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2.xml" ContentType="application/vnd.openxmlformats-officedocument.themeOverride+xml"/>
  <Override PartName="/xl/drawings/drawing9.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2.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3.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5.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ml.chartshape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1.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2.xml" ContentType="application/vnd.openxmlformats-officedocument.drawingml.chartshapes+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3.xml" ContentType="application/vnd.openxmlformats-officedocument.themeOverride+xml"/>
  <Override PartName="/xl/drawings/drawing24.xml" ContentType="application/vnd.openxmlformats-officedocument.drawingml.chartshape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4.xml" ContentType="application/vnd.openxmlformats-officedocument.themeOverride+xml"/>
  <Override PartName="/xl/drawings/drawing25.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5.xml" ContentType="application/vnd.openxmlformats-officedocument.themeOverride+xml"/>
  <Override PartName="/xl/drawings/drawing26.xml" ContentType="application/vnd.openxmlformats-officedocument.drawingml.chartshape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6.xml" ContentType="application/vnd.openxmlformats-officedocument.themeOverride+xml"/>
  <Override PartName="/xl/drawings/drawing27.xml" ContentType="application/vnd.openxmlformats-officedocument.drawingml.chartshape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7.xml" ContentType="application/vnd.openxmlformats-officedocument.themeOverride+xml"/>
  <Override PartName="/xl/drawings/drawing28.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8.xml" ContentType="application/vnd.openxmlformats-officedocument.themeOverride+xml"/>
  <Override PartName="/xl/drawings/drawing29.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9.xml" ContentType="application/vnd.openxmlformats-officedocument.themeOverride+xml"/>
  <Override PartName="/xl/drawings/drawing30.xml" ContentType="application/vnd.openxmlformats-officedocument.drawingml.chartshape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10.xml" ContentType="application/vnd.openxmlformats-officedocument.themeOverride+xml"/>
  <Override PartName="/xl/drawings/drawing31.xml" ContentType="application/vnd.openxmlformats-officedocument.drawingml.chartshapes+xml"/>
  <Override PartName="/xl/drawings/drawing32.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33.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4.xml" ContentType="application/vnd.openxmlformats-officedocument.drawingml.chartshape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35.xml" ContentType="application/vnd.openxmlformats-officedocument.drawingml.chartshapes+xml"/>
  <Override PartName="/xl/drawings/drawing36.xml" ContentType="application/vnd.openxmlformats-officedocument.drawing+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7.xml" ContentType="application/vnd.openxmlformats-officedocument.drawingml.chartshape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38.xml" ContentType="application/vnd.openxmlformats-officedocument.drawingml.chartshape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9.xml" ContentType="application/vnd.openxmlformats-officedocument.drawingml.chartshape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0.xml" ContentType="application/vnd.openxmlformats-officedocument.drawingml.chartshapes+xml"/>
  <Override PartName="/xl/drawings/drawing41.xml" ContentType="application/vnd.openxmlformats-officedocument.drawing+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42.xml" ContentType="application/vnd.openxmlformats-officedocument.drawingml.chartshape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43.xml" ContentType="application/vnd.openxmlformats-officedocument.drawingml.chartshape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44.xml" ContentType="application/vnd.openxmlformats-officedocument.drawingml.chartshape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45.xml" ContentType="application/vnd.openxmlformats-officedocument.drawingml.chartshapes+xml"/>
  <Override PartName="/xl/drawings/drawing46.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ml.chartshapes+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8.xml" ContentType="application/vnd.openxmlformats-officedocument.drawingml.chartshapes+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49.xml" ContentType="application/vnd.openxmlformats-officedocument.drawingml.chartshapes+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50.xml" ContentType="application/vnd.openxmlformats-officedocument.drawingml.chartshapes+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51.xml" ContentType="application/vnd.openxmlformats-officedocument.drawingml.chartshapes+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52.xml" ContentType="application/vnd.openxmlformats-officedocument.drawingml.chartshapes+xml"/>
  <Override PartName="/xl/drawings/drawing53.xml" ContentType="application/vnd.openxmlformats-officedocument.drawing+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54.xml" ContentType="application/vnd.openxmlformats-officedocument.drawingml.chartshapes+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drawings/drawing55.xml" ContentType="application/vnd.openxmlformats-officedocument.drawingml.chartshapes+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56.xml" ContentType="application/vnd.openxmlformats-officedocument.drawingml.chartshapes+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57.xml" ContentType="application/vnd.openxmlformats-officedocument.drawingml.chartshapes+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58.xml" ContentType="application/vnd.openxmlformats-officedocument.drawingml.chartshapes+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drawings/drawing59.xml" ContentType="application/vnd.openxmlformats-officedocument.drawingml.chartshapes+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theme/themeOverride11.xml" ContentType="application/vnd.openxmlformats-officedocument.themeOverride+xml"/>
  <Override PartName="/xl/drawings/drawing60.xml" ContentType="application/vnd.openxmlformats-officedocument.drawingml.chartshapes+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theme/themeOverride12.xml" ContentType="application/vnd.openxmlformats-officedocument.themeOverride+xml"/>
  <Override PartName="/xl/drawings/drawing61.xml" ContentType="application/vnd.openxmlformats-officedocument.drawingml.chartshapes+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62.xml" ContentType="application/vnd.openxmlformats-officedocument.drawingml.chartshapes+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63.xml" ContentType="application/vnd.openxmlformats-officedocument.drawingml.chartshapes+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64.xml" ContentType="application/vnd.openxmlformats-officedocument.drawingml.chartshapes+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65.xml" ContentType="application/vnd.openxmlformats-officedocument.drawingml.chartshapes+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66.xml" ContentType="application/vnd.openxmlformats-officedocument.drawingml.chartshapes+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drawings/drawing67.xml" ContentType="application/vnd.openxmlformats-officedocument.drawingml.chartshapes+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68.xml" ContentType="application/vnd.openxmlformats-officedocument.drawingml.chartshapes+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drawings/drawing69.xml" ContentType="application/vnd.openxmlformats-officedocument.drawingml.chartshapes+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70.xml" ContentType="application/vnd.openxmlformats-officedocument.drawingml.chartshapes+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71.xml" ContentType="application/vnd.openxmlformats-officedocument.drawingml.chartshapes+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72.xml" ContentType="application/vnd.openxmlformats-officedocument.drawingml.chartshapes+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73.xml" ContentType="application/vnd.openxmlformats-officedocument.drawingml.chartshapes+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74.xml" ContentType="application/vnd.openxmlformats-officedocument.drawingml.chartshapes+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drawings/drawing75.xml" ContentType="application/vnd.openxmlformats-officedocument.drawingml.chartshapes+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76.xml" ContentType="application/vnd.openxmlformats-officedocument.drawingml.chartshapes+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drawings/drawing77.xml" ContentType="application/vnd.openxmlformats-officedocument.drawingml.chartshapes+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78.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drawings/drawing79.xml" ContentType="application/vnd.openxmlformats-officedocument.drawingml.chartshapes+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drawings/drawing80.xml" ContentType="application/vnd.openxmlformats-officedocument.drawingml.chartshapes+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theme/themeOverride13.xml" ContentType="application/vnd.openxmlformats-officedocument.themeOverride+xml"/>
  <Override PartName="/xl/drawings/drawing81.xml" ContentType="application/vnd.openxmlformats-officedocument.drawingml.chartshapes+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theme/themeOverride14.xml" ContentType="application/vnd.openxmlformats-officedocument.themeOverride+xml"/>
  <Override PartName="/xl/drawings/drawing82.xml" ContentType="application/vnd.openxmlformats-officedocument.drawingml.chartshapes+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d.docs.live.net/3cbe492902c7021e/covid-19/"/>
    </mc:Choice>
  </mc:AlternateContent>
  <xr:revisionPtr revIDLastSave="20" documentId="8_{063C7CE3-BA64-4292-8FEC-B9D71E964B3F}" xr6:coauthVersionLast="45" xr6:coauthVersionMax="45" xr10:uidLastSave="{628F4C33-CCC1-4EDE-A24D-34116C651CAE}"/>
  <bookViews>
    <workbookView xWindow="4680" yWindow="1200" windowWidth="42180" windowHeight="18900" tabRatio="540" firstSheet="3" activeTab="6" xr2:uid="{FB1AB98B-091C-4360-A493-46FE12F5D646}"/>
  </bookViews>
  <sheets>
    <sheet name="Official - RIVM" sheetId="44" r:id="rId1"/>
    <sheet name="Contagious" sheetId="51" r:id="rId2"/>
    <sheet name="timeline 1" sheetId="33" r:id="rId3"/>
    <sheet name="Steden RIVM" sheetId="54" r:id="rId4"/>
    <sheet name="Virologische dagstaten" sheetId="45" r:id="rId5"/>
    <sheet name="ICU" sheetId="20" r:id="rId6"/>
    <sheet name="Age-1" sheetId="53" r:id="rId7"/>
    <sheet name="Provinces" sheetId="17" r:id="rId8"/>
    <sheet name="Official - RIVM (2)" sheetId="55" r:id="rId9"/>
    <sheet name="GGD" sheetId="36" state="hidden" r:id="rId10"/>
  </sheets>
  <definedNames>
    <definedName name="_xlnm._FilterDatabase" localSheetId="9" hidden="1">GGD!$B$102:$I$114</definedName>
    <definedName name="_xlnm._FilterDatabase" localSheetId="5" hidden="1">ICU!#REF!</definedName>
    <definedName name="_xlnm._FilterDatabase" localSheetId="0" hidden="1">'Official - RIVM'!$B$102:$P$114</definedName>
    <definedName name="_xlnm._FilterDatabase" localSheetId="8" hidden="1">'Official - RIVM (2)'!$B$102:$P$114</definedName>
    <definedName name="_xlnm._FilterDatabase" localSheetId="7" hidden="1">Provinces!$C$51:$EG$63</definedName>
    <definedName name="_xlnm._FilterDatabase" localSheetId="2" hidden="1">'timeline 1'!$C$102:$O$114</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88" i="36" l="1"/>
  <c r="E84" i="36"/>
  <c r="E82" i="36"/>
  <c r="E80" i="36"/>
  <c r="E77" i="36"/>
  <c r="E76" i="36"/>
  <c r="E75" i="36"/>
  <c r="E74" i="36"/>
  <c r="E73" i="36"/>
  <c r="E71" i="36"/>
  <c r="E70" i="36"/>
  <c r="E67" i="36"/>
  <c r="E64" i="36"/>
  <c r="E62" i="36"/>
  <c r="AJ46" i="36"/>
  <c r="AJ47" i="36" s="1"/>
  <c r="AJ48" i="36" s="1"/>
  <c r="AJ49" i="36" s="1"/>
  <c r="AJ50" i="36" s="1"/>
  <c r="AJ51" i="36" s="1"/>
  <c r="AJ52" i="36" s="1"/>
  <c r="AJ53" i="36" s="1"/>
  <c r="AJ54" i="36" s="1"/>
  <c r="AJ55" i="36" s="1"/>
  <c r="AJ56" i="36" s="1"/>
  <c r="AJ57" i="36" s="1"/>
  <c r="AJ58" i="36" s="1"/>
  <c r="AJ59" i="36" s="1"/>
  <c r="AJ60" i="36" s="1"/>
  <c r="AJ61" i="36" s="1"/>
  <c r="AJ62" i="36" s="1"/>
  <c r="AJ63" i="36" s="1"/>
  <c r="AJ64" i="36" s="1"/>
  <c r="AJ65" i="36" s="1"/>
  <c r="AJ66" i="36" s="1"/>
  <c r="AJ67" i="36" s="1"/>
  <c r="AJ68" i="36" s="1"/>
  <c r="AJ69" i="36" s="1"/>
  <c r="AJ70" i="36" s="1"/>
  <c r="AJ71" i="36" s="1"/>
  <c r="AJ72" i="36" s="1"/>
  <c r="AJ73" i="36" s="1"/>
  <c r="AJ43" i="36"/>
  <c r="AJ44" i="36" s="1"/>
  <c r="AJ45" i="36" s="1"/>
  <c r="R32" i="36"/>
  <c r="P32" i="36"/>
  <c r="Q32" i="36" s="1"/>
  <c r="M32" i="36"/>
  <c r="O32" i="36" s="1"/>
  <c r="L32" i="36"/>
  <c r="E89" i="36" s="1"/>
  <c r="F32" i="36"/>
  <c r="R31" i="36"/>
  <c r="P31" i="36"/>
  <c r="Q31" i="36" s="1"/>
  <c r="N31" i="36"/>
  <c r="M31" i="36"/>
  <c r="O31" i="36" s="1"/>
  <c r="L31" i="36"/>
  <c r="F31" i="36"/>
  <c r="Q30" i="36"/>
  <c r="P30" i="36"/>
  <c r="O30" i="36"/>
  <c r="N30" i="36"/>
  <c r="M30" i="36"/>
  <c r="L30" i="36"/>
  <c r="E87" i="36" s="1"/>
  <c r="F30" i="36"/>
  <c r="P29" i="36"/>
  <c r="O29" i="36"/>
  <c r="M29" i="36"/>
  <c r="N29" i="36" s="1"/>
  <c r="L29" i="36"/>
  <c r="E86" i="36" s="1"/>
  <c r="F29" i="36"/>
  <c r="P28" i="36"/>
  <c r="Q28" i="36" s="1"/>
  <c r="M28" i="36"/>
  <c r="O28" i="36" s="1"/>
  <c r="L28" i="36"/>
  <c r="E85" i="36" s="1"/>
  <c r="F28" i="36"/>
  <c r="P27" i="36"/>
  <c r="Q27" i="36" s="1"/>
  <c r="N27" i="36"/>
  <c r="M27" i="36"/>
  <c r="O27" i="36" s="1"/>
  <c r="L27" i="36"/>
  <c r="F27" i="36"/>
  <c r="Q26" i="36"/>
  <c r="P26" i="36"/>
  <c r="O26" i="36"/>
  <c r="N26" i="36"/>
  <c r="M26" i="36"/>
  <c r="L26" i="36"/>
  <c r="E83" i="36" s="1"/>
  <c r="F26" i="36"/>
  <c r="P25" i="36"/>
  <c r="O25" i="36"/>
  <c r="M25" i="36"/>
  <c r="N25" i="36" s="1"/>
  <c r="L25" i="36"/>
  <c r="F25" i="36"/>
  <c r="R24" i="36"/>
  <c r="P24" i="36"/>
  <c r="Q24" i="36" s="1"/>
  <c r="M24" i="36"/>
  <c r="O24" i="36" s="1"/>
  <c r="L24" i="36"/>
  <c r="E81" i="36" s="1"/>
  <c r="F24" i="36"/>
  <c r="P23" i="36"/>
  <c r="Q23" i="36" s="1"/>
  <c r="N23" i="36"/>
  <c r="M23" i="36"/>
  <c r="O23" i="36" s="1"/>
  <c r="L23" i="36"/>
  <c r="F23" i="36"/>
  <c r="Q22" i="36"/>
  <c r="P22" i="36"/>
  <c r="O22" i="36"/>
  <c r="N22" i="36"/>
  <c r="M22" i="36"/>
  <c r="L22" i="36"/>
  <c r="E79" i="36" s="1"/>
  <c r="F22" i="36"/>
  <c r="P21" i="36"/>
  <c r="M21" i="36"/>
  <c r="N21" i="36" s="1"/>
  <c r="L21" i="36"/>
  <c r="E78" i="36" s="1"/>
  <c r="F21" i="36"/>
  <c r="Q20" i="36"/>
  <c r="P20" i="36"/>
  <c r="M20" i="36"/>
  <c r="O21" i="36" s="1"/>
  <c r="L20" i="36"/>
  <c r="F20" i="36"/>
  <c r="L19" i="36"/>
  <c r="F19" i="36"/>
  <c r="L18" i="36"/>
  <c r="L17" i="36"/>
  <c r="L16" i="36"/>
  <c r="L15" i="36"/>
  <c r="E72" i="36" s="1"/>
  <c r="L14" i="36"/>
  <c r="L13" i="36"/>
  <c r="E13" i="36"/>
  <c r="E14" i="36" s="1"/>
  <c r="E15" i="36" s="1"/>
  <c r="E16" i="36" s="1"/>
  <c r="L12" i="36"/>
  <c r="E69" i="36" s="1"/>
  <c r="L11" i="36"/>
  <c r="E68" i="36" s="1"/>
  <c r="L10" i="36"/>
  <c r="L9" i="36"/>
  <c r="E66" i="36" s="1"/>
  <c r="L8" i="36"/>
  <c r="E65" i="36" s="1"/>
  <c r="L7" i="36"/>
  <c r="L6" i="36"/>
  <c r="E63" i="36" s="1"/>
  <c r="J6" i="36"/>
  <c r="L5" i="36"/>
  <c r="H5" i="36"/>
  <c r="J7" i="36" s="1"/>
  <c r="BN236" i="55"/>
  <c r="BI236" i="55"/>
  <c r="BG236" i="55"/>
  <c r="BE236" i="55"/>
  <c r="BC236" i="55"/>
  <c r="BA236" i="55"/>
  <c r="AX236" i="55"/>
  <c r="AY236" i="55" s="1"/>
  <c r="AH236" i="55"/>
  <c r="AD236" i="55"/>
  <c r="V236" i="55"/>
  <c r="R236" i="55"/>
  <c r="I236" i="55"/>
  <c r="E236" i="55"/>
  <c r="BN235" i="55"/>
  <c r="BI235" i="55"/>
  <c r="BG235" i="55"/>
  <c r="BE235" i="55"/>
  <c r="BC235" i="55"/>
  <c r="BA235" i="55"/>
  <c r="AY235" i="55"/>
  <c r="AX235" i="55"/>
  <c r="AH235" i="55"/>
  <c r="AD235" i="55"/>
  <c r="Y235" i="55"/>
  <c r="V235" i="55"/>
  <c r="R235" i="55"/>
  <c r="I235" i="55"/>
  <c r="L236" i="55" s="1"/>
  <c r="E235" i="55"/>
  <c r="BN234" i="55"/>
  <c r="BI234" i="55"/>
  <c r="BG234" i="55"/>
  <c r="BE234" i="55"/>
  <c r="BC234" i="55"/>
  <c r="BA234" i="55"/>
  <c r="AY234" i="55"/>
  <c r="AX234" i="55"/>
  <c r="AH234" i="55"/>
  <c r="AD234" i="55"/>
  <c r="Y234" i="55"/>
  <c r="AB234" i="55" s="1"/>
  <c r="V234" i="55"/>
  <c r="R234" i="55"/>
  <c r="I234" i="55"/>
  <c r="E234" i="55"/>
  <c r="BN233" i="55"/>
  <c r="BI233" i="55"/>
  <c r="BG233" i="55"/>
  <c r="BE233" i="55"/>
  <c r="BC233" i="55"/>
  <c r="BA233" i="55"/>
  <c r="AX233" i="55"/>
  <c r="AY233" i="55" s="1"/>
  <c r="AH233" i="55"/>
  <c r="AE233" i="55"/>
  <c r="AC233" i="55" s="1"/>
  <c r="AD233" i="55"/>
  <c r="V233" i="55"/>
  <c r="R233" i="55"/>
  <c r="S233" i="55" s="1"/>
  <c r="Q233" i="55"/>
  <c r="I233" i="55"/>
  <c r="E233" i="55"/>
  <c r="F233" i="55" s="1"/>
  <c r="BN232" i="55"/>
  <c r="BI232" i="55"/>
  <c r="BG232" i="55"/>
  <c r="BE232" i="55"/>
  <c r="BC232" i="55"/>
  <c r="BA232" i="55"/>
  <c r="AX232" i="55"/>
  <c r="AY232" i="55" s="1"/>
  <c r="AH232" i="55"/>
  <c r="AE232" i="55"/>
  <c r="AD232" i="55"/>
  <c r="V232" i="55"/>
  <c r="R232" i="55"/>
  <c r="I232" i="55"/>
  <c r="F232" i="55"/>
  <c r="E232" i="55"/>
  <c r="D233" i="55" s="1"/>
  <c r="BN231" i="55"/>
  <c r="BI231" i="55"/>
  <c r="BG231" i="55"/>
  <c r="BE231" i="55"/>
  <c r="BC231" i="55"/>
  <c r="BA231" i="55"/>
  <c r="AX231" i="55"/>
  <c r="AY231" i="55" s="1"/>
  <c r="AH231" i="55"/>
  <c r="AE231" i="55"/>
  <c r="AD231" i="55"/>
  <c r="AC231" i="55"/>
  <c r="Y231" i="55"/>
  <c r="V231" i="55"/>
  <c r="Y236" i="55" s="1"/>
  <c r="S231" i="55"/>
  <c r="R231" i="55"/>
  <c r="I231" i="55"/>
  <c r="F231" i="55"/>
  <c r="E231" i="55"/>
  <c r="D232" i="55" s="1"/>
  <c r="D231" i="55"/>
  <c r="BN230" i="55"/>
  <c r="BI230" i="55"/>
  <c r="BG230" i="55"/>
  <c r="BE230" i="55"/>
  <c r="BC230" i="55"/>
  <c r="BA230" i="55"/>
  <c r="AX230" i="55"/>
  <c r="AY230" i="55" s="1"/>
  <c r="AH230" i="55"/>
  <c r="AK236" i="55" s="1"/>
  <c r="AN236" i="55" s="1"/>
  <c r="AD230" i="55"/>
  <c r="V230" i="55"/>
  <c r="S230" i="55"/>
  <c r="R230" i="55"/>
  <c r="I230" i="55"/>
  <c r="F230" i="55"/>
  <c r="E230" i="55"/>
  <c r="D230" i="55"/>
  <c r="BN229" i="55"/>
  <c r="BI229" i="55"/>
  <c r="BG229" i="55"/>
  <c r="BE229" i="55"/>
  <c r="BC229" i="55"/>
  <c r="BA229" i="55"/>
  <c r="AY229" i="55"/>
  <c r="AX229" i="55"/>
  <c r="AH229" i="55"/>
  <c r="AK235" i="55" s="1"/>
  <c r="AD229" i="55"/>
  <c r="V229" i="55"/>
  <c r="S229" i="55"/>
  <c r="R229" i="55"/>
  <c r="Q229" i="55"/>
  <c r="I229" i="55"/>
  <c r="E229" i="55"/>
  <c r="BN228" i="55"/>
  <c r="BI228" i="55"/>
  <c r="BG228" i="55"/>
  <c r="BE228" i="55"/>
  <c r="BC228" i="55"/>
  <c r="BA228" i="55"/>
  <c r="AY228" i="55"/>
  <c r="AX228" i="55"/>
  <c r="AH228" i="55"/>
  <c r="AD228" i="55"/>
  <c r="V228" i="55"/>
  <c r="R228" i="55"/>
  <c r="S228" i="55" s="1"/>
  <c r="I228" i="55"/>
  <c r="L234" i="55" s="1"/>
  <c r="P234" i="55" s="1"/>
  <c r="E228" i="55"/>
  <c r="BN227" i="55"/>
  <c r="BI227" i="55"/>
  <c r="BG227" i="55"/>
  <c r="BE227" i="55"/>
  <c r="BC227" i="55"/>
  <c r="BA227" i="55"/>
  <c r="AY227" i="55"/>
  <c r="AX227" i="55"/>
  <c r="AK227" i="55"/>
  <c r="AH227" i="55"/>
  <c r="AD227" i="55"/>
  <c r="AE227" i="55" s="1"/>
  <c r="V227" i="55"/>
  <c r="Y233" i="55" s="1"/>
  <c r="R227" i="55"/>
  <c r="S227" i="55" s="1"/>
  <c r="L227" i="55"/>
  <c r="P227" i="55" s="1"/>
  <c r="I227" i="55"/>
  <c r="L233" i="55" s="1"/>
  <c r="E227" i="55"/>
  <c r="F227" i="55" s="1"/>
  <c r="BN226" i="55"/>
  <c r="BI226" i="55"/>
  <c r="BG226" i="55"/>
  <c r="BE226" i="55"/>
  <c r="BC226" i="55"/>
  <c r="BA226" i="55"/>
  <c r="AX226" i="55"/>
  <c r="AY226" i="55" s="1"/>
  <c r="AH226" i="55"/>
  <c r="AK229" i="55" s="1"/>
  <c r="AE226" i="55"/>
  <c r="AD226" i="55"/>
  <c r="AC226" i="55"/>
  <c r="V226" i="55"/>
  <c r="R226" i="55"/>
  <c r="I226" i="55"/>
  <c r="E226" i="55"/>
  <c r="D226" i="55"/>
  <c r="BN225" i="55"/>
  <c r="BI225" i="55"/>
  <c r="BG225" i="55"/>
  <c r="BE225" i="55"/>
  <c r="BC225" i="55"/>
  <c r="BA225" i="55"/>
  <c r="AX225" i="55"/>
  <c r="AY225" i="55" s="1"/>
  <c r="AH225" i="55"/>
  <c r="AD225" i="55"/>
  <c r="Y225" i="55"/>
  <c r="V225" i="55"/>
  <c r="R225" i="55"/>
  <c r="I225" i="55"/>
  <c r="E225" i="55"/>
  <c r="F225" i="55" s="1"/>
  <c r="BN224" i="55"/>
  <c r="BI224" i="55"/>
  <c r="BG224" i="55"/>
  <c r="BE224" i="55"/>
  <c r="BC224" i="55"/>
  <c r="BA224" i="55"/>
  <c r="AX224" i="55"/>
  <c r="AY224" i="55" s="1"/>
  <c r="AH224" i="55"/>
  <c r="AD224" i="55"/>
  <c r="V224" i="55"/>
  <c r="Y227" i="55" s="1"/>
  <c r="R224" i="55"/>
  <c r="S224" i="55" s="1"/>
  <c r="I224" i="55"/>
  <c r="F224" i="55"/>
  <c r="E224" i="55"/>
  <c r="BN223" i="55"/>
  <c r="BI223" i="55"/>
  <c r="BG223" i="55"/>
  <c r="BE223" i="55"/>
  <c r="BC223" i="55"/>
  <c r="BA223" i="55"/>
  <c r="AX223" i="55"/>
  <c r="AY223" i="55" s="1"/>
  <c r="AH223" i="55"/>
  <c r="AD223" i="55"/>
  <c r="AE223" i="55" s="1"/>
  <c r="V223" i="55"/>
  <c r="R223" i="55"/>
  <c r="I223" i="55"/>
  <c r="F223" i="55"/>
  <c r="E223" i="55"/>
  <c r="BN222" i="55"/>
  <c r="BI222" i="55"/>
  <c r="BG222" i="55"/>
  <c r="BE222" i="55"/>
  <c r="BC222" i="55"/>
  <c r="BA222" i="55"/>
  <c r="AX222" i="55"/>
  <c r="AY222" i="55" s="1"/>
  <c r="AH222" i="55"/>
  <c r="AK228" i="55" s="1"/>
  <c r="AN228" i="55" s="1"/>
  <c r="AD222" i="55"/>
  <c r="AE222" i="55" s="1"/>
  <c r="V222" i="55"/>
  <c r="R222" i="55"/>
  <c r="I222" i="55"/>
  <c r="L228" i="55" s="1"/>
  <c r="E222" i="55"/>
  <c r="D223" i="55" s="1"/>
  <c r="BN221" i="55"/>
  <c r="BI221" i="55"/>
  <c r="BG221" i="55"/>
  <c r="BE221" i="55"/>
  <c r="BC221" i="55"/>
  <c r="BA221" i="55"/>
  <c r="AY221" i="55"/>
  <c r="AX221" i="55"/>
  <c r="AH221" i="55"/>
  <c r="AD221" i="55"/>
  <c r="AE221" i="55" s="1"/>
  <c r="Y221" i="55"/>
  <c r="V221" i="55"/>
  <c r="S221" i="55"/>
  <c r="R221" i="55"/>
  <c r="Q221" i="55" s="1"/>
  <c r="I221" i="55"/>
  <c r="E221" i="55"/>
  <c r="BN220" i="55"/>
  <c r="BI220" i="55"/>
  <c r="BG220" i="55"/>
  <c r="BE220" i="55"/>
  <c r="BC220" i="55"/>
  <c r="BA220" i="55"/>
  <c r="AY220" i="55"/>
  <c r="AX220" i="55"/>
  <c r="AH220" i="55"/>
  <c r="AD220" i="55"/>
  <c r="V220" i="55"/>
  <c r="Y226" i="55" s="1"/>
  <c r="AB226" i="55" s="1"/>
  <c r="R220" i="55"/>
  <c r="S220" i="55" s="1"/>
  <c r="I220" i="55"/>
  <c r="L226" i="55" s="1"/>
  <c r="E220" i="55"/>
  <c r="D221" i="55" s="1"/>
  <c r="D220" i="55"/>
  <c r="BN219" i="55"/>
  <c r="BI219" i="55"/>
  <c r="BG219" i="55"/>
  <c r="BE219" i="55"/>
  <c r="BC219" i="55"/>
  <c r="BA219" i="55"/>
  <c r="AX219" i="55"/>
  <c r="AY219" i="55" s="1"/>
  <c r="AH219" i="55"/>
  <c r="AE219" i="55"/>
  <c r="AD219" i="55"/>
  <c r="V219" i="55"/>
  <c r="R219" i="55"/>
  <c r="I219" i="55"/>
  <c r="F219" i="55"/>
  <c r="E219" i="55"/>
  <c r="BN218" i="55"/>
  <c r="BI218" i="55"/>
  <c r="BG218" i="55"/>
  <c r="BE218" i="55"/>
  <c r="BC218" i="55"/>
  <c r="BA218" i="55"/>
  <c r="AX218" i="55"/>
  <c r="AY218" i="55" s="1"/>
  <c r="AH218" i="55"/>
  <c r="AK224" i="55" s="1"/>
  <c r="AD218" i="55"/>
  <c r="V218" i="55"/>
  <c r="R218" i="55"/>
  <c r="I218" i="55"/>
  <c r="E218" i="55"/>
  <c r="D218" i="55"/>
  <c r="BN217" i="55"/>
  <c r="BI217" i="55"/>
  <c r="BG217" i="55"/>
  <c r="BE217" i="55"/>
  <c r="BC217" i="55"/>
  <c r="BA217" i="55"/>
  <c r="AX217" i="55"/>
  <c r="AY217" i="55" s="1"/>
  <c r="AH217" i="55"/>
  <c r="AK222" i="55" s="1"/>
  <c r="AE217" i="55"/>
  <c r="AC217" i="55" s="1"/>
  <c r="AD217" i="55"/>
  <c r="V217" i="55"/>
  <c r="R217" i="55"/>
  <c r="S217" i="55" s="1"/>
  <c r="Q217" i="55" s="1"/>
  <c r="I217" i="55"/>
  <c r="L223" i="55" s="1"/>
  <c r="E217" i="55"/>
  <c r="F217" i="55" s="1"/>
  <c r="BN216" i="55"/>
  <c r="BI216" i="55"/>
  <c r="BG216" i="55"/>
  <c r="BE216" i="55"/>
  <c r="BC216" i="55"/>
  <c r="BA216" i="55"/>
  <c r="AX216" i="55"/>
  <c r="AY216" i="55" s="1"/>
  <c r="AH216" i="55"/>
  <c r="AE216" i="55"/>
  <c r="AC216" i="55" s="1"/>
  <c r="AD216" i="55"/>
  <c r="V216" i="55"/>
  <c r="S216" i="55"/>
  <c r="AP216" i="55" s="1"/>
  <c r="R216" i="55"/>
  <c r="I216" i="55"/>
  <c r="E216" i="55"/>
  <c r="BN215" i="55"/>
  <c r="BI215" i="55"/>
  <c r="BG215" i="55"/>
  <c r="BE215" i="55"/>
  <c r="BC215" i="55"/>
  <c r="BA215" i="55"/>
  <c r="AX215" i="55"/>
  <c r="AY215" i="55" s="1"/>
  <c r="AH215" i="55"/>
  <c r="AD215" i="55"/>
  <c r="V215" i="55"/>
  <c r="R215" i="55"/>
  <c r="I215" i="55"/>
  <c r="F215" i="55"/>
  <c r="E215" i="55"/>
  <c r="F216" i="55" s="1"/>
  <c r="D215" i="55"/>
  <c r="BN214" i="55"/>
  <c r="BI214" i="55"/>
  <c r="BG214" i="55"/>
  <c r="BE214" i="55"/>
  <c r="BC214" i="55"/>
  <c r="BA214" i="55"/>
  <c r="AX214" i="55"/>
  <c r="AY214" i="55" s="1"/>
  <c r="AK214" i="55"/>
  <c r="AH214" i="55"/>
  <c r="AD214" i="55"/>
  <c r="AE214" i="55" s="1"/>
  <c r="V214" i="55"/>
  <c r="Y220" i="55" s="1"/>
  <c r="AB220" i="55" s="1"/>
  <c r="R214" i="55"/>
  <c r="I214" i="55"/>
  <c r="L220" i="55" s="1"/>
  <c r="E214" i="55"/>
  <c r="BN213" i="55"/>
  <c r="BI213" i="55"/>
  <c r="BG213" i="55"/>
  <c r="BE213" i="55"/>
  <c r="BC213" i="55"/>
  <c r="BA213" i="55"/>
  <c r="AY213" i="55"/>
  <c r="AX213" i="55"/>
  <c r="AH213" i="55"/>
  <c r="AK219" i="55" s="1"/>
  <c r="AD213" i="55"/>
  <c r="AE213" i="55" s="1"/>
  <c r="Y213" i="55"/>
  <c r="AB213" i="55" s="1"/>
  <c r="V213" i="55"/>
  <c r="Y219" i="55" s="1"/>
  <c r="R213" i="55"/>
  <c r="I213" i="55"/>
  <c r="L219" i="55" s="1"/>
  <c r="E213" i="55"/>
  <c r="D213" i="55"/>
  <c r="BN212" i="55"/>
  <c r="BI212" i="55"/>
  <c r="BG212" i="55"/>
  <c r="BE212" i="55"/>
  <c r="BC212" i="55"/>
  <c r="BA212" i="55"/>
  <c r="AY212" i="55"/>
  <c r="AX212" i="55"/>
  <c r="AH212" i="55"/>
  <c r="AD212" i="55"/>
  <c r="V212" i="55"/>
  <c r="R212" i="55"/>
  <c r="L212" i="55"/>
  <c r="I212" i="55"/>
  <c r="E212" i="55"/>
  <c r="F212" i="55" s="1"/>
  <c r="BN211" i="55"/>
  <c r="BI211" i="55"/>
  <c r="BG211" i="55"/>
  <c r="BE211" i="55"/>
  <c r="BC211" i="55"/>
  <c r="BA211" i="55"/>
  <c r="AY211" i="55"/>
  <c r="AX211" i="55"/>
  <c r="AN211" i="55"/>
  <c r="AH211" i="55"/>
  <c r="AK217" i="55" s="1"/>
  <c r="AE211" i="55"/>
  <c r="AD211" i="55"/>
  <c r="V211" i="55"/>
  <c r="Y217" i="55" s="1"/>
  <c r="AB217" i="55" s="1"/>
  <c r="R211" i="55"/>
  <c r="I211" i="55"/>
  <c r="E211" i="55"/>
  <c r="BN210" i="55"/>
  <c r="BI210" i="55"/>
  <c r="BG210" i="55"/>
  <c r="BE210" i="55"/>
  <c r="BC210" i="55"/>
  <c r="BA210" i="55"/>
  <c r="AX210" i="55"/>
  <c r="AY210" i="55" s="1"/>
  <c r="AH210" i="55"/>
  <c r="AE210" i="55"/>
  <c r="AQ210" i="55" s="1"/>
  <c r="AD210" i="55"/>
  <c r="V210" i="55"/>
  <c r="Y216" i="55" s="1"/>
  <c r="R210" i="55"/>
  <c r="I210" i="55"/>
  <c r="L216" i="55" s="1"/>
  <c r="P216" i="55" s="1"/>
  <c r="E210" i="55"/>
  <c r="BN209" i="55"/>
  <c r="BI209" i="55"/>
  <c r="BG209" i="55"/>
  <c r="BE209" i="55"/>
  <c r="BC209" i="55"/>
  <c r="BA209" i="55"/>
  <c r="AX209" i="55"/>
  <c r="AY209" i="55" s="1"/>
  <c r="AH209" i="55"/>
  <c r="AE209" i="55"/>
  <c r="AC209" i="55" s="1"/>
  <c r="AD209" i="55"/>
  <c r="V209" i="55"/>
  <c r="Y215" i="55" s="1"/>
  <c r="S209" i="55"/>
  <c r="R209" i="55"/>
  <c r="I209" i="55"/>
  <c r="L215" i="55" s="1"/>
  <c r="E209" i="55"/>
  <c r="D210" i="55" s="1"/>
  <c r="BN208" i="55"/>
  <c r="BI208" i="55"/>
  <c r="BG208" i="55"/>
  <c r="BE208" i="55"/>
  <c r="BC208" i="55"/>
  <c r="BA208" i="55"/>
  <c r="AX208" i="55"/>
  <c r="AY208" i="55" s="1"/>
  <c r="AH208" i="55"/>
  <c r="AE208" i="55"/>
  <c r="AC208" i="55" s="1"/>
  <c r="AD208" i="55"/>
  <c r="V208" i="55"/>
  <c r="Y211" i="55" s="1"/>
  <c r="AB211" i="55" s="1"/>
  <c r="R208" i="55"/>
  <c r="I208" i="55"/>
  <c r="F208" i="55"/>
  <c r="E208" i="55"/>
  <c r="BN207" i="55"/>
  <c r="BI207" i="55"/>
  <c r="BG207" i="55"/>
  <c r="BE207" i="55"/>
  <c r="BC207" i="55"/>
  <c r="BA207" i="55"/>
  <c r="AY207" i="55"/>
  <c r="AX207" i="55"/>
  <c r="AH207" i="55"/>
  <c r="AK213" i="55" s="1"/>
  <c r="AD207" i="55"/>
  <c r="V207" i="55"/>
  <c r="R207" i="55"/>
  <c r="I207" i="55"/>
  <c r="E207" i="55"/>
  <c r="D208" i="55" s="1"/>
  <c r="BN206" i="55"/>
  <c r="BI206" i="55"/>
  <c r="BG206" i="55"/>
  <c r="BE206" i="55"/>
  <c r="BC206" i="55"/>
  <c r="BA206" i="55"/>
  <c r="AX206" i="55"/>
  <c r="AY206" i="55" s="1"/>
  <c r="AH206" i="55"/>
  <c r="AK211" i="55" s="1"/>
  <c r="AD206" i="55"/>
  <c r="V206" i="55"/>
  <c r="Y212" i="55" s="1"/>
  <c r="AB212" i="55" s="1"/>
  <c r="R206" i="55"/>
  <c r="S206" i="55" s="1"/>
  <c r="I206" i="55"/>
  <c r="F206" i="55"/>
  <c r="E206" i="55"/>
  <c r="F207" i="55" s="1"/>
  <c r="BN205" i="55"/>
  <c r="BI205" i="55"/>
  <c r="BG205" i="55"/>
  <c r="BE205" i="55"/>
  <c r="BC205" i="55"/>
  <c r="BA205" i="55"/>
  <c r="AX205" i="55"/>
  <c r="AY205" i="55" s="1"/>
  <c r="AH205" i="55"/>
  <c r="AD205" i="55"/>
  <c r="AE205" i="55" s="1"/>
  <c r="V205" i="55"/>
  <c r="R205" i="55"/>
  <c r="S205" i="55" s="1"/>
  <c r="I205" i="55"/>
  <c r="L211" i="55" s="1"/>
  <c r="F205" i="55"/>
  <c r="E205" i="55"/>
  <c r="BN204" i="55"/>
  <c r="BI204" i="55"/>
  <c r="BG204" i="55"/>
  <c r="BE204" i="55"/>
  <c r="BC204" i="55"/>
  <c r="BA204" i="55"/>
  <c r="AX204" i="55"/>
  <c r="AY204" i="55" s="1"/>
  <c r="AH204" i="55"/>
  <c r="AK210" i="55" s="1"/>
  <c r="AD204" i="55"/>
  <c r="AE204" i="55" s="1"/>
  <c r="V204" i="55"/>
  <c r="Y210" i="55" s="1"/>
  <c r="R204" i="55"/>
  <c r="Q204" i="55"/>
  <c r="I204" i="55"/>
  <c r="L210" i="55" s="1"/>
  <c r="F204" i="55"/>
  <c r="E204" i="55"/>
  <c r="D204" i="55"/>
  <c r="BN203" i="55"/>
  <c r="BI203" i="55"/>
  <c r="BG203" i="55"/>
  <c r="BE203" i="55"/>
  <c r="BC203" i="55"/>
  <c r="BA203" i="55"/>
  <c r="AX203" i="55"/>
  <c r="AY203" i="55" s="1"/>
  <c r="AH203" i="55"/>
  <c r="AK209" i="55" s="1"/>
  <c r="AD203" i="55"/>
  <c r="AE203" i="55" s="1"/>
  <c r="V203" i="55"/>
  <c r="S203" i="55"/>
  <c r="R203" i="55"/>
  <c r="S204" i="55" s="1"/>
  <c r="Q203" i="55"/>
  <c r="I203" i="55"/>
  <c r="L209" i="55" s="1"/>
  <c r="E203" i="55"/>
  <c r="F203" i="55" s="1"/>
  <c r="D203" i="55"/>
  <c r="BN202" i="55"/>
  <c r="BI202" i="55"/>
  <c r="BG202" i="55"/>
  <c r="BE202" i="55"/>
  <c r="BC202" i="55"/>
  <c r="BA202" i="55"/>
  <c r="AY202" i="55"/>
  <c r="AX202" i="55"/>
  <c r="AH202" i="55"/>
  <c r="AD202" i="55"/>
  <c r="V202" i="55"/>
  <c r="Y208" i="55" s="1"/>
  <c r="R202" i="55"/>
  <c r="I202" i="55"/>
  <c r="E202" i="55"/>
  <c r="BN201" i="55"/>
  <c r="BI201" i="55"/>
  <c r="BG201" i="55"/>
  <c r="BE201" i="55"/>
  <c r="BC201" i="55"/>
  <c r="BA201" i="55"/>
  <c r="AY201" i="55"/>
  <c r="AX201" i="55"/>
  <c r="AK201" i="55"/>
  <c r="AH201" i="55"/>
  <c r="AD201" i="55"/>
  <c r="V201" i="55"/>
  <c r="R201" i="55"/>
  <c r="S202" i="55" s="1"/>
  <c r="I201" i="55"/>
  <c r="F201" i="55"/>
  <c r="E201" i="55"/>
  <c r="D202" i="55" s="1"/>
  <c r="BN200" i="55"/>
  <c r="BI200" i="55"/>
  <c r="BG200" i="55"/>
  <c r="BE200" i="55"/>
  <c r="BC200" i="55"/>
  <c r="BA200" i="55"/>
  <c r="AY200" i="55"/>
  <c r="AX200" i="55"/>
  <c r="AH200" i="55"/>
  <c r="AD200" i="55"/>
  <c r="V200" i="55"/>
  <c r="Y205" i="55" s="1"/>
  <c r="R200" i="55"/>
  <c r="S200" i="55" s="1"/>
  <c r="Q200" i="55"/>
  <c r="I200" i="55"/>
  <c r="E200" i="55"/>
  <c r="BN199" i="55"/>
  <c r="BI199" i="55"/>
  <c r="BG199" i="55"/>
  <c r="BE199" i="55"/>
  <c r="BC199" i="55"/>
  <c r="BA199" i="55"/>
  <c r="AY199" i="55"/>
  <c r="AX199" i="55"/>
  <c r="AH199" i="55"/>
  <c r="AE199" i="55"/>
  <c r="AD199" i="55"/>
  <c r="V199" i="55"/>
  <c r="R199" i="55"/>
  <c r="I199" i="55"/>
  <c r="E199" i="55"/>
  <c r="BN198" i="55"/>
  <c r="BI198" i="55"/>
  <c r="BG198" i="55"/>
  <c r="BE198" i="55"/>
  <c r="BC198" i="55"/>
  <c r="BA198" i="55"/>
  <c r="AX198" i="55"/>
  <c r="AY198" i="55" s="1"/>
  <c r="AH198" i="55"/>
  <c r="AE198" i="55"/>
  <c r="AC198" i="55" s="1"/>
  <c r="AD198" i="55"/>
  <c r="V198" i="55"/>
  <c r="Y204" i="55" s="1"/>
  <c r="R198" i="55"/>
  <c r="I198" i="55"/>
  <c r="E198" i="55"/>
  <c r="D199" i="55" s="1"/>
  <c r="BN197" i="55"/>
  <c r="BI197" i="55"/>
  <c r="BG197" i="55"/>
  <c r="BE197" i="55"/>
  <c r="BC197" i="55"/>
  <c r="BA197" i="55"/>
  <c r="AX197" i="55"/>
  <c r="AY197" i="55" s="1"/>
  <c r="AH197" i="55"/>
  <c r="AD197" i="55"/>
  <c r="V197" i="55"/>
  <c r="R197" i="55"/>
  <c r="I197" i="55"/>
  <c r="L203" i="55" s="1"/>
  <c r="F197" i="55"/>
  <c r="E197" i="55"/>
  <c r="BN196" i="55"/>
  <c r="BI196" i="55"/>
  <c r="BG196" i="55"/>
  <c r="BE196" i="55"/>
  <c r="BC196" i="55"/>
  <c r="BA196" i="55"/>
  <c r="AY196" i="55"/>
  <c r="AX196" i="55"/>
  <c r="AH196" i="55"/>
  <c r="AK202" i="55" s="1"/>
  <c r="AN202" i="55" s="1"/>
  <c r="AD196" i="55"/>
  <c r="V196" i="55"/>
  <c r="Y202" i="55" s="1"/>
  <c r="R196" i="55"/>
  <c r="I196" i="55"/>
  <c r="E196" i="55"/>
  <c r="F196" i="55" s="1"/>
  <c r="CT195" i="55"/>
  <c r="CS195" i="55"/>
  <c r="CR195" i="55"/>
  <c r="CU195" i="55" s="1"/>
  <c r="BN195" i="55"/>
  <c r="BI195" i="55"/>
  <c r="BG195" i="55"/>
  <c r="BE195" i="55"/>
  <c r="BC195" i="55"/>
  <c r="BA195" i="55"/>
  <c r="AY195" i="55"/>
  <c r="AX195" i="55"/>
  <c r="AH195" i="55"/>
  <c r="AE195" i="55"/>
  <c r="AD195" i="55"/>
  <c r="AC195" i="55"/>
  <c r="V195" i="55"/>
  <c r="R195" i="55"/>
  <c r="S195" i="55" s="1"/>
  <c r="I195" i="55"/>
  <c r="E195" i="55"/>
  <c r="CT194" i="55"/>
  <c r="CS194" i="55"/>
  <c r="CR194" i="55"/>
  <c r="BN194" i="55"/>
  <c r="BI194" i="55"/>
  <c r="BG194" i="55"/>
  <c r="BE194" i="55"/>
  <c r="BC194" i="55"/>
  <c r="BA194" i="55"/>
  <c r="AX194" i="55"/>
  <c r="AY194" i="55" s="1"/>
  <c r="AH194" i="55"/>
  <c r="AK200" i="55" s="1"/>
  <c r="AD194" i="55"/>
  <c r="AE194" i="55" s="1"/>
  <c r="AC194" i="55" s="1"/>
  <c r="V194" i="55"/>
  <c r="R194" i="55"/>
  <c r="S194" i="55" s="1"/>
  <c r="I194" i="55"/>
  <c r="F194" i="55"/>
  <c r="E194" i="55"/>
  <c r="F195" i="55" s="1"/>
  <c r="CU193" i="55"/>
  <c r="CT193" i="55"/>
  <c r="CS193" i="55"/>
  <c r="CR193" i="55"/>
  <c r="BN193" i="55"/>
  <c r="BI193" i="55"/>
  <c r="BG193" i="55"/>
  <c r="BE193" i="55"/>
  <c r="BC193" i="55"/>
  <c r="BA193" i="55"/>
  <c r="AY193" i="55"/>
  <c r="AX193" i="55"/>
  <c r="AH193" i="55"/>
  <c r="AD193" i="55"/>
  <c r="V193" i="55"/>
  <c r="R193" i="55"/>
  <c r="S193" i="55" s="1"/>
  <c r="I193" i="55"/>
  <c r="L199" i="55" s="1"/>
  <c r="P199" i="55" s="1"/>
  <c r="E193" i="55"/>
  <c r="CT192" i="55"/>
  <c r="CS192" i="55"/>
  <c r="CR192" i="55"/>
  <c r="BN192" i="55"/>
  <c r="BI192" i="55"/>
  <c r="BG192" i="55"/>
  <c r="BE192" i="55"/>
  <c r="BC192" i="55"/>
  <c r="BA192" i="55"/>
  <c r="AY192" i="55"/>
  <c r="AX192" i="55"/>
  <c r="AH192" i="55"/>
  <c r="AD192" i="55"/>
  <c r="V192" i="55"/>
  <c r="R192" i="55"/>
  <c r="I192" i="55"/>
  <c r="L198" i="55" s="1"/>
  <c r="E192" i="55"/>
  <c r="CT191" i="55"/>
  <c r="CS191" i="55"/>
  <c r="CU191" i="55" s="1"/>
  <c r="CR191" i="55"/>
  <c r="BN191" i="55"/>
  <c r="BI191" i="55"/>
  <c r="BG191" i="55"/>
  <c r="BE191" i="55"/>
  <c r="BC191" i="55"/>
  <c r="BA191" i="55"/>
  <c r="AY191" i="55"/>
  <c r="AX191" i="55"/>
  <c r="AH191" i="55"/>
  <c r="AK197" i="55" s="1"/>
  <c r="AD191" i="55"/>
  <c r="V191" i="55"/>
  <c r="R191" i="55"/>
  <c r="I191" i="55"/>
  <c r="E191" i="55"/>
  <c r="F192" i="55" s="1"/>
  <c r="CU190" i="55"/>
  <c r="CT190" i="55"/>
  <c r="CS190" i="55"/>
  <c r="CR190" i="55"/>
  <c r="CR197" i="55" s="1"/>
  <c r="BN190" i="55"/>
  <c r="BI190" i="55"/>
  <c r="BG190" i="55"/>
  <c r="BE190" i="55"/>
  <c r="BC190" i="55"/>
  <c r="BA190" i="55"/>
  <c r="AX190" i="55"/>
  <c r="AY190" i="55" s="1"/>
  <c r="AK190" i="55"/>
  <c r="AH190" i="55"/>
  <c r="AD190" i="55"/>
  <c r="V190" i="55"/>
  <c r="Y196" i="55" s="1"/>
  <c r="R190" i="55"/>
  <c r="I190" i="55"/>
  <c r="L196" i="55" s="1"/>
  <c r="E190" i="55"/>
  <c r="CT189" i="55"/>
  <c r="CS189" i="55"/>
  <c r="CS197" i="55" s="1"/>
  <c r="CR189" i="55"/>
  <c r="BN189" i="55"/>
  <c r="BI189" i="55"/>
  <c r="BG189" i="55"/>
  <c r="BE189" i="55"/>
  <c r="BC189" i="55"/>
  <c r="BA189" i="55"/>
  <c r="AX189" i="55"/>
  <c r="AY189" i="55" s="1"/>
  <c r="AH189" i="55"/>
  <c r="AD189" i="55"/>
  <c r="V189" i="55"/>
  <c r="R189" i="55"/>
  <c r="S190" i="55" s="1"/>
  <c r="AP190" i="55" s="1"/>
  <c r="I189" i="55"/>
  <c r="L195" i="55" s="1"/>
  <c r="F189" i="55"/>
  <c r="E189" i="55"/>
  <c r="F190" i="55" s="1"/>
  <c r="D189" i="55"/>
  <c r="CU188" i="55"/>
  <c r="CT188" i="55"/>
  <c r="CS188" i="55"/>
  <c r="CR188" i="55"/>
  <c r="BN188" i="55"/>
  <c r="BI188" i="55"/>
  <c r="BG188" i="55"/>
  <c r="BE188" i="55"/>
  <c r="BC188" i="55"/>
  <c r="BA188" i="55"/>
  <c r="AX188" i="55"/>
  <c r="AY188" i="55" s="1"/>
  <c r="AH188" i="55"/>
  <c r="AD188" i="55"/>
  <c r="AE189" i="55" s="1"/>
  <c r="V188" i="55"/>
  <c r="R188" i="55"/>
  <c r="I188" i="55"/>
  <c r="E188" i="55"/>
  <c r="D188" i="55"/>
  <c r="CT187" i="55"/>
  <c r="CS187" i="55"/>
  <c r="CR187" i="55"/>
  <c r="CU187" i="55" s="1"/>
  <c r="BN187" i="55"/>
  <c r="BI187" i="55"/>
  <c r="BG187" i="55"/>
  <c r="BE187" i="55"/>
  <c r="BC187" i="55"/>
  <c r="BA187" i="55"/>
  <c r="AY187" i="55"/>
  <c r="AX187" i="55"/>
  <c r="AH187" i="55"/>
  <c r="AK193" i="55" s="1"/>
  <c r="AD187" i="55"/>
  <c r="V187" i="55"/>
  <c r="Y193" i="55" s="1"/>
  <c r="R187" i="55"/>
  <c r="S187" i="55" s="1"/>
  <c r="Q187" i="55" s="1"/>
  <c r="I187" i="55"/>
  <c r="L191" i="55" s="1"/>
  <c r="E187" i="55"/>
  <c r="F188" i="55" s="1"/>
  <c r="CT186" i="55"/>
  <c r="CS186" i="55"/>
  <c r="CR186" i="55"/>
  <c r="BN186" i="55"/>
  <c r="BI186" i="55"/>
  <c r="BG186" i="55"/>
  <c r="BE186" i="55"/>
  <c r="BC186" i="55"/>
  <c r="BA186" i="55"/>
  <c r="AX186" i="55"/>
  <c r="AY186" i="55" s="1"/>
  <c r="AH186" i="55"/>
  <c r="AD186" i="55"/>
  <c r="Y186" i="55"/>
  <c r="V186" i="55"/>
  <c r="R186" i="55"/>
  <c r="I186" i="55"/>
  <c r="E186" i="55"/>
  <c r="F187" i="55" s="1"/>
  <c r="CT185" i="55"/>
  <c r="CS185" i="55"/>
  <c r="CU185" i="55" s="1"/>
  <c r="CR185" i="55"/>
  <c r="BN185" i="55"/>
  <c r="BI185" i="55"/>
  <c r="BG185" i="55"/>
  <c r="BE185" i="55"/>
  <c r="BC185" i="55"/>
  <c r="BA185" i="55"/>
  <c r="AY185" i="55"/>
  <c r="AX185" i="55"/>
  <c r="AH185" i="55"/>
  <c r="AK191" i="55" s="1"/>
  <c r="AN191" i="55" s="1"/>
  <c r="AD185" i="55"/>
  <c r="AE185" i="55" s="1"/>
  <c r="AC185" i="55" s="1"/>
  <c r="V185" i="55"/>
  <c r="Y191" i="55" s="1"/>
  <c r="R185" i="55"/>
  <c r="I185" i="55"/>
  <c r="E185" i="55"/>
  <c r="F185" i="55" s="1"/>
  <c r="CT184" i="55"/>
  <c r="CS184" i="55"/>
  <c r="CR184" i="55"/>
  <c r="CU184" i="55" s="1"/>
  <c r="BN184" i="55"/>
  <c r="BI184" i="55"/>
  <c r="BG184" i="55"/>
  <c r="BE184" i="55"/>
  <c r="BC184" i="55"/>
  <c r="BA184" i="55"/>
  <c r="AY184" i="55"/>
  <c r="AX184" i="55"/>
  <c r="AH184" i="55"/>
  <c r="AD184" i="55"/>
  <c r="V184" i="55"/>
  <c r="R184" i="55"/>
  <c r="I184" i="55"/>
  <c r="L190" i="55" s="1"/>
  <c r="E184" i="55"/>
  <c r="D184" i="55"/>
  <c r="CU183" i="55"/>
  <c r="CT183" i="55"/>
  <c r="CS183" i="55"/>
  <c r="CR183" i="55"/>
  <c r="BN183" i="55"/>
  <c r="BI183" i="55"/>
  <c r="BG183" i="55"/>
  <c r="BE183" i="55"/>
  <c r="BC183" i="55"/>
  <c r="BA183" i="55"/>
  <c r="AX183" i="55"/>
  <c r="AY183" i="55" s="1"/>
  <c r="AH183" i="55"/>
  <c r="AE183" i="55"/>
  <c r="AD183" i="55"/>
  <c r="AE184" i="55" s="1"/>
  <c r="V183" i="55"/>
  <c r="R183" i="55"/>
  <c r="S183" i="55" s="1"/>
  <c r="I183" i="55"/>
  <c r="L186" i="55" s="1"/>
  <c r="P186" i="55" s="1"/>
  <c r="E183" i="55"/>
  <c r="F184" i="55" s="1"/>
  <c r="CT182" i="55"/>
  <c r="CS182" i="55"/>
  <c r="CR182" i="55"/>
  <c r="BN182" i="55"/>
  <c r="BI182" i="55"/>
  <c r="BG182" i="55"/>
  <c r="BE182" i="55"/>
  <c r="BC182" i="55"/>
  <c r="BA182" i="55"/>
  <c r="AX182" i="55"/>
  <c r="AY182" i="55" s="1"/>
  <c r="AH182" i="55"/>
  <c r="AK188" i="55" s="1"/>
  <c r="AD182" i="55"/>
  <c r="V182" i="55"/>
  <c r="Y187" i="55" s="1"/>
  <c r="AB187" i="55" s="1"/>
  <c r="S182" i="55"/>
  <c r="R182" i="55"/>
  <c r="Q182" i="55" s="1"/>
  <c r="I182" i="55"/>
  <c r="E182" i="55"/>
  <c r="D183" i="55" s="1"/>
  <c r="CT181" i="55"/>
  <c r="CS181" i="55"/>
  <c r="CR181" i="55"/>
  <c r="BN181" i="55"/>
  <c r="BI181" i="55"/>
  <c r="BG181" i="55"/>
  <c r="BE181" i="55"/>
  <c r="BC181" i="55"/>
  <c r="BA181" i="55"/>
  <c r="AX181" i="55"/>
  <c r="AY181" i="55" s="1"/>
  <c r="AH181" i="55"/>
  <c r="AD181" i="55"/>
  <c r="V181" i="55"/>
  <c r="R181" i="55"/>
  <c r="I181" i="55"/>
  <c r="E181" i="55"/>
  <c r="D181" i="55"/>
  <c r="CT180" i="55"/>
  <c r="CS180" i="55"/>
  <c r="CR180" i="55"/>
  <c r="CU180" i="55" s="1"/>
  <c r="BN180" i="55"/>
  <c r="BI180" i="55"/>
  <c r="BG180" i="55"/>
  <c r="BE180" i="55"/>
  <c r="BC180" i="55"/>
  <c r="BA180" i="55"/>
  <c r="AY180" i="55"/>
  <c r="AX180" i="55"/>
  <c r="AH180" i="55"/>
  <c r="AE180" i="55"/>
  <c r="AQ180" i="55" s="1"/>
  <c r="AD180" i="55"/>
  <c r="V180" i="55"/>
  <c r="R180" i="55"/>
  <c r="S180" i="55" s="1"/>
  <c r="Q180" i="55" s="1"/>
  <c r="I180" i="55"/>
  <c r="E180" i="55"/>
  <c r="F180" i="55" s="1"/>
  <c r="D180" i="55"/>
  <c r="CU179" i="55"/>
  <c r="CT179" i="55"/>
  <c r="CS179" i="55"/>
  <c r="CR179" i="55"/>
  <c r="BN179" i="55"/>
  <c r="BI179" i="55"/>
  <c r="BG179" i="55"/>
  <c r="BE179" i="55"/>
  <c r="BC179" i="55"/>
  <c r="BA179" i="55"/>
  <c r="AY179" i="55"/>
  <c r="AX179" i="55"/>
  <c r="AO179" i="55"/>
  <c r="AH179" i="55"/>
  <c r="AK185" i="55" s="1"/>
  <c r="AD179" i="55"/>
  <c r="AE179" i="55" s="1"/>
  <c r="V179" i="55"/>
  <c r="Y185" i="55" s="1"/>
  <c r="R179" i="55"/>
  <c r="I179" i="55"/>
  <c r="L185" i="55" s="1"/>
  <c r="E179" i="55"/>
  <c r="CU178" i="55"/>
  <c r="CT178" i="55"/>
  <c r="CS178" i="55"/>
  <c r="CR178" i="55"/>
  <c r="BN178" i="55"/>
  <c r="BI178" i="55"/>
  <c r="BG178" i="55"/>
  <c r="BE178" i="55"/>
  <c r="BC178" i="55"/>
  <c r="BA178" i="55"/>
  <c r="AY178" i="55"/>
  <c r="AX178" i="55"/>
  <c r="AH178" i="55"/>
  <c r="AK184" i="55" s="1"/>
  <c r="AN184" i="55" s="1"/>
  <c r="AD178" i="55"/>
  <c r="V178" i="55"/>
  <c r="R178" i="55"/>
  <c r="S179" i="55" s="1"/>
  <c r="I178" i="55"/>
  <c r="L182" i="55" s="1"/>
  <c r="E178" i="55"/>
  <c r="F179" i="55" s="1"/>
  <c r="CT177" i="55"/>
  <c r="CS177" i="55"/>
  <c r="CR177" i="55"/>
  <c r="BN177" i="55"/>
  <c r="BI177" i="55"/>
  <c r="BG177" i="55"/>
  <c r="BE177" i="55"/>
  <c r="BC177" i="55"/>
  <c r="BA177" i="55"/>
  <c r="AX177" i="55"/>
  <c r="AY177" i="55" s="1"/>
  <c r="AH177" i="55"/>
  <c r="AK183" i="55" s="1"/>
  <c r="AD177" i="55"/>
  <c r="V177" i="55"/>
  <c r="R177" i="55"/>
  <c r="L177" i="55"/>
  <c r="I177" i="55"/>
  <c r="E177" i="55"/>
  <c r="D178" i="55" s="1"/>
  <c r="CT176" i="55"/>
  <c r="CS176" i="55"/>
  <c r="CR176" i="55"/>
  <c r="BN176" i="55"/>
  <c r="BI176" i="55"/>
  <c r="BG176" i="55"/>
  <c r="BE176" i="55"/>
  <c r="BC176" i="55"/>
  <c r="BA176" i="55"/>
  <c r="AY176" i="55"/>
  <c r="AX176" i="55"/>
  <c r="AH176" i="55"/>
  <c r="AK181" i="55" s="1"/>
  <c r="AD176" i="55"/>
  <c r="V176" i="55"/>
  <c r="R176" i="55"/>
  <c r="S176" i="55" s="1"/>
  <c r="L176" i="55"/>
  <c r="I176" i="55"/>
  <c r="E176" i="55"/>
  <c r="CT175" i="55"/>
  <c r="CS175" i="55"/>
  <c r="CR175" i="55"/>
  <c r="CU175" i="55" s="1"/>
  <c r="BP175" i="55"/>
  <c r="BN175" i="55"/>
  <c r="BI175" i="55"/>
  <c r="BG175" i="55"/>
  <c r="BE175" i="55"/>
  <c r="BC175" i="55"/>
  <c r="BA175" i="55"/>
  <c r="AX175" i="55"/>
  <c r="AY175" i="55" s="1"/>
  <c r="AQ175" i="55"/>
  <c r="AP175" i="55"/>
  <c r="AO175" i="55"/>
  <c r="AJ175" i="55"/>
  <c r="AH175" i="55"/>
  <c r="AC175" i="55"/>
  <c r="X175" i="55"/>
  <c r="V175" i="55"/>
  <c r="Y181" i="55" s="1"/>
  <c r="AB181" i="55" s="1"/>
  <c r="Q175" i="55"/>
  <c r="K175" i="55"/>
  <c r="I175" i="55"/>
  <c r="D175" i="55"/>
  <c r="CU174" i="55"/>
  <c r="CT174" i="55"/>
  <c r="CS174" i="55"/>
  <c r="CR174" i="55"/>
  <c r="BP174" i="55"/>
  <c r="BN174" i="55"/>
  <c r="BI174" i="55"/>
  <c r="BG174" i="55"/>
  <c r="BE174" i="55"/>
  <c r="BC174" i="55"/>
  <c r="BA174" i="55"/>
  <c r="AX174" i="55"/>
  <c r="AY174" i="55" s="1"/>
  <c r="AQ174" i="55"/>
  <c r="AP174" i="55"/>
  <c r="AO174" i="55"/>
  <c r="AJ174" i="55"/>
  <c r="AH174" i="55"/>
  <c r="AC174" i="55"/>
  <c r="X174" i="55"/>
  <c r="V174" i="55"/>
  <c r="Y180" i="55" s="1"/>
  <c r="AB180" i="55" s="1"/>
  <c r="Q174" i="55"/>
  <c r="K174" i="55"/>
  <c r="I174" i="55"/>
  <c r="D174" i="55"/>
  <c r="CT173" i="55"/>
  <c r="CS173" i="55"/>
  <c r="CR173" i="55"/>
  <c r="CU173" i="55" s="1"/>
  <c r="BP173" i="55"/>
  <c r="BN173" i="55"/>
  <c r="BI173" i="55"/>
  <c r="BG173" i="55"/>
  <c r="BE173" i="55"/>
  <c r="BC173" i="55"/>
  <c r="BA173" i="55"/>
  <c r="AY173" i="55"/>
  <c r="AX173" i="55"/>
  <c r="AQ173" i="55"/>
  <c r="AP173" i="55"/>
  <c r="AO173" i="55"/>
  <c r="AJ173" i="55"/>
  <c r="AH173" i="55"/>
  <c r="AC173" i="55"/>
  <c r="X173" i="55"/>
  <c r="V173" i="55"/>
  <c r="Y179" i="55" s="1"/>
  <c r="Q173" i="55"/>
  <c r="K173" i="55"/>
  <c r="I173" i="55"/>
  <c r="L179" i="55" s="1"/>
  <c r="P179" i="55" s="1"/>
  <c r="D173" i="55"/>
  <c r="CT172" i="55"/>
  <c r="CS172" i="55"/>
  <c r="CR172" i="55"/>
  <c r="CU172" i="55" s="1"/>
  <c r="BP172" i="55"/>
  <c r="BN172" i="55"/>
  <c r="BI172" i="55"/>
  <c r="BG172" i="55"/>
  <c r="BE172" i="55"/>
  <c r="BC172" i="55"/>
  <c r="BA172" i="55"/>
  <c r="AX172" i="55"/>
  <c r="AY172" i="55" s="1"/>
  <c r="AQ172" i="55"/>
  <c r="AP172" i="55"/>
  <c r="AO172" i="55"/>
  <c r="AJ172" i="55"/>
  <c r="AH172" i="55"/>
  <c r="AC172" i="55"/>
  <c r="X172" i="55"/>
  <c r="V172" i="55"/>
  <c r="Q172" i="55"/>
  <c r="K172" i="55"/>
  <c r="I172" i="55"/>
  <c r="L178" i="55" s="1"/>
  <c r="P178" i="55" s="1"/>
  <c r="D172" i="55"/>
  <c r="CT171" i="55"/>
  <c r="CS171" i="55"/>
  <c r="CR171" i="55"/>
  <c r="BP171" i="55"/>
  <c r="BN171" i="55"/>
  <c r="BI171" i="55"/>
  <c r="BG171" i="55"/>
  <c r="BE171" i="55"/>
  <c r="BC171" i="55"/>
  <c r="BA171" i="55"/>
  <c r="AX171" i="55"/>
  <c r="AY171" i="55" s="1"/>
  <c r="AQ171" i="55"/>
  <c r="AP171" i="55"/>
  <c r="AO171" i="55"/>
  <c r="AJ171" i="55"/>
  <c r="AH171" i="55"/>
  <c r="AC171" i="55"/>
  <c r="X171" i="55"/>
  <c r="V171" i="55"/>
  <c r="Q171" i="55"/>
  <c r="L171" i="55"/>
  <c r="P171" i="55" s="1"/>
  <c r="K171" i="55"/>
  <c r="I171" i="55"/>
  <c r="D171" i="55"/>
  <c r="CU170" i="55"/>
  <c r="CT170" i="55"/>
  <c r="CS170" i="55"/>
  <c r="CR170" i="55"/>
  <c r="BP170" i="55"/>
  <c r="BN170" i="55"/>
  <c r="BI170" i="55"/>
  <c r="BG170" i="55"/>
  <c r="BE170" i="55"/>
  <c r="BC170" i="55"/>
  <c r="BA170" i="55"/>
  <c r="AY170" i="55"/>
  <c r="AX170" i="55"/>
  <c r="AQ170" i="55"/>
  <c r="AP170" i="55"/>
  <c r="AO170" i="55"/>
  <c r="AJ170" i="55"/>
  <c r="AH170" i="55"/>
  <c r="AC170" i="55"/>
  <c r="X170" i="55"/>
  <c r="V170" i="55"/>
  <c r="Q170" i="55"/>
  <c r="P170" i="55"/>
  <c r="K170" i="55"/>
  <c r="I170" i="55"/>
  <c r="D170" i="55"/>
  <c r="CT169" i="55"/>
  <c r="CS169" i="55"/>
  <c r="CR169" i="55"/>
  <c r="CU169" i="55" s="1"/>
  <c r="BP169" i="55"/>
  <c r="BN169" i="55"/>
  <c r="BI169" i="55"/>
  <c r="BG169" i="55"/>
  <c r="BE169" i="55"/>
  <c r="BC169" i="55"/>
  <c r="BA169" i="55"/>
  <c r="AX169" i="55"/>
  <c r="AY169" i="55" s="1"/>
  <c r="AQ169" i="55"/>
  <c r="AP169" i="55"/>
  <c r="AO169" i="55"/>
  <c r="AJ169" i="55"/>
  <c r="AH169" i="55"/>
  <c r="AC169" i="55"/>
  <c r="X169" i="55"/>
  <c r="V169" i="55"/>
  <c r="Y175" i="55" s="1"/>
  <c r="Q169" i="55"/>
  <c r="K169" i="55"/>
  <c r="I169" i="55"/>
  <c r="L175" i="55" s="1"/>
  <c r="D169" i="55"/>
  <c r="CT168" i="55"/>
  <c r="CS168" i="55"/>
  <c r="CR168" i="55"/>
  <c r="BP168" i="55"/>
  <c r="BN168" i="55"/>
  <c r="BI168" i="55"/>
  <c r="BG168" i="55"/>
  <c r="BE168" i="55"/>
  <c r="BC168" i="55"/>
  <c r="BA168" i="55"/>
  <c r="AY168" i="55"/>
  <c r="AX168" i="55"/>
  <c r="AQ168" i="55"/>
  <c r="AP168" i="55"/>
  <c r="AO168" i="55"/>
  <c r="AJ168" i="55"/>
  <c r="AH168" i="55"/>
  <c r="AC168" i="55"/>
  <c r="X168" i="55"/>
  <c r="V168" i="55"/>
  <c r="Y174" i="55" s="1"/>
  <c r="Q168" i="55"/>
  <c r="K168" i="55"/>
  <c r="I168" i="55"/>
  <c r="D168" i="55"/>
  <c r="CU167" i="55"/>
  <c r="CT167" i="55"/>
  <c r="CS167" i="55"/>
  <c r="CR167" i="55"/>
  <c r="BP167" i="55"/>
  <c r="BN167" i="55"/>
  <c r="BI167" i="55"/>
  <c r="BG167" i="55"/>
  <c r="BE167" i="55"/>
  <c r="BC167" i="55"/>
  <c r="BA167" i="55"/>
  <c r="AX167" i="55"/>
  <c r="AY167" i="55" s="1"/>
  <c r="AQ167" i="55"/>
  <c r="AP167" i="55"/>
  <c r="AO167" i="55"/>
  <c r="AJ167" i="55"/>
  <c r="AH167" i="55"/>
  <c r="AC167" i="55"/>
  <c r="X167" i="55"/>
  <c r="V167" i="55"/>
  <c r="Q167" i="55"/>
  <c r="K167" i="55"/>
  <c r="I167" i="55"/>
  <c r="D167" i="55"/>
  <c r="CT166" i="55"/>
  <c r="CS166" i="55"/>
  <c r="CR166" i="55"/>
  <c r="CU166" i="55" s="1"/>
  <c r="BP166" i="55"/>
  <c r="BN166" i="55"/>
  <c r="BI166" i="55"/>
  <c r="BG166" i="55"/>
  <c r="BE166" i="55"/>
  <c r="BC166" i="55"/>
  <c r="BA166" i="55"/>
  <c r="AY166" i="55"/>
  <c r="AX166" i="55"/>
  <c r="AQ166" i="55"/>
  <c r="AP166" i="55"/>
  <c r="AO166" i="55"/>
  <c r="AJ166" i="55"/>
  <c r="AH166" i="55"/>
  <c r="AC166" i="55"/>
  <c r="X166" i="55"/>
  <c r="V166" i="55"/>
  <c r="Q166" i="55"/>
  <c r="K166" i="55"/>
  <c r="I166" i="55"/>
  <c r="L172" i="55" s="1"/>
  <c r="P172" i="55" s="1"/>
  <c r="D166" i="55"/>
  <c r="CU165" i="55"/>
  <c r="CT165" i="55"/>
  <c r="CS165" i="55"/>
  <c r="CR165" i="55"/>
  <c r="BP165" i="55"/>
  <c r="BN165" i="55"/>
  <c r="BI165" i="55"/>
  <c r="BG165" i="55"/>
  <c r="BE165" i="55"/>
  <c r="BC165" i="55"/>
  <c r="BA165" i="55"/>
  <c r="AY165" i="55"/>
  <c r="AX165" i="55"/>
  <c r="AQ165" i="55"/>
  <c r="AP165" i="55"/>
  <c r="AO165" i="55"/>
  <c r="AJ165" i="55"/>
  <c r="AH165" i="55"/>
  <c r="AC165" i="55"/>
  <c r="X165" i="55"/>
  <c r="V165" i="55"/>
  <c r="Y171" i="55" s="1"/>
  <c r="Q165" i="55"/>
  <c r="K165" i="55"/>
  <c r="I165" i="55"/>
  <c r="D165" i="55"/>
  <c r="CU164" i="55"/>
  <c r="CT164" i="55"/>
  <c r="CS164" i="55"/>
  <c r="CR164" i="55"/>
  <c r="BP164" i="55"/>
  <c r="BN164" i="55"/>
  <c r="BI164" i="55"/>
  <c r="BG164" i="55"/>
  <c r="BE164" i="55"/>
  <c r="BC164" i="55"/>
  <c r="BA164" i="55"/>
  <c r="AY164" i="55"/>
  <c r="AX164" i="55"/>
  <c r="AQ164" i="55"/>
  <c r="AP164" i="55"/>
  <c r="AO164" i="55"/>
  <c r="AJ164" i="55"/>
  <c r="AH164" i="55"/>
  <c r="AK170" i="55" s="1"/>
  <c r="AC164" i="55"/>
  <c r="Y164" i="55"/>
  <c r="X164" i="55"/>
  <c r="V164" i="55"/>
  <c r="Q164" i="55"/>
  <c r="K164" i="55"/>
  <c r="I164" i="55"/>
  <c r="L170" i="55" s="1"/>
  <c r="D164" i="55"/>
  <c r="CT163" i="55"/>
  <c r="CS163" i="55"/>
  <c r="CR163" i="55"/>
  <c r="CU163" i="55" s="1"/>
  <c r="BP163" i="55"/>
  <c r="BN163" i="55"/>
  <c r="BI163" i="55"/>
  <c r="BG163" i="55"/>
  <c r="BE163" i="55"/>
  <c r="BC163" i="55"/>
  <c r="BA163" i="55"/>
  <c r="AX163" i="55"/>
  <c r="AY163" i="55" s="1"/>
  <c r="AQ163" i="55"/>
  <c r="AP163" i="55"/>
  <c r="AO163" i="55"/>
  <c r="AK163" i="55"/>
  <c r="AN163" i="55" s="1"/>
  <c r="AJ163" i="55"/>
  <c r="AH163" i="55"/>
  <c r="AK169" i="55" s="1"/>
  <c r="AC163" i="55"/>
  <c r="AB163" i="55"/>
  <c r="X163" i="55"/>
  <c r="V163" i="55"/>
  <c r="Q163" i="55"/>
  <c r="K163" i="55"/>
  <c r="I163" i="55"/>
  <c r="L169" i="55" s="1"/>
  <c r="D163" i="55"/>
  <c r="CU162" i="55"/>
  <c r="CT162" i="55"/>
  <c r="CS162" i="55"/>
  <c r="CR162" i="55"/>
  <c r="BP162" i="55"/>
  <c r="BN162" i="55"/>
  <c r="BI162" i="55"/>
  <c r="BG162" i="55"/>
  <c r="BE162" i="55"/>
  <c r="BC162" i="55"/>
  <c r="BA162" i="55"/>
  <c r="AY162" i="55"/>
  <c r="AX162" i="55"/>
  <c r="AQ162" i="55"/>
  <c r="AP162" i="55"/>
  <c r="AO162" i="55"/>
  <c r="AJ162" i="55"/>
  <c r="AH162" i="55"/>
  <c r="AC162" i="55"/>
  <c r="X162" i="55"/>
  <c r="V162" i="55"/>
  <c r="Y168" i="55" s="1"/>
  <c r="Q162" i="55"/>
  <c r="K162" i="55"/>
  <c r="I162" i="55"/>
  <c r="D162" i="55"/>
  <c r="CT161" i="55"/>
  <c r="CS161" i="55"/>
  <c r="CU161" i="55" s="1"/>
  <c r="CR161" i="55"/>
  <c r="BP161" i="55"/>
  <c r="BN161" i="55"/>
  <c r="BI161" i="55"/>
  <c r="BG161" i="55"/>
  <c r="BE161" i="55"/>
  <c r="BC161" i="55"/>
  <c r="BA161" i="55"/>
  <c r="AY161" i="55"/>
  <c r="AX161" i="55"/>
  <c r="AQ161" i="55"/>
  <c r="AP161" i="55"/>
  <c r="AO161" i="55"/>
  <c r="AJ161" i="55"/>
  <c r="AH161" i="55"/>
  <c r="AC161" i="55"/>
  <c r="X161" i="55"/>
  <c r="V161" i="55"/>
  <c r="Y167" i="55" s="1"/>
  <c r="Q161" i="55"/>
  <c r="K161" i="55"/>
  <c r="I161" i="55"/>
  <c r="L167" i="55" s="1"/>
  <c r="D161" i="55"/>
  <c r="CT160" i="55"/>
  <c r="CS160" i="55"/>
  <c r="CR160" i="55"/>
  <c r="BP160" i="55"/>
  <c r="BN160" i="55"/>
  <c r="BI160" i="55"/>
  <c r="BG160" i="55"/>
  <c r="BE160" i="55"/>
  <c r="BC160" i="55"/>
  <c r="BA160" i="55"/>
  <c r="AX160" i="55"/>
  <c r="AY160" i="55" s="1"/>
  <c r="AQ160" i="55"/>
  <c r="AP160" i="55"/>
  <c r="AO160" i="55"/>
  <c r="AK160" i="55"/>
  <c r="AJ160" i="55"/>
  <c r="AH160" i="55"/>
  <c r="AK166" i="55" s="1"/>
  <c r="AC160" i="55"/>
  <c r="X160" i="55"/>
  <c r="V160" i="55"/>
  <c r="Y166" i="55" s="1"/>
  <c r="AB166" i="55" s="1"/>
  <c r="Q160" i="55"/>
  <c r="K160" i="55"/>
  <c r="I160" i="55"/>
  <c r="D160" i="55"/>
  <c r="CT159" i="55"/>
  <c r="CS159" i="55"/>
  <c r="CR159" i="55"/>
  <c r="CU159" i="55" s="1"/>
  <c r="BP159" i="55"/>
  <c r="BN159" i="55"/>
  <c r="BI159" i="55"/>
  <c r="BG159" i="55"/>
  <c r="BE159" i="55"/>
  <c r="BC159" i="55"/>
  <c r="BA159" i="55"/>
  <c r="AX159" i="55"/>
  <c r="AY159" i="55" s="1"/>
  <c r="AQ159" i="55"/>
  <c r="AP159" i="55"/>
  <c r="AO159" i="55"/>
  <c r="AJ159" i="55"/>
  <c r="AH159" i="55"/>
  <c r="AC159" i="55"/>
  <c r="X159" i="55"/>
  <c r="V159" i="55"/>
  <c r="Y165" i="55" s="1"/>
  <c r="Q159" i="55"/>
  <c r="K159" i="55"/>
  <c r="I159" i="55"/>
  <c r="D159" i="55"/>
  <c r="CT158" i="55"/>
  <c r="CS158" i="55"/>
  <c r="CR158" i="55"/>
  <c r="CU158" i="55" s="1"/>
  <c r="BP158" i="55"/>
  <c r="BN158" i="55"/>
  <c r="BI158" i="55"/>
  <c r="BG158" i="55"/>
  <c r="BE158" i="55"/>
  <c r="BC158" i="55"/>
  <c r="BA158" i="55"/>
  <c r="AY158" i="55"/>
  <c r="AX158" i="55"/>
  <c r="AQ158" i="55"/>
  <c r="AP158" i="55"/>
  <c r="AO158" i="55"/>
  <c r="AJ158" i="55"/>
  <c r="AH158" i="55"/>
  <c r="AC158" i="55"/>
  <c r="X158" i="55"/>
  <c r="V158" i="55"/>
  <c r="Q158" i="55"/>
  <c r="K158" i="55"/>
  <c r="I158" i="55"/>
  <c r="D158" i="55"/>
  <c r="CT157" i="55"/>
  <c r="CS157" i="55"/>
  <c r="CR157" i="55"/>
  <c r="BP157" i="55"/>
  <c r="BN157" i="55"/>
  <c r="BI157" i="55"/>
  <c r="BG157" i="55"/>
  <c r="BE157" i="55"/>
  <c r="BC157" i="55"/>
  <c r="BA157" i="55"/>
  <c r="AX157" i="55"/>
  <c r="AY157" i="55" s="1"/>
  <c r="AQ157" i="55"/>
  <c r="AP157" i="55"/>
  <c r="AO157" i="55"/>
  <c r="AJ157" i="55"/>
  <c r="AH157" i="55"/>
  <c r="AK162" i="55" s="1"/>
  <c r="AC157" i="55"/>
  <c r="X157" i="55"/>
  <c r="V157" i="55"/>
  <c r="Y163" i="55" s="1"/>
  <c r="Q157" i="55"/>
  <c r="K157" i="55"/>
  <c r="I157" i="55"/>
  <c r="L163" i="55" s="1"/>
  <c r="D157" i="55"/>
  <c r="CT156" i="55"/>
  <c r="CS156" i="55"/>
  <c r="CR156" i="55"/>
  <c r="BP156" i="55"/>
  <c r="BN156" i="55"/>
  <c r="BI156" i="55"/>
  <c r="BG156" i="55"/>
  <c r="BE156" i="55"/>
  <c r="BC156" i="55"/>
  <c r="BA156" i="55"/>
  <c r="AX156" i="55"/>
  <c r="AY156" i="55" s="1"/>
  <c r="AQ156" i="55"/>
  <c r="AP156" i="55"/>
  <c r="AO156" i="55"/>
  <c r="AJ156" i="55"/>
  <c r="AH156" i="55"/>
  <c r="AC156" i="55"/>
  <c r="X156" i="55"/>
  <c r="V156" i="55"/>
  <c r="Y162" i="55" s="1"/>
  <c r="Q156" i="55"/>
  <c r="K156" i="55"/>
  <c r="I156" i="55"/>
  <c r="D156" i="55"/>
  <c r="CU155" i="55"/>
  <c r="CT155" i="55"/>
  <c r="CS155" i="55"/>
  <c r="CR155" i="55"/>
  <c r="BP155" i="55"/>
  <c r="BN155" i="55"/>
  <c r="BI155" i="55"/>
  <c r="BG155" i="55"/>
  <c r="BE155" i="55"/>
  <c r="BC155" i="55"/>
  <c r="BA155" i="55"/>
  <c r="AY155" i="55"/>
  <c r="AX155" i="55"/>
  <c r="AQ155" i="55"/>
  <c r="AP155" i="55"/>
  <c r="AO155" i="55"/>
  <c r="AJ155" i="55"/>
  <c r="AH155" i="55"/>
  <c r="AC155" i="55"/>
  <c r="X155" i="55"/>
  <c r="V155" i="55"/>
  <c r="Q155" i="55"/>
  <c r="K155" i="55"/>
  <c r="I155" i="55"/>
  <c r="D155" i="55"/>
  <c r="CT154" i="55"/>
  <c r="CS154" i="55"/>
  <c r="CU154" i="55" s="1"/>
  <c r="CR154" i="55"/>
  <c r="BP154" i="55"/>
  <c r="BN154" i="55"/>
  <c r="BI154" i="55"/>
  <c r="BG154" i="55"/>
  <c r="BE154" i="55"/>
  <c r="BC154" i="55"/>
  <c r="BA154" i="55"/>
  <c r="AY154" i="55"/>
  <c r="AX154" i="55"/>
  <c r="AQ154" i="55"/>
  <c r="AP154" i="55"/>
  <c r="AO154" i="55"/>
  <c r="AJ154" i="55"/>
  <c r="AH154" i="55"/>
  <c r="AC154" i="55"/>
  <c r="X154" i="55"/>
  <c r="V154" i="55"/>
  <c r="Y160" i="55" s="1"/>
  <c r="Q154" i="55"/>
  <c r="K154" i="55"/>
  <c r="I154" i="55"/>
  <c r="D154" i="55"/>
  <c r="CU153" i="55"/>
  <c r="CT153" i="55"/>
  <c r="CS153" i="55"/>
  <c r="CR153" i="55"/>
  <c r="BP153" i="55"/>
  <c r="BN153" i="55"/>
  <c r="BI153" i="55"/>
  <c r="BG153" i="55"/>
  <c r="BE153" i="55"/>
  <c r="BC153" i="55"/>
  <c r="BA153" i="55"/>
  <c r="AX153" i="55"/>
  <c r="AY153" i="55" s="1"/>
  <c r="AQ153" i="55"/>
  <c r="AP153" i="55"/>
  <c r="AO153" i="55"/>
  <c r="AJ153" i="55"/>
  <c r="AH153" i="55"/>
  <c r="AK159" i="55" s="1"/>
  <c r="AC153" i="55"/>
  <c r="X153" i="55"/>
  <c r="V153" i="55"/>
  <c r="Q153" i="55"/>
  <c r="K153" i="55"/>
  <c r="I153" i="55"/>
  <c r="D153" i="55"/>
  <c r="CU152" i="55"/>
  <c r="CT152" i="55"/>
  <c r="CS152" i="55"/>
  <c r="CR152" i="55"/>
  <c r="BP152" i="55"/>
  <c r="BN152" i="55"/>
  <c r="BI152" i="55"/>
  <c r="BG152" i="55"/>
  <c r="BE152" i="55"/>
  <c r="BC152" i="55"/>
  <c r="BA152" i="55"/>
  <c r="AX152" i="55"/>
  <c r="AY152" i="55" s="1"/>
  <c r="AQ152" i="55"/>
  <c r="AP152" i="55"/>
  <c r="AO152" i="55"/>
  <c r="AJ152" i="55"/>
  <c r="AH152" i="55"/>
  <c r="AC152" i="55"/>
  <c r="X152" i="55"/>
  <c r="V152" i="55"/>
  <c r="Y158" i="55" s="1"/>
  <c r="Q152" i="55"/>
  <c r="K152" i="55"/>
  <c r="I152" i="55"/>
  <c r="L158" i="55" s="1"/>
  <c r="D152" i="55"/>
  <c r="CU151" i="55"/>
  <c r="CT151" i="55"/>
  <c r="CS151" i="55"/>
  <c r="CR151" i="55"/>
  <c r="BP151" i="55"/>
  <c r="BN151" i="55"/>
  <c r="BI151" i="55"/>
  <c r="BG151" i="55"/>
  <c r="BE151" i="55"/>
  <c r="BC151" i="55"/>
  <c r="BA151" i="55"/>
  <c r="AX151" i="55"/>
  <c r="AY151" i="55" s="1"/>
  <c r="AQ151" i="55"/>
  <c r="AP151" i="55"/>
  <c r="AO151" i="55"/>
  <c r="AJ151" i="55"/>
  <c r="AH151" i="55"/>
  <c r="AC151" i="55"/>
  <c r="X151" i="55"/>
  <c r="V151" i="55"/>
  <c r="Q151" i="55"/>
  <c r="K151" i="55"/>
  <c r="I151" i="55"/>
  <c r="D151" i="55"/>
  <c r="CT150" i="55"/>
  <c r="CS150" i="55"/>
  <c r="CR150" i="55"/>
  <c r="CU150" i="55" s="1"/>
  <c r="BP150" i="55"/>
  <c r="BN150" i="55"/>
  <c r="BI150" i="55"/>
  <c r="BG150" i="55"/>
  <c r="BE150" i="55"/>
  <c r="BC150" i="55"/>
  <c r="BA150" i="55"/>
  <c r="AX150" i="55"/>
  <c r="AY150" i="55" s="1"/>
  <c r="AQ150" i="55"/>
  <c r="AP150" i="55"/>
  <c r="AO150" i="55"/>
  <c r="AJ150" i="55"/>
  <c r="AH150" i="55"/>
  <c r="AK156" i="55" s="1"/>
  <c r="AC150" i="55"/>
  <c r="X150" i="55"/>
  <c r="V150" i="55"/>
  <c r="Q150" i="55"/>
  <c r="K150" i="55"/>
  <c r="I150" i="55"/>
  <c r="L156" i="55" s="1"/>
  <c r="D150" i="55"/>
  <c r="CT149" i="55"/>
  <c r="CS149" i="55"/>
  <c r="CR149" i="55"/>
  <c r="CU149" i="55" s="1"/>
  <c r="BP149" i="55"/>
  <c r="BN149" i="55"/>
  <c r="BI149" i="55"/>
  <c r="BG149" i="55"/>
  <c r="BE149" i="55"/>
  <c r="BC149" i="55"/>
  <c r="BA149" i="55"/>
  <c r="AY149" i="55"/>
  <c r="AX149" i="55"/>
  <c r="AQ149" i="55"/>
  <c r="AP149" i="55"/>
  <c r="AO149" i="55"/>
  <c r="AJ149" i="55"/>
  <c r="AH149" i="55"/>
  <c r="AC149" i="55"/>
  <c r="Y149" i="55"/>
  <c r="AB149" i="55" s="1"/>
  <c r="X149" i="55"/>
  <c r="V149" i="55"/>
  <c r="Y155" i="55" s="1"/>
  <c r="Q149" i="55"/>
  <c r="K149" i="55"/>
  <c r="I149" i="55"/>
  <c r="L155" i="55" s="1"/>
  <c r="D149" i="55"/>
  <c r="CT148" i="55"/>
  <c r="CS148" i="55"/>
  <c r="CR148" i="55"/>
  <c r="BP148" i="55"/>
  <c r="BN148" i="55"/>
  <c r="BI148" i="55"/>
  <c r="BG148" i="55"/>
  <c r="BE148" i="55"/>
  <c r="BC148" i="55"/>
  <c r="BA148" i="55"/>
  <c r="AX148" i="55"/>
  <c r="AY148" i="55" s="1"/>
  <c r="AQ148" i="55"/>
  <c r="AP148" i="55"/>
  <c r="AO148" i="55"/>
  <c r="AJ148" i="55"/>
  <c r="AH148" i="55"/>
  <c r="AC148" i="55"/>
  <c r="X148" i="55"/>
  <c r="V148" i="55"/>
  <c r="Y154" i="55" s="1"/>
  <c r="Q148" i="55"/>
  <c r="K148" i="55"/>
  <c r="I148" i="55"/>
  <c r="D148" i="55"/>
  <c r="CT147" i="55"/>
  <c r="CS147" i="55"/>
  <c r="CR147" i="55"/>
  <c r="BP147" i="55"/>
  <c r="BN147" i="55"/>
  <c r="BI147" i="55"/>
  <c r="BG147" i="55"/>
  <c r="BE147" i="55"/>
  <c r="BC147" i="55"/>
  <c r="BA147" i="55"/>
  <c r="AY147" i="55"/>
  <c r="AX147" i="55"/>
  <c r="AQ147" i="55"/>
  <c r="AP147" i="55"/>
  <c r="AO147" i="55"/>
  <c r="AK147" i="55"/>
  <c r="AJ147" i="55"/>
  <c r="AH147" i="55"/>
  <c r="AC147" i="55"/>
  <c r="X147" i="55"/>
  <c r="V147" i="55"/>
  <c r="Q147" i="55"/>
  <c r="K147" i="55"/>
  <c r="I147" i="55"/>
  <c r="D147" i="55"/>
  <c r="CU146" i="55"/>
  <c r="CT146" i="55"/>
  <c r="CS146" i="55"/>
  <c r="CR146" i="55"/>
  <c r="BP146" i="55"/>
  <c r="BN146" i="55"/>
  <c r="BI146" i="55"/>
  <c r="BG146" i="55"/>
  <c r="BE146" i="55"/>
  <c r="BC146" i="55"/>
  <c r="BA146" i="55"/>
  <c r="AX146" i="55"/>
  <c r="AY146" i="55" s="1"/>
  <c r="AQ146" i="55"/>
  <c r="AP146" i="55"/>
  <c r="AO146" i="55"/>
  <c r="AJ146" i="55"/>
  <c r="AH146" i="55"/>
  <c r="AC146" i="55"/>
  <c r="X146" i="55"/>
  <c r="V146" i="55"/>
  <c r="Q146" i="55"/>
  <c r="K146" i="55"/>
  <c r="I146" i="55"/>
  <c r="L152" i="55" s="1"/>
  <c r="D146" i="55"/>
  <c r="CT145" i="55"/>
  <c r="CS145" i="55"/>
  <c r="CR145" i="55"/>
  <c r="BP145" i="55"/>
  <c r="BN145" i="55"/>
  <c r="BI145" i="55"/>
  <c r="BG145" i="55"/>
  <c r="BE145" i="55"/>
  <c r="BC145" i="55"/>
  <c r="BA145" i="55"/>
  <c r="AX145" i="55"/>
  <c r="AY145" i="55" s="1"/>
  <c r="AQ145" i="55"/>
  <c r="AP145" i="55"/>
  <c r="AO145" i="55"/>
  <c r="AJ145" i="55"/>
  <c r="AH145" i="55"/>
  <c r="AC145" i="55"/>
  <c r="X145" i="55"/>
  <c r="V145" i="55"/>
  <c r="Q145" i="55"/>
  <c r="K145" i="55"/>
  <c r="I145" i="55"/>
  <c r="L150" i="55" s="1"/>
  <c r="D145" i="55"/>
  <c r="CU144" i="55"/>
  <c r="CT144" i="55"/>
  <c r="CS144" i="55"/>
  <c r="CR144" i="55"/>
  <c r="BP144" i="55"/>
  <c r="BN144" i="55"/>
  <c r="BI144" i="55"/>
  <c r="BG144" i="55"/>
  <c r="BE144" i="55"/>
  <c r="BC144" i="55"/>
  <c r="BA144" i="55"/>
  <c r="AY144" i="55"/>
  <c r="AX144" i="55"/>
  <c r="AQ144" i="55"/>
  <c r="AP144" i="55"/>
  <c r="AO144" i="55"/>
  <c r="AJ144" i="55"/>
  <c r="AH144" i="55"/>
  <c r="AK149" i="55" s="1"/>
  <c r="AC144" i="55"/>
  <c r="X144" i="55"/>
  <c r="V144" i="55"/>
  <c r="Q144" i="55"/>
  <c r="K144" i="55"/>
  <c r="I144" i="55"/>
  <c r="D144" i="55"/>
  <c r="CT143" i="55"/>
  <c r="CS143" i="55"/>
  <c r="CU143" i="55" s="1"/>
  <c r="CR143" i="55"/>
  <c r="BP143" i="55"/>
  <c r="BN143" i="55"/>
  <c r="BI143" i="55"/>
  <c r="BG143" i="55"/>
  <c r="BE143" i="55"/>
  <c r="BC143" i="55"/>
  <c r="BA143" i="55"/>
  <c r="AY143" i="55"/>
  <c r="AX143" i="55"/>
  <c r="AQ143" i="55"/>
  <c r="AP143" i="55"/>
  <c r="AO143" i="55"/>
  <c r="AJ143" i="55"/>
  <c r="AH143" i="55"/>
  <c r="AC143" i="55"/>
  <c r="X143" i="55"/>
  <c r="V143" i="55"/>
  <c r="Q143" i="55"/>
  <c r="K143" i="55"/>
  <c r="I143" i="55"/>
  <c r="D143" i="55"/>
  <c r="CT142" i="55"/>
  <c r="CU142" i="55" s="1"/>
  <c r="CS142" i="55"/>
  <c r="CR142" i="55"/>
  <c r="BP142" i="55"/>
  <c r="BN142" i="55"/>
  <c r="BI142" i="55"/>
  <c r="BG142" i="55"/>
  <c r="BE142" i="55"/>
  <c r="BC142" i="55"/>
  <c r="BA142" i="55"/>
  <c r="AX142" i="55"/>
  <c r="AY142" i="55" s="1"/>
  <c r="AQ142" i="55"/>
  <c r="AP142" i="55"/>
  <c r="AO142" i="55"/>
  <c r="AJ142" i="55"/>
  <c r="AH142" i="55"/>
  <c r="AK148" i="55" s="1"/>
  <c r="AC142" i="55"/>
  <c r="X142" i="55"/>
  <c r="V142" i="55"/>
  <c r="Y148" i="55" s="1"/>
  <c r="Q142" i="55"/>
  <c r="K142" i="55"/>
  <c r="I142" i="55"/>
  <c r="D142" i="55"/>
  <c r="CT141" i="55"/>
  <c r="CS141" i="55"/>
  <c r="CR141" i="55"/>
  <c r="CU141" i="55" s="1"/>
  <c r="BP141" i="55"/>
  <c r="BN141" i="55"/>
  <c r="BI141" i="55"/>
  <c r="BG141" i="55"/>
  <c r="BE141" i="55"/>
  <c r="BC141" i="55"/>
  <c r="BA141" i="55"/>
  <c r="AY141" i="55"/>
  <c r="AX141" i="55"/>
  <c r="AQ141" i="55"/>
  <c r="AP141" i="55"/>
  <c r="AO141" i="55"/>
  <c r="AJ141" i="55"/>
  <c r="AH141" i="55"/>
  <c r="AC141" i="55"/>
  <c r="X141" i="55"/>
  <c r="V141" i="55"/>
  <c r="Q141" i="55"/>
  <c r="K141" i="55"/>
  <c r="I141" i="55"/>
  <c r="L147" i="55" s="1"/>
  <c r="D141" i="55"/>
  <c r="CT140" i="55"/>
  <c r="CS140" i="55"/>
  <c r="CR140" i="55"/>
  <c r="CU140" i="55" s="1"/>
  <c r="BP140" i="55"/>
  <c r="BN140" i="55"/>
  <c r="BI140" i="55"/>
  <c r="BG140" i="55"/>
  <c r="BE140" i="55"/>
  <c r="BC140" i="55"/>
  <c r="BA140" i="55"/>
  <c r="AX140" i="55"/>
  <c r="AY140" i="55" s="1"/>
  <c r="AQ140" i="55"/>
  <c r="AP140" i="55"/>
  <c r="AO140" i="55"/>
  <c r="AJ140" i="55"/>
  <c r="AH140" i="55"/>
  <c r="AC140" i="55"/>
  <c r="X140" i="55"/>
  <c r="V140" i="55"/>
  <c r="Y146" i="55" s="1"/>
  <c r="Q140" i="55"/>
  <c r="K140" i="55"/>
  <c r="I140" i="55"/>
  <c r="L146" i="55" s="1"/>
  <c r="D140" i="55"/>
  <c r="CT139" i="55"/>
  <c r="CS139" i="55"/>
  <c r="CR139" i="55"/>
  <c r="CU139" i="55" s="1"/>
  <c r="BP139" i="55"/>
  <c r="BN139" i="55"/>
  <c r="BI139" i="55"/>
  <c r="BG139" i="55"/>
  <c r="BE139" i="55"/>
  <c r="BC139" i="55"/>
  <c r="BA139" i="55"/>
  <c r="AX139" i="55"/>
  <c r="AY139" i="55" s="1"/>
  <c r="AQ139" i="55"/>
  <c r="AP139" i="55"/>
  <c r="AO139" i="55"/>
  <c r="AJ139" i="55"/>
  <c r="AH139" i="55"/>
  <c r="AC139" i="55"/>
  <c r="Y139" i="55"/>
  <c r="AB139" i="55" s="1"/>
  <c r="X139" i="55"/>
  <c r="V139" i="55"/>
  <c r="Q139" i="55"/>
  <c r="K139" i="55"/>
  <c r="I139" i="55"/>
  <c r="D139" i="55"/>
  <c r="CU138" i="55"/>
  <c r="CT138" i="55"/>
  <c r="CS138" i="55"/>
  <c r="CR138" i="55"/>
  <c r="BP138" i="55"/>
  <c r="BN138" i="55"/>
  <c r="BI138" i="55"/>
  <c r="BG138" i="55"/>
  <c r="BE138" i="55"/>
  <c r="BC138" i="55"/>
  <c r="BA138" i="55"/>
  <c r="AX138" i="55"/>
  <c r="AY138" i="55" s="1"/>
  <c r="AQ138" i="55"/>
  <c r="AP138" i="55"/>
  <c r="AO138" i="55"/>
  <c r="AJ138" i="55"/>
  <c r="AH138" i="55"/>
  <c r="AC138" i="55"/>
  <c r="X138" i="55"/>
  <c r="V138" i="55"/>
  <c r="Q138" i="55"/>
  <c r="K138" i="55"/>
  <c r="I138" i="55"/>
  <c r="L144" i="55" s="1"/>
  <c r="D138" i="55"/>
  <c r="CT137" i="55"/>
  <c r="CS137" i="55"/>
  <c r="CR137" i="55"/>
  <c r="CU137" i="55" s="1"/>
  <c r="BP137" i="55"/>
  <c r="BN137" i="55"/>
  <c r="BI137" i="55"/>
  <c r="BG137" i="55"/>
  <c r="BE137" i="55"/>
  <c r="BC137" i="55"/>
  <c r="BA137" i="55"/>
  <c r="AX137" i="55"/>
  <c r="AY137" i="55" s="1"/>
  <c r="AQ137" i="55"/>
  <c r="AP137" i="55"/>
  <c r="AO137" i="55"/>
  <c r="AJ137" i="55"/>
  <c r="AH137" i="55"/>
  <c r="AC137" i="55"/>
  <c r="X137" i="55"/>
  <c r="V137" i="55"/>
  <c r="Y143" i="55" s="1"/>
  <c r="Q137" i="55"/>
  <c r="K137" i="55"/>
  <c r="I137" i="55"/>
  <c r="L142" i="55" s="1"/>
  <c r="D137" i="55"/>
  <c r="CT136" i="55"/>
  <c r="CS136" i="55"/>
  <c r="CR136" i="55"/>
  <c r="CU136" i="55" s="1"/>
  <c r="BP136" i="55"/>
  <c r="BN136" i="55"/>
  <c r="BI136" i="55"/>
  <c r="BG136" i="55"/>
  <c r="BE136" i="55"/>
  <c r="BC136" i="55"/>
  <c r="BA136" i="55"/>
  <c r="AX136" i="55"/>
  <c r="AY136" i="55" s="1"/>
  <c r="AQ136" i="55"/>
  <c r="AP136" i="55"/>
  <c r="AO136" i="55"/>
  <c r="AJ136" i="55"/>
  <c r="AH136" i="55"/>
  <c r="AC136" i="55"/>
  <c r="X136" i="55"/>
  <c r="V136" i="55"/>
  <c r="Y142" i="55" s="1"/>
  <c r="Q136" i="55"/>
  <c r="K136" i="55"/>
  <c r="I136" i="55"/>
  <c r="D136" i="55"/>
  <c r="CT135" i="55"/>
  <c r="CS135" i="55"/>
  <c r="CU135" i="55" s="1"/>
  <c r="CR135" i="55"/>
  <c r="BP135" i="55"/>
  <c r="BN135" i="55"/>
  <c r="BI135" i="55"/>
  <c r="BG135" i="55"/>
  <c r="BE135" i="55"/>
  <c r="BC135" i="55"/>
  <c r="BA135" i="55"/>
  <c r="AX135" i="55"/>
  <c r="AY135" i="55" s="1"/>
  <c r="AQ135" i="55"/>
  <c r="AP135" i="55"/>
  <c r="AO135" i="55"/>
  <c r="AJ135" i="55"/>
  <c r="AH135" i="55"/>
  <c r="AC135" i="55"/>
  <c r="X135" i="55"/>
  <c r="V135" i="55"/>
  <c r="Q135" i="55"/>
  <c r="K135" i="55"/>
  <c r="I135" i="55"/>
  <c r="D135" i="55"/>
  <c r="CT134" i="55"/>
  <c r="CU134" i="55" s="1"/>
  <c r="CS134" i="55"/>
  <c r="CR134" i="55"/>
  <c r="BP134" i="55"/>
  <c r="BN134" i="55"/>
  <c r="BG134" i="55"/>
  <c r="BC134" i="55"/>
  <c r="AY134" i="55"/>
  <c r="AX134" i="55"/>
  <c r="AQ134" i="55"/>
  <c r="AP134" i="55"/>
  <c r="AO134" i="55"/>
  <c r="AJ134" i="55"/>
  <c r="AH134" i="55"/>
  <c r="AC134" i="55"/>
  <c r="X134" i="55"/>
  <c r="V134" i="55"/>
  <c r="Q134" i="55"/>
  <c r="L134" i="55"/>
  <c r="K134" i="55"/>
  <c r="I134" i="55"/>
  <c r="L140" i="55" s="1"/>
  <c r="P140" i="55" s="1"/>
  <c r="D134" i="55"/>
  <c r="CT133" i="55"/>
  <c r="CS133" i="55"/>
  <c r="CR133" i="55"/>
  <c r="BP133" i="55"/>
  <c r="BN133" i="55"/>
  <c r="BG133" i="55"/>
  <c r="BC133" i="55"/>
  <c r="AY133" i="55"/>
  <c r="AX133" i="55"/>
  <c r="AQ133" i="55"/>
  <c r="AP133" i="55"/>
  <c r="AO133" i="55"/>
  <c r="AJ133" i="55"/>
  <c r="AH133" i="55"/>
  <c r="AK139" i="55" s="1"/>
  <c r="AC133" i="55"/>
  <c r="X133" i="55"/>
  <c r="V133" i="55"/>
  <c r="Q133" i="55"/>
  <c r="K133" i="55"/>
  <c r="I133" i="55"/>
  <c r="L139" i="55" s="1"/>
  <c r="D133" i="55"/>
  <c r="CU132" i="55"/>
  <c r="CT132" i="55"/>
  <c r="CS132" i="55"/>
  <c r="CR132" i="55"/>
  <c r="BP132" i="55"/>
  <c r="BN132" i="55"/>
  <c r="BG132" i="55"/>
  <c r="BC132" i="55"/>
  <c r="AY132" i="55"/>
  <c r="AX132" i="55"/>
  <c r="AQ132" i="55"/>
  <c r="AP132" i="55"/>
  <c r="AO132" i="55"/>
  <c r="AK132" i="55"/>
  <c r="AJ132" i="55"/>
  <c r="AH132" i="55"/>
  <c r="AK138" i="55" s="1"/>
  <c r="AC132" i="55"/>
  <c r="X132" i="55"/>
  <c r="V132" i="55"/>
  <c r="Y138" i="55" s="1"/>
  <c r="Q132" i="55"/>
  <c r="K132" i="55"/>
  <c r="I132" i="55"/>
  <c r="D132" i="55"/>
  <c r="CT131" i="55"/>
  <c r="CS131" i="55"/>
  <c r="CR131" i="55"/>
  <c r="CU131" i="55" s="1"/>
  <c r="BP131" i="55"/>
  <c r="BN131" i="55"/>
  <c r="BG131" i="55"/>
  <c r="BC131" i="55"/>
  <c r="AX131" i="55"/>
  <c r="AY131" i="55" s="1"/>
  <c r="AQ131" i="55"/>
  <c r="AP131" i="55"/>
  <c r="AO131" i="55"/>
  <c r="AJ131" i="55"/>
  <c r="AH131" i="55"/>
  <c r="AC131" i="55"/>
  <c r="X131" i="55"/>
  <c r="V131" i="55"/>
  <c r="Y137" i="55" s="1"/>
  <c r="Q131" i="55"/>
  <c r="K131" i="55"/>
  <c r="I131" i="55"/>
  <c r="L137" i="55" s="1"/>
  <c r="D131" i="55"/>
  <c r="CU130" i="55"/>
  <c r="CT130" i="55"/>
  <c r="CS130" i="55"/>
  <c r="CR130" i="55"/>
  <c r="BP130" i="55"/>
  <c r="BN130" i="55"/>
  <c r="BG130" i="55"/>
  <c r="BC130" i="55"/>
  <c r="AX130" i="55"/>
  <c r="AY130" i="55" s="1"/>
  <c r="AQ130" i="55"/>
  <c r="AP130" i="55"/>
  <c r="AO130" i="55"/>
  <c r="AJ130" i="55"/>
  <c r="AH130" i="55"/>
  <c r="AC130" i="55"/>
  <c r="X130" i="55"/>
  <c r="V130" i="55"/>
  <c r="Q130" i="55"/>
  <c r="L130" i="55"/>
  <c r="K130" i="55"/>
  <c r="I130" i="55"/>
  <c r="D130" i="55"/>
  <c r="CT129" i="55"/>
  <c r="CS129" i="55"/>
  <c r="CR129" i="55"/>
  <c r="CU129" i="55" s="1"/>
  <c r="BP129" i="55"/>
  <c r="BN129" i="55"/>
  <c r="BG129" i="55"/>
  <c r="BC129" i="55"/>
  <c r="AX129" i="55"/>
  <c r="AY129" i="55" s="1"/>
  <c r="AQ129" i="55"/>
  <c r="AP129" i="55"/>
  <c r="AO129" i="55"/>
  <c r="AN129" i="55"/>
  <c r="AJ129" i="55"/>
  <c r="AH129" i="55"/>
  <c r="AC129" i="55"/>
  <c r="X129" i="55"/>
  <c r="V129" i="55"/>
  <c r="Y135" i="55" s="1"/>
  <c r="Q129" i="55"/>
  <c r="K129" i="55"/>
  <c r="I129" i="55"/>
  <c r="D129" i="55"/>
  <c r="BP128" i="55"/>
  <c r="AQ128" i="55"/>
  <c r="AP128" i="55"/>
  <c r="AO128" i="55"/>
  <c r="AJ128" i="55"/>
  <c r="AH128" i="55"/>
  <c r="AC128" i="55"/>
  <c r="X128" i="55"/>
  <c r="V128" i="55"/>
  <c r="Y133" i="55" s="1"/>
  <c r="Q128" i="55"/>
  <c r="L128" i="55"/>
  <c r="P128" i="55" s="1"/>
  <c r="K128" i="55"/>
  <c r="I128" i="55"/>
  <c r="D128" i="55"/>
  <c r="BP127" i="55"/>
  <c r="AQ127" i="55"/>
  <c r="AP127" i="55"/>
  <c r="AO127" i="55"/>
  <c r="AJ127" i="55"/>
  <c r="AH127" i="55"/>
  <c r="AK133" i="55" s="1"/>
  <c r="AN133" i="55" s="1"/>
  <c r="AC127" i="55"/>
  <c r="X127" i="55"/>
  <c r="V127" i="55"/>
  <c r="Q127" i="55"/>
  <c r="K127" i="55"/>
  <c r="I127" i="55"/>
  <c r="D127" i="55"/>
  <c r="BP126" i="55"/>
  <c r="AQ126" i="55"/>
  <c r="AP126" i="55"/>
  <c r="AO126" i="55"/>
  <c r="AJ126" i="55"/>
  <c r="AH126" i="55"/>
  <c r="AK130" i="55" s="1"/>
  <c r="AN130" i="55" s="1"/>
  <c r="AC126" i="55"/>
  <c r="X126" i="55"/>
  <c r="V126" i="55"/>
  <c r="Q126" i="55"/>
  <c r="K126" i="55"/>
  <c r="I126" i="55"/>
  <c r="D126" i="55"/>
  <c r="BP125" i="55"/>
  <c r="AQ125" i="55"/>
  <c r="AP125" i="55"/>
  <c r="AO125" i="55"/>
  <c r="AJ125" i="55"/>
  <c r="AH125" i="55"/>
  <c r="AC125" i="55"/>
  <c r="X125" i="55"/>
  <c r="V125" i="55"/>
  <c r="Q125" i="55"/>
  <c r="K125" i="55"/>
  <c r="I125" i="55"/>
  <c r="D125" i="55"/>
  <c r="BP124" i="55"/>
  <c r="AQ124" i="55"/>
  <c r="AP124" i="55"/>
  <c r="AO124" i="55"/>
  <c r="AJ124" i="55"/>
  <c r="AH124" i="55"/>
  <c r="AC124" i="55"/>
  <c r="X124" i="55"/>
  <c r="V124" i="55"/>
  <c r="Q124" i="55"/>
  <c r="K124" i="55"/>
  <c r="I124" i="55"/>
  <c r="D124" i="55"/>
  <c r="BP123" i="55"/>
  <c r="AQ123" i="55"/>
  <c r="AP123" i="55"/>
  <c r="AO123" i="55"/>
  <c r="AJ123" i="55"/>
  <c r="AH123" i="55"/>
  <c r="AK129" i="55" s="1"/>
  <c r="AC123" i="55"/>
  <c r="X123" i="55"/>
  <c r="V123" i="55"/>
  <c r="Q123" i="55"/>
  <c r="L123" i="55"/>
  <c r="K123" i="55"/>
  <c r="I123" i="55"/>
  <c r="L129" i="55" s="1"/>
  <c r="D123" i="55"/>
  <c r="BP122" i="55"/>
  <c r="AQ122" i="55"/>
  <c r="AP122" i="55"/>
  <c r="AO122" i="55"/>
  <c r="AJ122" i="55"/>
  <c r="AH122" i="55"/>
  <c r="AK128" i="55" s="1"/>
  <c r="AC122" i="55"/>
  <c r="X122" i="55"/>
  <c r="V122" i="55"/>
  <c r="Q122" i="55"/>
  <c r="K122" i="55"/>
  <c r="I122" i="55"/>
  <c r="D122" i="55"/>
  <c r="BP121" i="55"/>
  <c r="AQ121" i="55"/>
  <c r="AP121" i="55"/>
  <c r="AO121" i="55"/>
  <c r="AJ121" i="55"/>
  <c r="AH121" i="55"/>
  <c r="AK127" i="55" s="1"/>
  <c r="AC121" i="55"/>
  <c r="X121" i="55"/>
  <c r="V121" i="55"/>
  <c r="Q121" i="55"/>
  <c r="K121" i="55"/>
  <c r="I121" i="55"/>
  <c r="L127" i="55" s="1"/>
  <c r="D121" i="55"/>
  <c r="BP120" i="55"/>
  <c r="AQ120" i="55"/>
  <c r="AP120" i="55"/>
  <c r="AO120" i="55"/>
  <c r="AJ120" i="55"/>
  <c r="AH120" i="55"/>
  <c r="AK126" i="55" s="1"/>
  <c r="AC120" i="55"/>
  <c r="X120" i="55"/>
  <c r="V120" i="55"/>
  <c r="Q120" i="55"/>
  <c r="K120" i="55"/>
  <c r="I120" i="55"/>
  <c r="D120" i="55"/>
  <c r="BP119" i="55"/>
  <c r="AQ119" i="55"/>
  <c r="AP119" i="55"/>
  <c r="AO119" i="55"/>
  <c r="AK119" i="55"/>
  <c r="AJ119" i="55"/>
  <c r="AH119" i="55"/>
  <c r="AC119" i="55"/>
  <c r="X119" i="55"/>
  <c r="V119" i="55"/>
  <c r="Q119" i="55"/>
  <c r="K119" i="55"/>
  <c r="I119" i="55"/>
  <c r="D119" i="55"/>
  <c r="BP118" i="55"/>
  <c r="AQ118" i="55"/>
  <c r="AP118" i="55"/>
  <c r="AO118" i="55"/>
  <c r="AJ118" i="55"/>
  <c r="AH118" i="55"/>
  <c r="AC118" i="55"/>
  <c r="X118" i="55"/>
  <c r="V118" i="55"/>
  <c r="Q118" i="55"/>
  <c r="K118" i="55"/>
  <c r="I118" i="55"/>
  <c r="D118" i="55"/>
  <c r="BP117" i="55"/>
  <c r="AQ117" i="55"/>
  <c r="AP117" i="55"/>
  <c r="AO117" i="55"/>
  <c r="AJ117" i="55"/>
  <c r="AH117" i="55"/>
  <c r="AC117" i="55"/>
  <c r="X117" i="55"/>
  <c r="V117" i="55"/>
  <c r="Q117" i="55"/>
  <c r="K117" i="55"/>
  <c r="I117" i="55"/>
  <c r="D117" i="55"/>
  <c r="BP116" i="55"/>
  <c r="AQ116" i="55"/>
  <c r="AP116" i="55"/>
  <c r="AO116" i="55"/>
  <c r="AJ116" i="55"/>
  <c r="AH116" i="55"/>
  <c r="AC116" i="55"/>
  <c r="X116" i="55"/>
  <c r="V116" i="55"/>
  <c r="Q116" i="55"/>
  <c r="K116" i="55"/>
  <c r="I116" i="55"/>
  <c r="D116" i="55"/>
  <c r="BP115" i="55"/>
  <c r="AQ115" i="55"/>
  <c r="AP115" i="55"/>
  <c r="AO115" i="55"/>
  <c r="AJ115" i="55"/>
  <c r="AH115" i="55"/>
  <c r="AC115" i="55"/>
  <c r="X115" i="55"/>
  <c r="V115" i="55"/>
  <c r="Y121" i="55" s="1"/>
  <c r="Q115" i="55"/>
  <c r="K115" i="55"/>
  <c r="I115" i="55"/>
  <c r="D115" i="55"/>
  <c r="BP114" i="55"/>
  <c r="AQ114" i="55"/>
  <c r="AP114" i="55"/>
  <c r="AO114" i="55"/>
  <c r="AJ114" i="55"/>
  <c r="AH114" i="55"/>
  <c r="AC114" i="55"/>
  <c r="X114" i="55"/>
  <c r="V114" i="55"/>
  <c r="Q114" i="55"/>
  <c r="K114" i="55"/>
  <c r="I114" i="55"/>
  <c r="D114" i="55"/>
  <c r="BP113" i="55"/>
  <c r="AQ113" i="55"/>
  <c r="AP113" i="55"/>
  <c r="AO113" i="55"/>
  <c r="AJ113" i="55"/>
  <c r="AH113" i="55"/>
  <c r="AC113" i="55"/>
  <c r="X113" i="55"/>
  <c r="V113" i="55"/>
  <c r="Q113" i="55"/>
  <c r="K113" i="55"/>
  <c r="I113" i="55"/>
  <c r="D113" i="55"/>
  <c r="BP112" i="55"/>
  <c r="AQ112" i="55"/>
  <c r="AP112" i="55"/>
  <c r="AO112" i="55"/>
  <c r="AK112" i="55"/>
  <c r="AJ112" i="55"/>
  <c r="AH112" i="55"/>
  <c r="AC112" i="55"/>
  <c r="X112" i="55"/>
  <c r="V112" i="55"/>
  <c r="Q112" i="55"/>
  <c r="K112" i="55"/>
  <c r="I112" i="55"/>
  <c r="D112" i="55"/>
  <c r="BP111" i="55"/>
  <c r="AQ111" i="55"/>
  <c r="AP111" i="55"/>
  <c r="AO111" i="55"/>
  <c r="AJ111" i="55"/>
  <c r="AH111" i="55"/>
  <c r="AC111" i="55"/>
  <c r="X111" i="55"/>
  <c r="V111" i="55"/>
  <c r="Y117" i="55" s="1"/>
  <c r="Q111" i="55"/>
  <c r="K111" i="55"/>
  <c r="I111" i="55"/>
  <c r="D111" i="55"/>
  <c r="BP110" i="55"/>
  <c r="AQ110" i="55"/>
  <c r="AP110" i="55"/>
  <c r="AO110" i="55"/>
  <c r="AJ110" i="55"/>
  <c r="AH110" i="55"/>
  <c r="AC110" i="55"/>
  <c r="X110" i="55"/>
  <c r="V110" i="55"/>
  <c r="Q110" i="55"/>
  <c r="K110" i="55"/>
  <c r="I110" i="55"/>
  <c r="L116" i="55" s="1"/>
  <c r="D110" i="55"/>
  <c r="BP109" i="55"/>
  <c r="AQ109" i="55"/>
  <c r="AP109" i="55"/>
  <c r="AO109" i="55"/>
  <c r="AJ109" i="55"/>
  <c r="AH109" i="55"/>
  <c r="AC109" i="55"/>
  <c r="X109" i="55"/>
  <c r="V109" i="55"/>
  <c r="Q109" i="55"/>
  <c r="K109" i="55"/>
  <c r="I109" i="55"/>
  <c r="D109" i="55"/>
  <c r="BP108" i="55"/>
  <c r="AQ108" i="55"/>
  <c r="AP108" i="55"/>
  <c r="AO108" i="55"/>
  <c r="AJ108" i="55"/>
  <c r="AH108" i="55"/>
  <c r="AC108" i="55"/>
  <c r="X108" i="55"/>
  <c r="V108" i="55"/>
  <c r="Q108" i="55"/>
  <c r="K108" i="55"/>
  <c r="I108" i="55"/>
  <c r="D108" i="55"/>
  <c r="BP107" i="55"/>
  <c r="AQ107" i="55"/>
  <c r="AP107" i="55"/>
  <c r="AO107" i="55"/>
  <c r="AJ107" i="55"/>
  <c r="AH107" i="55"/>
  <c r="AC107" i="55"/>
  <c r="X107" i="55"/>
  <c r="V107" i="55"/>
  <c r="Q107" i="55"/>
  <c r="K107" i="55"/>
  <c r="I107" i="55"/>
  <c r="L113" i="55" s="1"/>
  <c r="D107" i="55"/>
  <c r="BP106" i="55"/>
  <c r="AQ106" i="55"/>
  <c r="AP106" i="55"/>
  <c r="AO106" i="55"/>
  <c r="AK106" i="55"/>
  <c r="AN106" i="55" s="1"/>
  <c r="AJ106" i="55"/>
  <c r="AH106" i="55"/>
  <c r="AC106" i="55"/>
  <c r="X106" i="55"/>
  <c r="V106" i="55"/>
  <c r="Q106" i="55"/>
  <c r="K106" i="55"/>
  <c r="I106" i="55"/>
  <c r="L112" i="55" s="1"/>
  <c r="D106" i="55"/>
  <c r="BP105" i="55"/>
  <c r="AQ105" i="55"/>
  <c r="AP105" i="55"/>
  <c r="AO105" i="55"/>
  <c r="AK105" i="55"/>
  <c r="AJ105" i="55"/>
  <c r="AH105" i="55"/>
  <c r="AC105" i="55"/>
  <c r="X105" i="55"/>
  <c r="V105" i="55"/>
  <c r="Y111" i="55" s="1"/>
  <c r="Q105" i="55"/>
  <c r="K105" i="55"/>
  <c r="I105" i="55"/>
  <c r="D105" i="55"/>
  <c r="BP104" i="55"/>
  <c r="AQ104" i="55"/>
  <c r="AP104" i="55"/>
  <c r="AO104" i="55"/>
  <c r="AJ104" i="55"/>
  <c r="AH104" i="55"/>
  <c r="AC104" i="55"/>
  <c r="X104" i="55"/>
  <c r="V104" i="55"/>
  <c r="Y110" i="55" s="1"/>
  <c r="Q104" i="55"/>
  <c r="K104" i="55"/>
  <c r="I104" i="55"/>
  <c r="BP103" i="55"/>
  <c r="AQ103" i="55"/>
  <c r="AP103" i="55"/>
  <c r="AO103" i="55"/>
  <c r="AK103" i="55"/>
  <c r="AJ103" i="55"/>
  <c r="AH103" i="55"/>
  <c r="X103" i="55"/>
  <c r="V103" i="55"/>
  <c r="K103" i="55"/>
  <c r="I103" i="55"/>
  <c r="BP102" i="55"/>
  <c r="AQ102" i="55"/>
  <c r="AP102" i="55"/>
  <c r="AO102" i="55"/>
  <c r="AK102" i="55"/>
  <c r="AJ102" i="55"/>
  <c r="AH102" i="55"/>
  <c r="AK108" i="55" s="1"/>
  <c r="X102" i="55"/>
  <c r="V102" i="55"/>
  <c r="K102" i="55"/>
  <c r="I102" i="55"/>
  <c r="L106" i="55" s="1"/>
  <c r="BP101" i="55"/>
  <c r="AQ101" i="55"/>
  <c r="AP101" i="55"/>
  <c r="AO101" i="55"/>
  <c r="AK101" i="55"/>
  <c r="AN101" i="55" s="1"/>
  <c r="AJ101" i="55"/>
  <c r="AH101" i="55"/>
  <c r="X101" i="55"/>
  <c r="V101" i="55"/>
  <c r="K101" i="55"/>
  <c r="I101" i="55"/>
  <c r="BP100" i="55"/>
  <c r="AQ100" i="55"/>
  <c r="AP100" i="55"/>
  <c r="AO100" i="55"/>
  <c r="AN100" i="55"/>
  <c r="AK100" i="55"/>
  <c r="AJ100" i="55"/>
  <c r="AH100" i="55"/>
  <c r="X100" i="55"/>
  <c r="V100" i="55"/>
  <c r="K100" i="55"/>
  <c r="I100" i="55"/>
  <c r="BP99" i="55"/>
  <c r="AQ99" i="55"/>
  <c r="AP99" i="55"/>
  <c r="AO99" i="55"/>
  <c r="AK99" i="55"/>
  <c r="AN99" i="55" s="1"/>
  <c r="AJ99" i="55"/>
  <c r="AH99" i="55"/>
  <c r="X99" i="55"/>
  <c r="V99" i="55"/>
  <c r="Y105" i="55" s="1"/>
  <c r="K99" i="55"/>
  <c r="I99" i="55"/>
  <c r="BP98" i="55"/>
  <c r="AQ98" i="55"/>
  <c r="AP98" i="55"/>
  <c r="AO98" i="55"/>
  <c r="AK98" i="55"/>
  <c r="AN98" i="55" s="1"/>
  <c r="AJ98" i="55"/>
  <c r="AH98" i="55"/>
  <c r="X98" i="55"/>
  <c r="V98" i="55"/>
  <c r="K98" i="55"/>
  <c r="I98" i="55"/>
  <c r="BP97" i="55"/>
  <c r="AQ97" i="55"/>
  <c r="AP97" i="55"/>
  <c r="AO97" i="55"/>
  <c r="AK97" i="55"/>
  <c r="AJ97" i="55"/>
  <c r="AH97" i="55"/>
  <c r="X97" i="55"/>
  <c r="V97" i="55"/>
  <c r="K97" i="55"/>
  <c r="I97" i="55"/>
  <c r="BP96" i="55"/>
  <c r="AQ96" i="55"/>
  <c r="AP96" i="55"/>
  <c r="AO96" i="55"/>
  <c r="AK96" i="55"/>
  <c r="AN97" i="55" s="1"/>
  <c r="AJ96" i="55"/>
  <c r="AH96" i="55"/>
  <c r="X96" i="55"/>
  <c r="V96" i="55"/>
  <c r="K96" i="55"/>
  <c r="I96" i="55"/>
  <c r="L102" i="55" s="1"/>
  <c r="BP95" i="55"/>
  <c r="AQ95" i="55"/>
  <c r="AP95" i="55"/>
  <c r="AO95" i="55"/>
  <c r="AJ95" i="55"/>
  <c r="AH95" i="55"/>
  <c r="X95" i="55"/>
  <c r="V95" i="55"/>
  <c r="Y98" i="55" s="1"/>
  <c r="K95" i="55"/>
  <c r="I95" i="55"/>
  <c r="BP94" i="55"/>
  <c r="AQ94" i="55"/>
  <c r="AP94" i="55"/>
  <c r="AO94" i="55"/>
  <c r="AJ94" i="55"/>
  <c r="AH94" i="55"/>
  <c r="Y94" i="55"/>
  <c r="X94" i="55"/>
  <c r="V94" i="55"/>
  <c r="K94" i="55"/>
  <c r="I94" i="55"/>
  <c r="BP93" i="55"/>
  <c r="AQ93" i="55"/>
  <c r="AP93" i="55"/>
  <c r="AO93" i="55"/>
  <c r="AJ93" i="55"/>
  <c r="AH93" i="55"/>
  <c r="X93" i="55"/>
  <c r="V93" i="55"/>
  <c r="K93" i="55"/>
  <c r="I93" i="55"/>
  <c r="BP92" i="55"/>
  <c r="AQ92" i="55"/>
  <c r="AP92" i="55"/>
  <c r="AO92" i="55"/>
  <c r="AJ92" i="55"/>
  <c r="AH92" i="55"/>
  <c r="Y92" i="55"/>
  <c r="AB92" i="55" s="1"/>
  <c r="X92" i="55"/>
  <c r="V92" i="55"/>
  <c r="K92" i="55"/>
  <c r="I92" i="55"/>
  <c r="L98" i="55" s="1"/>
  <c r="BP91" i="55"/>
  <c r="AQ91" i="55"/>
  <c r="AP91" i="55"/>
  <c r="AO91" i="55"/>
  <c r="AJ91" i="55"/>
  <c r="AH91" i="55"/>
  <c r="X91" i="55"/>
  <c r="V91" i="55"/>
  <c r="K91" i="55"/>
  <c r="I91" i="55"/>
  <c r="BP90" i="55"/>
  <c r="AQ90" i="55"/>
  <c r="AP90" i="55"/>
  <c r="AO90" i="55"/>
  <c r="AJ90" i="55"/>
  <c r="AH90" i="55"/>
  <c r="Y90" i="55"/>
  <c r="X90" i="55"/>
  <c r="V90" i="55"/>
  <c r="Y96" i="55" s="1"/>
  <c r="K90" i="55"/>
  <c r="I90" i="55"/>
  <c r="BP89" i="55"/>
  <c r="AQ89" i="55"/>
  <c r="AP89" i="55"/>
  <c r="AO89" i="55"/>
  <c r="AJ89" i="55"/>
  <c r="AH89" i="55"/>
  <c r="X89" i="55"/>
  <c r="V89" i="55"/>
  <c r="K89" i="55"/>
  <c r="I89" i="55"/>
  <c r="BP88" i="55"/>
  <c r="AQ88" i="55"/>
  <c r="AP88" i="55"/>
  <c r="AO88" i="55"/>
  <c r="AK88" i="55"/>
  <c r="AN88" i="55" s="1"/>
  <c r="AJ88" i="55"/>
  <c r="AH88" i="55"/>
  <c r="X88" i="55"/>
  <c r="V88" i="55"/>
  <c r="K88" i="55"/>
  <c r="I88" i="55"/>
  <c r="BP87" i="55"/>
  <c r="AQ87" i="55"/>
  <c r="AP87" i="55"/>
  <c r="AO87" i="55"/>
  <c r="AK87" i="55"/>
  <c r="AJ87" i="55"/>
  <c r="AH87" i="55"/>
  <c r="X87" i="55"/>
  <c r="V87" i="55"/>
  <c r="K87" i="55"/>
  <c r="I87" i="55"/>
  <c r="L93" i="55" s="1"/>
  <c r="BP86" i="55"/>
  <c r="AQ86" i="55"/>
  <c r="AP86" i="55"/>
  <c r="AO86" i="55"/>
  <c r="AJ86" i="55"/>
  <c r="AH86" i="55"/>
  <c r="X86" i="55"/>
  <c r="V86" i="55"/>
  <c r="Y91" i="55" s="1"/>
  <c r="AB91" i="55" s="1"/>
  <c r="K86" i="55"/>
  <c r="I86" i="55"/>
  <c r="L92" i="55" s="1"/>
  <c r="BP85" i="55"/>
  <c r="AQ85" i="55"/>
  <c r="AP85" i="55"/>
  <c r="AO85" i="55"/>
  <c r="AN85" i="55"/>
  <c r="AK85" i="55"/>
  <c r="AJ85" i="55"/>
  <c r="AH85" i="55"/>
  <c r="Y85" i="55"/>
  <c r="AB85" i="55" s="1"/>
  <c r="X85" i="55"/>
  <c r="V85" i="55"/>
  <c r="K85" i="55"/>
  <c r="I85" i="55"/>
  <c r="L91" i="55" s="1"/>
  <c r="BP84" i="55"/>
  <c r="AQ84" i="55"/>
  <c r="AP84" i="55"/>
  <c r="AO84" i="55"/>
  <c r="AK84" i="55"/>
  <c r="AN84" i="55" s="1"/>
  <c r="AJ84" i="55"/>
  <c r="AH84" i="55"/>
  <c r="AB84" i="55"/>
  <c r="Y84" i="55"/>
  <c r="X84" i="55"/>
  <c r="V84" i="55"/>
  <c r="K84" i="55"/>
  <c r="I84" i="55"/>
  <c r="L90" i="55" s="1"/>
  <c r="BP83" i="55"/>
  <c r="AQ83" i="55"/>
  <c r="AP83" i="55"/>
  <c r="AO83" i="55"/>
  <c r="AK83" i="55"/>
  <c r="AJ83" i="55"/>
  <c r="AH83" i="55"/>
  <c r="AB83" i="55"/>
  <c r="Y83" i="55"/>
  <c r="X83" i="55"/>
  <c r="V83" i="55"/>
  <c r="Y89" i="55" s="1"/>
  <c r="K83" i="55"/>
  <c r="I83" i="55"/>
  <c r="BP82" i="55"/>
  <c r="AQ82" i="55"/>
  <c r="AP82" i="55"/>
  <c r="AO82" i="55"/>
  <c r="AK82" i="55"/>
  <c r="AJ82" i="55"/>
  <c r="AH82" i="55"/>
  <c r="Y82" i="55"/>
  <c r="X82" i="55"/>
  <c r="V82" i="55"/>
  <c r="K82" i="55"/>
  <c r="I82" i="55"/>
  <c r="L88" i="55" s="1"/>
  <c r="BP81" i="55"/>
  <c r="AQ81" i="55"/>
  <c r="AP81" i="55"/>
  <c r="AO81" i="55"/>
  <c r="AK81" i="55"/>
  <c r="AJ81" i="55"/>
  <c r="AH81" i="55"/>
  <c r="X81" i="55"/>
  <c r="V81" i="55"/>
  <c r="K81" i="55"/>
  <c r="I81" i="55"/>
  <c r="BP80" i="55"/>
  <c r="AQ80" i="55"/>
  <c r="AP80" i="55"/>
  <c r="AO80" i="55"/>
  <c r="AK80" i="55"/>
  <c r="AN80" i="55" s="1"/>
  <c r="AJ80" i="55"/>
  <c r="AH80" i="55"/>
  <c r="X80" i="55"/>
  <c r="V80" i="55"/>
  <c r="Y86" i="55" s="1"/>
  <c r="AB86" i="55" s="1"/>
  <c r="K80" i="55"/>
  <c r="I80" i="55"/>
  <c r="BP79" i="55"/>
  <c r="AQ79" i="55"/>
  <c r="AP79" i="55"/>
  <c r="AO79" i="55"/>
  <c r="AK79" i="55"/>
  <c r="AN79" i="55" s="1"/>
  <c r="AJ79" i="55"/>
  <c r="AH79" i="55"/>
  <c r="X79" i="55"/>
  <c r="V79" i="55"/>
  <c r="K79" i="55"/>
  <c r="I79" i="55"/>
  <c r="BP78" i="55"/>
  <c r="AQ78" i="55"/>
  <c r="AP78" i="55"/>
  <c r="AO78" i="55"/>
  <c r="AK78" i="55"/>
  <c r="AJ78" i="55"/>
  <c r="AH78" i="55"/>
  <c r="Y78" i="55"/>
  <c r="AB78" i="55" s="1"/>
  <c r="X78" i="55"/>
  <c r="V78" i="55"/>
  <c r="P78" i="55"/>
  <c r="K78" i="55"/>
  <c r="I78" i="55"/>
  <c r="BP77" i="55"/>
  <c r="AQ77" i="55"/>
  <c r="AP77" i="55"/>
  <c r="AO77" i="55"/>
  <c r="AK77" i="55"/>
  <c r="AJ77" i="55"/>
  <c r="AH77" i="55"/>
  <c r="Y77" i="55"/>
  <c r="X77" i="55"/>
  <c r="V77" i="55"/>
  <c r="K77" i="55"/>
  <c r="I77" i="55"/>
  <c r="BP76" i="55"/>
  <c r="AQ76" i="55"/>
  <c r="AP76" i="55"/>
  <c r="AO76" i="55"/>
  <c r="AK76" i="55"/>
  <c r="AN76" i="55" s="1"/>
  <c r="AJ76" i="55"/>
  <c r="AH76" i="55"/>
  <c r="X76" i="55"/>
  <c r="V76" i="55"/>
  <c r="P76" i="55"/>
  <c r="K76" i="55"/>
  <c r="I76" i="55"/>
  <c r="BP75" i="55"/>
  <c r="AQ75" i="55"/>
  <c r="AP75" i="55"/>
  <c r="AO75" i="55"/>
  <c r="AK75" i="55"/>
  <c r="AJ75" i="55"/>
  <c r="AH75" i="55"/>
  <c r="X75" i="55"/>
  <c r="V75" i="55"/>
  <c r="Y81" i="55" s="1"/>
  <c r="K75" i="55"/>
  <c r="I75" i="55"/>
  <c r="BP74" i="55"/>
  <c r="AQ74" i="55"/>
  <c r="AP74" i="55"/>
  <c r="AO74" i="55"/>
  <c r="AK74" i="55"/>
  <c r="AJ74" i="55"/>
  <c r="AH74" i="55"/>
  <c r="X74" i="55"/>
  <c r="V74" i="55"/>
  <c r="K74" i="55"/>
  <c r="I74" i="55"/>
  <c r="BP73" i="55"/>
  <c r="AQ73" i="55"/>
  <c r="AP73" i="55"/>
  <c r="AO73" i="55"/>
  <c r="AK73" i="55"/>
  <c r="AJ73" i="55"/>
  <c r="AH73" i="55"/>
  <c r="X73" i="55"/>
  <c r="V73" i="55"/>
  <c r="K73" i="55"/>
  <c r="I73" i="55"/>
  <c r="BP72" i="55"/>
  <c r="AQ72" i="55"/>
  <c r="AP72" i="55"/>
  <c r="AO72" i="55"/>
  <c r="AK72" i="55"/>
  <c r="AJ72" i="55"/>
  <c r="AH72" i="55"/>
  <c r="X72" i="55"/>
  <c r="V72" i="55"/>
  <c r="K72" i="55"/>
  <c r="I72" i="55"/>
  <c r="L78" i="55" s="1"/>
  <c r="BP71" i="55"/>
  <c r="AQ71" i="55"/>
  <c r="AP71" i="55"/>
  <c r="AO71" i="55"/>
  <c r="AK71" i="55"/>
  <c r="AN71" i="55" s="1"/>
  <c r="AJ71" i="55"/>
  <c r="AH71" i="55"/>
  <c r="Y71" i="55"/>
  <c r="X71" i="55"/>
  <c r="V71" i="55"/>
  <c r="K71" i="55"/>
  <c r="I71" i="55"/>
  <c r="L77" i="55" s="1"/>
  <c r="P77" i="55" s="1"/>
  <c r="BP70" i="55"/>
  <c r="AQ70" i="55"/>
  <c r="AP70" i="55"/>
  <c r="AO70" i="55"/>
  <c r="AK70" i="55"/>
  <c r="AJ70" i="55"/>
  <c r="AH70" i="55"/>
  <c r="Y70" i="55"/>
  <c r="X70" i="55"/>
  <c r="V70" i="55"/>
  <c r="K70" i="55"/>
  <c r="I70" i="55"/>
  <c r="L76" i="55" s="1"/>
  <c r="BP69" i="55"/>
  <c r="AQ69" i="55"/>
  <c r="AP69" i="55"/>
  <c r="AO69" i="55"/>
  <c r="AJ69" i="55"/>
  <c r="AH69" i="55"/>
  <c r="X69" i="55"/>
  <c r="V69" i="55"/>
  <c r="Y75" i="55" s="1"/>
  <c r="K69" i="55"/>
  <c r="I69" i="55"/>
  <c r="L75" i="55" s="1"/>
  <c r="BP68" i="55"/>
  <c r="AQ68" i="55"/>
  <c r="AP68" i="55"/>
  <c r="AO68" i="55"/>
  <c r="AJ68" i="55"/>
  <c r="AH68" i="55"/>
  <c r="X68" i="55"/>
  <c r="V68" i="55"/>
  <c r="K68" i="55"/>
  <c r="I68" i="55"/>
  <c r="L74" i="55" s="1"/>
  <c r="BP67" i="55"/>
  <c r="AQ67" i="55"/>
  <c r="AP67" i="55"/>
  <c r="AO67" i="55"/>
  <c r="AK67" i="55"/>
  <c r="AN67" i="55" s="1"/>
  <c r="AJ67" i="55"/>
  <c r="AH67" i="55"/>
  <c r="X67" i="55"/>
  <c r="V67" i="55"/>
  <c r="K67" i="55"/>
  <c r="I67" i="55"/>
  <c r="L73" i="55" s="1"/>
  <c r="P73" i="55" s="1"/>
  <c r="BP66" i="55"/>
  <c r="AQ66" i="55"/>
  <c r="AP66" i="55"/>
  <c r="AO66" i="55"/>
  <c r="AK66" i="55"/>
  <c r="AJ66" i="55"/>
  <c r="AH66" i="55"/>
  <c r="X66" i="55"/>
  <c r="V66" i="55"/>
  <c r="K66" i="55"/>
  <c r="I66" i="55"/>
  <c r="L72" i="55" s="1"/>
  <c r="P72" i="55" s="1"/>
  <c r="BP65" i="55"/>
  <c r="AQ65" i="55"/>
  <c r="AP65" i="55"/>
  <c r="AO65" i="55"/>
  <c r="AJ65" i="55"/>
  <c r="AH65" i="55"/>
  <c r="X65" i="55"/>
  <c r="V65" i="55"/>
  <c r="K65" i="55"/>
  <c r="I65" i="55"/>
  <c r="L71" i="55" s="1"/>
  <c r="P71" i="55" s="1"/>
  <c r="BP64" i="55"/>
  <c r="AQ64" i="55"/>
  <c r="AP64" i="55"/>
  <c r="AO64" i="55"/>
  <c r="AJ64" i="55"/>
  <c r="AH64" i="55"/>
  <c r="X64" i="55"/>
  <c r="V64" i="55"/>
  <c r="K64" i="55"/>
  <c r="I64" i="55"/>
  <c r="L70" i="55" s="1"/>
  <c r="BP63" i="55"/>
  <c r="AQ63" i="55"/>
  <c r="AP63" i="55"/>
  <c r="AO63" i="55"/>
  <c r="AJ63" i="55"/>
  <c r="AH63" i="55"/>
  <c r="AK69" i="55" s="1"/>
  <c r="AN69" i="55" s="1"/>
  <c r="X63" i="55"/>
  <c r="V63" i="55"/>
  <c r="K63" i="55"/>
  <c r="I63" i="55"/>
  <c r="L69" i="55" s="1"/>
  <c r="BP62" i="55"/>
  <c r="AQ62" i="55"/>
  <c r="AP62" i="55"/>
  <c r="AO62" i="55"/>
  <c r="AJ62" i="55"/>
  <c r="AH62" i="55"/>
  <c r="AK68" i="55" s="1"/>
  <c r="X62" i="55"/>
  <c r="V62" i="55"/>
  <c r="Y68" i="55" s="1"/>
  <c r="K62" i="55"/>
  <c r="I62" i="55"/>
  <c r="BP61" i="55"/>
  <c r="AQ61" i="55"/>
  <c r="AP61" i="55"/>
  <c r="AO61" i="55"/>
  <c r="AJ61" i="55"/>
  <c r="AH61" i="55"/>
  <c r="X61" i="55"/>
  <c r="V61" i="55"/>
  <c r="K61" i="55"/>
  <c r="I61" i="55"/>
  <c r="BP60" i="55"/>
  <c r="AQ60" i="55"/>
  <c r="AP60" i="55"/>
  <c r="AO60" i="55"/>
  <c r="AJ60" i="55"/>
  <c r="AH60" i="55"/>
  <c r="X60" i="55"/>
  <c r="V60" i="55"/>
  <c r="K60" i="55"/>
  <c r="I60" i="55"/>
  <c r="BP59" i="55"/>
  <c r="AQ59" i="55"/>
  <c r="AP59" i="55"/>
  <c r="AO59" i="55"/>
  <c r="AJ59" i="55"/>
  <c r="AH59" i="55"/>
  <c r="AK65" i="55" s="1"/>
  <c r="X59" i="55"/>
  <c r="V59" i="55"/>
  <c r="Y65" i="55" s="1"/>
  <c r="K59" i="55"/>
  <c r="I59" i="55"/>
  <c r="BP58" i="55"/>
  <c r="AQ58" i="55"/>
  <c r="AP58" i="55"/>
  <c r="AO58" i="55"/>
  <c r="AJ58" i="55"/>
  <c r="AH58" i="55"/>
  <c r="AK64" i="55" s="1"/>
  <c r="X58" i="55"/>
  <c r="V58" i="55"/>
  <c r="K58" i="55"/>
  <c r="I58" i="55"/>
  <c r="BP57" i="55"/>
  <c r="AQ57" i="55"/>
  <c r="AP57" i="55"/>
  <c r="AO57" i="55"/>
  <c r="AJ57" i="55"/>
  <c r="AH57" i="55"/>
  <c r="X57" i="55"/>
  <c r="V57" i="55"/>
  <c r="K57" i="55"/>
  <c r="I57" i="55"/>
  <c r="L63" i="55" s="1"/>
  <c r="P63" i="55" s="1"/>
  <c r="BP56" i="55"/>
  <c r="AQ56" i="55"/>
  <c r="AP56" i="55"/>
  <c r="AO56" i="55"/>
  <c r="AJ56" i="55"/>
  <c r="AH56" i="55"/>
  <c r="X56" i="55"/>
  <c r="V56" i="55"/>
  <c r="K56" i="55"/>
  <c r="I56" i="55"/>
  <c r="L62" i="55" s="1"/>
  <c r="P62" i="55" s="1"/>
  <c r="BP55" i="55"/>
  <c r="AQ55" i="55"/>
  <c r="AP55" i="55"/>
  <c r="AO55" i="55"/>
  <c r="AJ55" i="55"/>
  <c r="AH55" i="55"/>
  <c r="X55" i="55"/>
  <c r="V55" i="55"/>
  <c r="Y61" i="55" s="1"/>
  <c r="K55" i="55"/>
  <c r="I55" i="55"/>
  <c r="L61" i="55" s="1"/>
  <c r="BP54" i="55"/>
  <c r="AQ54" i="55"/>
  <c r="AP54" i="55"/>
  <c r="AO54" i="55"/>
  <c r="AJ54" i="55"/>
  <c r="AH54" i="55"/>
  <c r="X54" i="55"/>
  <c r="V54" i="55"/>
  <c r="Y60" i="55" s="1"/>
  <c r="AB61" i="55" s="1"/>
  <c r="K54" i="55"/>
  <c r="I54" i="55"/>
  <c r="L60" i="55" s="1"/>
  <c r="P60" i="55" s="1"/>
  <c r="BP53" i="55"/>
  <c r="AQ53" i="55"/>
  <c r="AP53" i="55"/>
  <c r="AO53" i="55"/>
  <c r="AJ53" i="55"/>
  <c r="AH53" i="55"/>
  <c r="X53" i="55"/>
  <c r="V53" i="55"/>
  <c r="K53" i="55"/>
  <c r="I53" i="55"/>
  <c r="L59" i="55" s="1"/>
  <c r="P59" i="55" s="1"/>
  <c r="BP52" i="55"/>
  <c r="AQ52" i="55"/>
  <c r="AP52" i="55"/>
  <c r="AO52" i="55"/>
  <c r="AJ52" i="55"/>
  <c r="AH52" i="55"/>
  <c r="AK58" i="55" s="1"/>
  <c r="X52" i="55"/>
  <c r="V52" i="55"/>
  <c r="K52" i="55"/>
  <c r="I52" i="55"/>
  <c r="L58" i="55" s="1"/>
  <c r="BP51" i="55"/>
  <c r="AQ51" i="55"/>
  <c r="AP51" i="55"/>
  <c r="AO51" i="55"/>
  <c r="AJ51" i="55"/>
  <c r="AH51" i="55"/>
  <c r="AK57" i="55" s="1"/>
  <c r="AN58" i="55" s="1"/>
  <c r="X51" i="55"/>
  <c r="V51" i="55"/>
  <c r="K51" i="55"/>
  <c r="I51" i="55"/>
  <c r="L57" i="55" s="1"/>
  <c r="P57" i="55" s="1"/>
  <c r="BP50" i="55"/>
  <c r="AQ50" i="55"/>
  <c r="AP50" i="55"/>
  <c r="AO50" i="55"/>
  <c r="AJ50" i="55"/>
  <c r="AH50" i="55"/>
  <c r="X50" i="55"/>
  <c r="V50" i="55"/>
  <c r="K50" i="55"/>
  <c r="I50" i="55"/>
  <c r="L56" i="55" s="1"/>
  <c r="BP49" i="55"/>
  <c r="AQ49" i="55"/>
  <c r="AP49" i="55"/>
  <c r="AO49" i="55"/>
  <c r="AJ49" i="55"/>
  <c r="AH49" i="55"/>
  <c r="X49" i="55"/>
  <c r="V49" i="55"/>
  <c r="L49" i="55"/>
  <c r="K49" i="55"/>
  <c r="I49" i="55"/>
  <c r="L54" i="55" s="1"/>
  <c r="BP48" i="55"/>
  <c r="AQ48" i="55"/>
  <c r="AP48" i="55"/>
  <c r="AO48" i="55"/>
  <c r="AJ48" i="55"/>
  <c r="AH48" i="55"/>
  <c r="X48" i="55"/>
  <c r="V48" i="55"/>
  <c r="Y54" i="55" s="1"/>
  <c r="L48" i="55"/>
  <c r="P48" i="55" s="1"/>
  <c r="K48" i="55"/>
  <c r="I48" i="55"/>
  <c r="BP47" i="55"/>
  <c r="AQ47" i="55"/>
  <c r="AP47" i="55"/>
  <c r="AO47" i="55"/>
  <c r="AJ47" i="55"/>
  <c r="AH47" i="55"/>
  <c r="X47" i="55"/>
  <c r="V47" i="55"/>
  <c r="K47" i="55"/>
  <c r="I47" i="55"/>
  <c r="L53" i="55" s="1"/>
  <c r="BP46" i="55"/>
  <c r="AQ46" i="55"/>
  <c r="AP46" i="55"/>
  <c r="AO46" i="55"/>
  <c r="AJ46" i="55"/>
  <c r="AH46" i="55"/>
  <c r="X46" i="55"/>
  <c r="V46" i="55"/>
  <c r="K46" i="55"/>
  <c r="I46" i="55"/>
  <c r="L52" i="55" s="1"/>
  <c r="BP45" i="55"/>
  <c r="AQ45" i="55"/>
  <c r="AP45" i="55"/>
  <c r="AO45" i="55"/>
  <c r="AJ45" i="55"/>
  <c r="AH45" i="55"/>
  <c r="X45" i="55"/>
  <c r="V45" i="55"/>
  <c r="K45" i="55"/>
  <c r="I45" i="55"/>
  <c r="BP44" i="55"/>
  <c r="AQ44" i="55"/>
  <c r="AP44" i="55"/>
  <c r="AO44" i="55"/>
  <c r="AJ44" i="55"/>
  <c r="AH44" i="55"/>
  <c r="AK50" i="55" s="1"/>
  <c r="X44" i="55"/>
  <c r="V44" i="55"/>
  <c r="K44" i="55"/>
  <c r="I44" i="55"/>
  <c r="L50" i="55" s="1"/>
  <c r="P50" i="55" s="1"/>
  <c r="BP43" i="55"/>
  <c r="AQ43" i="55"/>
  <c r="AP43" i="55"/>
  <c r="AO43" i="55"/>
  <c r="AJ43" i="55"/>
  <c r="AH43" i="55"/>
  <c r="X43" i="55"/>
  <c r="V43" i="55"/>
  <c r="K43" i="55"/>
  <c r="I43" i="55"/>
  <c r="BP42" i="55"/>
  <c r="AQ42" i="55"/>
  <c r="AP42" i="55"/>
  <c r="AO42" i="55"/>
  <c r="AK42" i="55"/>
  <c r="AN42" i="55" s="1"/>
  <c r="AJ42" i="55"/>
  <c r="AH42" i="55"/>
  <c r="AK48" i="55" s="1"/>
  <c r="X42" i="55"/>
  <c r="V42" i="55"/>
  <c r="K42" i="55"/>
  <c r="I42" i="55"/>
  <c r="L47" i="55" s="1"/>
  <c r="BP41" i="55"/>
  <c r="AQ41" i="55"/>
  <c r="AP41" i="55"/>
  <c r="AO41" i="55"/>
  <c r="AJ41" i="55"/>
  <c r="AH41" i="55"/>
  <c r="Y41" i="55"/>
  <c r="X41" i="55"/>
  <c r="V41" i="55"/>
  <c r="Y47" i="55" s="1"/>
  <c r="AB47" i="55" s="1"/>
  <c r="K41" i="55"/>
  <c r="I41" i="55"/>
  <c r="BP40" i="55"/>
  <c r="AQ40" i="55"/>
  <c r="AP40" i="55"/>
  <c r="AO40" i="55"/>
  <c r="AJ40" i="55"/>
  <c r="AH40" i="55"/>
  <c r="Y40" i="55"/>
  <c r="AB40" i="55" s="1"/>
  <c r="X40" i="55"/>
  <c r="V40" i="55"/>
  <c r="Y46" i="55" s="1"/>
  <c r="K40" i="55"/>
  <c r="I40" i="55"/>
  <c r="BP39" i="55"/>
  <c r="AQ39" i="55"/>
  <c r="AP39" i="55"/>
  <c r="AO39" i="55"/>
  <c r="AJ39" i="55"/>
  <c r="AH39" i="55"/>
  <c r="Y39" i="55"/>
  <c r="X39" i="55"/>
  <c r="V39" i="55"/>
  <c r="Y45" i="55" s="1"/>
  <c r="K39" i="55"/>
  <c r="I39" i="55"/>
  <c r="L45" i="55" s="1"/>
  <c r="P45" i="55" s="1"/>
  <c r="BP38" i="55"/>
  <c r="AQ38" i="55"/>
  <c r="AO38" i="55"/>
  <c r="AJ38" i="55"/>
  <c r="AH38" i="55"/>
  <c r="AK41" i="55" s="1"/>
  <c r="V38" i="55"/>
  <c r="Y44" i="55" s="1"/>
  <c r="K38" i="55"/>
  <c r="I38" i="55"/>
  <c r="L44" i="55" s="1"/>
  <c r="BP37" i="55"/>
  <c r="AQ37" i="55"/>
  <c r="AP37" i="55"/>
  <c r="AO37" i="55"/>
  <c r="AN37" i="55"/>
  <c r="AK37" i="55"/>
  <c r="AJ37" i="55"/>
  <c r="AH37" i="55"/>
  <c r="V37" i="55"/>
  <c r="K37" i="55"/>
  <c r="I37" i="55"/>
  <c r="BP36" i="55"/>
  <c r="AQ36" i="55"/>
  <c r="AO36" i="55"/>
  <c r="AK36" i="55"/>
  <c r="AN36" i="55" s="1"/>
  <c r="AJ36" i="55"/>
  <c r="AH36" i="55"/>
  <c r="V36" i="55"/>
  <c r="K36" i="55"/>
  <c r="I36" i="55"/>
  <c r="L42" i="55" s="1"/>
  <c r="BP35" i="55"/>
  <c r="AQ35" i="55"/>
  <c r="AO35" i="55"/>
  <c r="AN35" i="55"/>
  <c r="AK35" i="55"/>
  <c r="AJ35" i="55"/>
  <c r="AH35" i="55"/>
  <c r="V35" i="55"/>
  <c r="K35" i="55"/>
  <c r="I35" i="55"/>
  <c r="BP34" i="55"/>
  <c r="AQ34" i="55"/>
  <c r="AO34" i="55"/>
  <c r="AK34" i="55"/>
  <c r="AN34" i="55" s="1"/>
  <c r="AJ34" i="55"/>
  <c r="AH34" i="55"/>
  <c r="AK40" i="55" s="1"/>
  <c r="V34" i="55"/>
  <c r="K34" i="55"/>
  <c r="I34" i="55"/>
  <c r="L40" i="55" s="1"/>
  <c r="BP33" i="55"/>
  <c r="AQ33" i="55"/>
  <c r="AO33" i="55"/>
  <c r="AN33" i="55"/>
  <c r="AK33" i="55"/>
  <c r="AJ33" i="55"/>
  <c r="AH33" i="55"/>
  <c r="V33" i="55"/>
  <c r="R33" i="55"/>
  <c r="R34" i="55" s="1"/>
  <c r="Q33" i="55"/>
  <c r="K33" i="55"/>
  <c r="I33" i="55"/>
  <c r="BP32" i="55"/>
  <c r="AQ32" i="55"/>
  <c r="AO32" i="55"/>
  <c r="AK32" i="55"/>
  <c r="AN32" i="55" s="1"/>
  <c r="AJ32" i="55"/>
  <c r="AH32" i="55"/>
  <c r="AK38" i="55" s="1"/>
  <c r="AN38" i="55" s="1"/>
  <c r="V32" i="55"/>
  <c r="S32" i="55"/>
  <c r="Q32" i="55"/>
  <c r="K32" i="55"/>
  <c r="I32" i="55"/>
  <c r="L38" i="55" s="1"/>
  <c r="BP31" i="55"/>
  <c r="AQ31" i="55"/>
  <c r="AO31" i="55"/>
  <c r="AK31" i="55"/>
  <c r="AJ31" i="55"/>
  <c r="AH31" i="55"/>
  <c r="V31" i="55"/>
  <c r="Y37" i="55" s="1"/>
  <c r="S31" i="55"/>
  <c r="Q31" i="55" s="1"/>
  <c r="K31" i="55"/>
  <c r="I31" i="55"/>
  <c r="BP30" i="55"/>
  <c r="AQ30" i="55"/>
  <c r="AP30" i="55"/>
  <c r="AO30" i="55"/>
  <c r="AK30" i="55"/>
  <c r="AN30" i="55" s="1"/>
  <c r="AJ30" i="55"/>
  <c r="AH30" i="55"/>
  <c r="V30" i="55"/>
  <c r="S30" i="55"/>
  <c r="Q30" i="55"/>
  <c r="K30" i="55"/>
  <c r="I30" i="55"/>
  <c r="L36" i="55" s="1"/>
  <c r="BP29" i="55"/>
  <c r="AQ29" i="55"/>
  <c r="AO29" i="55"/>
  <c r="AK29" i="55"/>
  <c r="AN29" i="55" s="1"/>
  <c r="AJ29" i="55"/>
  <c r="AH29" i="55"/>
  <c r="V29" i="55"/>
  <c r="Y35" i="55" s="1"/>
  <c r="S29" i="55"/>
  <c r="Q29" i="55"/>
  <c r="K29" i="55"/>
  <c r="I29" i="55"/>
  <c r="BP28" i="55"/>
  <c r="AQ28" i="55"/>
  <c r="AO28" i="55"/>
  <c r="AK28" i="55"/>
  <c r="AJ28" i="55"/>
  <c r="AH28" i="55"/>
  <c r="V28" i="55"/>
  <c r="S28" i="55"/>
  <c r="AP28" i="55" s="1"/>
  <c r="K28" i="55"/>
  <c r="I28" i="55"/>
  <c r="BP27" i="55"/>
  <c r="AQ27" i="55"/>
  <c r="AO27" i="55"/>
  <c r="AK27" i="55"/>
  <c r="AN27" i="55" s="1"/>
  <c r="AJ27" i="55"/>
  <c r="AH27" i="55"/>
  <c r="V27" i="55"/>
  <c r="S27" i="55"/>
  <c r="AP27" i="55" s="1"/>
  <c r="K27" i="55"/>
  <c r="I27" i="55"/>
  <c r="L33" i="55" s="1"/>
  <c r="BP26" i="55"/>
  <c r="AQ26" i="55"/>
  <c r="AO26" i="55"/>
  <c r="AK26" i="55"/>
  <c r="AN26" i="55" s="1"/>
  <c r="AJ26" i="55"/>
  <c r="AH26" i="55"/>
  <c r="V26" i="55"/>
  <c r="S26" i="55"/>
  <c r="Q26" i="55"/>
  <c r="K26" i="55"/>
  <c r="I26" i="55"/>
  <c r="BP25" i="55"/>
  <c r="AQ25" i="55"/>
  <c r="AO25" i="55"/>
  <c r="AK25" i="55"/>
  <c r="AJ25" i="55"/>
  <c r="AH25" i="55"/>
  <c r="V25" i="55"/>
  <c r="Y31" i="55" s="1"/>
  <c r="S25" i="55"/>
  <c r="X31" i="55" s="1"/>
  <c r="Q25" i="55"/>
  <c r="K25" i="55"/>
  <c r="I25" i="55"/>
  <c r="BP24" i="55"/>
  <c r="AQ24" i="55"/>
  <c r="AO24" i="55"/>
  <c r="AK24" i="55"/>
  <c r="AJ24" i="55"/>
  <c r="AH24" i="55"/>
  <c r="V24" i="55"/>
  <c r="S24" i="55"/>
  <c r="AP24" i="55" s="1"/>
  <c r="K24" i="55"/>
  <c r="I24" i="55"/>
  <c r="L30" i="55" s="1"/>
  <c r="BP23" i="55"/>
  <c r="AQ23" i="55"/>
  <c r="AP23" i="55"/>
  <c r="AO23" i="55"/>
  <c r="AJ23" i="55"/>
  <c r="AH23" i="55"/>
  <c r="V23" i="55"/>
  <c r="S23" i="55"/>
  <c r="Q23" i="55"/>
  <c r="K23" i="55"/>
  <c r="I23" i="55"/>
  <c r="BP22" i="55"/>
  <c r="AQ22" i="55"/>
  <c r="AO22" i="55"/>
  <c r="AJ22" i="55"/>
  <c r="AH22" i="55"/>
  <c r="V22" i="55"/>
  <c r="Y28" i="55" s="1"/>
  <c r="S22" i="55"/>
  <c r="X28" i="55" s="1"/>
  <c r="K22" i="55"/>
  <c r="I22" i="55"/>
  <c r="BP21" i="55"/>
  <c r="AQ21" i="55"/>
  <c r="AO21" i="55"/>
  <c r="AJ21" i="55"/>
  <c r="AH21" i="55"/>
  <c r="V21" i="55"/>
  <c r="Y27" i="55" s="1"/>
  <c r="S21" i="55"/>
  <c r="Q21" i="55"/>
  <c r="K21" i="55"/>
  <c r="I21" i="55"/>
  <c r="BP20" i="55"/>
  <c r="AQ20" i="55"/>
  <c r="AO20" i="55"/>
  <c r="AJ20" i="55"/>
  <c r="AH20" i="55"/>
  <c r="V20" i="55"/>
  <c r="Y25" i="55" s="1"/>
  <c r="S20" i="55"/>
  <c r="Q20" i="55"/>
  <c r="K20" i="55"/>
  <c r="I20" i="55"/>
  <c r="L26" i="55" s="1"/>
  <c r="BP19" i="55"/>
  <c r="AQ19" i="55"/>
  <c r="AO19" i="55"/>
  <c r="AJ19" i="55"/>
  <c r="AH19" i="55"/>
  <c r="V19" i="55"/>
  <c r="S19" i="55"/>
  <c r="Q19" i="55"/>
  <c r="K19" i="55"/>
  <c r="I19" i="55"/>
  <c r="BP18" i="55"/>
  <c r="AQ18" i="55"/>
  <c r="AO18" i="55"/>
  <c r="AJ18" i="55"/>
  <c r="AH18" i="55"/>
  <c r="V18" i="55"/>
  <c r="Y24" i="55" s="1"/>
  <c r="K18" i="55"/>
  <c r="I18" i="55"/>
  <c r="BP17" i="55"/>
  <c r="AQ17" i="55"/>
  <c r="AP17" i="55"/>
  <c r="AO17" i="55"/>
  <c r="AJ17" i="55"/>
  <c r="AH17" i="55"/>
  <c r="AK22" i="55" s="1"/>
  <c r="X17" i="55"/>
  <c r="V17" i="55"/>
  <c r="Y19" i="55" s="1"/>
  <c r="K17" i="55"/>
  <c r="I17" i="55"/>
  <c r="BP16" i="55"/>
  <c r="AQ16" i="55"/>
  <c r="AP16" i="55"/>
  <c r="AO16" i="55"/>
  <c r="AJ16" i="55"/>
  <c r="AH16" i="55"/>
  <c r="X16" i="55"/>
  <c r="V16" i="55"/>
  <c r="Y22" i="55" s="1"/>
  <c r="K16" i="55"/>
  <c r="I16" i="55"/>
  <c r="BP15" i="55"/>
  <c r="AQ15" i="55"/>
  <c r="AP15" i="55"/>
  <c r="AO15" i="55"/>
  <c r="AJ15" i="55"/>
  <c r="AH15" i="55"/>
  <c r="AK21" i="55" s="1"/>
  <c r="AN21" i="55" s="1"/>
  <c r="X15" i="55"/>
  <c r="V15" i="55"/>
  <c r="Y21" i="55" s="1"/>
  <c r="AB21" i="55" s="1"/>
  <c r="K15" i="55"/>
  <c r="I15" i="55"/>
  <c r="BP14" i="55"/>
  <c r="AQ14" i="55"/>
  <c r="AP14" i="55"/>
  <c r="AO14" i="55"/>
  <c r="AJ14" i="55"/>
  <c r="AH14" i="55"/>
  <c r="AK20" i="55" s="1"/>
  <c r="AD14" i="55"/>
  <c r="AD15" i="55" s="1"/>
  <c r="X14" i="55"/>
  <c r="V14" i="55"/>
  <c r="Y20" i="55" s="1"/>
  <c r="AB20" i="55" s="1"/>
  <c r="K14" i="55"/>
  <c r="I14" i="55"/>
  <c r="L20" i="55" s="1"/>
  <c r="BP13" i="55"/>
  <c r="AQ13" i="55"/>
  <c r="AP13" i="55"/>
  <c r="AO13" i="55"/>
  <c r="AJ13" i="55"/>
  <c r="AH13" i="55"/>
  <c r="AK18" i="55" s="1"/>
  <c r="AD13" i="55"/>
  <c r="AC13" i="55"/>
  <c r="X13" i="55"/>
  <c r="V13" i="55"/>
  <c r="K13" i="55"/>
  <c r="I13" i="55"/>
  <c r="BP12" i="55"/>
  <c r="AQ12" i="55"/>
  <c r="AP12" i="55"/>
  <c r="AO12" i="55"/>
  <c r="AJ12" i="55"/>
  <c r="AH12" i="55"/>
  <c r="AC12" i="55"/>
  <c r="X12" i="55"/>
  <c r="V12" i="55"/>
  <c r="Y16" i="55" s="1"/>
  <c r="AB16" i="55" s="1"/>
  <c r="K12" i="55"/>
  <c r="I12" i="55"/>
  <c r="L18" i="55" s="1"/>
  <c r="P18" i="55" s="1"/>
  <c r="AQ11" i="55"/>
  <c r="AP11" i="55"/>
  <c r="AO11" i="55"/>
  <c r="AJ11" i="55"/>
  <c r="AH11" i="55"/>
  <c r="AK17" i="55" s="1"/>
  <c r="AC11" i="55"/>
  <c r="X11" i="55"/>
  <c r="V11" i="55"/>
  <c r="K11" i="55"/>
  <c r="I11" i="55"/>
  <c r="L17" i="55" s="1"/>
  <c r="P17" i="55" s="1"/>
  <c r="AJ10" i="55"/>
  <c r="AH10" i="55"/>
  <c r="AC10" i="55"/>
  <c r="X10" i="55"/>
  <c r="V10" i="55"/>
  <c r="L10" i="55"/>
  <c r="K10" i="55"/>
  <c r="I10" i="55"/>
  <c r="L16" i="55" s="1"/>
  <c r="AJ9" i="55"/>
  <c r="AH9" i="55"/>
  <c r="AC9" i="55"/>
  <c r="X9" i="55"/>
  <c r="V9" i="55"/>
  <c r="Y15" i="55" s="1"/>
  <c r="K9" i="55"/>
  <c r="I9" i="55"/>
  <c r="AJ8" i="55"/>
  <c r="AH8" i="55"/>
  <c r="AK14" i="55" s="1"/>
  <c r="AC8" i="55"/>
  <c r="X8" i="55"/>
  <c r="V8" i="55"/>
  <c r="Y14" i="55" s="1"/>
  <c r="K8" i="55"/>
  <c r="I8" i="55"/>
  <c r="L14" i="55" s="1"/>
  <c r="P14" i="55" s="1"/>
  <c r="AJ7" i="55"/>
  <c r="AH7" i="55"/>
  <c r="AK13" i="55" s="1"/>
  <c r="AC7" i="55"/>
  <c r="X7" i="55"/>
  <c r="V7" i="55"/>
  <c r="K7" i="55"/>
  <c r="I7" i="55"/>
  <c r="L13" i="55" s="1"/>
  <c r="P13" i="55" s="1"/>
  <c r="AH6" i="55"/>
  <c r="AK12" i="55" s="1"/>
  <c r="AC6" i="55"/>
  <c r="V6" i="55"/>
  <c r="Y12" i="55" s="1"/>
  <c r="I6" i="55"/>
  <c r="L12" i="55" s="1"/>
  <c r="AH5" i="55"/>
  <c r="AK11" i="55" s="1"/>
  <c r="AC5" i="55"/>
  <c r="V5" i="55"/>
  <c r="W5" i="55" s="1"/>
  <c r="R5" i="55"/>
  <c r="R6" i="55" s="1"/>
  <c r="Q5" i="55"/>
  <c r="I5" i="55"/>
  <c r="L11" i="55" s="1"/>
  <c r="P11" i="55" s="1"/>
  <c r="E5" i="55"/>
  <c r="D6" i="55" s="1"/>
  <c r="E6" i="55" s="1"/>
  <c r="D7" i="55" s="1"/>
  <c r="E7" i="55" s="1"/>
  <c r="D8" i="55" s="1"/>
  <c r="E8" i="55" s="1"/>
  <c r="D9" i="55" s="1"/>
  <c r="E9" i="55" s="1"/>
  <c r="D10" i="55" s="1"/>
  <c r="E10" i="55" s="1"/>
  <c r="D11" i="55" s="1"/>
  <c r="E11" i="55" s="1"/>
  <c r="D5" i="55"/>
  <c r="AH4" i="55"/>
  <c r="AK10" i="55" s="1"/>
  <c r="AC4" i="55"/>
  <c r="V4" i="55"/>
  <c r="Q4" i="55"/>
  <c r="I4" i="55"/>
  <c r="E4" i="55"/>
  <c r="B330" i="17"/>
  <c r="M307" i="17"/>
  <c r="L307" i="17"/>
  <c r="K307" i="17"/>
  <c r="J307" i="17"/>
  <c r="I307" i="17"/>
  <c r="H307" i="17"/>
  <c r="G307" i="17"/>
  <c r="F307" i="17"/>
  <c r="I306" i="17"/>
  <c r="H306" i="17"/>
  <c r="G306" i="17"/>
  <c r="F306" i="17"/>
  <c r="K305" i="17"/>
  <c r="G305" i="17"/>
  <c r="F305" i="17"/>
  <c r="L304" i="17"/>
  <c r="F304" i="17"/>
  <c r="N303" i="17"/>
  <c r="F303" i="17"/>
  <c r="P302" i="17"/>
  <c r="R301" i="17"/>
  <c r="M301" i="17"/>
  <c r="L301" i="17"/>
  <c r="K301" i="17"/>
  <c r="J301" i="17"/>
  <c r="I301" i="17"/>
  <c r="H301" i="17"/>
  <c r="G301" i="17"/>
  <c r="F301" i="17"/>
  <c r="M300" i="17"/>
  <c r="P299" i="17"/>
  <c r="H299" i="17"/>
  <c r="G299" i="17"/>
  <c r="F299" i="17"/>
  <c r="R298" i="17"/>
  <c r="T297" i="17"/>
  <c r="X293" i="17"/>
  <c r="W293" i="17"/>
  <c r="V293" i="17"/>
  <c r="X308" i="17" s="1"/>
  <c r="U293" i="17"/>
  <c r="W308" i="17" s="1"/>
  <c r="T293" i="17"/>
  <c r="V308" i="17" s="1"/>
  <c r="S293" i="17"/>
  <c r="U308" i="17" s="1"/>
  <c r="R293" i="17"/>
  <c r="T308" i="17" s="1"/>
  <c r="Q293" i="17"/>
  <c r="S308" i="17" s="1"/>
  <c r="P293" i="17"/>
  <c r="R308" i="17" s="1"/>
  <c r="O293" i="17"/>
  <c r="Q308" i="17" s="1"/>
  <c r="N293" i="17"/>
  <c r="P308" i="17" s="1"/>
  <c r="M293" i="17"/>
  <c r="O308" i="17" s="1"/>
  <c r="L293" i="17"/>
  <c r="N308" i="17" s="1"/>
  <c r="K293" i="17"/>
  <c r="M308" i="17" s="1"/>
  <c r="J293" i="17"/>
  <c r="L308" i="17" s="1"/>
  <c r="I293" i="17"/>
  <c r="K308" i="17" s="1"/>
  <c r="H293" i="17"/>
  <c r="J308" i="17" s="1"/>
  <c r="G293" i="17"/>
  <c r="I308" i="17" s="1"/>
  <c r="F293" i="17"/>
  <c r="H308" i="17" s="1"/>
  <c r="E293" i="17"/>
  <c r="G308" i="17" s="1"/>
  <c r="X292" i="17"/>
  <c r="W292" i="17"/>
  <c r="X307" i="17" s="1"/>
  <c r="V292" i="17"/>
  <c r="U292" i="17"/>
  <c r="W307" i="17" s="1"/>
  <c r="T292" i="17"/>
  <c r="V307" i="17" s="1"/>
  <c r="S292" i="17"/>
  <c r="U307" i="17" s="1"/>
  <c r="R292" i="17"/>
  <c r="T307" i="17" s="1"/>
  <c r="Q292" i="17"/>
  <c r="S307" i="17" s="1"/>
  <c r="P292" i="17"/>
  <c r="R307" i="17" s="1"/>
  <c r="O292" i="17"/>
  <c r="Q307" i="17" s="1"/>
  <c r="N292" i="17"/>
  <c r="O307" i="17" s="1"/>
  <c r="X291" i="17"/>
  <c r="W291" i="17"/>
  <c r="V291" i="17"/>
  <c r="X306" i="17" s="1"/>
  <c r="U291" i="17"/>
  <c r="W306" i="17" s="1"/>
  <c r="T291" i="17"/>
  <c r="V306" i="17" s="1"/>
  <c r="S291" i="17"/>
  <c r="U306" i="17" s="1"/>
  <c r="R291" i="17"/>
  <c r="T306" i="17" s="1"/>
  <c r="Q291" i="17"/>
  <c r="P291" i="17"/>
  <c r="R306" i="17" s="1"/>
  <c r="O291" i="17"/>
  <c r="Q306" i="17" s="1"/>
  <c r="N291" i="17"/>
  <c r="P306" i="17" s="1"/>
  <c r="M291" i="17"/>
  <c r="O306" i="17" s="1"/>
  <c r="L291" i="17"/>
  <c r="N306" i="17" s="1"/>
  <c r="K291" i="17"/>
  <c r="M306" i="17" s="1"/>
  <c r="J291" i="17"/>
  <c r="L306" i="17" s="1"/>
  <c r="I291" i="17"/>
  <c r="H291" i="17"/>
  <c r="J306" i="17" s="1"/>
  <c r="G291" i="17"/>
  <c r="X290" i="17"/>
  <c r="W290" i="17"/>
  <c r="V290" i="17"/>
  <c r="X305" i="17" s="1"/>
  <c r="U290" i="17"/>
  <c r="W305" i="17" s="1"/>
  <c r="T290" i="17"/>
  <c r="V305" i="17" s="1"/>
  <c r="S290" i="17"/>
  <c r="U305" i="17" s="1"/>
  <c r="R290" i="17"/>
  <c r="T305" i="17" s="1"/>
  <c r="Q290" i="17"/>
  <c r="S305" i="17" s="1"/>
  <c r="P290" i="17"/>
  <c r="R305" i="17" s="1"/>
  <c r="O290" i="17"/>
  <c r="Q305" i="17" s="1"/>
  <c r="N290" i="17"/>
  <c r="P305" i="17" s="1"/>
  <c r="M290" i="17"/>
  <c r="O305" i="17" s="1"/>
  <c r="L290" i="17"/>
  <c r="N305" i="17" s="1"/>
  <c r="K290" i="17"/>
  <c r="M305" i="17" s="1"/>
  <c r="J290" i="17"/>
  <c r="I290" i="17"/>
  <c r="H290" i="17"/>
  <c r="J305" i="17" s="1"/>
  <c r="X289" i="17"/>
  <c r="W289" i="17"/>
  <c r="V289" i="17"/>
  <c r="X304" i="17" s="1"/>
  <c r="U289" i="17"/>
  <c r="W304" i="17" s="1"/>
  <c r="T289" i="17"/>
  <c r="V304" i="17" s="1"/>
  <c r="S289" i="17"/>
  <c r="U304" i="17" s="1"/>
  <c r="R289" i="17"/>
  <c r="T304" i="17" s="1"/>
  <c r="Q289" i="17"/>
  <c r="S304" i="17" s="1"/>
  <c r="P289" i="17"/>
  <c r="R304" i="17" s="1"/>
  <c r="O289" i="17"/>
  <c r="Q304" i="17" s="1"/>
  <c r="N289" i="17"/>
  <c r="P304" i="17" s="1"/>
  <c r="M289" i="17"/>
  <c r="O304" i="17" s="1"/>
  <c r="L289" i="17"/>
  <c r="K289" i="17"/>
  <c r="J289" i="17"/>
  <c r="I289" i="17"/>
  <c r="K304" i="17" s="1"/>
  <c r="H289" i="17"/>
  <c r="J304" i="17" s="1"/>
  <c r="G289" i="17"/>
  <c r="H304" i="17" s="1"/>
  <c r="X288" i="17"/>
  <c r="W288" i="17"/>
  <c r="X303" i="17" s="1"/>
  <c r="V288" i="17"/>
  <c r="U288" i="17"/>
  <c r="W303" i="17" s="1"/>
  <c r="T288" i="17"/>
  <c r="V303" i="17" s="1"/>
  <c r="S288" i="17"/>
  <c r="U303" i="17" s="1"/>
  <c r="R288" i="17"/>
  <c r="T303" i="17" s="1"/>
  <c r="Q288" i="17"/>
  <c r="S303" i="17" s="1"/>
  <c r="P288" i="17"/>
  <c r="R303" i="17" s="1"/>
  <c r="O288" i="17"/>
  <c r="Q303" i="17" s="1"/>
  <c r="N288" i="17"/>
  <c r="M288" i="17"/>
  <c r="L288" i="17"/>
  <c r="K288" i="17"/>
  <c r="M303" i="17" s="1"/>
  <c r="J288" i="17"/>
  <c r="L303" i="17" s="1"/>
  <c r="I288" i="17"/>
  <c r="K303" i="17" s="1"/>
  <c r="H288" i="17"/>
  <c r="J303" i="17" s="1"/>
  <c r="G288" i="17"/>
  <c r="I303" i="17" s="1"/>
  <c r="X287" i="17"/>
  <c r="W287" i="17"/>
  <c r="V287" i="17"/>
  <c r="X302" i="17" s="1"/>
  <c r="U287" i="17"/>
  <c r="W302" i="17" s="1"/>
  <c r="T287" i="17"/>
  <c r="V302" i="17" s="1"/>
  <c r="S287" i="17"/>
  <c r="U302" i="17" s="1"/>
  <c r="R287" i="17"/>
  <c r="T302" i="17" s="1"/>
  <c r="Q287" i="17"/>
  <c r="S302" i="17" s="1"/>
  <c r="P287" i="17"/>
  <c r="O287" i="17"/>
  <c r="N287" i="17"/>
  <c r="M287" i="17"/>
  <c r="O302" i="17" s="1"/>
  <c r="L287" i="17"/>
  <c r="N302" i="17" s="1"/>
  <c r="K287" i="17"/>
  <c r="M302" i="17" s="1"/>
  <c r="J287" i="17"/>
  <c r="L302" i="17" s="1"/>
  <c r="I287" i="17"/>
  <c r="K302" i="17" s="1"/>
  <c r="H287" i="17"/>
  <c r="G287" i="17"/>
  <c r="I302" i="17" s="1"/>
  <c r="X286" i="17"/>
  <c r="W286" i="17"/>
  <c r="V286" i="17"/>
  <c r="X301" i="17" s="1"/>
  <c r="U286" i="17"/>
  <c r="W301" i="17" s="1"/>
  <c r="T286" i="17"/>
  <c r="V301" i="17" s="1"/>
  <c r="S286" i="17"/>
  <c r="U301" i="17" s="1"/>
  <c r="R286" i="17"/>
  <c r="Q286" i="17"/>
  <c r="P286" i="17"/>
  <c r="O286" i="17"/>
  <c r="Q301" i="17" s="1"/>
  <c r="N286" i="17"/>
  <c r="N301" i="17" s="1"/>
  <c r="X285" i="17"/>
  <c r="W285" i="17"/>
  <c r="V285" i="17"/>
  <c r="X300" i="17" s="1"/>
  <c r="U285" i="17"/>
  <c r="T285" i="17"/>
  <c r="S285" i="17"/>
  <c r="U300" i="17" s="1"/>
  <c r="R285" i="17"/>
  <c r="T300" i="17" s="1"/>
  <c r="Q285" i="17"/>
  <c r="S300" i="17" s="1"/>
  <c r="P285" i="17"/>
  <c r="R300" i="17" s="1"/>
  <c r="O285" i="17"/>
  <c r="Q300" i="17" s="1"/>
  <c r="N285" i="17"/>
  <c r="P300" i="17" s="1"/>
  <c r="M285" i="17"/>
  <c r="L285" i="17"/>
  <c r="K285" i="17"/>
  <c r="J285" i="17"/>
  <c r="L300" i="17" s="1"/>
  <c r="I285" i="17"/>
  <c r="K300" i="17" s="1"/>
  <c r="H285" i="17"/>
  <c r="J300" i="17" s="1"/>
  <c r="G285" i="17"/>
  <c r="I300" i="17" s="1"/>
  <c r="F285" i="17"/>
  <c r="H300" i="17" s="1"/>
  <c r="X284" i="17"/>
  <c r="W284" i="17"/>
  <c r="V284" i="17"/>
  <c r="X299" i="17" s="1"/>
  <c r="U284" i="17"/>
  <c r="W299" i="17" s="1"/>
  <c r="T284" i="17"/>
  <c r="V299" i="17" s="1"/>
  <c r="S284" i="17"/>
  <c r="U299" i="17" s="1"/>
  <c r="R284" i="17"/>
  <c r="T299" i="17" s="1"/>
  <c r="Q284" i="17"/>
  <c r="S299" i="17" s="1"/>
  <c r="P284" i="17"/>
  <c r="O284" i="17"/>
  <c r="N284" i="17"/>
  <c r="M284" i="17"/>
  <c r="O299" i="17" s="1"/>
  <c r="L284" i="17"/>
  <c r="N299" i="17" s="1"/>
  <c r="K284" i="17"/>
  <c r="M299" i="17" s="1"/>
  <c r="J284" i="17"/>
  <c r="L299" i="17" s="1"/>
  <c r="I284" i="17"/>
  <c r="K299" i="17" s="1"/>
  <c r="H284" i="17"/>
  <c r="G284" i="17"/>
  <c r="X283" i="17"/>
  <c r="W283" i="17"/>
  <c r="V283" i="17"/>
  <c r="X298" i="17" s="1"/>
  <c r="U283" i="17"/>
  <c r="W298" i="17" s="1"/>
  <c r="T283" i="17"/>
  <c r="V298" i="17" s="1"/>
  <c r="S283" i="17"/>
  <c r="U298" i="17" s="1"/>
  <c r="R283" i="17"/>
  <c r="Q283" i="17"/>
  <c r="P283" i="17"/>
  <c r="O283" i="17"/>
  <c r="Q298" i="17" s="1"/>
  <c r="N283" i="17"/>
  <c r="P298" i="17" s="1"/>
  <c r="M283" i="17"/>
  <c r="O298" i="17" s="1"/>
  <c r="L283" i="17"/>
  <c r="N298" i="17" s="1"/>
  <c r="K283" i="17"/>
  <c r="M298" i="17" s="1"/>
  <c r="J283" i="17"/>
  <c r="I283" i="17"/>
  <c r="H283" i="17"/>
  <c r="J298" i="17" s="1"/>
  <c r="G283" i="17"/>
  <c r="I298" i="17" s="1"/>
  <c r="X282" i="17"/>
  <c r="W282" i="17"/>
  <c r="V282" i="17"/>
  <c r="X297" i="17" s="1"/>
  <c r="U282" i="17"/>
  <c r="W297" i="17" s="1"/>
  <c r="T282" i="17"/>
  <c r="V297" i="17" s="1"/>
  <c r="S282" i="17"/>
  <c r="U297" i="17" s="1"/>
  <c r="R282" i="17"/>
  <c r="Q282" i="17"/>
  <c r="S297" i="17" s="1"/>
  <c r="P282" i="17"/>
  <c r="R297" i="17" s="1"/>
  <c r="O282" i="17"/>
  <c r="Q297" i="17" s="1"/>
  <c r="N282" i="17"/>
  <c r="P297" i="17" s="1"/>
  <c r="M282" i="17"/>
  <c r="O297" i="17" s="1"/>
  <c r="L282" i="17"/>
  <c r="K282" i="17"/>
  <c r="J282" i="17"/>
  <c r="L297" i="17" s="1"/>
  <c r="I282" i="17"/>
  <c r="K297" i="17" s="1"/>
  <c r="H282" i="17"/>
  <c r="J297" i="17" s="1"/>
  <c r="G282" i="17"/>
  <c r="I297" i="17" s="1"/>
  <c r="F282" i="17"/>
  <c r="H297" i="17" s="1"/>
  <c r="E282" i="17"/>
  <c r="G297" i="17" s="1"/>
  <c r="C245" i="17"/>
  <c r="C246" i="17" s="1"/>
  <c r="C247" i="17" s="1"/>
  <c r="C248" i="17" s="1"/>
  <c r="C244" i="17"/>
  <c r="D243" i="17"/>
  <c r="D242" i="17"/>
  <c r="K234" i="17"/>
  <c r="F234" i="17"/>
  <c r="K229" i="17" s="1"/>
  <c r="K232" i="17"/>
  <c r="I232" i="17"/>
  <c r="K231" i="17"/>
  <c r="I231" i="17"/>
  <c r="K230" i="17"/>
  <c r="I230" i="17"/>
  <c r="I229" i="17"/>
  <c r="I228" i="17"/>
  <c r="K227" i="17"/>
  <c r="I227" i="17"/>
  <c r="K226" i="17"/>
  <c r="I226" i="17"/>
  <c r="CJ225" i="17"/>
  <c r="K225" i="17"/>
  <c r="I225" i="17"/>
  <c r="K224" i="17"/>
  <c r="I224" i="17"/>
  <c r="K223" i="17"/>
  <c r="I223" i="17"/>
  <c r="K222" i="17"/>
  <c r="I222" i="17"/>
  <c r="I221" i="17"/>
  <c r="CK204" i="17"/>
  <c r="CK198" i="17"/>
  <c r="CK193" i="17"/>
  <c r="CJ193" i="17"/>
  <c r="CI193" i="17"/>
  <c r="CH193" i="17"/>
  <c r="CG193" i="17"/>
  <c r="CF193" i="17"/>
  <c r="CE193" i="17"/>
  <c r="CD193" i="17"/>
  <c r="CC193" i="17"/>
  <c r="CB193" i="17"/>
  <c r="CA193" i="17"/>
  <c r="BZ193" i="17"/>
  <c r="BY193" i="17"/>
  <c r="BX193" i="17"/>
  <c r="BW193" i="17"/>
  <c r="BV193" i="17"/>
  <c r="BU193" i="17"/>
  <c r="BT193" i="17"/>
  <c r="BS193" i="17"/>
  <c r="BR193" i="17"/>
  <c r="BQ193" i="17"/>
  <c r="BP193" i="17"/>
  <c r="BO193" i="17"/>
  <c r="BN193" i="17"/>
  <c r="BM193" i="17"/>
  <c r="BL193" i="17"/>
  <c r="BK193" i="17"/>
  <c r="BJ193" i="17"/>
  <c r="BI193" i="17"/>
  <c r="BH193" i="17"/>
  <c r="BG193" i="17"/>
  <c r="BF193" i="17"/>
  <c r="BE193" i="17"/>
  <c r="BD193" i="17"/>
  <c r="BC193" i="17"/>
  <c r="BB193" i="17"/>
  <c r="BA193" i="17"/>
  <c r="AZ193" i="17"/>
  <c r="AY193" i="17"/>
  <c r="AX193" i="17"/>
  <c r="AW193" i="17"/>
  <c r="AV193" i="17"/>
  <c r="AU193" i="17"/>
  <c r="AT193" i="17"/>
  <c r="AS193" i="17"/>
  <c r="AR193" i="17"/>
  <c r="AQ193" i="17"/>
  <c r="AP193" i="17"/>
  <c r="AO193" i="17"/>
  <c r="AN193" i="17"/>
  <c r="AM193" i="17"/>
  <c r="AL193" i="17"/>
  <c r="AK193" i="17"/>
  <c r="AJ193" i="17"/>
  <c r="AI193" i="17"/>
  <c r="AH193" i="17"/>
  <c r="AG193" i="17"/>
  <c r="AF193" i="17"/>
  <c r="AE193" i="17"/>
  <c r="AD193" i="17"/>
  <c r="AC193" i="17"/>
  <c r="AB193" i="17"/>
  <c r="AA193" i="17"/>
  <c r="Z193" i="17"/>
  <c r="Y193" i="17"/>
  <c r="X193" i="17"/>
  <c r="W193" i="17"/>
  <c r="V193" i="17"/>
  <c r="U193" i="17"/>
  <c r="T193" i="17"/>
  <c r="S193" i="17"/>
  <c r="R193" i="17"/>
  <c r="Q193" i="17"/>
  <c r="P193" i="17"/>
  <c r="O193" i="17"/>
  <c r="N193" i="17"/>
  <c r="M193" i="17"/>
  <c r="L193" i="17"/>
  <c r="K193" i="17"/>
  <c r="J193" i="17"/>
  <c r="I193" i="17"/>
  <c r="H193" i="17"/>
  <c r="G193" i="17"/>
  <c r="F193" i="17"/>
  <c r="E193" i="17"/>
  <c r="D193" i="17"/>
  <c r="CK192" i="17"/>
  <c r="CJ192" i="17"/>
  <c r="CI192" i="17"/>
  <c r="CH192" i="17"/>
  <c r="CG192" i="17"/>
  <c r="CF192" i="17"/>
  <c r="CE192" i="17"/>
  <c r="CD192" i="17"/>
  <c r="CC192" i="17"/>
  <c r="CB192" i="17"/>
  <c r="CA192" i="17"/>
  <c r="BZ192" i="17"/>
  <c r="BY192" i="17"/>
  <c r="BX192" i="17"/>
  <c r="BW192" i="17"/>
  <c r="BV192" i="17"/>
  <c r="BU192" i="17"/>
  <c r="BT192" i="17"/>
  <c r="BS192" i="17"/>
  <c r="BR192" i="17"/>
  <c r="BQ192" i="17"/>
  <c r="BP192" i="17"/>
  <c r="BO192" i="17"/>
  <c r="BN192" i="17"/>
  <c r="BM192" i="17"/>
  <c r="BL192" i="17"/>
  <c r="BK192" i="17"/>
  <c r="BJ192" i="17"/>
  <c r="BI192" i="17"/>
  <c r="BH192" i="17"/>
  <c r="BG192" i="17"/>
  <c r="BF192" i="17"/>
  <c r="BE192" i="17"/>
  <c r="BD192" i="17"/>
  <c r="BC192" i="17"/>
  <c r="BB192" i="17"/>
  <c r="BA192" i="17"/>
  <c r="AZ192" i="17"/>
  <c r="AY192" i="17"/>
  <c r="AX192" i="17"/>
  <c r="AW192" i="17"/>
  <c r="AV192" i="17"/>
  <c r="AU192" i="17"/>
  <c r="AT192" i="17"/>
  <c r="AS192" i="17"/>
  <c r="AR192" i="17"/>
  <c r="AQ192" i="17"/>
  <c r="AP192" i="17"/>
  <c r="AO192" i="17"/>
  <c r="AN192" i="17"/>
  <c r="AM192" i="17"/>
  <c r="AL192" i="17"/>
  <c r="AK192" i="17"/>
  <c r="AJ192" i="17"/>
  <c r="AI192" i="17"/>
  <c r="AH192" i="17"/>
  <c r="AG192" i="17"/>
  <c r="AF192" i="17"/>
  <c r="AE192" i="17"/>
  <c r="AD192" i="17"/>
  <c r="AC192" i="17"/>
  <c r="AB192" i="17"/>
  <c r="AA192" i="17"/>
  <c r="Z192" i="17"/>
  <c r="Y192" i="17"/>
  <c r="X192" i="17"/>
  <c r="W192" i="17"/>
  <c r="V192" i="17"/>
  <c r="U192" i="17"/>
  <c r="T192" i="17"/>
  <c r="S192" i="17"/>
  <c r="R192" i="17"/>
  <c r="Q192" i="17"/>
  <c r="P192" i="17"/>
  <c r="O192" i="17"/>
  <c r="N192" i="17"/>
  <c r="M192" i="17"/>
  <c r="L192" i="17"/>
  <c r="K192" i="17"/>
  <c r="J192" i="17"/>
  <c r="I192" i="17"/>
  <c r="H192" i="17"/>
  <c r="G192" i="17"/>
  <c r="F192" i="17"/>
  <c r="E192" i="17"/>
  <c r="D192" i="17"/>
  <c r="CK191" i="17"/>
  <c r="CJ191" i="17"/>
  <c r="CI191" i="17"/>
  <c r="CH191" i="17"/>
  <c r="CG191" i="17"/>
  <c r="CF191" i="17"/>
  <c r="CE191" i="17"/>
  <c r="CD191" i="17"/>
  <c r="CC191" i="17"/>
  <c r="CB191" i="17"/>
  <c r="CA191" i="17"/>
  <c r="BZ191" i="17"/>
  <c r="BY191" i="17"/>
  <c r="BX191" i="17"/>
  <c r="BW191" i="17"/>
  <c r="BV191" i="17"/>
  <c r="BU191" i="17"/>
  <c r="BT191" i="17"/>
  <c r="BS191" i="17"/>
  <c r="BR191" i="17"/>
  <c r="BQ191" i="17"/>
  <c r="BP191" i="17"/>
  <c r="BO191" i="17"/>
  <c r="BN191" i="17"/>
  <c r="BM191" i="17"/>
  <c r="BL191" i="17"/>
  <c r="BK191" i="17"/>
  <c r="BJ191" i="17"/>
  <c r="BI191" i="17"/>
  <c r="BH191" i="17"/>
  <c r="BG191" i="17"/>
  <c r="BF191" i="17"/>
  <c r="BE191" i="17"/>
  <c r="BD191" i="17"/>
  <c r="BC191" i="17"/>
  <c r="BB191" i="17"/>
  <c r="BA191" i="17"/>
  <c r="AZ191" i="17"/>
  <c r="AY191" i="17"/>
  <c r="AX191" i="17"/>
  <c r="AW191" i="17"/>
  <c r="AV191" i="17"/>
  <c r="AU191" i="17"/>
  <c r="AT191" i="17"/>
  <c r="AS191" i="17"/>
  <c r="AR191" i="17"/>
  <c r="AQ191" i="17"/>
  <c r="AP191" i="17"/>
  <c r="AO191" i="17"/>
  <c r="AN191" i="17"/>
  <c r="AM191" i="17"/>
  <c r="AL191" i="17"/>
  <c r="AK191" i="17"/>
  <c r="AJ191" i="17"/>
  <c r="AI191" i="17"/>
  <c r="AH191" i="17"/>
  <c r="AG191" i="17"/>
  <c r="AF191" i="17"/>
  <c r="AE191" i="17"/>
  <c r="AD191" i="17"/>
  <c r="AC191" i="17"/>
  <c r="AB191" i="17"/>
  <c r="AA191" i="17"/>
  <c r="Z191" i="17"/>
  <c r="Y191" i="17"/>
  <c r="X191" i="17"/>
  <c r="W191" i="17"/>
  <c r="V191" i="17"/>
  <c r="U191" i="17"/>
  <c r="T191" i="17"/>
  <c r="S191" i="17"/>
  <c r="R191" i="17"/>
  <c r="Q191" i="17"/>
  <c r="P191" i="17"/>
  <c r="O191" i="17"/>
  <c r="N191" i="17"/>
  <c r="M191" i="17"/>
  <c r="L191" i="17"/>
  <c r="K191" i="17"/>
  <c r="J191" i="17"/>
  <c r="I191" i="17"/>
  <c r="H191" i="17"/>
  <c r="G191" i="17"/>
  <c r="F191" i="17"/>
  <c r="E191" i="17"/>
  <c r="D191" i="17"/>
  <c r="CK190" i="17"/>
  <c r="CJ190" i="17"/>
  <c r="CI190" i="17"/>
  <c r="CH190" i="17"/>
  <c r="CG190" i="17"/>
  <c r="CF190" i="17"/>
  <c r="CE190" i="17"/>
  <c r="CD190" i="17"/>
  <c r="CC190" i="17"/>
  <c r="CB190" i="17"/>
  <c r="CA190" i="17"/>
  <c r="BZ190" i="17"/>
  <c r="BY190" i="17"/>
  <c r="BX190" i="17"/>
  <c r="BW190" i="17"/>
  <c r="BV190" i="17"/>
  <c r="BU190" i="17"/>
  <c r="BT190" i="17"/>
  <c r="BS190" i="17"/>
  <c r="BR190" i="17"/>
  <c r="BQ190" i="17"/>
  <c r="BP190" i="17"/>
  <c r="BO190" i="17"/>
  <c r="BN190" i="17"/>
  <c r="BM190" i="17"/>
  <c r="BL190" i="17"/>
  <c r="BK190" i="17"/>
  <c r="BJ190" i="17"/>
  <c r="BI190" i="17"/>
  <c r="BH190" i="17"/>
  <c r="BG190" i="17"/>
  <c r="BF190" i="17"/>
  <c r="BE190" i="17"/>
  <c r="BD190" i="17"/>
  <c r="BC190" i="17"/>
  <c r="BB190" i="17"/>
  <c r="BA190" i="17"/>
  <c r="AZ190" i="17"/>
  <c r="AY190" i="17"/>
  <c r="AX190" i="17"/>
  <c r="AW190" i="17"/>
  <c r="AV190" i="17"/>
  <c r="AU190" i="17"/>
  <c r="AT190" i="17"/>
  <c r="AS190" i="17"/>
  <c r="AR190" i="17"/>
  <c r="AQ190" i="17"/>
  <c r="AP190" i="17"/>
  <c r="AO190" i="17"/>
  <c r="AN190" i="17"/>
  <c r="AM190" i="17"/>
  <c r="AL190" i="17"/>
  <c r="AK190" i="17"/>
  <c r="AJ190" i="17"/>
  <c r="AI190" i="17"/>
  <c r="AH190" i="17"/>
  <c r="AG190" i="17"/>
  <c r="AF190" i="17"/>
  <c r="AE190" i="17"/>
  <c r="AD190" i="17"/>
  <c r="AC190" i="17"/>
  <c r="AB190" i="17"/>
  <c r="AA190" i="17"/>
  <c r="Z190" i="17"/>
  <c r="Y190" i="17"/>
  <c r="X190" i="17"/>
  <c r="W190" i="17"/>
  <c r="V190" i="17"/>
  <c r="U190" i="17"/>
  <c r="T190" i="17"/>
  <c r="S190" i="17"/>
  <c r="R190" i="17"/>
  <c r="Q190" i="17"/>
  <c r="P190" i="17"/>
  <c r="O190" i="17"/>
  <c r="N190" i="17"/>
  <c r="M190" i="17"/>
  <c r="L190" i="17"/>
  <c r="K190" i="17"/>
  <c r="J190" i="17"/>
  <c r="I190" i="17"/>
  <c r="H190" i="17"/>
  <c r="G190" i="17"/>
  <c r="F190" i="17"/>
  <c r="E190" i="17"/>
  <c r="D190" i="17"/>
  <c r="CK189" i="17"/>
  <c r="CJ189" i="17"/>
  <c r="CI189" i="17"/>
  <c r="CH189" i="17"/>
  <c r="CG189" i="17"/>
  <c r="CF189" i="17"/>
  <c r="CE189" i="17"/>
  <c r="CD189" i="17"/>
  <c r="CC189" i="17"/>
  <c r="CB189" i="17"/>
  <c r="CA189" i="17"/>
  <c r="BZ189" i="17"/>
  <c r="BY189" i="17"/>
  <c r="BX189" i="17"/>
  <c r="BW189" i="17"/>
  <c r="BV189" i="17"/>
  <c r="BU189" i="17"/>
  <c r="BT189" i="17"/>
  <c r="BS189" i="17"/>
  <c r="BR189" i="17"/>
  <c r="BQ189" i="17"/>
  <c r="BP189" i="17"/>
  <c r="BO189" i="17"/>
  <c r="BN189" i="17"/>
  <c r="BM189" i="17"/>
  <c r="BL189" i="17"/>
  <c r="BK189" i="17"/>
  <c r="BJ189" i="17"/>
  <c r="BI189" i="17"/>
  <c r="BH189" i="17"/>
  <c r="BG189" i="17"/>
  <c r="BF189" i="17"/>
  <c r="BE189" i="17"/>
  <c r="BD189" i="17"/>
  <c r="BC189" i="17"/>
  <c r="BB189" i="17"/>
  <c r="BA189" i="17"/>
  <c r="AZ189" i="17"/>
  <c r="AY189" i="17"/>
  <c r="AX189" i="17"/>
  <c r="AW189" i="17"/>
  <c r="AV189" i="17"/>
  <c r="AU189" i="17"/>
  <c r="AT189" i="17"/>
  <c r="AS189" i="17"/>
  <c r="AR189" i="17"/>
  <c r="AQ189" i="17"/>
  <c r="AP189" i="17"/>
  <c r="AO189" i="17"/>
  <c r="AN189" i="17"/>
  <c r="AM189" i="17"/>
  <c r="AL189" i="17"/>
  <c r="AK189" i="17"/>
  <c r="AJ189" i="17"/>
  <c r="AI189" i="17"/>
  <c r="AH189" i="17"/>
  <c r="AG189" i="17"/>
  <c r="AF189" i="17"/>
  <c r="AE189" i="17"/>
  <c r="AD189" i="17"/>
  <c r="AC189" i="17"/>
  <c r="AB189" i="17"/>
  <c r="AA189" i="17"/>
  <c r="Z189" i="17"/>
  <c r="Y189" i="17"/>
  <c r="X189" i="17"/>
  <c r="W189" i="17"/>
  <c r="V189" i="17"/>
  <c r="U189" i="17"/>
  <c r="T189" i="17"/>
  <c r="S189" i="17"/>
  <c r="R189" i="17"/>
  <c r="Q189" i="17"/>
  <c r="P189" i="17"/>
  <c r="O189" i="17"/>
  <c r="N189" i="17"/>
  <c r="M189" i="17"/>
  <c r="L189" i="17"/>
  <c r="K189" i="17"/>
  <c r="J189" i="17"/>
  <c r="I189" i="17"/>
  <c r="H189" i="17"/>
  <c r="G189" i="17"/>
  <c r="F189" i="17"/>
  <c r="E189" i="17"/>
  <c r="D189" i="17"/>
  <c r="CK188" i="17"/>
  <c r="CJ188" i="17"/>
  <c r="CI188" i="17"/>
  <c r="CH188" i="17"/>
  <c r="CG188" i="17"/>
  <c r="CF188" i="17"/>
  <c r="CE188" i="17"/>
  <c r="CD188" i="17"/>
  <c r="CC188" i="17"/>
  <c r="CB188" i="17"/>
  <c r="CA188" i="17"/>
  <c r="BZ188" i="17"/>
  <c r="BY188" i="17"/>
  <c r="BX188" i="17"/>
  <c r="BW188" i="17"/>
  <c r="BV188" i="17"/>
  <c r="BU188" i="17"/>
  <c r="BT188" i="17"/>
  <c r="BS188" i="17"/>
  <c r="BR188" i="17"/>
  <c r="BQ188" i="17"/>
  <c r="BP188" i="17"/>
  <c r="BO188" i="17"/>
  <c r="BN188" i="17"/>
  <c r="BM188" i="17"/>
  <c r="BL188" i="17"/>
  <c r="BK188" i="17"/>
  <c r="BJ188" i="17"/>
  <c r="BI188" i="17"/>
  <c r="BH188" i="17"/>
  <c r="BG188" i="17"/>
  <c r="BF188" i="17"/>
  <c r="BE188" i="17"/>
  <c r="BD188" i="17"/>
  <c r="BC188" i="17"/>
  <c r="BB188" i="17"/>
  <c r="BA188" i="17"/>
  <c r="AZ188" i="17"/>
  <c r="AY188" i="17"/>
  <c r="AX188" i="17"/>
  <c r="AW188" i="17"/>
  <c r="AV188" i="17"/>
  <c r="AU188" i="17"/>
  <c r="AT188" i="17"/>
  <c r="AS188" i="17"/>
  <c r="AR188" i="17"/>
  <c r="AQ188" i="17"/>
  <c r="AP188" i="17"/>
  <c r="AO188" i="17"/>
  <c r="AN188" i="17"/>
  <c r="AM188" i="17"/>
  <c r="AL188" i="17"/>
  <c r="AK188" i="17"/>
  <c r="AJ188" i="17"/>
  <c r="AI188" i="17"/>
  <c r="AH188" i="17"/>
  <c r="AG188" i="17"/>
  <c r="AF188" i="17"/>
  <c r="AE188" i="17"/>
  <c r="AD188" i="17"/>
  <c r="AC188" i="17"/>
  <c r="AB188" i="17"/>
  <c r="AA188" i="17"/>
  <c r="Z188" i="17"/>
  <c r="Y188" i="17"/>
  <c r="X188" i="17"/>
  <c r="W188" i="17"/>
  <c r="V188" i="17"/>
  <c r="U188" i="17"/>
  <c r="T188" i="17"/>
  <c r="S188" i="17"/>
  <c r="R188" i="17"/>
  <c r="Q188" i="17"/>
  <c r="P188" i="17"/>
  <c r="O188" i="17"/>
  <c r="N188" i="17"/>
  <c r="M188" i="17"/>
  <c r="L188" i="17"/>
  <c r="K188" i="17"/>
  <c r="J188" i="17"/>
  <c r="I188" i="17"/>
  <c r="H188" i="17"/>
  <c r="G188" i="17"/>
  <c r="F188" i="17"/>
  <c r="E188" i="17"/>
  <c r="D188" i="17"/>
  <c r="CK187" i="17"/>
  <c r="CJ187" i="17"/>
  <c r="CI187" i="17"/>
  <c r="CH187" i="17"/>
  <c r="CG187" i="17"/>
  <c r="CF187" i="17"/>
  <c r="CE187" i="17"/>
  <c r="CD187" i="17"/>
  <c r="CC187" i="17"/>
  <c r="CB187" i="17"/>
  <c r="CA187" i="17"/>
  <c r="BZ187" i="17"/>
  <c r="BY187" i="17"/>
  <c r="BX187" i="17"/>
  <c r="BW187" i="17"/>
  <c r="BV187" i="17"/>
  <c r="BU187" i="17"/>
  <c r="BT187" i="17"/>
  <c r="BS187" i="17"/>
  <c r="BR187" i="17"/>
  <c r="BQ187" i="17"/>
  <c r="BP187" i="17"/>
  <c r="BO187" i="17"/>
  <c r="BN187" i="17"/>
  <c r="BM187" i="17"/>
  <c r="BL187" i="17"/>
  <c r="BK187" i="17"/>
  <c r="BJ187" i="17"/>
  <c r="BI187" i="17"/>
  <c r="BH187" i="17"/>
  <c r="BG187" i="17"/>
  <c r="BF187" i="17"/>
  <c r="BE187" i="17"/>
  <c r="BD187" i="17"/>
  <c r="BC187" i="17"/>
  <c r="BB187" i="17"/>
  <c r="BA187" i="17"/>
  <c r="AZ187" i="17"/>
  <c r="AY187" i="17"/>
  <c r="AX187" i="17"/>
  <c r="AW187" i="17"/>
  <c r="AV187" i="17"/>
  <c r="AU187" i="17"/>
  <c r="AT187" i="17"/>
  <c r="AS187" i="17"/>
  <c r="AR187" i="17"/>
  <c r="AQ187" i="17"/>
  <c r="AP187" i="17"/>
  <c r="AO187" i="17"/>
  <c r="AN187" i="17"/>
  <c r="AM187" i="17"/>
  <c r="AL187" i="17"/>
  <c r="AK187" i="17"/>
  <c r="AJ187" i="17"/>
  <c r="AI187" i="17"/>
  <c r="AH187" i="17"/>
  <c r="AG187" i="17"/>
  <c r="AF187" i="17"/>
  <c r="AE187" i="17"/>
  <c r="AD187" i="17"/>
  <c r="AC187" i="17"/>
  <c r="AB187" i="17"/>
  <c r="AA187" i="17"/>
  <c r="Z187" i="17"/>
  <c r="Y187" i="17"/>
  <c r="X187" i="17"/>
  <c r="W187" i="17"/>
  <c r="V187" i="17"/>
  <c r="U187" i="17"/>
  <c r="T187" i="17"/>
  <c r="S187" i="17"/>
  <c r="R187" i="17"/>
  <c r="Q187" i="17"/>
  <c r="P187" i="17"/>
  <c r="O187" i="17"/>
  <c r="N187" i="17"/>
  <c r="M187" i="17"/>
  <c r="L187" i="17"/>
  <c r="K187" i="17"/>
  <c r="J187" i="17"/>
  <c r="I187" i="17"/>
  <c r="H187" i="17"/>
  <c r="G187" i="17"/>
  <c r="F187" i="17"/>
  <c r="E187" i="17"/>
  <c r="D187" i="17"/>
  <c r="CK186" i="17"/>
  <c r="CJ186" i="17"/>
  <c r="CI186" i="17"/>
  <c r="CH186" i="17"/>
  <c r="CG186" i="17"/>
  <c r="CF186" i="17"/>
  <c r="CE186" i="17"/>
  <c r="CD186" i="17"/>
  <c r="CC186" i="17"/>
  <c r="CB186" i="17"/>
  <c r="CA186" i="17"/>
  <c r="BZ186" i="17"/>
  <c r="BY186" i="17"/>
  <c r="BX186" i="17"/>
  <c r="BW186" i="17"/>
  <c r="BV186" i="17"/>
  <c r="BU186" i="17"/>
  <c r="BT186" i="17"/>
  <c r="BS186" i="17"/>
  <c r="BR186" i="17"/>
  <c r="BQ186" i="17"/>
  <c r="BP186" i="17"/>
  <c r="BO186" i="17"/>
  <c r="BN186" i="17"/>
  <c r="BM186" i="17"/>
  <c r="BL186" i="17"/>
  <c r="BK186" i="17"/>
  <c r="BJ186" i="17"/>
  <c r="BI186" i="17"/>
  <c r="BH186" i="17"/>
  <c r="BG186" i="17"/>
  <c r="BF186" i="17"/>
  <c r="BE186" i="17"/>
  <c r="BD186" i="17"/>
  <c r="BC186" i="17"/>
  <c r="BB186" i="17"/>
  <c r="BA186" i="17"/>
  <c r="AZ186" i="17"/>
  <c r="AY186" i="17"/>
  <c r="AX186" i="17"/>
  <c r="AW186" i="17"/>
  <c r="AV186" i="17"/>
  <c r="AU186" i="17"/>
  <c r="AT186" i="17"/>
  <c r="AS186" i="17"/>
  <c r="AR186" i="17"/>
  <c r="AQ186" i="17"/>
  <c r="AP186" i="17"/>
  <c r="AO186" i="17"/>
  <c r="AN186" i="17"/>
  <c r="AM186" i="17"/>
  <c r="AL186" i="17"/>
  <c r="AK186" i="17"/>
  <c r="AJ186" i="17"/>
  <c r="AI186" i="17"/>
  <c r="AH186" i="17"/>
  <c r="AG186" i="17"/>
  <c r="AF186" i="17"/>
  <c r="AE186" i="17"/>
  <c r="AD186" i="17"/>
  <c r="AC186" i="17"/>
  <c r="AB186" i="17"/>
  <c r="AA186" i="17"/>
  <c r="Z186" i="17"/>
  <c r="Y186" i="17"/>
  <c r="X186" i="17"/>
  <c r="W186" i="17"/>
  <c r="V186" i="17"/>
  <c r="U186" i="17"/>
  <c r="T186" i="17"/>
  <c r="S186" i="17"/>
  <c r="R186" i="17"/>
  <c r="Q186" i="17"/>
  <c r="P186" i="17"/>
  <c r="O186" i="17"/>
  <c r="N186" i="17"/>
  <c r="M186" i="17"/>
  <c r="L186" i="17"/>
  <c r="K186" i="17"/>
  <c r="J186" i="17"/>
  <c r="I186" i="17"/>
  <c r="H186" i="17"/>
  <c r="G186" i="17"/>
  <c r="F186" i="17"/>
  <c r="E186" i="17"/>
  <c r="D186" i="17"/>
  <c r="CK185" i="17"/>
  <c r="CJ185" i="17"/>
  <c r="CI185" i="17"/>
  <c r="CH185" i="17"/>
  <c r="CG185" i="17"/>
  <c r="CF185" i="17"/>
  <c r="CE185" i="17"/>
  <c r="CD185" i="17"/>
  <c r="CC185" i="17"/>
  <c r="CB185" i="17"/>
  <c r="CA185" i="17"/>
  <c r="BZ185" i="17"/>
  <c r="BY185" i="17"/>
  <c r="BX185" i="17"/>
  <c r="BW185" i="17"/>
  <c r="BV185" i="17"/>
  <c r="BU185" i="17"/>
  <c r="BT185" i="17"/>
  <c r="BS185" i="17"/>
  <c r="BR185" i="17"/>
  <c r="BQ185" i="17"/>
  <c r="BP185" i="17"/>
  <c r="BO185" i="17"/>
  <c r="BN185" i="17"/>
  <c r="BM185" i="17"/>
  <c r="BL185" i="17"/>
  <c r="BK185" i="17"/>
  <c r="BJ185" i="17"/>
  <c r="BI185" i="17"/>
  <c r="BH185" i="17"/>
  <c r="BG185" i="17"/>
  <c r="BF185" i="17"/>
  <c r="BE185" i="17"/>
  <c r="BD185" i="17"/>
  <c r="BC185" i="17"/>
  <c r="BB185" i="17"/>
  <c r="BA185" i="17"/>
  <c r="AZ185" i="17"/>
  <c r="AY185" i="17"/>
  <c r="AX185" i="17"/>
  <c r="AW185" i="17"/>
  <c r="AV185" i="17"/>
  <c r="AU185" i="17"/>
  <c r="AT185" i="17"/>
  <c r="AS185" i="17"/>
  <c r="AR185" i="17"/>
  <c r="AQ185" i="17"/>
  <c r="AP185" i="17"/>
  <c r="AO185" i="17"/>
  <c r="AN185" i="17"/>
  <c r="AM185" i="17"/>
  <c r="AL185" i="17"/>
  <c r="AK185" i="17"/>
  <c r="AJ185" i="17"/>
  <c r="AI185" i="17"/>
  <c r="AH185" i="17"/>
  <c r="AG185" i="17"/>
  <c r="AF185" i="17"/>
  <c r="AE185" i="17"/>
  <c r="AD185" i="17"/>
  <c r="AC185" i="17"/>
  <c r="AB185" i="17"/>
  <c r="AA185" i="17"/>
  <c r="Z185" i="17"/>
  <c r="Y185" i="17"/>
  <c r="X185" i="17"/>
  <c r="W185" i="17"/>
  <c r="V185" i="17"/>
  <c r="U185" i="17"/>
  <c r="T185" i="17"/>
  <c r="S185" i="17"/>
  <c r="R185" i="17"/>
  <c r="Q185" i="17"/>
  <c r="P185" i="17"/>
  <c r="O185" i="17"/>
  <c r="N185" i="17"/>
  <c r="M185" i="17"/>
  <c r="L185" i="17"/>
  <c r="K185" i="17"/>
  <c r="J185" i="17"/>
  <c r="I185" i="17"/>
  <c r="H185" i="17"/>
  <c r="G185" i="17"/>
  <c r="F185" i="17"/>
  <c r="E185" i="17"/>
  <c r="D185" i="17"/>
  <c r="CK184" i="17"/>
  <c r="CJ184" i="17"/>
  <c r="CI184" i="17"/>
  <c r="CH184" i="17"/>
  <c r="CG184" i="17"/>
  <c r="CF184" i="17"/>
  <c r="CE184" i="17"/>
  <c r="CD184" i="17"/>
  <c r="CC184" i="17"/>
  <c r="CB184" i="17"/>
  <c r="CA184" i="17"/>
  <c r="BZ184" i="17"/>
  <c r="BY184" i="17"/>
  <c r="BX184" i="17"/>
  <c r="BW184" i="17"/>
  <c r="BV184" i="17"/>
  <c r="BU184" i="17"/>
  <c r="BT184" i="17"/>
  <c r="BS184" i="17"/>
  <c r="BR184" i="17"/>
  <c r="BQ184" i="17"/>
  <c r="BP184" i="17"/>
  <c r="BO184" i="17"/>
  <c r="BN184" i="17"/>
  <c r="BM184" i="17"/>
  <c r="BL184" i="17"/>
  <c r="BK184" i="17"/>
  <c r="BJ184" i="17"/>
  <c r="BI184" i="17"/>
  <c r="BH184" i="17"/>
  <c r="BG184" i="17"/>
  <c r="BF184" i="17"/>
  <c r="BE184" i="17"/>
  <c r="BD184" i="17"/>
  <c r="BC184" i="17"/>
  <c r="BB184" i="17"/>
  <c r="BA184" i="17"/>
  <c r="AZ184" i="17"/>
  <c r="AY184" i="17"/>
  <c r="AX184" i="17"/>
  <c r="AW184" i="17"/>
  <c r="AV184" i="17"/>
  <c r="AU184" i="17"/>
  <c r="AT184" i="17"/>
  <c r="AS184" i="17"/>
  <c r="AR184" i="17"/>
  <c r="AQ184" i="17"/>
  <c r="AP184" i="17"/>
  <c r="AO184" i="17"/>
  <c r="AN184" i="17"/>
  <c r="AM184" i="17"/>
  <c r="AL184" i="17"/>
  <c r="AK184" i="17"/>
  <c r="AJ184" i="17"/>
  <c r="AI184" i="17"/>
  <c r="AH184" i="17"/>
  <c r="AG184" i="17"/>
  <c r="AF184" i="17"/>
  <c r="AE184" i="17"/>
  <c r="AD184" i="17"/>
  <c r="AC184" i="17"/>
  <c r="AB184" i="17"/>
  <c r="AA184" i="17"/>
  <c r="Z184" i="17"/>
  <c r="Y184" i="17"/>
  <c r="X184" i="17"/>
  <c r="W184" i="17"/>
  <c r="V184" i="17"/>
  <c r="U184" i="17"/>
  <c r="T184" i="17"/>
  <c r="S184" i="17"/>
  <c r="R184" i="17"/>
  <c r="Q184" i="17"/>
  <c r="P184" i="17"/>
  <c r="O184" i="17"/>
  <c r="N184" i="17"/>
  <c r="M184" i="17"/>
  <c r="L184" i="17"/>
  <c r="K184" i="17"/>
  <c r="J184" i="17"/>
  <c r="I184" i="17"/>
  <c r="H184" i="17"/>
  <c r="G184" i="17"/>
  <c r="F184" i="17"/>
  <c r="E184" i="17"/>
  <c r="D184" i="17"/>
  <c r="CK183" i="17"/>
  <c r="CJ183" i="17"/>
  <c r="CI183" i="17"/>
  <c r="CH183" i="17"/>
  <c r="CG183" i="17"/>
  <c r="CF183" i="17"/>
  <c r="CE183" i="17"/>
  <c r="CD183" i="17"/>
  <c r="CC183" i="17"/>
  <c r="CB183" i="17"/>
  <c r="CA183" i="17"/>
  <c r="BZ183" i="17"/>
  <c r="BY183" i="17"/>
  <c r="BX183" i="17"/>
  <c r="BW183" i="17"/>
  <c r="BV183" i="17"/>
  <c r="BU183" i="17"/>
  <c r="BT183" i="17"/>
  <c r="BS183" i="17"/>
  <c r="BR183" i="17"/>
  <c r="BQ183" i="17"/>
  <c r="BP183" i="17"/>
  <c r="BO183" i="17"/>
  <c r="BN183" i="17"/>
  <c r="BM183" i="17"/>
  <c r="BL183" i="17"/>
  <c r="BK183" i="17"/>
  <c r="BJ183" i="17"/>
  <c r="BI183" i="17"/>
  <c r="BH183" i="17"/>
  <c r="BG183" i="17"/>
  <c r="BF183" i="17"/>
  <c r="BE183" i="17"/>
  <c r="BD183" i="17"/>
  <c r="BC183" i="17"/>
  <c r="BB183" i="17"/>
  <c r="BA183" i="17"/>
  <c r="AZ183" i="17"/>
  <c r="AY183" i="17"/>
  <c r="AX183" i="17"/>
  <c r="AW183" i="17"/>
  <c r="AV183" i="17"/>
  <c r="AU183" i="17"/>
  <c r="AT183" i="17"/>
  <c r="AS183" i="17"/>
  <c r="AR183" i="17"/>
  <c r="AQ183" i="17"/>
  <c r="AP183" i="17"/>
  <c r="AO183" i="17"/>
  <c r="AN183" i="17"/>
  <c r="AM183" i="17"/>
  <c r="AL183" i="17"/>
  <c r="AK183" i="17"/>
  <c r="AJ183" i="17"/>
  <c r="AI183" i="17"/>
  <c r="AH183" i="17"/>
  <c r="AG183" i="17"/>
  <c r="AF183" i="17"/>
  <c r="AE183" i="17"/>
  <c r="AD183" i="17"/>
  <c r="AC183" i="17"/>
  <c r="AB183" i="17"/>
  <c r="AA183" i="17"/>
  <c r="Z183" i="17"/>
  <c r="Y183" i="17"/>
  <c r="X183" i="17"/>
  <c r="W183" i="17"/>
  <c r="V183" i="17"/>
  <c r="U183" i="17"/>
  <c r="T183" i="17"/>
  <c r="S183" i="17"/>
  <c r="R183" i="17"/>
  <c r="Q183" i="17"/>
  <c r="P183" i="17"/>
  <c r="O183" i="17"/>
  <c r="N183" i="17"/>
  <c r="M183" i="17"/>
  <c r="L183" i="17"/>
  <c r="K183" i="17"/>
  <c r="J183" i="17"/>
  <c r="I183" i="17"/>
  <c r="H183" i="17"/>
  <c r="G183" i="17"/>
  <c r="F183" i="17"/>
  <c r="E183" i="17"/>
  <c r="D183" i="17"/>
  <c r="CK182" i="17"/>
  <c r="CJ182" i="17"/>
  <c r="CI182" i="17"/>
  <c r="CH182" i="17"/>
  <c r="CG182" i="17"/>
  <c r="CF182" i="17"/>
  <c r="CE182" i="17"/>
  <c r="CD182" i="17"/>
  <c r="CC182" i="17"/>
  <c r="CB182" i="17"/>
  <c r="CA182" i="17"/>
  <c r="BZ182" i="17"/>
  <c r="BY182" i="17"/>
  <c r="BX182" i="17"/>
  <c r="BW182" i="17"/>
  <c r="BV182" i="17"/>
  <c r="BU182" i="17"/>
  <c r="BT182" i="17"/>
  <c r="BS182" i="17"/>
  <c r="BR182" i="17"/>
  <c r="BQ182" i="17"/>
  <c r="BP182" i="17"/>
  <c r="BO182" i="17"/>
  <c r="BN182" i="17"/>
  <c r="BM182" i="17"/>
  <c r="BL182" i="17"/>
  <c r="BK182" i="17"/>
  <c r="BJ182" i="17"/>
  <c r="BI182" i="17"/>
  <c r="BH182" i="17"/>
  <c r="BG182" i="17"/>
  <c r="BF182" i="17"/>
  <c r="BE182" i="17"/>
  <c r="BD182" i="17"/>
  <c r="BC182" i="17"/>
  <c r="BB182" i="17"/>
  <c r="BA182" i="17"/>
  <c r="AZ182" i="17"/>
  <c r="AY182" i="17"/>
  <c r="AX182" i="17"/>
  <c r="AW182" i="17"/>
  <c r="AV182" i="17"/>
  <c r="AU182" i="17"/>
  <c r="AT182" i="17"/>
  <c r="AS182" i="17"/>
  <c r="AR182" i="17"/>
  <c r="AQ182" i="17"/>
  <c r="AP182" i="17"/>
  <c r="AO182" i="17"/>
  <c r="AN182" i="17"/>
  <c r="AM182" i="17"/>
  <c r="AL182" i="17"/>
  <c r="AK182" i="17"/>
  <c r="AJ182" i="17"/>
  <c r="AI182" i="17"/>
  <c r="AH182" i="17"/>
  <c r="AG182" i="17"/>
  <c r="AF182" i="17"/>
  <c r="AE182" i="17"/>
  <c r="AD182" i="17"/>
  <c r="AC182" i="17"/>
  <c r="AB182" i="17"/>
  <c r="AA182" i="17"/>
  <c r="Z182" i="17"/>
  <c r="Y182" i="17"/>
  <c r="X182" i="17"/>
  <c r="W182" i="17"/>
  <c r="V182" i="17"/>
  <c r="U182" i="17"/>
  <c r="T182" i="17"/>
  <c r="S182" i="17"/>
  <c r="R182" i="17"/>
  <c r="Q182" i="17"/>
  <c r="P182" i="17"/>
  <c r="O182" i="17"/>
  <c r="N182" i="17"/>
  <c r="M182" i="17"/>
  <c r="L182" i="17"/>
  <c r="K182" i="17"/>
  <c r="J182" i="17"/>
  <c r="I182" i="17"/>
  <c r="H182" i="17"/>
  <c r="G182" i="17"/>
  <c r="F182" i="17"/>
  <c r="E182" i="17"/>
  <c r="D182" i="17"/>
  <c r="E141" i="17"/>
  <c r="F141" i="17" s="1"/>
  <c r="G141" i="17" s="1"/>
  <c r="H141" i="17" s="1"/>
  <c r="I141" i="17" s="1"/>
  <c r="J141" i="17" s="1"/>
  <c r="K141" i="17" s="1"/>
  <c r="L141" i="17" s="1"/>
  <c r="M141" i="17" s="1"/>
  <c r="N141" i="17" s="1"/>
  <c r="O141" i="17" s="1"/>
  <c r="P141" i="17" s="1"/>
  <c r="Q141" i="17" s="1"/>
  <c r="R141" i="17" s="1"/>
  <c r="S141" i="17" s="1"/>
  <c r="T141" i="17" s="1"/>
  <c r="U141" i="17" s="1"/>
  <c r="V141" i="17" s="1"/>
  <c r="W141" i="17" s="1"/>
  <c r="X141" i="17" s="1"/>
  <c r="Y141" i="17" s="1"/>
  <c r="Z141" i="17" s="1"/>
  <c r="AA141" i="17" s="1"/>
  <c r="AB141" i="17" s="1"/>
  <c r="AC141" i="17" s="1"/>
  <c r="AD141" i="17" s="1"/>
  <c r="AE141" i="17" s="1"/>
  <c r="AF141" i="17" s="1"/>
  <c r="AG141" i="17" s="1"/>
  <c r="AH141" i="17" s="1"/>
  <c r="AI141" i="17" s="1"/>
  <c r="AJ141" i="17" s="1"/>
  <c r="AK141" i="17" s="1"/>
  <c r="AL141" i="17" s="1"/>
  <c r="AM141" i="17" s="1"/>
  <c r="AN141" i="17" s="1"/>
  <c r="AO141" i="17" s="1"/>
  <c r="AP141" i="17" s="1"/>
  <c r="AQ141" i="17" s="1"/>
  <c r="AR141" i="17" s="1"/>
  <c r="AS141" i="17" s="1"/>
  <c r="AT141" i="17" s="1"/>
  <c r="AU141" i="17" s="1"/>
  <c r="AV141" i="17" s="1"/>
  <c r="AW141" i="17" s="1"/>
  <c r="AX141" i="17" s="1"/>
  <c r="AY141" i="17" s="1"/>
  <c r="AZ141" i="17" s="1"/>
  <c r="BA141" i="17" s="1"/>
  <c r="BB141" i="17" s="1"/>
  <c r="BC141" i="17" s="1"/>
  <c r="BD141" i="17" s="1"/>
  <c r="BE141" i="17" s="1"/>
  <c r="BF141" i="17" s="1"/>
  <c r="E140" i="17"/>
  <c r="F140" i="17" s="1"/>
  <c r="G140" i="17" s="1"/>
  <c r="H140" i="17" s="1"/>
  <c r="I140" i="17" s="1"/>
  <c r="J140" i="17" s="1"/>
  <c r="K140" i="17" s="1"/>
  <c r="L140" i="17" s="1"/>
  <c r="M140" i="17" s="1"/>
  <c r="N140" i="17" s="1"/>
  <c r="O140" i="17" s="1"/>
  <c r="P140" i="17" s="1"/>
  <c r="Q140" i="17" s="1"/>
  <c r="R140" i="17" s="1"/>
  <c r="S140" i="17" s="1"/>
  <c r="T140" i="17" s="1"/>
  <c r="U140" i="17" s="1"/>
  <c r="V140" i="17" s="1"/>
  <c r="W140" i="17" s="1"/>
  <c r="X140" i="17" s="1"/>
  <c r="Y140" i="17" s="1"/>
  <c r="Z140" i="17" s="1"/>
  <c r="AA140" i="17" s="1"/>
  <c r="AB140" i="17" s="1"/>
  <c r="AC140" i="17" s="1"/>
  <c r="AD140" i="17" s="1"/>
  <c r="AE140" i="17" s="1"/>
  <c r="AF140" i="17" s="1"/>
  <c r="AG140" i="17" s="1"/>
  <c r="AH140" i="17" s="1"/>
  <c r="AI140" i="17" s="1"/>
  <c r="AJ140" i="17" s="1"/>
  <c r="AK140" i="17" s="1"/>
  <c r="AL140" i="17" s="1"/>
  <c r="AM140" i="17" s="1"/>
  <c r="AN140" i="17" s="1"/>
  <c r="AO140" i="17" s="1"/>
  <c r="AP140" i="17" s="1"/>
  <c r="AQ140" i="17" s="1"/>
  <c r="AR140" i="17" s="1"/>
  <c r="AS140" i="17" s="1"/>
  <c r="AT140" i="17" s="1"/>
  <c r="G139" i="17"/>
  <c r="H139" i="17" s="1"/>
  <c r="I139" i="17" s="1"/>
  <c r="J139" i="17" s="1"/>
  <c r="K139" i="17" s="1"/>
  <c r="L139" i="17" s="1"/>
  <c r="M139" i="17" s="1"/>
  <c r="N139" i="17" s="1"/>
  <c r="O139" i="17" s="1"/>
  <c r="P139" i="17" s="1"/>
  <c r="Q139" i="17" s="1"/>
  <c r="R139" i="17" s="1"/>
  <c r="S139" i="17" s="1"/>
  <c r="T139" i="17" s="1"/>
  <c r="U139" i="17" s="1"/>
  <c r="V139" i="17" s="1"/>
  <c r="W139" i="17" s="1"/>
  <c r="X139" i="17" s="1"/>
  <c r="Y139" i="17" s="1"/>
  <c r="Z139" i="17" s="1"/>
  <c r="AA139" i="17" s="1"/>
  <c r="AB139" i="17" s="1"/>
  <c r="AC139" i="17" s="1"/>
  <c r="AD139" i="17" s="1"/>
  <c r="AE139" i="17" s="1"/>
  <c r="AF139" i="17" s="1"/>
  <c r="AG139" i="17" s="1"/>
  <c r="AH139" i="17" s="1"/>
  <c r="AI139" i="17" s="1"/>
  <c r="AJ139" i="17" s="1"/>
  <c r="AK139" i="17" s="1"/>
  <c r="AL139" i="17" s="1"/>
  <c r="AM139" i="17" s="1"/>
  <c r="AN139" i="17" s="1"/>
  <c r="AO139" i="17" s="1"/>
  <c r="AP139" i="17" s="1"/>
  <c r="AQ139" i="17" s="1"/>
  <c r="AR139" i="17" s="1"/>
  <c r="AS139" i="17" s="1"/>
  <c r="AT139" i="17" s="1"/>
  <c r="AU139" i="17" s="1"/>
  <c r="AV139" i="17" s="1"/>
  <c r="AW139" i="17" s="1"/>
  <c r="AX139" i="17" s="1"/>
  <c r="AY139" i="17" s="1"/>
  <c r="AZ139" i="17" s="1"/>
  <c r="BA139" i="17" s="1"/>
  <c r="BB139" i="17" s="1"/>
  <c r="BC139" i="17" s="1"/>
  <c r="BD139" i="17" s="1"/>
  <c r="BE139" i="17" s="1"/>
  <c r="BF139" i="17" s="1"/>
  <c r="BG139" i="17" s="1"/>
  <c r="BH139" i="17" s="1"/>
  <c r="BI139" i="17" s="1"/>
  <c r="BJ139" i="17" s="1"/>
  <c r="BK139" i="17" s="1"/>
  <c r="BL139" i="17" s="1"/>
  <c r="BM139" i="17" s="1"/>
  <c r="E139" i="17"/>
  <c r="F139" i="17" s="1"/>
  <c r="GH117" i="17"/>
  <c r="GG117" i="17"/>
  <c r="GF117" i="17"/>
  <c r="GE117" i="17"/>
  <c r="GD117" i="17"/>
  <c r="GC117" i="17"/>
  <c r="GB117" i="17"/>
  <c r="GA117" i="17"/>
  <c r="FZ117" i="17"/>
  <c r="FY117" i="17"/>
  <c r="FX117" i="17"/>
  <c r="FW117" i="17"/>
  <c r="FV117" i="17"/>
  <c r="FU117" i="17"/>
  <c r="FT117" i="17"/>
  <c r="FS117" i="17"/>
  <c r="FR117" i="17"/>
  <c r="FQ117" i="17"/>
  <c r="FP117" i="17"/>
  <c r="FO117" i="17"/>
  <c r="FN117" i="17"/>
  <c r="FM117" i="17"/>
  <c r="FL117" i="17"/>
  <c r="FK117" i="17"/>
  <c r="FJ117" i="17"/>
  <c r="FI117" i="17"/>
  <c r="FH117" i="17"/>
  <c r="FG117" i="17"/>
  <c r="FF117" i="17"/>
  <c r="FE117" i="17"/>
  <c r="FD117" i="17"/>
  <c r="FC117" i="17"/>
  <c r="FB117" i="17"/>
  <c r="FA117" i="17"/>
  <c r="EZ117" i="17"/>
  <c r="EY117" i="17"/>
  <c r="EX117" i="17"/>
  <c r="EW117" i="17"/>
  <c r="EV117" i="17"/>
  <c r="EU117" i="17"/>
  <c r="ET117" i="17"/>
  <c r="ES117" i="17"/>
  <c r="ER117" i="17"/>
  <c r="EQ117" i="17"/>
  <c r="EP117" i="17"/>
  <c r="EO117" i="17"/>
  <c r="EN117" i="17"/>
  <c r="EM117" i="17"/>
  <c r="EL117" i="17"/>
  <c r="EK117" i="17"/>
  <c r="EJ117" i="17"/>
  <c r="EI117" i="17"/>
  <c r="EH117" i="17"/>
  <c r="EG117" i="17"/>
  <c r="EG133" i="17" s="1"/>
  <c r="EF117" i="17"/>
  <c r="EE117" i="17"/>
  <c r="EE133" i="17" s="1"/>
  <c r="ED117" i="17"/>
  <c r="ED133" i="17" s="1"/>
  <c r="EC117" i="17"/>
  <c r="EB117" i="17"/>
  <c r="EB133" i="17" s="1"/>
  <c r="EA117" i="17"/>
  <c r="EA133" i="17" s="1"/>
  <c r="DZ117" i="17"/>
  <c r="DY117" i="17"/>
  <c r="DX117" i="17"/>
  <c r="DW117" i="17"/>
  <c r="DV117" i="17"/>
  <c r="DU117" i="17"/>
  <c r="DU133" i="17" s="1"/>
  <c r="DT117" i="17"/>
  <c r="DT133" i="17" s="1"/>
  <c r="DS117" i="17"/>
  <c r="DS133" i="17" s="1"/>
  <c r="DR117" i="17"/>
  <c r="DQ117" i="17"/>
  <c r="DQ133" i="17" s="1"/>
  <c r="DP117" i="17"/>
  <c r="DO117" i="17"/>
  <c r="DO133" i="17" s="1"/>
  <c r="DN117" i="17"/>
  <c r="DN133" i="17" s="1"/>
  <c r="DM117" i="17"/>
  <c r="DL117" i="17"/>
  <c r="DL133" i="17" s="1"/>
  <c r="DK117" i="17"/>
  <c r="DK133" i="17" s="1"/>
  <c r="DJ117" i="17"/>
  <c r="DI117" i="17"/>
  <c r="DH117" i="17"/>
  <c r="DG117" i="17"/>
  <c r="DF117" i="17"/>
  <c r="DE117" i="17"/>
  <c r="DE133" i="17" s="1"/>
  <c r="DD117" i="17"/>
  <c r="DD133" i="17" s="1"/>
  <c r="DC117" i="17"/>
  <c r="DC133" i="17" s="1"/>
  <c r="DB117" i="17"/>
  <c r="DA117" i="17"/>
  <c r="DA133" i="17" s="1"/>
  <c r="CZ117" i="17"/>
  <c r="CY117" i="17"/>
  <c r="CY133" i="17" s="1"/>
  <c r="CX117" i="17"/>
  <c r="CX133" i="17" s="1"/>
  <c r="CW117" i="17"/>
  <c r="CV117" i="17"/>
  <c r="CV133" i="17" s="1"/>
  <c r="CU117" i="17"/>
  <c r="CU133" i="17" s="1"/>
  <c r="CT117" i="17"/>
  <c r="CS117" i="17"/>
  <c r="CR117" i="17"/>
  <c r="CQ117" i="17"/>
  <c r="CP117" i="17"/>
  <c r="CO117" i="17"/>
  <c r="CO133" i="17" s="1"/>
  <c r="CN117" i="17"/>
  <c r="CN133" i="17" s="1"/>
  <c r="CM117" i="17"/>
  <c r="CM133" i="17" s="1"/>
  <c r="CL117" i="17"/>
  <c r="CK117" i="17"/>
  <c r="CK133" i="17" s="1"/>
  <c r="CJ117" i="17"/>
  <c r="CI117" i="17"/>
  <c r="CI133" i="17" s="1"/>
  <c r="CH117" i="17"/>
  <c r="CH133" i="17" s="1"/>
  <c r="CG117" i="17"/>
  <c r="CF117" i="17"/>
  <c r="CF133" i="17" s="1"/>
  <c r="CE117" i="17"/>
  <c r="CE133" i="17" s="1"/>
  <c r="CD117" i="17"/>
  <c r="CC117" i="17"/>
  <c r="CB117" i="17"/>
  <c r="CA117" i="17"/>
  <c r="BZ117" i="17"/>
  <c r="BY117" i="17"/>
  <c r="BY133" i="17" s="1"/>
  <c r="BX117" i="17"/>
  <c r="BX133" i="17" s="1"/>
  <c r="BW117" i="17"/>
  <c r="BW133" i="17" s="1"/>
  <c r="BV117" i="17"/>
  <c r="BU117" i="17"/>
  <c r="BU133" i="17" s="1"/>
  <c r="BT117" i="17"/>
  <c r="BS117" i="17"/>
  <c r="BS133" i="17" s="1"/>
  <c r="BR117" i="17"/>
  <c r="BR133" i="17" s="1"/>
  <c r="BQ117" i="17"/>
  <c r="BP117" i="17"/>
  <c r="BP133" i="17" s="1"/>
  <c r="BO117" i="17"/>
  <c r="BO133" i="17" s="1"/>
  <c r="BN117" i="17"/>
  <c r="BM117" i="17"/>
  <c r="BL117" i="17"/>
  <c r="BK117" i="17"/>
  <c r="BJ117" i="17"/>
  <c r="BI117" i="17"/>
  <c r="BI133" i="17" s="1"/>
  <c r="BH117" i="17"/>
  <c r="BH133" i="17" s="1"/>
  <c r="BG117" i="17"/>
  <c r="BG133" i="17" s="1"/>
  <c r="BF117" i="17"/>
  <c r="BE117" i="17"/>
  <c r="BE133" i="17" s="1"/>
  <c r="BD117" i="17"/>
  <c r="BC117" i="17"/>
  <c r="BC133" i="17" s="1"/>
  <c r="BB117" i="17"/>
  <c r="BB133" i="17" s="1"/>
  <c r="BA117" i="17"/>
  <c r="AZ117" i="17"/>
  <c r="AZ133" i="17" s="1"/>
  <c r="AY117" i="17"/>
  <c r="AY133" i="17" s="1"/>
  <c r="AX117" i="17"/>
  <c r="AW117" i="17"/>
  <c r="AV117" i="17"/>
  <c r="AU117" i="17"/>
  <c r="AT117" i="17"/>
  <c r="AS117" i="17"/>
  <c r="AS133" i="17" s="1"/>
  <c r="AR117" i="17"/>
  <c r="AR133" i="17" s="1"/>
  <c r="AQ117" i="17"/>
  <c r="AQ133" i="17" s="1"/>
  <c r="AP117" i="17"/>
  <c r="AO117" i="17"/>
  <c r="AO133" i="17" s="1"/>
  <c r="AN117" i="17"/>
  <c r="AM117" i="17"/>
  <c r="AM133" i="17" s="1"/>
  <c r="AL117" i="17"/>
  <c r="AL133" i="17" s="1"/>
  <c r="AK117" i="17"/>
  <c r="AJ117" i="17"/>
  <c r="AJ133" i="17" s="1"/>
  <c r="AI117" i="17"/>
  <c r="AI133" i="17" s="1"/>
  <c r="AH117" i="17"/>
  <c r="AG117" i="17"/>
  <c r="AF117" i="17"/>
  <c r="AE117" i="17"/>
  <c r="AD117" i="17"/>
  <c r="AC117" i="17"/>
  <c r="AC133" i="17" s="1"/>
  <c r="AB117" i="17"/>
  <c r="AB133" i="17" s="1"/>
  <c r="AA117" i="17"/>
  <c r="AA133" i="17" s="1"/>
  <c r="Z117" i="17"/>
  <c r="Y117" i="17"/>
  <c r="Y133" i="17" s="1"/>
  <c r="X117" i="17"/>
  <c r="W117" i="17"/>
  <c r="W133" i="17" s="1"/>
  <c r="V117" i="17"/>
  <c r="V133" i="17" s="1"/>
  <c r="U117" i="17"/>
  <c r="T117" i="17"/>
  <c r="S117" i="17"/>
  <c r="S133" i="17" s="1"/>
  <c r="R117" i="17"/>
  <c r="Q117" i="17"/>
  <c r="P117" i="17"/>
  <c r="O117" i="17"/>
  <c r="N117" i="17"/>
  <c r="M117" i="17"/>
  <c r="L117" i="17"/>
  <c r="K117" i="17"/>
  <c r="J117" i="17"/>
  <c r="I117" i="17"/>
  <c r="H117" i="17"/>
  <c r="G117" i="17"/>
  <c r="GH116" i="17"/>
  <c r="GG116" i="17"/>
  <c r="GF116" i="17"/>
  <c r="GE116" i="17"/>
  <c r="GD116" i="17"/>
  <c r="GC116" i="17"/>
  <c r="GB116" i="17"/>
  <c r="GA116" i="17"/>
  <c r="FZ116" i="17"/>
  <c r="FY116" i="17"/>
  <c r="FX116" i="17"/>
  <c r="FW116" i="17"/>
  <c r="FV116" i="17"/>
  <c r="FU116" i="17"/>
  <c r="FT116" i="17"/>
  <c r="FS116" i="17"/>
  <c r="FR116" i="17"/>
  <c r="FQ116" i="17"/>
  <c r="FP116" i="17"/>
  <c r="FO116" i="17"/>
  <c r="FN116" i="17"/>
  <c r="FM116" i="17"/>
  <c r="FL116" i="17"/>
  <c r="FK116" i="17"/>
  <c r="FJ116" i="17"/>
  <c r="FI116" i="17"/>
  <c r="FH116" i="17"/>
  <c r="FG116" i="17"/>
  <c r="FF116" i="17"/>
  <c r="FE116" i="17"/>
  <c r="FD116" i="17"/>
  <c r="FC116" i="17"/>
  <c r="FB116" i="17"/>
  <c r="FA116" i="17"/>
  <c r="EZ116" i="17"/>
  <c r="EY116" i="17"/>
  <c r="EX116" i="17"/>
  <c r="EW116" i="17"/>
  <c r="EV116" i="17"/>
  <c r="EU116" i="17"/>
  <c r="ET116" i="17"/>
  <c r="ES116" i="17"/>
  <c r="ER116" i="17"/>
  <c r="EQ116" i="17"/>
  <c r="EP116" i="17"/>
  <c r="EO116" i="17"/>
  <c r="EN116" i="17"/>
  <c r="EM116" i="17"/>
  <c r="EL116" i="17"/>
  <c r="EK116" i="17"/>
  <c r="EJ116" i="17"/>
  <c r="EI116" i="17"/>
  <c r="EH116" i="17"/>
  <c r="EG116" i="17"/>
  <c r="EF116" i="17"/>
  <c r="EE116" i="17"/>
  <c r="ED116" i="17"/>
  <c r="EC116" i="17"/>
  <c r="EC132" i="17" s="1"/>
  <c r="EB116" i="17"/>
  <c r="EB132" i="17" s="1"/>
  <c r="EA116" i="17"/>
  <c r="EA132" i="17" s="1"/>
  <c r="DZ116" i="17"/>
  <c r="DY116" i="17"/>
  <c r="DY132" i="17" s="1"/>
  <c r="DX116" i="17"/>
  <c r="DW116" i="17"/>
  <c r="DW132" i="17" s="1"/>
  <c r="DV116" i="17"/>
  <c r="DV132" i="17" s="1"/>
  <c r="DU116" i="17"/>
  <c r="DT116" i="17"/>
  <c r="DT132" i="17" s="1"/>
  <c r="DS116" i="17"/>
  <c r="DS132" i="17" s="1"/>
  <c r="DR116" i="17"/>
  <c r="DQ116" i="17"/>
  <c r="DP116" i="17"/>
  <c r="DO116" i="17"/>
  <c r="DN116" i="17"/>
  <c r="DM116" i="17"/>
  <c r="DM132" i="17" s="1"/>
  <c r="DL116" i="17"/>
  <c r="DL132" i="17" s="1"/>
  <c r="DK116" i="17"/>
  <c r="DK132" i="17" s="1"/>
  <c r="DJ116" i="17"/>
  <c r="DI116" i="17"/>
  <c r="DI132" i="17" s="1"/>
  <c r="DH116" i="17"/>
  <c r="DG116" i="17"/>
  <c r="DG132" i="17" s="1"/>
  <c r="DF116" i="17"/>
  <c r="DF132" i="17" s="1"/>
  <c r="DE116" i="17"/>
  <c r="DD116" i="17"/>
  <c r="DC116" i="17"/>
  <c r="DC132" i="17" s="1"/>
  <c r="DB116" i="17"/>
  <c r="DA116" i="17"/>
  <c r="CZ116" i="17"/>
  <c r="CY116" i="17"/>
  <c r="CX116" i="17"/>
  <c r="CW116" i="17"/>
  <c r="CW132" i="17" s="1"/>
  <c r="CV116" i="17"/>
  <c r="CV132" i="17" s="1"/>
  <c r="CU116" i="17"/>
  <c r="CU132" i="17" s="1"/>
  <c r="CT116" i="17"/>
  <c r="CS116" i="17"/>
  <c r="CS132" i="17" s="1"/>
  <c r="CR116" i="17"/>
  <c r="CQ116" i="17"/>
  <c r="CQ132" i="17" s="1"/>
  <c r="CP116" i="17"/>
  <c r="CP132" i="17" s="1"/>
  <c r="CO116" i="17"/>
  <c r="CN116" i="17"/>
  <c r="CM116" i="17"/>
  <c r="CM132" i="17" s="1"/>
  <c r="CL116" i="17"/>
  <c r="CK116" i="17"/>
  <c r="CJ116" i="17"/>
  <c r="CI116" i="17"/>
  <c r="CH116" i="17"/>
  <c r="CH132" i="17" s="1"/>
  <c r="CG116" i="17"/>
  <c r="CG132" i="17" s="1"/>
  <c r="CF116" i="17"/>
  <c r="CF132" i="17" s="1"/>
  <c r="CE116" i="17"/>
  <c r="CE132" i="17" s="1"/>
  <c r="CD116" i="17"/>
  <c r="CC116" i="17"/>
  <c r="CC132" i="17" s="1"/>
  <c r="CB116" i="17"/>
  <c r="CA116" i="17"/>
  <c r="CA132" i="17" s="1"/>
  <c r="BZ116" i="17"/>
  <c r="BZ132" i="17" s="1"/>
  <c r="BY116" i="17"/>
  <c r="BX116" i="17"/>
  <c r="BW116" i="17"/>
  <c r="BW132" i="17" s="1"/>
  <c r="BV116" i="17"/>
  <c r="BU116" i="17"/>
  <c r="BT116" i="17"/>
  <c r="BS116" i="17"/>
  <c r="BR116" i="17"/>
  <c r="BR132" i="17" s="1"/>
  <c r="BQ116" i="17"/>
  <c r="BP116" i="17"/>
  <c r="BP132" i="17" s="1"/>
  <c r="BO116" i="17"/>
  <c r="BO132" i="17" s="1"/>
  <c r="BN116" i="17"/>
  <c r="BM116" i="17"/>
  <c r="BM132" i="17" s="1"/>
  <c r="BL116" i="17"/>
  <c r="BK116" i="17"/>
  <c r="BK132" i="17" s="1"/>
  <c r="BJ116" i="17"/>
  <c r="BJ132" i="17" s="1"/>
  <c r="BI116" i="17"/>
  <c r="BH116" i="17"/>
  <c r="BG116" i="17"/>
  <c r="BG132" i="17" s="1"/>
  <c r="BF116" i="17"/>
  <c r="BE116" i="17"/>
  <c r="BD116" i="17"/>
  <c r="BC116" i="17"/>
  <c r="BB116" i="17"/>
  <c r="BB132" i="17" s="1"/>
  <c r="BA116" i="17"/>
  <c r="BA132" i="17" s="1"/>
  <c r="AZ116" i="17"/>
  <c r="AZ132" i="17" s="1"/>
  <c r="AY116" i="17"/>
  <c r="AY132" i="17" s="1"/>
  <c r="AX116" i="17"/>
  <c r="AW116" i="17"/>
  <c r="AW132" i="17" s="1"/>
  <c r="AV116" i="17"/>
  <c r="AU116" i="17"/>
  <c r="AU132" i="17" s="1"/>
  <c r="AT116" i="17"/>
  <c r="AT132" i="17" s="1"/>
  <c r="AS116" i="17"/>
  <c r="AR116" i="17"/>
  <c r="AQ116" i="17"/>
  <c r="AQ132" i="17" s="1"/>
  <c r="AP116" i="17"/>
  <c r="AO116" i="17"/>
  <c r="AN116" i="17"/>
  <c r="AM116" i="17"/>
  <c r="AL116" i="17"/>
  <c r="AL132" i="17" s="1"/>
  <c r="AK116" i="17"/>
  <c r="AK132" i="17" s="1"/>
  <c r="AJ116" i="17"/>
  <c r="AJ132" i="17" s="1"/>
  <c r="AI116" i="17"/>
  <c r="AI132" i="17" s="1"/>
  <c r="AH116" i="17"/>
  <c r="AG116" i="17"/>
  <c r="AG132" i="17" s="1"/>
  <c r="AF116" i="17"/>
  <c r="AE116" i="17"/>
  <c r="AE132" i="17" s="1"/>
  <c r="AD116" i="17"/>
  <c r="AD132" i="17" s="1"/>
  <c r="AC116" i="17"/>
  <c r="AB116" i="17"/>
  <c r="AA116" i="17"/>
  <c r="AA132" i="17" s="1"/>
  <c r="Z116" i="17"/>
  <c r="Y116" i="17"/>
  <c r="X116" i="17"/>
  <c r="W116" i="17"/>
  <c r="V116" i="17"/>
  <c r="V132" i="17" s="1"/>
  <c r="U116" i="17"/>
  <c r="U132" i="17" s="1"/>
  <c r="T116" i="17"/>
  <c r="T132" i="17" s="1"/>
  <c r="S116" i="17"/>
  <c r="S132" i="17" s="1"/>
  <c r="R116" i="17"/>
  <c r="Q116" i="17"/>
  <c r="Q132" i="17" s="1"/>
  <c r="P116" i="17"/>
  <c r="O116" i="17"/>
  <c r="O132" i="17" s="1"/>
  <c r="N116" i="17"/>
  <c r="N132" i="17" s="1"/>
  <c r="M116" i="17"/>
  <c r="L116" i="17"/>
  <c r="L132" i="17" s="1"/>
  <c r="K116" i="17"/>
  <c r="K132" i="17" s="1"/>
  <c r="J116" i="17"/>
  <c r="I116" i="17"/>
  <c r="H116" i="17"/>
  <c r="G116" i="17"/>
  <c r="GH115" i="17"/>
  <c r="GG115" i="17"/>
  <c r="GF115" i="17"/>
  <c r="GE115" i="17"/>
  <c r="GD115" i="17"/>
  <c r="GC115" i="17"/>
  <c r="GB115" i="17"/>
  <c r="GA115" i="17"/>
  <c r="FZ115" i="17"/>
  <c r="FY115" i="17"/>
  <c r="FX115" i="17"/>
  <c r="FW115" i="17"/>
  <c r="FV115" i="17"/>
  <c r="FU115" i="17"/>
  <c r="FT115" i="17"/>
  <c r="FS115" i="17"/>
  <c r="FR115" i="17"/>
  <c r="FQ115" i="17"/>
  <c r="FP115" i="17"/>
  <c r="FO115" i="17"/>
  <c r="FN115" i="17"/>
  <c r="FM115" i="17"/>
  <c r="FL115" i="17"/>
  <c r="FK115" i="17"/>
  <c r="FJ115" i="17"/>
  <c r="FI115" i="17"/>
  <c r="FH115" i="17"/>
  <c r="FG115" i="17"/>
  <c r="FF115" i="17"/>
  <c r="FE115" i="17"/>
  <c r="FD115" i="17"/>
  <c r="FC115" i="17"/>
  <c r="FB115" i="17"/>
  <c r="FA115" i="17"/>
  <c r="EZ115" i="17"/>
  <c r="EY115" i="17"/>
  <c r="EX115" i="17"/>
  <c r="EW115" i="17"/>
  <c r="EV115" i="17"/>
  <c r="EU115" i="17"/>
  <c r="ET115" i="17"/>
  <c r="ES115" i="17"/>
  <c r="ER115" i="17"/>
  <c r="EQ115" i="17"/>
  <c r="EP115" i="17"/>
  <c r="EO115" i="17"/>
  <c r="EN115" i="17"/>
  <c r="EM115" i="17"/>
  <c r="EL115" i="17"/>
  <c r="EK115" i="17"/>
  <c r="EJ115" i="17"/>
  <c r="EI115" i="17"/>
  <c r="EH115" i="17"/>
  <c r="EG115" i="17"/>
  <c r="EG131" i="17" s="1"/>
  <c r="EF115" i="17"/>
  <c r="EE115" i="17"/>
  <c r="EE131" i="17" s="1"/>
  <c r="ED115" i="17"/>
  <c r="ED131" i="17" s="1"/>
  <c r="EC115" i="17"/>
  <c r="EB115" i="17"/>
  <c r="EB131" i="17" s="1"/>
  <c r="EA115" i="17"/>
  <c r="EA131" i="17" s="1"/>
  <c r="DZ115" i="17"/>
  <c r="DY115" i="17"/>
  <c r="DX115" i="17"/>
  <c r="DW115" i="17"/>
  <c r="DV115" i="17"/>
  <c r="DV131" i="17" s="1"/>
  <c r="DU115" i="17"/>
  <c r="DT115" i="17"/>
  <c r="DT131" i="17" s="1"/>
  <c r="DS115" i="17"/>
  <c r="DS131" i="17" s="1"/>
  <c r="DR115" i="17"/>
  <c r="DQ115" i="17"/>
  <c r="DQ131" i="17" s="1"/>
  <c r="DP115" i="17"/>
  <c r="DO115" i="17"/>
  <c r="DO131" i="17" s="1"/>
  <c r="DN115" i="17"/>
  <c r="DN131" i="17" s="1"/>
  <c r="DM115" i="17"/>
  <c r="DL115" i="17"/>
  <c r="DL131" i="17" s="1"/>
  <c r="DK115" i="17"/>
  <c r="DK131" i="17" s="1"/>
  <c r="DJ115" i="17"/>
  <c r="DI115" i="17"/>
  <c r="DH115" i="17"/>
  <c r="DG115" i="17"/>
  <c r="DF115" i="17"/>
  <c r="DF131" i="17" s="1"/>
  <c r="DE115" i="17"/>
  <c r="DE131" i="17" s="1"/>
  <c r="DD115" i="17"/>
  <c r="DD131" i="17" s="1"/>
  <c r="DC115" i="17"/>
  <c r="DC131" i="17" s="1"/>
  <c r="DB115" i="17"/>
  <c r="DA115" i="17"/>
  <c r="DA131" i="17" s="1"/>
  <c r="CZ115" i="17"/>
  <c r="CY115" i="17"/>
  <c r="CY131" i="17" s="1"/>
  <c r="CX115" i="17"/>
  <c r="CX131" i="17" s="1"/>
  <c r="CW115" i="17"/>
  <c r="CV115" i="17"/>
  <c r="CV131" i="17" s="1"/>
  <c r="CU115" i="17"/>
  <c r="CU131" i="17" s="1"/>
  <c r="CT115" i="17"/>
  <c r="CS115" i="17"/>
  <c r="CR115" i="17"/>
  <c r="CQ115" i="17"/>
  <c r="CP115" i="17"/>
  <c r="CP131" i="17" s="1"/>
  <c r="CO115" i="17"/>
  <c r="CO131" i="17" s="1"/>
  <c r="CN115" i="17"/>
  <c r="CN131" i="17" s="1"/>
  <c r="CM115" i="17"/>
  <c r="CM131" i="17" s="1"/>
  <c r="CL115" i="17"/>
  <c r="CK115" i="17"/>
  <c r="CK131" i="17" s="1"/>
  <c r="CJ115" i="17"/>
  <c r="CI115" i="17"/>
  <c r="CI131" i="17" s="1"/>
  <c r="CH115" i="17"/>
  <c r="CH131" i="17" s="1"/>
  <c r="CG115" i="17"/>
  <c r="CF115" i="17"/>
  <c r="CF131" i="17" s="1"/>
  <c r="CE115" i="17"/>
  <c r="CE131" i="17" s="1"/>
  <c r="CD115" i="17"/>
  <c r="CC115" i="17"/>
  <c r="CB115" i="17"/>
  <c r="CA115" i="17"/>
  <c r="BZ115" i="17"/>
  <c r="BZ131" i="17" s="1"/>
  <c r="BY115" i="17"/>
  <c r="BY131" i="17" s="1"/>
  <c r="BX115" i="17"/>
  <c r="BX131" i="17" s="1"/>
  <c r="BW115" i="17"/>
  <c r="BW131" i="17" s="1"/>
  <c r="BV115" i="17"/>
  <c r="BU115" i="17"/>
  <c r="BU131" i="17" s="1"/>
  <c r="BT115" i="17"/>
  <c r="BS115" i="17"/>
  <c r="BS131" i="17" s="1"/>
  <c r="BR115" i="17"/>
  <c r="BR131" i="17" s="1"/>
  <c r="BQ115" i="17"/>
  <c r="BP115" i="17"/>
  <c r="BP131" i="17" s="1"/>
  <c r="BO115" i="17"/>
  <c r="BO131" i="17" s="1"/>
  <c r="BN115" i="17"/>
  <c r="BM115" i="17"/>
  <c r="BL115" i="17"/>
  <c r="BK115" i="17"/>
  <c r="BJ115" i="17"/>
  <c r="BJ131" i="17" s="1"/>
  <c r="BI115" i="17"/>
  <c r="BI131" i="17" s="1"/>
  <c r="BH115" i="17"/>
  <c r="BH131" i="17" s="1"/>
  <c r="BG115" i="17"/>
  <c r="BG131" i="17" s="1"/>
  <c r="BF115" i="17"/>
  <c r="BE115" i="17"/>
  <c r="BE131" i="17" s="1"/>
  <c r="BD115" i="17"/>
  <c r="BC115" i="17"/>
  <c r="BC131" i="17" s="1"/>
  <c r="BB115" i="17"/>
  <c r="BB131" i="17" s="1"/>
  <c r="BA115" i="17"/>
  <c r="AZ115" i="17"/>
  <c r="AZ131" i="17" s="1"/>
  <c r="AY115" i="17"/>
  <c r="AY131" i="17" s="1"/>
  <c r="AX115" i="17"/>
  <c r="AW115" i="17"/>
  <c r="AV115" i="17"/>
  <c r="AU115" i="17"/>
  <c r="AT115" i="17"/>
  <c r="AT131" i="17" s="1"/>
  <c r="AS115" i="17"/>
  <c r="AS131" i="17" s="1"/>
  <c r="AR115" i="17"/>
  <c r="AR131" i="17" s="1"/>
  <c r="AQ115" i="17"/>
  <c r="AQ131" i="17" s="1"/>
  <c r="AP115" i="17"/>
  <c r="AO115" i="17"/>
  <c r="AO131" i="17" s="1"/>
  <c r="AN115" i="17"/>
  <c r="AM115" i="17"/>
  <c r="AM131" i="17" s="1"/>
  <c r="AL115" i="17"/>
  <c r="AL131" i="17" s="1"/>
  <c r="AK115" i="17"/>
  <c r="AJ115" i="17"/>
  <c r="AJ131" i="17" s="1"/>
  <c r="AI115" i="17"/>
  <c r="AI131" i="17" s="1"/>
  <c r="AH115" i="17"/>
  <c r="AG115" i="17"/>
  <c r="AF115" i="17"/>
  <c r="AE115" i="17"/>
  <c r="AD115" i="17"/>
  <c r="AD131" i="17" s="1"/>
  <c r="AC115" i="17"/>
  <c r="AC131" i="17" s="1"/>
  <c r="AB115" i="17"/>
  <c r="AB131" i="17" s="1"/>
  <c r="AA115" i="17"/>
  <c r="AA131" i="17" s="1"/>
  <c r="Z115" i="17"/>
  <c r="Y115" i="17"/>
  <c r="Y131" i="17" s="1"/>
  <c r="X115" i="17"/>
  <c r="W115" i="17"/>
  <c r="W131" i="17" s="1"/>
  <c r="V115" i="17"/>
  <c r="V131" i="17" s="1"/>
  <c r="U115" i="17"/>
  <c r="T115" i="17"/>
  <c r="T131" i="17" s="1"/>
  <c r="S115" i="17"/>
  <c r="S131" i="17" s="1"/>
  <c r="R115" i="17"/>
  <c r="Q115" i="17"/>
  <c r="P115" i="17"/>
  <c r="O115" i="17"/>
  <c r="N115" i="17"/>
  <c r="M115" i="17"/>
  <c r="M131" i="17" s="1"/>
  <c r="L115" i="17"/>
  <c r="L131" i="17" s="1"/>
  <c r="K115" i="17"/>
  <c r="K131" i="17" s="1"/>
  <c r="J115" i="17"/>
  <c r="I115" i="17"/>
  <c r="I131" i="17" s="1"/>
  <c r="H115" i="17"/>
  <c r="G115" i="17"/>
  <c r="GH114" i="17"/>
  <c r="GG114" i="17"/>
  <c r="GF114" i="17"/>
  <c r="GE114" i="17"/>
  <c r="GD114" i="17"/>
  <c r="GC114" i="17"/>
  <c r="GB114" i="17"/>
  <c r="GA114" i="17"/>
  <c r="FZ114" i="17"/>
  <c r="FY114" i="17"/>
  <c r="FX114" i="17"/>
  <c r="FW114" i="17"/>
  <c r="FV114" i="17"/>
  <c r="FU114" i="17"/>
  <c r="FT114" i="17"/>
  <c r="FS114" i="17"/>
  <c r="FR114" i="17"/>
  <c r="FQ114" i="17"/>
  <c r="FP114" i="17"/>
  <c r="FO114" i="17"/>
  <c r="FN114" i="17"/>
  <c r="FM114" i="17"/>
  <c r="FL114" i="17"/>
  <c r="FK114" i="17"/>
  <c r="FJ114" i="17"/>
  <c r="FI114" i="17"/>
  <c r="FH114" i="17"/>
  <c r="FG114" i="17"/>
  <c r="FF114" i="17"/>
  <c r="FE114" i="17"/>
  <c r="FD114" i="17"/>
  <c r="FC114" i="17"/>
  <c r="FB114" i="17"/>
  <c r="FA114" i="17"/>
  <c r="EZ114" i="17"/>
  <c r="EY114" i="17"/>
  <c r="EX114" i="17"/>
  <c r="EW114" i="17"/>
  <c r="EV114" i="17"/>
  <c r="EU114" i="17"/>
  <c r="ET114" i="17"/>
  <c r="ES114" i="17"/>
  <c r="ER114" i="17"/>
  <c r="EQ114" i="17"/>
  <c r="EP114" i="17"/>
  <c r="EO114" i="17"/>
  <c r="EN114" i="17"/>
  <c r="EM114" i="17"/>
  <c r="EL114" i="17"/>
  <c r="EK114" i="17"/>
  <c r="EJ114" i="17"/>
  <c r="EI114" i="17"/>
  <c r="EH114" i="17"/>
  <c r="EG114" i="17"/>
  <c r="EF114" i="17"/>
  <c r="EE114" i="17"/>
  <c r="ED114" i="17"/>
  <c r="EC114" i="17"/>
  <c r="EC130" i="17" s="1"/>
  <c r="EB114" i="17"/>
  <c r="EB130" i="17" s="1"/>
  <c r="EA114" i="17"/>
  <c r="EA130" i="17" s="1"/>
  <c r="DZ114" i="17"/>
  <c r="DY114" i="17"/>
  <c r="DY130" i="17" s="1"/>
  <c r="DX114" i="17"/>
  <c r="DW114" i="17"/>
  <c r="DW130" i="17" s="1"/>
  <c r="DV114" i="17"/>
  <c r="DV130" i="17" s="1"/>
  <c r="DU114" i="17"/>
  <c r="DT114" i="17"/>
  <c r="DS114" i="17"/>
  <c r="DS130" i="17" s="1"/>
  <c r="DR114" i="17"/>
  <c r="DQ114" i="17"/>
  <c r="DP114" i="17"/>
  <c r="DO114" i="17"/>
  <c r="DN114" i="17"/>
  <c r="DM114" i="17"/>
  <c r="DM130" i="17" s="1"/>
  <c r="DL114" i="17"/>
  <c r="DL130" i="17" s="1"/>
  <c r="DK114" i="17"/>
  <c r="DK130" i="17" s="1"/>
  <c r="DJ114" i="17"/>
  <c r="DI114" i="17"/>
  <c r="DI130" i="17" s="1"/>
  <c r="DH114" i="17"/>
  <c r="DG114" i="17"/>
  <c r="DG130" i="17" s="1"/>
  <c r="DF114" i="17"/>
  <c r="DF130" i="17" s="1"/>
  <c r="DE114" i="17"/>
  <c r="DD114" i="17"/>
  <c r="DC114" i="17"/>
  <c r="DC130" i="17" s="1"/>
  <c r="DB114" i="17"/>
  <c r="DA114" i="17"/>
  <c r="DA130" i="17" s="1"/>
  <c r="CZ114" i="17"/>
  <c r="CY114" i="17"/>
  <c r="CX114" i="17"/>
  <c r="CW114" i="17"/>
  <c r="CW130" i="17" s="1"/>
  <c r="CV114" i="17"/>
  <c r="CV130" i="17" s="1"/>
  <c r="CU114" i="17"/>
  <c r="CU130" i="17" s="1"/>
  <c r="CT114" i="17"/>
  <c r="CS114" i="17"/>
  <c r="CS130" i="17" s="1"/>
  <c r="CR114" i="17"/>
  <c r="CQ114" i="17"/>
  <c r="CQ130" i="17" s="1"/>
  <c r="CP114" i="17"/>
  <c r="CP130" i="17" s="1"/>
  <c r="CO114" i="17"/>
  <c r="CN114" i="17"/>
  <c r="CM114" i="17"/>
  <c r="CM130" i="17" s="1"/>
  <c r="CL114" i="17"/>
  <c r="CK114" i="17"/>
  <c r="CK130" i="17" s="1"/>
  <c r="CJ114" i="17"/>
  <c r="CI114" i="17"/>
  <c r="CH114" i="17"/>
  <c r="CH130" i="17" s="1"/>
  <c r="CG114" i="17"/>
  <c r="CG130" i="17" s="1"/>
  <c r="CF114" i="17"/>
  <c r="CF130" i="17" s="1"/>
  <c r="CE114" i="17"/>
  <c r="CE130" i="17" s="1"/>
  <c r="CD114" i="17"/>
  <c r="CC114" i="17"/>
  <c r="CC130" i="17" s="1"/>
  <c r="CB114" i="17"/>
  <c r="CA114" i="17"/>
  <c r="CA130" i="17" s="1"/>
  <c r="BZ114" i="17"/>
  <c r="BZ130" i="17" s="1"/>
  <c r="BY114" i="17"/>
  <c r="BX114" i="17"/>
  <c r="BW114" i="17"/>
  <c r="BW130" i="17" s="1"/>
  <c r="BV114" i="17"/>
  <c r="BU114" i="17"/>
  <c r="BU130" i="17" s="1"/>
  <c r="BT114" i="17"/>
  <c r="BS114" i="17"/>
  <c r="BR114" i="17"/>
  <c r="BQ114" i="17"/>
  <c r="BQ130" i="17" s="1"/>
  <c r="BP114" i="17"/>
  <c r="BO114" i="17"/>
  <c r="BO130" i="17" s="1"/>
  <c r="BN114" i="17"/>
  <c r="BM114" i="17"/>
  <c r="BM130" i="17" s="1"/>
  <c r="BL114" i="17"/>
  <c r="BK114" i="17"/>
  <c r="BK130" i="17" s="1"/>
  <c r="BJ114" i="17"/>
  <c r="BJ130" i="17" s="1"/>
  <c r="BI114" i="17"/>
  <c r="BH114" i="17"/>
  <c r="BG114" i="17"/>
  <c r="BG130" i="17" s="1"/>
  <c r="BF114" i="17"/>
  <c r="BE114" i="17"/>
  <c r="BE130" i="17" s="1"/>
  <c r="BD114" i="17"/>
  <c r="BC114" i="17"/>
  <c r="BB114" i="17"/>
  <c r="BA114" i="17"/>
  <c r="BA130" i="17" s="1"/>
  <c r="AZ114" i="17"/>
  <c r="AZ130" i="17" s="1"/>
  <c r="AY114" i="17"/>
  <c r="AY130" i="17" s="1"/>
  <c r="AX114" i="17"/>
  <c r="AW114" i="17"/>
  <c r="AW130" i="17" s="1"/>
  <c r="AV114" i="17"/>
  <c r="AU114" i="17"/>
  <c r="AU130" i="17" s="1"/>
  <c r="AT114" i="17"/>
  <c r="AT130" i="17" s="1"/>
  <c r="AS114" i="17"/>
  <c r="AR114" i="17"/>
  <c r="AQ114" i="17"/>
  <c r="AQ130" i="17" s="1"/>
  <c r="AP114" i="17"/>
  <c r="AO114" i="17"/>
  <c r="AO130" i="17" s="1"/>
  <c r="AN114" i="17"/>
  <c r="AM114" i="17"/>
  <c r="AL114" i="17"/>
  <c r="AL130" i="17" s="1"/>
  <c r="AK114" i="17"/>
  <c r="AK130" i="17" s="1"/>
  <c r="AJ114" i="17"/>
  <c r="AJ130" i="17" s="1"/>
  <c r="AI114" i="17"/>
  <c r="AI130" i="17" s="1"/>
  <c r="AH114" i="17"/>
  <c r="AG114" i="17"/>
  <c r="AG130" i="17" s="1"/>
  <c r="AF114" i="17"/>
  <c r="AE114" i="17"/>
  <c r="AE130" i="17" s="1"/>
  <c r="AD114" i="17"/>
  <c r="AD130" i="17" s="1"/>
  <c r="AC114" i="17"/>
  <c r="AB114" i="17"/>
  <c r="AA114" i="17"/>
  <c r="AA130" i="17" s="1"/>
  <c r="Z114" i="17"/>
  <c r="Y114" i="17"/>
  <c r="Y130" i="17" s="1"/>
  <c r="X114" i="17"/>
  <c r="W114" i="17"/>
  <c r="V114" i="17"/>
  <c r="U114" i="17"/>
  <c r="U130" i="17" s="1"/>
  <c r="T114" i="17"/>
  <c r="S114" i="17"/>
  <c r="S130" i="17" s="1"/>
  <c r="R114" i="17"/>
  <c r="Q114" i="17"/>
  <c r="Q130" i="17" s="1"/>
  <c r="P114" i="17"/>
  <c r="O114" i="17"/>
  <c r="O130" i="17" s="1"/>
  <c r="N114" i="17"/>
  <c r="N130" i="17" s="1"/>
  <c r="M114" i="17"/>
  <c r="L114" i="17"/>
  <c r="L130" i="17" s="1"/>
  <c r="K114" i="17"/>
  <c r="K130" i="17" s="1"/>
  <c r="J114" i="17"/>
  <c r="I114" i="17"/>
  <c r="I130" i="17" s="1"/>
  <c r="H114" i="17"/>
  <c r="G114" i="17"/>
  <c r="GH113" i="17"/>
  <c r="GG113" i="17"/>
  <c r="GF113" i="17"/>
  <c r="GE113" i="17"/>
  <c r="GD113" i="17"/>
  <c r="GC113" i="17"/>
  <c r="GB113" i="17"/>
  <c r="GA113" i="17"/>
  <c r="FZ113" i="17"/>
  <c r="FY113" i="17"/>
  <c r="FX113" i="17"/>
  <c r="FW113" i="17"/>
  <c r="FV113" i="17"/>
  <c r="FU113" i="17"/>
  <c r="FT113" i="17"/>
  <c r="FS113" i="17"/>
  <c r="FR113" i="17"/>
  <c r="FQ113" i="17"/>
  <c r="FP113" i="17"/>
  <c r="FO113" i="17"/>
  <c r="FN113" i="17"/>
  <c r="FM113" i="17"/>
  <c r="FL113" i="17"/>
  <c r="FK113" i="17"/>
  <c r="FJ113" i="17"/>
  <c r="FI113" i="17"/>
  <c r="FH113" i="17"/>
  <c r="FG113" i="17"/>
  <c r="FF113" i="17"/>
  <c r="FE113" i="17"/>
  <c r="FD113" i="17"/>
  <c r="FC113" i="17"/>
  <c r="FB113" i="17"/>
  <c r="FA113" i="17"/>
  <c r="EZ113" i="17"/>
  <c r="EY113" i="17"/>
  <c r="EX113" i="17"/>
  <c r="EW113" i="17"/>
  <c r="EV113" i="17"/>
  <c r="EU113" i="17"/>
  <c r="ET113" i="17"/>
  <c r="ES113" i="17"/>
  <c r="ER113" i="17"/>
  <c r="EQ113" i="17"/>
  <c r="EP113" i="17"/>
  <c r="EO113" i="17"/>
  <c r="EN113" i="17"/>
  <c r="EM113" i="17"/>
  <c r="EL113" i="17"/>
  <c r="EK113" i="17"/>
  <c r="EJ113" i="17"/>
  <c r="EI113" i="17"/>
  <c r="EH113" i="17"/>
  <c r="EG113" i="17"/>
  <c r="EG129" i="17" s="1"/>
  <c r="EF113" i="17"/>
  <c r="EE113" i="17"/>
  <c r="EE129" i="17" s="1"/>
  <c r="ED113" i="17"/>
  <c r="ED129" i="17" s="1"/>
  <c r="EC113" i="17"/>
  <c r="EB113" i="17"/>
  <c r="EB129" i="17" s="1"/>
  <c r="EA113" i="17"/>
  <c r="EA129" i="17" s="1"/>
  <c r="DZ113" i="17"/>
  <c r="DY113" i="17"/>
  <c r="DY129" i="17" s="1"/>
  <c r="DX113" i="17"/>
  <c r="DW113" i="17"/>
  <c r="DV113" i="17"/>
  <c r="DV129" i="17" s="1"/>
  <c r="DU113" i="17"/>
  <c r="DU129" i="17" s="1"/>
  <c r="DT113" i="17"/>
  <c r="DT129" i="17" s="1"/>
  <c r="DS113" i="17"/>
  <c r="DS129" i="17" s="1"/>
  <c r="DR113" i="17"/>
  <c r="DQ113" i="17"/>
  <c r="DQ129" i="17" s="1"/>
  <c r="DP113" i="17"/>
  <c r="DO113" i="17"/>
  <c r="DO129" i="17" s="1"/>
  <c r="DN113" i="17"/>
  <c r="DN129" i="17" s="1"/>
  <c r="DM113" i="17"/>
  <c r="DL113" i="17"/>
  <c r="DL129" i="17" s="1"/>
  <c r="DK113" i="17"/>
  <c r="DK129" i="17" s="1"/>
  <c r="DJ113" i="17"/>
  <c r="DI113" i="17"/>
  <c r="DI129" i="17" s="1"/>
  <c r="DH113" i="17"/>
  <c r="DG113" i="17"/>
  <c r="DF113" i="17"/>
  <c r="DF129" i="17" s="1"/>
  <c r="DE113" i="17"/>
  <c r="DE129" i="17" s="1"/>
  <c r="DD113" i="17"/>
  <c r="DD129" i="17" s="1"/>
  <c r="DC113" i="17"/>
  <c r="DC129" i="17" s="1"/>
  <c r="DB113" i="17"/>
  <c r="DA113" i="17"/>
  <c r="DA129" i="17" s="1"/>
  <c r="CZ113" i="17"/>
  <c r="CY113" i="17"/>
  <c r="CY129" i="17" s="1"/>
  <c r="CX113" i="17"/>
  <c r="CX129" i="17" s="1"/>
  <c r="CW113" i="17"/>
  <c r="CV113" i="17"/>
  <c r="CV129" i="17" s="1"/>
  <c r="CU113" i="17"/>
  <c r="CU129" i="17" s="1"/>
  <c r="CT113" i="17"/>
  <c r="CS113" i="17"/>
  <c r="CS129" i="17" s="1"/>
  <c r="CR113" i="17"/>
  <c r="CQ113" i="17"/>
  <c r="CP113" i="17"/>
  <c r="CP129" i="17" s="1"/>
  <c r="CO113" i="17"/>
  <c r="CO129" i="17" s="1"/>
  <c r="CN113" i="17"/>
  <c r="CN129" i="17" s="1"/>
  <c r="CM113" i="17"/>
  <c r="CM129" i="17" s="1"/>
  <c r="CL113" i="17"/>
  <c r="CK113" i="17"/>
  <c r="CK129" i="17" s="1"/>
  <c r="CJ113" i="17"/>
  <c r="CI113" i="17"/>
  <c r="CI129" i="17" s="1"/>
  <c r="CH113" i="17"/>
  <c r="CH129" i="17" s="1"/>
  <c r="CG113" i="17"/>
  <c r="CF113" i="17"/>
  <c r="CF129" i="17" s="1"/>
  <c r="CE113" i="17"/>
  <c r="CE129" i="17" s="1"/>
  <c r="CD113" i="17"/>
  <c r="CC113" i="17"/>
  <c r="CC129" i="17" s="1"/>
  <c r="CB113" i="17"/>
  <c r="CA113" i="17"/>
  <c r="BZ113" i="17"/>
  <c r="BZ129" i="17" s="1"/>
  <c r="BY113" i="17"/>
  <c r="BY129" i="17" s="1"/>
  <c r="BX113" i="17"/>
  <c r="BX129" i="17" s="1"/>
  <c r="BW113" i="17"/>
  <c r="BW129" i="17" s="1"/>
  <c r="BV113" i="17"/>
  <c r="BU113" i="17"/>
  <c r="BU129" i="17" s="1"/>
  <c r="BT113" i="17"/>
  <c r="BS113" i="17"/>
  <c r="BS129" i="17" s="1"/>
  <c r="BR113" i="17"/>
  <c r="BR129" i="17" s="1"/>
  <c r="BQ113" i="17"/>
  <c r="BP113" i="17"/>
  <c r="BP129" i="17" s="1"/>
  <c r="BO113" i="17"/>
  <c r="BO129" i="17" s="1"/>
  <c r="BN113" i="17"/>
  <c r="BM113" i="17"/>
  <c r="BM129" i="17" s="1"/>
  <c r="BL113" i="17"/>
  <c r="BL129" i="17" s="1"/>
  <c r="BK113" i="17"/>
  <c r="BJ113" i="17"/>
  <c r="BJ129" i="17" s="1"/>
  <c r="BI113" i="17"/>
  <c r="BI129" i="17" s="1"/>
  <c r="BH113" i="17"/>
  <c r="BH129" i="17" s="1"/>
  <c r="BG113" i="17"/>
  <c r="BG129" i="17" s="1"/>
  <c r="BF113" i="17"/>
  <c r="BE113" i="17"/>
  <c r="BE129" i="17" s="1"/>
  <c r="BD113" i="17"/>
  <c r="BC113" i="17"/>
  <c r="BC129" i="17" s="1"/>
  <c r="BB113" i="17"/>
  <c r="BB129" i="17" s="1"/>
  <c r="BA113" i="17"/>
  <c r="AZ113" i="17"/>
  <c r="AZ129" i="17" s="1"/>
  <c r="AY113" i="17"/>
  <c r="AY129" i="17" s="1"/>
  <c r="AX113" i="17"/>
  <c r="AW113" i="17"/>
  <c r="AW129" i="17" s="1"/>
  <c r="AV113" i="17"/>
  <c r="AV129" i="17" s="1"/>
  <c r="AU113" i="17"/>
  <c r="AT113" i="17"/>
  <c r="AT129" i="17" s="1"/>
  <c r="AS113" i="17"/>
  <c r="AS129" i="17" s="1"/>
  <c r="AR113" i="17"/>
  <c r="AR129" i="17" s="1"/>
  <c r="AQ113" i="17"/>
  <c r="AQ129" i="17" s="1"/>
  <c r="AP113" i="17"/>
  <c r="AO113" i="17"/>
  <c r="AO129" i="17" s="1"/>
  <c r="AN113" i="17"/>
  <c r="AM113" i="17"/>
  <c r="AM129" i="17" s="1"/>
  <c r="AL113" i="17"/>
  <c r="AL129" i="17" s="1"/>
  <c r="AK113" i="17"/>
  <c r="AJ113" i="17"/>
  <c r="AJ129" i="17" s="1"/>
  <c r="AI113" i="17"/>
  <c r="AI129" i="17" s="1"/>
  <c r="AH113" i="17"/>
  <c r="AG113" i="17"/>
  <c r="AF113" i="17"/>
  <c r="AF129" i="17" s="1"/>
  <c r="AE113" i="17"/>
  <c r="AD113" i="17"/>
  <c r="AD129" i="17" s="1"/>
  <c r="AC113" i="17"/>
  <c r="AC129" i="17" s="1"/>
  <c r="AB113" i="17"/>
  <c r="AB129" i="17" s="1"/>
  <c r="AA113" i="17"/>
  <c r="AA129" i="17" s="1"/>
  <c r="Z113" i="17"/>
  <c r="Y113" i="17"/>
  <c r="Y129" i="17" s="1"/>
  <c r="X113" i="17"/>
  <c r="W113" i="17"/>
  <c r="W129" i="17" s="1"/>
  <c r="V113" i="17"/>
  <c r="V129" i="17" s="1"/>
  <c r="U113" i="17"/>
  <c r="T113" i="17"/>
  <c r="T129" i="17" s="1"/>
  <c r="S113" i="17"/>
  <c r="S129" i="17" s="1"/>
  <c r="R113" i="17"/>
  <c r="Q113" i="17"/>
  <c r="Q129" i="17" s="1"/>
  <c r="P113" i="17"/>
  <c r="P129" i="17" s="1"/>
  <c r="O113" i="17"/>
  <c r="N113" i="17"/>
  <c r="N129" i="17" s="1"/>
  <c r="M113" i="17"/>
  <c r="M129" i="17" s="1"/>
  <c r="L113" i="17"/>
  <c r="K113" i="17"/>
  <c r="J113" i="17"/>
  <c r="I113" i="17"/>
  <c r="I129" i="17" s="1"/>
  <c r="H113" i="17"/>
  <c r="G113" i="17"/>
  <c r="GH112" i="17"/>
  <c r="GG112" i="17"/>
  <c r="GF112" i="17"/>
  <c r="GE112" i="17"/>
  <c r="GD112" i="17"/>
  <c r="GC112" i="17"/>
  <c r="GB112" i="17"/>
  <c r="GA112" i="17"/>
  <c r="FZ112" i="17"/>
  <c r="FY112" i="17"/>
  <c r="FX112" i="17"/>
  <c r="FW112" i="17"/>
  <c r="FV112" i="17"/>
  <c r="FU112" i="17"/>
  <c r="FT112" i="17"/>
  <c r="FS112" i="17"/>
  <c r="FR112" i="17"/>
  <c r="FQ112" i="17"/>
  <c r="FP112" i="17"/>
  <c r="FO112" i="17"/>
  <c r="FN112" i="17"/>
  <c r="FM112" i="17"/>
  <c r="FL112" i="17"/>
  <c r="FK112" i="17"/>
  <c r="FJ112" i="17"/>
  <c r="FI112" i="17"/>
  <c r="FH112" i="17"/>
  <c r="FG112" i="17"/>
  <c r="FF112" i="17"/>
  <c r="FE112" i="17"/>
  <c r="FD112" i="17"/>
  <c r="FC112" i="17"/>
  <c r="FB112" i="17"/>
  <c r="FA112" i="17"/>
  <c r="EZ112" i="17"/>
  <c r="EY112" i="17"/>
  <c r="EX112" i="17"/>
  <c r="EW112" i="17"/>
  <c r="EV112" i="17"/>
  <c r="EU112" i="17"/>
  <c r="ET112" i="17"/>
  <c r="ES112" i="17"/>
  <c r="ER112" i="17"/>
  <c r="EQ112" i="17"/>
  <c r="EP112" i="17"/>
  <c r="EO112" i="17"/>
  <c r="EN112" i="17"/>
  <c r="EM112" i="17"/>
  <c r="EL112" i="17"/>
  <c r="EK112" i="17"/>
  <c r="EJ112" i="17"/>
  <c r="EI112" i="17"/>
  <c r="EH112" i="17"/>
  <c r="EG112" i="17"/>
  <c r="EG128" i="17" s="1"/>
  <c r="EF112" i="17"/>
  <c r="EF128" i="17" s="1"/>
  <c r="EE112" i="17"/>
  <c r="ED112" i="17"/>
  <c r="ED128" i="17" s="1"/>
  <c r="EC112" i="17"/>
  <c r="EC128" i="17" s="1"/>
  <c r="EB112" i="17"/>
  <c r="EB128" i="17" s="1"/>
  <c r="EA112" i="17"/>
  <c r="EA128" i="17" s="1"/>
  <c r="DZ112" i="17"/>
  <c r="DY112" i="17"/>
  <c r="DY128" i="17" s="1"/>
  <c r="DX112" i="17"/>
  <c r="DW112" i="17"/>
  <c r="DW128" i="17" s="1"/>
  <c r="DV112" i="17"/>
  <c r="DV128" i="17" s="1"/>
  <c r="DU112" i="17"/>
  <c r="DT112" i="17"/>
  <c r="DT128" i="17" s="1"/>
  <c r="DS112" i="17"/>
  <c r="DS128" i="17" s="1"/>
  <c r="DR112" i="17"/>
  <c r="DQ112" i="17"/>
  <c r="DQ128" i="17" s="1"/>
  <c r="DP112" i="17"/>
  <c r="DP128" i="17" s="1"/>
  <c r="DO112" i="17"/>
  <c r="DN112" i="17"/>
  <c r="DN128" i="17" s="1"/>
  <c r="DM112" i="17"/>
  <c r="DM128" i="17" s="1"/>
  <c r="DL112" i="17"/>
  <c r="DL128" i="17" s="1"/>
  <c r="DK112" i="17"/>
  <c r="DK128" i="17" s="1"/>
  <c r="DJ112" i="17"/>
  <c r="DI112" i="17"/>
  <c r="DI128" i="17" s="1"/>
  <c r="DH112" i="17"/>
  <c r="DG112" i="17"/>
  <c r="DG128" i="17" s="1"/>
  <c r="DF112" i="17"/>
  <c r="DF128" i="17" s="1"/>
  <c r="DE112" i="17"/>
  <c r="DD112" i="17"/>
  <c r="DD128" i="17" s="1"/>
  <c r="DC112" i="17"/>
  <c r="DC128" i="17" s="1"/>
  <c r="DB112" i="17"/>
  <c r="DA112" i="17"/>
  <c r="DA128" i="17" s="1"/>
  <c r="CZ112" i="17"/>
  <c r="CY112" i="17"/>
  <c r="CX112" i="17"/>
  <c r="CW112" i="17"/>
  <c r="CW128" i="17" s="1"/>
  <c r="CV112" i="17"/>
  <c r="CV128" i="17" s="1"/>
  <c r="CU112" i="17"/>
  <c r="CU128" i="17" s="1"/>
  <c r="CT112" i="17"/>
  <c r="CS112" i="17"/>
  <c r="CS128" i="17" s="1"/>
  <c r="CR112" i="17"/>
  <c r="CQ112" i="17"/>
  <c r="CQ128" i="17" s="1"/>
  <c r="CP112" i="17"/>
  <c r="CP128" i="17" s="1"/>
  <c r="CO112" i="17"/>
  <c r="CN112" i="17"/>
  <c r="CN128" i="17" s="1"/>
  <c r="CM112" i="17"/>
  <c r="CM128" i="17" s="1"/>
  <c r="CL112" i="17"/>
  <c r="CK112" i="17"/>
  <c r="CK128" i="17" s="1"/>
  <c r="CJ112" i="17"/>
  <c r="CI112" i="17"/>
  <c r="CH112" i="17"/>
  <c r="CH128" i="17" s="1"/>
  <c r="CG112" i="17"/>
  <c r="CG128" i="17" s="1"/>
  <c r="CF112" i="17"/>
  <c r="CF128" i="17" s="1"/>
  <c r="CE112" i="17"/>
  <c r="CE128" i="17" s="1"/>
  <c r="CD112" i="17"/>
  <c r="CC112" i="17"/>
  <c r="CC128" i="17" s="1"/>
  <c r="CB112" i="17"/>
  <c r="CA112" i="17"/>
  <c r="CA128" i="17" s="1"/>
  <c r="BZ112" i="17"/>
  <c r="BZ128" i="17" s="1"/>
  <c r="BY112" i="17"/>
  <c r="BX112" i="17"/>
  <c r="BX128" i="17" s="1"/>
  <c r="BW112" i="17"/>
  <c r="BW128" i="17" s="1"/>
  <c r="BV112" i="17"/>
  <c r="BU112" i="17"/>
  <c r="BU128" i="17" s="1"/>
  <c r="BT112" i="17"/>
  <c r="BT128" i="17" s="1"/>
  <c r="BS112" i="17"/>
  <c r="BR112" i="17"/>
  <c r="BQ112" i="17"/>
  <c r="BQ128" i="17" s="1"/>
  <c r="BP112" i="17"/>
  <c r="BP128" i="17" s="1"/>
  <c r="BO112" i="17"/>
  <c r="BO128" i="17" s="1"/>
  <c r="BN112" i="17"/>
  <c r="BM112" i="17"/>
  <c r="BM128" i="17" s="1"/>
  <c r="BL112" i="17"/>
  <c r="BK112" i="17"/>
  <c r="BK128" i="17" s="1"/>
  <c r="BJ112" i="17"/>
  <c r="BJ128" i="17" s="1"/>
  <c r="BI112" i="17"/>
  <c r="BH112" i="17"/>
  <c r="BH128" i="17" s="1"/>
  <c r="BG112" i="17"/>
  <c r="BG128" i="17" s="1"/>
  <c r="BF112" i="17"/>
  <c r="BE112" i="17"/>
  <c r="BE128" i="17" s="1"/>
  <c r="BD112" i="17"/>
  <c r="BD128" i="17" s="1"/>
  <c r="BC112" i="17"/>
  <c r="BB112" i="17"/>
  <c r="BA112" i="17"/>
  <c r="BA128" i="17" s="1"/>
  <c r="AZ112" i="17"/>
  <c r="AZ128" i="17" s="1"/>
  <c r="AY112" i="17"/>
  <c r="AY128" i="17" s="1"/>
  <c r="AX112" i="17"/>
  <c r="AW112" i="17"/>
  <c r="AW128" i="17" s="1"/>
  <c r="AV112" i="17"/>
  <c r="AU112" i="17"/>
  <c r="AU128" i="17" s="1"/>
  <c r="AT112" i="17"/>
  <c r="AT128" i="17" s="1"/>
  <c r="AS112" i="17"/>
  <c r="AR112" i="17"/>
  <c r="AR128" i="17" s="1"/>
  <c r="AQ112" i="17"/>
  <c r="AQ128" i="17" s="1"/>
  <c r="AP112" i="17"/>
  <c r="AO112" i="17"/>
  <c r="AO128" i="17" s="1"/>
  <c r="AN112" i="17"/>
  <c r="AM112" i="17"/>
  <c r="AL112" i="17"/>
  <c r="AL128" i="17" s="1"/>
  <c r="AK112" i="17"/>
  <c r="AK128" i="17" s="1"/>
  <c r="AJ112" i="17"/>
  <c r="AJ128" i="17" s="1"/>
  <c r="AI112" i="17"/>
  <c r="AI128" i="17" s="1"/>
  <c r="AH112" i="17"/>
  <c r="AG112" i="17"/>
  <c r="AG128" i="17" s="1"/>
  <c r="AF112" i="17"/>
  <c r="AE112" i="17"/>
  <c r="AE128" i="17" s="1"/>
  <c r="AD112" i="17"/>
  <c r="AD128" i="17" s="1"/>
  <c r="AC112" i="17"/>
  <c r="AB112" i="17"/>
  <c r="AB128" i="17" s="1"/>
  <c r="AA112" i="17"/>
  <c r="AA128" i="17" s="1"/>
  <c r="Z112" i="17"/>
  <c r="Y112" i="17"/>
  <c r="Y128" i="17" s="1"/>
  <c r="X112" i="17"/>
  <c r="X128" i="17" s="1"/>
  <c r="W112" i="17"/>
  <c r="V112" i="17"/>
  <c r="V128" i="17" s="1"/>
  <c r="U112" i="17"/>
  <c r="U128" i="17" s="1"/>
  <c r="T112" i="17"/>
  <c r="T128" i="17" s="1"/>
  <c r="S112" i="17"/>
  <c r="S128" i="17" s="1"/>
  <c r="R112" i="17"/>
  <c r="Q112" i="17"/>
  <c r="Q128" i="17" s="1"/>
  <c r="P112" i="17"/>
  <c r="O112" i="17"/>
  <c r="O128" i="17" s="1"/>
  <c r="N112" i="17"/>
  <c r="N128" i="17" s="1"/>
  <c r="M112" i="17"/>
  <c r="L112" i="17"/>
  <c r="L128" i="17" s="1"/>
  <c r="K112" i="17"/>
  <c r="K128" i="17" s="1"/>
  <c r="J112" i="17"/>
  <c r="I112" i="17"/>
  <c r="I128" i="17" s="1"/>
  <c r="H112" i="17"/>
  <c r="G112" i="17"/>
  <c r="GH111" i="17"/>
  <c r="GG111" i="17"/>
  <c r="GF111" i="17"/>
  <c r="GE111" i="17"/>
  <c r="GD111" i="17"/>
  <c r="GC111" i="17"/>
  <c r="GB111" i="17"/>
  <c r="GA111" i="17"/>
  <c r="FZ111" i="17"/>
  <c r="FY111" i="17"/>
  <c r="FX111" i="17"/>
  <c r="FW111" i="17"/>
  <c r="FV111" i="17"/>
  <c r="FU111" i="17"/>
  <c r="FT111" i="17"/>
  <c r="FS111" i="17"/>
  <c r="FR111" i="17"/>
  <c r="FQ111" i="17"/>
  <c r="FP111" i="17"/>
  <c r="FO111" i="17"/>
  <c r="FN111" i="17"/>
  <c r="FM111" i="17"/>
  <c r="FL111" i="17"/>
  <c r="FK111" i="17"/>
  <c r="FJ111" i="17"/>
  <c r="FI111" i="17"/>
  <c r="FH111" i="17"/>
  <c r="FG111" i="17"/>
  <c r="FF111" i="17"/>
  <c r="FE111" i="17"/>
  <c r="FD111" i="17"/>
  <c r="FC111" i="17"/>
  <c r="FB111" i="17"/>
  <c r="FA111" i="17"/>
  <c r="EZ111" i="17"/>
  <c r="EY111" i="17"/>
  <c r="EX111" i="17"/>
  <c r="EW111" i="17"/>
  <c r="EV111" i="17"/>
  <c r="EU111" i="17"/>
  <c r="ET111" i="17"/>
  <c r="ES111" i="17"/>
  <c r="ER111" i="17"/>
  <c r="EQ111" i="17"/>
  <c r="EP111" i="17"/>
  <c r="EO111" i="17"/>
  <c r="EN111" i="17"/>
  <c r="EM111" i="17"/>
  <c r="EL111" i="17"/>
  <c r="EK111" i="17"/>
  <c r="EJ111" i="17"/>
  <c r="EI111" i="17"/>
  <c r="EH111" i="17"/>
  <c r="EG111" i="17"/>
  <c r="EG127" i="17" s="1"/>
  <c r="EF111" i="17"/>
  <c r="EE111" i="17"/>
  <c r="EE127" i="17" s="1"/>
  <c r="ED111" i="17"/>
  <c r="ED127" i="17" s="1"/>
  <c r="EC111" i="17"/>
  <c r="EB111" i="17"/>
  <c r="EA111" i="17"/>
  <c r="EA127" i="17" s="1"/>
  <c r="DZ111" i="17"/>
  <c r="DY111" i="17"/>
  <c r="DY127" i="17" s="1"/>
  <c r="DX111" i="17"/>
  <c r="DX127" i="17" s="1"/>
  <c r="DW111" i="17"/>
  <c r="DW127" i="17" s="1"/>
  <c r="DV111" i="17"/>
  <c r="DV127" i="17" s="1"/>
  <c r="DU111" i="17"/>
  <c r="DU127" i="17" s="1"/>
  <c r="DT111" i="17"/>
  <c r="DT127" i="17" s="1"/>
  <c r="DS111" i="17"/>
  <c r="DS127" i="17" s="1"/>
  <c r="DR111" i="17"/>
  <c r="DQ111" i="17"/>
  <c r="DQ127" i="17" s="1"/>
  <c r="DP111" i="17"/>
  <c r="DO111" i="17"/>
  <c r="DO127" i="17" s="1"/>
  <c r="DN111" i="17"/>
  <c r="DN127" i="17" s="1"/>
  <c r="DM111" i="17"/>
  <c r="DL111" i="17"/>
  <c r="DK111" i="17"/>
  <c r="DK127" i="17" s="1"/>
  <c r="DJ111" i="17"/>
  <c r="DI111" i="17"/>
  <c r="DI127" i="17" s="1"/>
  <c r="DH111" i="17"/>
  <c r="DG111" i="17"/>
  <c r="DG127" i="17" s="1"/>
  <c r="DF111" i="17"/>
  <c r="DF127" i="17" s="1"/>
  <c r="DE111" i="17"/>
  <c r="DE127" i="17" s="1"/>
  <c r="DD111" i="17"/>
  <c r="DD127" i="17" s="1"/>
  <c r="DC111" i="17"/>
  <c r="DC127" i="17" s="1"/>
  <c r="DB111" i="17"/>
  <c r="DA111" i="17"/>
  <c r="DA127" i="17" s="1"/>
  <c r="CZ111" i="17"/>
  <c r="CY111" i="17"/>
  <c r="CY127" i="17" s="1"/>
  <c r="CX111" i="17"/>
  <c r="CX127" i="17" s="1"/>
  <c r="CW111" i="17"/>
  <c r="CV111" i="17"/>
  <c r="CV127" i="17" s="1"/>
  <c r="CU111" i="17"/>
  <c r="CU127" i="17" s="1"/>
  <c r="CT111" i="17"/>
  <c r="CS111" i="17"/>
  <c r="CS127" i="17" s="1"/>
  <c r="CR111" i="17"/>
  <c r="CQ111" i="17"/>
  <c r="CQ127" i="17" s="1"/>
  <c r="CP111" i="17"/>
  <c r="CO111" i="17"/>
  <c r="CO127" i="17" s="1"/>
  <c r="CN111" i="17"/>
  <c r="CN127" i="17" s="1"/>
  <c r="CM111" i="17"/>
  <c r="CM127" i="17" s="1"/>
  <c r="CL111" i="17"/>
  <c r="CK111" i="17"/>
  <c r="CK127" i="17" s="1"/>
  <c r="CJ111" i="17"/>
  <c r="CI111" i="17"/>
  <c r="CI127" i="17" s="1"/>
  <c r="CH111" i="17"/>
  <c r="CH127" i="17" s="1"/>
  <c r="CG111" i="17"/>
  <c r="CF111" i="17"/>
  <c r="CF127" i="17" s="1"/>
  <c r="CE111" i="17"/>
  <c r="CE127" i="17" s="1"/>
  <c r="CD111" i="17"/>
  <c r="CC111" i="17"/>
  <c r="CC127" i="17" s="1"/>
  <c r="CB111" i="17"/>
  <c r="CA111" i="17"/>
  <c r="CA127" i="17" s="1"/>
  <c r="BZ111" i="17"/>
  <c r="BZ127" i="17" s="1"/>
  <c r="BY111" i="17"/>
  <c r="BY127" i="17" s="1"/>
  <c r="BX111" i="17"/>
  <c r="BX127" i="17" s="1"/>
  <c r="BW111" i="17"/>
  <c r="BW127" i="17" s="1"/>
  <c r="BV111" i="17"/>
  <c r="BU111" i="17"/>
  <c r="BU127" i="17" s="1"/>
  <c r="BT111" i="17"/>
  <c r="BS111" i="17"/>
  <c r="BS127" i="17" s="1"/>
  <c r="BR111" i="17"/>
  <c r="BR127" i="17" s="1"/>
  <c r="BQ111" i="17"/>
  <c r="BP111" i="17"/>
  <c r="BP127" i="17" s="1"/>
  <c r="BO111" i="17"/>
  <c r="BO127" i="17" s="1"/>
  <c r="BN111" i="17"/>
  <c r="BM111" i="17"/>
  <c r="BM127" i="17" s="1"/>
  <c r="BL111" i="17"/>
  <c r="BK111" i="17"/>
  <c r="BK127" i="17" s="1"/>
  <c r="BJ111" i="17"/>
  <c r="BJ127" i="17" s="1"/>
  <c r="BI111" i="17"/>
  <c r="BH111" i="17"/>
  <c r="BH127" i="17" s="1"/>
  <c r="BG111" i="17"/>
  <c r="BG127" i="17" s="1"/>
  <c r="BF111" i="17"/>
  <c r="BE111" i="17"/>
  <c r="BE127" i="17" s="1"/>
  <c r="BD111" i="17"/>
  <c r="BC111" i="17"/>
  <c r="BC127" i="17" s="1"/>
  <c r="BB111" i="17"/>
  <c r="BB127" i="17" s="1"/>
  <c r="BA111" i="17"/>
  <c r="AZ111" i="17"/>
  <c r="AZ127" i="17" s="1"/>
  <c r="AY111" i="17"/>
  <c r="AY127" i="17" s="1"/>
  <c r="AX111" i="17"/>
  <c r="AW111" i="17"/>
  <c r="AW127" i="17" s="1"/>
  <c r="AV111" i="17"/>
  <c r="AV127" i="17" s="1"/>
  <c r="AU111" i="17"/>
  <c r="AU127" i="17" s="1"/>
  <c r="AT111" i="17"/>
  <c r="AT127" i="17" s="1"/>
  <c r="AS111" i="17"/>
  <c r="AR111" i="17"/>
  <c r="AR127" i="17" s="1"/>
  <c r="AQ111" i="17"/>
  <c r="AQ127" i="17" s="1"/>
  <c r="AP111" i="17"/>
  <c r="AO111" i="17"/>
  <c r="AO127" i="17" s="1"/>
  <c r="AN111" i="17"/>
  <c r="AM111" i="17"/>
  <c r="AM127" i="17" s="1"/>
  <c r="AL111" i="17"/>
  <c r="AL127" i="17" s="1"/>
  <c r="AK111" i="17"/>
  <c r="AJ111" i="17"/>
  <c r="AJ127" i="17" s="1"/>
  <c r="AI111" i="17"/>
  <c r="AI127" i="17" s="1"/>
  <c r="AH111" i="17"/>
  <c r="AG111" i="17"/>
  <c r="AF111" i="17"/>
  <c r="AF127" i="17" s="1"/>
  <c r="AE111" i="17"/>
  <c r="AE127" i="17" s="1"/>
  <c r="AD111" i="17"/>
  <c r="AC111" i="17"/>
  <c r="AB111" i="17"/>
  <c r="AB127" i="17" s="1"/>
  <c r="AA111" i="17"/>
  <c r="AA127" i="17" s="1"/>
  <c r="Z111" i="17"/>
  <c r="Y111" i="17"/>
  <c r="Y127" i="17" s="1"/>
  <c r="X111" i="17"/>
  <c r="W111" i="17"/>
  <c r="W127" i="17" s="1"/>
  <c r="V111" i="17"/>
  <c r="V127" i="17" s="1"/>
  <c r="U111" i="17"/>
  <c r="T111" i="17"/>
  <c r="T127" i="17" s="1"/>
  <c r="S111" i="17"/>
  <c r="S127" i="17" s="1"/>
  <c r="R111" i="17"/>
  <c r="Q111" i="17"/>
  <c r="Q127" i="17" s="1"/>
  <c r="P111" i="17"/>
  <c r="P127" i="17" s="1"/>
  <c r="O111" i="17"/>
  <c r="O127" i="17" s="1"/>
  <c r="N111" i="17"/>
  <c r="M111" i="17"/>
  <c r="L111" i="17"/>
  <c r="L127" i="17" s="1"/>
  <c r="K111" i="17"/>
  <c r="K127" i="17" s="1"/>
  <c r="J111" i="17"/>
  <c r="I111" i="17"/>
  <c r="I127" i="17" s="1"/>
  <c r="H111" i="17"/>
  <c r="G111" i="17"/>
  <c r="GH110" i="17"/>
  <c r="GG110" i="17"/>
  <c r="GF110" i="17"/>
  <c r="GE110" i="17"/>
  <c r="GD110" i="17"/>
  <c r="GC110" i="17"/>
  <c r="GB110" i="17"/>
  <c r="GA110" i="17"/>
  <c r="FZ110" i="17"/>
  <c r="FY110" i="17"/>
  <c r="FX110" i="17"/>
  <c r="FW110" i="17"/>
  <c r="FV110" i="17"/>
  <c r="FU110" i="17"/>
  <c r="FT110" i="17"/>
  <c r="FS110" i="17"/>
  <c r="FR110" i="17"/>
  <c r="FQ110" i="17"/>
  <c r="FP110" i="17"/>
  <c r="FO110" i="17"/>
  <c r="FN110" i="17"/>
  <c r="FM110" i="17"/>
  <c r="FL110" i="17"/>
  <c r="FK110" i="17"/>
  <c r="FJ110" i="17"/>
  <c r="FI110" i="17"/>
  <c r="FH110" i="17"/>
  <c r="FG110" i="17"/>
  <c r="FF110" i="17"/>
  <c r="FE110" i="17"/>
  <c r="FD110" i="17"/>
  <c r="FC110" i="17"/>
  <c r="FB110" i="17"/>
  <c r="FA110" i="17"/>
  <c r="EZ110" i="17"/>
  <c r="EY110" i="17"/>
  <c r="EX110" i="17"/>
  <c r="EW110" i="17"/>
  <c r="EV110" i="17"/>
  <c r="EU110" i="17"/>
  <c r="ET110" i="17"/>
  <c r="ES110" i="17"/>
  <c r="ER110" i="17"/>
  <c r="EQ110" i="17"/>
  <c r="EP110" i="17"/>
  <c r="EO110" i="17"/>
  <c r="EN110" i="17"/>
  <c r="EM110" i="17"/>
  <c r="EL110" i="17"/>
  <c r="EK110" i="17"/>
  <c r="EJ110" i="17"/>
  <c r="EI110" i="17"/>
  <c r="EH110" i="17"/>
  <c r="EG110" i="17"/>
  <c r="EG126" i="17" s="1"/>
  <c r="EF110" i="17"/>
  <c r="EF126" i="17" s="1"/>
  <c r="EE110" i="17"/>
  <c r="EE126" i="17" s="1"/>
  <c r="ED110" i="17"/>
  <c r="EC110" i="17"/>
  <c r="EC126" i="17" s="1"/>
  <c r="EB110" i="17"/>
  <c r="EB126" i="17" s="1"/>
  <c r="EA110" i="17"/>
  <c r="EA126" i="17" s="1"/>
  <c r="DZ110" i="17"/>
  <c r="DY110" i="17"/>
  <c r="DY126" i="17" s="1"/>
  <c r="DX110" i="17"/>
  <c r="DW110" i="17"/>
  <c r="DW126" i="17" s="1"/>
  <c r="DV110" i="17"/>
  <c r="DV126" i="17" s="1"/>
  <c r="DU110" i="17"/>
  <c r="DT110" i="17"/>
  <c r="DT126" i="17" s="1"/>
  <c r="DS110" i="17"/>
  <c r="DS126" i="17" s="1"/>
  <c r="DR110" i="17"/>
  <c r="DQ110" i="17"/>
  <c r="DQ126" i="17" s="1"/>
  <c r="DP110" i="17"/>
  <c r="DP126" i="17" s="1"/>
  <c r="DO110" i="17"/>
  <c r="DO126" i="17" s="1"/>
  <c r="DN110" i="17"/>
  <c r="DM110" i="17"/>
  <c r="DM126" i="17" s="1"/>
  <c r="DL110" i="17"/>
  <c r="DL126" i="17" s="1"/>
  <c r="DK110" i="17"/>
  <c r="DK126" i="17" s="1"/>
  <c r="DJ110" i="17"/>
  <c r="DI110" i="17"/>
  <c r="DI126" i="17" s="1"/>
  <c r="DH110" i="17"/>
  <c r="DG110" i="17"/>
  <c r="DG126" i="17" s="1"/>
  <c r="DF110" i="17"/>
  <c r="DF126" i="17" s="1"/>
  <c r="DE110" i="17"/>
  <c r="DD110" i="17"/>
  <c r="DD126" i="17" s="1"/>
  <c r="DC110" i="17"/>
  <c r="DC126" i="17" s="1"/>
  <c r="DB110" i="17"/>
  <c r="DA110" i="17"/>
  <c r="DA126" i="17" s="1"/>
  <c r="CZ110" i="17"/>
  <c r="CZ126" i="17" s="1"/>
  <c r="CY110" i="17"/>
  <c r="CY126" i="17" s="1"/>
  <c r="CX110" i="17"/>
  <c r="CW110" i="17"/>
  <c r="CW126" i="17" s="1"/>
  <c r="CV110" i="17"/>
  <c r="CV126" i="17" s="1"/>
  <c r="CU110" i="17"/>
  <c r="CU126" i="17" s="1"/>
  <c r="CT110" i="17"/>
  <c r="CS110" i="17"/>
  <c r="CS126" i="17" s="1"/>
  <c r="CR110" i="17"/>
  <c r="CQ110" i="17"/>
  <c r="CQ126" i="17" s="1"/>
  <c r="CP110" i="17"/>
  <c r="CP126" i="17" s="1"/>
  <c r="CO110" i="17"/>
  <c r="CN110" i="17"/>
  <c r="CN126" i="17" s="1"/>
  <c r="CM110" i="17"/>
  <c r="CM126" i="17" s="1"/>
  <c r="CL110" i="17"/>
  <c r="CK110" i="17"/>
  <c r="CK126" i="17" s="1"/>
  <c r="CJ110" i="17"/>
  <c r="CJ126" i="17" s="1"/>
  <c r="CI110" i="17"/>
  <c r="CI126" i="17" s="1"/>
  <c r="CH110" i="17"/>
  <c r="CG110" i="17"/>
  <c r="CG126" i="17" s="1"/>
  <c r="CF110" i="17"/>
  <c r="CF126" i="17" s="1"/>
  <c r="CE110" i="17"/>
  <c r="CE126" i="17" s="1"/>
  <c r="CD110" i="17"/>
  <c r="CC110" i="17"/>
  <c r="CC126" i="17" s="1"/>
  <c r="CB110" i="17"/>
  <c r="CA110" i="17"/>
  <c r="CA126" i="17" s="1"/>
  <c r="BZ110" i="17"/>
  <c r="BZ126" i="17" s="1"/>
  <c r="BY110" i="17"/>
  <c r="BX110" i="17"/>
  <c r="BX126" i="17" s="1"/>
  <c r="BW110" i="17"/>
  <c r="BW126" i="17" s="1"/>
  <c r="BV110" i="17"/>
  <c r="BU110" i="17"/>
  <c r="BU126" i="17" s="1"/>
  <c r="BT110" i="17"/>
  <c r="BT126" i="17" s="1"/>
  <c r="BS110" i="17"/>
  <c r="BS126" i="17" s="1"/>
  <c r="BR110" i="17"/>
  <c r="BQ110" i="17"/>
  <c r="BQ126" i="17" s="1"/>
  <c r="BP110" i="17"/>
  <c r="BP126" i="17" s="1"/>
  <c r="BO110" i="17"/>
  <c r="BO126" i="17" s="1"/>
  <c r="BN110" i="17"/>
  <c r="BM110" i="17"/>
  <c r="BM126" i="17" s="1"/>
  <c r="BL110" i="17"/>
  <c r="BK110" i="17"/>
  <c r="BK126" i="17" s="1"/>
  <c r="BJ110" i="17"/>
  <c r="BJ126" i="17" s="1"/>
  <c r="BI110" i="17"/>
  <c r="BH110" i="17"/>
  <c r="BH126" i="17" s="1"/>
  <c r="BG110" i="17"/>
  <c r="BG126" i="17" s="1"/>
  <c r="BF110" i="17"/>
  <c r="BE110" i="17"/>
  <c r="BE126" i="17" s="1"/>
  <c r="BD110" i="17"/>
  <c r="BD126" i="17" s="1"/>
  <c r="BC110" i="17"/>
  <c r="BC126" i="17" s="1"/>
  <c r="BB110" i="17"/>
  <c r="BA110" i="17"/>
  <c r="BA126" i="17" s="1"/>
  <c r="AZ110" i="17"/>
  <c r="AZ126" i="17" s="1"/>
  <c r="AY110" i="17"/>
  <c r="AY126" i="17" s="1"/>
  <c r="AX110" i="17"/>
  <c r="AW110" i="17"/>
  <c r="AW126" i="17" s="1"/>
  <c r="AV110" i="17"/>
  <c r="AU110" i="17"/>
  <c r="AU126" i="17" s="1"/>
  <c r="AT110" i="17"/>
  <c r="AT126" i="17" s="1"/>
  <c r="AS110" i="17"/>
  <c r="AR110" i="17"/>
  <c r="AR126" i="17" s="1"/>
  <c r="AQ110" i="17"/>
  <c r="AQ126" i="17" s="1"/>
  <c r="AP110" i="17"/>
  <c r="AO110" i="17"/>
  <c r="AO126" i="17" s="1"/>
  <c r="AN110" i="17"/>
  <c r="AN126" i="17" s="1"/>
  <c r="AM110" i="17"/>
  <c r="AM126" i="17" s="1"/>
  <c r="AL110" i="17"/>
  <c r="AK110" i="17"/>
  <c r="AK126" i="17" s="1"/>
  <c r="AJ110" i="17"/>
  <c r="AJ126" i="17" s="1"/>
  <c r="AI110" i="17"/>
  <c r="AI126" i="17" s="1"/>
  <c r="AH110" i="17"/>
  <c r="AG110" i="17"/>
  <c r="AG126" i="17" s="1"/>
  <c r="AF110" i="17"/>
  <c r="AE110" i="17"/>
  <c r="AE126" i="17" s="1"/>
  <c r="AD110" i="17"/>
  <c r="AD126" i="17" s="1"/>
  <c r="AC110" i="17"/>
  <c r="AB110" i="17"/>
  <c r="AB126" i="17" s="1"/>
  <c r="AA110" i="17"/>
  <c r="AA126" i="17" s="1"/>
  <c r="Z110" i="17"/>
  <c r="Y110" i="17"/>
  <c r="Y126" i="17" s="1"/>
  <c r="X110" i="17"/>
  <c r="X126" i="17" s="1"/>
  <c r="W110" i="17"/>
  <c r="W126" i="17" s="1"/>
  <c r="V110" i="17"/>
  <c r="U110" i="17"/>
  <c r="U126" i="17" s="1"/>
  <c r="T110" i="17"/>
  <c r="T126" i="17" s="1"/>
  <c r="S110" i="17"/>
  <c r="S126" i="17" s="1"/>
  <c r="R110" i="17"/>
  <c r="Q110" i="17"/>
  <c r="Q126" i="17" s="1"/>
  <c r="P110" i="17"/>
  <c r="O110" i="17"/>
  <c r="O126" i="17" s="1"/>
  <c r="N110" i="17"/>
  <c r="N126" i="17" s="1"/>
  <c r="M110" i="17"/>
  <c r="L110" i="17"/>
  <c r="L126" i="17" s="1"/>
  <c r="K110" i="17"/>
  <c r="K126" i="17" s="1"/>
  <c r="J110" i="17"/>
  <c r="I110" i="17"/>
  <c r="I126" i="17" s="1"/>
  <c r="H110" i="17"/>
  <c r="H126" i="17" s="1"/>
  <c r="G110" i="17"/>
  <c r="GH109" i="17"/>
  <c r="GG109" i="17"/>
  <c r="GF109" i="17"/>
  <c r="GE109" i="17"/>
  <c r="GD109" i="17"/>
  <c r="GC109" i="17"/>
  <c r="GB109" i="17"/>
  <c r="GA109" i="17"/>
  <c r="FZ109" i="17"/>
  <c r="FY109" i="17"/>
  <c r="FX109" i="17"/>
  <c r="FW109" i="17"/>
  <c r="FV109" i="17"/>
  <c r="FU109" i="17"/>
  <c r="FT109" i="17"/>
  <c r="FS109" i="17"/>
  <c r="FR109" i="17"/>
  <c r="FQ109" i="17"/>
  <c r="FP109" i="17"/>
  <c r="FO109" i="17"/>
  <c r="FN109" i="17"/>
  <c r="FM109" i="17"/>
  <c r="FL109" i="17"/>
  <c r="FK109" i="17"/>
  <c r="FJ109" i="17"/>
  <c r="FI109" i="17"/>
  <c r="FH109" i="17"/>
  <c r="FG109" i="17"/>
  <c r="FF109" i="17"/>
  <c r="FE109" i="17"/>
  <c r="FD109" i="17"/>
  <c r="FC109" i="17"/>
  <c r="FB109" i="17"/>
  <c r="FA109" i="17"/>
  <c r="EZ109" i="17"/>
  <c r="EY109" i="17"/>
  <c r="EX109" i="17"/>
  <c r="EW109" i="17"/>
  <c r="EV109" i="17"/>
  <c r="EU109" i="17"/>
  <c r="ET109" i="17"/>
  <c r="ES109" i="17"/>
  <c r="ER109" i="17"/>
  <c r="EQ109" i="17"/>
  <c r="EP109" i="17"/>
  <c r="EO109" i="17"/>
  <c r="EN109" i="17"/>
  <c r="EM109" i="17"/>
  <c r="EL109" i="17"/>
  <c r="EK109" i="17"/>
  <c r="EJ109" i="17"/>
  <c r="EI109" i="17"/>
  <c r="EH109" i="17"/>
  <c r="EG109" i="17"/>
  <c r="EG125" i="17" s="1"/>
  <c r="EF109" i="17"/>
  <c r="EE109" i="17"/>
  <c r="EE125" i="17" s="1"/>
  <c r="ED109" i="17"/>
  <c r="ED125" i="17" s="1"/>
  <c r="EC109" i="17"/>
  <c r="EB109" i="17"/>
  <c r="EB125" i="17" s="1"/>
  <c r="EA109" i="17"/>
  <c r="EA125" i="17" s="1"/>
  <c r="DZ109" i="17"/>
  <c r="DY109" i="17"/>
  <c r="DY125" i="17" s="1"/>
  <c r="DX109" i="17"/>
  <c r="DW109" i="17"/>
  <c r="DV109" i="17"/>
  <c r="DV125" i="17" s="1"/>
  <c r="DU109" i="17"/>
  <c r="DU125" i="17" s="1"/>
  <c r="DT109" i="17"/>
  <c r="DT125" i="17" s="1"/>
  <c r="DS109" i="17"/>
  <c r="DS125" i="17" s="1"/>
  <c r="DR109" i="17"/>
  <c r="DR125" i="17" s="1"/>
  <c r="DQ109" i="17"/>
  <c r="DQ125" i="17" s="1"/>
  <c r="DP109" i="17"/>
  <c r="DO109" i="17"/>
  <c r="DO125" i="17" s="1"/>
  <c r="DN109" i="17"/>
  <c r="DN125" i="17" s="1"/>
  <c r="DM109" i="17"/>
  <c r="DL109" i="17"/>
  <c r="DL125" i="17" s="1"/>
  <c r="DK109" i="17"/>
  <c r="DK125" i="17" s="1"/>
  <c r="DJ109" i="17"/>
  <c r="DI109" i="17"/>
  <c r="DI125" i="17" s="1"/>
  <c r="DH109" i="17"/>
  <c r="DG109" i="17"/>
  <c r="DG125" i="17" s="1"/>
  <c r="DF109" i="17"/>
  <c r="DF125" i="17" s="1"/>
  <c r="DE109" i="17"/>
  <c r="DE125" i="17" s="1"/>
  <c r="DD109" i="17"/>
  <c r="DD125" i="17" s="1"/>
  <c r="DC109" i="17"/>
  <c r="DC125" i="17" s="1"/>
  <c r="DB109" i="17"/>
  <c r="DB125" i="17" s="1"/>
  <c r="DA109" i="17"/>
  <c r="DA125" i="17" s="1"/>
  <c r="CZ109" i="17"/>
  <c r="CY109" i="17"/>
  <c r="CY125" i="17" s="1"/>
  <c r="CX109" i="17"/>
  <c r="CX125" i="17" s="1"/>
  <c r="CW109" i="17"/>
  <c r="CV109" i="17"/>
  <c r="CV125" i="17" s="1"/>
  <c r="CU109" i="17"/>
  <c r="CU125" i="17" s="1"/>
  <c r="CT109" i="17"/>
  <c r="CS109" i="17"/>
  <c r="CS125" i="17" s="1"/>
  <c r="CR109" i="17"/>
  <c r="CQ109" i="17"/>
  <c r="CQ125" i="17" s="1"/>
  <c r="CP109" i="17"/>
  <c r="CP125" i="17" s="1"/>
  <c r="CO109" i="17"/>
  <c r="CO125" i="17" s="1"/>
  <c r="CN109" i="17"/>
  <c r="CN125" i="17" s="1"/>
  <c r="CM109" i="17"/>
  <c r="CM125" i="17" s="1"/>
  <c r="CL109" i="17"/>
  <c r="CL125" i="17" s="1"/>
  <c r="CK109" i="17"/>
  <c r="CK125" i="17" s="1"/>
  <c r="CJ109" i="17"/>
  <c r="CI109" i="17"/>
  <c r="CI125" i="17" s="1"/>
  <c r="CH109" i="17"/>
  <c r="CH125" i="17" s="1"/>
  <c r="CG109" i="17"/>
  <c r="CF109" i="17"/>
  <c r="CF125" i="17" s="1"/>
  <c r="CE109" i="17"/>
  <c r="CE125" i="17" s="1"/>
  <c r="CD109" i="17"/>
  <c r="CC109" i="17"/>
  <c r="CC125" i="17" s="1"/>
  <c r="CB109" i="17"/>
  <c r="CA109" i="17"/>
  <c r="CA125" i="17" s="1"/>
  <c r="BZ109" i="17"/>
  <c r="BZ125" i="17" s="1"/>
  <c r="BY109" i="17"/>
  <c r="BY125" i="17" s="1"/>
  <c r="BX109" i="17"/>
  <c r="BX125" i="17" s="1"/>
  <c r="BW109" i="17"/>
  <c r="BW125" i="17" s="1"/>
  <c r="BV109" i="17"/>
  <c r="BV125" i="17" s="1"/>
  <c r="BU109" i="17"/>
  <c r="BU125" i="17" s="1"/>
  <c r="BT109" i="17"/>
  <c r="BS109" i="17"/>
  <c r="BS125" i="17" s="1"/>
  <c r="BR109" i="17"/>
  <c r="BR125" i="17" s="1"/>
  <c r="BQ109" i="17"/>
  <c r="BP109" i="17"/>
  <c r="BP125" i="17" s="1"/>
  <c r="BO109" i="17"/>
  <c r="BO125" i="17" s="1"/>
  <c r="BN109" i="17"/>
  <c r="BM109" i="17"/>
  <c r="BM125" i="17" s="1"/>
  <c r="BL109" i="17"/>
  <c r="BK109" i="17"/>
  <c r="BK125" i="17" s="1"/>
  <c r="BJ109" i="17"/>
  <c r="BJ125" i="17" s="1"/>
  <c r="BI109" i="17"/>
  <c r="BI125" i="17" s="1"/>
  <c r="BH109" i="17"/>
  <c r="BH125" i="17" s="1"/>
  <c r="BG109" i="17"/>
  <c r="BG125" i="17" s="1"/>
  <c r="BF109" i="17"/>
  <c r="BF125" i="17" s="1"/>
  <c r="BE109" i="17"/>
  <c r="BE125" i="17" s="1"/>
  <c r="BD109" i="17"/>
  <c r="BC109" i="17"/>
  <c r="BC125" i="17" s="1"/>
  <c r="BB109" i="17"/>
  <c r="BB125" i="17" s="1"/>
  <c r="BA109" i="17"/>
  <c r="AZ109" i="17"/>
  <c r="AZ125" i="17" s="1"/>
  <c r="AY109" i="17"/>
  <c r="AY125" i="17" s="1"/>
  <c r="AX109" i="17"/>
  <c r="AW109" i="17"/>
  <c r="AW125" i="17" s="1"/>
  <c r="AV109" i="17"/>
  <c r="AU109" i="17"/>
  <c r="AU125" i="17" s="1"/>
  <c r="AT109" i="17"/>
  <c r="AT125" i="17" s="1"/>
  <c r="AS109" i="17"/>
  <c r="AS125" i="17" s="1"/>
  <c r="AR109" i="17"/>
  <c r="AR125" i="17" s="1"/>
  <c r="AQ109" i="17"/>
  <c r="AQ125" i="17" s="1"/>
  <c r="AP109" i="17"/>
  <c r="AP125" i="17" s="1"/>
  <c r="AO109" i="17"/>
  <c r="AO125" i="17" s="1"/>
  <c r="AN109" i="17"/>
  <c r="AM109" i="17"/>
  <c r="AM125" i="17" s="1"/>
  <c r="AL109" i="17"/>
  <c r="AL125" i="17" s="1"/>
  <c r="AK109" i="17"/>
  <c r="AJ109" i="17"/>
  <c r="AJ125" i="17" s="1"/>
  <c r="AI109" i="17"/>
  <c r="AI125" i="17" s="1"/>
  <c r="AH109" i="17"/>
  <c r="AG109" i="17"/>
  <c r="AG125" i="17" s="1"/>
  <c r="AF109" i="17"/>
  <c r="AE109" i="17"/>
  <c r="AE125" i="17" s="1"/>
  <c r="AD109" i="17"/>
  <c r="AD125" i="17" s="1"/>
  <c r="AC109" i="17"/>
  <c r="AC125" i="17" s="1"/>
  <c r="AB109" i="17"/>
  <c r="AB125" i="17" s="1"/>
  <c r="AA109" i="17"/>
  <c r="AA125" i="17" s="1"/>
  <c r="Z109" i="17"/>
  <c r="Z125" i="17" s="1"/>
  <c r="Y109" i="17"/>
  <c r="Y125" i="17" s="1"/>
  <c r="X109" i="17"/>
  <c r="W109" i="17"/>
  <c r="W125" i="17" s="1"/>
  <c r="V109" i="17"/>
  <c r="V125" i="17" s="1"/>
  <c r="U109" i="17"/>
  <c r="T109" i="17"/>
  <c r="T125" i="17" s="1"/>
  <c r="S109" i="17"/>
  <c r="S125" i="17" s="1"/>
  <c r="R109" i="17"/>
  <c r="Q109" i="17"/>
  <c r="Q125" i="17" s="1"/>
  <c r="P109" i="17"/>
  <c r="O109" i="17"/>
  <c r="O125" i="17" s="1"/>
  <c r="N109" i="17"/>
  <c r="N125" i="17" s="1"/>
  <c r="M109" i="17"/>
  <c r="M125" i="17" s="1"/>
  <c r="L109" i="17"/>
  <c r="L125" i="17" s="1"/>
  <c r="K109" i="17"/>
  <c r="K125" i="17" s="1"/>
  <c r="J109" i="17"/>
  <c r="J125" i="17" s="1"/>
  <c r="I109" i="17"/>
  <c r="I125" i="17" s="1"/>
  <c r="H109" i="17"/>
  <c r="G109" i="17"/>
  <c r="GH108" i="17"/>
  <c r="GG108" i="17"/>
  <c r="GF108" i="17"/>
  <c r="GE108" i="17"/>
  <c r="GD108" i="17"/>
  <c r="GC108" i="17"/>
  <c r="GB108" i="17"/>
  <c r="GA108" i="17"/>
  <c r="FZ108" i="17"/>
  <c r="FY108" i="17"/>
  <c r="FX108" i="17"/>
  <c r="FW108" i="17"/>
  <c r="FV108" i="17"/>
  <c r="FU108" i="17"/>
  <c r="FT108" i="17"/>
  <c r="FS108" i="17"/>
  <c r="FR108" i="17"/>
  <c r="FQ108" i="17"/>
  <c r="FP108" i="17"/>
  <c r="FO108" i="17"/>
  <c r="FN108" i="17"/>
  <c r="FM108" i="17"/>
  <c r="FL108" i="17"/>
  <c r="FK108" i="17"/>
  <c r="FJ108" i="17"/>
  <c r="FI108" i="17"/>
  <c r="FH108" i="17"/>
  <c r="FG108" i="17"/>
  <c r="FF108" i="17"/>
  <c r="FE108" i="17"/>
  <c r="FD108" i="17"/>
  <c r="FC108" i="17"/>
  <c r="FB108" i="17"/>
  <c r="FA108" i="17"/>
  <c r="EZ108" i="17"/>
  <c r="EY108" i="17"/>
  <c r="EX108" i="17"/>
  <c r="EW108" i="17"/>
  <c r="EV108" i="17"/>
  <c r="EU108" i="17"/>
  <c r="ET108" i="17"/>
  <c r="ES108" i="17"/>
  <c r="ER108" i="17"/>
  <c r="EQ108" i="17"/>
  <c r="EP108" i="17"/>
  <c r="EO108" i="17"/>
  <c r="EN108" i="17"/>
  <c r="EM108" i="17"/>
  <c r="EL108" i="17"/>
  <c r="EK108" i="17"/>
  <c r="EJ108" i="17"/>
  <c r="EI108" i="17"/>
  <c r="EH108" i="17"/>
  <c r="EG108" i="17"/>
  <c r="EG124" i="17" s="1"/>
  <c r="EF108" i="17"/>
  <c r="EE108" i="17"/>
  <c r="EE124" i="17" s="1"/>
  <c r="ED108" i="17"/>
  <c r="EC108" i="17"/>
  <c r="EB108" i="17"/>
  <c r="EB124" i="17" s="1"/>
  <c r="EA108" i="17"/>
  <c r="EA124" i="17" s="1"/>
  <c r="DZ108" i="17"/>
  <c r="DY108" i="17"/>
  <c r="DY124" i="17" s="1"/>
  <c r="DX108" i="17"/>
  <c r="DX124" i="17" s="1"/>
  <c r="DW108" i="17"/>
  <c r="DW124" i="17" s="1"/>
  <c r="DV108" i="17"/>
  <c r="DV124" i="17" s="1"/>
  <c r="DU108" i="17"/>
  <c r="DU124" i="17" s="1"/>
  <c r="DT108" i="17"/>
  <c r="DT124" i="17" s="1"/>
  <c r="DS108" i="17"/>
  <c r="DS124" i="17" s="1"/>
  <c r="DR108" i="17"/>
  <c r="DQ108" i="17"/>
  <c r="DQ124" i="17" s="1"/>
  <c r="DP108" i="17"/>
  <c r="DO108" i="17"/>
  <c r="DO124" i="17" s="1"/>
  <c r="DN108" i="17"/>
  <c r="DN124" i="17" s="1"/>
  <c r="DM108" i="17"/>
  <c r="DM124" i="17" s="1"/>
  <c r="DL108" i="17"/>
  <c r="DL124" i="17" s="1"/>
  <c r="DK108" i="17"/>
  <c r="DK124" i="17" s="1"/>
  <c r="DJ108" i="17"/>
  <c r="DI108" i="17"/>
  <c r="DI124" i="17" s="1"/>
  <c r="DH108" i="17"/>
  <c r="DH124" i="17" s="1"/>
  <c r="DG108" i="17"/>
  <c r="DG124" i="17" s="1"/>
  <c r="DF108" i="17"/>
  <c r="DF124" i="17" s="1"/>
  <c r="DE108" i="17"/>
  <c r="DE124" i="17" s="1"/>
  <c r="DD108" i="17"/>
  <c r="DD124" i="17" s="1"/>
  <c r="DC108" i="17"/>
  <c r="DC124" i="17" s="1"/>
  <c r="DB108" i="17"/>
  <c r="DA108" i="17"/>
  <c r="DA124" i="17" s="1"/>
  <c r="CZ108" i="17"/>
  <c r="CZ124" i="17" s="1"/>
  <c r="CY108" i="17"/>
  <c r="CY124" i="17" s="1"/>
  <c r="CX108" i="17"/>
  <c r="CX124" i="17" s="1"/>
  <c r="CW108" i="17"/>
  <c r="CW124" i="17" s="1"/>
  <c r="CV108" i="17"/>
  <c r="CV124" i="17" s="1"/>
  <c r="CU108" i="17"/>
  <c r="CU124" i="17" s="1"/>
  <c r="CT108" i="17"/>
  <c r="CS108" i="17"/>
  <c r="CS124" i="17" s="1"/>
  <c r="CR108" i="17"/>
  <c r="CR124" i="17" s="1"/>
  <c r="CQ108" i="17"/>
  <c r="CQ124" i="17" s="1"/>
  <c r="CP108" i="17"/>
  <c r="CP124" i="17" s="1"/>
  <c r="CO108" i="17"/>
  <c r="CO124" i="17" s="1"/>
  <c r="CN108" i="17"/>
  <c r="CN124" i="17" s="1"/>
  <c r="CM108" i="17"/>
  <c r="CM124" i="17" s="1"/>
  <c r="CL108" i="17"/>
  <c r="CK108" i="17"/>
  <c r="CK124" i="17" s="1"/>
  <c r="CJ108" i="17"/>
  <c r="CJ124" i="17" s="1"/>
  <c r="CI108" i="17"/>
  <c r="CI124" i="17" s="1"/>
  <c r="CH108" i="17"/>
  <c r="CH124" i="17" s="1"/>
  <c r="CG108" i="17"/>
  <c r="CG124" i="17" s="1"/>
  <c r="CF108" i="17"/>
  <c r="CF124" i="17" s="1"/>
  <c r="CE108" i="17"/>
  <c r="CE124" i="17" s="1"/>
  <c r="CD108" i="17"/>
  <c r="CC108" i="17"/>
  <c r="CC124" i="17" s="1"/>
  <c r="CB108" i="17"/>
  <c r="CB124" i="17" s="1"/>
  <c r="CA108" i="17"/>
  <c r="CA124" i="17" s="1"/>
  <c r="BZ108" i="17"/>
  <c r="BZ124" i="17" s="1"/>
  <c r="BY108" i="17"/>
  <c r="BY124" i="17" s="1"/>
  <c r="BX108" i="17"/>
  <c r="BX124" i="17" s="1"/>
  <c r="BW108" i="17"/>
  <c r="BW124" i="17" s="1"/>
  <c r="BV108" i="17"/>
  <c r="BU108" i="17"/>
  <c r="BU124" i="17" s="1"/>
  <c r="BT108" i="17"/>
  <c r="BT124" i="17" s="1"/>
  <c r="BS108" i="17"/>
  <c r="BS124" i="17" s="1"/>
  <c r="BR108" i="17"/>
  <c r="BR124" i="17" s="1"/>
  <c r="BQ108" i="17"/>
  <c r="BQ124" i="17" s="1"/>
  <c r="BP108" i="17"/>
  <c r="BP124" i="17" s="1"/>
  <c r="BO108" i="17"/>
  <c r="BO124" i="17" s="1"/>
  <c r="BN108" i="17"/>
  <c r="BM108" i="17"/>
  <c r="BM124" i="17" s="1"/>
  <c r="BL108" i="17"/>
  <c r="BL124" i="17" s="1"/>
  <c r="BK108" i="17"/>
  <c r="BK124" i="17" s="1"/>
  <c r="BJ108" i="17"/>
  <c r="BJ124" i="17" s="1"/>
  <c r="BI108" i="17"/>
  <c r="BI124" i="17" s="1"/>
  <c r="BH108" i="17"/>
  <c r="BH124" i="17" s="1"/>
  <c r="BG108" i="17"/>
  <c r="BG124" i="17" s="1"/>
  <c r="BF108" i="17"/>
  <c r="BE108" i="17"/>
  <c r="BE124" i="17" s="1"/>
  <c r="BD108" i="17"/>
  <c r="BD124" i="17" s="1"/>
  <c r="BC108" i="17"/>
  <c r="BC124" i="17" s="1"/>
  <c r="BB108" i="17"/>
  <c r="BB124" i="17" s="1"/>
  <c r="BA108" i="17"/>
  <c r="BA124" i="17" s="1"/>
  <c r="AZ108" i="17"/>
  <c r="AZ124" i="17" s="1"/>
  <c r="AY108" i="17"/>
  <c r="AY124" i="17" s="1"/>
  <c r="AX108" i="17"/>
  <c r="AW108" i="17"/>
  <c r="AW124" i="17" s="1"/>
  <c r="AV108" i="17"/>
  <c r="AV124" i="17" s="1"/>
  <c r="AU108" i="17"/>
  <c r="AU124" i="17" s="1"/>
  <c r="AT108" i="17"/>
  <c r="AT124" i="17" s="1"/>
  <c r="AS108" i="17"/>
  <c r="AS124" i="17" s="1"/>
  <c r="AR108" i="17"/>
  <c r="AR124" i="17" s="1"/>
  <c r="AQ108" i="17"/>
  <c r="AQ124" i="17" s="1"/>
  <c r="AP108" i="17"/>
  <c r="AO108" i="17"/>
  <c r="AO124" i="17" s="1"/>
  <c r="AN108" i="17"/>
  <c r="AN124" i="17" s="1"/>
  <c r="AM108" i="17"/>
  <c r="AM124" i="17" s="1"/>
  <c r="AL108" i="17"/>
  <c r="AL124" i="17" s="1"/>
  <c r="AK108" i="17"/>
  <c r="AK124" i="17" s="1"/>
  <c r="AJ108" i="17"/>
  <c r="AJ124" i="17" s="1"/>
  <c r="AI108" i="17"/>
  <c r="AI124" i="17" s="1"/>
  <c r="AH108" i="17"/>
  <c r="AG108" i="17"/>
  <c r="AG124" i="17" s="1"/>
  <c r="AF108" i="17"/>
  <c r="AF124" i="17" s="1"/>
  <c r="AE108" i="17"/>
  <c r="AE124" i="17" s="1"/>
  <c r="AD108" i="17"/>
  <c r="AD124" i="17" s="1"/>
  <c r="AC108" i="17"/>
  <c r="AC124" i="17" s="1"/>
  <c r="AB108" i="17"/>
  <c r="AB124" i="17" s="1"/>
  <c r="AA108" i="17"/>
  <c r="AA124" i="17" s="1"/>
  <c r="Z108" i="17"/>
  <c r="Y108" i="17"/>
  <c r="Y124" i="17" s="1"/>
  <c r="X108" i="17"/>
  <c r="X124" i="17" s="1"/>
  <c r="W108" i="17"/>
  <c r="W124" i="17" s="1"/>
  <c r="V108" i="17"/>
  <c r="V124" i="17" s="1"/>
  <c r="U108" i="17"/>
  <c r="U124" i="17" s="1"/>
  <c r="T108" i="17"/>
  <c r="T124" i="17" s="1"/>
  <c r="S108" i="17"/>
  <c r="S124" i="17" s="1"/>
  <c r="R108" i="17"/>
  <c r="Q108" i="17"/>
  <c r="Q124" i="17" s="1"/>
  <c r="P108" i="17"/>
  <c r="P124" i="17" s="1"/>
  <c r="O108" i="17"/>
  <c r="O124" i="17" s="1"/>
  <c r="N108" i="17"/>
  <c r="N124" i="17" s="1"/>
  <c r="M108" i="17"/>
  <c r="M124" i="17" s="1"/>
  <c r="L108" i="17"/>
  <c r="L124" i="17" s="1"/>
  <c r="K108" i="17"/>
  <c r="K124" i="17" s="1"/>
  <c r="J108" i="17"/>
  <c r="I108" i="17"/>
  <c r="I124" i="17" s="1"/>
  <c r="H108" i="17"/>
  <c r="H124" i="17" s="1"/>
  <c r="G108" i="17"/>
  <c r="GH107" i="17"/>
  <c r="GG107" i="17"/>
  <c r="GF107" i="17"/>
  <c r="GE107" i="17"/>
  <c r="GD107" i="17"/>
  <c r="GC107" i="17"/>
  <c r="GB107" i="17"/>
  <c r="GA107" i="17"/>
  <c r="FZ107" i="17"/>
  <c r="FY107" i="17"/>
  <c r="FX107" i="17"/>
  <c r="FW107" i="17"/>
  <c r="FV107" i="17"/>
  <c r="FU107" i="17"/>
  <c r="FT107" i="17"/>
  <c r="FS107" i="17"/>
  <c r="FR107" i="17"/>
  <c r="FQ107" i="17"/>
  <c r="FP107" i="17"/>
  <c r="FO107" i="17"/>
  <c r="FN107" i="17"/>
  <c r="FM107" i="17"/>
  <c r="FL107" i="17"/>
  <c r="FK107" i="17"/>
  <c r="FJ107" i="17"/>
  <c r="FI107" i="17"/>
  <c r="FH107" i="17"/>
  <c r="FG107" i="17"/>
  <c r="FF107" i="17"/>
  <c r="FE107" i="17"/>
  <c r="FD107" i="17"/>
  <c r="FC107" i="17"/>
  <c r="FB107" i="17"/>
  <c r="FA107" i="17"/>
  <c r="EZ107" i="17"/>
  <c r="EY107" i="17"/>
  <c r="EX107" i="17"/>
  <c r="EW107" i="17"/>
  <c r="EV107" i="17"/>
  <c r="EU107" i="17"/>
  <c r="ET107" i="17"/>
  <c r="ES107" i="17"/>
  <c r="ER107" i="17"/>
  <c r="EQ107" i="17"/>
  <c r="EP107" i="17"/>
  <c r="EO107" i="17"/>
  <c r="EN107" i="17"/>
  <c r="EM107" i="17"/>
  <c r="EL107" i="17"/>
  <c r="EK107" i="17"/>
  <c r="EJ107" i="17"/>
  <c r="EI107" i="17"/>
  <c r="EH107" i="17"/>
  <c r="EG107" i="17"/>
  <c r="EG123" i="17" s="1"/>
  <c r="EF107" i="17"/>
  <c r="EF123" i="17" s="1"/>
  <c r="EE107" i="17"/>
  <c r="EE123" i="17" s="1"/>
  <c r="ED107" i="17"/>
  <c r="ED123" i="17" s="1"/>
  <c r="EC107" i="17"/>
  <c r="EB107" i="17"/>
  <c r="EB123" i="17" s="1"/>
  <c r="EA107" i="17"/>
  <c r="EA123" i="17" s="1"/>
  <c r="DZ107" i="17"/>
  <c r="DZ123" i="17" s="1"/>
  <c r="DY107" i="17"/>
  <c r="DY123" i="17" s="1"/>
  <c r="DX107" i="17"/>
  <c r="DX123" i="17" s="1"/>
  <c r="DW107" i="17"/>
  <c r="DW123" i="17" s="1"/>
  <c r="DV107" i="17"/>
  <c r="DV123" i="17" s="1"/>
  <c r="DU107" i="17"/>
  <c r="DU123" i="17" s="1"/>
  <c r="DT107" i="17"/>
  <c r="DT123" i="17" s="1"/>
  <c r="DS107" i="17"/>
  <c r="DS123" i="17" s="1"/>
  <c r="DR107" i="17"/>
  <c r="DR123" i="17" s="1"/>
  <c r="DQ107" i="17"/>
  <c r="DQ123" i="17" s="1"/>
  <c r="DP107" i="17"/>
  <c r="DP123" i="17" s="1"/>
  <c r="DO107" i="17"/>
  <c r="DO123" i="17" s="1"/>
  <c r="DN107" i="17"/>
  <c r="DN123" i="17" s="1"/>
  <c r="DM107" i="17"/>
  <c r="DL107" i="17"/>
  <c r="DL123" i="17" s="1"/>
  <c r="DK107" i="17"/>
  <c r="DK123" i="17" s="1"/>
  <c r="DJ107" i="17"/>
  <c r="DJ123" i="17" s="1"/>
  <c r="DI107" i="17"/>
  <c r="DI123" i="17" s="1"/>
  <c r="DH107" i="17"/>
  <c r="DH123" i="17" s="1"/>
  <c r="DG107" i="17"/>
  <c r="DG123" i="17" s="1"/>
  <c r="DF107" i="17"/>
  <c r="DF123" i="17" s="1"/>
  <c r="DE107" i="17"/>
  <c r="DE123" i="17" s="1"/>
  <c r="DD107" i="17"/>
  <c r="DD123" i="17" s="1"/>
  <c r="DC107" i="17"/>
  <c r="DC123" i="17" s="1"/>
  <c r="DB107" i="17"/>
  <c r="DB123" i="17" s="1"/>
  <c r="DA107" i="17"/>
  <c r="DA123" i="17" s="1"/>
  <c r="CZ107" i="17"/>
  <c r="CZ123" i="17" s="1"/>
  <c r="CY107" i="17"/>
  <c r="CY123" i="17" s="1"/>
  <c r="CX107" i="17"/>
  <c r="CX123" i="17" s="1"/>
  <c r="CW107" i="17"/>
  <c r="CV107" i="17"/>
  <c r="CV123" i="17" s="1"/>
  <c r="CU107" i="17"/>
  <c r="CU123" i="17" s="1"/>
  <c r="CT107" i="17"/>
  <c r="CT123" i="17" s="1"/>
  <c r="CS107" i="17"/>
  <c r="CS123" i="17" s="1"/>
  <c r="CR107" i="17"/>
  <c r="CR123" i="17" s="1"/>
  <c r="CQ107" i="17"/>
  <c r="CQ123" i="17" s="1"/>
  <c r="CP107" i="17"/>
  <c r="CP123" i="17" s="1"/>
  <c r="CO107" i="17"/>
  <c r="CO123" i="17" s="1"/>
  <c r="CN107" i="17"/>
  <c r="CN123" i="17" s="1"/>
  <c r="CM107" i="17"/>
  <c r="CM123" i="17" s="1"/>
  <c r="CL107" i="17"/>
  <c r="CL123" i="17" s="1"/>
  <c r="CK107" i="17"/>
  <c r="CK123" i="17" s="1"/>
  <c r="CJ107" i="17"/>
  <c r="CJ123" i="17" s="1"/>
  <c r="CI107" i="17"/>
  <c r="CI123" i="17" s="1"/>
  <c r="CH107" i="17"/>
  <c r="CH123" i="17" s="1"/>
  <c r="CG107" i="17"/>
  <c r="CF107" i="17"/>
  <c r="CF123" i="17" s="1"/>
  <c r="CE107" i="17"/>
  <c r="CE123" i="17" s="1"/>
  <c r="CD107" i="17"/>
  <c r="CD123" i="17" s="1"/>
  <c r="CC107" i="17"/>
  <c r="CC123" i="17" s="1"/>
  <c r="CB107" i="17"/>
  <c r="CB123" i="17" s="1"/>
  <c r="CA107" i="17"/>
  <c r="CA123" i="17" s="1"/>
  <c r="BZ107" i="17"/>
  <c r="BZ123" i="17" s="1"/>
  <c r="BY107" i="17"/>
  <c r="BY123" i="17" s="1"/>
  <c r="BX107" i="17"/>
  <c r="BX123" i="17" s="1"/>
  <c r="BW107" i="17"/>
  <c r="BW123" i="17" s="1"/>
  <c r="BV107" i="17"/>
  <c r="BV123" i="17" s="1"/>
  <c r="BU107" i="17"/>
  <c r="BU123" i="17" s="1"/>
  <c r="BT107" i="17"/>
  <c r="BT123" i="17" s="1"/>
  <c r="BS107" i="17"/>
  <c r="BS123" i="17" s="1"/>
  <c r="BR107" i="17"/>
  <c r="BR123" i="17" s="1"/>
  <c r="BQ107" i="17"/>
  <c r="BP107" i="17"/>
  <c r="BP123" i="17" s="1"/>
  <c r="BO107" i="17"/>
  <c r="BO123" i="17" s="1"/>
  <c r="BN107" i="17"/>
  <c r="BN123" i="17" s="1"/>
  <c r="BM107" i="17"/>
  <c r="BM123" i="17" s="1"/>
  <c r="BL107" i="17"/>
  <c r="BL123" i="17" s="1"/>
  <c r="BK107" i="17"/>
  <c r="BK123" i="17" s="1"/>
  <c r="BJ107" i="17"/>
  <c r="BJ123" i="17" s="1"/>
  <c r="BI107" i="17"/>
  <c r="BI123" i="17" s="1"/>
  <c r="BH107" i="17"/>
  <c r="BH123" i="17" s="1"/>
  <c r="BG107" i="17"/>
  <c r="BG123" i="17" s="1"/>
  <c r="BF107" i="17"/>
  <c r="BF123" i="17" s="1"/>
  <c r="BE107" i="17"/>
  <c r="BE123" i="17" s="1"/>
  <c r="BD107" i="17"/>
  <c r="BD123" i="17" s="1"/>
  <c r="BC107" i="17"/>
  <c r="BC123" i="17" s="1"/>
  <c r="BB107" i="17"/>
  <c r="BB123" i="17" s="1"/>
  <c r="BA107" i="17"/>
  <c r="AZ107" i="17"/>
  <c r="AZ123" i="17" s="1"/>
  <c r="AY107" i="17"/>
  <c r="AY123" i="17" s="1"/>
  <c r="AX107" i="17"/>
  <c r="AX123" i="17" s="1"/>
  <c r="AW107" i="17"/>
  <c r="AW123" i="17" s="1"/>
  <c r="AV107" i="17"/>
  <c r="AV123" i="17" s="1"/>
  <c r="AU107" i="17"/>
  <c r="AU123" i="17" s="1"/>
  <c r="AT107" i="17"/>
  <c r="AT123" i="17" s="1"/>
  <c r="AS107" i="17"/>
  <c r="AS123" i="17" s="1"/>
  <c r="AR107" i="17"/>
  <c r="AR123" i="17" s="1"/>
  <c r="AQ107" i="17"/>
  <c r="AQ123" i="17" s="1"/>
  <c r="AP107" i="17"/>
  <c r="AP123" i="17" s="1"/>
  <c r="AO107" i="17"/>
  <c r="AO123" i="17" s="1"/>
  <c r="AN107" i="17"/>
  <c r="AN123" i="17" s="1"/>
  <c r="AM107" i="17"/>
  <c r="AM123" i="17" s="1"/>
  <c r="AL107" i="17"/>
  <c r="AL123" i="17" s="1"/>
  <c r="AK107" i="17"/>
  <c r="AJ107" i="17"/>
  <c r="AJ123" i="17" s="1"/>
  <c r="AI107" i="17"/>
  <c r="AI123" i="17" s="1"/>
  <c r="AH107" i="17"/>
  <c r="AH123" i="17" s="1"/>
  <c r="AG107" i="17"/>
  <c r="AG123" i="17" s="1"/>
  <c r="AF107" i="17"/>
  <c r="AF123" i="17" s="1"/>
  <c r="AE107" i="17"/>
  <c r="AE123" i="17" s="1"/>
  <c r="AD107" i="17"/>
  <c r="AD123" i="17" s="1"/>
  <c r="AC107" i="17"/>
  <c r="AC123" i="17" s="1"/>
  <c r="AB107" i="17"/>
  <c r="AB123" i="17" s="1"/>
  <c r="AA107" i="17"/>
  <c r="AA123" i="17" s="1"/>
  <c r="Z107" i="17"/>
  <c r="Z123" i="17" s="1"/>
  <c r="Y107" i="17"/>
  <c r="Y123" i="17" s="1"/>
  <c r="X107" i="17"/>
  <c r="X123" i="17" s="1"/>
  <c r="W107" i="17"/>
  <c r="W123" i="17" s="1"/>
  <c r="V107" i="17"/>
  <c r="V123" i="17" s="1"/>
  <c r="U107" i="17"/>
  <c r="T107" i="17"/>
  <c r="T123" i="17" s="1"/>
  <c r="S107" i="17"/>
  <c r="S123" i="17" s="1"/>
  <c r="R107" i="17"/>
  <c r="R123" i="17" s="1"/>
  <c r="Q107" i="17"/>
  <c r="Q123" i="17" s="1"/>
  <c r="P107" i="17"/>
  <c r="P123" i="17" s="1"/>
  <c r="O107" i="17"/>
  <c r="O123" i="17" s="1"/>
  <c r="N107" i="17"/>
  <c r="N123" i="17" s="1"/>
  <c r="M107" i="17"/>
  <c r="M123" i="17" s="1"/>
  <c r="L107" i="17"/>
  <c r="L123" i="17" s="1"/>
  <c r="K107" i="17"/>
  <c r="K123" i="17" s="1"/>
  <c r="J107" i="17"/>
  <c r="J123" i="17" s="1"/>
  <c r="I107" i="17"/>
  <c r="I123" i="17" s="1"/>
  <c r="H107" i="17"/>
  <c r="H123" i="17" s="1"/>
  <c r="G107" i="17"/>
  <c r="GH106" i="17"/>
  <c r="GG106" i="17"/>
  <c r="GF106" i="17"/>
  <c r="GE106" i="17"/>
  <c r="GD106" i="17"/>
  <c r="GC106" i="17"/>
  <c r="GB106" i="17"/>
  <c r="GA106" i="17"/>
  <c r="FZ106" i="17"/>
  <c r="FY106" i="17"/>
  <c r="FX106" i="17"/>
  <c r="FW106" i="17"/>
  <c r="FV106" i="17"/>
  <c r="FU106" i="17"/>
  <c r="FT106" i="17"/>
  <c r="FS106" i="17"/>
  <c r="FR106" i="17"/>
  <c r="FQ106" i="17"/>
  <c r="FP106" i="17"/>
  <c r="FO106" i="17"/>
  <c r="FN106" i="17"/>
  <c r="FM106" i="17"/>
  <c r="FL106" i="17"/>
  <c r="FK106" i="17"/>
  <c r="FJ106" i="17"/>
  <c r="FI106" i="17"/>
  <c r="FH106" i="17"/>
  <c r="FG106" i="17"/>
  <c r="FF106" i="17"/>
  <c r="FE106" i="17"/>
  <c r="FD106" i="17"/>
  <c r="FC106" i="17"/>
  <c r="FB106" i="17"/>
  <c r="FA106" i="17"/>
  <c r="EZ106" i="17"/>
  <c r="EY106" i="17"/>
  <c r="EX106" i="17"/>
  <c r="EW106" i="17"/>
  <c r="EV106" i="17"/>
  <c r="EU106" i="17"/>
  <c r="ET106" i="17"/>
  <c r="ES106" i="17"/>
  <c r="ER106" i="17"/>
  <c r="EQ106" i="17"/>
  <c r="EP106" i="17"/>
  <c r="EO106" i="17"/>
  <c r="EN106" i="17"/>
  <c r="EM106" i="17"/>
  <c r="EL106" i="17"/>
  <c r="EK106" i="17"/>
  <c r="EJ106" i="17"/>
  <c r="EI106" i="17"/>
  <c r="EH106" i="17"/>
  <c r="EG106" i="17"/>
  <c r="EG122" i="17" s="1"/>
  <c r="EF106" i="17"/>
  <c r="EE106" i="17"/>
  <c r="EE122" i="17" s="1"/>
  <c r="ED106" i="17"/>
  <c r="EC106" i="17"/>
  <c r="EC122" i="17" s="1"/>
  <c r="EB106" i="17"/>
  <c r="EB122" i="17" s="1"/>
  <c r="EA106" i="17"/>
  <c r="EA122" i="17" s="1"/>
  <c r="DZ106" i="17"/>
  <c r="DZ122" i="17" s="1"/>
  <c r="DY106" i="17"/>
  <c r="DY122" i="17" s="1"/>
  <c r="DX106" i="17"/>
  <c r="DX122" i="17" s="1"/>
  <c r="DW106" i="17"/>
  <c r="DW122" i="17" s="1"/>
  <c r="DV106" i="17"/>
  <c r="DV122" i="17" s="1"/>
  <c r="DU106" i="17"/>
  <c r="DT106" i="17"/>
  <c r="DT122" i="17" s="1"/>
  <c r="DS106" i="17"/>
  <c r="DS122" i="17" s="1"/>
  <c r="DR106" i="17"/>
  <c r="DR122" i="17" s="1"/>
  <c r="DQ106" i="17"/>
  <c r="DQ122" i="17" s="1"/>
  <c r="DP106" i="17"/>
  <c r="DO106" i="17"/>
  <c r="DO122" i="17" s="1"/>
  <c r="DN106" i="17"/>
  <c r="DM106" i="17"/>
  <c r="DM122" i="17" s="1"/>
  <c r="DL106" i="17"/>
  <c r="DL122" i="17" s="1"/>
  <c r="DK106" i="17"/>
  <c r="DK122" i="17" s="1"/>
  <c r="DJ106" i="17"/>
  <c r="DJ122" i="17" s="1"/>
  <c r="DI106" i="17"/>
  <c r="DI122" i="17" s="1"/>
  <c r="DH106" i="17"/>
  <c r="DH122" i="17" s="1"/>
  <c r="DG106" i="17"/>
  <c r="DG122" i="17" s="1"/>
  <c r="DF106" i="17"/>
  <c r="DF122" i="17" s="1"/>
  <c r="DE106" i="17"/>
  <c r="DD106" i="17"/>
  <c r="DD122" i="17" s="1"/>
  <c r="DC106" i="17"/>
  <c r="DC122" i="17" s="1"/>
  <c r="DB106" i="17"/>
  <c r="DB122" i="17" s="1"/>
  <c r="DA106" i="17"/>
  <c r="DA122" i="17" s="1"/>
  <c r="CZ106" i="17"/>
  <c r="CY106" i="17"/>
  <c r="CY122" i="17" s="1"/>
  <c r="CX106" i="17"/>
  <c r="CW106" i="17"/>
  <c r="CW122" i="17" s="1"/>
  <c r="CV106" i="17"/>
  <c r="CV122" i="17" s="1"/>
  <c r="CU106" i="17"/>
  <c r="CU122" i="17" s="1"/>
  <c r="CT106" i="17"/>
  <c r="CT122" i="17" s="1"/>
  <c r="CS106" i="17"/>
  <c r="CS122" i="17" s="1"/>
  <c r="CR106" i="17"/>
  <c r="CR122" i="17" s="1"/>
  <c r="CQ106" i="17"/>
  <c r="CQ122" i="17" s="1"/>
  <c r="CP106" i="17"/>
  <c r="CP122" i="17" s="1"/>
  <c r="CO106" i="17"/>
  <c r="CN106" i="17"/>
  <c r="CN122" i="17" s="1"/>
  <c r="CM106" i="17"/>
  <c r="CM122" i="17" s="1"/>
  <c r="CL106" i="17"/>
  <c r="CL122" i="17" s="1"/>
  <c r="CK106" i="17"/>
  <c r="CK122" i="17" s="1"/>
  <c r="CJ106" i="17"/>
  <c r="CJ122" i="17" s="1"/>
  <c r="CI106" i="17"/>
  <c r="CI122" i="17" s="1"/>
  <c r="CH106" i="17"/>
  <c r="CH122" i="17" s="1"/>
  <c r="CG106" i="17"/>
  <c r="CG122" i="17" s="1"/>
  <c r="CF106" i="17"/>
  <c r="CF122" i="17" s="1"/>
  <c r="CE106" i="17"/>
  <c r="CE122" i="17" s="1"/>
  <c r="CD106" i="17"/>
  <c r="CD122" i="17" s="1"/>
  <c r="CC106" i="17"/>
  <c r="CC122" i="17" s="1"/>
  <c r="CB106" i="17"/>
  <c r="CB122" i="17" s="1"/>
  <c r="CA106" i="17"/>
  <c r="CA122" i="17" s="1"/>
  <c r="BZ106" i="17"/>
  <c r="BZ122" i="17" s="1"/>
  <c r="BY106" i="17"/>
  <c r="BX106" i="17"/>
  <c r="BX122" i="17" s="1"/>
  <c r="BW106" i="17"/>
  <c r="BW122" i="17" s="1"/>
  <c r="BV106" i="17"/>
  <c r="BV122" i="17" s="1"/>
  <c r="BU106" i="17"/>
  <c r="BU122" i="17" s="1"/>
  <c r="BT106" i="17"/>
  <c r="BT122" i="17" s="1"/>
  <c r="BS106" i="17"/>
  <c r="BS122" i="17" s="1"/>
  <c r="BR106" i="17"/>
  <c r="BR122" i="17" s="1"/>
  <c r="BQ106" i="17"/>
  <c r="BQ122" i="17" s="1"/>
  <c r="BP106" i="17"/>
  <c r="BP122" i="17" s="1"/>
  <c r="BO106" i="17"/>
  <c r="BO122" i="17" s="1"/>
  <c r="BN106" i="17"/>
  <c r="BN122" i="17" s="1"/>
  <c r="BM106" i="17"/>
  <c r="BM122" i="17" s="1"/>
  <c r="BL106" i="17"/>
  <c r="BL122" i="17" s="1"/>
  <c r="BK106" i="17"/>
  <c r="BK122" i="17" s="1"/>
  <c r="BJ106" i="17"/>
  <c r="BJ122" i="17" s="1"/>
  <c r="BI106" i="17"/>
  <c r="BH106" i="17"/>
  <c r="BH122" i="17" s="1"/>
  <c r="BG106" i="17"/>
  <c r="BG122" i="17" s="1"/>
  <c r="BF106" i="17"/>
  <c r="BF122" i="17" s="1"/>
  <c r="BE106" i="17"/>
  <c r="BE122" i="17" s="1"/>
  <c r="BD106" i="17"/>
  <c r="BD122" i="17" s="1"/>
  <c r="BC106" i="17"/>
  <c r="BC122" i="17" s="1"/>
  <c r="BB106" i="17"/>
  <c r="BB122" i="17" s="1"/>
  <c r="BA106" i="17"/>
  <c r="BA122" i="17" s="1"/>
  <c r="AZ106" i="17"/>
  <c r="AZ122" i="17" s="1"/>
  <c r="AY106" i="17"/>
  <c r="AY122" i="17" s="1"/>
  <c r="AX106" i="17"/>
  <c r="AX122" i="17" s="1"/>
  <c r="AW106" i="17"/>
  <c r="AW122" i="17" s="1"/>
  <c r="AV106" i="17"/>
  <c r="AV122" i="17" s="1"/>
  <c r="AU106" i="17"/>
  <c r="AU122" i="17" s="1"/>
  <c r="AT106" i="17"/>
  <c r="AT122" i="17" s="1"/>
  <c r="AS106" i="17"/>
  <c r="AR106" i="17"/>
  <c r="AR122" i="17" s="1"/>
  <c r="AQ106" i="17"/>
  <c r="AQ122" i="17" s="1"/>
  <c r="AP106" i="17"/>
  <c r="AP122" i="17" s="1"/>
  <c r="AO106" i="17"/>
  <c r="AO122" i="17" s="1"/>
  <c r="AN106" i="17"/>
  <c r="AN122" i="17" s="1"/>
  <c r="AM106" i="17"/>
  <c r="AM122" i="17" s="1"/>
  <c r="AL106" i="17"/>
  <c r="AL122" i="17" s="1"/>
  <c r="AK106" i="17"/>
  <c r="AK122" i="17" s="1"/>
  <c r="AJ106" i="17"/>
  <c r="AJ122" i="17" s="1"/>
  <c r="AI106" i="17"/>
  <c r="AI122" i="17" s="1"/>
  <c r="AH106" i="17"/>
  <c r="AH122" i="17" s="1"/>
  <c r="AG106" i="17"/>
  <c r="AG122" i="17" s="1"/>
  <c r="AF106" i="17"/>
  <c r="AF122" i="17" s="1"/>
  <c r="AE106" i="17"/>
  <c r="AE122" i="17" s="1"/>
  <c r="AD106" i="17"/>
  <c r="AD122" i="17" s="1"/>
  <c r="AC106" i="17"/>
  <c r="AC122" i="17" s="1"/>
  <c r="AB106" i="17"/>
  <c r="AB122" i="17" s="1"/>
  <c r="AA106" i="17"/>
  <c r="AA122" i="17" s="1"/>
  <c r="Z106" i="17"/>
  <c r="Z122" i="17" s="1"/>
  <c r="Y106" i="17"/>
  <c r="Y122" i="17" s="1"/>
  <c r="X106" i="17"/>
  <c r="X122" i="17" s="1"/>
  <c r="W106" i="17"/>
  <c r="W122" i="17" s="1"/>
  <c r="V106" i="17"/>
  <c r="V122" i="17" s="1"/>
  <c r="U106" i="17"/>
  <c r="U122" i="17" s="1"/>
  <c r="T106" i="17"/>
  <c r="T122" i="17" s="1"/>
  <c r="S106" i="17"/>
  <c r="S122" i="17" s="1"/>
  <c r="R106" i="17"/>
  <c r="R122" i="17" s="1"/>
  <c r="Q106" i="17"/>
  <c r="Q122" i="17" s="1"/>
  <c r="P106" i="17"/>
  <c r="P122" i="17" s="1"/>
  <c r="O106" i="17"/>
  <c r="O122" i="17" s="1"/>
  <c r="N106" i="17"/>
  <c r="N122" i="17" s="1"/>
  <c r="M106" i="17"/>
  <c r="M122" i="17" s="1"/>
  <c r="L106" i="17"/>
  <c r="L122" i="17" s="1"/>
  <c r="K106" i="17"/>
  <c r="K122" i="17" s="1"/>
  <c r="J106" i="17"/>
  <c r="J122" i="17" s="1"/>
  <c r="I106" i="17"/>
  <c r="I122" i="17" s="1"/>
  <c r="H106" i="17"/>
  <c r="H122" i="17" s="1"/>
  <c r="G106" i="17"/>
  <c r="GH87" i="17"/>
  <c r="GG87" i="17"/>
  <c r="GF87" i="17"/>
  <c r="GE87" i="17"/>
  <c r="GD87" i="17"/>
  <c r="GC87" i="17"/>
  <c r="GB87" i="17"/>
  <c r="GA87" i="17"/>
  <c r="FZ87" i="17"/>
  <c r="FY87" i="17"/>
  <c r="FX87" i="17"/>
  <c r="FW87" i="17"/>
  <c r="FV87" i="17"/>
  <c r="FU87" i="17"/>
  <c r="FT87" i="17"/>
  <c r="FS87" i="17"/>
  <c r="FR87" i="17"/>
  <c r="FQ87" i="17"/>
  <c r="FP87" i="17"/>
  <c r="FO87" i="17"/>
  <c r="FN87" i="17"/>
  <c r="FM87" i="17"/>
  <c r="FL87" i="17"/>
  <c r="FK87" i="17"/>
  <c r="FJ87" i="17"/>
  <c r="FI87" i="17"/>
  <c r="FH87" i="17"/>
  <c r="FG87" i="17"/>
  <c r="FF87" i="17"/>
  <c r="FE87" i="17"/>
  <c r="FD87" i="17"/>
  <c r="FC87" i="17"/>
  <c r="FB87" i="17"/>
  <c r="FA87" i="17"/>
  <c r="EZ87" i="17"/>
  <c r="EY87" i="17"/>
  <c r="EX87" i="17"/>
  <c r="EW87" i="17"/>
  <c r="EV87" i="17"/>
  <c r="EU87" i="17"/>
  <c r="ET87" i="17"/>
  <c r="ES87" i="17"/>
  <c r="ER87" i="17"/>
  <c r="EQ87" i="17"/>
  <c r="EP87" i="17"/>
  <c r="EO87" i="17"/>
  <c r="EN87" i="17"/>
  <c r="EM87" i="17"/>
  <c r="EL87" i="17"/>
  <c r="EK87" i="17"/>
  <c r="EJ87" i="17"/>
  <c r="EI87" i="17"/>
  <c r="EH87" i="17"/>
  <c r="EG87" i="17"/>
  <c r="EF87" i="17"/>
  <c r="EE87" i="17"/>
  <c r="ED87" i="17"/>
  <c r="EC87" i="17"/>
  <c r="EB87" i="17"/>
  <c r="EA87" i="17"/>
  <c r="DZ87" i="17"/>
  <c r="DY87" i="17"/>
  <c r="DX87" i="17"/>
  <c r="DW87" i="17"/>
  <c r="DV87" i="17"/>
  <c r="DU87" i="17"/>
  <c r="DT87" i="17"/>
  <c r="DS87" i="17"/>
  <c r="DR87" i="17"/>
  <c r="DQ87" i="17"/>
  <c r="DP87" i="17"/>
  <c r="DO87" i="17"/>
  <c r="DN87" i="17"/>
  <c r="DM87" i="17"/>
  <c r="DL87" i="17"/>
  <c r="DK87" i="17"/>
  <c r="DJ87" i="17"/>
  <c r="DI87" i="17"/>
  <c r="DH87" i="17"/>
  <c r="DG87" i="17"/>
  <c r="DF87" i="17"/>
  <c r="DE87" i="17"/>
  <c r="DD87" i="17"/>
  <c r="DC87" i="17"/>
  <c r="DB87" i="17"/>
  <c r="DA87" i="17"/>
  <c r="CZ87" i="17"/>
  <c r="CY87" i="17"/>
  <c r="CX87" i="17"/>
  <c r="CW87" i="17"/>
  <c r="CV87" i="17"/>
  <c r="CU87" i="17"/>
  <c r="CT87" i="17"/>
  <c r="CS87" i="17"/>
  <c r="CR87" i="17"/>
  <c r="CQ87" i="17"/>
  <c r="CP87" i="17"/>
  <c r="CO87" i="17"/>
  <c r="CN87" i="17"/>
  <c r="CM87" i="17"/>
  <c r="CL87" i="17"/>
  <c r="CK87" i="17"/>
  <c r="CJ87" i="17"/>
  <c r="CI87" i="17"/>
  <c r="CH87" i="17"/>
  <c r="CG87" i="17"/>
  <c r="CF87" i="17"/>
  <c r="CE87" i="17"/>
  <c r="CD87" i="17"/>
  <c r="CC87" i="17"/>
  <c r="CB87" i="17"/>
  <c r="CA87" i="17"/>
  <c r="BZ87" i="17"/>
  <c r="BY87" i="17"/>
  <c r="BX87" i="17"/>
  <c r="BW87" i="17"/>
  <c r="BV87" i="17"/>
  <c r="BU87" i="17"/>
  <c r="BT87" i="17"/>
  <c r="BS87" i="17"/>
  <c r="BR87" i="17"/>
  <c r="BQ87" i="17"/>
  <c r="BP87" i="17"/>
  <c r="BO87" i="17"/>
  <c r="BN87" i="17"/>
  <c r="BM87" i="17"/>
  <c r="BL87" i="17"/>
  <c r="BK87" i="17"/>
  <c r="BJ87" i="17"/>
  <c r="BI87" i="17"/>
  <c r="BH87" i="17"/>
  <c r="BG87" i="17"/>
  <c r="BF87" i="17"/>
  <c r="BE87" i="17"/>
  <c r="BD87" i="17"/>
  <c r="BC87" i="17"/>
  <c r="BB87" i="17"/>
  <c r="BA87" i="17"/>
  <c r="AZ87" i="17"/>
  <c r="AY87" i="17"/>
  <c r="AX87" i="17"/>
  <c r="AW87" i="17"/>
  <c r="AV87" i="17"/>
  <c r="AU87" i="17"/>
  <c r="AT87" i="17"/>
  <c r="AS87" i="17"/>
  <c r="AR87" i="17"/>
  <c r="AQ87" i="17"/>
  <c r="AP87" i="17"/>
  <c r="AO87" i="17"/>
  <c r="AN87" i="17"/>
  <c r="AM87" i="17"/>
  <c r="AL87" i="17"/>
  <c r="AK87" i="17"/>
  <c r="AJ87" i="17"/>
  <c r="AI87" i="17"/>
  <c r="AH87" i="17"/>
  <c r="AG87" i="17"/>
  <c r="AF87" i="17"/>
  <c r="AE87" i="17"/>
  <c r="AD87" i="17"/>
  <c r="AC87" i="17"/>
  <c r="AB87" i="17"/>
  <c r="AA87" i="17"/>
  <c r="Z87" i="17"/>
  <c r="Y87" i="17"/>
  <c r="X87" i="17"/>
  <c r="W87" i="17"/>
  <c r="V87" i="17"/>
  <c r="U87" i="17"/>
  <c r="T87" i="17"/>
  <c r="S87" i="17"/>
  <c r="R87" i="17"/>
  <c r="Q87" i="17"/>
  <c r="P87" i="17"/>
  <c r="O87" i="17"/>
  <c r="N87" i="17"/>
  <c r="M87" i="17"/>
  <c r="L87" i="17"/>
  <c r="K87" i="17"/>
  <c r="J87" i="17"/>
  <c r="I87" i="17"/>
  <c r="H87" i="17"/>
  <c r="G87" i="17"/>
  <c r="F87" i="17"/>
  <c r="E87" i="17"/>
  <c r="GH86" i="17"/>
  <c r="GG86" i="17"/>
  <c r="GF86" i="17"/>
  <c r="GE86" i="17"/>
  <c r="GD86" i="17"/>
  <c r="GC86" i="17"/>
  <c r="GB86" i="17"/>
  <c r="GA86" i="17"/>
  <c r="FZ86" i="17"/>
  <c r="FY86" i="17"/>
  <c r="FX86" i="17"/>
  <c r="FW86" i="17"/>
  <c r="FV86" i="17"/>
  <c r="FU86" i="17"/>
  <c r="FT86" i="17"/>
  <c r="FS86" i="17"/>
  <c r="FR86" i="17"/>
  <c r="FQ86" i="17"/>
  <c r="FP86" i="17"/>
  <c r="FO86" i="17"/>
  <c r="FN86" i="17"/>
  <c r="FM86" i="17"/>
  <c r="FL86" i="17"/>
  <c r="FK86" i="17"/>
  <c r="FJ86" i="17"/>
  <c r="FI86" i="17"/>
  <c r="FH86" i="17"/>
  <c r="FG86" i="17"/>
  <c r="FF86" i="17"/>
  <c r="FE86" i="17"/>
  <c r="FD86" i="17"/>
  <c r="FC86" i="17"/>
  <c r="FB86" i="17"/>
  <c r="FA86" i="17"/>
  <c r="EZ86" i="17"/>
  <c r="EY86" i="17"/>
  <c r="EX86" i="17"/>
  <c r="EW86" i="17"/>
  <c r="EV86" i="17"/>
  <c r="EU86" i="17"/>
  <c r="ET86" i="17"/>
  <c r="ES86" i="17"/>
  <c r="ER86" i="17"/>
  <c r="EQ86" i="17"/>
  <c r="EP86" i="17"/>
  <c r="EO86" i="17"/>
  <c r="EN86" i="17"/>
  <c r="EM86" i="17"/>
  <c r="EL86" i="17"/>
  <c r="EK86" i="17"/>
  <c r="EJ86" i="17"/>
  <c r="EI86" i="17"/>
  <c r="EH86" i="17"/>
  <c r="EG86" i="17"/>
  <c r="EF86" i="17"/>
  <c r="EE86" i="17"/>
  <c r="ED86" i="17"/>
  <c r="EC86" i="17"/>
  <c r="EB86" i="17"/>
  <c r="EA86" i="17"/>
  <c r="DZ86" i="17"/>
  <c r="DY86" i="17"/>
  <c r="DX86" i="17"/>
  <c r="DW86" i="17"/>
  <c r="DV86" i="17"/>
  <c r="DU86" i="17"/>
  <c r="DT86" i="17"/>
  <c r="DS86" i="17"/>
  <c r="DR86" i="17"/>
  <c r="DQ86" i="17"/>
  <c r="DP86" i="17"/>
  <c r="DO86" i="17"/>
  <c r="DN86" i="17"/>
  <c r="DM86" i="17"/>
  <c r="DL86" i="17"/>
  <c r="DK86" i="17"/>
  <c r="DJ86" i="17"/>
  <c r="DI86" i="17"/>
  <c r="DH86" i="17"/>
  <c r="DG86" i="17"/>
  <c r="DF86" i="17"/>
  <c r="DE86" i="17"/>
  <c r="DD86" i="17"/>
  <c r="DC86" i="17"/>
  <c r="DB86" i="17"/>
  <c r="DA86" i="17"/>
  <c r="CZ86" i="17"/>
  <c r="CY86" i="17"/>
  <c r="CX86" i="17"/>
  <c r="CW86" i="17"/>
  <c r="CV86" i="17"/>
  <c r="CU86" i="17"/>
  <c r="CT86" i="17"/>
  <c r="CS86" i="17"/>
  <c r="CR86" i="17"/>
  <c r="CQ86" i="17"/>
  <c r="CP86" i="17"/>
  <c r="CO86" i="17"/>
  <c r="CN86" i="17"/>
  <c r="CM86" i="17"/>
  <c r="CL86" i="17"/>
  <c r="CK86" i="17"/>
  <c r="CJ86" i="17"/>
  <c r="CI86" i="17"/>
  <c r="CH86" i="17"/>
  <c r="CG86" i="17"/>
  <c r="CF86" i="17"/>
  <c r="CE86" i="17"/>
  <c r="CD86" i="17"/>
  <c r="CC86" i="17"/>
  <c r="CB86" i="17"/>
  <c r="CA86" i="17"/>
  <c r="BZ86" i="17"/>
  <c r="BY86" i="17"/>
  <c r="BX86" i="17"/>
  <c r="BW86" i="17"/>
  <c r="BV86" i="17"/>
  <c r="BU86" i="17"/>
  <c r="BT86" i="17"/>
  <c r="BS86" i="17"/>
  <c r="BR86" i="17"/>
  <c r="BQ86" i="17"/>
  <c r="BP86" i="17"/>
  <c r="BO86" i="17"/>
  <c r="BN86" i="17"/>
  <c r="BM86" i="17"/>
  <c r="BL86" i="17"/>
  <c r="BK86" i="17"/>
  <c r="BJ86" i="17"/>
  <c r="BI86" i="17"/>
  <c r="BH86" i="17"/>
  <c r="BG86" i="17"/>
  <c r="BF86" i="17"/>
  <c r="BE86" i="17"/>
  <c r="BD86" i="17"/>
  <c r="BC86" i="17"/>
  <c r="BB86" i="17"/>
  <c r="BA86" i="17"/>
  <c r="AZ86" i="17"/>
  <c r="AY86" i="17"/>
  <c r="AX86" i="17"/>
  <c r="AW86" i="17"/>
  <c r="AV86" i="17"/>
  <c r="AU86" i="17"/>
  <c r="AT86" i="17"/>
  <c r="AS86" i="17"/>
  <c r="AR86" i="17"/>
  <c r="AQ86" i="17"/>
  <c r="AP86" i="17"/>
  <c r="AO86" i="17"/>
  <c r="AN86" i="17"/>
  <c r="AM86" i="17"/>
  <c r="AL86" i="17"/>
  <c r="AK86" i="17"/>
  <c r="AJ86" i="17"/>
  <c r="AI86" i="17"/>
  <c r="AH86" i="17"/>
  <c r="AG86" i="17"/>
  <c r="AF86" i="17"/>
  <c r="AE86" i="17"/>
  <c r="AD86" i="17"/>
  <c r="AC86" i="17"/>
  <c r="AB86" i="17"/>
  <c r="AA86" i="17"/>
  <c r="Z86" i="17"/>
  <c r="Y86" i="17"/>
  <c r="X86" i="17"/>
  <c r="W86" i="17"/>
  <c r="V86" i="17"/>
  <c r="U86" i="17"/>
  <c r="T86" i="17"/>
  <c r="S86" i="17"/>
  <c r="R86" i="17"/>
  <c r="Q86" i="17"/>
  <c r="P86" i="17"/>
  <c r="O86" i="17"/>
  <c r="N86" i="17"/>
  <c r="M86" i="17"/>
  <c r="L86" i="17"/>
  <c r="K86" i="17"/>
  <c r="J86" i="17"/>
  <c r="I86" i="17"/>
  <c r="H86" i="17"/>
  <c r="G86" i="17"/>
  <c r="F86" i="17"/>
  <c r="E86" i="17"/>
  <c r="GH85" i="17"/>
  <c r="GG85" i="17"/>
  <c r="GF85" i="17"/>
  <c r="GE85" i="17"/>
  <c r="GD85" i="17"/>
  <c r="GC85" i="17"/>
  <c r="GB85" i="17"/>
  <c r="GA85" i="17"/>
  <c r="FZ85" i="17"/>
  <c r="FY85" i="17"/>
  <c r="FX85" i="17"/>
  <c r="FW85" i="17"/>
  <c r="FV85" i="17"/>
  <c r="FU85" i="17"/>
  <c r="FT85" i="17"/>
  <c r="FS85" i="17"/>
  <c r="FR85" i="17"/>
  <c r="FQ85" i="17"/>
  <c r="FP85" i="17"/>
  <c r="FO85" i="17"/>
  <c r="FN85" i="17"/>
  <c r="FM85" i="17"/>
  <c r="FL85" i="17"/>
  <c r="FK85" i="17"/>
  <c r="FJ85" i="17"/>
  <c r="FI85" i="17"/>
  <c r="FH85" i="17"/>
  <c r="FG85" i="17"/>
  <c r="FF85" i="17"/>
  <c r="FE85" i="17"/>
  <c r="FD85" i="17"/>
  <c r="FC85" i="17"/>
  <c r="FB85" i="17"/>
  <c r="FA85" i="17"/>
  <c r="EZ85" i="17"/>
  <c r="EY85" i="17"/>
  <c r="EX85" i="17"/>
  <c r="EW85" i="17"/>
  <c r="EV85" i="17"/>
  <c r="EU85" i="17"/>
  <c r="ET85" i="17"/>
  <c r="ES85" i="17"/>
  <c r="ER85" i="17"/>
  <c r="EQ85" i="17"/>
  <c r="EP85" i="17"/>
  <c r="EO85" i="17"/>
  <c r="EN85" i="17"/>
  <c r="EM85" i="17"/>
  <c r="EL85" i="17"/>
  <c r="EK85" i="17"/>
  <c r="EJ85" i="17"/>
  <c r="EI85" i="17"/>
  <c r="EH85" i="17"/>
  <c r="EG85" i="17"/>
  <c r="EF85" i="17"/>
  <c r="EE85" i="17"/>
  <c r="ED85" i="17"/>
  <c r="EC85" i="17"/>
  <c r="EB85" i="17"/>
  <c r="EA85" i="17"/>
  <c r="DZ85" i="17"/>
  <c r="DY85" i="17"/>
  <c r="DX85" i="17"/>
  <c r="DW85" i="17"/>
  <c r="DV85" i="17"/>
  <c r="DU85" i="17"/>
  <c r="DT85" i="17"/>
  <c r="DS85" i="17"/>
  <c r="DR85" i="17"/>
  <c r="DQ85" i="17"/>
  <c r="DP85" i="17"/>
  <c r="DO85" i="17"/>
  <c r="DN85" i="17"/>
  <c r="DM85" i="17"/>
  <c r="DL85" i="17"/>
  <c r="DK85" i="17"/>
  <c r="DJ85" i="17"/>
  <c r="DI85" i="17"/>
  <c r="DH85" i="17"/>
  <c r="DG85" i="17"/>
  <c r="DF85" i="17"/>
  <c r="DE85" i="17"/>
  <c r="DD85" i="17"/>
  <c r="DC85" i="17"/>
  <c r="DB85" i="17"/>
  <c r="DA85" i="17"/>
  <c r="CZ85" i="17"/>
  <c r="CY85" i="17"/>
  <c r="CX85" i="17"/>
  <c r="CW85" i="17"/>
  <c r="CV85" i="17"/>
  <c r="CU85" i="17"/>
  <c r="CT85" i="17"/>
  <c r="CS85" i="17"/>
  <c r="CR85" i="17"/>
  <c r="CQ85" i="17"/>
  <c r="CP85" i="17"/>
  <c r="CO85" i="17"/>
  <c r="CN85" i="17"/>
  <c r="CM85" i="17"/>
  <c r="CL85" i="17"/>
  <c r="CK85" i="17"/>
  <c r="CJ85" i="17"/>
  <c r="CI85" i="17"/>
  <c r="CH85" i="17"/>
  <c r="CG85" i="17"/>
  <c r="CF85" i="17"/>
  <c r="CE85" i="17"/>
  <c r="CD85" i="17"/>
  <c r="CC85" i="17"/>
  <c r="CB85" i="17"/>
  <c r="CA85" i="17"/>
  <c r="BZ85" i="17"/>
  <c r="BY85" i="17"/>
  <c r="BX85" i="17"/>
  <c r="BW85" i="17"/>
  <c r="BV85" i="17"/>
  <c r="BU85" i="17"/>
  <c r="BT85" i="17"/>
  <c r="BS85" i="17"/>
  <c r="BR85" i="17"/>
  <c r="BQ85" i="17"/>
  <c r="BP85" i="17"/>
  <c r="BO85" i="17"/>
  <c r="BN85" i="17"/>
  <c r="BM85" i="17"/>
  <c r="BL85" i="17"/>
  <c r="BK85" i="17"/>
  <c r="BJ85" i="17"/>
  <c r="BI85" i="17"/>
  <c r="BH85" i="17"/>
  <c r="BG85" i="17"/>
  <c r="BF85" i="17"/>
  <c r="BE85" i="17"/>
  <c r="BD85" i="17"/>
  <c r="BC85" i="17"/>
  <c r="BB85" i="17"/>
  <c r="BA85" i="17"/>
  <c r="AZ85" i="17"/>
  <c r="AY85" i="17"/>
  <c r="AX85" i="17"/>
  <c r="AW85" i="17"/>
  <c r="AV85" i="17"/>
  <c r="AU85" i="17"/>
  <c r="AT85" i="17"/>
  <c r="AS85" i="17"/>
  <c r="AR85" i="17"/>
  <c r="AQ85" i="17"/>
  <c r="AP85" i="17"/>
  <c r="AO85" i="17"/>
  <c r="AN85" i="17"/>
  <c r="AM85" i="17"/>
  <c r="AL85" i="17"/>
  <c r="AK85" i="17"/>
  <c r="AJ85" i="17"/>
  <c r="AI85" i="17"/>
  <c r="AH85" i="17"/>
  <c r="AG85" i="17"/>
  <c r="AF85" i="17"/>
  <c r="AE85" i="17"/>
  <c r="AD85" i="17"/>
  <c r="AC85" i="17"/>
  <c r="AB85" i="17"/>
  <c r="AA85" i="17"/>
  <c r="Z85" i="17"/>
  <c r="Y85" i="17"/>
  <c r="X85" i="17"/>
  <c r="W85" i="17"/>
  <c r="V85" i="17"/>
  <c r="U85" i="17"/>
  <c r="T85" i="17"/>
  <c r="S85" i="17"/>
  <c r="R85" i="17"/>
  <c r="Q85" i="17"/>
  <c r="P85" i="17"/>
  <c r="O85" i="17"/>
  <c r="N85" i="17"/>
  <c r="M85" i="17"/>
  <c r="L85" i="17"/>
  <c r="K85" i="17"/>
  <c r="J85" i="17"/>
  <c r="I85" i="17"/>
  <c r="H85" i="17"/>
  <c r="G85" i="17"/>
  <c r="F85" i="17"/>
  <c r="E85" i="17"/>
  <c r="GH84" i="17"/>
  <c r="GG84" i="17"/>
  <c r="GF84" i="17"/>
  <c r="GE84" i="17"/>
  <c r="GD84" i="17"/>
  <c r="GC84" i="17"/>
  <c r="GB84" i="17"/>
  <c r="GA84" i="17"/>
  <c r="FZ84" i="17"/>
  <c r="FY84" i="17"/>
  <c r="FX84" i="17"/>
  <c r="FW84" i="17"/>
  <c r="FV84" i="17"/>
  <c r="FU84" i="17"/>
  <c r="FT84" i="17"/>
  <c r="FS84" i="17"/>
  <c r="FR84" i="17"/>
  <c r="FQ84" i="17"/>
  <c r="FP84" i="17"/>
  <c r="FO84" i="17"/>
  <c r="FN84" i="17"/>
  <c r="FM84" i="17"/>
  <c r="FL84" i="17"/>
  <c r="FK84" i="17"/>
  <c r="FJ84" i="17"/>
  <c r="FI84" i="17"/>
  <c r="FH84" i="17"/>
  <c r="FG84" i="17"/>
  <c r="FF84" i="17"/>
  <c r="FE84" i="17"/>
  <c r="FD84" i="17"/>
  <c r="FC84" i="17"/>
  <c r="FB84" i="17"/>
  <c r="FA84" i="17"/>
  <c r="EZ84" i="17"/>
  <c r="EY84" i="17"/>
  <c r="EX84" i="17"/>
  <c r="EW84" i="17"/>
  <c r="EV84" i="17"/>
  <c r="EU84" i="17"/>
  <c r="ET84" i="17"/>
  <c r="ES84" i="17"/>
  <c r="ER84" i="17"/>
  <c r="EQ84" i="17"/>
  <c r="EP84" i="17"/>
  <c r="EO84" i="17"/>
  <c r="EN84" i="17"/>
  <c r="EM84" i="17"/>
  <c r="EL84" i="17"/>
  <c r="EK84" i="17"/>
  <c r="EJ84" i="17"/>
  <c r="EI84" i="17"/>
  <c r="EH84" i="17"/>
  <c r="EG84" i="17"/>
  <c r="EF84" i="17"/>
  <c r="EE84" i="17"/>
  <c r="ED84" i="17"/>
  <c r="EC84" i="17"/>
  <c r="EB84" i="17"/>
  <c r="EA84" i="17"/>
  <c r="DZ84" i="17"/>
  <c r="DY84" i="17"/>
  <c r="DX84" i="17"/>
  <c r="DW84" i="17"/>
  <c r="DV84" i="17"/>
  <c r="DU84" i="17"/>
  <c r="DT84" i="17"/>
  <c r="DS84" i="17"/>
  <c r="DR84" i="17"/>
  <c r="DQ84" i="17"/>
  <c r="DP84" i="17"/>
  <c r="DO84" i="17"/>
  <c r="DN84" i="17"/>
  <c r="DM84" i="17"/>
  <c r="DL84" i="17"/>
  <c r="DK84" i="17"/>
  <c r="DJ84" i="17"/>
  <c r="DI84" i="17"/>
  <c r="DH84" i="17"/>
  <c r="DG84" i="17"/>
  <c r="DF84" i="17"/>
  <c r="DE84" i="17"/>
  <c r="DD84" i="17"/>
  <c r="DC84" i="17"/>
  <c r="DB84" i="17"/>
  <c r="DA84" i="17"/>
  <c r="CZ84" i="17"/>
  <c r="CY84" i="17"/>
  <c r="CX84" i="17"/>
  <c r="CW84" i="17"/>
  <c r="CV84" i="17"/>
  <c r="CU84" i="17"/>
  <c r="CT84" i="17"/>
  <c r="CS84" i="17"/>
  <c r="CR84" i="17"/>
  <c r="CQ84" i="17"/>
  <c r="CP84" i="17"/>
  <c r="CO84" i="17"/>
  <c r="CN84" i="17"/>
  <c r="CM84" i="17"/>
  <c r="CL84" i="17"/>
  <c r="CK84" i="17"/>
  <c r="CJ84" i="17"/>
  <c r="CI84" i="17"/>
  <c r="CH84" i="17"/>
  <c r="CG84" i="17"/>
  <c r="CF84" i="17"/>
  <c r="CE84" i="17"/>
  <c r="CD84" i="17"/>
  <c r="CC84" i="17"/>
  <c r="CB84" i="17"/>
  <c r="CA84" i="17"/>
  <c r="BZ84" i="17"/>
  <c r="BY84" i="17"/>
  <c r="BX84" i="17"/>
  <c r="BW84" i="17"/>
  <c r="BV84" i="17"/>
  <c r="BU84" i="17"/>
  <c r="BT84" i="17"/>
  <c r="BS84" i="17"/>
  <c r="BR84" i="17"/>
  <c r="BQ84" i="17"/>
  <c r="BP84" i="17"/>
  <c r="BO84" i="17"/>
  <c r="BN84" i="17"/>
  <c r="BM84" i="17"/>
  <c r="BL84" i="17"/>
  <c r="BK84" i="17"/>
  <c r="BJ84" i="17"/>
  <c r="BI84" i="17"/>
  <c r="BH84" i="17"/>
  <c r="BG84" i="17"/>
  <c r="BF84" i="17"/>
  <c r="BE84" i="17"/>
  <c r="BD84" i="17"/>
  <c r="BC84" i="17"/>
  <c r="BB84" i="17"/>
  <c r="BA84" i="17"/>
  <c r="AZ84" i="17"/>
  <c r="AY84" i="17"/>
  <c r="AX84" i="17"/>
  <c r="AW84" i="17"/>
  <c r="AV84" i="17"/>
  <c r="AU84" i="17"/>
  <c r="AT84" i="17"/>
  <c r="AS84" i="17"/>
  <c r="AR84" i="17"/>
  <c r="AQ84" i="17"/>
  <c r="AP84" i="17"/>
  <c r="AO84" i="17"/>
  <c r="AN84" i="17"/>
  <c r="AM84" i="17"/>
  <c r="AL84" i="17"/>
  <c r="AK84" i="17"/>
  <c r="AJ84" i="17"/>
  <c r="AI84" i="17"/>
  <c r="AH84" i="17"/>
  <c r="AG84" i="17"/>
  <c r="AF84" i="17"/>
  <c r="AE84" i="17"/>
  <c r="AD84" i="17"/>
  <c r="AC84" i="17"/>
  <c r="AB84" i="17"/>
  <c r="AA84" i="17"/>
  <c r="Z84" i="17"/>
  <c r="Y84" i="17"/>
  <c r="X84" i="17"/>
  <c r="W84" i="17"/>
  <c r="V84" i="17"/>
  <c r="U84" i="17"/>
  <c r="T84" i="17"/>
  <c r="S84" i="17"/>
  <c r="R84" i="17"/>
  <c r="Q84" i="17"/>
  <c r="P84" i="17"/>
  <c r="O84" i="17"/>
  <c r="N84" i="17"/>
  <c r="M84" i="17"/>
  <c r="L84" i="17"/>
  <c r="K84" i="17"/>
  <c r="J84" i="17"/>
  <c r="I84" i="17"/>
  <c r="H84" i="17"/>
  <c r="G84" i="17"/>
  <c r="F84" i="17"/>
  <c r="E84" i="17"/>
  <c r="GH83" i="17"/>
  <c r="GG83" i="17"/>
  <c r="GF83" i="17"/>
  <c r="GE83" i="17"/>
  <c r="GD83" i="17"/>
  <c r="GC83" i="17"/>
  <c r="GB83" i="17"/>
  <c r="GA83" i="17"/>
  <c r="FZ83" i="17"/>
  <c r="FY83" i="17"/>
  <c r="FX83" i="17"/>
  <c r="FW83" i="17"/>
  <c r="FV83" i="17"/>
  <c r="FU83" i="17"/>
  <c r="FT83" i="17"/>
  <c r="FS83" i="17"/>
  <c r="FR83" i="17"/>
  <c r="FQ83" i="17"/>
  <c r="FP83" i="17"/>
  <c r="FO83" i="17"/>
  <c r="FN83" i="17"/>
  <c r="FM83" i="17"/>
  <c r="FL83" i="17"/>
  <c r="FK83" i="17"/>
  <c r="FJ83" i="17"/>
  <c r="FI83" i="17"/>
  <c r="FH83" i="17"/>
  <c r="FG83" i="17"/>
  <c r="FF83" i="17"/>
  <c r="FE83" i="17"/>
  <c r="FD83" i="17"/>
  <c r="FC83" i="17"/>
  <c r="FB83" i="17"/>
  <c r="FA83" i="17"/>
  <c r="EZ83" i="17"/>
  <c r="EY83" i="17"/>
  <c r="EX83" i="17"/>
  <c r="EW83" i="17"/>
  <c r="EV83" i="17"/>
  <c r="EU83" i="17"/>
  <c r="ET83" i="17"/>
  <c r="ES83" i="17"/>
  <c r="ER83" i="17"/>
  <c r="EQ83" i="17"/>
  <c r="EP83" i="17"/>
  <c r="EO83" i="17"/>
  <c r="EN83" i="17"/>
  <c r="EM83" i="17"/>
  <c r="EL83" i="17"/>
  <c r="EK83" i="17"/>
  <c r="EJ83" i="17"/>
  <c r="EI83" i="17"/>
  <c r="EH83" i="17"/>
  <c r="EG83" i="17"/>
  <c r="EF83" i="17"/>
  <c r="EE83" i="17"/>
  <c r="ED83" i="17"/>
  <c r="EC83" i="17"/>
  <c r="EB83" i="17"/>
  <c r="EA83" i="17"/>
  <c r="DZ83" i="17"/>
  <c r="DY83" i="17"/>
  <c r="DX83" i="17"/>
  <c r="DW83" i="17"/>
  <c r="DV83" i="17"/>
  <c r="DU83" i="17"/>
  <c r="DT83" i="17"/>
  <c r="DS83" i="17"/>
  <c r="DR83" i="17"/>
  <c r="DQ83" i="17"/>
  <c r="DP83" i="17"/>
  <c r="DO83" i="17"/>
  <c r="DN83" i="17"/>
  <c r="DM83" i="17"/>
  <c r="DL83" i="17"/>
  <c r="DK83" i="17"/>
  <c r="DJ83" i="17"/>
  <c r="DI83" i="17"/>
  <c r="DH83" i="17"/>
  <c r="DG83" i="17"/>
  <c r="DF83" i="17"/>
  <c r="DE83" i="17"/>
  <c r="DD83" i="17"/>
  <c r="DC83" i="17"/>
  <c r="DB83" i="17"/>
  <c r="DA83" i="17"/>
  <c r="CZ83" i="17"/>
  <c r="CY83" i="17"/>
  <c r="CX83" i="17"/>
  <c r="CW83" i="17"/>
  <c r="CV83" i="17"/>
  <c r="CU83" i="17"/>
  <c r="CT83" i="17"/>
  <c r="CS83" i="17"/>
  <c r="CR83" i="17"/>
  <c r="CQ83" i="17"/>
  <c r="CP83" i="17"/>
  <c r="CO83" i="17"/>
  <c r="CN83" i="17"/>
  <c r="CM83" i="17"/>
  <c r="CL83" i="17"/>
  <c r="CK83" i="17"/>
  <c r="CJ83" i="17"/>
  <c r="CI83" i="17"/>
  <c r="CH83" i="17"/>
  <c r="CG83" i="17"/>
  <c r="CF83" i="17"/>
  <c r="CE83" i="17"/>
  <c r="CD83" i="17"/>
  <c r="CC83" i="17"/>
  <c r="CB83" i="17"/>
  <c r="CA83" i="17"/>
  <c r="BZ83" i="17"/>
  <c r="BY83" i="17"/>
  <c r="BX83" i="17"/>
  <c r="BW83" i="17"/>
  <c r="BV83" i="17"/>
  <c r="BU83" i="17"/>
  <c r="BT83" i="17"/>
  <c r="BS83" i="17"/>
  <c r="BR83" i="17"/>
  <c r="BQ83" i="17"/>
  <c r="BP83" i="17"/>
  <c r="BO83" i="17"/>
  <c r="BN83" i="17"/>
  <c r="BM83" i="17"/>
  <c r="BL83" i="17"/>
  <c r="BK83" i="17"/>
  <c r="BJ83" i="17"/>
  <c r="BI83" i="17"/>
  <c r="BH83" i="17"/>
  <c r="BG83" i="17"/>
  <c r="BF83" i="17"/>
  <c r="BE83" i="17"/>
  <c r="BD83" i="17"/>
  <c r="BC83" i="17"/>
  <c r="BB83" i="17"/>
  <c r="BA83" i="17"/>
  <c r="AZ83" i="17"/>
  <c r="AY83" i="17"/>
  <c r="AX83" i="17"/>
  <c r="AW83" i="17"/>
  <c r="AV83" i="17"/>
  <c r="AU83" i="17"/>
  <c r="AT83" i="17"/>
  <c r="AS83" i="17"/>
  <c r="AR83" i="17"/>
  <c r="AQ83" i="17"/>
  <c r="AP83" i="17"/>
  <c r="AO83" i="17"/>
  <c r="AN83" i="17"/>
  <c r="AM83" i="17"/>
  <c r="AL83" i="17"/>
  <c r="AK83" i="17"/>
  <c r="AJ83" i="17"/>
  <c r="AI83" i="17"/>
  <c r="AH83" i="17"/>
  <c r="AG83" i="17"/>
  <c r="AF83" i="17"/>
  <c r="AE83" i="17"/>
  <c r="AD83" i="17"/>
  <c r="AC83" i="17"/>
  <c r="AB83" i="17"/>
  <c r="AA83" i="17"/>
  <c r="Z83" i="17"/>
  <c r="Y83" i="17"/>
  <c r="X83" i="17"/>
  <c r="W83" i="17"/>
  <c r="V83" i="17"/>
  <c r="U83" i="17"/>
  <c r="T83" i="17"/>
  <c r="S83" i="17"/>
  <c r="R83" i="17"/>
  <c r="Q83" i="17"/>
  <c r="P83" i="17"/>
  <c r="O83" i="17"/>
  <c r="N83" i="17"/>
  <c r="M83" i="17"/>
  <c r="L83" i="17"/>
  <c r="K83" i="17"/>
  <c r="J83" i="17"/>
  <c r="I83" i="17"/>
  <c r="H83" i="17"/>
  <c r="G83" i="17"/>
  <c r="F83" i="17"/>
  <c r="E83" i="17"/>
  <c r="GH82" i="17"/>
  <c r="GG82" i="17"/>
  <c r="GF82" i="17"/>
  <c r="GE82" i="17"/>
  <c r="GD82" i="17"/>
  <c r="GC82" i="17"/>
  <c r="GB82" i="17"/>
  <c r="GA82" i="17"/>
  <c r="FZ82" i="17"/>
  <c r="FY82" i="17"/>
  <c r="FX82" i="17"/>
  <c r="FW82" i="17"/>
  <c r="FV82" i="17"/>
  <c r="FU82" i="17"/>
  <c r="FT82" i="17"/>
  <c r="FS82" i="17"/>
  <c r="FR82" i="17"/>
  <c r="FQ82" i="17"/>
  <c r="FP82" i="17"/>
  <c r="FO82" i="17"/>
  <c r="FN82" i="17"/>
  <c r="FM82" i="17"/>
  <c r="FL82" i="17"/>
  <c r="FK82" i="17"/>
  <c r="FJ82" i="17"/>
  <c r="FI82" i="17"/>
  <c r="FH82" i="17"/>
  <c r="FG82" i="17"/>
  <c r="FF82" i="17"/>
  <c r="FE82" i="17"/>
  <c r="FD82" i="17"/>
  <c r="FC82" i="17"/>
  <c r="FB82" i="17"/>
  <c r="FA82" i="17"/>
  <c r="EZ82" i="17"/>
  <c r="EY82" i="17"/>
  <c r="EX82" i="17"/>
  <c r="EW82" i="17"/>
  <c r="EV82" i="17"/>
  <c r="EU82" i="17"/>
  <c r="ET82" i="17"/>
  <c r="ES82" i="17"/>
  <c r="ER82" i="17"/>
  <c r="EQ82" i="17"/>
  <c r="EP82" i="17"/>
  <c r="EO82" i="17"/>
  <c r="EN82" i="17"/>
  <c r="EM82" i="17"/>
  <c r="EL82" i="17"/>
  <c r="EK82" i="17"/>
  <c r="EJ82" i="17"/>
  <c r="EI82" i="17"/>
  <c r="EH82" i="17"/>
  <c r="EG82" i="17"/>
  <c r="EF82" i="17"/>
  <c r="EE82" i="17"/>
  <c r="ED82" i="17"/>
  <c r="EC82" i="17"/>
  <c r="EB82" i="17"/>
  <c r="EA82" i="17"/>
  <c r="DZ82" i="17"/>
  <c r="DY82" i="17"/>
  <c r="DX82" i="17"/>
  <c r="DW82" i="17"/>
  <c r="DV82" i="17"/>
  <c r="DU82" i="17"/>
  <c r="DT82" i="17"/>
  <c r="DS82" i="17"/>
  <c r="DR82" i="17"/>
  <c r="DQ82" i="17"/>
  <c r="DP82" i="17"/>
  <c r="DO82" i="17"/>
  <c r="DN82" i="17"/>
  <c r="DM82" i="17"/>
  <c r="DL82" i="17"/>
  <c r="DK82" i="17"/>
  <c r="DJ82" i="17"/>
  <c r="DI82" i="17"/>
  <c r="DH82" i="17"/>
  <c r="DG82" i="17"/>
  <c r="DF82" i="17"/>
  <c r="DE82" i="17"/>
  <c r="DD82" i="17"/>
  <c r="DC82" i="17"/>
  <c r="DB82" i="17"/>
  <c r="DA82" i="17"/>
  <c r="CZ82" i="17"/>
  <c r="CY82" i="17"/>
  <c r="CX82" i="17"/>
  <c r="CW82" i="17"/>
  <c r="CV82" i="17"/>
  <c r="CU82" i="17"/>
  <c r="CT82" i="17"/>
  <c r="CS82" i="17"/>
  <c r="CR82" i="17"/>
  <c r="CQ82" i="17"/>
  <c r="CP82" i="17"/>
  <c r="CO82" i="17"/>
  <c r="CN82" i="17"/>
  <c r="CM82" i="17"/>
  <c r="CL82" i="17"/>
  <c r="CK82" i="17"/>
  <c r="CJ82" i="17"/>
  <c r="CI82" i="17"/>
  <c r="CH82" i="17"/>
  <c r="CG82" i="17"/>
  <c r="CF82" i="17"/>
  <c r="CE82" i="17"/>
  <c r="CD82" i="17"/>
  <c r="CC82" i="17"/>
  <c r="CB82" i="17"/>
  <c r="CA82" i="17"/>
  <c r="BZ82" i="17"/>
  <c r="BY82" i="17"/>
  <c r="BX82" i="17"/>
  <c r="BW82" i="17"/>
  <c r="BV82" i="17"/>
  <c r="BU82" i="17"/>
  <c r="BT82" i="17"/>
  <c r="BS82" i="17"/>
  <c r="BR82" i="17"/>
  <c r="BQ82" i="17"/>
  <c r="BP82" i="17"/>
  <c r="BO82" i="17"/>
  <c r="BN82" i="17"/>
  <c r="BM82" i="17"/>
  <c r="BL82" i="17"/>
  <c r="BK82" i="17"/>
  <c r="BJ82" i="17"/>
  <c r="BI82" i="17"/>
  <c r="BH82" i="17"/>
  <c r="BG82" i="17"/>
  <c r="BF82" i="17"/>
  <c r="BE82" i="17"/>
  <c r="BD82" i="17"/>
  <c r="BC82" i="17"/>
  <c r="BB82" i="17"/>
  <c r="BA82" i="17"/>
  <c r="AZ82" i="17"/>
  <c r="AY82" i="17"/>
  <c r="AX82" i="17"/>
  <c r="AW82" i="17"/>
  <c r="AV82" i="17"/>
  <c r="AU82" i="17"/>
  <c r="AT82" i="17"/>
  <c r="AS82" i="17"/>
  <c r="AR82" i="17"/>
  <c r="AQ82" i="17"/>
  <c r="AP82" i="17"/>
  <c r="AO82" i="17"/>
  <c r="AN82" i="17"/>
  <c r="AM82" i="17"/>
  <c r="AL82" i="17"/>
  <c r="AK82" i="17"/>
  <c r="AJ82" i="17"/>
  <c r="AI82" i="17"/>
  <c r="AH82" i="17"/>
  <c r="AG82" i="17"/>
  <c r="AF82" i="17"/>
  <c r="AE82" i="17"/>
  <c r="AD82" i="17"/>
  <c r="AC82" i="17"/>
  <c r="AB82" i="17"/>
  <c r="AA82" i="17"/>
  <c r="Z82" i="17"/>
  <c r="Y82" i="17"/>
  <c r="X82" i="17"/>
  <c r="W82" i="17"/>
  <c r="V82" i="17"/>
  <c r="U82" i="17"/>
  <c r="T82" i="17"/>
  <c r="S82" i="17"/>
  <c r="R82" i="17"/>
  <c r="Q82" i="17"/>
  <c r="P82" i="17"/>
  <c r="O82" i="17"/>
  <c r="N82" i="17"/>
  <c r="M82" i="17"/>
  <c r="L82" i="17"/>
  <c r="K82" i="17"/>
  <c r="J82" i="17"/>
  <c r="I82" i="17"/>
  <c r="H82" i="17"/>
  <c r="G82" i="17"/>
  <c r="F82" i="17"/>
  <c r="E82" i="17"/>
  <c r="GH81" i="17"/>
  <c r="GG81" i="17"/>
  <c r="GF81" i="17"/>
  <c r="GE81" i="17"/>
  <c r="GD81" i="17"/>
  <c r="GC81" i="17"/>
  <c r="GB81" i="17"/>
  <c r="GA81" i="17"/>
  <c r="FZ81" i="17"/>
  <c r="FY81" i="17"/>
  <c r="FX81" i="17"/>
  <c r="FW81" i="17"/>
  <c r="FV81" i="17"/>
  <c r="FU81" i="17"/>
  <c r="FT81" i="17"/>
  <c r="FS81" i="17"/>
  <c r="FR81" i="17"/>
  <c r="FQ81" i="17"/>
  <c r="FP81" i="17"/>
  <c r="FO81" i="17"/>
  <c r="FN81" i="17"/>
  <c r="FM81" i="17"/>
  <c r="FL81" i="17"/>
  <c r="FK81" i="17"/>
  <c r="FJ81" i="17"/>
  <c r="FI81" i="17"/>
  <c r="FH81" i="17"/>
  <c r="FG81" i="17"/>
  <c r="FF81" i="17"/>
  <c r="FE81" i="17"/>
  <c r="FD81" i="17"/>
  <c r="FC81" i="17"/>
  <c r="FB81" i="17"/>
  <c r="FA81" i="17"/>
  <c r="EZ81" i="17"/>
  <c r="EY81" i="17"/>
  <c r="EX81" i="17"/>
  <c r="EW81" i="17"/>
  <c r="EV81" i="17"/>
  <c r="EU81" i="17"/>
  <c r="ET81" i="17"/>
  <c r="ES81" i="17"/>
  <c r="ER81" i="17"/>
  <c r="EQ81" i="17"/>
  <c r="EP81" i="17"/>
  <c r="EO81" i="17"/>
  <c r="EN81" i="17"/>
  <c r="EM81" i="17"/>
  <c r="EL81" i="17"/>
  <c r="EK81" i="17"/>
  <c r="EJ81" i="17"/>
  <c r="EI81" i="17"/>
  <c r="EH81" i="17"/>
  <c r="EG81" i="17"/>
  <c r="EF81" i="17"/>
  <c r="EE81" i="17"/>
  <c r="ED81" i="17"/>
  <c r="EC81" i="17"/>
  <c r="EB81" i="17"/>
  <c r="EA81" i="17"/>
  <c r="DZ81" i="17"/>
  <c r="DY81" i="17"/>
  <c r="DX81" i="17"/>
  <c r="DW81" i="17"/>
  <c r="DV81" i="17"/>
  <c r="DU81" i="17"/>
  <c r="DT81" i="17"/>
  <c r="DS81" i="17"/>
  <c r="DR81" i="17"/>
  <c r="DQ81" i="17"/>
  <c r="DP81" i="17"/>
  <c r="DO81" i="17"/>
  <c r="DN81" i="17"/>
  <c r="DM81" i="17"/>
  <c r="DL81" i="17"/>
  <c r="DK81" i="17"/>
  <c r="DJ81" i="17"/>
  <c r="DI81" i="17"/>
  <c r="DH81" i="17"/>
  <c r="DG81" i="17"/>
  <c r="DF81" i="17"/>
  <c r="DE81" i="17"/>
  <c r="DD81" i="17"/>
  <c r="DC81" i="17"/>
  <c r="DB81" i="17"/>
  <c r="DA81" i="17"/>
  <c r="CZ81" i="17"/>
  <c r="CY81" i="17"/>
  <c r="CX81" i="17"/>
  <c r="CW81" i="17"/>
  <c r="CV81" i="17"/>
  <c r="CU81" i="17"/>
  <c r="CT81" i="17"/>
  <c r="CS81" i="17"/>
  <c r="CR81" i="17"/>
  <c r="CQ81" i="17"/>
  <c r="CP81" i="17"/>
  <c r="CO81" i="17"/>
  <c r="CN81" i="17"/>
  <c r="CM81" i="17"/>
  <c r="CL81" i="17"/>
  <c r="CK81" i="17"/>
  <c r="CJ81" i="17"/>
  <c r="CI81" i="17"/>
  <c r="CH81" i="17"/>
  <c r="CG81" i="17"/>
  <c r="CF81" i="17"/>
  <c r="CE81" i="17"/>
  <c r="CD81" i="17"/>
  <c r="CC81" i="17"/>
  <c r="CB81" i="17"/>
  <c r="CA81" i="17"/>
  <c r="BZ81" i="17"/>
  <c r="BY81" i="17"/>
  <c r="BX81" i="17"/>
  <c r="BW81" i="17"/>
  <c r="BV81" i="17"/>
  <c r="BU81" i="17"/>
  <c r="BT81" i="17"/>
  <c r="BS81" i="17"/>
  <c r="BR81" i="17"/>
  <c r="BQ81" i="17"/>
  <c r="BP81" i="17"/>
  <c r="BO81" i="17"/>
  <c r="BN81" i="17"/>
  <c r="BM81" i="17"/>
  <c r="BL81" i="17"/>
  <c r="BK81" i="17"/>
  <c r="BJ81" i="17"/>
  <c r="BI81" i="17"/>
  <c r="BH81" i="17"/>
  <c r="BG81" i="17"/>
  <c r="BF81" i="17"/>
  <c r="BE81" i="17"/>
  <c r="BD81" i="17"/>
  <c r="BC81" i="17"/>
  <c r="BB81" i="17"/>
  <c r="BA81" i="17"/>
  <c r="AZ81" i="17"/>
  <c r="AY81" i="17"/>
  <c r="AX81" i="17"/>
  <c r="AW81" i="17"/>
  <c r="AV81" i="17"/>
  <c r="AU81" i="17"/>
  <c r="AT81" i="17"/>
  <c r="AS81" i="17"/>
  <c r="AR81" i="17"/>
  <c r="AQ81" i="17"/>
  <c r="AP81" i="17"/>
  <c r="AO81" i="17"/>
  <c r="AN81" i="17"/>
  <c r="AM81" i="17"/>
  <c r="AL81" i="17"/>
  <c r="AK81" i="17"/>
  <c r="AJ81" i="17"/>
  <c r="AI81" i="17"/>
  <c r="AH81" i="17"/>
  <c r="AG81" i="17"/>
  <c r="AF81" i="17"/>
  <c r="AE81" i="17"/>
  <c r="AD81" i="17"/>
  <c r="AC81" i="17"/>
  <c r="AB81" i="17"/>
  <c r="AA81" i="17"/>
  <c r="Z81" i="17"/>
  <c r="Y81" i="17"/>
  <c r="X81" i="17"/>
  <c r="W81" i="17"/>
  <c r="V81" i="17"/>
  <c r="U81" i="17"/>
  <c r="T81" i="17"/>
  <c r="S81" i="17"/>
  <c r="R81" i="17"/>
  <c r="Q81" i="17"/>
  <c r="P81" i="17"/>
  <c r="O81" i="17"/>
  <c r="N81" i="17"/>
  <c r="M81" i="17"/>
  <c r="L81" i="17"/>
  <c r="K81" i="17"/>
  <c r="J81" i="17"/>
  <c r="I81" i="17"/>
  <c r="H81" i="17"/>
  <c r="G81" i="17"/>
  <c r="F81" i="17"/>
  <c r="E81" i="17"/>
  <c r="GH80" i="17"/>
  <c r="GG80" i="17"/>
  <c r="GF80" i="17"/>
  <c r="GE80" i="17"/>
  <c r="GD80" i="17"/>
  <c r="GC80" i="17"/>
  <c r="GB80" i="17"/>
  <c r="GA80" i="17"/>
  <c r="FZ80" i="17"/>
  <c r="FY80" i="17"/>
  <c r="FX80" i="17"/>
  <c r="FW80" i="17"/>
  <c r="FV80" i="17"/>
  <c r="FU80" i="17"/>
  <c r="FT80" i="17"/>
  <c r="FS80" i="17"/>
  <c r="FR80" i="17"/>
  <c r="FQ80" i="17"/>
  <c r="FP80" i="17"/>
  <c r="FO80" i="17"/>
  <c r="FN80" i="17"/>
  <c r="FM80" i="17"/>
  <c r="FL80" i="17"/>
  <c r="FK80" i="17"/>
  <c r="FJ80" i="17"/>
  <c r="FI80" i="17"/>
  <c r="FH80" i="17"/>
  <c r="FG80" i="17"/>
  <c r="FF80" i="17"/>
  <c r="FE80" i="17"/>
  <c r="FD80" i="17"/>
  <c r="FC80" i="17"/>
  <c r="FB80" i="17"/>
  <c r="FA80" i="17"/>
  <c r="EZ80" i="17"/>
  <c r="EY80" i="17"/>
  <c r="EX80" i="17"/>
  <c r="EW80" i="17"/>
  <c r="EV80" i="17"/>
  <c r="EU80" i="17"/>
  <c r="ET80" i="17"/>
  <c r="ES80" i="17"/>
  <c r="ER80" i="17"/>
  <c r="EQ80" i="17"/>
  <c r="EP80" i="17"/>
  <c r="EO80" i="17"/>
  <c r="EN80" i="17"/>
  <c r="EM80" i="17"/>
  <c r="EL80" i="17"/>
  <c r="EK80" i="17"/>
  <c r="EJ80" i="17"/>
  <c r="EI80" i="17"/>
  <c r="EH80" i="17"/>
  <c r="EG80" i="17"/>
  <c r="EF80" i="17"/>
  <c r="EE80" i="17"/>
  <c r="ED80" i="17"/>
  <c r="EC80" i="17"/>
  <c r="EB80" i="17"/>
  <c r="EA80" i="17"/>
  <c r="DZ80" i="17"/>
  <c r="DY80" i="17"/>
  <c r="DX80" i="17"/>
  <c r="DW80" i="17"/>
  <c r="DV80" i="17"/>
  <c r="DU80" i="17"/>
  <c r="DT80" i="17"/>
  <c r="DS80" i="17"/>
  <c r="DR80" i="17"/>
  <c r="DQ80" i="17"/>
  <c r="DP80" i="17"/>
  <c r="DO80" i="17"/>
  <c r="DN80" i="17"/>
  <c r="DM80" i="17"/>
  <c r="DL80" i="17"/>
  <c r="DK80" i="17"/>
  <c r="DJ80" i="17"/>
  <c r="DI80" i="17"/>
  <c r="DH80" i="17"/>
  <c r="DG80" i="17"/>
  <c r="DF80" i="17"/>
  <c r="DE80" i="17"/>
  <c r="DD80" i="17"/>
  <c r="DC80" i="17"/>
  <c r="DB80" i="17"/>
  <c r="DA80" i="17"/>
  <c r="CZ80" i="17"/>
  <c r="CY80" i="17"/>
  <c r="CX80" i="17"/>
  <c r="CW80" i="17"/>
  <c r="CV80" i="17"/>
  <c r="CU80" i="17"/>
  <c r="CT80" i="17"/>
  <c r="CS80" i="17"/>
  <c r="CR80" i="17"/>
  <c r="CQ80" i="17"/>
  <c r="CP80" i="17"/>
  <c r="CO80" i="17"/>
  <c r="CN80" i="17"/>
  <c r="CM80" i="17"/>
  <c r="CL80" i="17"/>
  <c r="CK80" i="17"/>
  <c r="CJ80" i="17"/>
  <c r="CI80" i="17"/>
  <c r="CH80" i="17"/>
  <c r="CG80" i="17"/>
  <c r="CF80" i="17"/>
  <c r="CE80" i="17"/>
  <c r="CD80" i="17"/>
  <c r="CC80" i="17"/>
  <c r="CB80" i="17"/>
  <c r="CA80" i="17"/>
  <c r="BZ80" i="17"/>
  <c r="BY80" i="17"/>
  <c r="BX80" i="17"/>
  <c r="BW80" i="17"/>
  <c r="BV80" i="17"/>
  <c r="BU80" i="17"/>
  <c r="BT80" i="17"/>
  <c r="BS80" i="17"/>
  <c r="BR80" i="17"/>
  <c r="BQ80" i="17"/>
  <c r="BP80" i="17"/>
  <c r="BO80" i="17"/>
  <c r="BN80" i="17"/>
  <c r="BM80" i="17"/>
  <c r="BL80" i="17"/>
  <c r="BK80" i="17"/>
  <c r="BJ80" i="17"/>
  <c r="BI80" i="17"/>
  <c r="BH80" i="17"/>
  <c r="BG80" i="17"/>
  <c r="BF80" i="17"/>
  <c r="BE80" i="17"/>
  <c r="BD80" i="17"/>
  <c r="BC80" i="17"/>
  <c r="BB80" i="17"/>
  <c r="BA80" i="17"/>
  <c r="AZ80" i="17"/>
  <c r="AY80" i="17"/>
  <c r="AX80" i="17"/>
  <c r="AW80" i="17"/>
  <c r="AV80" i="17"/>
  <c r="AU80" i="17"/>
  <c r="AT80" i="17"/>
  <c r="AS80" i="17"/>
  <c r="AR80" i="17"/>
  <c r="AQ80" i="17"/>
  <c r="AP80" i="17"/>
  <c r="AO80" i="17"/>
  <c r="AN80" i="17"/>
  <c r="AM80" i="17"/>
  <c r="AL80" i="17"/>
  <c r="AK80" i="17"/>
  <c r="AJ80" i="17"/>
  <c r="AI80" i="17"/>
  <c r="AH80" i="17"/>
  <c r="AG80" i="17"/>
  <c r="AF80" i="17"/>
  <c r="AE80" i="17"/>
  <c r="AD80" i="17"/>
  <c r="AC80" i="17"/>
  <c r="AB80" i="17"/>
  <c r="AA80" i="17"/>
  <c r="Z80" i="17"/>
  <c r="Y80" i="17"/>
  <c r="X80" i="17"/>
  <c r="W80" i="17"/>
  <c r="V80" i="17"/>
  <c r="U80" i="17"/>
  <c r="T80" i="17"/>
  <c r="S80" i="17"/>
  <c r="R80" i="17"/>
  <c r="Q80" i="17"/>
  <c r="P80" i="17"/>
  <c r="O80" i="17"/>
  <c r="N80" i="17"/>
  <c r="M80" i="17"/>
  <c r="L80" i="17"/>
  <c r="K80" i="17"/>
  <c r="J80" i="17"/>
  <c r="I80" i="17"/>
  <c r="H80" i="17"/>
  <c r="G80" i="17"/>
  <c r="F80" i="17"/>
  <c r="E80" i="17"/>
  <c r="GH79" i="17"/>
  <c r="GG79" i="17"/>
  <c r="GF79" i="17"/>
  <c r="GE79" i="17"/>
  <c r="GD79" i="17"/>
  <c r="GC79" i="17"/>
  <c r="GB79" i="17"/>
  <c r="GA79" i="17"/>
  <c r="FZ79" i="17"/>
  <c r="FY79" i="17"/>
  <c r="FX79" i="17"/>
  <c r="FW79" i="17"/>
  <c r="FV79" i="17"/>
  <c r="FU79" i="17"/>
  <c r="FT79" i="17"/>
  <c r="FS79" i="17"/>
  <c r="FR79" i="17"/>
  <c r="FQ79" i="17"/>
  <c r="FP79" i="17"/>
  <c r="FO79" i="17"/>
  <c r="FN79" i="17"/>
  <c r="FM79" i="17"/>
  <c r="FL79" i="17"/>
  <c r="FK79" i="17"/>
  <c r="FJ79" i="17"/>
  <c r="FI79" i="17"/>
  <c r="FH79" i="17"/>
  <c r="FG79" i="17"/>
  <c r="FF79" i="17"/>
  <c r="FE79" i="17"/>
  <c r="FD79" i="17"/>
  <c r="FC79" i="17"/>
  <c r="FB79" i="17"/>
  <c r="FA79" i="17"/>
  <c r="EZ79" i="17"/>
  <c r="EY79" i="17"/>
  <c r="EX79" i="17"/>
  <c r="EW79" i="17"/>
  <c r="EV79" i="17"/>
  <c r="EU79" i="17"/>
  <c r="ET79" i="17"/>
  <c r="ES79" i="17"/>
  <c r="ER79" i="17"/>
  <c r="EQ79" i="17"/>
  <c r="EP79" i="17"/>
  <c r="EO79" i="17"/>
  <c r="EN79" i="17"/>
  <c r="EM79" i="17"/>
  <c r="EL79" i="17"/>
  <c r="EK79" i="17"/>
  <c r="EJ79" i="17"/>
  <c r="EI79" i="17"/>
  <c r="EH79" i="17"/>
  <c r="EG79" i="17"/>
  <c r="EF79" i="17"/>
  <c r="EE79" i="17"/>
  <c r="ED79" i="17"/>
  <c r="EC79" i="17"/>
  <c r="EB79" i="17"/>
  <c r="EA79" i="17"/>
  <c r="DZ79" i="17"/>
  <c r="DY79" i="17"/>
  <c r="DX79" i="17"/>
  <c r="DW79" i="17"/>
  <c r="DV79" i="17"/>
  <c r="DU79" i="17"/>
  <c r="DT79" i="17"/>
  <c r="DS79" i="17"/>
  <c r="DR79" i="17"/>
  <c r="DQ79" i="17"/>
  <c r="DP79" i="17"/>
  <c r="DO79" i="17"/>
  <c r="DN79" i="17"/>
  <c r="DM79" i="17"/>
  <c r="DL79" i="17"/>
  <c r="DK79" i="17"/>
  <c r="DJ79" i="17"/>
  <c r="DI79" i="17"/>
  <c r="DH79" i="17"/>
  <c r="DG79" i="17"/>
  <c r="DF79" i="17"/>
  <c r="DE79" i="17"/>
  <c r="DD79" i="17"/>
  <c r="DC79" i="17"/>
  <c r="DB79" i="17"/>
  <c r="DA79" i="17"/>
  <c r="CZ79" i="17"/>
  <c r="CY79" i="17"/>
  <c r="CX79" i="17"/>
  <c r="CW79" i="17"/>
  <c r="CV79" i="17"/>
  <c r="CU79" i="17"/>
  <c r="CT79" i="17"/>
  <c r="CS79" i="17"/>
  <c r="CR79" i="17"/>
  <c r="CQ79" i="17"/>
  <c r="CP79" i="17"/>
  <c r="CO79" i="17"/>
  <c r="CN79" i="17"/>
  <c r="CM79" i="17"/>
  <c r="CL79" i="17"/>
  <c r="CK79" i="17"/>
  <c r="CJ79" i="17"/>
  <c r="CI79" i="17"/>
  <c r="CH79" i="17"/>
  <c r="CG79" i="17"/>
  <c r="CF79" i="17"/>
  <c r="CE79" i="17"/>
  <c r="CD79" i="17"/>
  <c r="CC79" i="17"/>
  <c r="CB79" i="17"/>
  <c r="CA79" i="17"/>
  <c r="BZ79" i="17"/>
  <c r="BY79" i="17"/>
  <c r="BX79" i="17"/>
  <c r="BW79" i="17"/>
  <c r="BV79" i="17"/>
  <c r="BU79" i="17"/>
  <c r="BT79" i="17"/>
  <c r="BS79" i="17"/>
  <c r="BR79" i="17"/>
  <c r="BQ79" i="17"/>
  <c r="BP79" i="17"/>
  <c r="BO79" i="17"/>
  <c r="BN79" i="17"/>
  <c r="BM79" i="17"/>
  <c r="BL79" i="17"/>
  <c r="BK79" i="17"/>
  <c r="BJ79" i="17"/>
  <c r="BI79" i="17"/>
  <c r="BH79" i="17"/>
  <c r="BG79" i="17"/>
  <c r="BF79" i="17"/>
  <c r="BE79" i="17"/>
  <c r="BD79" i="17"/>
  <c r="BC79" i="17"/>
  <c r="BB79" i="17"/>
  <c r="BA79" i="17"/>
  <c r="AZ79" i="17"/>
  <c r="AY79" i="17"/>
  <c r="AX79" i="17"/>
  <c r="AW79" i="17"/>
  <c r="AV79" i="17"/>
  <c r="AU79" i="17"/>
  <c r="AT79" i="17"/>
  <c r="AS79" i="17"/>
  <c r="AR79" i="17"/>
  <c r="AQ79" i="17"/>
  <c r="AP79" i="17"/>
  <c r="AO79" i="17"/>
  <c r="AN79" i="17"/>
  <c r="AM79" i="17"/>
  <c r="AL79" i="17"/>
  <c r="AK79" i="17"/>
  <c r="AJ79" i="17"/>
  <c r="AI79" i="17"/>
  <c r="AH79" i="17"/>
  <c r="AG79" i="17"/>
  <c r="AF79" i="17"/>
  <c r="AE79" i="17"/>
  <c r="AD79" i="17"/>
  <c r="AC79" i="17"/>
  <c r="AB79" i="17"/>
  <c r="AA79" i="17"/>
  <c r="Z79" i="17"/>
  <c r="Y79" i="17"/>
  <c r="X79" i="17"/>
  <c r="W79" i="17"/>
  <c r="V79" i="17"/>
  <c r="U79" i="17"/>
  <c r="T79" i="17"/>
  <c r="S79" i="17"/>
  <c r="R79" i="17"/>
  <c r="Q79" i="17"/>
  <c r="P79" i="17"/>
  <c r="O79" i="17"/>
  <c r="N79" i="17"/>
  <c r="M79" i="17"/>
  <c r="L79" i="17"/>
  <c r="K79" i="17"/>
  <c r="J79" i="17"/>
  <c r="I79" i="17"/>
  <c r="H79" i="17"/>
  <c r="G79" i="17"/>
  <c r="F79" i="17"/>
  <c r="E79" i="17"/>
  <c r="GH78" i="17"/>
  <c r="GG78" i="17"/>
  <c r="GF78" i="17"/>
  <c r="GE78" i="17"/>
  <c r="GD78" i="17"/>
  <c r="GC78" i="17"/>
  <c r="GB78" i="17"/>
  <c r="GA78" i="17"/>
  <c r="FZ78" i="17"/>
  <c r="FY78" i="17"/>
  <c r="FX78" i="17"/>
  <c r="FW78" i="17"/>
  <c r="FV78" i="17"/>
  <c r="FU78" i="17"/>
  <c r="FT78" i="17"/>
  <c r="FS78" i="17"/>
  <c r="FR78" i="17"/>
  <c r="FQ78" i="17"/>
  <c r="FP78" i="17"/>
  <c r="FO78" i="17"/>
  <c r="FN78" i="17"/>
  <c r="FM78" i="17"/>
  <c r="FL78" i="17"/>
  <c r="FK78" i="17"/>
  <c r="FJ78" i="17"/>
  <c r="FI78" i="17"/>
  <c r="FH78" i="17"/>
  <c r="FG78" i="17"/>
  <c r="FF78" i="17"/>
  <c r="FE78" i="17"/>
  <c r="FD78" i="17"/>
  <c r="FC78" i="17"/>
  <c r="FB78" i="17"/>
  <c r="FA78" i="17"/>
  <c r="EZ78" i="17"/>
  <c r="EY78" i="17"/>
  <c r="EX78" i="17"/>
  <c r="EW78" i="17"/>
  <c r="EV78" i="17"/>
  <c r="EU78" i="17"/>
  <c r="ET78" i="17"/>
  <c r="ES78" i="17"/>
  <c r="ER78" i="17"/>
  <c r="EQ78" i="17"/>
  <c r="EP78" i="17"/>
  <c r="EO78" i="17"/>
  <c r="EN78" i="17"/>
  <c r="EM78" i="17"/>
  <c r="EL78" i="17"/>
  <c r="EK78" i="17"/>
  <c r="EJ78" i="17"/>
  <c r="EI78" i="17"/>
  <c r="EH78" i="17"/>
  <c r="EG78" i="17"/>
  <c r="EF78" i="17"/>
  <c r="EE78" i="17"/>
  <c r="ED78" i="17"/>
  <c r="EC78" i="17"/>
  <c r="EB78" i="17"/>
  <c r="EA78" i="17"/>
  <c r="DZ78" i="17"/>
  <c r="DY78" i="17"/>
  <c r="DX78" i="17"/>
  <c r="DW78" i="17"/>
  <c r="DV78" i="17"/>
  <c r="DU78" i="17"/>
  <c r="DT78" i="17"/>
  <c r="DS78" i="17"/>
  <c r="DR78" i="17"/>
  <c r="DQ78" i="17"/>
  <c r="DP78" i="17"/>
  <c r="DO78" i="17"/>
  <c r="DN78" i="17"/>
  <c r="DM78" i="17"/>
  <c r="DL78" i="17"/>
  <c r="DK78" i="17"/>
  <c r="DJ78" i="17"/>
  <c r="DI78" i="17"/>
  <c r="DH78" i="17"/>
  <c r="DG78" i="17"/>
  <c r="DF78" i="17"/>
  <c r="DE78" i="17"/>
  <c r="DD78" i="17"/>
  <c r="DC78" i="17"/>
  <c r="DB78" i="17"/>
  <c r="DA78" i="17"/>
  <c r="CZ78" i="17"/>
  <c r="CY78" i="17"/>
  <c r="CX78" i="17"/>
  <c r="CW78" i="17"/>
  <c r="CV78" i="17"/>
  <c r="CU78" i="17"/>
  <c r="CT78" i="17"/>
  <c r="CS78" i="17"/>
  <c r="CR78" i="17"/>
  <c r="CQ78" i="17"/>
  <c r="CP78" i="17"/>
  <c r="CO78" i="17"/>
  <c r="CN78" i="17"/>
  <c r="CM78" i="17"/>
  <c r="CL78" i="17"/>
  <c r="CK78" i="17"/>
  <c r="CJ78" i="17"/>
  <c r="CI78" i="17"/>
  <c r="CH78" i="17"/>
  <c r="CG78" i="17"/>
  <c r="CF78" i="17"/>
  <c r="CE78" i="17"/>
  <c r="CD78" i="17"/>
  <c r="CC78" i="17"/>
  <c r="CB78" i="17"/>
  <c r="CA78" i="17"/>
  <c r="BZ78" i="17"/>
  <c r="BY78" i="17"/>
  <c r="BX78" i="17"/>
  <c r="BW78" i="17"/>
  <c r="BV78" i="17"/>
  <c r="BU78" i="17"/>
  <c r="BT78" i="17"/>
  <c r="BS78" i="17"/>
  <c r="BR78" i="17"/>
  <c r="BQ78" i="17"/>
  <c r="BP78" i="17"/>
  <c r="BO78" i="17"/>
  <c r="BN78" i="17"/>
  <c r="BM78" i="17"/>
  <c r="BL78" i="17"/>
  <c r="BK78" i="17"/>
  <c r="BJ78" i="17"/>
  <c r="BI78" i="17"/>
  <c r="BH78" i="17"/>
  <c r="BG78" i="17"/>
  <c r="BF78" i="17"/>
  <c r="BE78" i="17"/>
  <c r="BD78" i="17"/>
  <c r="BC78" i="17"/>
  <c r="BB78" i="17"/>
  <c r="BA78" i="17"/>
  <c r="AZ78" i="17"/>
  <c r="AY78" i="17"/>
  <c r="AX78" i="17"/>
  <c r="AW78" i="17"/>
  <c r="AV78" i="17"/>
  <c r="AU78" i="17"/>
  <c r="AT78" i="17"/>
  <c r="AS78" i="17"/>
  <c r="AR78" i="17"/>
  <c r="AQ78" i="17"/>
  <c r="AP78" i="17"/>
  <c r="AO78" i="17"/>
  <c r="AN78" i="17"/>
  <c r="AM78" i="17"/>
  <c r="AL78" i="17"/>
  <c r="AK78" i="17"/>
  <c r="AJ78" i="17"/>
  <c r="AI78" i="17"/>
  <c r="AH78" i="17"/>
  <c r="AG78" i="17"/>
  <c r="AF78" i="17"/>
  <c r="AE78" i="17"/>
  <c r="AD78" i="17"/>
  <c r="AC78" i="17"/>
  <c r="AB78" i="17"/>
  <c r="AA78" i="17"/>
  <c r="Z78" i="17"/>
  <c r="Y78" i="17"/>
  <c r="X78" i="17"/>
  <c r="W78" i="17"/>
  <c r="V78" i="17"/>
  <c r="U78" i="17"/>
  <c r="T78" i="17"/>
  <c r="S78" i="17"/>
  <c r="R78" i="17"/>
  <c r="Q78" i="17"/>
  <c r="P78" i="17"/>
  <c r="O78" i="17"/>
  <c r="N78" i="17"/>
  <c r="M78" i="17"/>
  <c r="L78" i="17"/>
  <c r="K78" i="17"/>
  <c r="J78" i="17"/>
  <c r="I78" i="17"/>
  <c r="H78" i="17"/>
  <c r="G78" i="17"/>
  <c r="F78" i="17"/>
  <c r="E78" i="17"/>
  <c r="GH77" i="17"/>
  <c r="GG77" i="17"/>
  <c r="GF77" i="17"/>
  <c r="GE77" i="17"/>
  <c r="GD77" i="17"/>
  <c r="GC77" i="17"/>
  <c r="GB77" i="17"/>
  <c r="GA77" i="17"/>
  <c r="FZ77" i="17"/>
  <c r="FY77" i="17"/>
  <c r="FX77" i="17"/>
  <c r="FW77" i="17"/>
  <c r="FV77" i="17"/>
  <c r="FU77" i="17"/>
  <c r="FT77" i="17"/>
  <c r="FS77" i="17"/>
  <c r="FR77" i="17"/>
  <c r="FQ77" i="17"/>
  <c r="FP77" i="17"/>
  <c r="FO77" i="17"/>
  <c r="FN77" i="17"/>
  <c r="FM77" i="17"/>
  <c r="FL77" i="17"/>
  <c r="FK77" i="17"/>
  <c r="FJ77" i="17"/>
  <c r="FI77" i="17"/>
  <c r="FH77" i="17"/>
  <c r="FG77" i="17"/>
  <c r="FF77" i="17"/>
  <c r="FE77" i="17"/>
  <c r="FD77" i="17"/>
  <c r="FC77" i="17"/>
  <c r="FB77" i="17"/>
  <c r="FA77" i="17"/>
  <c r="EZ77" i="17"/>
  <c r="EY77" i="17"/>
  <c r="EX77" i="17"/>
  <c r="EW77" i="17"/>
  <c r="EV77" i="17"/>
  <c r="EU77" i="17"/>
  <c r="ET77" i="17"/>
  <c r="ES77" i="17"/>
  <c r="ER77" i="17"/>
  <c r="EQ77" i="17"/>
  <c r="EP77" i="17"/>
  <c r="EO77" i="17"/>
  <c r="EN77" i="17"/>
  <c r="EM77" i="17"/>
  <c r="EL77" i="17"/>
  <c r="EK77" i="17"/>
  <c r="EJ77" i="17"/>
  <c r="EI77" i="17"/>
  <c r="EH77" i="17"/>
  <c r="EG77" i="17"/>
  <c r="EF77" i="17"/>
  <c r="EE77" i="17"/>
  <c r="ED77" i="17"/>
  <c r="EC77" i="17"/>
  <c r="EB77" i="17"/>
  <c r="EA77" i="17"/>
  <c r="DZ77" i="17"/>
  <c r="DY77" i="17"/>
  <c r="DX77" i="17"/>
  <c r="DW77" i="17"/>
  <c r="DV77" i="17"/>
  <c r="DU77" i="17"/>
  <c r="DT77" i="17"/>
  <c r="DS77" i="17"/>
  <c r="DR77" i="17"/>
  <c r="DQ77" i="17"/>
  <c r="DP77" i="17"/>
  <c r="DO77" i="17"/>
  <c r="DN77" i="17"/>
  <c r="DM77" i="17"/>
  <c r="DL77" i="17"/>
  <c r="DK77" i="17"/>
  <c r="DJ77" i="17"/>
  <c r="DI77" i="17"/>
  <c r="DH77" i="17"/>
  <c r="DG77" i="17"/>
  <c r="DF77" i="17"/>
  <c r="DE77" i="17"/>
  <c r="DD77" i="17"/>
  <c r="DC77" i="17"/>
  <c r="DB77" i="17"/>
  <c r="DA77" i="17"/>
  <c r="CZ77" i="17"/>
  <c r="CY77" i="17"/>
  <c r="CX77" i="17"/>
  <c r="CW77" i="17"/>
  <c r="CV77" i="17"/>
  <c r="CU77" i="17"/>
  <c r="CT77" i="17"/>
  <c r="CS77" i="17"/>
  <c r="CR77" i="17"/>
  <c r="CQ77" i="17"/>
  <c r="CP77" i="17"/>
  <c r="CO77" i="17"/>
  <c r="CN77" i="17"/>
  <c r="CM77" i="17"/>
  <c r="CL77" i="17"/>
  <c r="CK77" i="17"/>
  <c r="CJ77" i="17"/>
  <c r="CI77" i="17"/>
  <c r="CH77" i="17"/>
  <c r="CG77" i="17"/>
  <c r="CF77" i="17"/>
  <c r="CE77" i="17"/>
  <c r="CD77" i="17"/>
  <c r="CC77" i="17"/>
  <c r="CB77" i="17"/>
  <c r="CA77" i="17"/>
  <c r="BZ77" i="17"/>
  <c r="BY77" i="17"/>
  <c r="BX77" i="17"/>
  <c r="BW77" i="17"/>
  <c r="BV77" i="17"/>
  <c r="BU77" i="17"/>
  <c r="BT77" i="17"/>
  <c r="BS77" i="17"/>
  <c r="BR77" i="17"/>
  <c r="BQ77" i="17"/>
  <c r="BP77" i="17"/>
  <c r="BO77" i="17"/>
  <c r="BN77" i="17"/>
  <c r="BM77" i="17"/>
  <c r="BL77" i="17"/>
  <c r="BK77" i="17"/>
  <c r="BJ77" i="17"/>
  <c r="BI77" i="17"/>
  <c r="BH77" i="17"/>
  <c r="BG77" i="17"/>
  <c r="BF77" i="17"/>
  <c r="BE77" i="17"/>
  <c r="BD77" i="17"/>
  <c r="BC77" i="17"/>
  <c r="BB77" i="17"/>
  <c r="BA77" i="17"/>
  <c r="AZ77" i="17"/>
  <c r="AY77" i="17"/>
  <c r="AX77" i="17"/>
  <c r="AW77" i="17"/>
  <c r="AV77" i="17"/>
  <c r="AU77" i="17"/>
  <c r="AT77" i="17"/>
  <c r="AS77" i="17"/>
  <c r="AR77" i="17"/>
  <c r="AQ77" i="17"/>
  <c r="AP77" i="17"/>
  <c r="AO77" i="17"/>
  <c r="AN77" i="17"/>
  <c r="AM77" i="17"/>
  <c r="AL77" i="17"/>
  <c r="AK77" i="17"/>
  <c r="AJ77" i="17"/>
  <c r="AI77" i="17"/>
  <c r="AH77" i="17"/>
  <c r="AG77" i="17"/>
  <c r="AF77" i="17"/>
  <c r="AE77" i="17"/>
  <c r="AD77" i="17"/>
  <c r="AC77" i="17"/>
  <c r="AB77" i="17"/>
  <c r="AA77" i="17"/>
  <c r="Z77" i="17"/>
  <c r="Y77" i="17"/>
  <c r="X77" i="17"/>
  <c r="W77" i="17"/>
  <c r="V77" i="17"/>
  <c r="U77" i="17"/>
  <c r="T77" i="17"/>
  <c r="S77" i="17"/>
  <c r="R77" i="17"/>
  <c r="Q77" i="17"/>
  <c r="P77" i="17"/>
  <c r="O77" i="17"/>
  <c r="N77" i="17"/>
  <c r="M77" i="17"/>
  <c r="L77" i="17"/>
  <c r="K77" i="17"/>
  <c r="J77" i="17"/>
  <c r="I77" i="17"/>
  <c r="H77" i="17"/>
  <c r="G77" i="17"/>
  <c r="F77" i="17"/>
  <c r="E77" i="17"/>
  <c r="GH76" i="17"/>
  <c r="GG76" i="17"/>
  <c r="GF76" i="17"/>
  <c r="GE76" i="17"/>
  <c r="GD76" i="17"/>
  <c r="GC76" i="17"/>
  <c r="GB76" i="17"/>
  <c r="GA76" i="17"/>
  <c r="FZ76" i="17"/>
  <c r="FY76" i="17"/>
  <c r="FX76" i="17"/>
  <c r="FW76" i="17"/>
  <c r="FV76" i="17"/>
  <c r="FU76" i="17"/>
  <c r="FT76" i="17"/>
  <c r="FS76" i="17"/>
  <c r="FR76" i="17"/>
  <c r="FQ76" i="17"/>
  <c r="FP76" i="17"/>
  <c r="FO76" i="17"/>
  <c r="FN76" i="17"/>
  <c r="FM76" i="17"/>
  <c r="FL76" i="17"/>
  <c r="FK76" i="17"/>
  <c r="FJ76" i="17"/>
  <c r="FI76" i="17"/>
  <c r="FH76" i="17"/>
  <c r="FG76" i="17"/>
  <c r="FF76" i="17"/>
  <c r="FE76" i="17"/>
  <c r="FD76" i="17"/>
  <c r="FC76" i="17"/>
  <c r="FB76" i="17"/>
  <c r="FA76" i="17"/>
  <c r="EZ76" i="17"/>
  <c r="EY76" i="17"/>
  <c r="EX76" i="17"/>
  <c r="EW76" i="17"/>
  <c r="EV76" i="17"/>
  <c r="EU76" i="17"/>
  <c r="ET76" i="17"/>
  <c r="ES76" i="17"/>
  <c r="ER76" i="17"/>
  <c r="EQ76" i="17"/>
  <c r="EP76" i="17"/>
  <c r="EO76" i="17"/>
  <c r="EN76" i="17"/>
  <c r="EM76" i="17"/>
  <c r="EL76" i="17"/>
  <c r="EK76" i="17"/>
  <c r="EJ76" i="17"/>
  <c r="EI76" i="17"/>
  <c r="EH76" i="17"/>
  <c r="EG76" i="17"/>
  <c r="EF76" i="17"/>
  <c r="EE76" i="17"/>
  <c r="ED76" i="17"/>
  <c r="EC76" i="17"/>
  <c r="EB76" i="17"/>
  <c r="EA76" i="17"/>
  <c r="DZ76" i="17"/>
  <c r="DY76" i="17"/>
  <c r="DX76" i="17"/>
  <c r="DW76" i="17"/>
  <c r="DV76" i="17"/>
  <c r="DU76" i="17"/>
  <c r="DT76" i="17"/>
  <c r="DS76" i="17"/>
  <c r="DR76" i="17"/>
  <c r="DQ76" i="17"/>
  <c r="DP76" i="17"/>
  <c r="DO76" i="17"/>
  <c r="DN76" i="17"/>
  <c r="DM76" i="17"/>
  <c r="DL76" i="17"/>
  <c r="DK76" i="17"/>
  <c r="DJ76" i="17"/>
  <c r="DI76" i="17"/>
  <c r="DH76" i="17"/>
  <c r="DG76" i="17"/>
  <c r="DF76" i="17"/>
  <c r="DE76" i="17"/>
  <c r="DD76" i="17"/>
  <c r="DC76" i="17"/>
  <c r="DB76" i="17"/>
  <c r="DA76" i="17"/>
  <c r="CZ76" i="17"/>
  <c r="CY76" i="17"/>
  <c r="CX76" i="17"/>
  <c r="CW76" i="17"/>
  <c r="CV76" i="17"/>
  <c r="CU76" i="17"/>
  <c r="CT76" i="17"/>
  <c r="CS76" i="17"/>
  <c r="CR76" i="17"/>
  <c r="CQ76" i="17"/>
  <c r="CP76" i="17"/>
  <c r="CO76" i="17"/>
  <c r="CN76" i="17"/>
  <c r="CM76" i="17"/>
  <c r="CL76" i="17"/>
  <c r="CK76" i="17"/>
  <c r="CJ76" i="17"/>
  <c r="CI76" i="17"/>
  <c r="CH76" i="17"/>
  <c r="CG76" i="17"/>
  <c r="CF76" i="17"/>
  <c r="CE76" i="17"/>
  <c r="CD76" i="17"/>
  <c r="CC76" i="17"/>
  <c r="CB76" i="17"/>
  <c r="CA76" i="17"/>
  <c r="BZ76" i="17"/>
  <c r="BY76" i="17"/>
  <c r="BX76" i="17"/>
  <c r="BW76" i="17"/>
  <c r="BV76" i="17"/>
  <c r="BU76" i="17"/>
  <c r="BT76" i="17"/>
  <c r="BS76" i="17"/>
  <c r="BR76" i="17"/>
  <c r="BQ76" i="17"/>
  <c r="BP76" i="17"/>
  <c r="BO76" i="17"/>
  <c r="BN76" i="17"/>
  <c r="BM76" i="17"/>
  <c r="BL76" i="17"/>
  <c r="BK76" i="17"/>
  <c r="BJ76" i="17"/>
  <c r="BI76" i="17"/>
  <c r="BH76" i="17"/>
  <c r="BG76" i="17"/>
  <c r="BF76" i="17"/>
  <c r="BE76" i="17"/>
  <c r="BD76" i="17"/>
  <c r="BC76" i="17"/>
  <c r="BB76" i="17"/>
  <c r="BA76" i="17"/>
  <c r="AZ76" i="17"/>
  <c r="AY76" i="17"/>
  <c r="AX76" i="17"/>
  <c r="AW76" i="17"/>
  <c r="AV76" i="17"/>
  <c r="AU76" i="17"/>
  <c r="AT76" i="17"/>
  <c r="AS76" i="17"/>
  <c r="AR76" i="17"/>
  <c r="AQ76" i="17"/>
  <c r="AP76" i="17"/>
  <c r="AO76" i="17"/>
  <c r="AN76" i="17"/>
  <c r="AM76" i="17"/>
  <c r="AL76" i="17"/>
  <c r="AK76" i="17"/>
  <c r="AJ76" i="17"/>
  <c r="AI76" i="17"/>
  <c r="AH76" i="17"/>
  <c r="AG76" i="17"/>
  <c r="AF76" i="17"/>
  <c r="AE76" i="17"/>
  <c r="AD76" i="17"/>
  <c r="AC76" i="17"/>
  <c r="AB76" i="17"/>
  <c r="AA76" i="17"/>
  <c r="Z76" i="17"/>
  <c r="Y76" i="17"/>
  <c r="X76" i="17"/>
  <c r="W76" i="17"/>
  <c r="V76" i="17"/>
  <c r="U76" i="17"/>
  <c r="T76" i="17"/>
  <c r="S76" i="17"/>
  <c r="R76" i="17"/>
  <c r="Q76" i="17"/>
  <c r="P76" i="17"/>
  <c r="O76" i="17"/>
  <c r="N76" i="17"/>
  <c r="M76" i="17"/>
  <c r="L76" i="17"/>
  <c r="K76" i="17"/>
  <c r="J76" i="17"/>
  <c r="I76" i="17"/>
  <c r="H76" i="17"/>
  <c r="G76" i="17"/>
  <c r="F76" i="17"/>
  <c r="E76" i="17"/>
  <c r="HR115" i="53"/>
  <c r="HQ115" i="53"/>
  <c r="HR114" i="53"/>
  <c r="HQ114" i="53"/>
  <c r="HR113" i="53"/>
  <c r="HQ113" i="53"/>
  <c r="HR112" i="53"/>
  <c r="HQ112" i="53"/>
  <c r="HR111" i="53"/>
  <c r="HQ111" i="53"/>
  <c r="HR110" i="53"/>
  <c r="HQ110" i="53"/>
  <c r="HR109" i="53"/>
  <c r="HQ109" i="53"/>
  <c r="CX109" i="53"/>
  <c r="HR108" i="53"/>
  <c r="HQ108" i="53"/>
  <c r="EE108" i="53"/>
  <c r="DO108" i="53"/>
  <c r="DN108" i="53"/>
  <c r="CY108" i="53"/>
  <c r="CX108" i="53"/>
  <c r="CI108" i="53"/>
  <c r="CH108" i="53"/>
  <c r="BR108" i="53"/>
  <c r="BC108" i="53"/>
  <c r="AL108" i="53"/>
  <c r="HR107" i="53"/>
  <c r="HQ107" i="53"/>
  <c r="HO107" i="53"/>
  <c r="HG107" i="53"/>
  <c r="HF107" i="53"/>
  <c r="GY107" i="53"/>
  <c r="GQ107" i="53"/>
  <c r="GP107" i="53"/>
  <c r="GI107" i="53"/>
  <c r="GA107" i="53"/>
  <c r="FZ107" i="53"/>
  <c r="FS107" i="53"/>
  <c r="FK107" i="53"/>
  <c r="FJ107" i="53"/>
  <c r="FC107" i="53"/>
  <c r="EU107" i="53"/>
  <c r="ET107" i="53"/>
  <c r="EM107" i="53"/>
  <c r="EE107" i="53"/>
  <c r="ED107" i="53"/>
  <c r="DW107" i="53"/>
  <c r="DO107" i="53"/>
  <c r="DN107" i="53"/>
  <c r="DG107" i="53"/>
  <c r="CY107" i="53"/>
  <c r="CX107" i="53"/>
  <c r="CQ107" i="53"/>
  <c r="CI107" i="53"/>
  <c r="CH107" i="53"/>
  <c r="CA107" i="53"/>
  <c r="BS107" i="53"/>
  <c r="BR107" i="53"/>
  <c r="BK107" i="53"/>
  <c r="BC107" i="53"/>
  <c r="BB107" i="53"/>
  <c r="AU107" i="53"/>
  <c r="AM107" i="53"/>
  <c r="AL107" i="53"/>
  <c r="AE107" i="53"/>
  <c r="W107" i="53"/>
  <c r="V107" i="53"/>
  <c r="O107" i="53"/>
  <c r="G107" i="53"/>
  <c r="F107" i="53"/>
  <c r="HR106" i="53"/>
  <c r="HQ106" i="53"/>
  <c r="HP106" i="53"/>
  <c r="HO106" i="53"/>
  <c r="HN106" i="53"/>
  <c r="HG106" i="53"/>
  <c r="HF106" i="53"/>
  <c r="GZ106" i="53"/>
  <c r="GY106" i="53"/>
  <c r="GX106" i="53"/>
  <c r="GQ106" i="53"/>
  <c r="GP106" i="53"/>
  <c r="GJ106" i="53"/>
  <c r="GI106" i="53"/>
  <c r="GH106" i="53"/>
  <c r="GA106" i="53"/>
  <c r="FZ106" i="53"/>
  <c r="FT106" i="53"/>
  <c r="FS106" i="53"/>
  <c r="FR106" i="53"/>
  <c r="FK106" i="53"/>
  <c r="FJ106" i="53"/>
  <c r="FD106" i="53"/>
  <c r="FC106" i="53"/>
  <c r="FB106" i="53"/>
  <c r="EU106" i="53"/>
  <c r="ET106" i="53"/>
  <c r="EN106" i="53"/>
  <c r="EM106" i="53"/>
  <c r="EL106" i="53"/>
  <c r="EE106" i="53"/>
  <c r="ED106" i="53"/>
  <c r="DX106" i="53"/>
  <c r="DW106" i="53"/>
  <c r="DV106" i="53"/>
  <c r="DO106" i="53"/>
  <c r="DN106" i="53"/>
  <c r="DH106" i="53"/>
  <c r="DG106" i="53"/>
  <c r="DF106" i="53"/>
  <c r="CY106" i="53"/>
  <c r="CX106" i="53"/>
  <c r="CR106" i="53"/>
  <c r="CQ106" i="53"/>
  <c r="CP106" i="53"/>
  <c r="CI106" i="53"/>
  <c r="CH106" i="53"/>
  <c r="CB106" i="53"/>
  <c r="CA106" i="53"/>
  <c r="BZ106" i="53"/>
  <c r="BS106" i="53"/>
  <c r="BR106" i="53"/>
  <c r="BL106" i="53"/>
  <c r="BK106" i="53"/>
  <c r="BJ106" i="53"/>
  <c r="BC106" i="53"/>
  <c r="BB106" i="53"/>
  <c r="AV106" i="53"/>
  <c r="AU106" i="53"/>
  <c r="AT106" i="53"/>
  <c r="AZ119" i="53" s="1"/>
  <c r="AM106" i="53"/>
  <c r="AL106" i="53"/>
  <c r="AF106" i="53"/>
  <c r="AE106" i="53"/>
  <c r="AD106" i="53"/>
  <c r="W106" i="53"/>
  <c r="V106" i="53"/>
  <c r="P106" i="53"/>
  <c r="O106" i="53"/>
  <c r="N106" i="53"/>
  <c r="G106" i="53"/>
  <c r="F106" i="53"/>
  <c r="HP103" i="53"/>
  <c r="HP109" i="53" s="1"/>
  <c r="HO103" i="53"/>
  <c r="HO108" i="53" s="1"/>
  <c r="HN103" i="53"/>
  <c r="HN107" i="53" s="1"/>
  <c r="HM103" i="53"/>
  <c r="HM106" i="53" s="1"/>
  <c r="HL103" i="53"/>
  <c r="HL106" i="53" s="1"/>
  <c r="HK103" i="53"/>
  <c r="HJ103" i="53"/>
  <c r="HI103" i="53"/>
  <c r="HH103" i="53"/>
  <c r="HG103" i="53"/>
  <c r="HG108" i="53" s="1"/>
  <c r="HF103" i="53"/>
  <c r="HF108" i="53" s="1"/>
  <c r="HE103" i="53"/>
  <c r="HE106" i="53" s="1"/>
  <c r="HD103" i="53"/>
  <c r="HD106" i="53" s="1"/>
  <c r="HC103" i="53"/>
  <c r="HC106" i="53" s="1"/>
  <c r="HB103" i="53"/>
  <c r="HB106" i="53" s="1"/>
  <c r="HA103" i="53"/>
  <c r="HA106" i="53" s="1"/>
  <c r="HG119" i="53" s="1"/>
  <c r="GZ103" i="53"/>
  <c r="GZ108" i="53" s="1"/>
  <c r="GY103" i="53"/>
  <c r="GY108" i="53" s="1"/>
  <c r="GX103" i="53"/>
  <c r="GX107" i="53" s="1"/>
  <c r="GW103" i="53"/>
  <c r="GW108" i="53" s="1"/>
  <c r="GV103" i="53"/>
  <c r="GV108" i="53" s="1"/>
  <c r="GU103" i="53"/>
  <c r="GT103" i="53"/>
  <c r="GT111" i="53" s="1"/>
  <c r="GS103" i="53"/>
  <c r="GR103" i="53"/>
  <c r="GQ103" i="53"/>
  <c r="GQ111" i="53" s="1"/>
  <c r="GP103" i="53"/>
  <c r="GP108" i="53" s="1"/>
  <c r="GO103" i="53"/>
  <c r="GO108" i="53" s="1"/>
  <c r="GN103" i="53"/>
  <c r="GN112" i="53" s="1"/>
  <c r="GM103" i="53"/>
  <c r="GM112" i="53" s="1"/>
  <c r="GL103" i="53"/>
  <c r="GL108" i="53" s="1"/>
  <c r="GK103" i="53"/>
  <c r="GK108" i="53" s="1"/>
  <c r="GJ103" i="53"/>
  <c r="GJ108" i="53" s="1"/>
  <c r="GI103" i="53"/>
  <c r="GI108" i="53" s="1"/>
  <c r="GH103" i="53"/>
  <c r="GH110" i="53" s="1"/>
  <c r="GG103" i="53"/>
  <c r="GF103" i="53"/>
  <c r="GF108" i="53" s="1"/>
  <c r="GE103" i="53"/>
  <c r="GD103" i="53"/>
  <c r="GD108" i="53" s="1"/>
  <c r="GC103" i="53"/>
  <c r="GB103" i="53"/>
  <c r="GA103" i="53"/>
  <c r="GA108" i="53" s="1"/>
  <c r="FZ103" i="53"/>
  <c r="FZ108" i="53" s="1"/>
  <c r="FY103" i="53"/>
  <c r="FY108" i="53" s="1"/>
  <c r="FX103" i="53"/>
  <c r="FX108" i="53" s="1"/>
  <c r="FW103" i="53"/>
  <c r="FW108" i="53" s="1"/>
  <c r="FV103" i="53"/>
  <c r="FV108" i="53" s="1"/>
  <c r="FU103" i="53"/>
  <c r="FU108" i="53" s="1"/>
  <c r="GA121" i="53" s="1"/>
  <c r="FT103" i="53"/>
  <c r="FT108" i="53" s="1"/>
  <c r="FZ121" i="53" s="1"/>
  <c r="FS103" i="53"/>
  <c r="FS108" i="53" s="1"/>
  <c r="FR103" i="53"/>
  <c r="FR110" i="53" s="1"/>
  <c r="FQ103" i="53"/>
  <c r="FP103" i="53"/>
  <c r="FP110" i="53" s="1"/>
  <c r="FO103" i="53"/>
  <c r="FN103" i="53"/>
  <c r="FN110" i="53" s="1"/>
  <c r="FM103" i="53"/>
  <c r="FM110" i="53" s="1"/>
  <c r="FL103" i="53"/>
  <c r="FK103" i="53"/>
  <c r="FK108" i="53" s="1"/>
  <c r="FJ103" i="53"/>
  <c r="FJ108" i="53" s="1"/>
  <c r="FI103" i="53"/>
  <c r="FI108" i="53" s="1"/>
  <c r="FH103" i="53"/>
  <c r="FH108" i="53" s="1"/>
  <c r="FG103" i="53"/>
  <c r="FG108" i="53" s="1"/>
  <c r="FF103" i="53"/>
  <c r="FF108" i="53" s="1"/>
  <c r="FE103" i="53"/>
  <c r="FE108" i="53" s="1"/>
  <c r="FK121" i="53" s="1"/>
  <c r="FD103" i="53"/>
  <c r="FD108" i="53" s="1"/>
  <c r="FJ121" i="53" s="1"/>
  <c r="FC103" i="53"/>
  <c r="FC108" i="53" s="1"/>
  <c r="FB103" i="53"/>
  <c r="FB107" i="53" s="1"/>
  <c r="FA103" i="53"/>
  <c r="EZ103" i="53"/>
  <c r="EZ109" i="53" s="1"/>
  <c r="EY103" i="53"/>
  <c r="EX103" i="53"/>
  <c r="EW103" i="53"/>
  <c r="EV103" i="53"/>
  <c r="EU103" i="53"/>
  <c r="EU109" i="53" s="1"/>
  <c r="ET103" i="53"/>
  <c r="ET109" i="53" s="1"/>
  <c r="ES103" i="53"/>
  <c r="ES109" i="53" s="1"/>
  <c r="ER103" i="53"/>
  <c r="ER109" i="53" s="1"/>
  <c r="EQ103" i="53"/>
  <c r="EQ109" i="53" s="1"/>
  <c r="EP103" i="53"/>
  <c r="EP109" i="53" s="1"/>
  <c r="EO103" i="53"/>
  <c r="EO109" i="53" s="1"/>
  <c r="EU122" i="53" s="1"/>
  <c r="EN103" i="53"/>
  <c r="EN109" i="53" s="1"/>
  <c r="ET122" i="53" s="1"/>
  <c r="EM103" i="53"/>
  <c r="EL103" i="53"/>
  <c r="EL107" i="53" s="1"/>
  <c r="EK103" i="53"/>
  <c r="EJ103" i="53"/>
  <c r="EJ109" i="53" s="1"/>
  <c r="EI103" i="53"/>
  <c r="EH103" i="53"/>
  <c r="EH109" i="53" s="1"/>
  <c r="EG103" i="53"/>
  <c r="EG109" i="53" s="1"/>
  <c r="EF103" i="53"/>
  <c r="EE103" i="53"/>
  <c r="EE109" i="53" s="1"/>
  <c r="ED103" i="53"/>
  <c r="ED109" i="53" s="1"/>
  <c r="EC103" i="53"/>
  <c r="EC109" i="53" s="1"/>
  <c r="EB103" i="53"/>
  <c r="EB109" i="53" s="1"/>
  <c r="EA103" i="53"/>
  <c r="EA109" i="53" s="1"/>
  <c r="DZ103" i="53"/>
  <c r="DZ109" i="53" s="1"/>
  <c r="DY103" i="53"/>
  <c r="DY109" i="53" s="1"/>
  <c r="EE122" i="53" s="1"/>
  <c r="DX103" i="53"/>
  <c r="DX109" i="53" s="1"/>
  <c r="ED122" i="53" s="1"/>
  <c r="DW103" i="53"/>
  <c r="DW111" i="53" s="1"/>
  <c r="DV103" i="53"/>
  <c r="DV111" i="53" s="1"/>
  <c r="DU103" i="53"/>
  <c r="DT103" i="53"/>
  <c r="DT111" i="53" s="1"/>
  <c r="DS103" i="53"/>
  <c r="DR103" i="53"/>
  <c r="DQ103" i="53"/>
  <c r="DP103" i="53"/>
  <c r="DO103" i="53"/>
  <c r="DO110" i="53" s="1"/>
  <c r="DN103" i="53"/>
  <c r="DN110" i="53" s="1"/>
  <c r="DM103" i="53"/>
  <c r="DM106" i="53" s="1"/>
  <c r="DL103" i="53"/>
  <c r="DL106" i="53" s="1"/>
  <c r="DK103" i="53"/>
  <c r="DK106" i="53" s="1"/>
  <c r="DJ103" i="53"/>
  <c r="DJ106" i="53" s="1"/>
  <c r="DI103" i="53"/>
  <c r="DI106" i="53" s="1"/>
  <c r="DO119" i="53" s="1"/>
  <c r="DH103" i="53"/>
  <c r="DH107" i="53" s="1"/>
  <c r="DG103" i="53"/>
  <c r="DF103" i="53"/>
  <c r="DF107" i="53" s="1"/>
  <c r="DE103" i="53"/>
  <c r="DD103" i="53"/>
  <c r="DD106" i="53" s="1"/>
  <c r="DC103" i="53"/>
  <c r="DB103" i="53"/>
  <c r="DA103" i="53"/>
  <c r="CZ103" i="53"/>
  <c r="CY103" i="53"/>
  <c r="CY110" i="53" s="1"/>
  <c r="CX103" i="53"/>
  <c r="CX112" i="53" s="1"/>
  <c r="CW103" i="53"/>
  <c r="CW106" i="53" s="1"/>
  <c r="CV103" i="53"/>
  <c r="CV113" i="53" s="1"/>
  <c r="CU103" i="53"/>
  <c r="CU112" i="53" s="1"/>
  <c r="CT103" i="53"/>
  <c r="CT106" i="53" s="1"/>
  <c r="CS103" i="53"/>
  <c r="CS106" i="53" s="1"/>
  <c r="CR103" i="53"/>
  <c r="CR107" i="53" s="1"/>
  <c r="CQ103" i="53"/>
  <c r="CQ111" i="53" s="1"/>
  <c r="CP103" i="53"/>
  <c r="CP110" i="53" s="1"/>
  <c r="CO103" i="53"/>
  <c r="CN103" i="53"/>
  <c r="CN110" i="53" s="1"/>
  <c r="CM103" i="53"/>
  <c r="CL103" i="53"/>
  <c r="CL110" i="53" s="1"/>
  <c r="CK103" i="53"/>
  <c r="CJ103" i="53"/>
  <c r="CI103" i="53"/>
  <c r="CI110" i="53" s="1"/>
  <c r="CH103" i="53"/>
  <c r="CH110" i="53" s="1"/>
  <c r="CG103" i="53"/>
  <c r="CG110" i="53" s="1"/>
  <c r="CF103" i="53"/>
  <c r="CF110" i="53" s="1"/>
  <c r="CE103" i="53"/>
  <c r="CE110" i="53" s="1"/>
  <c r="CD103" i="53"/>
  <c r="CD110" i="53" s="1"/>
  <c r="CC103" i="53"/>
  <c r="CC110" i="53" s="1"/>
  <c r="CI123" i="53" s="1"/>
  <c r="CB103" i="53"/>
  <c r="CB107" i="53" s="1"/>
  <c r="CA103" i="53"/>
  <c r="CA111" i="53" s="1"/>
  <c r="BZ103" i="53"/>
  <c r="BZ111" i="53" s="1"/>
  <c r="BY103" i="53"/>
  <c r="BX103" i="53"/>
  <c r="BX111" i="53" s="1"/>
  <c r="BW103" i="53"/>
  <c r="BV103" i="53"/>
  <c r="BU103" i="53"/>
  <c r="BT103" i="53"/>
  <c r="BS103" i="53"/>
  <c r="BS109" i="53" s="1"/>
  <c r="BR103" i="53"/>
  <c r="BR112" i="53" s="1"/>
  <c r="BQ103" i="53"/>
  <c r="BQ106" i="53" s="1"/>
  <c r="BP103" i="53"/>
  <c r="BP106" i="53" s="1"/>
  <c r="BO103" i="53"/>
  <c r="BO106" i="53" s="1"/>
  <c r="BN103" i="53"/>
  <c r="BN106" i="53" s="1"/>
  <c r="BM103" i="53"/>
  <c r="BM106" i="53" s="1"/>
  <c r="BS119" i="53" s="1"/>
  <c r="BL103" i="53"/>
  <c r="BL107" i="53" s="1"/>
  <c r="BK103" i="53"/>
  <c r="BJ103" i="53"/>
  <c r="BJ107" i="53" s="1"/>
  <c r="BI103" i="53"/>
  <c r="BH103" i="53"/>
  <c r="BH106" i="53" s="1"/>
  <c r="BG103" i="53"/>
  <c r="BF103" i="53"/>
  <c r="BE103" i="53"/>
  <c r="BD103" i="53"/>
  <c r="BC103" i="53"/>
  <c r="BC109" i="53" s="1"/>
  <c r="BB103" i="53"/>
  <c r="BB109" i="53" s="1"/>
  <c r="BA103" i="53"/>
  <c r="BA106" i="53" s="1"/>
  <c r="AZ103" i="53"/>
  <c r="AZ106" i="53" s="1"/>
  <c r="AY103" i="53"/>
  <c r="AY106" i="53" s="1"/>
  <c r="AX103" i="53"/>
  <c r="AX106" i="53" s="1"/>
  <c r="AW103" i="53"/>
  <c r="AW106" i="53" s="1"/>
  <c r="BC119" i="53" s="1"/>
  <c r="AV103" i="53"/>
  <c r="AV107" i="53" s="1"/>
  <c r="AU103" i="53"/>
  <c r="AT103" i="53"/>
  <c r="AT107" i="53" s="1"/>
  <c r="AS103" i="53"/>
  <c r="AR103" i="53"/>
  <c r="AR106" i="53" s="1"/>
  <c r="AQ103" i="53"/>
  <c r="AP103" i="53"/>
  <c r="AO103" i="53"/>
  <c r="AN103" i="53"/>
  <c r="AM103" i="53"/>
  <c r="AM111" i="53" s="1"/>
  <c r="AL103" i="53"/>
  <c r="AL112" i="53" s="1"/>
  <c r="AK103" i="53"/>
  <c r="AK112" i="53" s="1"/>
  <c r="AJ103" i="53"/>
  <c r="AJ112" i="53" s="1"/>
  <c r="AI103" i="53"/>
  <c r="AI112" i="53" s="1"/>
  <c r="AH103" i="53"/>
  <c r="AH106" i="53" s="1"/>
  <c r="AG103" i="53"/>
  <c r="AG106" i="53" s="1"/>
  <c r="AF103" i="53"/>
  <c r="AF112" i="53" s="1"/>
  <c r="AE103" i="53"/>
  <c r="AE111" i="53" s="1"/>
  <c r="AD103" i="53"/>
  <c r="AD111" i="53" s="1"/>
  <c r="AC103" i="53"/>
  <c r="AB103" i="53"/>
  <c r="AB111" i="53" s="1"/>
  <c r="AA103" i="53"/>
  <c r="Z103" i="53"/>
  <c r="Z111" i="53" s="1"/>
  <c r="Y103" i="53"/>
  <c r="X103" i="53"/>
  <c r="W103" i="53"/>
  <c r="W110" i="53" s="1"/>
  <c r="V103" i="53"/>
  <c r="V110" i="53" s="1"/>
  <c r="U103" i="53"/>
  <c r="U106" i="53" s="1"/>
  <c r="T103" i="53"/>
  <c r="T106" i="53" s="1"/>
  <c r="S103" i="53"/>
  <c r="S106" i="53" s="1"/>
  <c r="R103" i="53"/>
  <c r="R106" i="53" s="1"/>
  <c r="Q103" i="53"/>
  <c r="Q106" i="53" s="1"/>
  <c r="W119" i="53" s="1"/>
  <c r="P103" i="53"/>
  <c r="P107" i="53" s="1"/>
  <c r="O103" i="53"/>
  <c r="N103" i="53"/>
  <c r="N110" i="53" s="1"/>
  <c r="M103" i="53"/>
  <c r="L103" i="53"/>
  <c r="L110" i="53" s="1"/>
  <c r="K103" i="53"/>
  <c r="J103" i="53"/>
  <c r="I103" i="53"/>
  <c r="H103" i="53"/>
  <c r="G103" i="53"/>
  <c r="G110" i="53" s="1"/>
  <c r="F103" i="53"/>
  <c r="F112" i="53" s="1"/>
  <c r="E103" i="53"/>
  <c r="E112" i="53" s="1"/>
  <c r="D103" i="53"/>
  <c r="D112" i="53" s="1"/>
  <c r="L39" i="53"/>
  <c r="E38" i="53"/>
  <c r="H35" i="53"/>
  <c r="D35" i="53"/>
  <c r="K33" i="53"/>
  <c r="H32" i="53"/>
  <c r="H42" i="53" s="1"/>
  <c r="F32" i="53"/>
  <c r="D31" i="53"/>
  <c r="K30" i="53"/>
  <c r="E30" i="53"/>
  <c r="L27" i="53"/>
  <c r="L35" i="53" s="1"/>
  <c r="K27" i="53"/>
  <c r="K34" i="53" s="1"/>
  <c r="H27" i="53"/>
  <c r="H33" i="53" s="1"/>
  <c r="E27" i="53"/>
  <c r="D27" i="53"/>
  <c r="D39" i="53" s="1"/>
  <c r="Q26" i="53"/>
  <c r="P26" i="53"/>
  <c r="O26" i="53"/>
  <c r="N26" i="53"/>
  <c r="M26" i="53"/>
  <c r="L26" i="53"/>
  <c r="K26" i="53"/>
  <c r="J26" i="53"/>
  <c r="I26" i="53"/>
  <c r="H26" i="53"/>
  <c r="G26" i="53"/>
  <c r="F26" i="53"/>
  <c r="E26" i="53"/>
  <c r="D26" i="53"/>
  <c r="Q25" i="53"/>
  <c r="P25" i="53"/>
  <c r="O25" i="53"/>
  <c r="N25" i="53"/>
  <c r="M25" i="53"/>
  <c r="L25" i="53"/>
  <c r="L38" i="53" s="1"/>
  <c r="L45" i="53" s="1"/>
  <c r="K25" i="53"/>
  <c r="J25" i="53"/>
  <c r="I25" i="53"/>
  <c r="H25" i="53"/>
  <c r="G25" i="53"/>
  <c r="F25" i="53"/>
  <c r="E25" i="53"/>
  <c r="D25" i="53"/>
  <c r="D38" i="53" s="1"/>
  <c r="Q24" i="53"/>
  <c r="P24" i="53"/>
  <c r="O24" i="53"/>
  <c r="N24" i="53"/>
  <c r="M24" i="53"/>
  <c r="L24" i="53"/>
  <c r="L37" i="53" s="1"/>
  <c r="K24" i="53"/>
  <c r="K37" i="53" s="1"/>
  <c r="J24" i="53"/>
  <c r="I24" i="53"/>
  <c r="H24" i="53"/>
  <c r="H37" i="53" s="1"/>
  <c r="G24" i="53"/>
  <c r="F24" i="53"/>
  <c r="E24" i="53"/>
  <c r="D24" i="53"/>
  <c r="D37" i="53" s="1"/>
  <c r="Q23" i="53"/>
  <c r="P23" i="53"/>
  <c r="O23" i="53"/>
  <c r="N23" i="53"/>
  <c r="M23" i="53"/>
  <c r="L23" i="53"/>
  <c r="L36" i="53" s="1"/>
  <c r="K23" i="53"/>
  <c r="K36" i="53" s="1"/>
  <c r="J23" i="53"/>
  <c r="I23" i="53"/>
  <c r="H23" i="53"/>
  <c r="H36" i="53" s="1"/>
  <c r="G23" i="53"/>
  <c r="F23" i="53"/>
  <c r="E23" i="53"/>
  <c r="D23" i="53"/>
  <c r="D36" i="53" s="1"/>
  <c r="D44" i="53" s="1"/>
  <c r="Q22" i="53"/>
  <c r="P22" i="53"/>
  <c r="O22" i="53"/>
  <c r="N22" i="53"/>
  <c r="M22" i="53"/>
  <c r="L22" i="53"/>
  <c r="K22" i="53"/>
  <c r="K35" i="53" s="1"/>
  <c r="J22" i="53"/>
  <c r="I22" i="53"/>
  <c r="H22" i="53"/>
  <c r="G22" i="53"/>
  <c r="F22" i="53"/>
  <c r="F35" i="53" s="1"/>
  <c r="E22" i="53"/>
  <c r="D22" i="53"/>
  <c r="Q21" i="53"/>
  <c r="P21" i="53"/>
  <c r="O21" i="53"/>
  <c r="N21" i="53"/>
  <c r="M21" i="53"/>
  <c r="L21" i="53"/>
  <c r="L34" i="53" s="1"/>
  <c r="L43" i="53" s="1"/>
  <c r="K21" i="53"/>
  <c r="J21" i="53"/>
  <c r="I21" i="53"/>
  <c r="H21" i="53"/>
  <c r="H34" i="53" s="1"/>
  <c r="H43" i="53" s="1"/>
  <c r="G21" i="53"/>
  <c r="F21" i="53"/>
  <c r="F34" i="53" s="1"/>
  <c r="E21" i="53"/>
  <c r="E34" i="53" s="1"/>
  <c r="D21" i="53"/>
  <c r="D34" i="53" s="1"/>
  <c r="D43" i="53" s="1"/>
  <c r="Q20" i="53"/>
  <c r="P20" i="53"/>
  <c r="O20" i="53"/>
  <c r="N20" i="53"/>
  <c r="M20" i="53"/>
  <c r="L20" i="53"/>
  <c r="L33" i="53" s="1"/>
  <c r="K20" i="53"/>
  <c r="J20" i="53"/>
  <c r="I20" i="53"/>
  <c r="H20" i="53"/>
  <c r="G20" i="53"/>
  <c r="F20" i="53"/>
  <c r="F33" i="53" s="1"/>
  <c r="E20" i="53"/>
  <c r="E33" i="53" s="1"/>
  <c r="D20" i="53"/>
  <c r="D33" i="53" s="1"/>
  <c r="Q19" i="53"/>
  <c r="P19" i="53"/>
  <c r="P32" i="53" s="1"/>
  <c r="O19" i="53"/>
  <c r="N19" i="53"/>
  <c r="M19" i="53"/>
  <c r="L19" i="53"/>
  <c r="L32" i="53" s="1"/>
  <c r="L42" i="53" s="1"/>
  <c r="K19" i="53"/>
  <c r="J19" i="53"/>
  <c r="I19" i="53"/>
  <c r="H19" i="53"/>
  <c r="G19" i="53"/>
  <c r="F19" i="53"/>
  <c r="E19" i="53"/>
  <c r="E32" i="53" s="1"/>
  <c r="E42" i="53" s="1"/>
  <c r="D19" i="53"/>
  <c r="D32" i="53" s="1"/>
  <c r="D42" i="53" s="1"/>
  <c r="Q18" i="53"/>
  <c r="P18" i="53"/>
  <c r="O18" i="53"/>
  <c r="N18" i="53"/>
  <c r="N31" i="53" s="1"/>
  <c r="M18" i="53"/>
  <c r="L18" i="53"/>
  <c r="K18" i="53"/>
  <c r="J18" i="53"/>
  <c r="I18" i="53"/>
  <c r="H18" i="53"/>
  <c r="G18" i="53"/>
  <c r="F18" i="53"/>
  <c r="F31" i="53" s="1"/>
  <c r="E18" i="53"/>
  <c r="D18" i="53"/>
  <c r="Q17" i="53"/>
  <c r="P17" i="53"/>
  <c r="P30" i="53" s="1"/>
  <c r="O17" i="53"/>
  <c r="N17" i="53"/>
  <c r="M17" i="53"/>
  <c r="L17" i="53"/>
  <c r="L30" i="53" s="1"/>
  <c r="K17" i="53"/>
  <c r="J17" i="53"/>
  <c r="I17" i="53"/>
  <c r="H17" i="53"/>
  <c r="H30" i="53" s="1"/>
  <c r="G17" i="53"/>
  <c r="F17" i="53"/>
  <c r="E17" i="53"/>
  <c r="D17" i="53"/>
  <c r="D30" i="53" s="1"/>
  <c r="D41" i="53" s="1"/>
  <c r="T13" i="53"/>
  <c r="S13" i="53"/>
  <c r="R13" i="53"/>
  <c r="Q13" i="53"/>
  <c r="Q27" i="53" s="1"/>
  <c r="P13" i="53"/>
  <c r="P27" i="53" s="1"/>
  <c r="O13" i="53"/>
  <c r="N13" i="53"/>
  <c r="N27" i="53" s="1"/>
  <c r="M13" i="53"/>
  <c r="M27" i="53" s="1"/>
  <c r="L13" i="53"/>
  <c r="K13" i="53"/>
  <c r="J13" i="53"/>
  <c r="I13" i="53"/>
  <c r="J27" i="53" s="1"/>
  <c r="H13" i="53"/>
  <c r="G13" i="53"/>
  <c r="F13" i="53"/>
  <c r="F27" i="53" s="1"/>
  <c r="F36" i="53" s="1"/>
  <c r="E13" i="53"/>
  <c r="D13" i="53"/>
  <c r="C13" i="53"/>
  <c r="L200" i="20"/>
  <c r="F200" i="20"/>
  <c r="L199" i="20"/>
  <c r="F199" i="20"/>
  <c r="G200" i="20" s="1"/>
  <c r="L198" i="20"/>
  <c r="F198" i="20"/>
  <c r="G198" i="20" s="1"/>
  <c r="L197" i="20"/>
  <c r="F197" i="20"/>
  <c r="G197" i="20" s="1"/>
  <c r="L196" i="20"/>
  <c r="F196" i="20"/>
  <c r="L195" i="20"/>
  <c r="F195" i="20"/>
  <c r="G196" i="20" s="1"/>
  <c r="L194" i="20"/>
  <c r="F194" i="20"/>
  <c r="G194" i="20" s="1"/>
  <c r="L193" i="20"/>
  <c r="F193" i="20"/>
  <c r="L192" i="20"/>
  <c r="F192" i="20"/>
  <c r="G192" i="20" s="1"/>
  <c r="L191" i="20"/>
  <c r="F191" i="20"/>
  <c r="G191" i="20" s="1"/>
  <c r="L190" i="20"/>
  <c r="F190" i="20"/>
  <c r="L189" i="20"/>
  <c r="F189" i="20"/>
  <c r="G189" i="20" s="1"/>
  <c r="L188" i="20"/>
  <c r="G188" i="20"/>
  <c r="F188" i="20"/>
  <c r="L187" i="20"/>
  <c r="G187" i="20"/>
  <c r="F187" i="20"/>
  <c r="L186" i="20"/>
  <c r="G186" i="20"/>
  <c r="F186" i="20"/>
  <c r="L185" i="20"/>
  <c r="F185" i="20"/>
  <c r="G185" i="20" s="1"/>
  <c r="L184" i="20"/>
  <c r="F184" i="20"/>
  <c r="G184" i="20" s="1"/>
  <c r="L183" i="20"/>
  <c r="F183" i="20"/>
  <c r="L182" i="20"/>
  <c r="F182" i="20"/>
  <c r="G183" i="20" s="1"/>
  <c r="L181" i="20"/>
  <c r="F181" i="20"/>
  <c r="G181" i="20" s="1"/>
  <c r="L180" i="20"/>
  <c r="F180" i="20"/>
  <c r="L179" i="20"/>
  <c r="F179" i="20"/>
  <c r="G180" i="20" s="1"/>
  <c r="L178" i="20"/>
  <c r="F178" i="20"/>
  <c r="G179" i="20" s="1"/>
  <c r="L177" i="20"/>
  <c r="F177" i="20"/>
  <c r="G177" i="20" s="1"/>
  <c r="L176" i="20"/>
  <c r="G176" i="20"/>
  <c r="F176" i="20"/>
  <c r="L175" i="20"/>
  <c r="F175" i="20"/>
  <c r="G175" i="20" s="1"/>
  <c r="L174" i="20"/>
  <c r="F174" i="20"/>
  <c r="G174" i="20" s="1"/>
  <c r="L173" i="20"/>
  <c r="G173" i="20"/>
  <c r="F173" i="20"/>
  <c r="L172" i="20"/>
  <c r="F172" i="20"/>
  <c r="L171" i="20"/>
  <c r="F171" i="20"/>
  <c r="G172" i="20" s="1"/>
  <c r="L170" i="20"/>
  <c r="G170" i="20"/>
  <c r="F170" i="20"/>
  <c r="L169" i="20"/>
  <c r="F169" i="20"/>
  <c r="L168" i="20"/>
  <c r="F168" i="20"/>
  <c r="G168" i="20" s="1"/>
  <c r="L167" i="20"/>
  <c r="F167" i="20"/>
  <c r="G167" i="20" s="1"/>
  <c r="L166" i="20"/>
  <c r="F166" i="20"/>
  <c r="L165" i="20"/>
  <c r="F165" i="20"/>
  <c r="G166" i="20" s="1"/>
  <c r="L164" i="20"/>
  <c r="F164" i="20"/>
  <c r="L163" i="20"/>
  <c r="F163" i="20"/>
  <c r="G164" i="20" s="1"/>
  <c r="L162" i="20"/>
  <c r="F162" i="20"/>
  <c r="L161" i="20"/>
  <c r="F161" i="20"/>
  <c r="G161" i="20" s="1"/>
  <c r="L160" i="20"/>
  <c r="G160" i="20"/>
  <c r="F160" i="20"/>
  <c r="L159" i="20"/>
  <c r="G159" i="20"/>
  <c r="F159" i="20"/>
  <c r="L158" i="20"/>
  <c r="F158" i="20"/>
  <c r="L157" i="20"/>
  <c r="F157" i="20"/>
  <c r="G157" i="20" s="1"/>
  <c r="L156" i="20"/>
  <c r="F156" i="20"/>
  <c r="L155" i="20"/>
  <c r="F155" i="20"/>
  <c r="G156" i="20" s="1"/>
  <c r="L154" i="20"/>
  <c r="F154" i="20"/>
  <c r="G154" i="20" s="1"/>
  <c r="L153" i="20"/>
  <c r="F153" i="20"/>
  <c r="G153" i="20" s="1"/>
  <c r="L152" i="20"/>
  <c r="F152" i="20"/>
  <c r="G152" i="20" s="1"/>
  <c r="L151" i="20"/>
  <c r="F151" i="20"/>
  <c r="G151" i="20" s="1"/>
  <c r="L150" i="20"/>
  <c r="F150" i="20"/>
  <c r="G150" i="20" s="1"/>
  <c r="L149" i="20"/>
  <c r="G149" i="20"/>
  <c r="F149" i="20"/>
  <c r="L148" i="20"/>
  <c r="G148" i="20"/>
  <c r="F148" i="20"/>
  <c r="L147" i="20"/>
  <c r="F147" i="20"/>
  <c r="G147" i="20" s="1"/>
  <c r="L146" i="20"/>
  <c r="F146" i="20"/>
  <c r="G146" i="20" s="1"/>
  <c r="L145" i="20"/>
  <c r="F145" i="20"/>
  <c r="L144" i="20"/>
  <c r="F144" i="20"/>
  <c r="G144" i="20" s="1"/>
  <c r="L143" i="20"/>
  <c r="F143" i="20"/>
  <c r="L142" i="20"/>
  <c r="F142" i="20"/>
  <c r="G142" i="20" s="1"/>
  <c r="L141" i="20"/>
  <c r="F141" i="20"/>
  <c r="G141" i="20" s="1"/>
  <c r="L140" i="20"/>
  <c r="F140" i="20"/>
  <c r="L139" i="20"/>
  <c r="F139" i="20"/>
  <c r="G140" i="20" s="1"/>
  <c r="L138" i="20"/>
  <c r="F138" i="20"/>
  <c r="G139" i="20" s="1"/>
  <c r="L137" i="20"/>
  <c r="F137" i="20"/>
  <c r="G137" i="20" s="1"/>
  <c r="L136" i="20"/>
  <c r="G136" i="20"/>
  <c r="F136" i="20"/>
  <c r="L135" i="20"/>
  <c r="F135" i="20"/>
  <c r="G135" i="20" s="1"/>
  <c r="L134" i="20"/>
  <c r="F134" i="20"/>
  <c r="G134" i="20" s="1"/>
  <c r="L133" i="20"/>
  <c r="F133" i="20"/>
  <c r="G133" i="20" s="1"/>
  <c r="L132" i="20"/>
  <c r="F132" i="20"/>
  <c r="L131" i="20"/>
  <c r="F131" i="20"/>
  <c r="G132" i="20" s="1"/>
  <c r="L130" i="20"/>
  <c r="F130" i="20"/>
  <c r="G130" i="20" s="1"/>
  <c r="L129" i="20"/>
  <c r="F129" i="20"/>
  <c r="L128" i="20"/>
  <c r="F128" i="20"/>
  <c r="L127" i="20"/>
  <c r="F127" i="20"/>
  <c r="G128" i="20" s="1"/>
  <c r="L126" i="20"/>
  <c r="F126" i="20"/>
  <c r="L125" i="20"/>
  <c r="F125" i="20"/>
  <c r="G125" i="20" s="1"/>
  <c r="L124" i="20"/>
  <c r="F124" i="20"/>
  <c r="L123" i="20"/>
  <c r="F123" i="20"/>
  <c r="G124" i="20" s="1"/>
  <c r="L122" i="20"/>
  <c r="G122" i="20"/>
  <c r="F122" i="20"/>
  <c r="L121" i="20"/>
  <c r="F121" i="20"/>
  <c r="G121" i="20" s="1"/>
  <c r="L120" i="20"/>
  <c r="G120" i="20"/>
  <c r="F120" i="20"/>
  <c r="L119" i="20"/>
  <c r="G119" i="20"/>
  <c r="F119" i="20"/>
  <c r="L118" i="20"/>
  <c r="F118" i="20"/>
  <c r="G118" i="20" s="1"/>
  <c r="L117" i="20"/>
  <c r="G117" i="20"/>
  <c r="L116" i="20"/>
  <c r="G116" i="20"/>
  <c r="L115" i="20"/>
  <c r="G115" i="20"/>
  <c r="L114" i="20"/>
  <c r="G114" i="20"/>
  <c r="L113" i="20"/>
  <c r="G113" i="20"/>
  <c r="L112" i="20"/>
  <c r="G112" i="20"/>
  <c r="L111" i="20"/>
  <c r="G111" i="20"/>
  <c r="K110" i="20"/>
  <c r="L110" i="20" s="1"/>
  <c r="G110" i="20"/>
  <c r="L109" i="20"/>
  <c r="G109" i="20"/>
  <c r="L108" i="20"/>
  <c r="G108" i="20"/>
  <c r="G107" i="20"/>
  <c r="L106" i="20"/>
  <c r="K106" i="20"/>
  <c r="L107" i="20" s="1"/>
  <c r="H106" i="20"/>
  <c r="G106" i="20"/>
  <c r="L105" i="20"/>
  <c r="G105" i="20"/>
  <c r="K104" i="20"/>
  <c r="L104" i="20" s="1"/>
  <c r="H104" i="20"/>
  <c r="G104" i="20"/>
  <c r="L103" i="20"/>
  <c r="G103" i="20"/>
  <c r="D103" i="20"/>
  <c r="L102" i="20"/>
  <c r="G102" i="20"/>
  <c r="D102" i="20"/>
  <c r="L101" i="20"/>
  <c r="G101" i="20"/>
  <c r="D101" i="20"/>
  <c r="L100" i="20"/>
  <c r="G100" i="20"/>
  <c r="D100" i="20"/>
  <c r="L99" i="20"/>
  <c r="G99" i="20"/>
  <c r="D99" i="20"/>
  <c r="L98" i="20"/>
  <c r="G98" i="20"/>
  <c r="D98" i="20"/>
  <c r="L97" i="20"/>
  <c r="G97" i="20"/>
  <c r="D97" i="20"/>
  <c r="L96" i="20"/>
  <c r="G96" i="20"/>
  <c r="D96" i="20"/>
  <c r="L95" i="20"/>
  <c r="G95" i="20"/>
  <c r="D95" i="20"/>
  <c r="L94" i="20"/>
  <c r="G94" i="20"/>
  <c r="D94" i="20"/>
  <c r="L93" i="20"/>
  <c r="G93" i="20"/>
  <c r="D93" i="20"/>
  <c r="L92" i="20"/>
  <c r="G92" i="20"/>
  <c r="D92" i="20"/>
  <c r="L91" i="20"/>
  <c r="G91" i="20"/>
  <c r="D91" i="20"/>
  <c r="L90" i="20"/>
  <c r="G90" i="20"/>
  <c r="D90" i="20"/>
  <c r="L89" i="20"/>
  <c r="G89" i="20"/>
  <c r="D89" i="20"/>
  <c r="L88" i="20"/>
  <c r="G88" i="20"/>
  <c r="D88" i="20"/>
  <c r="L87" i="20"/>
  <c r="G87" i="20"/>
  <c r="D87" i="20"/>
  <c r="L86" i="20"/>
  <c r="G86" i="20"/>
  <c r="D86" i="20"/>
  <c r="L85" i="20"/>
  <c r="G85" i="20"/>
  <c r="D85" i="20"/>
  <c r="L84" i="20"/>
  <c r="G84" i="20"/>
  <c r="D84" i="20"/>
  <c r="L83" i="20"/>
  <c r="G83" i="20"/>
  <c r="D83" i="20"/>
  <c r="L82" i="20"/>
  <c r="G82" i="20"/>
  <c r="D82" i="20"/>
  <c r="L81" i="20"/>
  <c r="G81" i="20"/>
  <c r="D81" i="20"/>
  <c r="L80" i="20"/>
  <c r="G80" i="20"/>
  <c r="D80" i="20"/>
  <c r="L79" i="20"/>
  <c r="G79" i="20"/>
  <c r="D79" i="20"/>
  <c r="L78" i="20"/>
  <c r="G78" i="20"/>
  <c r="D78" i="20"/>
  <c r="L77" i="20"/>
  <c r="G77" i="20"/>
  <c r="D77" i="20"/>
  <c r="L76" i="20"/>
  <c r="G76" i="20"/>
  <c r="D76" i="20"/>
  <c r="L75" i="20"/>
  <c r="G75" i="20"/>
  <c r="D75" i="20"/>
  <c r="L74" i="20"/>
  <c r="G74" i="20"/>
  <c r="D74" i="20"/>
  <c r="G73" i="20"/>
  <c r="D73" i="20"/>
  <c r="G72" i="20"/>
  <c r="D72" i="20"/>
  <c r="G71" i="20"/>
  <c r="D71" i="20"/>
  <c r="G70" i="20"/>
  <c r="D70" i="20"/>
  <c r="G69" i="20"/>
  <c r="D69" i="20"/>
  <c r="G68" i="20"/>
  <c r="D68" i="20"/>
  <c r="G67" i="20"/>
  <c r="D67" i="20"/>
  <c r="G66" i="20"/>
  <c r="D66" i="20"/>
  <c r="G65" i="20"/>
  <c r="D65" i="20"/>
  <c r="G64" i="20"/>
  <c r="D64" i="20"/>
  <c r="G63" i="20"/>
  <c r="D63" i="20"/>
  <c r="G62" i="20"/>
  <c r="D62" i="20"/>
  <c r="G61" i="20"/>
  <c r="D61" i="20"/>
  <c r="F60" i="20"/>
  <c r="G60" i="20" s="1"/>
  <c r="G59" i="20"/>
  <c r="E59" i="20"/>
  <c r="G58" i="20"/>
  <c r="D58" i="20"/>
  <c r="G57" i="20"/>
  <c r="D57" i="20"/>
  <c r="G56" i="20"/>
  <c r="D56" i="20"/>
  <c r="G55" i="20"/>
  <c r="D55" i="20"/>
  <c r="G54" i="20"/>
  <c r="D54" i="20"/>
  <c r="G53" i="20"/>
  <c r="D53" i="20"/>
  <c r="G52" i="20"/>
  <c r="D52" i="20"/>
  <c r="G51" i="20"/>
  <c r="D51" i="20"/>
  <c r="G50" i="20"/>
  <c r="D50" i="20"/>
  <c r="G49" i="20"/>
  <c r="D49" i="20"/>
  <c r="G48" i="20"/>
  <c r="D48" i="20"/>
  <c r="G47" i="20"/>
  <c r="D47" i="20"/>
  <c r="G46" i="20"/>
  <c r="D46" i="20"/>
  <c r="G45" i="20"/>
  <c r="D45" i="20"/>
  <c r="F44" i="20"/>
  <c r="G44" i="20" s="1"/>
  <c r="F43" i="20"/>
  <c r="F42" i="20"/>
  <c r="G43" i="20" s="1"/>
  <c r="F41" i="20"/>
  <c r="D40" i="20"/>
  <c r="F40" i="20" s="1"/>
  <c r="D39" i="20"/>
  <c r="F39" i="20" s="1"/>
  <c r="G39" i="20" s="1"/>
  <c r="G38" i="20"/>
  <c r="F38" i="20"/>
  <c r="F37" i="20"/>
  <c r="G36" i="20"/>
  <c r="F36" i="20"/>
  <c r="F35" i="20"/>
  <c r="G35" i="20" s="1"/>
  <c r="F34" i="20"/>
  <c r="G34" i="20" s="1"/>
  <c r="F33" i="20"/>
  <c r="F32" i="20"/>
  <c r="G33" i="20" s="1"/>
  <c r="F31" i="20"/>
  <c r="F30" i="20"/>
  <c r="G31" i="20" s="1"/>
  <c r="F29" i="20"/>
  <c r="F28" i="20"/>
  <c r="G28" i="20" s="1"/>
  <c r="F27" i="20"/>
  <c r="F26" i="20"/>
  <c r="G27" i="20" s="1"/>
  <c r="F25" i="20"/>
  <c r="G25" i="20" s="1"/>
  <c r="F24" i="20"/>
  <c r="G24" i="20" s="1"/>
  <c r="G23" i="20"/>
  <c r="F23" i="20"/>
  <c r="F22" i="20"/>
  <c r="G22" i="20" s="1"/>
  <c r="F21" i="20"/>
  <c r="F20" i="20"/>
  <c r="G21" i="20" s="1"/>
  <c r="F19" i="20"/>
  <c r="F18" i="20"/>
  <c r="G19" i="20" s="1"/>
  <c r="F17" i="20"/>
  <c r="G17" i="20" s="1"/>
  <c r="F16" i="20"/>
  <c r="G16" i="20" s="1"/>
  <c r="G15" i="20"/>
  <c r="F15" i="20"/>
  <c r="F14" i="20"/>
  <c r="G14" i="20" s="1"/>
  <c r="F13" i="20"/>
  <c r="F12" i="20"/>
  <c r="G13" i="20" s="1"/>
  <c r="F11" i="20"/>
  <c r="F10" i="20"/>
  <c r="G11" i="20" s="1"/>
  <c r="F9" i="20"/>
  <c r="G9" i="20" s="1"/>
  <c r="F8" i="20"/>
  <c r="G8" i="20" s="1"/>
  <c r="G7" i="20"/>
  <c r="F7" i="20"/>
  <c r="F6" i="20"/>
  <c r="G6" i="20" s="1"/>
  <c r="F5" i="20"/>
  <c r="F4" i="20"/>
  <c r="G5" i="20" s="1"/>
  <c r="G3" i="20"/>
  <c r="F3" i="20"/>
  <c r="D89" i="45"/>
  <c r="C89" i="45"/>
  <c r="E69" i="45"/>
  <c r="E68" i="45"/>
  <c r="E67" i="45"/>
  <c r="E66" i="45"/>
  <c r="E65" i="45"/>
  <c r="E64" i="45"/>
  <c r="E63" i="45"/>
  <c r="E62" i="45"/>
  <c r="E61" i="45"/>
  <c r="E60" i="45"/>
  <c r="E59" i="45"/>
  <c r="E58" i="45"/>
  <c r="E57" i="45"/>
  <c r="E56" i="45"/>
  <c r="E55" i="45"/>
  <c r="E54" i="45"/>
  <c r="E53" i="45"/>
  <c r="E52" i="45"/>
  <c r="E51" i="45"/>
  <c r="E50" i="45"/>
  <c r="E49" i="45"/>
  <c r="E48" i="45"/>
  <c r="E47" i="45"/>
  <c r="E46" i="45"/>
  <c r="E45" i="45"/>
  <c r="D28" i="45"/>
  <c r="C28" i="45"/>
  <c r="E26" i="45"/>
  <c r="E25" i="45"/>
  <c r="E24" i="45"/>
  <c r="E23" i="45"/>
  <c r="E22" i="45"/>
  <c r="E21" i="45"/>
  <c r="E20" i="45"/>
  <c r="E19" i="45"/>
  <c r="E18" i="45"/>
  <c r="E17" i="45"/>
  <c r="E16" i="45"/>
  <c r="E15" i="45"/>
  <c r="E14" i="45"/>
  <c r="E13" i="45"/>
  <c r="E12" i="45"/>
  <c r="E11" i="45"/>
  <c r="E10" i="45"/>
  <c r="E9" i="45"/>
  <c r="E8" i="45"/>
  <c r="E7" i="45"/>
  <c r="E6" i="45"/>
  <c r="E5" i="45"/>
  <c r="E4" i="45"/>
  <c r="E3" i="45"/>
  <c r="X183" i="54"/>
  <c r="V183" i="54"/>
  <c r="S183" i="54"/>
  <c r="P183" i="54"/>
  <c r="X182" i="54"/>
  <c r="V182" i="54"/>
  <c r="S182" i="54"/>
  <c r="P182" i="54"/>
  <c r="X181" i="54"/>
  <c r="S181" i="54"/>
  <c r="P181" i="54"/>
  <c r="G181" i="54"/>
  <c r="V181" i="54" s="1"/>
  <c r="V180" i="54"/>
  <c r="S180" i="54"/>
  <c r="P180" i="54"/>
  <c r="I180" i="54"/>
  <c r="X180" i="54" s="1"/>
  <c r="G180" i="54"/>
  <c r="E180" i="54"/>
  <c r="C180" i="54"/>
  <c r="P179" i="54"/>
  <c r="I179" i="54"/>
  <c r="X179" i="54" s="1"/>
  <c r="G179" i="54"/>
  <c r="V179" i="54" s="1"/>
  <c r="E179" i="54"/>
  <c r="C179" i="54"/>
  <c r="S179" i="54" s="1"/>
  <c r="P178" i="54"/>
  <c r="I178" i="54"/>
  <c r="X178" i="54" s="1"/>
  <c r="G178" i="54"/>
  <c r="V178" i="54" s="1"/>
  <c r="E178" i="54"/>
  <c r="C178" i="54"/>
  <c r="S178" i="54" s="1"/>
  <c r="X177" i="54"/>
  <c r="V177" i="54"/>
  <c r="I177" i="54"/>
  <c r="G177" i="54"/>
  <c r="E177" i="54"/>
  <c r="P177" i="54" s="1"/>
  <c r="Q183" i="54" s="1"/>
  <c r="C177" i="54"/>
  <c r="S177" i="54" s="1"/>
  <c r="V176" i="54"/>
  <c r="S176" i="54"/>
  <c r="P176" i="54"/>
  <c r="Q182" i="54" s="1"/>
  <c r="I176" i="54"/>
  <c r="X176" i="54" s="1"/>
  <c r="G176" i="54"/>
  <c r="E176" i="54"/>
  <c r="C176" i="54"/>
  <c r="P175" i="54"/>
  <c r="Q181" i="54" s="1"/>
  <c r="I175" i="54"/>
  <c r="X175" i="54" s="1"/>
  <c r="Y181" i="54" s="1"/>
  <c r="G175" i="54"/>
  <c r="V175" i="54" s="1"/>
  <c r="E175" i="54"/>
  <c r="C175" i="54"/>
  <c r="S175" i="54" s="1"/>
  <c r="T181" i="54" s="1"/>
  <c r="P174" i="54"/>
  <c r="Q180" i="54" s="1"/>
  <c r="I174" i="54"/>
  <c r="X174" i="54" s="1"/>
  <c r="G174" i="54"/>
  <c r="V174" i="54" s="1"/>
  <c r="E174" i="54"/>
  <c r="C174" i="54"/>
  <c r="S174" i="54" s="1"/>
  <c r="Z173" i="54"/>
  <c r="X173" i="54"/>
  <c r="I173" i="54"/>
  <c r="G173" i="54"/>
  <c r="V173" i="54" s="1"/>
  <c r="W179" i="54" s="1"/>
  <c r="E173" i="54"/>
  <c r="P173" i="54" s="1"/>
  <c r="Q179" i="54" s="1"/>
  <c r="C173" i="54"/>
  <c r="S173" i="54" s="1"/>
  <c r="Z172" i="54"/>
  <c r="AA173" i="54" s="1"/>
  <c r="X172" i="54"/>
  <c r="V172" i="54"/>
  <c r="W178" i="54" s="1"/>
  <c r="I172" i="54"/>
  <c r="G172" i="54"/>
  <c r="E172" i="54"/>
  <c r="P172" i="54" s="1"/>
  <c r="C172" i="54"/>
  <c r="S172" i="54" s="1"/>
  <c r="Z171" i="54"/>
  <c r="X171" i="54"/>
  <c r="V171" i="54"/>
  <c r="S171" i="54"/>
  <c r="Q171" i="54"/>
  <c r="I171" i="54"/>
  <c r="G171" i="54"/>
  <c r="E171" i="54"/>
  <c r="P171" i="54" s="1"/>
  <c r="Q177" i="54" s="1"/>
  <c r="C171" i="54"/>
  <c r="Z170" i="54"/>
  <c r="V170" i="54"/>
  <c r="W176" i="54" s="1"/>
  <c r="S170" i="54"/>
  <c r="T176" i="54" s="1"/>
  <c r="P170" i="54"/>
  <c r="Q176" i="54" s="1"/>
  <c r="I170" i="54"/>
  <c r="X170" i="54" s="1"/>
  <c r="G170" i="54"/>
  <c r="E170" i="54"/>
  <c r="C170" i="54"/>
  <c r="Z169" i="54"/>
  <c r="X169" i="54"/>
  <c r="S169" i="54"/>
  <c r="I169" i="54"/>
  <c r="G169" i="54"/>
  <c r="V169" i="54" s="1"/>
  <c r="W175" i="54" s="1"/>
  <c r="E169" i="54"/>
  <c r="P169" i="54" s="1"/>
  <c r="C169" i="54"/>
  <c r="Z168" i="54"/>
  <c r="P168" i="54"/>
  <c r="Q174" i="54" s="1"/>
  <c r="I168" i="54"/>
  <c r="X168" i="54" s="1"/>
  <c r="G168" i="54"/>
  <c r="V168" i="54" s="1"/>
  <c r="W174" i="54" s="1"/>
  <c r="E168" i="54"/>
  <c r="C168" i="54"/>
  <c r="S168" i="54" s="1"/>
  <c r="T174" i="54" s="1"/>
  <c r="AA167" i="54"/>
  <c r="Z167" i="54"/>
  <c r="I167" i="54"/>
  <c r="X167" i="54" s="1"/>
  <c r="G167" i="54"/>
  <c r="V167" i="54" s="1"/>
  <c r="E167" i="54"/>
  <c r="P167" i="54" s="1"/>
  <c r="C167" i="54"/>
  <c r="S167" i="54" s="1"/>
  <c r="Z166" i="54"/>
  <c r="AA172" i="54" s="1"/>
  <c r="P166" i="54"/>
  <c r="I166" i="54"/>
  <c r="X166" i="54" s="1"/>
  <c r="G166" i="54"/>
  <c r="V166" i="54" s="1"/>
  <c r="E166" i="54"/>
  <c r="C166" i="54"/>
  <c r="S166" i="54" s="1"/>
  <c r="Z165" i="54"/>
  <c r="AA171" i="54" s="1"/>
  <c r="X165" i="54"/>
  <c r="W165" i="54"/>
  <c r="I165" i="54"/>
  <c r="G165" i="54"/>
  <c r="V165" i="54" s="1"/>
  <c r="E165" i="54"/>
  <c r="P165" i="54" s="1"/>
  <c r="C165" i="54"/>
  <c r="S165" i="54" s="1"/>
  <c r="Z164" i="54"/>
  <c r="AA169" i="54" s="1"/>
  <c r="X164" i="54"/>
  <c r="V164" i="54"/>
  <c r="I164" i="54"/>
  <c r="G164" i="54"/>
  <c r="E164" i="54"/>
  <c r="P164" i="54" s="1"/>
  <c r="Q170" i="54" s="1"/>
  <c r="C164" i="54"/>
  <c r="S164" i="54" s="1"/>
  <c r="T170" i="54" s="1"/>
  <c r="Z163" i="54"/>
  <c r="X163" i="54"/>
  <c r="Y169" i="54" s="1"/>
  <c r="V163" i="54"/>
  <c r="S163" i="54"/>
  <c r="I163" i="54"/>
  <c r="G163" i="54"/>
  <c r="E163" i="54"/>
  <c r="P163" i="54" s="1"/>
  <c r="C163" i="54"/>
  <c r="Z162" i="54"/>
  <c r="AA168" i="54" s="1"/>
  <c r="V162" i="54"/>
  <c r="S162" i="54"/>
  <c r="P162" i="54"/>
  <c r="I162" i="54"/>
  <c r="X162" i="54" s="1"/>
  <c r="G162" i="54"/>
  <c r="E162" i="54"/>
  <c r="C162" i="54"/>
  <c r="Z161" i="54"/>
  <c r="S161" i="54"/>
  <c r="I161" i="54"/>
  <c r="X161" i="54" s="1"/>
  <c r="Y167" i="54" s="1"/>
  <c r="G161" i="54"/>
  <c r="V161" i="54" s="1"/>
  <c r="E161" i="54"/>
  <c r="P161" i="54" s="1"/>
  <c r="C161" i="54"/>
  <c r="K160" i="54"/>
  <c r="Z160" i="54" s="1"/>
  <c r="AA166" i="54" s="1"/>
  <c r="I160" i="54"/>
  <c r="X160" i="54" s="1"/>
  <c r="G160" i="54"/>
  <c r="V160" i="54" s="1"/>
  <c r="E160" i="54"/>
  <c r="P160" i="54" s="1"/>
  <c r="C160" i="54"/>
  <c r="S160" i="54" s="1"/>
  <c r="K159" i="54"/>
  <c r="Z159" i="54" s="1"/>
  <c r="I159" i="54"/>
  <c r="X159" i="54" s="1"/>
  <c r="G159" i="54"/>
  <c r="V159" i="54" s="1"/>
  <c r="E159" i="54"/>
  <c r="P159" i="54" s="1"/>
  <c r="Q165" i="54" s="1"/>
  <c r="C159" i="54"/>
  <c r="S159" i="54" s="1"/>
  <c r="AA158" i="54"/>
  <c r="Z158" i="54"/>
  <c r="AA164" i="54" s="1"/>
  <c r="S158" i="54"/>
  <c r="K158" i="54"/>
  <c r="I158" i="54"/>
  <c r="X158" i="54" s="1"/>
  <c r="G158" i="54"/>
  <c r="V158" i="54" s="1"/>
  <c r="E158" i="54"/>
  <c r="P158" i="54" s="1"/>
  <c r="C158" i="54"/>
  <c r="Z157" i="54"/>
  <c r="K157" i="54"/>
  <c r="I157" i="54"/>
  <c r="X157" i="54" s="1"/>
  <c r="G157" i="54"/>
  <c r="V157" i="54" s="1"/>
  <c r="E157" i="54"/>
  <c r="P157" i="54" s="1"/>
  <c r="Q163" i="54" s="1"/>
  <c r="C157" i="54"/>
  <c r="S157" i="54" s="1"/>
  <c r="Z156" i="54"/>
  <c r="AA162" i="54" s="1"/>
  <c r="Y156" i="54"/>
  <c r="X156" i="54"/>
  <c r="K156" i="54"/>
  <c r="I156" i="54"/>
  <c r="G156" i="54"/>
  <c r="V156" i="54" s="1"/>
  <c r="E156" i="54"/>
  <c r="P156" i="54" s="1"/>
  <c r="C156" i="54"/>
  <c r="S156" i="54" s="1"/>
  <c r="X155" i="54"/>
  <c r="K155" i="54"/>
  <c r="Z155" i="54" s="1"/>
  <c r="I155" i="54"/>
  <c r="G155" i="54"/>
  <c r="V155" i="54" s="1"/>
  <c r="E155" i="54"/>
  <c r="P155" i="54" s="1"/>
  <c r="C155" i="54"/>
  <c r="S155" i="54" s="1"/>
  <c r="Z154" i="54"/>
  <c r="AA160" i="54" s="1"/>
  <c r="X154" i="54"/>
  <c r="W154" i="54"/>
  <c r="P154" i="54"/>
  <c r="K154" i="54"/>
  <c r="I154" i="54"/>
  <c r="G154" i="54"/>
  <c r="V154" i="54" s="1"/>
  <c r="W160" i="54" s="1"/>
  <c r="E154" i="54"/>
  <c r="C154" i="54"/>
  <c r="S154" i="54" s="1"/>
  <c r="Z153" i="54"/>
  <c r="X153" i="54"/>
  <c r="V153" i="54"/>
  <c r="K153" i="54"/>
  <c r="I153" i="54"/>
  <c r="G153" i="54"/>
  <c r="E153" i="54"/>
  <c r="P153" i="54" s="1"/>
  <c r="C153" i="54"/>
  <c r="S153" i="54" s="1"/>
  <c r="Z152" i="54"/>
  <c r="AA155" i="54" s="1"/>
  <c r="X152" i="54"/>
  <c r="Y158" i="54" s="1"/>
  <c r="V152" i="54"/>
  <c r="T152" i="54"/>
  <c r="K152" i="54"/>
  <c r="I152" i="54"/>
  <c r="G152" i="54"/>
  <c r="E152" i="54"/>
  <c r="P152" i="54" s="1"/>
  <c r="C152" i="54"/>
  <c r="S152" i="54" s="1"/>
  <c r="Z151" i="54"/>
  <c r="X151" i="54"/>
  <c r="V151" i="54"/>
  <c r="S151" i="54"/>
  <c r="K151" i="54"/>
  <c r="I151" i="54"/>
  <c r="G151" i="54"/>
  <c r="E151" i="54"/>
  <c r="P151" i="54" s="1"/>
  <c r="C151" i="54"/>
  <c r="Z150" i="54"/>
  <c r="X150" i="54"/>
  <c r="V150" i="54"/>
  <c r="S150" i="54"/>
  <c r="T156" i="54" s="1"/>
  <c r="P150" i="54"/>
  <c r="K150" i="54"/>
  <c r="I150" i="54"/>
  <c r="G150" i="54"/>
  <c r="E150" i="54"/>
  <c r="C150" i="54"/>
  <c r="Z149" i="54"/>
  <c r="X149" i="54"/>
  <c r="V149" i="54"/>
  <c r="S149" i="54"/>
  <c r="T155" i="54" s="1"/>
  <c r="P149" i="54"/>
  <c r="Q155" i="54" s="1"/>
  <c r="K149" i="54"/>
  <c r="I149" i="54"/>
  <c r="G149" i="54"/>
  <c r="E149" i="54"/>
  <c r="C149" i="54"/>
  <c r="V148" i="54"/>
  <c r="S148" i="54"/>
  <c r="P148" i="54"/>
  <c r="K148" i="54"/>
  <c r="Z148" i="54" s="1"/>
  <c r="AA154" i="54" s="1"/>
  <c r="I148" i="54"/>
  <c r="X148" i="54" s="1"/>
  <c r="Y154" i="54" s="1"/>
  <c r="G148" i="54"/>
  <c r="E148" i="54"/>
  <c r="C148" i="54"/>
  <c r="S147" i="54"/>
  <c r="T153" i="54" s="1"/>
  <c r="P147" i="54"/>
  <c r="K147" i="54"/>
  <c r="Z147" i="54" s="1"/>
  <c r="AA153" i="54" s="1"/>
  <c r="I147" i="54"/>
  <c r="X147" i="54" s="1"/>
  <c r="Y153" i="54" s="1"/>
  <c r="G147" i="54"/>
  <c r="V147" i="54" s="1"/>
  <c r="W153" i="54" s="1"/>
  <c r="E147" i="54"/>
  <c r="C147" i="54"/>
  <c r="S146" i="54"/>
  <c r="P146" i="54"/>
  <c r="K146" i="54"/>
  <c r="Z146" i="54" s="1"/>
  <c r="I146" i="54"/>
  <c r="X146" i="54" s="1"/>
  <c r="G146" i="54"/>
  <c r="V146" i="54" s="1"/>
  <c r="E146" i="54"/>
  <c r="C146" i="54"/>
  <c r="K145" i="54"/>
  <c r="Z145" i="54" s="1"/>
  <c r="I145" i="54"/>
  <c r="X145" i="54" s="1"/>
  <c r="G145" i="54"/>
  <c r="V145" i="54" s="1"/>
  <c r="E145" i="54"/>
  <c r="P145" i="54" s="1"/>
  <c r="C145" i="54"/>
  <c r="S145" i="54" s="1"/>
  <c r="T151" i="54" s="1"/>
  <c r="V144" i="54"/>
  <c r="K144" i="54"/>
  <c r="Z144" i="54" s="1"/>
  <c r="I144" i="54"/>
  <c r="X144" i="54" s="1"/>
  <c r="G144" i="54"/>
  <c r="E144" i="54"/>
  <c r="P144" i="54" s="1"/>
  <c r="Q150" i="54" s="1"/>
  <c r="C144" i="54"/>
  <c r="S144" i="54" s="1"/>
  <c r="K143" i="54"/>
  <c r="Z143" i="54" s="1"/>
  <c r="I143" i="54"/>
  <c r="X143" i="54" s="1"/>
  <c r="G143" i="54"/>
  <c r="V143" i="54" s="1"/>
  <c r="E143" i="54"/>
  <c r="P143" i="54" s="1"/>
  <c r="C143" i="54"/>
  <c r="S143" i="54" s="1"/>
  <c r="Z142" i="54"/>
  <c r="S142" i="54"/>
  <c r="K142" i="54"/>
  <c r="I142" i="54"/>
  <c r="X142" i="54" s="1"/>
  <c r="Y148" i="54" s="1"/>
  <c r="G142" i="54"/>
  <c r="V142" i="54" s="1"/>
  <c r="W148" i="54" s="1"/>
  <c r="E142" i="54"/>
  <c r="P142" i="54" s="1"/>
  <c r="Q148" i="54" s="1"/>
  <c r="C142" i="54"/>
  <c r="Z141" i="54"/>
  <c r="K141" i="54"/>
  <c r="I141" i="54"/>
  <c r="X141" i="54" s="1"/>
  <c r="G141" i="54"/>
  <c r="V141" i="54" s="1"/>
  <c r="E141" i="54"/>
  <c r="P141" i="54" s="1"/>
  <c r="C141" i="54"/>
  <c r="S141" i="54" s="1"/>
  <c r="Z140" i="54"/>
  <c r="X140" i="54"/>
  <c r="K140" i="54"/>
  <c r="I140" i="54"/>
  <c r="G140" i="54"/>
  <c r="V140" i="54" s="1"/>
  <c r="W146" i="54" s="1"/>
  <c r="E140" i="54"/>
  <c r="P140" i="54" s="1"/>
  <c r="Q146" i="54" s="1"/>
  <c r="C140" i="54"/>
  <c r="S140" i="54" s="1"/>
  <c r="X139" i="54"/>
  <c r="K139" i="54"/>
  <c r="Z139" i="54" s="1"/>
  <c r="I139" i="54"/>
  <c r="G139" i="54"/>
  <c r="V139" i="54" s="1"/>
  <c r="E139" i="54"/>
  <c r="P139" i="54" s="1"/>
  <c r="C139" i="54"/>
  <c r="S139" i="54" s="1"/>
  <c r="Z138" i="54"/>
  <c r="X138" i="54"/>
  <c r="P138" i="54"/>
  <c r="K138" i="54"/>
  <c r="I138" i="54"/>
  <c r="G138" i="54"/>
  <c r="V138" i="54" s="1"/>
  <c r="E138" i="54"/>
  <c r="C138" i="54"/>
  <c r="S138" i="54" s="1"/>
  <c r="T144" i="54" s="1"/>
  <c r="Z137" i="54"/>
  <c r="AA143" i="54" s="1"/>
  <c r="X137" i="54"/>
  <c r="V137" i="54"/>
  <c r="K137" i="54"/>
  <c r="I137" i="54"/>
  <c r="G137" i="54"/>
  <c r="E137" i="54"/>
  <c r="P137" i="54" s="1"/>
  <c r="C137" i="54"/>
  <c r="S137" i="54" s="1"/>
  <c r="Z136" i="54"/>
  <c r="X136" i="54"/>
  <c r="V136" i="54"/>
  <c r="K136" i="54"/>
  <c r="I136" i="54"/>
  <c r="G136" i="54"/>
  <c r="E136" i="54"/>
  <c r="P136" i="54" s="1"/>
  <c r="Q142" i="54" s="1"/>
  <c r="C136" i="54"/>
  <c r="S136" i="54" s="1"/>
  <c r="Z135" i="54"/>
  <c r="X135" i="54"/>
  <c r="V135" i="54"/>
  <c r="W141" i="54" s="1"/>
  <c r="S135" i="54"/>
  <c r="K135" i="54"/>
  <c r="I135" i="54"/>
  <c r="G135" i="54"/>
  <c r="E135" i="54"/>
  <c r="P135" i="54" s="1"/>
  <c r="C135" i="54"/>
  <c r="Z134" i="54"/>
  <c r="X134" i="54"/>
  <c r="V134" i="54"/>
  <c r="S134" i="54"/>
  <c r="P134" i="54"/>
  <c r="Q140" i="54" s="1"/>
  <c r="K134" i="54"/>
  <c r="I134" i="54"/>
  <c r="G134" i="54"/>
  <c r="E134" i="54"/>
  <c r="C134" i="54"/>
  <c r="Z133" i="54"/>
  <c r="X133" i="54"/>
  <c r="V133" i="54"/>
  <c r="S133" i="54"/>
  <c r="P133" i="54"/>
  <c r="K133" i="54"/>
  <c r="I133" i="54"/>
  <c r="G133" i="54"/>
  <c r="E133" i="54"/>
  <c r="C133" i="54"/>
  <c r="V132" i="54"/>
  <c r="S132" i="54"/>
  <c r="P132" i="54"/>
  <c r="K132" i="54"/>
  <c r="Z132" i="54" s="1"/>
  <c r="AA138" i="54" s="1"/>
  <c r="I132" i="54"/>
  <c r="X132" i="54" s="1"/>
  <c r="Y138" i="54" s="1"/>
  <c r="G132" i="54"/>
  <c r="E132" i="54"/>
  <c r="C132" i="54"/>
  <c r="S131" i="54"/>
  <c r="P131" i="54"/>
  <c r="K131" i="54"/>
  <c r="Z131" i="54" s="1"/>
  <c r="I131" i="54"/>
  <c r="X131" i="54" s="1"/>
  <c r="G131" i="54"/>
  <c r="V131" i="54" s="1"/>
  <c r="W137" i="54" s="1"/>
  <c r="E131" i="54"/>
  <c r="C131" i="54"/>
  <c r="S130" i="54"/>
  <c r="P130" i="54"/>
  <c r="Q136" i="54" s="1"/>
  <c r="K130" i="54"/>
  <c r="Z130" i="54" s="1"/>
  <c r="AA136" i="54" s="1"/>
  <c r="I130" i="54"/>
  <c r="X130" i="54" s="1"/>
  <c r="Y136" i="54" s="1"/>
  <c r="G130" i="54"/>
  <c r="V130" i="54" s="1"/>
  <c r="E130" i="54"/>
  <c r="C130" i="54"/>
  <c r="K129" i="54"/>
  <c r="Z129" i="54" s="1"/>
  <c r="I129" i="54"/>
  <c r="X129" i="54" s="1"/>
  <c r="G129" i="54"/>
  <c r="V129" i="54" s="1"/>
  <c r="E129" i="54"/>
  <c r="P129" i="54" s="1"/>
  <c r="Q135" i="54" s="1"/>
  <c r="C129" i="54"/>
  <c r="S129" i="54" s="1"/>
  <c r="T135" i="54" s="1"/>
  <c r="V128" i="54"/>
  <c r="K128" i="54"/>
  <c r="Z128" i="54" s="1"/>
  <c r="I128" i="54"/>
  <c r="X128" i="54" s="1"/>
  <c r="G128" i="54"/>
  <c r="E128" i="54"/>
  <c r="P128" i="54" s="1"/>
  <c r="Q134" i="54" s="1"/>
  <c r="C128" i="54"/>
  <c r="S128" i="54" s="1"/>
  <c r="T134" i="54" s="1"/>
  <c r="K127" i="54"/>
  <c r="Z127" i="54" s="1"/>
  <c r="AA133" i="54" s="1"/>
  <c r="I127" i="54"/>
  <c r="X127" i="54" s="1"/>
  <c r="Y133" i="54" s="1"/>
  <c r="G127" i="54"/>
  <c r="V127" i="54" s="1"/>
  <c r="W133" i="54" s="1"/>
  <c r="E127" i="54"/>
  <c r="P127" i="54" s="1"/>
  <c r="Q133" i="54" s="1"/>
  <c r="C127" i="54"/>
  <c r="S127" i="54" s="1"/>
  <c r="Z126" i="54"/>
  <c r="S126" i="54"/>
  <c r="K126" i="54"/>
  <c r="I126" i="54"/>
  <c r="X126" i="54" s="1"/>
  <c r="G126" i="54"/>
  <c r="V126" i="54" s="1"/>
  <c r="E126" i="54"/>
  <c r="P126" i="54" s="1"/>
  <c r="C126" i="54"/>
  <c r="Z125" i="54"/>
  <c r="K125" i="54"/>
  <c r="I125" i="54"/>
  <c r="X125" i="54" s="1"/>
  <c r="Y131" i="54" s="1"/>
  <c r="G125" i="54"/>
  <c r="V125" i="54" s="1"/>
  <c r="W131" i="54" s="1"/>
  <c r="E125" i="54"/>
  <c r="P125" i="54" s="1"/>
  <c r="Q131" i="54" s="1"/>
  <c r="C125" i="54"/>
  <c r="S125" i="54" s="1"/>
  <c r="Z124" i="54"/>
  <c r="AA130" i="54" s="1"/>
  <c r="X124" i="54"/>
  <c r="K124" i="54"/>
  <c r="I124" i="54"/>
  <c r="G124" i="54"/>
  <c r="V124" i="54" s="1"/>
  <c r="E124" i="54"/>
  <c r="P124" i="54" s="1"/>
  <c r="C124" i="54"/>
  <c r="S124" i="54" s="1"/>
  <c r="X123" i="54"/>
  <c r="K123" i="54"/>
  <c r="Z123" i="54" s="1"/>
  <c r="I123" i="54"/>
  <c r="G123" i="54"/>
  <c r="V123" i="54" s="1"/>
  <c r="E123" i="54"/>
  <c r="P123" i="54" s="1"/>
  <c r="C123" i="54"/>
  <c r="S123" i="54" s="1"/>
  <c r="Z122" i="54"/>
  <c r="AA128" i="54" s="1"/>
  <c r="X122" i="54"/>
  <c r="W122" i="54"/>
  <c r="P122" i="54"/>
  <c r="K122" i="54"/>
  <c r="I122" i="54"/>
  <c r="G122" i="54"/>
  <c r="V122" i="54" s="1"/>
  <c r="E122" i="54"/>
  <c r="C122" i="54"/>
  <c r="S122" i="54" s="1"/>
  <c r="Z121" i="54"/>
  <c r="X121" i="54"/>
  <c r="V121" i="54"/>
  <c r="P121" i="54"/>
  <c r="K121" i="54"/>
  <c r="I121" i="54"/>
  <c r="G121" i="54"/>
  <c r="E121" i="54"/>
  <c r="C121" i="54"/>
  <c r="S121" i="54" s="1"/>
  <c r="Z120" i="54"/>
  <c r="AA123" i="54" s="1"/>
  <c r="X120" i="54"/>
  <c r="V120" i="54"/>
  <c r="K120" i="54"/>
  <c r="I120" i="54"/>
  <c r="G120" i="54"/>
  <c r="E120" i="54"/>
  <c r="P120" i="54" s="1"/>
  <c r="C120" i="54"/>
  <c r="S120" i="54" s="1"/>
  <c r="T126" i="54" s="1"/>
  <c r="Z119" i="54"/>
  <c r="X119" i="54"/>
  <c r="V119" i="54"/>
  <c r="S119" i="54"/>
  <c r="T125" i="54" s="1"/>
  <c r="K119" i="54"/>
  <c r="I119" i="54"/>
  <c r="G119" i="54"/>
  <c r="E119" i="54"/>
  <c r="P119" i="54" s="1"/>
  <c r="C119" i="54"/>
  <c r="Z118" i="54"/>
  <c r="X118" i="54"/>
  <c r="V118" i="54"/>
  <c r="S118" i="54"/>
  <c r="P118" i="54"/>
  <c r="K118" i="54"/>
  <c r="I118" i="54"/>
  <c r="G118" i="54"/>
  <c r="E118" i="54"/>
  <c r="C118" i="54"/>
  <c r="Z117" i="54"/>
  <c r="X117" i="54"/>
  <c r="V117" i="54"/>
  <c r="W123" i="54" s="1"/>
  <c r="S117" i="54"/>
  <c r="P117" i="54"/>
  <c r="K117" i="54"/>
  <c r="I117" i="54"/>
  <c r="G117" i="54"/>
  <c r="E117" i="54"/>
  <c r="C117" i="54"/>
  <c r="V116" i="54"/>
  <c r="S116" i="54"/>
  <c r="P116" i="54"/>
  <c r="K116" i="54"/>
  <c r="Z116" i="54" s="1"/>
  <c r="AA122" i="54" s="1"/>
  <c r="I116" i="54"/>
  <c r="X116" i="54" s="1"/>
  <c r="Y122" i="54" s="1"/>
  <c r="G116" i="54"/>
  <c r="E116" i="54"/>
  <c r="C116" i="54"/>
  <c r="S115" i="54"/>
  <c r="P115" i="54"/>
  <c r="Q121" i="54" s="1"/>
  <c r="K115" i="54"/>
  <c r="Z115" i="54" s="1"/>
  <c r="I115" i="54"/>
  <c r="X115" i="54" s="1"/>
  <c r="G115" i="54"/>
  <c r="V115" i="54" s="1"/>
  <c r="E115" i="54"/>
  <c r="C115" i="54"/>
  <c r="S114" i="54"/>
  <c r="P114" i="54"/>
  <c r="K114" i="54"/>
  <c r="Z114" i="54" s="1"/>
  <c r="AA120" i="54" s="1"/>
  <c r="I114" i="54"/>
  <c r="X114" i="54" s="1"/>
  <c r="G114" i="54"/>
  <c r="V114" i="54" s="1"/>
  <c r="W120" i="54" s="1"/>
  <c r="E114" i="54"/>
  <c r="C114" i="54"/>
  <c r="K113" i="54"/>
  <c r="Z113" i="54" s="1"/>
  <c r="AA119" i="54" s="1"/>
  <c r="I113" i="54"/>
  <c r="X113" i="54" s="1"/>
  <c r="Y119" i="54" s="1"/>
  <c r="G113" i="54"/>
  <c r="V113" i="54" s="1"/>
  <c r="E113" i="54"/>
  <c r="P113" i="54" s="1"/>
  <c r="Q119" i="54" s="1"/>
  <c r="C113" i="54"/>
  <c r="S113" i="54" s="1"/>
  <c r="V112" i="54"/>
  <c r="K112" i="54"/>
  <c r="Z112" i="54" s="1"/>
  <c r="I112" i="54"/>
  <c r="X112" i="54" s="1"/>
  <c r="G112" i="54"/>
  <c r="E112" i="54"/>
  <c r="P112" i="54" s="1"/>
  <c r="Q118" i="54" s="1"/>
  <c r="C112" i="54"/>
  <c r="S112" i="54" s="1"/>
  <c r="T118" i="54" s="1"/>
  <c r="K111" i="54"/>
  <c r="Z111" i="54" s="1"/>
  <c r="AA117" i="54" s="1"/>
  <c r="I111" i="54"/>
  <c r="X111" i="54" s="1"/>
  <c r="G111" i="54"/>
  <c r="V111" i="54" s="1"/>
  <c r="E111" i="54"/>
  <c r="P111" i="54" s="1"/>
  <c r="C111" i="54"/>
  <c r="S111" i="54" s="1"/>
  <c r="AA110" i="54"/>
  <c r="Z110" i="54"/>
  <c r="S110" i="54"/>
  <c r="K110" i="54"/>
  <c r="I110" i="54"/>
  <c r="X110" i="54" s="1"/>
  <c r="G110" i="54"/>
  <c r="V110" i="54" s="1"/>
  <c r="E110" i="54"/>
  <c r="P110" i="54" s="1"/>
  <c r="C110" i="54"/>
  <c r="Z109" i="54"/>
  <c r="K109" i="54"/>
  <c r="I109" i="54"/>
  <c r="X109" i="54" s="1"/>
  <c r="G109" i="54"/>
  <c r="V109" i="54" s="1"/>
  <c r="W115" i="54" s="1"/>
  <c r="E109" i="54"/>
  <c r="P109" i="54" s="1"/>
  <c r="C109" i="54"/>
  <c r="S109" i="54" s="1"/>
  <c r="Z108" i="54"/>
  <c r="Y108" i="54"/>
  <c r="X108" i="54"/>
  <c r="Y114" i="54" s="1"/>
  <c r="K108" i="54"/>
  <c r="I108" i="54"/>
  <c r="G108" i="54"/>
  <c r="V108" i="54" s="1"/>
  <c r="W114" i="54" s="1"/>
  <c r="E108" i="54"/>
  <c r="P108" i="54" s="1"/>
  <c r="C108" i="54"/>
  <c r="S108" i="54" s="1"/>
  <c r="X107" i="54"/>
  <c r="K107" i="54"/>
  <c r="Z107" i="54" s="1"/>
  <c r="I107" i="54"/>
  <c r="G107" i="54"/>
  <c r="V107" i="54" s="1"/>
  <c r="E107" i="54"/>
  <c r="P107" i="54" s="1"/>
  <c r="C107" i="54"/>
  <c r="S107" i="54" s="1"/>
  <c r="Z106" i="54"/>
  <c r="X106" i="54"/>
  <c r="P106" i="54"/>
  <c r="K106" i="54"/>
  <c r="I106" i="54"/>
  <c r="G106" i="54"/>
  <c r="V106" i="54" s="1"/>
  <c r="E106" i="54"/>
  <c r="C106" i="54"/>
  <c r="S106" i="54" s="1"/>
  <c r="Z105" i="54"/>
  <c r="X105" i="54"/>
  <c r="V105" i="54"/>
  <c r="P105" i="54"/>
  <c r="K105" i="54"/>
  <c r="I105" i="54"/>
  <c r="G105" i="54"/>
  <c r="E105" i="54"/>
  <c r="C105" i="54"/>
  <c r="S105" i="54" s="1"/>
  <c r="Z104" i="54"/>
  <c r="AA107" i="54" s="1"/>
  <c r="X104" i="54"/>
  <c r="Y110" i="54" s="1"/>
  <c r="V104" i="54"/>
  <c r="T104" i="54"/>
  <c r="K104" i="54"/>
  <c r="I104" i="54"/>
  <c r="G104" i="54"/>
  <c r="E104" i="54"/>
  <c r="P104" i="54" s="1"/>
  <c r="C104" i="54"/>
  <c r="S104" i="54" s="1"/>
  <c r="Z103" i="54"/>
  <c r="X103" i="54"/>
  <c r="V103" i="54"/>
  <c r="S103" i="54"/>
  <c r="K103" i="54"/>
  <c r="I103" i="54"/>
  <c r="G103" i="54"/>
  <c r="E103" i="54"/>
  <c r="P103" i="54" s="1"/>
  <c r="Q109" i="54" s="1"/>
  <c r="C103" i="54"/>
  <c r="Z102" i="54"/>
  <c r="X102" i="54"/>
  <c r="V102" i="54"/>
  <c r="S102" i="54"/>
  <c r="T108" i="54" s="1"/>
  <c r="P102" i="54"/>
  <c r="K102" i="54"/>
  <c r="I102" i="54"/>
  <c r="G102" i="54"/>
  <c r="E102" i="54"/>
  <c r="C102" i="54"/>
  <c r="Z101" i="54"/>
  <c r="X101" i="54"/>
  <c r="V101" i="54"/>
  <c r="S101" i="54"/>
  <c r="P101" i="54"/>
  <c r="Q107" i="54" s="1"/>
  <c r="K101" i="54"/>
  <c r="I101" i="54"/>
  <c r="G101" i="54"/>
  <c r="E101" i="54"/>
  <c r="C101" i="54"/>
  <c r="V100" i="54"/>
  <c r="S100" i="54"/>
  <c r="P100" i="54"/>
  <c r="K100" i="54"/>
  <c r="Z100" i="54" s="1"/>
  <c r="AA106" i="54" s="1"/>
  <c r="I100" i="54"/>
  <c r="X100" i="54" s="1"/>
  <c r="Y106" i="54" s="1"/>
  <c r="G100" i="54"/>
  <c r="E100" i="54"/>
  <c r="C100" i="54"/>
  <c r="S99" i="54"/>
  <c r="T105" i="54" s="1"/>
  <c r="P99" i="54"/>
  <c r="K99" i="54"/>
  <c r="Z99" i="54" s="1"/>
  <c r="AA105" i="54" s="1"/>
  <c r="I99" i="54"/>
  <c r="X99" i="54" s="1"/>
  <c r="Y105" i="54" s="1"/>
  <c r="G99" i="54"/>
  <c r="V99" i="54" s="1"/>
  <c r="W105" i="54" s="1"/>
  <c r="E99" i="54"/>
  <c r="C99" i="54"/>
  <c r="S98" i="54"/>
  <c r="P98" i="54"/>
  <c r="K98" i="54"/>
  <c r="Z98" i="54" s="1"/>
  <c r="I98" i="54"/>
  <c r="X98" i="54" s="1"/>
  <c r="G98" i="54"/>
  <c r="V98" i="54" s="1"/>
  <c r="E98" i="54"/>
  <c r="C98" i="54"/>
  <c r="K97" i="54"/>
  <c r="Z97" i="54" s="1"/>
  <c r="I97" i="54"/>
  <c r="X97" i="54" s="1"/>
  <c r="G97" i="54"/>
  <c r="V97" i="54" s="1"/>
  <c r="E97" i="54"/>
  <c r="P97" i="54" s="1"/>
  <c r="C97" i="54"/>
  <c r="S97" i="54" s="1"/>
  <c r="T103" i="54" s="1"/>
  <c r="V96" i="54"/>
  <c r="K96" i="54"/>
  <c r="Z96" i="54" s="1"/>
  <c r="I96" i="54"/>
  <c r="X96" i="54" s="1"/>
  <c r="G96" i="54"/>
  <c r="E96" i="54"/>
  <c r="P96" i="54" s="1"/>
  <c r="Q102" i="54" s="1"/>
  <c r="C96" i="54"/>
  <c r="S96" i="54" s="1"/>
  <c r="K95" i="54"/>
  <c r="Z95" i="54" s="1"/>
  <c r="I95" i="54"/>
  <c r="X95" i="54" s="1"/>
  <c r="G95" i="54"/>
  <c r="V95" i="54" s="1"/>
  <c r="E95" i="54"/>
  <c r="P95" i="54" s="1"/>
  <c r="C95" i="54"/>
  <c r="S95" i="54" s="1"/>
  <c r="Z94" i="54"/>
  <c r="S94" i="54"/>
  <c r="K94" i="54"/>
  <c r="I94" i="54"/>
  <c r="X94" i="54" s="1"/>
  <c r="Y100" i="54" s="1"/>
  <c r="G94" i="54"/>
  <c r="V94" i="54" s="1"/>
  <c r="W100" i="54" s="1"/>
  <c r="E94" i="54"/>
  <c r="P94" i="54" s="1"/>
  <c r="Q100" i="54" s="1"/>
  <c r="C94" i="54"/>
  <c r="Z93" i="54"/>
  <c r="K93" i="54"/>
  <c r="I93" i="54"/>
  <c r="X93" i="54" s="1"/>
  <c r="G93" i="54"/>
  <c r="V93" i="54" s="1"/>
  <c r="E93" i="54"/>
  <c r="P93" i="54" s="1"/>
  <c r="C93" i="54"/>
  <c r="S93" i="54" s="1"/>
  <c r="Z92" i="54"/>
  <c r="X92" i="54"/>
  <c r="K92" i="54"/>
  <c r="I92" i="54"/>
  <c r="G92" i="54"/>
  <c r="V92" i="54" s="1"/>
  <c r="E92" i="54"/>
  <c r="P92" i="54" s="1"/>
  <c r="Q98" i="54" s="1"/>
  <c r="C92" i="54"/>
  <c r="S92" i="54" s="1"/>
  <c r="X91" i="54"/>
  <c r="K91" i="54"/>
  <c r="Z91" i="54" s="1"/>
  <c r="I91" i="54"/>
  <c r="G91" i="54"/>
  <c r="V91" i="54" s="1"/>
  <c r="E91" i="54"/>
  <c r="P91" i="54" s="1"/>
  <c r="C91" i="54"/>
  <c r="S91" i="54" s="1"/>
  <c r="Z90" i="54"/>
  <c r="X90" i="54"/>
  <c r="P90" i="54"/>
  <c r="K90" i="54"/>
  <c r="I90" i="54"/>
  <c r="G90" i="54"/>
  <c r="V90" i="54" s="1"/>
  <c r="E90" i="54"/>
  <c r="C90" i="54"/>
  <c r="S90" i="54" s="1"/>
  <c r="T96" i="54" s="1"/>
  <c r="Z89" i="54"/>
  <c r="AA95" i="54" s="1"/>
  <c r="X89" i="54"/>
  <c r="V89" i="54"/>
  <c r="P89" i="54"/>
  <c r="K89" i="54"/>
  <c r="I89" i="54"/>
  <c r="G89" i="54"/>
  <c r="E89" i="54"/>
  <c r="C89" i="54"/>
  <c r="S89" i="54" s="1"/>
  <c r="Z88" i="54"/>
  <c r="X88" i="54"/>
  <c r="V88" i="54"/>
  <c r="W94" i="54" s="1"/>
  <c r="K88" i="54"/>
  <c r="I88" i="54"/>
  <c r="G88" i="54"/>
  <c r="E88" i="54"/>
  <c r="P88" i="54" s="1"/>
  <c r="C88" i="54"/>
  <c r="S88" i="54" s="1"/>
  <c r="Z87" i="54"/>
  <c r="X87" i="54"/>
  <c r="Y93" i="54" s="1"/>
  <c r="V87" i="54"/>
  <c r="S87" i="54"/>
  <c r="K87" i="54"/>
  <c r="I87" i="54"/>
  <c r="G87" i="54"/>
  <c r="E87" i="54"/>
  <c r="P87" i="54" s="1"/>
  <c r="C87" i="54"/>
  <c r="X86" i="54"/>
  <c r="V86" i="54"/>
  <c r="S86" i="54"/>
  <c r="P86" i="54"/>
  <c r="Q92" i="54" s="1"/>
  <c r="K86" i="54"/>
  <c r="Z86" i="54" s="1"/>
  <c r="I86" i="54"/>
  <c r="G86" i="54"/>
  <c r="E86" i="54"/>
  <c r="C86" i="54"/>
  <c r="Z85" i="54"/>
  <c r="X85" i="54"/>
  <c r="V85" i="54"/>
  <c r="S85" i="54"/>
  <c r="P85" i="54"/>
  <c r="K85" i="54"/>
  <c r="I85" i="54"/>
  <c r="G85" i="54"/>
  <c r="E85" i="54"/>
  <c r="C85" i="54"/>
  <c r="V84" i="54"/>
  <c r="S84" i="54"/>
  <c r="P84" i="54"/>
  <c r="Q90" i="54" s="1"/>
  <c r="K84" i="54"/>
  <c r="Z84" i="54" s="1"/>
  <c r="I84" i="54"/>
  <c r="X84" i="54" s="1"/>
  <c r="Y90" i="54" s="1"/>
  <c r="G84" i="54"/>
  <c r="E84" i="54"/>
  <c r="C84" i="54"/>
  <c r="S83" i="54"/>
  <c r="P83" i="54"/>
  <c r="K83" i="54"/>
  <c r="Z83" i="54" s="1"/>
  <c r="I83" i="54"/>
  <c r="X83" i="54" s="1"/>
  <c r="G83" i="54"/>
  <c r="V83" i="54" s="1"/>
  <c r="W89" i="54" s="1"/>
  <c r="E83" i="54"/>
  <c r="C83" i="54"/>
  <c r="S82" i="54"/>
  <c r="P82" i="54"/>
  <c r="Q88" i="54" s="1"/>
  <c r="K82" i="54"/>
  <c r="Z82" i="54" s="1"/>
  <c r="AA88" i="54" s="1"/>
  <c r="I82" i="54"/>
  <c r="X82" i="54" s="1"/>
  <c r="Y88" i="54" s="1"/>
  <c r="G82" i="54"/>
  <c r="V82" i="54" s="1"/>
  <c r="E82" i="54"/>
  <c r="C82" i="54"/>
  <c r="K81" i="54"/>
  <c r="Z81" i="54" s="1"/>
  <c r="I81" i="54"/>
  <c r="X81" i="54" s="1"/>
  <c r="G81" i="54"/>
  <c r="V81" i="54" s="1"/>
  <c r="E81" i="54"/>
  <c r="P81" i="54" s="1"/>
  <c r="Q87" i="54" s="1"/>
  <c r="C81" i="54"/>
  <c r="S81" i="54" s="1"/>
  <c r="T87" i="54" s="1"/>
  <c r="V80" i="54"/>
  <c r="K80" i="54"/>
  <c r="Z80" i="54" s="1"/>
  <c r="I80" i="54"/>
  <c r="X80" i="54" s="1"/>
  <c r="G80" i="54"/>
  <c r="E80" i="54"/>
  <c r="P80" i="54" s="1"/>
  <c r="Q86" i="54" s="1"/>
  <c r="C80" i="54"/>
  <c r="S80" i="54" s="1"/>
  <c r="T86" i="54" s="1"/>
  <c r="K79" i="54"/>
  <c r="Z79" i="54" s="1"/>
  <c r="AA85" i="54" s="1"/>
  <c r="I79" i="54"/>
  <c r="X79" i="54" s="1"/>
  <c r="Y85" i="54" s="1"/>
  <c r="G79" i="54"/>
  <c r="V79" i="54" s="1"/>
  <c r="E79" i="54"/>
  <c r="P79" i="54" s="1"/>
  <c r="Q85" i="54" s="1"/>
  <c r="C79" i="54"/>
  <c r="S79" i="54" s="1"/>
  <c r="Z78" i="54"/>
  <c r="S78" i="54"/>
  <c r="K78" i="54"/>
  <c r="I78" i="54"/>
  <c r="X78" i="54" s="1"/>
  <c r="G78" i="54"/>
  <c r="V78" i="54" s="1"/>
  <c r="E78" i="54"/>
  <c r="P78" i="54" s="1"/>
  <c r="Q84" i="54" s="1"/>
  <c r="C78" i="54"/>
  <c r="Z77" i="54"/>
  <c r="K77" i="54"/>
  <c r="I77" i="54"/>
  <c r="X77" i="54" s="1"/>
  <c r="Y83" i="54" s="1"/>
  <c r="G77" i="54"/>
  <c r="V77" i="54" s="1"/>
  <c r="W83" i="54" s="1"/>
  <c r="E77" i="54"/>
  <c r="P77" i="54" s="1"/>
  <c r="Q83" i="54" s="1"/>
  <c r="C77" i="54"/>
  <c r="S77" i="54" s="1"/>
  <c r="Z76" i="54"/>
  <c r="X76" i="54"/>
  <c r="K76" i="54"/>
  <c r="I76" i="54"/>
  <c r="G76" i="54"/>
  <c r="V76" i="54" s="1"/>
  <c r="E76" i="54"/>
  <c r="P76" i="54" s="1"/>
  <c r="C76" i="54"/>
  <c r="S76" i="54" s="1"/>
  <c r="X75" i="54"/>
  <c r="K75" i="54"/>
  <c r="Z75" i="54" s="1"/>
  <c r="I75" i="54"/>
  <c r="G75" i="54"/>
  <c r="V75" i="54" s="1"/>
  <c r="E75" i="54"/>
  <c r="P75" i="54" s="1"/>
  <c r="C75" i="54"/>
  <c r="S75" i="54" s="1"/>
  <c r="Z74" i="54"/>
  <c r="AA80" i="54" s="1"/>
  <c r="X74" i="54"/>
  <c r="W74" i="54"/>
  <c r="P74" i="54"/>
  <c r="K74" i="54"/>
  <c r="I74" i="54"/>
  <c r="G74" i="54"/>
  <c r="V74" i="54" s="1"/>
  <c r="E74" i="54"/>
  <c r="C74" i="54"/>
  <c r="S74" i="54" s="1"/>
  <c r="Z73" i="54"/>
  <c r="X73" i="54"/>
  <c r="V73" i="54"/>
  <c r="P73" i="54"/>
  <c r="K73" i="54"/>
  <c r="I73" i="54"/>
  <c r="G73" i="54"/>
  <c r="E73" i="54"/>
  <c r="C73" i="54"/>
  <c r="S73" i="54" s="1"/>
  <c r="Z72" i="54"/>
  <c r="X72" i="54"/>
  <c r="V72" i="54"/>
  <c r="K72" i="54"/>
  <c r="I72" i="54"/>
  <c r="G72" i="54"/>
  <c r="E72" i="54"/>
  <c r="P72" i="54" s="1"/>
  <c r="C72" i="54"/>
  <c r="S72" i="54" s="1"/>
  <c r="Z71" i="54"/>
  <c r="X71" i="54"/>
  <c r="V71" i="54"/>
  <c r="W77" i="54" s="1"/>
  <c r="T71" i="54"/>
  <c r="S71" i="54"/>
  <c r="K71" i="54"/>
  <c r="I71" i="54"/>
  <c r="G71" i="54"/>
  <c r="E71" i="54"/>
  <c r="P71" i="54" s="1"/>
  <c r="C71" i="54"/>
  <c r="Z70" i="54"/>
  <c r="X70" i="54"/>
  <c r="V70" i="54"/>
  <c r="W76" i="54" s="1"/>
  <c r="S70" i="54"/>
  <c r="P70" i="54"/>
  <c r="K70" i="54"/>
  <c r="I70" i="54"/>
  <c r="G70" i="54"/>
  <c r="E70" i="54"/>
  <c r="C70" i="54"/>
  <c r="X69" i="54"/>
  <c r="V69" i="54"/>
  <c r="W75" i="54" s="1"/>
  <c r="S69" i="54"/>
  <c r="P69" i="54"/>
  <c r="K69" i="54"/>
  <c r="Z69" i="54" s="1"/>
  <c r="AA75" i="54" s="1"/>
  <c r="I69" i="54"/>
  <c r="G69" i="54"/>
  <c r="E69" i="54"/>
  <c r="C69" i="54"/>
  <c r="V68" i="54"/>
  <c r="S68" i="54"/>
  <c r="P68" i="54"/>
  <c r="K68" i="54"/>
  <c r="Z68" i="54" s="1"/>
  <c r="AA74" i="54" s="1"/>
  <c r="I68" i="54"/>
  <c r="X68" i="54" s="1"/>
  <c r="Y74" i="54" s="1"/>
  <c r="G68" i="54"/>
  <c r="E68" i="54"/>
  <c r="C68" i="54"/>
  <c r="S67" i="54"/>
  <c r="P67" i="54"/>
  <c r="K67" i="54"/>
  <c r="Z67" i="54" s="1"/>
  <c r="I67" i="54"/>
  <c r="X67" i="54" s="1"/>
  <c r="G67" i="54"/>
  <c r="V67" i="54" s="1"/>
  <c r="W73" i="54" s="1"/>
  <c r="E67" i="54"/>
  <c r="C67" i="54"/>
  <c r="S66" i="54"/>
  <c r="P66" i="54"/>
  <c r="K66" i="54"/>
  <c r="Z66" i="54" s="1"/>
  <c r="I66" i="54"/>
  <c r="X66" i="54" s="1"/>
  <c r="G66" i="54"/>
  <c r="V66" i="54" s="1"/>
  <c r="W72" i="54" s="1"/>
  <c r="E66" i="54"/>
  <c r="C66" i="54"/>
  <c r="K65" i="54"/>
  <c r="Z65" i="54" s="1"/>
  <c r="I65" i="54"/>
  <c r="X65" i="54" s="1"/>
  <c r="G65" i="54"/>
  <c r="V65" i="54" s="1"/>
  <c r="E65" i="54"/>
  <c r="P65" i="54" s="1"/>
  <c r="C65" i="54"/>
  <c r="S65" i="54" s="1"/>
  <c r="V64" i="54"/>
  <c r="K64" i="54"/>
  <c r="Z64" i="54" s="1"/>
  <c r="I64" i="54"/>
  <c r="X64" i="54" s="1"/>
  <c r="G64" i="54"/>
  <c r="E64" i="54"/>
  <c r="P64" i="54" s="1"/>
  <c r="Q70" i="54" s="1"/>
  <c r="C64" i="54"/>
  <c r="S64" i="54" s="1"/>
  <c r="K63" i="54"/>
  <c r="Z63" i="54" s="1"/>
  <c r="I63" i="54"/>
  <c r="X63" i="54" s="1"/>
  <c r="G63" i="54"/>
  <c r="V63" i="54" s="1"/>
  <c r="W69" i="54" s="1"/>
  <c r="E63" i="54"/>
  <c r="P63" i="54" s="1"/>
  <c r="Q69" i="54" s="1"/>
  <c r="C63" i="54"/>
  <c r="S63" i="54" s="1"/>
  <c r="Z62" i="54"/>
  <c r="S62" i="54"/>
  <c r="K62" i="54"/>
  <c r="I62" i="54"/>
  <c r="X62" i="54" s="1"/>
  <c r="G62" i="54"/>
  <c r="V62" i="54" s="1"/>
  <c r="E62" i="54"/>
  <c r="P62" i="54" s="1"/>
  <c r="C62" i="54"/>
  <c r="Z61" i="54"/>
  <c r="AA67" i="54" s="1"/>
  <c r="K61" i="54"/>
  <c r="I61" i="54"/>
  <c r="X61" i="54" s="1"/>
  <c r="G61" i="54"/>
  <c r="V61" i="54" s="1"/>
  <c r="E61" i="54"/>
  <c r="P61" i="54" s="1"/>
  <c r="Q67" i="54" s="1"/>
  <c r="C61" i="54"/>
  <c r="S61" i="54" s="1"/>
  <c r="T67" i="54" s="1"/>
  <c r="Z60" i="54"/>
  <c r="X60" i="54"/>
  <c r="Y66" i="54" s="1"/>
  <c r="K60" i="54"/>
  <c r="I60" i="54"/>
  <c r="G60" i="54"/>
  <c r="V60" i="54" s="1"/>
  <c r="E60" i="54"/>
  <c r="P60" i="54" s="1"/>
  <c r="C60" i="54"/>
  <c r="S60" i="54" s="1"/>
  <c r="X59" i="54"/>
  <c r="K59" i="54"/>
  <c r="Z59" i="54" s="1"/>
  <c r="AA65" i="54" s="1"/>
  <c r="I59" i="54"/>
  <c r="G59" i="54"/>
  <c r="V59" i="54" s="1"/>
  <c r="E59" i="54"/>
  <c r="P59" i="54" s="1"/>
  <c r="C59" i="54"/>
  <c r="S59" i="54" s="1"/>
  <c r="T65" i="54" s="1"/>
  <c r="Z58" i="54"/>
  <c r="AA64" i="54" s="1"/>
  <c r="X58" i="54"/>
  <c r="Y64" i="54" s="1"/>
  <c r="W58" i="54"/>
  <c r="V58" i="54"/>
  <c r="P58" i="54"/>
  <c r="K58" i="54"/>
  <c r="I58" i="54"/>
  <c r="G58" i="54"/>
  <c r="E58" i="54"/>
  <c r="C58" i="54"/>
  <c r="S58" i="54" s="1"/>
  <c r="Z57" i="54"/>
  <c r="X57" i="54"/>
  <c r="Y63" i="54" s="1"/>
  <c r="V57" i="54"/>
  <c r="P57" i="54"/>
  <c r="K57" i="54"/>
  <c r="I57" i="54"/>
  <c r="G57" i="54"/>
  <c r="E57" i="54"/>
  <c r="C57" i="54"/>
  <c r="S57" i="54" s="1"/>
  <c r="Z56" i="54"/>
  <c r="X56" i="54"/>
  <c r="V56" i="54"/>
  <c r="S56" i="54"/>
  <c r="K56" i="54"/>
  <c r="I56" i="54"/>
  <c r="G56" i="54"/>
  <c r="E56" i="54"/>
  <c r="P56" i="54" s="1"/>
  <c r="C56" i="54"/>
  <c r="Z55" i="54"/>
  <c r="X55" i="54"/>
  <c r="Y61" i="54" s="1"/>
  <c r="V55" i="54"/>
  <c r="W61" i="54" s="1"/>
  <c r="T55" i="54"/>
  <c r="S55" i="54"/>
  <c r="K55" i="54"/>
  <c r="I55" i="54"/>
  <c r="G55" i="54"/>
  <c r="E55" i="54"/>
  <c r="P55" i="54" s="1"/>
  <c r="C55" i="54"/>
  <c r="X54" i="54"/>
  <c r="V54" i="54"/>
  <c r="W60" i="54" s="1"/>
  <c r="S54" i="54"/>
  <c r="P54" i="54"/>
  <c r="K54" i="54"/>
  <c r="Z54" i="54" s="1"/>
  <c r="I54" i="54"/>
  <c r="G54" i="54"/>
  <c r="E54" i="54"/>
  <c r="C54" i="54"/>
  <c r="X53" i="54"/>
  <c r="V53" i="54"/>
  <c r="W59" i="54" s="1"/>
  <c r="S53" i="54"/>
  <c r="P53" i="54"/>
  <c r="K53" i="54"/>
  <c r="Z53" i="54" s="1"/>
  <c r="I53" i="54"/>
  <c r="G53" i="54"/>
  <c r="E53" i="54"/>
  <c r="C53" i="54"/>
  <c r="V52" i="54"/>
  <c r="S52" i="54"/>
  <c r="P52" i="54"/>
  <c r="Q58" i="54" s="1"/>
  <c r="K52" i="54"/>
  <c r="Z52" i="54" s="1"/>
  <c r="AA58" i="54" s="1"/>
  <c r="I52" i="54"/>
  <c r="X52" i="54" s="1"/>
  <c r="Y58" i="54" s="1"/>
  <c r="G52" i="54"/>
  <c r="E52" i="54"/>
  <c r="C52" i="54"/>
  <c r="S51" i="54"/>
  <c r="P51" i="54"/>
  <c r="K51" i="54"/>
  <c r="Z51" i="54" s="1"/>
  <c r="I51" i="54"/>
  <c r="X51" i="54" s="1"/>
  <c r="G51" i="54"/>
  <c r="V51" i="54" s="1"/>
  <c r="W57" i="54" s="1"/>
  <c r="E51" i="54"/>
  <c r="C51" i="54"/>
  <c r="S50" i="54"/>
  <c r="P50" i="54"/>
  <c r="K50" i="54"/>
  <c r="Z50" i="54" s="1"/>
  <c r="I50" i="54"/>
  <c r="X50" i="54" s="1"/>
  <c r="G50" i="54"/>
  <c r="V50" i="54" s="1"/>
  <c r="W56" i="54" s="1"/>
  <c r="E50" i="54"/>
  <c r="C50" i="54"/>
  <c r="K49" i="54"/>
  <c r="Z49" i="54" s="1"/>
  <c r="I49" i="54"/>
  <c r="X49" i="54" s="1"/>
  <c r="Y55" i="54" s="1"/>
  <c r="G49" i="54"/>
  <c r="V49" i="54" s="1"/>
  <c r="E49" i="54"/>
  <c r="P49" i="54" s="1"/>
  <c r="C49" i="54"/>
  <c r="S49" i="54" s="1"/>
  <c r="V48" i="54"/>
  <c r="K48" i="54"/>
  <c r="Z48" i="54" s="1"/>
  <c r="I48" i="54"/>
  <c r="X48" i="54" s="1"/>
  <c r="G48" i="54"/>
  <c r="E48" i="54"/>
  <c r="P48" i="54" s="1"/>
  <c r="Q54" i="54" s="1"/>
  <c r="C48" i="54"/>
  <c r="S48" i="54" s="1"/>
  <c r="K47" i="54"/>
  <c r="Z47" i="54" s="1"/>
  <c r="I47" i="54"/>
  <c r="X47" i="54" s="1"/>
  <c r="Y53" i="54" s="1"/>
  <c r="G47" i="54"/>
  <c r="V47" i="54" s="1"/>
  <c r="W53" i="54" s="1"/>
  <c r="E47" i="54"/>
  <c r="P47" i="54" s="1"/>
  <c r="Q53" i="54" s="1"/>
  <c r="C47" i="54"/>
  <c r="S47" i="54" s="1"/>
  <c r="Z46" i="54"/>
  <c r="S46" i="54"/>
  <c r="K46" i="54"/>
  <c r="I46" i="54"/>
  <c r="X46" i="54" s="1"/>
  <c r="G46" i="54"/>
  <c r="V46" i="54" s="1"/>
  <c r="E46" i="54"/>
  <c r="P46" i="54" s="1"/>
  <c r="C46" i="54"/>
  <c r="Z45" i="54"/>
  <c r="AA51" i="54" s="1"/>
  <c r="K45" i="54"/>
  <c r="I45" i="54"/>
  <c r="X45" i="54" s="1"/>
  <c r="G45" i="54"/>
  <c r="V45" i="54" s="1"/>
  <c r="E45" i="54"/>
  <c r="P45" i="54" s="1"/>
  <c r="Q51" i="54" s="1"/>
  <c r="C45" i="54"/>
  <c r="S45" i="54" s="1"/>
  <c r="T51" i="54" s="1"/>
  <c r="Z44" i="54"/>
  <c r="X44" i="54"/>
  <c r="Y50" i="54" s="1"/>
  <c r="K44" i="54"/>
  <c r="I44" i="54"/>
  <c r="G44" i="54"/>
  <c r="V44" i="54" s="1"/>
  <c r="E44" i="54"/>
  <c r="P44" i="54" s="1"/>
  <c r="C44" i="54"/>
  <c r="S44" i="54" s="1"/>
  <c r="X43" i="54"/>
  <c r="K43" i="54"/>
  <c r="Z43" i="54" s="1"/>
  <c r="AA49" i="54" s="1"/>
  <c r="I43" i="54"/>
  <c r="G43" i="54"/>
  <c r="V43" i="54" s="1"/>
  <c r="E43" i="54"/>
  <c r="P43" i="54" s="1"/>
  <c r="C43" i="54"/>
  <c r="S43" i="54" s="1"/>
  <c r="T49" i="54" s="1"/>
  <c r="Z42" i="54"/>
  <c r="AA48" i="54" s="1"/>
  <c r="X42" i="54"/>
  <c r="Y48" i="54" s="1"/>
  <c r="V42" i="54"/>
  <c r="P42" i="54"/>
  <c r="K42" i="54"/>
  <c r="I42" i="54"/>
  <c r="G42" i="54"/>
  <c r="E42" i="54"/>
  <c r="C42" i="54"/>
  <c r="S42" i="54" s="1"/>
  <c r="Z41" i="54"/>
  <c r="X41" i="54"/>
  <c r="Y47" i="54" s="1"/>
  <c r="V41" i="54"/>
  <c r="S41" i="54"/>
  <c r="P41" i="54"/>
  <c r="Q47" i="54" s="1"/>
  <c r="K41" i="54"/>
  <c r="I41" i="54"/>
  <c r="G41" i="54"/>
  <c r="E41" i="54"/>
  <c r="C41" i="54"/>
  <c r="Z40" i="54"/>
  <c r="X40" i="54"/>
  <c r="V40" i="54"/>
  <c r="S40" i="54"/>
  <c r="K40" i="54"/>
  <c r="I40" i="54"/>
  <c r="G40" i="54"/>
  <c r="E40" i="54"/>
  <c r="P40" i="54" s="1"/>
  <c r="C40" i="54"/>
  <c r="Z39" i="54"/>
  <c r="X39" i="54"/>
  <c r="Y45" i="54" s="1"/>
  <c r="V39" i="54"/>
  <c r="W45" i="54" s="1"/>
  <c r="S39" i="54"/>
  <c r="K39" i="54"/>
  <c r="I39" i="54"/>
  <c r="G39" i="54"/>
  <c r="E39" i="54"/>
  <c r="P39" i="54" s="1"/>
  <c r="C39" i="54"/>
  <c r="X38" i="54"/>
  <c r="V38" i="54"/>
  <c r="S38" i="54"/>
  <c r="P38" i="54"/>
  <c r="K38" i="54"/>
  <c r="Z38" i="54" s="1"/>
  <c r="AA44" i="54" s="1"/>
  <c r="I38" i="54"/>
  <c r="G38" i="54"/>
  <c r="E38" i="54"/>
  <c r="C38" i="54"/>
  <c r="X37" i="54"/>
  <c r="V37" i="54"/>
  <c r="S37" i="54"/>
  <c r="P37" i="54"/>
  <c r="K37" i="54"/>
  <c r="Z37" i="54" s="1"/>
  <c r="I37" i="54"/>
  <c r="G37" i="54"/>
  <c r="E37" i="54"/>
  <c r="C37" i="54"/>
  <c r="V36" i="54"/>
  <c r="W42" i="54" s="1"/>
  <c r="S36" i="54"/>
  <c r="P36" i="54"/>
  <c r="Q42" i="54" s="1"/>
  <c r="K36" i="54"/>
  <c r="Z36" i="54" s="1"/>
  <c r="I36" i="54"/>
  <c r="X36" i="54" s="1"/>
  <c r="Y42" i="54" s="1"/>
  <c r="G36" i="54"/>
  <c r="E36" i="54"/>
  <c r="C36" i="54"/>
  <c r="S35" i="54"/>
  <c r="P35" i="54"/>
  <c r="K35" i="54"/>
  <c r="Z35" i="54" s="1"/>
  <c r="I35" i="54"/>
  <c r="X35" i="54" s="1"/>
  <c r="Y41" i="54" s="1"/>
  <c r="G35" i="54"/>
  <c r="V35" i="54" s="1"/>
  <c r="W41" i="54" s="1"/>
  <c r="E35" i="54"/>
  <c r="C35" i="54"/>
  <c r="S34" i="54"/>
  <c r="T40" i="54" s="1"/>
  <c r="P34" i="54"/>
  <c r="Q40" i="54" s="1"/>
  <c r="K34" i="54"/>
  <c r="Z34" i="54" s="1"/>
  <c r="I34" i="54"/>
  <c r="X34" i="54" s="1"/>
  <c r="Y40" i="54" s="1"/>
  <c r="G34" i="54"/>
  <c r="V34" i="54" s="1"/>
  <c r="E34" i="54"/>
  <c r="C34" i="54"/>
  <c r="P33" i="54"/>
  <c r="K33" i="54"/>
  <c r="Z33" i="54" s="1"/>
  <c r="I33" i="54"/>
  <c r="X33" i="54" s="1"/>
  <c r="G33" i="54"/>
  <c r="V33" i="54" s="1"/>
  <c r="W39" i="54" s="1"/>
  <c r="E33" i="54"/>
  <c r="C33" i="54"/>
  <c r="S33" i="54" s="1"/>
  <c r="V32" i="54"/>
  <c r="P32" i="54"/>
  <c r="Q38" i="54" s="1"/>
  <c r="K32" i="54"/>
  <c r="Z32" i="54" s="1"/>
  <c r="AA38" i="54" s="1"/>
  <c r="I32" i="54"/>
  <c r="X32" i="54" s="1"/>
  <c r="G32" i="54"/>
  <c r="E32" i="54"/>
  <c r="C32" i="54"/>
  <c r="S32" i="54" s="1"/>
  <c r="K31" i="54"/>
  <c r="Z31" i="54" s="1"/>
  <c r="I31" i="54"/>
  <c r="X31" i="54" s="1"/>
  <c r="G31" i="54"/>
  <c r="V31" i="54" s="1"/>
  <c r="W37" i="54" s="1"/>
  <c r="E31" i="54"/>
  <c r="P31" i="54" s="1"/>
  <c r="Q37" i="54" s="1"/>
  <c r="C31" i="54"/>
  <c r="S31" i="54" s="1"/>
  <c r="Z30" i="54"/>
  <c r="S30" i="54"/>
  <c r="K30" i="54"/>
  <c r="I30" i="54"/>
  <c r="X30" i="54" s="1"/>
  <c r="Y36" i="54" s="1"/>
  <c r="G30" i="54"/>
  <c r="V30" i="54" s="1"/>
  <c r="W36" i="54" s="1"/>
  <c r="E30" i="54"/>
  <c r="P30" i="54" s="1"/>
  <c r="C30" i="54"/>
  <c r="Z29" i="54"/>
  <c r="K29" i="54"/>
  <c r="I29" i="54"/>
  <c r="X29" i="54" s="1"/>
  <c r="G29" i="54"/>
  <c r="V29" i="54" s="1"/>
  <c r="E29" i="54"/>
  <c r="P29" i="54" s="1"/>
  <c r="C29" i="54"/>
  <c r="S29" i="54" s="1"/>
  <c r="T35" i="54" s="1"/>
  <c r="Z28" i="54"/>
  <c r="AA34" i="54" s="1"/>
  <c r="X28" i="54"/>
  <c r="P28" i="54"/>
  <c r="Q33" i="54" s="1"/>
  <c r="K28" i="54"/>
  <c r="I28" i="54"/>
  <c r="G28" i="54"/>
  <c r="V28" i="54" s="1"/>
  <c r="E28" i="54"/>
  <c r="C28" i="54"/>
  <c r="S28" i="54" s="1"/>
  <c r="X27" i="54"/>
  <c r="S27" i="54"/>
  <c r="T33" i="54" s="1"/>
  <c r="K27" i="54"/>
  <c r="Z27" i="54" s="1"/>
  <c r="I27" i="54"/>
  <c r="G27" i="54"/>
  <c r="V27" i="54" s="1"/>
  <c r="W33" i="54" s="1"/>
  <c r="E27" i="54"/>
  <c r="P27" i="54" s="1"/>
  <c r="C27" i="54"/>
  <c r="Z26" i="54"/>
  <c r="AA32" i="54" s="1"/>
  <c r="X26" i="54"/>
  <c r="V26" i="54"/>
  <c r="K26" i="54"/>
  <c r="I26" i="54"/>
  <c r="G26" i="54"/>
  <c r="E26" i="54"/>
  <c r="P26" i="54" s="1"/>
  <c r="C26" i="54"/>
  <c r="S26" i="54" s="1"/>
  <c r="T32" i="54" s="1"/>
  <c r="Z25" i="54"/>
  <c r="X25" i="54"/>
  <c r="P25" i="54"/>
  <c r="K25" i="54"/>
  <c r="I25" i="54"/>
  <c r="G25" i="54"/>
  <c r="V25" i="54" s="1"/>
  <c r="W31" i="54" s="1"/>
  <c r="E25" i="54"/>
  <c r="C25" i="54"/>
  <c r="S25" i="54" s="1"/>
  <c r="T31" i="54" s="1"/>
  <c r="Z24" i="54"/>
  <c r="X24" i="54"/>
  <c r="V24" i="54"/>
  <c r="S24" i="54"/>
  <c r="T30" i="54" s="1"/>
  <c r="K24" i="54"/>
  <c r="I24" i="54"/>
  <c r="G24" i="54"/>
  <c r="E24" i="54"/>
  <c r="P24" i="54" s="1"/>
  <c r="Q30" i="54" s="1"/>
  <c r="C24" i="54"/>
  <c r="Z23" i="54"/>
  <c r="X23" i="54"/>
  <c r="Y29" i="54" s="1"/>
  <c r="V23" i="54"/>
  <c r="S23" i="54"/>
  <c r="K23" i="54"/>
  <c r="I23" i="54"/>
  <c r="G23" i="54"/>
  <c r="E23" i="54"/>
  <c r="P23" i="54" s="1"/>
  <c r="Q29" i="54" s="1"/>
  <c r="C23" i="54"/>
  <c r="Z22" i="54"/>
  <c r="X22" i="54"/>
  <c r="Y27" i="54" s="1"/>
  <c r="V22" i="54"/>
  <c r="S22" i="54"/>
  <c r="T28" i="54" s="1"/>
  <c r="P22" i="54"/>
  <c r="K22" i="54"/>
  <c r="I22" i="54"/>
  <c r="G22" i="54"/>
  <c r="E22" i="54"/>
  <c r="C22" i="54"/>
  <c r="X21" i="54"/>
  <c r="V21" i="54"/>
  <c r="S21" i="54"/>
  <c r="T27" i="54" s="1"/>
  <c r="P21" i="54"/>
  <c r="K21" i="54"/>
  <c r="Z21" i="54" s="1"/>
  <c r="AA27" i="54" s="1"/>
  <c r="I21" i="54"/>
  <c r="G21" i="54"/>
  <c r="E21" i="54"/>
  <c r="C21" i="54"/>
  <c r="Z20" i="54"/>
  <c r="AA25" i="54" s="1"/>
  <c r="V20" i="54"/>
  <c r="P20" i="54"/>
  <c r="Q26" i="54" s="1"/>
  <c r="K20" i="54"/>
  <c r="I20" i="54"/>
  <c r="X20" i="54" s="1"/>
  <c r="G20" i="54"/>
  <c r="E20" i="54"/>
  <c r="C20" i="54"/>
  <c r="S20" i="54" s="1"/>
  <c r="S19" i="54"/>
  <c r="P19" i="54"/>
  <c r="K19" i="54"/>
  <c r="Z19" i="54" s="1"/>
  <c r="I19" i="54"/>
  <c r="X19" i="54" s="1"/>
  <c r="G19" i="54"/>
  <c r="V19" i="54" s="1"/>
  <c r="E19" i="54"/>
  <c r="C19" i="54"/>
  <c r="S18" i="54"/>
  <c r="P18" i="54"/>
  <c r="Q24" i="54" s="1"/>
  <c r="K18" i="54"/>
  <c r="Z18" i="54" s="1"/>
  <c r="AA24" i="54" s="1"/>
  <c r="I18" i="54"/>
  <c r="X18" i="54" s="1"/>
  <c r="Y24" i="54" s="1"/>
  <c r="G18" i="54"/>
  <c r="V18" i="54" s="1"/>
  <c r="E18" i="54"/>
  <c r="C18" i="54"/>
  <c r="P17" i="54"/>
  <c r="Q23" i="54" s="1"/>
  <c r="K17" i="54"/>
  <c r="Z17" i="54" s="1"/>
  <c r="AA23" i="54" s="1"/>
  <c r="I17" i="54"/>
  <c r="X17" i="54" s="1"/>
  <c r="Y23" i="54" s="1"/>
  <c r="G17" i="54"/>
  <c r="V17" i="54" s="1"/>
  <c r="W23" i="54" s="1"/>
  <c r="E17" i="54"/>
  <c r="C17" i="54"/>
  <c r="S17" i="54" s="1"/>
  <c r="V16" i="54"/>
  <c r="W22" i="54" s="1"/>
  <c r="P16" i="54"/>
  <c r="Q21" i="54" s="1"/>
  <c r="K16" i="54"/>
  <c r="Z16" i="54" s="1"/>
  <c r="I16" i="54"/>
  <c r="X16" i="54" s="1"/>
  <c r="G16" i="54"/>
  <c r="E16" i="54"/>
  <c r="C16" i="54"/>
  <c r="S16" i="54" s="1"/>
  <c r="X15" i="54"/>
  <c r="K15" i="54"/>
  <c r="Z15" i="54" s="1"/>
  <c r="I15" i="54"/>
  <c r="G15" i="54"/>
  <c r="V15" i="54" s="1"/>
  <c r="W21" i="54" s="1"/>
  <c r="E15" i="54"/>
  <c r="P15" i="54" s="1"/>
  <c r="C15" i="54"/>
  <c r="S15" i="54" s="1"/>
  <c r="Z14" i="54"/>
  <c r="S14" i="54"/>
  <c r="K14" i="54"/>
  <c r="I14" i="54"/>
  <c r="X14" i="54" s="1"/>
  <c r="G14" i="54"/>
  <c r="V14" i="54" s="1"/>
  <c r="E14" i="54"/>
  <c r="P14" i="54" s="1"/>
  <c r="C14" i="54"/>
  <c r="Z13" i="54"/>
  <c r="P13" i="54"/>
  <c r="Q19" i="54" s="1"/>
  <c r="K13" i="54"/>
  <c r="I13" i="54"/>
  <c r="X13" i="54" s="1"/>
  <c r="Y19" i="54" s="1"/>
  <c r="G13" i="54"/>
  <c r="V13" i="54" s="1"/>
  <c r="W19" i="54" s="1"/>
  <c r="E13" i="54"/>
  <c r="C13" i="54"/>
  <c r="S13" i="54" s="1"/>
  <c r="X12" i="54"/>
  <c r="P12" i="54"/>
  <c r="K12" i="54"/>
  <c r="Z12" i="54" s="1"/>
  <c r="I12" i="54"/>
  <c r="G12" i="54"/>
  <c r="V12" i="54" s="1"/>
  <c r="E12" i="54"/>
  <c r="C12" i="54"/>
  <c r="S12" i="54" s="1"/>
  <c r="X11" i="54"/>
  <c r="Y17" i="54" s="1"/>
  <c r="S11" i="54"/>
  <c r="K11" i="54"/>
  <c r="Z11" i="54" s="1"/>
  <c r="I11" i="54"/>
  <c r="G11" i="54"/>
  <c r="V11" i="54" s="1"/>
  <c r="E11" i="54"/>
  <c r="P11" i="54" s="1"/>
  <c r="Q17" i="54" s="1"/>
  <c r="C11" i="54"/>
  <c r="X10" i="54"/>
  <c r="V10" i="54"/>
  <c r="S10" i="54"/>
  <c r="K10" i="54"/>
  <c r="Z10" i="54" s="1"/>
  <c r="I10" i="54"/>
  <c r="G10" i="54"/>
  <c r="E10" i="54"/>
  <c r="P10" i="54" s="1"/>
  <c r="Q16" i="54" s="1"/>
  <c r="C10" i="54"/>
  <c r="X9" i="54"/>
  <c r="Y15" i="54" s="1"/>
  <c r="K9" i="54"/>
  <c r="Z9" i="54" s="1"/>
  <c r="I9" i="54"/>
  <c r="G9" i="54"/>
  <c r="V9" i="54" s="1"/>
  <c r="W15" i="54" s="1"/>
  <c r="E9" i="54"/>
  <c r="P9" i="54" s="1"/>
  <c r="C9" i="54"/>
  <c r="S9" i="54" s="1"/>
  <c r="Z8" i="54"/>
  <c r="X8" i="54"/>
  <c r="Y14" i="54" s="1"/>
  <c r="K8" i="54"/>
  <c r="I8" i="54"/>
  <c r="G8" i="54"/>
  <c r="V8" i="54" s="1"/>
  <c r="W14" i="54" s="1"/>
  <c r="E8" i="54"/>
  <c r="P8" i="54" s="1"/>
  <c r="C8" i="54"/>
  <c r="S8" i="54" s="1"/>
  <c r="V7" i="54"/>
  <c r="S7" i="54"/>
  <c r="P7" i="54"/>
  <c r="K7" i="54"/>
  <c r="Z7" i="54" s="1"/>
  <c r="I7" i="54"/>
  <c r="X7" i="54" s="1"/>
  <c r="Y13" i="54" s="1"/>
  <c r="G7" i="54"/>
  <c r="E7" i="54"/>
  <c r="C7" i="54"/>
  <c r="Z6" i="54"/>
  <c r="K6" i="54"/>
  <c r="I6" i="54"/>
  <c r="X6" i="54" s="1"/>
  <c r="G6" i="54"/>
  <c r="V6" i="54" s="1"/>
  <c r="W11" i="54" s="1"/>
  <c r="E6" i="54"/>
  <c r="P6" i="54" s="1"/>
  <c r="C6" i="54"/>
  <c r="S6" i="54" s="1"/>
  <c r="T12" i="54" s="1"/>
  <c r="Z5" i="54"/>
  <c r="V5" i="54"/>
  <c r="K5" i="54"/>
  <c r="I5" i="54"/>
  <c r="X5" i="54" s="1"/>
  <c r="G5" i="54"/>
  <c r="E5" i="54"/>
  <c r="P5" i="54" s="1"/>
  <c r="C5" i="54"/>
  <c r="S5" i="54" s="1"/>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1" i="33"/>
  <c r="D90" i="33"/>
  <c r="D89" i="33"/>
  <c r="D88" i="33"/>
  <c r="D87" i="33"/>
  <c r="D86" i="33"/>
  <c r="D85" i="33"/>
  <c r="D84" i="33"/>
  <c r="D83" i="33"/>
  <c r="D82" i="33"/>
  <c r="D81" i="33"/>
  <c r="D80" i="33"/>
  <c r="D79" i="33"/>
  <c r="D78" i="33"/>
  <c r="D77" i="33"/>
  <c r="D76" i="33"/>
  <c r="N75" i="33"/>
  <c r="D75" i="33"/>
  <c r="N74" i="33"/>
  <c r="D74" i="33"/>
  <c r="N73" i="33"/>
  <c r="D73" i="33"/>
  <c r="N72" i="33"/>
  <c r="D72" i="33"/>
  <c r="N71" i="33"/>
  <c r="D71" i="33"/>
  <c r="N70" i="33"/>
  <c r="D70" i="33"/>
  <c r="N69" i="33"/>
  <c r="D69" i="33"/>
  <c r="N68" i="33"/>
  <c r="D68" i="33"/>
  <c r="N67" i="33"/>
  <c r="D67" i="33"/>
  <c r="N66" i="33"/>
  <c r="D66" i="33"/>
  <c r="N65" i="33"/>
  <c r="D65" i="33"/>
  <c r="N64" i="33"/>
  <c r="D64" i="33"/>
  <c r="N63" i="33"/>
  <c r="J63" i="33"/>
  <c r="D63" i="33"/>
  <c r="N62" i="33"/>
  <c r="J62" i="33"/>
  <c r="D62" i="33"/>
  <c r="N61" i="33"/>
  <c r="J61" i="33"/>
  <c r="D61" i="33"/>
  <c r="N60" i="33"/>
  <c r="J60" i="33"/>
  <c r="D60" i="33"/>
  <c r="N59" i="33"/>
  <c r="J59" i="33"/>
  <c r="D59" i="33"/>
  <c r="N58" i="33"/>
  <c r="J58" i="33"/>
  <c r="D58" i="33"/>
  <c r="N57" i="33"/>
  <c r="M57" i="33"/>
  <c r="J57" i="33"/>
  <c r="D57" i="33"/>
  <c r="N56" i="33"/>
  <c r="M56" i="33"/>
  <c r="J56" i="33"/>
  <c r="D56" i="33"/>
  <c r="N55" i="33"/>
  <c r="M55" i="33"/>
  <c r="J55" i="33"/>
  <c r="D55" i="33"/>
  <c r="N54" i="33"/>
  <c r="M54" i="33"/>
  <c r="J54" i="33"/>
  <c r="D54" i="33"/>
  <c r="N53" i="33"/>
  <c r="M53" i="33"/>
  <c r="J53" i="33"/>
  <c r="D53" i="33"/>
  <c r="N52" i="33"/>
  <c r="M52" i="33"/>
  <c r="J52" i="33"/>
  <c r="D52" i="33"/>
  <c r="N51" i="33"/>
  <c r="M51" i="33"/>
  <c r="J51" i="33"/>
  <c r="D51" i="33"/>
  <c r="N50" i="33"/>
  <c r="M50" i="33"/>
  <c r="J50" i="33"/>
  <c r="D50" i="33"/>
  <c r="N49" i="33"/>
  <c r="M49" i="33"/>
  <c r="D49" i="33"/>
  <c r="N48" i="33"/>
  <c r="M48" i="33"/>
  <c r="K48" i="33"/>
  <c r="D48" i="33"/>
  <c r="N47" i="33"/>
  <c r="M47" i="33"/>
  <c r="K47" i="33"/>
  <c r="D47" i="33"/>
  <c r="N46" i="33"/>
  <c r="M46" i="33"/>
  <c r="K46" i="33"/>
  <c r="D46" i="33"/>
  <c r="N45" i="33"/>
  <c r="M45" i="33"/>
  <c r="K45" i="33"/>
  <c r="F45" i="33"/>
  <c r="F46" i="33" s="1"/>
  <c r="F47" i="33" s="1"/>
  <c r="F48" i="33" s="1"/>
  <c r="D45" i="33"/>
  <c r="N44" i="33"/>
  <c r="M44" i="33"/>
  <c r="K44" i="33"/>
  <c r="F44" i="33"/>
  <c r="D44" i="33"/>
  <c r="N43" i="33"/>
  <c r="M43" i="33"/>
  <c r="K43" i="33"/>
  <c r="F43" i="33"/>
  <c r="D43" i="33"/>
  <c r="N42" i="33"/>
  <c r="M42" i="33"/>
  <c r="K42" i="33"/>
  <c r="D42" i="33"/>
  <c r="N41" i="33"/>
  <c r="M41" i="33"/>
  <c r="K41" i="33"/>
  <c r="D41" i="33"/>
  <c r="N40" i="33"/>
  <c r="M40" i="33"/>
  <c r="K40" i="33"/>
  <c r="D40" i="33"/>
  <c r="N39" i="33"/>
  <c r="M39" i="33"/>
  <c r="K39" i="33"/>
  <c r="D39" i="33"/>
  <c r="N38" i="33"/>
  <c r="M38" i="33"/>
  <c r="K38" i="33"/>
  <c r="D38" i="33"/>
  <c r="N37" i="33"/>
  <c r="M37" i="33"/>
  <c r="K37" i="33"/>
  <c r="D37" i="33"/>
  <c r="N36" i="33"/>
  <c r="M36" i="33"/>
  <c r="K36" i="33"/>
  <c r="H36" i="33"/>
  <c r="R36" i="33" s="1"/>
  <c r="H37" i="33" s="1"/>
  <c r="R37" i="33" s="1"/>
  <c r="H38" i="33" s="1"/>
  <c r="R38" i="33" s="1"/>
  <c r="H39" i="33" s="1"/>
  <c r="R39" i="33" s="1"/>
  <c r="H40" i="33" s="1"/>
  <c r="R40" i="33" s="1"/>
  <c r="H41" i="33" s="1"/>
  <c r="R41" i="33" s="1"/>
  <c r="H42" i="33" s="1"/>
  <c r="R42" i="33" s="1"/>
  <c r="H43" i="33" s="1"/>
  <c r="D36" i="33"/>
  <c r="N35" i="33"/>
  <c r="M35" i="33"/>
  <c r="K35" i="33"/>
  <c r="D35" i="33"/>
  <c r="R34" i="33"/>
  <c r="H35" i="33" s="1"/>
  <c r="R35" i="33" s="1"/>
  <c r="N34" i="33"/>
  <c r="M34" i="33"/>
  <c r="K34" i="33"/>
  <c r="D34" i="33"/>
  <c r="N33" i="33"/>
  <c r="M33" i="33"/>
  <c r="K33" i="33"/>
  <c r="D33" i="33"/>
  <c r="N32" i="33"/>
  <c r="M32" i="33"/>
  <c r="K32" i="33"/>
  <c r="D32" i="33"/>
  <c r="N31" i="33"/>
  <c r="M31" i="33"/>
  <c r="K31" i="33"/>
  <c r="D31" i="33"/>
  <c r="N30" i="33"/>
  <c r="M30" i="33"/>
  <c r="K30" i="33"/>
  <c r="D30" i="33"/>
  <c r="N29" i="33"/>
  <c r="M29" i="33"/>
  <c r="K29" i="33"/>
  <c r="D29" i="33"/>
  <c r="N28" i="33"/>
  <c r="M28" i="33"/>
  <c r="K28" i="33"/>
  <c r="D28" i="33"/>
  <c r="N27" i="33"/>
  <c r="M27" i="33"/>
  <c r="K27" i="33"/>
  <c r="D27" i="33"/>
  <c r="N26" i="33"/>
  <c r="M26" i="33"/>
  <c r="K26" i="33"/>
  <c r="D26" i="33"/>
  <c r="N25" i="33"/>
  <c r="M25" i="33"/>
  <c r="K25" i="33"/>
  <c r="D25" i="33"/>
  <c r="N24" i="33"/>
  <c r="M24" i="33"/>
  <c r="K24" i="33"/>
  <c r="D24" i="33"/>
  <c r="N23" i="33"/>
  <c r="M23" i="33"/>
  <c r="D23" i="33"/>
  <c r="N22" i="33"/>
  <c r="M22" i="33"/>
  <c r="D22" i="33"/>
  <c r="N21" i="33"/>
  <c r="M21" i="33"/>
  <c r="D21" i="33"/>
  <c r="N20" i="33"/>
  <c r="M20" i="33"/>
  <c r="D20" i="33"/>
  <c r="M19" i="33"/>
  <c r="M18" i="33"/>
  <c r="I26" i="51"/>
  <c r="I25" i="51"/>
  <c r="I21" i="51"/>
  <c r="I20" i="51"/>
  <c r="BI200" i="44"/>
  <c r="BG200" i="44"/>
  <c r="BE200" i="44"/>
  <c r="BC200" i="44"/>
  <c r="BA200" i="44"/>
  <c r="AY200" i="44"/>
  <c r="AX200" i="44"/>
  <c r="AP200" i="44"/>
  <c r="AJ200" i="44"/>
  <c r="AH200" i="44"/>
  <c r="AC200" i="44"/>
  <c r="X200" i="44"/>
  <c r="V200" i="44"/>
  <c r="Q200" i="44"/>
  <c r="K200" i="44"/>
  <c r="I200" i="44"/>
  <c r="D200" i="44"/>
  <c r="BI199" i="44"/>
  <c r="BG199" i="44"/>
  <c r="BE199" i="44"/>
  <c r="BC199" i="44"/>
  <c r="BA199" i="44"/>
  <c r="AY199" i="44"/>
  <c r="AX199" i="44"/>
  <c r="AJ199" i="44"/>
  <c r="AH199" i="44"/>
  <c r="AC199" i="44"/>
  <c r="X199" i="44"/>
  <c r="V199" i="44"/>
  <c r="Q199" i="44"/>
  <c r="I199" i="44"/>
  <c r="D199" i="44"/>
  <c r="BI198" i="44"/>
  <c r="BG198" i="44"/>
  <c r="BE198" i="44"/>
  <c r="BC198" i="44"/>
  <c r="BA198" i="44"/>
  <c r="AX198" i="44"/>
  <c r="AY198" i="44" s="1"/>
  <c r="AH198" i="44"/>
  <c r="AC198" i="44"/>
  <c r="X198" i="44"/>
  <c r="V198" i="44"/>
  <c r="Y200" i="44" s="1"/>
  <c r="Q198" i="44"/>
  <c r="K198" i="44"/>
  <c r="I198" i="44"/>
  <c r="D198" i="44"/>
  <c r="BI197" i="44"/>
  <c r="BG197" i="44"/>
  <c r="BE197" i="44"/>
  <c r="BC197" i="44"/>
  <c r="BA197" i="44"/>
  <c r="AY197" i="44"/>
  <c r="AX197" i="44"/>
  <c r="AH197" i="44"/>
  <c r="AC197" i="44"/>
  <c r="V197" i="44"/>
  <c r="Q197" i="44"/>
  <c r="I197" i="44"/>
  <c r="D197" i="44"/>
  <c r="BI196" i="44"/>
  <c r="BG196" i="44"/>
  <c r="BE196" i="44"/>
  <c r="BC196" i="44"/>
  <c r="BA196" i="44"/>
  <c r="AX196" i="44"/>
  <c r="AY196" i="44" s="1"/>
  <c r="AH196" i="44"/>
  <c r="AC196" i="44"/>
  <c r="V196" i="44"/>
  <c r="Q196" i="44"/>
  <c r="I196" i="44"/>
  <c r="L200" i="44" s="1"/>
  <c r="P200" i="44" s="1"/>
  <c r="D196" i="44"/>
  <c r="BI195" i="44"/>
  <c r="BG195" i="44"/>
  <c r="BE195" i="44"/>
  <c r="BC195" i="44"/>
  <c r="BA195" i="44"/>
  <c r="AX195" i="44"/>
  <c r="AY195" i="44" s="1"/>
  <c r="AH195" i="44"/>
  <c r="AC195" i="44"/>
  <c r="V195" i="44"/>
  <c r="Q195" i="44"/>
  <c r="I195" i="44"/>
  <c r="D195" i="44"/>
  <c r="BI194" i="44"/>
  <c r="BG194" i="44"/>
  <c r="BE194" i="44"/>
  <c r="BC194" i="44"/>
  <c r="BA194" i="44"/>
  <c r="AX194" i="44"/>
  <c r="AY194" i="44" s="1"/>
  <c r="AH194" i="44"/>
  <c r="AK199" i="44" s="1"/>
  <c r="AN199" i="44" s="1"/>
  <c r="AC194" i="44"/>
  <c r="V194" i="44"/>
  <c r="Q194" i="44"/>
  <c r="I194" i="44"/>
  <c r="F194" i="44"/>
  <c r="D194" i="44"/>
  <c r="BI193" i="44"/>
  <c r="BG193" i="44"/>
  <c r="BE193" i="44"/>
  <c r="BC193" i="44"/>
  <c r="BA193" i="44"/>
  <c r="AX193" i="44"/>
  <c r="AY193" i="44" s="1"/>
  <c r="AH193" i="44"/>
  <c r="AE193" i="44"/>
  <c r="AQ200" i="44" s="1"/>
  <c r="AC193" i="44"/>
  <c r="V193" i="44"/>
  <c r="Y199" i="44" s="1"/>
  <c r="AB199" i="44" s="1"/>
  <c r="Q193" i="44"/>
  <c r="I193" i="44"/>
  <c r="L199" i="44" s="1"/>
  <c r="P199" i="44" s="1"/>
  <c r="F193" i="44"/>
  <c r="D193" i="44"/>
  <c r="BI192" i="44"/>
  <c r="BG192" i="44"/>
  <c r="BE192" i="44"/>
  <c r="BC192" i="44"/>
  <c r="BA192" i="44"/>
  <c r="AX192" i="44"/>
  <c r="AY192" i="44" s="1"/>
  <c r="AH192" i="44"/>
  <c r="AK198" i="44" s="1"/>
  <c r="AE192" i="44"/>
  <c r="AC192" i="44"/>
  <c r="V192" i="44"/>
  <c r="Y198" i="44" s="1"/>
  <c r="S192" i="44"/>
  <c r="I192" i="44"/>
  <c r="L198" i="44" s="1"/>
  <c r="P198" i="44" s="1"/>
  <c r="F192" i="44"/>
  <c r="D192" i="44"/>
  <c r="BI191" i="44"/>
  <c r="BG191" i="44"/>
  <c r="BE191" i="44"/>
  <c r="BC191" i="44"/>
  <c r="BA191" i="44"/>
  <c r="AX191" i="44"/>
  <c r="AY191" i="44" s="1"/>
  <c r="AH191" i="44"/>
  <c r="AE191" i="44"/>
  <c r="V191" i="44"/>
  <c r="S191" i="44"/>
  <c r="X197" i="44" s="1"/>
  <c r="I191" i="44"/>
  <c r="L197" i="44" s="1"/>
  <c r="BI190" i="44"/>
  <c r="BG190" i="44"/>
  <c r="BE190" i="44"/>
  <c r="BC190" i="44"/>
  <c r="BA190" i="44"/>
  <c r="AX190" i="44"/>
  <c r="AY190" i="44" s="1"/>
  <c r="AH190" i="44"/>
  <c r="AE190" i="44"/>
  <c r="AJ196" i="44" s="1"/>
  <c r="V190" i="44"/>
  <c r="Y196" i="44" s="1"/>
  <c r="AB196" i="44" s="1"/>
  <c r="S190" i="44"/>
  <c r="AP190" i="44" s="1"/>
  <c r="R190" i="44"/>
  <c r="I190" i="44"/>
  <c r="E190" i="44"/>
  <c r="D191" i="44" s="1"/>
  <c r="BI189" i="44"/>
  <c r="BG189" i="44"/>
  <c r="BE189" i="44"/>
  <c r="BC189" i="44"/>
  <c r="BA189" i="44"/>
  <c r="AX189" i="44"/>
  <c r="AY189" i="44" s="1"/>
  <c r="AH189" i="44"/>
  <c r="AK195" i="44" s="1"/>
  <c r="V189" i="44"/>
  <c r="Y195" i="44" s="1"/>
  <c r="S189" i="44"/>
  <c r="R189" i="44"/>
  <c r="Q189" i="44"/>
  <c r="I189" i="44"/>
  <c r="E189" i="44"/>
  <c r="F189" i="44" s="1"/>
  <c r="AO196" i="44" s="1"/>
  <c r="BI188" i="44"/>
  <c r="BG188" i="44"/>
  <c r="BE188" i="44"/>
  <c r="BC188" i="44"/>
  <c r="BA188" i="44"/>
  <c r="AX188" i="44"/>
  <c r="AY188" i="44" s="1"/>
  <c r="AH188" i="44"/>
  <c r="AD188" i="44"/>
  <c r="D188" i="44" s="1"/>
  <c r="V188" i="44"/>
  <c r="R188" i="44"/>
  <c r="I188" i="44"/>
  <c r="L194" i="44" s="1"/>
  <c r="F188" i="44"/>
  <c r="E188" i="44"/>
  <c r="D189" i="44" s="1"/>
  <c r="BI187" i="44"/>
  <c r="BG187" i="44"/>
  <c r="BE187" i="44"/>
  <c r="BC187" i="44"/>
  <c r="BA187" i="44"/>
  <c r="AY187" i="44"/>
  <c r="AX187" i="44"/>
  <c r="AH187" i="44"/>
  <c r="AK193" i="44" s="1"/>
  <c r="AD187" i="44"/>
  <c r="V187" i="44"/>
  <c r="R187" i="44"/>
  <c r="S188" i="44" s="1"/>
  <c r="I187" i="44"/>
  <c r="L193" i="44" s="1"/>
  <c r="E187" i="44"/>
  <c r="F187" i="44" s="1"/>
  <c r="D187" i="44"/>
  <c r="BI186" i="44"/>
  <c r="BG186" i="44"/>
  <c r="BE186" i="44"/>
  <c r="BC186" i="44"/>
  <c r="BA186" i="44"/>
  <c r="AX186" i="44"/>
  <c r="AY186" i="44" s="1"/>
  <c r="AH186" i="44"/>
  <c r="AK191" i="44" s="1"/>
  <c r="AD186" i="44"/>
  <c r="V186" i="44"/>
  <c r="Y192" i="44" s="1"/>
  <c r="AB192" i="44" s="1"/>
  <c r="R186" i="44"/>
  <c r="I186" i="44"/>
  <c r="E186" i="44"/>
  <c r="F186" i="44" s="1"/>
  <c r="BI185" i="44"/>
  <c r="BG185" i="44"/>
  <c r="BE185" i="44"/>
  <c r="BC185" i="44"/>
  <c r="BA185" i="44"/>
  <c r="AX185" i="44"/>
  <c r="AY185" i="44" s="1"/>
  <c r="AH185" i="44"/>
  <c r="AD185" i="44"/>
  <c r="AE185" i="44" s="1"/>
  <c r="V185" i="44"/>
  <c r="Y191" i="44" s="1"/>
  <c r="R185" i="44"/>
  <c r="S185" i="44" s="1"/>
  <c r="I185" i="44"/>
  <c r="L191" i="44" s="1"/>
  <c r="F185" i="44"/>
  <c r="E185" i="44"/>
  <c r="D186" i="44" s="1"/>
  <c r="BI184" i="44"/>
  <c r="BG184" i="44"/>
  <c r="BE184" i="44"/>
  <c r="BC184" i="44"/>
  <c r="BA184" i="44"/>
  <c r="AX184" i="44"/>
  <c r="AY184" i="44" s="1"/>
  <c r="AH184" i="44"/>
  <c r="AE184" i="44"/>
  <c r="AC184" i="44" s="1"/>
  <c r="AD184" i="44"/>
  <c r="V184" i="44"/>
  <c r="Y190" i="44" s="1"/>
  <c r="R184" i="44"/>
  <c r="S184" i="44" s="1"/>
  <c r="I184" i="44"/>
  <c r="E184" i="44"/>
  <c r="BI183" i="44"/>
  <c r="BG183" i="44"/>
  <c r="BE183" i="44"/>
  <c r="BC183" i="44"/>
  <c r="BA183" i="44"/>
  <c r="AY183" i="44"/>
  <c r="AX183" i="44"/>
  <c r="AH183" i="44"/>
  <c r="AK189" i="44" s="1"/>
  <c r="AD183" i="44"/>
  <c r="AE183" i="44" s="1"/>
  <c r="V183" i="44"/>
  <c r="R183" i="44"/>
  <c r="S183" i="44" s="1"/>
  <c r="I183" i="44"/>
  <c r="L189" i="44" s="1"/>
  <c r="P189" i="44" s="1"/>
  <c r="E183" i="44"/>
  <c r="F184" i="44" s="1"/>
  <c r="D183" i="44"/>
  <c r="BI182" i="44"/>
  <c r="BG182" i="44"/>
  <c r="BE182" i="44"/>
  <c r="BC182" i="44"/>
  <c r="BA182" i="44"/>
  <c r="AX182" i="44"/>
  <c r="AY182" i="44" s="1"/>
  <c r="AH182" i="44"/>
  <c r="AD182" i="44"/>
  <c r="AE182" i="44" s="1"/>
  <c r="V182" i="44"/>
  <c r="Y188" i="44" s="1"/>
  <c r="AB188" i="44" s="1"/>
  <c r="S182" i="44"/>
  <c r="R182" i="44"/>
  <c r="Q182" i="44" s="1"/>
  <c r="I182" i="44"/>
  <c r="L188" i="44" s="1"/>
  <c r="E182" i="44"/>
  <c r="F182" i="44" s="1"/>
  <c r="BI181" i="44"/>
  <c r="BG181" i="44"/>
  <c r="BE181" i="44"/>
  <c r="BC181" i="44"/>
  <c r="BA181" i="44"/>
  <c r="AX181" i="44"/>
  <c r="AY181" i="44" s="1"/>
  <c r="AH181" i="44"/>
  <c r="AD181" i="44"/>
  <c r="AE181" i="44" s="1"/>
  <c r="V181" i="44"/>
  <c r="Y187" i="44" s="1"/>
  <c r="AB187" i="44" s="1"/>
  <c r="R181" i="44"/>
  <c r="Q181" i="44" s="1"/>
  <c r="I181" i="44"/>
  <c r="L187" i="44" s="1"/>
  <c r="F181" i="44"/>
  <c r="E181" i="44"/>
  <c r="BI180" i="44"/>
  <c r="BG180" i="44"/>
  <c r="BE180" i="44"/>
  <c r="BC180" i="44"/>
  <c r="BA180" i="44"/>
  <c r="AY180" i="44"/>
  <c r="AX180" i="44"/>
  <c r="AH180" i="44"/>
  <c r="AD180" i="44"/>
  <c r="AE180" i="44" s="1"/>
  <c r="V180" i="44"/>
  <c r="Y186" i="44" s="1"/>
  <c r="R180" i="44"/>
  <c r="S181" i="44" s="1"/>
  <c r="I180" i="44"/>
  <c r="L185" i="44" s="1"/>
  <c r="P185" i="44" s="1"/>
  <c r="E180" i="44"/>
  <c r="D181" i="44" s="1"/>
  <c r="D180" i="44"/>
  <c r="BI179" i="44"/>
  <c r="BG179" i="44"/>
  <c r="BE179" i="44"/>
  <c r="BC179" i="44"/>
  <c r="BA179" i="44"/>
  <c r="AX179" i="44"/>
  <c r="AY179" i="44" s="1"/>
  <c r="AH179" i="44"/>
  <c r="AK185" i="44" s="1"/>
  <c r="AE179" i="44"/>
  <c r="AQ179" i="44" s="1"/>
  <c r="AD179" i="44"/>
  <c r="AC179" i="44" s="1"/>
  <c r="V179" i="44"/>
  <c r="R179" i="44"/>
  <c r="S179" i="44" s="1"/>
  <c r="I179" i="44"/>
  <c r="E179" i="44"/>
  <c r="F179" i="44" s="1"/>
  <c r="BI178" i="44"/>
  <c r="BG178" i="44"/>
  <c r="BE178" i="44"/>
  <c r="BC178" i="44"/>
  <c r="BA178" i="44"/>
  <c r="AX178" i="44"/>
  <c r="AY178" i="44" s="1"/>
  <c r="AH178" i="44"/>
  <c r="AD178" i="44"/>
  <c r="V178" i="44"/>
  <c r="Y184" i="44" s="1"/>
  <c r="S178" i="44"/>
  <c r="Q178" i="44" s="1"/>
  <c r="R178" i="44"/>
  <c r="I178" i="44"/>
  <c r="L184" i="44" s="1"/>
  <c r="E178" i="44"/>
  <c r="D179" i="44" s="1"/>
  <c r="D178" i="44"/>
  <c r="BI177" i="44"/>
  <c r="BG177" i="44"/>
  <c r="BE177" i="44"/>
  <c r="BC177" i="44"/>
  <c r="BA177" i="44"/>
  <c r="AX177" i="44"/>
  <c r="AY177" i="44" s="1"/>
  <c r="AH177" i="44"/>
  <c r="AK183" i="44" s="1"/>
  <c r="AN183" i="44" s="1"/>
  <c r="AD177" i="44"/>
  <c r="V177" i="44"/>
  <c r="Y182" i="44" s="1"/>
  <c r="R177" i="44"/>
  <c r="S177" i="44" s="1"/>
  <c r="I177" i="44"/>
  <c r="L183" i="44" s="1"/>
  <c r="P183" i="44" s="1"/>
  <c r="E177" i="44"/>
  <c r="F177" i="44" s="1"/>
  <c r="BI176" i="44"/>
  <c r="BG176" i="44"/>
  <c r="BE176" i="44"/>
  <c r="BC176" i="44"/>
  <c r="BA176" i="44"/>
  <c r="AY176" i="44"/>
  <c r="AX176" i="44"/>
  <c r="AO176" i="44"/>
  <c r="AH176" i="44"/>
  <c r="AK182" i="44" s="1"/>
  <c r="AN182" i="44" s="1"/>
  <c r="AE176" i="44"/>
  <c r="AD176" i="44"/>
  <c r="V176" i="44"/>
  <c r="R176" i="44"/>
  <c r="S176" i="44" s="1"/>
  <c r="I176" i="44"/>
  <c r="L182" i="44" s="1"/>
  <c r="F176" i="44"/>
  <c r="K177" i="44" s="1"/>
  <c r="E176" i="44"/>
  <c r="D177" i="44" s="1"/>
  <c r="D176" i="44"/>
  <c r="BI175" i="44"/>
  <c r="BG175" i="44"/>
  <c r="BE175" i="44"/>
  <c r="BC175" i="44"/>
  <c r="BA175" i="44"/>
  <c r="AY175" i="44"/>
  <c r="AX175" i="44"/>
  <c r="AQ175" i="44"/>
  <c r="AP175" i="44"/>
  <c r="AO175" i="44"/>
  <c r="AJ175" i="44"/>
  <c r="AH175" i="44"/>
  <c r="AK181" i="44" s="1"/>
  <c r="AC175" i="44"/>
  <c r="X175" i="44"/>
  <c r="V175" i="44"/>
  <c r="Y181" i="44" s="1"/>
  <c r="AB181" i="44" s="1"/>
  <c r="Q175" i="44"/>
  <c r="K175" i="44"/>
  <c r="I175" i="44"/>
  <c r="D175" i="44"/>
  <c r="BI174" i="44"/>
  <c r="BG174" i="44"/>
  <c r="BE174" i="44"/>
  <c r="BC174" i="44"/>
  <c r="BA174" i="44"/>
  <c r="AY174" i="44"/>
  <c r="AX174" i="44"/>
  <c r="AQ174" i="44"/>
  <c r="AP174" i="44"/>
  <c r="AO174" i="44"/>
  <c r="AJ174" i="44"/>
  <c r="AH174" i="44"/>
  <c r="AC174" i="44"/>
  <c r="X174" i="44"/>
  <c r="V174" i="44"/>
  <c r="Y180" i="44" s="1"/>
  <c r="Q174" i="44"/>
  <c r="K174" i="44"/>
  <c r="I174" i="44"/>
  <c r="L180" i="44" s="1"/>
  <c r="D174" i="44"/>
  <c r="BI173" i="44"/>
  <c r="BG173" i="44"/>
  <c r="BE173" i="44"/>
  <c r="BC173" i="44"/>
  <c r="BA173" i="44"/>
  <c r="AX173" i="44"/>
  <c r="AY173" i="44" s="1"/>
  <c r="AQ173" i="44"/>
  <c r="AP173" i="44"/>
  <c r="AO173" i="44"/>
  <c r="AJ173" i="44"/>
  <c r="AH173" i="44"/>
  <c r="AK179" i="44" s="1"/>
  <c r="AN179" i="44" s="1"/>
  <c r="AC173" i="44"/>
  <c r="X173" i="44"/>
  <c r="V173" i="44"/>
  <c r="Y179" i="44" s="1"/>
  <c r="Q173" i="44"/>
  <c r="K173" i="44"/>
  <c r="I173" i="44"/>
  <c r="L178" i="44" s="1"/>
  <c r="P178" i="44" s="1"/>
  <c r="D173" i="44"/>
  <c r="BI172" i="44"/>
  <c r="BG172" i="44"/>
  <c r="BE172" i="44"/>
  <c r="BC172" i="44"/>
  <c r="BA172" i="44"/>
  <c r="AY172" i="44"/>
  <c r="AX172" i="44"/>
  <c r="AQ172" i="44"/>
  <c r="AP172" i="44"/>
  <c r="AO172" i="44"/>
  <c r="AJ172" i="44"/>
  <c r="AH172" i="44"/>
  <c r="AK178" i="44" s="1"/>
  <c r="AC172" i="44"/>
  <c r="X172" i="44"/>
  <c r="V172" i="44"/>
  <c r="Q172" i="44"/>
  <c r="K172" i="44"/>
  <c r="I172" i="44"/>
  <c r="D172" i="44"/>
  <c r="BI171" i="44"/>
  <c r="BG171" i="44"/>
  <c r="BE171" i="44"/>
  <c r="BC171" i="44"/>
  <c r="BA171" i="44"/>
  <c r="AX171" i="44"/>
  <c r="AY171" i="44" s="1"/>
  <c r="AQ171" i="44"/>
  <c r="AP171" i="44"/>
  <c r="AO171" i="44"/>
  <c r="AJ171" i="44"/>
  <c r="AH171" i="44"/>
  <c r="AK177" i="44" s="1"/>
  <c r="AN177" i="44" s="1"/>
  <c r="AC171" i="44"/>
  <c r="X171" i="44"/>
  <c r="V171" i="44"/>
  <c r="Y177" i="44" s="1"/>
  <c r="Q171" i="44"/>
  <c r="K171" i="44"/>
  <c r="I171" i="44"/>
  <c r="L177" i="44" s="1"/>
  <c r="D171" i="44"/>
  <c r="BI170" i="44"/>
  <c r="BG170" i="44"/>
  <c r="BE170" i="44"/>
  <c r="BC170" i="44"/>
  <c r="BA170" i="44"/>
  <c r="AX170" i="44"/>
  <c r="AY170" i="44" s="1"/>
  <c r="AQ170" i="44"/>
  <c r="AP170" i="44"/>
  <c r="AO170" i="44"/>
  <c r="AJ170" i="44"/>
  <c r="AH170" i="44"/>
  <c r="AK176" i="44" s="1"/>
  <c r="AC170" i="44"/>
  <c r="X170" i="44"/>
  <c r="V170" i="44"/>
  <c r="Y175" i="44" s="1"/>
  <c r="Q170" i="44"/>
  <c r="K170" i="44"/>
  <c r="I170" i="44"/>
  <c r="L176" i="44" s="1"/>
  <c r="D170" i="44"/>
  <c r="BI169" i="44"/>
  <c r="BG169" i="44"/>
  <c r="BE169" i="44"/>
  <c r="BC169" i="44"/>
  <c r="BA169" i="44"/>
  <c r="AX169" i="44"/>
  <c r="AY169" i="44" s="1"/>
  <c r="AQ169" i="44"/>
  <c r="AP169" i="44"/>
  <c r="AO169" i="44"/>
  <c r="AJ169" i="44"/>
  <c r="AH169" i="44"/>
  <c r="AC169" i="44"/>
  <c r="X169" i="44"/>
  <c r="V169" i="44"/>
  <c r="Q169" i="44"/>
  <c r="K169" i="44"/>
  <c r="I169" i="44"/>
  <c r="D169" i="44"/>
  <c r="BI168" i="44"/>
  <c r="BG168" i="44"/>
  <c r="BE168" i="44"/>
  <c r="BC168" i="44"/>
  <c r="BA168" i="44"/>
  <c r="AX168" i="44"/>
  <c r="AY168" i="44" s="1"/>
  <c r="AQ168" i="44"/>
  <c r="AP168" i="44"/>
  <c r="AO168" i="44"/>
  <c r="AJ168" i="44"/>
  <c r="AH168" i="44"/>
  <c r="AC168" i="44"/>
  <c r="X168" i="44"/>
  <c r="V168" i="44"/>
  <c r="Y174" i="44" s="1"/>
  <c r="AB174" i="44" s="1"/>
  <c r="Q168" i="44"/>
  <c r="K168" i="44"/>
  <c r="I168" i="44"/>
  <c r="L174" i="44" s="1"/>
  <c r="D168" i="44"/>
  <c r="BI167" i="44"/>
  <c r="BG167" i="44"/>
  <c r="BE167" i="44"/>
  <c r="BC167" i="44"/>
  <c r="BA167" i="44"/>
  <c r="AY167" i="44"/>
  <c r="AX167" i="44"/>
  <c r="AQ167" i="44"/>
  <c r="AP167" i="44"/>
  <c r="AO167" i="44"/>
  <c r="AJ167" i="44"/>
  <c r="AH167" i="44"/>
  <c r="AK173" i="44" s="1"/>
  <c r="AN173" i="44" s="1"/>
  <c r="AC167" i="44"/>
  <c r="X167" i="44"/>
  <c r="V167" i="44"/>
  <c r="Y173" i="44" s="1"/>
  <c r="Q167" i="44"/>
  <c r="K167" i="44"/>
  <c r="I167" i="44"/>
  <c r="D167" i="44"/>
  <c r="BI166" i="44"/>
  <c r="BG166" i="44"/>
  <c r="BE166" i="44"/>
  <c r="BC166" i="44"/>
  <c r="BA166" i="44"/>
  <c r="AY166" i="44"/>
  <c r="AX166" i="44"/>
  <c r="AQ166" i="44"/>
  <c r="AP166" i="44"/>
  <c r="AO166" i="44"/>
  <c r="AJ166" i="44"/>
  <c r="AH166" i="44"/>
  <c r="AK172" i="44" s="1"/>
  <c r="AC166" i="44"/>
  <c r="Y166" i="44"/>
  <c r="X166" i="44"/>
  <c r="V166" i="44"/>
  <c r="Q166" i="44"/>
  <c r="K166" i="44"/>
  <c r="I166" i="44"/>
  <c r="L172" i="44" s="1"/>
  <c r="P172" i="44" s="1"/>
  <c r="D166" i="44"/>
  <c r="BI165" i="44"/>
  <c r="BG165" i="44"/>
  <c r="BE165" i="44"/>
  <c r="BC165" i="44"/>
  <c r="BA165" i="44"/>
  <c r="AX165" i="44"/>
  <c r="AY165" i="44" s="1"/>
  <c r="AQ165" i="44"/>
  <c r="AP165" i="44"/>
  <c r="AO165" i="44"/>
  <c r="AJ165" i="44"/>
  <c r="AH165" i="44"/>
  <c r="AK171" i="44" s="1"/>
  <c r="AC165" i="44"/>
  <c r="X165" i="44"/>
  <c r="V165" i="44"/>
  <c r="Y171" i="44" s="1"/>
  <c r="Q165" i="44"/>
  <c r="K165" i="44"/>
  <c r="I165" i="44"/>
  <c r="L171" i="44" s="1"/>
  <c r="D165" i="44"/>
  <c r="BI164" i="44"/>
  <c r="BG164" i="44"/>
  <c r="BE164" i="44"/>
  <c r="BC164" i="44"/>
  <c r="BA164" i="44"/>
  <c r="AY164" i="44"/>
  <c r="AX164" i="44"/>
  <c r="AQ164" i="44"/>
  <c r="AP164" i="44"/>
  <c r="AO164" i="44"/>
  <c r="AJ164" i="44"/>
  <c r="AH164" i="44"/>
  <c r="AC164" i="44"/>
  <c r="X164" i="44"/>
  <c r="V164" i="44"/>
  <c r="Q164" i="44"/>
  <c r="K164" i="44"/>
  <c r="I164" i="44"/>
  <c r="D164" i="44"/>
  <c r="BI163" i="44"/>
  <c r="BG163" i="44"/>
  <c r="BE163" i="44"/>
  <c r="BC163" i="44"/>
  <c r="BA163" i="44"/>
  <c r="AX163" i="44"/>
  <c r="AY163" i="44" s="1"/>
  <c r="AQ163" i="44"/>
  <c r="AP163" i="44"/>
  <c r="AO163" i="44"/>
  <c r="AJ163" i="44"/>
  <c r="AH163" i="44"/>
  <c r="AK169" i="44" s="1"/>
  <c r="AN169" i="44" s="1"/>
  <c r="AC163" i="44"/>
  <c r="X163" i="44"/>
  <c r="V163" i="44"/>
  <c r="Y169" i="44" s="1"/>
  <c r="Q163" i="44"/>
  <c r="K163" i="44"/>
  <c r="I163" i="44"/>
  <c r="D163" i="44"/>
  <c r="BI162" i="44"/>
  <c r="BG162" i="44"/>
  <c r="BE162" i="44"/>
  <c r="BC162" i="44"/>
  <c r="BA162" i="44"/>
  <c r="AX162" i="44"/>
  <c r="AY162" i="44" s="1"/>
  <c r="AQ162" i="44"/>
  <c r="AP162" i="44"/>
  <c r="AO162" i="44"/>
  <c r="AJ162" i="44"/>
  <c r="AH162" i="44"/>
  <c r="AK168" i="44" s="1"/>
  <c r="AC162" i="44"/>
  <c r="X162" i="44"/>
  <c r="V162" i="44"/>
  <c r="Y168" i="44" s="1"/>
  <c r="Q162" i="44"/>
  <c r="K162" i="44"/>
  <c r="I162" i="44"/>
  <c r="L168" i="44" s="1"/>
  <c r="D162" i="44"/>
  <c r="BI161" i="44"/>
  <c r="BG161" i="44"/>
  <c r="BE161" i="44"/>
  <c r="BC161" i="44"/>
  <c r="BA161" i="44"/>
  <c r="AX161" i="44"/>
  <c r="AY161" i="44" s="1"/>
  <c r="AQ161" i="44"/>
  <c r="AP161" i="44"/>
  <c r="AO161" i="44"/>
  <c r="AJ161" i="44"/>
  <c r="AH161" i="44"/>
  <c r="AC161" i="44"/>
  <c r="X161" i="44"/>
  <c r="V161" i="44"/>
  <c r="Q161" i="44"/>
  <c r="K161" i="44"/>
  <c r="I161" i="44"/>
  <c r="L167" i="44" s="1"/>
  <c r="D161" i="44"/>
  <c r="BI160" i="44"/>
  <c r="BG160" i="44"/>
  <c r="BE160" i="44"/>
  <c r="BC160" i="44"/>
  <c r="BA160" i="44"/>
  <c r="AX160" i="44"/>
  <c r="AY160" i="44" s="1"/>
  <c r="AQ160" i="44"/>
  <c r="AP160" i="44"/>
  <c r="AO160" i="44"/>
  <c r="AJ160" i="44"/>
  <c r="AH160" i="44"/>
  <c r="AK166" i="44" s="1"/>
  <c r="AN166" i="44" s="1"/>
  <c r="AC160" i="44"/>
  <c r="X160" i="44"/>
  <c r="V160" i="44"/>
  <c r="Q160" i="44"/>
  <c r="K160" i="44"/>
  <c r="I160" i="44"/>
  <c r="L166" i="44" s="1"/>
  <c r="D160" i="44"/>
  <c r="BI159" i="44"/>
  <c r="BG159" i="44"/>
  <c r="BE159" i="44"/>
  <c r="BC159" i="44"/>
  <c r="BA159" i="44"/>
  <c r="AY159" i="44"/>
  <c r="AX159" i="44"/>
  <c r="AQ159" i="44"/>
  <c r="AP159" i="44"/>
  <c r="AO159" i="44"/>
  <c r="AJ159" i="44"/>
  <c r="AH159" i="44"/>
  <c r="AK165" i="44" s="1"/>
  <c r="AC159" i="44"/>
  <c r="X159" i="44"/>
  <c r="V159" i="44"/>
  <c r="Y165" i="44" s="1"/>
  <c r="AB165" i="44" s="1"/>
  <c r="Q159" i="44"/>
  <c r="K159" i="44"/>
  <c r="I159" i="44"/>
  <c r="D159" i="44"/>
  <c r="BI158" i="44"/>
  <c r="BG158" i="44"/>
  <c r="BE158" i="44"/>
  <c r="BC158" i="44"/>
  <c r="BA158" i="44"/>
  <c r="AY158" i="44"/>
  <c r="AX158" i="44"/>
  <c r="AQ158" i="44"/>
  <c r="AP158" i="44"/>
  <c r="AO158" i="44"/>
  <c r="AK158" i="44"/>
  <c r="AJ158" i="44"/>
  <c r="AH158" i="44"/>
  <c r="AC158" i="44"/>
  <c r="X158" i="44"/>
  <c r="V158" i="44"/>
  <c r="Y164" i="44" s="1"/>
  <c r="AB164" i="44" s="1"/>
  <c r="Q158" i="44"/>
  <c r="K158" i="44"/>
  <c r="I158" i="44"/>
  <c r="L164" i="44" s="1"/>
  <c r="D158" i="44"/>
  <c r="BI157" i="44"/>
  <c r="BG157" i="44"/>
  <c r="BE157" i="44"/>
  <c r="BC157" i="44"/>
  <c r="BA157" i="44"/>
  <c r="AX157" i="44"/>
  <c r="AY157" i="44" s="1"/>
  <c r="AQ157" i="44"/>
  <c r="AP157" i="44"/>
  <c r="AO157" i="44"/>
  <c r="AJ157" i="44"/>
  <c r="AH157" i="44"/>
  <c r="AK163" i="44" s="1"/>
  <c r="AC157" i="44"/>
  <c r="X157" i="44"/>
  <c r="V157" i="44"/>
  <c r="Y163" i="44" s="1"/>
  <c r="Q157" i="44"/>
  <c r="K157" i="44"/>
  <c r="I157" i="44"/>
  <c r="L163" i="44" s="1"/>
  <c r="D157" i="44"/>
  <c r="BI156" i="44"/>
  <c r="BG156" i="44"/>
  <c r="BE156" i="44"/>
  <c r="BC156" i="44"/>
  <c r="BA156" i="44"/>
  <c r="AY156" i="44"/>
  <c r="AX156" i="44"/>
  <c r="AQ156" i="44"/>
  <c r="AP156" i="44"/>
  <c r="AO156" i="44"/>
  <c r="AJ156" i="44"/>
  <c r="AH156" i="44"/>
  <c r="AC156" i="44"/>
  <c r="X156" i="44"/>
  <c r="V156" i="44"/>
  <c r="Q156" i="44"/>
  <c r="K156" i="44"/>
  <c r="I156" i="44"/>
  <c r="D156" i="44"/>
  <c r="BI155" i="44"/>
  <c r="BG155" i="44"/>
  <c r="BE155" i="44"/>
  <c r="BC155" i="44"/>
  <c r="BA155" i="44"/>
  <c r="AX155" i="44"/>
  <c r="AY155" i="44" s="1"/>
  <c r="AQ155" i="44"/>
  <c r="AP155" i="44"/>
  <c r="AO155" i="44"/>
  <c r="AJ155" i="44"/>
  <c r="AH155" i="44"/>
  <c r="AK161" i="44" s="1"/>
  <c r="AC155" i="44"/>
  <c r="X155" i="44"/>
  <c r="V155" i="44"/>
  <c r="Y161" i="44" s="1"/>
  <c r="AB161" i="44" s="1"/>
  <c r="Q155" i="44"/>
  <c r="K155" i="44"/>
  <c r="I155" i="44"/>
  <c r="L161" i="44" s="1"/>
  <c r="D155" i="44"/>
  <c r="BI154" i="44"/>
  <c r="BG154" i="44"/>
  <c r="BE154" i="44"/>
  <c r="BC154" i="44"/>
  <c r="BA154" i="44"/>
  <c r="AX154" i="44"/>
  <c r="AY154" i="44" s="1"/>
  <c r="AQ154" i="44"/>
  <c r="AP154" i="44"/>
  <c r="AO154" i="44"/>
  <c r="AJ154" i="44"/>
  <c r="AH154" i="44"/>
  <c r="AK160" i="44" s="1"/>
  <c r="AC154" i="44"/>
  <c r="X154" i="44"/>
  <c r="V154" i="44"/>
  <c r="Y160" i="44" s="1"/>
  <c r="Q154" i="44"/>
  <c r="K154" i="44"/>
  <c r="I154" i="44"/>
  <c r="L160" i="44" s="1"/>
  <c r="D154" i="44"/>
  <c r="BI153" i="44"/>
  <c r="BG153" i="44"/>
  <c r="BE153" i="44"/>
  <c r="BC153" i="44"/>
  <c r="BA153" i="44"/>
  <c r="AX153" i="44"/>
  <c r="AY153" i="44" s="1"/>
  <c r="AQ153" i="44"/>
  <c r="AP153" i="44"/>
  <c r="AO153" i="44"/>
  <c r="AJ153" i="44"/>
  <c r="AH153" i="44"/>
  <c r="AC153" i="44"/>
  <c r="X153" i="44"/>
  <c r="V153" i="44"/>
  <c r="Q153" i="44"/>
  <c r="L153" i="44"/>
  <c r="P153" i="44" s="1"/>
  <c r="K153" i="44"/>
  <c r="I153" i="44"/>
  <c r="D153" i="44"/>
  <c r="BI152" i="44"/>
  <c r="BG152" i="44"/>
  <c r="BE152" i="44"/>
  <c r="BC152" i="44"/>
  <c r="BA152" i="44"/>
  <c r="AX152" i="44"/>
  <c r="AY152" i="44" s="1"/>
  <c r="AQ152" i="44"/>
  <c r="AP152" i="44"/>
  <c r="AO152" i="44"/>
  <c r="AJ152" i="44"/>
  <c r="AH152" i="44"/>
  <c r="AC152" i="44"/>
  <c r="X152" i="44"/>
  <c r="V152" i="44"/>
  <c r="Y158" i="44" s="1"/>
  <c r="AB158" i="44" s="1"/>
  <c r="Q152" i="44"/>
  <c r="K152" i="44"/>
  <c r="I152" i="44"/>
  <c r="L158" i="44" s="1"/>
  <c r="D152" i="44"/>
  <c r="BI151" i="44"/>
  <c r="BG151" i="44"/>
  <c r="BE151" i="44"/>
  <c r="BC151" i="44"/>
  <c r="BA151" i="44"/>
  <c r="AY151" i="44"/>
  <c r="AX151" i="44"/>
  <c r="AQ151" i="44"/>
  <c r="AP151" i="44"/>
  <c r="AO151" i="44"/>
  <c r="AJ151" i="44"/>
  <c r="AH151" i="44"/>
  <c r="AK157" i="44" s="1"/>
  <c r="AN157" i="44" s="1"/>
  <c r="AC151" i="44"/>
  <c r="X151" i="44"/>
  <c r="V151" i="44"/>
  <c r="Y157" i="44" s="1"/>
  <c r="Q151" i="44"/>
  <c r="K151" i="44"/>
  <c r="I151" i="44"/>
  <c r="D151" i="44"/>
  <c r="BI150" i="44"/>
  <c r="BG150" i="44"/>
  <c r="BE150" i="44"/>
  <c r="BC150" i="44"/>
  <c r="BA150" i="44"/>
  <c r="AY150" i="44"/>
  <c r="AX150" i="44"/>
  <c r="AQ150" i="44"/>
  <c r="AP150" i="44"/>
  <c r="AO150" i="44"/>
  <c r="AJ150" i="44"/>
  <c r="AH150" i="44"/>
  <c r="AK156" i="44" s="1"/>
  <c r="AC150" i="44"/>
  <c r="Y150" i="44"/>
  <c r="X150" i="44"/>
  <c r="V150" i="44"/>
  <c r="Q150" i="44"/>
  <c r="K150" i="44"/>
  <c r="I150" i="44"/>
  <c r="L156" i="44" s="1"/>
  <c r="D150" i="44"/>
  <c r="BI149" i="44"/>
  <c r="BG149" i="44"/>
  <c r="BE149" i="44"/>
  <c r="BC149" i="44"/>
  <c r="BA149" i="44"/>
  <c r="AX149" i="44"/>
  <c r="AY149" i="44" s="1"/>
  <c r="AQ149" i="44"/>
  <c r="AP149" i="44"/>
  <c r="AO149" i="44"/>
  <c r="AJ149" i="44"/>
  <c r="AH149" i="44"/>
  <c r="AK155" i="44" s="1"/>
  <c r="AC149" i="44"/>
  <c r="X149" i="44"/>
  <c r="V149" i="44"/>
  <c r="Y155" i="44" s="1"/>
  <c r="Q149" i="44"/>
  <c r="K149" i="44"/>
  <c r="I149" i="44"/>
  <c r="L155" i="44" s="1"/>
  <c r="D149" i="44"/>
  <c r="BI148" i="44"/>
  <c r="BG148" i="44"/>
  <c r="BE148" i="44"/>
  <c r="BC148" i="44"/>
  <c r="BA148" i="44"/>
  <c r="AY148" i="44"/>
  <c r="AX148" i="44"/>
  <c r="AQ148" i="44"/>
  <c r="AP148" i="44"/>
  <c r="AO148" i="44"/>
  <c r="AJ148" i="44"/>
  <c r="AH148" i="44"/>
  <c r="AC148" i="44"/>
  <c r="X148" i="44"/>
  <c r="V148" i="44"/>
  <c r="Q148" i="44"/>
  <c r="K148" i="44"/>
  <c r="I148" i="44"/>
  <c r="D148" i="44"/>
  <c r="BI147" i="44"/>
  <c r="BG147" i="44"/>
  <c r="BE147" i="44"/>
  <c r="BC147" i="44"/>
  <c r="BA147" i="44"/>
  <c r="AX147" i="44"/>
  <c r="AY147" i="44" s="1"/>
  <c r="AQ147" i="44"/>
  <c r="AP147" i="44"/>
  <c r="AO147" i="44"/>
  <c r="AJ147" i="44"/>
  <c r="AH147" i="44"/>
  <c r="AK153" i="44" s="1"/>
  <c r="AC147" i="44"/>
  <c r="X147" i="44"/>
  <c r="V147" i="44"/>
  <c r="Y153" i="44" s="1"/>
  <c r="AB153" i="44" s="1"/>
  <c r="Q147" i="44"/>
  <c r="K147" i="44"/>
  <c r="I147" i="44"/>
  <c r="D147" i="44"/>
  <c r="BI146" i="44"/>
  <c r="BG146" i="44"/>
  <c r="BE146" i="44"/>
  <c r="BC146" i="44"/>
  <c r="BA146" i="44"/>
  <c r="AX146" i="44"/>
  <c r="AY146" i="44" s="1"/>
  <c r="AQ146" i="44"/>
  <c r="AP146" i="44"/>
  <c r="AO146" i="44"/>
  <c r="AJ146" i="44"/>
  <c r="AH146" i="44"/>
  <c r="AK152" i="44" s="1"/>
  <c r="AC146" i="44"/>
  <c r="X146" i="44"/>
  <c r="V146" i="44"/>
  <c r="Y152" i="44" s="1"/>
  <c r="Q146" i="44"/>
  <c r="K146" i="44"/>
  <c r="I146" i="44"/>
  <c r="L152" i="44" s="1"/>
  <c r="D146" i="44"/>
  <c r="BI145" i="44"/>
  <c r="BG145" i="44"/>
  <c r="BE145" i="44"/>
  <c r="BC145" i="44"/>
  <c r="BA145" i="44"/>
  <c r="AX145" i="44"/>
  <c r="AY145" i="44" s="1"/>
  <c r="AQ145" i="44"/>
  <c r="AP145" i="44"/>
  <c r="AO145" i="44"/>
  <c r="AJ145" i="44"/>
  <c r="AH145" i="44"/>
  <c r="AC145" i="44"/>
  <c r="X145" i="44"/>
  <c r="V145" i="44"/>
  <c r="Q145" i="44"/>
  <c r="K145" i="44"/>
  <c r="I145" i="44"/>
  <c r="L151" i="44" s="1"/>
  <c r="P151" i="44" s="1"/>
  <c r="D145" i="44"/>
  <c r="BI144" i="44"/>
  <c r="BG144" i="44"/>
  <c r="BE144" i="44"/>
  <c r="BC144" i="44"/>
  <c r="BA144" i="44"/>
  <c r="AX144" i="44"/>
  <c r="AY144" i="44" s="1"/>
  <c r="AQ144" i="44"/>
  <c r="AP144" i="44"/>
  <c r="AO144" i="44"/>
  <c r="AJ144" i="44"/>
  <c r="AH144" i="44"/>
  <c r="AK150" i="44" s="1"/>
  <c r="AC144" i="44"/>
  <c r="X144" i="44"/>
  <c r="V144" i="44"/>
  <c r="Q144" i="44"/>
  <c r="K144" i="44"/>
  <c r="I144" i="44"/>
  <c r="L150" i="44" s="1"/>
  <c r="D144" i="44"/>
  <c r="BI143" i="44"/>
  <c r="BG143" i="44"/>
  <c r="BE143" i="44"/>
  <c r="BC143" i="44"/>
  <c r="BA143" i="44"/>
  <c r="AY143" i="44"/>
  <c r="AX143" i="44"/>
  <c r="AQ143" i="44"/>
  <c r="AP143" i="44"/>
  <c r="AO143" i="44"/>
  <c r="AJ143" i="44"/>
  <c r="AH143" i="44"/>
  <c r="AC143" i="44"/>
  <c r="X143" i="44"/>
  <c r="V143" i="44"/>
  <c r="Y149" i="44" s="1"/>
  <c r="Q143" i="44"/>
  <c r="K143" i="44"/>
  <c r="I143" i="44"/>
  <c r="D143" i="44"/>
  <c r="BI142" i="44"/>
  <c r="BG142" i="44"/>
  <c r="BE142" i="44"/>
  <c r="BC142" i="44"/>
  <c r="BA142" i="44"/>
  <c r="AY142" i="44"/>
  <c r="AX142" i="44"/>
  <c r="AQ142" i="44"/>
  <c r="AP142" i="44"/>
  <c r="AO142" i="44"/>
  <c r="AJ142" i="44"/>
  <c r="AH142" i="44"/>
  <c r="AC142" i="44"/>
  <c r="Y142" i="44"/>
  <c r="X142" i="44"/>
  <c r="V142" i="44"/>
  <c r="Q142" i="44"/>
  <c r="K142" i="44"/>
  <c r="I142" i="44"/>
  <c r="L148" i="44" s="1"/>
  <c r="P148" i="44" s="1"/>
  <c r="D142" i="44"/>
  <c r="BI141" i="44"/>
  <c r="BG141" i="44"/>
  <c r="BE141" i="44"/>
  <c r="BC141" i="44"/>
  <c r="BA141" i="44"/>
  <c r="AX141" i="44"/>
  <c r="AY141" i="44" s="1"/>
  <c r="AQ141" i="44"/>
  <c r="AP141" i="44"/>
  <c r="AO141" i="44"/>
  <c r="AJ141" i="44"/>
  <c r="AH141" i="44"/>
  <c r="AK147" i="44" s="1"/>
  <c r="AC141" i="44"/>
  <c r="Y141" i="44"/>
  <c r="X141" i="44"/>
  <c r="V141" i="44"/>
  <c r="Q141" i="44"/>
  <c r="K141" i="44"/>
  <c r="I141" i="44"/>
  <c r="L147" i="44" s="1"/>
  <c r="D141" i="44"/>
  <c r="BI140" i="44"/>
  <c r="BG140" i="44"/>
  <c r="BE140" i="44"/>
  <c r="BC140" i="44"/>
  <c r="BA140" i="44"/>
  <c r="AY140" i="44"/>
  <c r="AX140" i="44"/>
  <c r="AQ140" i="44"/>
  <c r="AP140" i="44"/>
  <c r="AO140" i="44"/>
  <c r="AJ140" i="44"/>
  <c r="AH140" i="44"/>
  <c r="AC140" i="44"/>
  <c r="X140" i="44"/>
  <c r="V140" i="44"/>
  <c r="Q140" i="44"/>
  <c r="K140" i="44"/>
  <c r="I140" i="44"/>
  <c r="D140" i="44"/>
  <c r="BI139" i="44"/>
  <c r="BG139" i="44"/>
  <c r="BE139" i="44"/>
  <c r="BC139" i="44"/>
  <c r="BA139" i="44"/>
  <c r="AX139" i="44"/>
  <c r="AY139" i="44" s="1"/>
  <c r="AQ139" i="44"/>
  <c r="AP139" i="44"/>
  <c r="AO139" i="44"/>
  <c r="AJ139" i="44"/>
  <c r="AH139" i="44"/>
  <c r="AK145" i="44" s="1"/>
  <c r="AC139" i="44"/>
  <c r="X139" i="44"/>
  <c r="V139" i="44"/>
  <c r="Q139" i="44"/>
  <c r="K139" i="44"/>
  <c r="I139" i="44"/>
  <c r="L145" i="44" s="1"/>
  <c r="D139" i="44"/>
  <c r="BI138" i="44"/>
  <c r="BG138" i="44"/>
  <c r="BE138" i="44"/>
  <c r="BC138" i="44"/>
  <c r="BA138" i="44"/>
  <c r="AX138" i="44"/>
  <c r="AY138" i="44" s="1"/>
  <c r="AQ138" i="44"/>
  <c r="AP138" i="44"/>
  <c r="AO138" i="44"/>
  <c r="AJ138" i="44"/>
  <c r="AH138" i="44"/>
  <c r="AC138" i="44"/>
  <c r="X138" i="44"/>
  <c r="V138" i="44"/>
  <c r="Q138" i="44"/>
  <c r="K138" i="44"/>
  <c r="I138" i="44"/>
  <c r="D138" i="44"/>
  <c r="BI137" i="44"/>
  <c r="BG137" i="44"/>
  <c r="BE137" i="44"/>
  <c r="BC137" i="44"/>
  <c r="BA137" i="44"/>
  <c r="AX137" i="44"/>
  <c r="AY137" i="44" s="1"/>
  <c r="AQ137" i="44"/>
  <c r="AP137" i="44"/>
  <c r="AO137" i="44"/>
  <c r="AJ137" i="44"/>
  <c r="AH137" i="44"/>
  <c r="AC137" i="44"/>
  <c r="X137" i="44"/>
  <c r="V137" i="44"/>
  <c r="Q137" i="44"/>
  <c r="K137" i="44"/>
  <c r="I137" i="44"/>
  <c r="D137" i="44"/>
  <c r="BI136" i="44"/>
  <c r="BG136" i="44"/>
  <c r="BE136" i="44"/>
  <c r="BC136" i="44"/>
  <c r="BA136" i="44"/>
  <c r="AX136" i="44"/>
  <c r="AY136" i="44" s="1"/>
  <c r="AQ136" i="44"/>
  <c r="AP136" i="44"/>
  <c r="AO136" i="44"/>
  <c r="AJ136" i="44"/>
  <c r="AH136" i="44"/>
  <c r="AK142" i="44" s="1"/>
  <c r="AC136" i="44"/>
  <c r="X136" i="44"/>
  <c r="V136" i="44"/>
  <c r="Q136" i="44"/>
  <c r="K136" i="44"/>
  <c r="I136" i="44"/>
  <c r="D136" i="44"/>
  <c r="BG135" i="44"/>
  <c r="BC135" i="44"/>
  <c r="AX135" i="44"/>
  <c r="AY135" i="44" s="1"/>
  <c r="AQ135" i="44"/>
  <c r="AP135" i="44"/>
  <c r="AO135" i="44"/>
  <c r="AJ135" i="44"/>
  <c r="AH135" i="44"/>
  <c r="AC135" i="44"/>
  <c r="X135" i="44"/>
  <c r="V135" i="44"/>
  <c r="Q135" i="44"/>
  <c r="K135" i="44"/>
  <c r="I135" i="44"/>
  <c r="L141" i="44" s="1"/>
  <c r="D135" i="44"/>
  <c r="BG134" i="44"/>
  <c r="BC134" i="44"/>
  <c r="AX134" i="44"/>
  <c r="AY134" i="44" s="1"/>
  <c r="AQ134" i="44"/>
  <c r="AP134" i="44"/>
  <c r="AO134" i="44"/>
  <c r="AJ134" i="44"/>
  <c r="AH134" i="44"/>
  <c r="AK140" i="44" s="1"/>
  <c r="AC134" i="44"/>
  <c r="X134" i="44"/>
  <c r="V134" i="44"/>
  <c r="Q134" i="44"/>
  <c r="K134" i="44"/>
  <c r="I134" i="44"/>
  <c r="D134" i="44"/>
  <c r="BG133" i="44"/>
  <c r="BC133" i="44"/>
  <c r="AX133" i="44"/>
  <c r="AY133" i="44" s="1"/>
  <c r="AQ133" i="44"/>
  <c r="AP133" i="44"/>
  <c r="AO133" i="44"/>
  <c r="AJ133" i="44"/>
  <c r="AH133" i="44"/>
  <c r="AC133" i="44"/>
  <c r="X133" i="44"/>
  <c r="V133" i="44"/>
  <c r="Y139" i="44" s="1"/>
  <c r="Q133" i="44"/>
  <c r="K133" i="44"/>
  <c r="I133" i="44"/>
  <c r="L139" i="44" s="1"/>
  <c r="D133" i="44"/>
  <c r="BG132" i="44"/>
  <c r="BC132" i="44"/>
  <c r="AX132" i="44"/>
  <c r="AY132" i="44" s="1"/>
  <c r="AQ132" i="44"/>
  <c r="AP132" i="44"/>
  <c r="AO132" i="44"/>
  <c r="AJ132" i="44"/>
  <c r="AH132" i="44"/>
  <c r="AK138" i="44" s="1"/>
  <c r="AC132" i="44"/>
  <c r="X132" i="44"/>
  <c r="V132" i="44"/>
  <c r="Q132" i="44"/>
  <c r="K132" i="44"/>
  <c r="I132" i="44"/>
  <c r="L138" i="44" s="1"/>
  <c r="P138" i="44" s="1"/>
  <c r="D132" i="44"/>
  <c r="BG131" i="44"/>
  <c r="BC131" i="44"/>
  <c r="AX131" i="44"/>
  <c r="AY131" i="44" s="1"/>
  <c r="AQ131" i="44"/>
  <c r="AP131" i="44"/>
  <c r="AO131" i="44"/>
  <c r="AJ131" i="44"/>
  <c r="AH131" i="44"/>
  <c r="AC131" i="44"/>
  <c r="X131" i="44"/>
  <c r="V131" i="44"/>
  <c r="Y137" i="44" s="1"/>
  <c r="Q131" i="44"/>
  <c r="K131" i="44"/>
  <c r="I131" i="44"/>
  <c r="L137" i="44" s="1"/>
  <c r="D131" i="44"/>
  <c r="BG130" i="44"/>
  <c r="BC130" i="44"/>
  <c r="AX130" i="44"/>
  <c r="AY130" i="44" s="1"/>
  <c r="AQ130" i="44"/>
  <c r="AP130" i="44"/>
  <c r="AO130" i="44"/>
  <c r="AJ130" i="44"/>
  <c r="AH130" i="44"/>
  <c r="AK136" i="44" s="1"/>
  <c r="AC130" i="44"/>
  <c r="X130" i="44"/>
  <c r="V130" i="44"/>
  <c r="Q130" i="44"/>
  <c r="K130" i="44"/>
  <c r="I130" i="44"/>
  <c r="D130" i="44"/>
  <c r="BG129" i="44"/>
  <c r="BC129" i="44"/>
  <c r="AX129" i="44"/>
  <c r="AY129" i="44" s="1"/>
  <c r="AQ129" i="44"/>
  <c r="AP129" i="44"/>
  <c r="AO129" i="44"/>
  <c r="AJ129" i="44"/>
  <c r="AH129" i="44"/>
  <c r="AC129" i="44"/>
  <c r="X129" i="44"/>
  <c r="V129" i="44"/>
  <c r="Q129" i="44"/>
  <c r="K129" i="44"/>
  <c r="I129" i="44"/>
  <c r="D129" i="44"/>
  <c r="AQ128" i="44"/>
  <c r="AP128" i="44"/>
  <c r="AO128" i="44"/>
  <c r="AJ128" i="44"/>
  <c r="AH128" i="44"/>
  <c r="AC128" i="44"/>
  <c r="X128" i="44"/>
  <c r="V128" i="44"/>
  <c r="Q128" i="44"/>
  <c r="K128" i="44"/>
  <c r="I128" i="44"/>
  <c r="D128" i="44"/>
  <c r="AQ127" i="44"/>
  <c r="AP127" i="44"/>
  <c r="AO127" i="44"/>
  <c r="AJ127" i="44"/>
  <c r="AH127" i="44"/>
  <c r="AC127" i="44"/>
  <c r="X127" i="44"/>
  <c r="V127" i="44"/>
  <c r="Q127" i="44"/>
  <c r="K127" i="44"/>
  <c r="I127" i="44"/>
  <c r="L133" i="44" s="1"/>
  <c r="D127" i="44"/>
  <c r="AQ126" i="44"/>
  <c r="AP126" i="44"/>
  <c r="AO126" i="44"/>
  <c r="AJ126" i="44"/>
  <c r="AH126" i="44"/>
  <c r="AC126" i="44"/>
  <c r="X126" i="44"/>
  <c r="V126" i="44"/>
  <c r="Q126" i="44"/>
  <c r="K126" i="44"/>
  <c r="I126" i="44"/>
  <c r="D126" i="44"/>
  <c r="AQ125" i="44"/>
  <c r="AP125" i="44"/>
  <c r="AO125" i="44"/>
  <c r="AJ125" i="44"/>
  <c r="AH125" i="44"/>
  <c r="AC125" i="44"/>
  <c r="X125" i="44"/>
  <c r="V125" i="44"/>
  <c r="Q125" i="44"/>
  <c r="K125" i="44"/>
  <c r="I125" i="44"/>
  <c r="D125" i="44"/>
  <c r="AQ124" i="44"/>
  <c r="AP124" i="44"/>
  <c r="AO124" i="44"/>
  <c r="AJ124" i="44"/>
  <c r="AH124" i="44"/>
  <c r="AC124" i="44"/>
  <c r="Y124" i="44"/>
  <c r="X124" i="44"/>
  <c r="V124" i="44"/>
  <c r="Q124" i="44"/>
  <c r="K124" i="44"/>
  <c r="I124" i="44"/>
  <c r="D124" i="44"/>
  <c r="AQ123" i="44"/>
  <c r="AP123" i="44"/>
  <c r="AO123" i="44"/>
  <c r="AJ123" i="44"/>
  <c r="AH123" i="44"/>
  <c r="AK129" i="44" s="1"/>
  <c r="AC123" i="44"/>
  <c r="X123" i="44"/>
  <c r="V123" i="44"/>
  <c r="Y129" i="44" s="1"/>
  <c r="Q123" i="44"/>
  <c r="K123" i="44"/>
  <c r="I123" i="44"/>
  <c r="L129" i="44" s="1"/>
  <c r="D123" i="44"/>
  <c r="AQ122" i="44"/>
  <c r="AP122" i="44"/>
  <c r="AO122" i="44"/>
  <c r="AJ122" i="44"/>
  <c r="AH122" i="44"/>
  <c r="AC122" i="44"/>
  <c r="Y122" i="44"/>
  <c r="X122" i="44"/>
  <c r="V122" i="44"/>
  <c r="Q122" i="44"/>
  <c r="K122" i="44"/>
  <c r="I122" i="44"/>
  <c r="D122" i="44"/>
  <c r="AQ121" i="44"/>
  <c r="AP121" i="44"/>
  <c r="AO121" i="44"/>
  <c r="AJ121" i="44"/>
  <c r="AH121" i="44"/>
  <c r="AK127" i="44" s="1"/>
  <c r="AC121" i="44"/>
  <c r="X121" i="44"/>
  <c r="V121" i="44"/>
  <c r="Y127" i="44" s="1"/>
  <c r="Q121" i="44"/>
  <c r="K121" i="44"/>
  <c r="I121" i="44"/>
  <c r="L126" i="44" s="1"/>
  <c r="P126" i="44" s="1"/>
  <c r="D121" i="44"/>
  <c r="AQ120" i="44"/>
  <c r="AP120" i="44"/>
  <c r="AO120" i="44"/>
  <c r="AJ120" i="44"/>
  <c r="AH120" i="44"/>
  <c r="AC120" i="44"/>
  <c r="X120" i="44"/>
  <c r="V120" i="44"/>
  <c r="Q120" i="44"/>
  <c r="K120" i="44"/>
  <c r="I120" i="44"/>
  <c r="D120" i="44"/>
  <c r="AQ119" i="44"/>
  <c r="AP119" i="44"/>
  <c r="AO119" i="44"/>
  <c r="AJ119" i="44"/>
  <c r="AH119" i="44"/>
  <c r="AK125" i="44" s="1"/>
  <c r="AC119" i="44"/>
  <c r="X119" i="44"/>
  <c r="V119" i="44"/>
  <c r="Y125" i="44" s="1"/>
  <c r="AB125" i="44" s="1"/>
  <c r="Q119" i="44"/>
  <c r="K119" i="44"/>
  <c r="I119" i="44"/>
  <c r="L125" i="44" s="1"/>
  <c r="D119" i="44"/>
  <c r="AQ118" i="44"/>
  <c r="AP118" i="44"/>
  <c r="AO118" i="44"/>
  <c r="AJ118" i="44"/>
  <c r="AH118" i="44"/>
  <c r="AC118" i="44"/>
  <c r="X118" i="44"/>
  <c r="V118" i="44"/>
  <c r="Q118" i="44"/>
  <c r="K118" i="44"/>
  <c r="I118" i="44"/>
  <c r="D118" i="44"/>
  <c r="AQ117" i="44"/>
  <c r="AP117" i="44"/>
  <c r="AO117" i="44"/>
  <c r="AJ117" i="44"/>
  <c r="AH117" i="44"/>
  <c r="AK123" i="44" s="1"/>
  <c r="AC117" i="44"/>
  <c r="X117" i="44"/>
  <c r="V117" i="44"/>
  <c r="Q117" i="44"/>
  <c r="K117" i="44"/>
  <c r="I117" i="44"/>
  <c r="D117" i="44"/>
  <c r="AQ116" i="44"/>
  <c r="AP116" i="44"/>
  <c r="AO116" i="44"/>
  <c r="AJ116" i="44"/>
  <c r="AH116" i="44"/>
  <c r="AC116" i="44"/>
  <c r="X116" i="44"/>
  <c r="V116" i="44"/>
  <c r="Q116" i="44"/>
  <c r="K116" i="44"/>
  <c r="I116" i="44"/>
  <c r="D116" i="44"/>
  <c r="AQ115" i="44"/>
  <c r="AP115" i="44"/>
  <c r="AO115" i="44"/>
  <c r="AJ115" i="44"/>
  <c r="AH115" i="44"/>
  <c r="AK121" i="44" s="1"/>
  <c r="AC115" i="44"/>
  <c r="X115" i="44"/>
  <c r="V115" i="44"/>
  <c r="Y120" i="44" s="1"/>
  <c r="Q115" i="44"/>
  <c r="K115" i="44"/>
  <c r="I115" i="44"/>
  <c r="D115" i="44"/>
  <c r="AQ114" i="44"/>
  <c r="AP114" i="44"/>
  <c r="AO114" i="44"/>
  <c r="AJ114" i="44"/>
  <c r="AH114" i="44"/>
  <c r="AC114" i="44"/>
  <c r="X114" i="44"/>
  <c r="V114" i="44"/>
  <c r="Q114" i="44"/>
  <c r="K114" i="44"/>
  <c r="I114" i="44"/>
  <c r="D114" i="44"/>
  <c r="AQ113" i="44"/>
  <c r="AP113" i="44"/>
  <c r="AO113" i="44"/>
  <c r="AJ113" i="44"/>
  <c r="AH113" i="44"/>
  <c r="AK119" i="44" s="1"/>
  <c r="AC113" i="44"/>
  <c r="X113" i="44"/>
  <c r="V113" i="44"/>
  <c r="Q113" i="44"/>
  <c r="K113" i="44"/>
  <c r="I113" i="44"/>
  <c r="L118" i="44" s="1"/>
  <c r="P118" i="44" s="1"/>
  <c r="D113" i="44"/>
  <c r="AQ112" i="44"/>
  <c r="AP112" i="44"/>
  <c r="AO112" i="44"/>
  <c r="AK112" i="44"/>
  <c r="AJ112" i="44"/>
  <c r="AH112" i="44"/>
  <c r="AC112" i="44"/>
  <c r="X112" i="44"/>
  <c r="V112" i="44"/>
  <c r="Q112" i="44"/>
  <c r="K112" i="44"/>
  <c r="I112" i="44"/>
  <c r="D112" i="44"/>
  <c r="AQ111" i="44"/>
  <c r="AP111" i="44"/>
  <c r="AO111" i="44"/>
  <c r="AJ111" i="44"/>
  <c r="AH111" i="44"/>
  <c r="AC111" i="44"/>
  <c r="X111" i="44"/>
  <c r="V111" i="44"/>
  <c r="Y117" i="44" s="1"/>
  <c r="Q111" i="44"/>
  <c r="K111" i="44"/>
  <c r="I111" i="44"/>
  <c r="L117" i="44" s="1"/>
  <c r="D111" i="44"/>
  <c r="AQ110" i="44"/>
  <c r="AP110" i="44"/>
  <c r="AO110" i="44"/>
  <c r="AJ110" i="44"/>
  <c r="AH110" i="44"/>
  <c r="AC110" i="44"/>
  <c r="X110" i="44"/>
  <c r="V110" i="44"/>
  <c r="Q110" i="44"/>
  <c r="L110" i="44"/>
  <c r="K110" i="44"/>
  <c r="I110" i="44"/>
  <c r="D110" i="44"/>
  <c r="AQ109" i="44"/>
  <c r="AP109" i="44"/>
  <c r="AO109" i="44"/>
  <c r="AJ109" i="44"/>
  <c r="AH109" i="44"/>
  <c r="AC109" i="44"/>
  <c r="X109" i="44"/>
  <c r="V109" i="44"/>
  <c r="Y115" i="44" s="1"/>
  <c r="Q109" i="44"/>
  <c r="K109" i="44"/>
  <c r="I109" i="44"/>
  <c r="L115" i="44" s="1"/>
  <c r="D109" i="44"/>
  <c r="AQ108" i="44"/>
  <c r="AP108" i="44"/>
  <c r="AO108" i="44"/>
  <c r="AJ108" i="44"/>
  <c r="AH108" i="44"/>
  <c r="AC108" i="44"/>
  <c r="X108" i="44"/>
  <c r="V108" i="44"/>
  <c r="Q108" i="44"/>
  <c r="K108" i="44"/>
  <c r="I108" i="44"/>
  <c r="D108" i="44"/>
  <c r="AQ107" i="44"/>
  <c r="AP107" i="44"/>
  <c r="AO107" i="44"/>
  <c r="AJ107" i="44"/>
  <c r="AH107" i="44"/>
  <c r="AC107" i="44"/>
  <c r="X107" i="44"/>
  <c r="V107" i="44"/>
  <c r="Y113" i="44" s="1"/>
  <c r="Q107" i="44"/>
  <c r="K107" i="44"/>
  <c r="I107" i="44"/>
  <c r="L113" i="44" s="1"/>
  <c r="D107" i="44"/>
  <c r="AQ106" i="44"/>
  <c r="AP106" i="44"/>
  <c r="AO106" i="44"/>
  <c r="AJ106" i="44"/>
  <c r="AH106" i="44"/>
  <c r="AC106" i="44"/>
  <c r="X106" i="44"/>
  <c r="V106" i="44"/>
  <c r="Q106" i="44"/>
  <c r="K106" i="44"/>
  <c r="I106" i="44"/>
  <c r="D106" i="44"/>
  <c r="AQ105" i="44"/>
  <c r="AP105" i="44"/>
  <c r="AO105" i="44"/>
  <c r="AJ105" i="44"/>
  <c r="AH105" i="44"/>
  <c r="AK111" i="44" s="1"/>
  <c r="AC105" i="44"/>
  <c r="X105" i="44"/>
  <c r="V105" i="44"/>
  <c r="Y111" i="44" s="1"/>
  <c r="Q105" i="44"/>
  <c r="K105" i="44"/>
  <c r="I105" i="44"/>
  <c r="D105" i="44"/>
  <c r="AQ104" i="44"/>
  <c r="AP104" i="44"/>
  <c r="AO104" i="44"/>
  <c r="AJ104" i="44"/>
  <c r="AH104" i="44"/>
  <c r="AC104" i="44"/>
  <c r="X104" i="44"/>
  <c r="V104" i="44"/>
  <c r="Q104" i="44"/>
  <c r="K104" i="44"/>
  <c r="I104" i="44"/>
  <c r="AQ103" i="44"/>
  <c r="AP103" i="44"/>
  <c r="AO103" i="44"/>
  <c r="AJ103" i="44"/>
  <c r="AH103" i="44"/>
  <c r="AK109" i="44" s="1"/>
  <c r="X103" i="44"/>
  <c r="V103" i="44"/>
  <c r="Y109" i="44" s="1"/>
  <c r="K103" i="44"/>
  <c r="I103" i="44"/>
  <c r="AQ102" i="44"/>
  <c r="AP102" i="44"/>
  <c r="AO102" i="44"/>
  <c r="AJ102" i="44"/>
  <c r="AH102" i="44"/>
  <c r="AK108" i="44" s="1"/>
  <c r="X102" i="44"/>
  <c r="V102" i="44"/>
  <c r="K102" i="44"/>
  <c r="I102" i="44"/>
  <c r="L108" i="44" s="1"/>
  <c r="AQ101" i="44"/>
  <c r="AP101" i="44"/>
  <c r="AO101" i="44"/>
  <c r="AJ101" i="44"/>
  <c r="AH101" i="44"/>
  <c r="AK106" i="44" s="1"/>
  <c r="AN106" i="44" s="1"/>
  <c r="X101" i="44"/>
  <c r="V101" i="44"/>
  <c r="Y107" i="44" s="1"/>
  <c r="K101" i="44"/>
  <c r="I101" i="44"/>
  <c r="L107" i="44" s="1"/>
  <c r="P107" i="44" s="1"/>
  <c r="AQ100" i="44"/>
  <c r="AP100" i="44"/>
  <c r="AO100" i="44"/>
  <c r="AJ100" i="44"/>
  <c r="AH100" i="44"/>
  <c r="X100" i="44"/>
  <c r="V100" i="44"/>
  <c r="Y104" i="44" s="1"/>
  <c r="K100" i="44"/>
  <c r="I100" i="44"/>
  <c r="L106" i="44" s="1"/>
  <c r="P106" i="44" s="1"/>
  <c r="AQ99" i="44"/>
  <c r="AP99" i="44"/>
  <c r="AO99" i="44"/>
  <c r="AJ99" i="44"/>
  <c r="AH99" i="44"/>
  <c r="AK105" i="44" s="1"/>
  <c r="AN105" i="44" s="1"/>
  <c r="X99" i="44"/>
  <c r="V99" i="44"/>
  <c r="K99" i="44"/>
  <c r="I99" i="44"/>
  <c r="L105" i="44" s="1"/>
  <c r="AQ98" i="44"/>
  <c r="AP98" i="44"/>
  <c r="AO98" i="44"/>
  <c r="AJ98" i="44"/>
  <c r="AH98" i="44"/>
  <c r="AK104" i="44" s="1"/>
  <c r="X98" i="44"/>
  <c r="V98" i="44"/>
  <c r="K98" i="44"/>
  <c r="I98" i="44"/>
  <c r="L102" i="44" s="1"/>
  <c r="AQ97" i="44"/>
  <c r="AP97" i="44"/>
  <c r="AO97" i="44"/>
  <c r="AJ97" i="44"/>
  <c r="AH97" i="44"/>
  <c r="X97" i="44"/>
  <c r="V97" i="44"/>
  <c r="K97" i="44"/>
  <c r="I97" i="44"/>
  <c r="AQ96" i="44"/>
  <c r="AP96" i="44"/>
  <c r="AO96" i="44"/>
  <c r="AJ96" i="44"/>
  <c r="AH96" i="44"/>
  <c r="AK102" i="44" s="1"/>
  <c r="X96" i="44"/>
  <c r="V96" i="44"/>
  <c r="K96" i="44"/>
  <c r="I96" i="44"/>
  <c r="AQ95" i="44"/>
  <c r="AP95" i="44"/>
  <c r="AO95" i="44"/>
  <c r="AJ95" i="44"/>
  <c r="AH95" i="44"/>
  <c r="AK101" i="44" s="1"/>
  <c r="AN101" i="44" s="1"/>
  <c r="X95" i="44"/>
  <c r="V95" i="44"/>
  <c r="Y101" i="44" s="1"/>
  <c r="K95" i="44"/>
  <c r="I95" i="44"/>
  <c r="L101" i="44" s="1"/>
  <c r="AQ94" i="44"/>
  <c r="AP94" i="44"/>
  <c r="AO94" i="44"/>
  <c r="AJ94" i="44"/>
  <c r="AH94" i="44"/>
  <c r="AK100" i="44" s="1"/>
  <c r="AN100" i="44" s="1"/>
  <c r="X94" i="44"/>
  <c r="V94" i="44"/>
  <c r="Y100" i="44" s="1"/>
  <c r="AB100" i="44" s="1"/>
  <c r="K94" i="44"/>
  <c r="I94" i="44"/>
  <c r="L100" i="44" s="1"/>
  <c r="P100" i="44" s="1"/>
  <c r="AQ93" i="44"/>
  <c r="AP93" i="44"/>
  <c r="AO93" i="44"/>
  <c r="AJ93" i="44"/>
  <c r="AH93" i="44"/>
  <c r="AK99" i="44" s="1"/>
  <c r="X93" i="44"/>
  <c r="V93" i="44"/>
  <c r="Y99" i="44" s="1"/>
  <c r="K93" i="44"/>
  <c r="I93" i="44"/>
  <c r="L99" i="44" s="1"/>
  <c r="P99" i="44" s="1"/>
  <c r="AQ92" i="44"/>
  <c r="AP92" i="44"/>
  <c r="AO92" i="44"/>
  <c r="AJ92" i="44"/>
  <c r="AH92" i="44"/>
  <c r="AK98" i="44" s="1"/>
  <c r="X92" i="44"/>
  <c r="V92" i="44"/>
  <c r="Y98" i="44" s="1"/>
  <c r="AB98" i="44" s="1"/>
  <c r="K92" i="44"/>
  <c r="I92" i="44"/>
  <c r="AQ91" i="44"/>
  <c r="AP91" i="44"/>
  <c r="AO91" i="44"/>
  <c r="AJ91" i="44"/>
  <c r="AH91" i="44"/>
  <c r="X91" i="44"/>
  <c r="V91" i="44"/>
  <c r="Y97" i="44" s="1"/>
  <c r="K91" i="44"/>
  <c r="I91" i="44"/>
  <c r="L97" i="44" s="1"/>
  <c r="AQ90" i="44"/>
  <c r="AP90" i="44"/>
  <c r="AO90" i="44"/>
  <c r="AJ90" i="44"/>
  <c r="AH90" i="44"/>
  <c r="X90" i="44"/>
  <c r="V90" i="44"/>
  <c r="K90" i="44"/>
  <c r="I90" i="44"/>
  <c r="L96" i="44" s="1"/>
  <c r="AQ89" i="44"/>
  <c r="AP89" i="44"/>
  <c r="AO89" i="44"/>
  <c r="AJ89" i="44"/>
  <c r="AH89" i="44"/>
  <c r="AK95" i="44" s="1"/>
  <c r="AN95" i="44" s="1"/>
  <c r="X89" i="44"/>
  <c r="V89" i="44"/>
  <c r="Y95" i="44" s="1"/>
  <c r="K89" i="44"/>
  <c r="I89" i="44"/>
  <c r="L95" i="44" s="1"/>
  <c r="AQ88" i="44"/>
  <c r="AP88" i="44"/>
  <c r="AO88" i="44"/>
  <c r="AJ88" i="44"/>
  <c r="AH88" i="44"/>
  <c r="AK94" i="44" s="1"/>
  <c r="X88" i="44"/>
  <c r="V88" i="44"/>
  <c r="Y94" i="44" s="1"/>
  <c r="K88" i="44"/>
  <c r="I88" i="44"/>
  <c r="L94" i="44" s="1"/>
  <c r="AQ87" i="44"/>
  <c r="AP87" i="44"/>
  <c r="AO87" i="44"/>
  <c r="AJ87" i="44"/>
  <c r="AH87" i="44"/>
  <c r="AK92" i="44" s="1"/>
  <c r="X87" i="44"/>
  <c r="V87" i="44"/>
  <c r="Y90" i="44" s="1"/>
  <c r="K87" i="44"/>
  <c r="I87" i="44"/>
  <c r="L93" i="44" s="1"/>
  <c r="P93" i="44" s="1"/>
  <c r="AQ86" i="44"/>
  <c r="AP86" i="44"/>
  <c r="AO86" i="44"/>
  <c r="AJ86" i="44"/>
  <c r="AH86" i="44"/>
  <c r="X86" i="44"/>
  <c r="V86" i="44"/>
  <c r="K86" i="44"/>
  <c r="I86" i="44"/>
  <c r="L92" i="44" s="1"/>
  <c r="P92" i="44" s="1"/>
  <c r="AQ85" i="44"/>
  <c r="AP85" i="44"/>
  <c r="AO85" i="44"/>
  <c r="AJ85" i="44"/>
  <c r="AH85" i="44"/>
  <c r="AK91" i="44" s="1"/>
  <c r="X85" i="44"/>
  <c r="V85" i="44"/>
  <c r="Y91" i="44" s="1"/>
  <c r="AB91" i="44" s="1"/>
  <c r="K85" i="44"/>
  <c r="I85" i="44"/>
  <c r="L91" i="44" s="1"/>
  <c r="AQ84" i="44"/>
  <c r="AP84" i="44"/>
  <c r="AO84" i="44"/>
  <c r="AJ84" i="44"/>
  <c r="AH84" i="44"/>
  <c r="X84" i="44"/>
  <c r="V84" i="44"/>
  <c r="K84" i="44"/>
  <c r="I84" i="44"/>
  <c r="L87" i="44" s="1"/>
  <c r="AQ83" i="44"/>
  <c r="AP83" i="44"/>
  <c r="AO83" i="44"/>
  <c r="AJ83" i="44"/>
  <c r="AH83" i="44"/>
  <c r="X83" i="44"/>
  <c r="V83" i="44"/>
  <c r="Y89" i="44" s="1"/>
  <c r="AB89" i="44" s="1"/>
  <c r="K83" i="44"/>
  <c r="I83" i="44"/>
  <c r="AQ82" i="44"/>
  <c r="AP82" i="44"/>
  <c r="AO82" i="44"/>
  <c r="AJ82" i="44"/>
  <c r="AH82" i="44"/>
  <c r="AK88" i="44" s="1"/>
  <c r="X82" i="44"/>
  <c r="V82" i="44"/>
  <c r="Y88" i="44" s="1"/>
  <c r="K82" i="44"/>
  <c r="I82" i="44"/>
  <c r="AQ81" i="44"/>
  <c r="AP81" i="44"/>
  <c r="AO81" i="44"/>
  <c r="AJ81" i="44"/>
  <c r="AH81" i="44"/>
  <c r="AK87" i="44" s="1"/>
  <c r="X81" i="44"/>
  <c r="V81" i="44"/>
  <c r="Y87" i="44" s="1"/>
  <c r="AB87" i="44" s="1"/>
  <c r="K81" i="44"/>
  <c r="I81" i="44"/>
  <c r="AQ80" i="44"/>
  <c r="AP80" i="44"/>
  <c r="AO80" i="44"/>
  <c r="AJ80" i="44"/>
  <c r="AH80" i="44"/>
  <c r="AK83" i="44" s="1"/>
  <c r="X80" i="44"/>
  <c r="V80" i="44"/>
  <c r="Y86" i="44" s="1"/>
  <c r="AB86" i="44" s="1"/>
  <c r="K80" i="44"/>
  <c r="I80" i="44"/>
  <c r="L86" i="44" s="1"/>
  <c r="P86" i="44" s="1"/>
  <c r="AQ79" i="44"/>
  <c r="AP79" i="44"/>
  <c r="AO79" i="44"/>
  <c r="AJ79" i="44"/>
  <c r="AH79" i="44"/>
  <c r="X79" i="44"/>
  <c r="V79" i="44"/>
  <c r="Y85" i="44" s="1"/>
  <c r="K79" i="44"/>
  <c r="I79" i="44"/>
  <c r="L85" i="44" s="1"/>
  <c r="AQ78" i="44"/>
  <c r="AP78" i="44"/>
  <c r="AO78" i="44"/>
  <c r="AJ78" i="44"/>
  <c r="AH78" i="44"/>
  <c r="X78" i="44"/>
  <c r="V78" i="44"/>
  <c r="Y82" i="44" s="1"/>
  <c r="AB82" i="44" s="1"/>
  <c r="K78" i="44"/>
  <c r="I78" i="44"/>
  <c r="L84" i="44" s="1"/>
  <c r="AQ77" i="44"/>
  <c r="AP77" i="44"/>
  <c r="AO77" i="44"/>
  <c r="AJ77" i="44"/>
  <c r="AH77" i="44"/>
  <c r="X77" i="44"/>
  <c r="V77" i="44"/>
  <c r="K77" i="44"/>
  <c r="I77" i="44"/>
  <c r="L81" i="44" s="1"/>
  <c r="P81" i="44" s="1"/>
  <c r="AQ76" i="44"/>
  <c r="AP76" i="44"/>
  <c r="AO76" i="44"/>
  <c r="AJ76" i="44"/>
  <c r="AH76" i="44"/>
  <c r="AK82" i="44" s="1"/>
  <c r="AN82" i="44" s="1"/>
  <c r="X76" i="44"/>
  <c r="V76" i="44"/>
  <c r="K76" i="44"/>
  <c r="I76" i="44"/>
  <c r="AQ75" i="44"/>
  <c r="AP75" i="44"/>
  <c r="AO75" i="44"/>
  <c r="AJ75" i="44"/>
  <c r="AH75" i="44"/>
  <c r="AK81" i="44" s="1"/>
  <c r="X75" i="44"/>
  <c r="V75" i="44"/>
  <c r="Y81" i="44" s="1"/>
  <c r="K75" i="44"/>
  <c r="I75" i="44"/>
  <c r="AQ74" i="44"/>
  <c r="AP74" i="44"/>
  <c r="AO74" i="44"/>
  <c r="AJ74" i="44"/>
  <c r="AH74" i="44"/>
  <c r="AK80" i="44" s="1"/>
  <c r="AN80" i="44" s="1"/>
  <c r="X74" i="44"/>
  <c r="V74" i="44"/>
  <c r="Y80" i="44" s="1"/>
  <c r="AB80" i="44" s="1"/>
  <c r="K74" i="44"/>
  <c r="I74" i="44"/>
  <c r="L80" i="44" s="1"/>
  <c r="AQ73" i="44"/>
  <c r="AP73" i="44"/>
  <c r="AO73" i="44"/>
  <c r="AJ73" i="44"/>
  <c r="AH73" i="44"/>
  <c r="AK79" i="44" s="1"/>
  <c r="X73" i="44"/>
  <c r="V73" i="44"/>
  <c r="Y79" i="44" s="1"/>
  <c r="K73" i="44"/>
  <c r="I73" i="44"/>
  <c r="L79" i="44" s="1"/>
  <c r="P79" i="44" s="1"/>
  <c r="AQ72" i="44"/>
  <c r="AP72" i="44"/>
  <c r="AO72" i="44"/>
  <c r="AJ72" i="44"/>
  <c r="AH72" i="44"/>
  <c r="AK75" i="44" s="1"/>
  <c r="AN75" i="44" s="1"/>
  <c r="X72" i="44"/>
  <c r="V72" i="44"/>
  <c r="Y75" i="44" s="1"/>
  <c r="K72" i="44"/>
  <c r="I72" i="44"/>
  <c r="L78" i="44" s="1"/>
  <c r="AQ71" i="44"/>
  <c r="AP71" i="44"/>
  <c r="AO71" i="44"/>
  <c r="AJ71" i="44"/>
  <c r="AH71" i="44"/>
  <c r="X71" i="44"/>
  <c r="V71" i="44"/>
  <c r="K71" i="44"/>
  <c r="I71" i="44"/>
  <c r="L77" i="44" s="1"/>
  <c r="P77" i="44" s="1"/>
  <c r="AQ70" i="44"/>
  <c r="AP70" i="44"/>
  <c r="AO70" i="44"/>
  <c r="AJ70" i="44"/>
  <c r="AH70" i="44"/>
  <c r="X70" i="44"/>
  <c r="V70" i="44"/>
  <c r="K70" i="44"/>
  <c r="I70" i="44"/>
  <c r="L76" i="44" s="1"/>
  <c r="AQ69" i="44"/>
  <c r="AP69" i="44"/>
  <c r="AO69" i="44"/>
  <c r="AJ69" i="44"/>
  <c r="AH69" i="44"/>
  <c r="X69" i="44"/>
  <c r="V69" i="44"/>
  <c r="K69" i="44"/>
  <c r="I69" i="44"/>
  <c r="L72" i="44" s="1"/>
  <c r="P72" i="44" s="1"/>
  <c r="AQ68" i="44"/>
  <c r="AP68" i="44"/>
  <c r="AO68" i="44"/>
  <c r="AJ68" i="44"/>
  <c r="AH68" i="44"/>
  <c r="AK74" i="44" s="1"/>
  <c r="X68" i="44"/>
  <c r="V68" i="44"/>
  <c r="Y74" i="44" s="1"/>
  <c r="AB74" i="44" s="1"/>
  <c r="K68" i="44"/>
  <c r="I68" i="44"/>
  <c r="AQ67" i="44"/>
  <c r="AP67" i="44"/>
  <c r="AO67" i="44"/>
  <c r="AJ67" i="44"/>
  <c r="AH67" i="44"/>
  <c r="AK73" i="44" s="1"/>
  <c r="AN73" i="44" s="1"/>
  <c r="X67" i="44"/>
  <c r="V67" i="44"/>
  <c r="Y73" i="44" s="1"/>
  <c r="K67" i="44"/>
  <c r="I67" i="44"/>
  <c r="AQ66" i="44"/>
  <c r="AP66" i="44"/>
  <c r="AO66" i="44"/>
  <c r="AJ66" i="44"/>
  <c r="AH66" i="44"/>
  <c r="AK72" i="44" s="1"/>
  <c r="X66" i="44"/>
  <c r="V66" i="44"/>
  <c r="Y72" i="44" s="1"/>
  <c r="K66" i="44"/>
  <c r="I66" i="44"/>
  <c r="AQ65" i="44"/>
  <c r="AP65" i="44"/>
  <c r="AO65" i="44"/>
  <c r="AJ65" i="44"/>
  <c r="AH65" i="44"/>
  <c r="AK68" i="44" s="1"/>
  <c r="AN68" i="44" s="1"/>
  <c r="X65" i="44"/>
  <c r="V65" i="44"/>
  <c r="Y71" i="44" s="1"/>
  <c r="AB71" i="44" s="1"/>
  <c r="K65" i="44"/>
  <c r="I65" i="44"/>
  <c r="L71" i="44" s="1"/>
  <c r="AQ64" i="44"/>
  <c r="AP64" i="44"/>
  <c r="AO64" i="44"/>
  <c r="AJ64" i="44"/>
  <c r="AH64" i="44"/>
  <c r="X64" i="44"/>
  <c r="V64" i="44"/>
  <c r="Y70" i="44" s="1"/>
  <c r="K64" i="44"/>
  <c r="I64" i="44"/>
  <c r="L70" i="44" s="1"/>
  <c r="AQ63" i="44"/>
  <c r="AP63" i="44"/>
  <c r="AO63" i="44"/>
  <c r="AJ63" i="44"/>
  <c r="AH63" i="44"/>
  <c r="X63" i="44"/>
  <c r="V63" i="44"/>
  <c r="Y66" i="44" s="1"/>
  <c r="AB66" i="44" s="1"/>
  <c r="K63" i="44"/>
  <c r="I63" i="44"/>
  <c r="L69" i="44" s="1"/>
  <c r="AQ62" i="44"/>
  <c r="AP62" i="44"/>
  <c r="AO62" i="44"/>
  <c r="AJ62" i="44"/>
  <c r="AH62" i="44"/>
  <c r="X62" i="44"/>
  <c r="V62" i="44"/>
  <c r="K62" i="44"/>
  <c r="I62" i="44"/>
  <c r="L65" i="44" s="1"/>
  <c r="AQ61" i="44"/>
  <c r="AP61" i="44"/>
  <c r="AO61" i="44"/>
  <c r="AJ61" i="44"/>
  <c r="AH61" i="44"/>
  <c r="AK67" i="44" s="1"/>
  <c r="X61" i="44"/>
  <c r="V61" i="44"/>
  <c r="K61" i="44"/>
  <c r="I61" i="44"/>
  <c r="AQ60" i="44"/>
  <c r="AP60" i="44"/>
  <c r="AO60" i="44"/>
  <c r="AJ60" i="44"/>
  <c r="AH60" i="44"/>
  <c r="AK66" i="44" s="1"/>
  <c r="X60" i="44"/>
  <c r="V60" i="44"/>
  <c r="K60" i="44"/>
  <c r="I60" i="44"/>
  <c r="AQ59" i="44"/>
  <c r="AP59" i="44"/>
  <c r="AO59" i="44"/>
  <c r="AJ59" i="44"/>
  <c r="AH59" i="44"/>
  <c r="AK65" i="44" s="1"/>
  <c r="X59" i="44"/>
  <c r="V59" i="44"/>
  <c r="Y65" i="44" s="1"/>
  <c r="K59" i="44"/>
  <c r="I59" i="44"/>
  <c r="AQ58" i="44"/>
  <c r="AP58" i="44"/>
  <c r="AO58" i="44"/>
  <c r="AJ58" i="44"/>
  <c r="AH58" i="44"/>
  <c r="AK64" i="44" s="1"/>
  <c r="X58" i="44"/>
  <c r="V58" i="44"/>
  <c r="Y64" i="44" s="1"/>
  <c r="K58" i="44"/>
  <c r="I58" i="44"/>
  <c r="L64" i="44" s="1"/>
  <c r="AQ57" i="44"/>
  <c r="AP57" i="44"/>
  <c r="AO57" i="44"/>
  <c r="AJ57" i="44"/>
  <c r="AH57" i="44"/>
  <c r="X57" i="44"/>
  <c r="V57" i="44"/>
  <c r="K57" i="44"/>
  <c r="I57" i="44"/>
  <c r="L63" i="44" s="1"/>
  <c r="AQ56" i="44"/>
  <c r="AP56" i="44"/>
  <c r="AO56" i="44"/>
  <c r="AJ56" i="44"/>
  <c r="AH56" i="44"/>
  <c r="X56" i="44"/>
  <c r="V56" i="44"/>
  <c r="K56" i="44"/>
  <c r="I56" i="44"/>
  <c r="AQ55" i="44"/>
  <c r="AP55" i="44"/>
  <c r="AO55" i="44"/>
  <c r="AK55" i="44"/>
  <c r="AJ55" i="44"/>
  <c r="AH55" i="44"/>
  <c r="X55" i="44"/>
  <c r="V55" i="44"/>
  <c r="K55" i="44"/>
  <c r="I55" i="44"/>
  <c r="AQ54" i="44"/>
  <c r="AP54" i="44"/>
  <c r="AO54" i="44"/>
  <c r="AJ54" i="44"/>
  <c r="AH54" i="44"/>
  <c r="Y54" i="44"/>
  <c r="X54" i="44"/>
  <c r="V54" i="44"/>
  <c r="K54" i="44"/>
  <c r="I54" i="44"/>
  <c r="AQ53" i="44"/>
  <c r="AP53" i="44"/>
  <c r="AO53" i="44"/>
  <c r="AK53" i="44"/>
  <c r="AJ53" i="44"/>
  <c r="AH53" i="44"/>
  <c r="X53" i="44"/>
  <c r="V53" i="44"/>
  <c r="K53" i="44"/>
  <c r="I53" i="44"/>
  <c r="L56" i="44" s="1"/>
  <c r="AQ52" i="44"/>
  <c r="AP52" i="44"/>
  <c r="AO52" i="44"/>
  <c r="AJ52" i="44"/>
  <c r="AH52" i="44"/>
  <c r="X52" i="44"/>
  <c r="V52" i="44"/>
  <c r="K52" i="44"/>
  <c r="I52" i="44"/>
  <c r="AQ51" i="44"/>
  <c r="AP51" i="44"/>
  <c r="AO51" i="44"/>
  <c r="AJ51" i="44"/>
  <c r="AH51" i="44"/>
  <c r="AK57" i="44" s="1"/>
  <c r="X51" i="44"/>
  <c r="V51" i="44"/>
  <c r="K51" i="44"/>
  <c r="I51" i="44"/>
  <c r="AQ50" i="44"/>
  <c r="AP50" i="44"/>
  <c r="AO50" i="44"/>
  <c r="AJ50" i="44"/>
  <c r="AH50" i="44"/>
  <c r="X50" i="44"/>
  <c r="V50" i="44"/>
  <c r="K50" i="44"/>
  <c r="I50" i="44"/>
  <c r="AQ49" i="44"/>
  <c r="AP49" i="44"/>
  <c r="AO49" i="44"/>
  <c r="AJ49" i="44"/>
  <c r="AH49" i="44"/>
  <c r="X49" i="44"/>
  <c r="V49" i="44"/>
  <c r="Y55" i="44" s="1"/>
  <c r="AB55" i="44" s="1"/>
  <c r="K49" i="44"/>
  <c r="I49" i="44"/>
  <c r="AQ48" i="44"/>
  <c r="AP48" i="44"/>
  <c r="AO48" i="44"/>
  <c r="AJ48" i="44"/>
  <c r="AH48" i="44"/>
  <c r="X48" i="44"/>
  <c r="V48" i="44"/>
  <c r="K48" i="44"/>
  <c r="I48" i="44"/>
  <c r="AQ47" i="44"/>
  <c r="AP47" i="44"/>
  <c r="AO47" i="44"/>
  <c r="AJ47" i="44"/>
  <c r="AH47" i="44"/>
  <c r="X47" i="44"/>
  <c r="V47" i="44"/>
  <c r="Y51" i="44" s="1"/>
  <c r="K47" i="44"/>
  <c r="I47" i="44"/>
  <c r="L50" i="44" s="1"/>
  <c r="AQ46" i="44"/>
  <c r="AP46" i="44"/>
  <c r="AO46" i="44"/>
  <c r="AJ46" i="44"/>
  <c r="AH46" i="44"/>
  <c r="X46" i="44"/>
  <c r="V46" i="44"/>
  <c r="K46" i="44"/>
  <c r="I46" i="44"/>
  <c r="L49" i="44" s="1"/>
  <c r="AQ45" i="44"/>
  <c r="AP45" i="44"/>
  <c r="AO45" i="44"/>
  <c r="AJ45" i="44"/>
  <c r="AH45" i="44"/>
  <c r="X45" i="44"/>
  <c r="V45" i="44"/>
  <c r="K45" i="44"/>
  <c r="I45" i="44"/>
  <c r="AQ44" i="44"/>
  <c r="AP44" i="44"/>
  <c r="AO44" i="44"/>
  <c r="AJ44" i="44"/>
  <c r="AH44" i="44"/>
  <c r="AK50" i="44" s="1"/>
  <c r="X44" i="44"/>
  <c r="V44" i="44"/>
  <c r="K44" i="44"/>
  <c r="I44" i="44"/>
  <c r="AQ43" i="44"/>
  <c r="AP43" i="44"/>
  <c r="AO43" i="44"/>
  <c r="AJ43" i="44"/>
  <c r="AH43" i="44"/>
  <c r="X43" i="44"/>
  <c r="V43" i="44"/>
  <c r="K43" i="44"/>
  <c r="I43" i="44"/>
  <c r="AQ42" i="44"/>
  <c r="AP42" i="44"/>
  <c r="AO42" i="44"/>
  <c r="AJ42" i="44"/>
  <c r="AH42" i="44"/>
  <c r="X42" i="44"/>
  <c r="V42" i="44"/>
  <c r="K42" i="44"/>
  <c r="I42" i="44"/>
  <c r="AQ41" i="44"/>
  <c r="AP41" i="44"/>
  <c r="AO41" i="44"/>
  <c r="AJ41" i="44"/>
  <c r="AH41" i="44"/>
  <c r="X41" i="44"/>
  <c r="V41" i="44"/>
  <c r="K41" i="44"/>
  <c r="I41" i="44"/>
  <c r="L47" i="44" s="1"/>
  <c r="AQ40" i="44"/>
  <c r="AP40" i="44"/>
  <c r="AO40" i="44"/>
  <c r="AJ40" i="44"/>
  <c r="AH40" i="44"/>
  <c r="AK43" i="44" s="1"/>
  <c r="X40" i="44"/>
  <c r="V40" i="44"/>
  <c r="Y44" i="44" s="1"/>
  <c r="L40" i="44"/>
  <c r="K40" i="44"/>
  <c r="I40" i="44"/>
  <c r="AQ39" i="44"/>
  <c r="AO39" i="44"/>
  <c r="AJ39" i="44"/>
  <c r="AH39" i="44"/>
  <c r="X39" i="44"/>
  <c r="V39" i="44"/>
  <c r="K39" i="44"/>
  <c r="I39" i="44"/>
  <c r="L45" i="44" s="1"/>
  <c r="AQ38" i="44"/>
  <c r="AO38" i="44"/>
  <c r="AJ38" i="44"/>
  <c r="AH38" i="44"/>
  <c r="Y38" i="44"/>
  <c r="X38" i="44"/>
  <c r="V38" i="44"/>
  <c r="K38" i="44"/>
  <c r="I38" i="44"/>
  <c r="AQ37" i="44"/>
  <c r="AO37" i="44"/>
  <c r="AJ37" i="44"/>
  <c r="AH37" i="44"/>
  <c r="V37" i="44"/>
  <c r="K37" i="44"/>
  <c r="I37" i="44"/>
  <c r="L42" i="44" s="1"/>
  <c r="AQ36" i="44"/>
  <c r="AP36" i="44"/>
  <c r="AO36" i="44"/>
  <c r="AK36" i="44"/>
  <c r="AN36" i="44" s="1"/>
  <c r="AJ36" i="44"/>
  <c r="AH36" i="44"/>
  <c r="V36" i="44"/>
  <c r="K36" i="44"/>
  <c r="I36" i="44"/>
  <c r="AQ35" i="44"/>
  <c r="AP35" i="44"/>
  <c r="AO35" i="44"/>
  <c r="AJ35" i="44"/>
  <c r="AH35" i="44"/>
  <c r="Y35" i="44"/>
  <c r="V35" i="44"/>
  <c r="K35" i="44"/>
  <c r="I35" i="44"/>
  <c r="AQ34" i="44"/>
  <c r="AP34" i="44"/>
  <c r="AO34" i="44"/>
  <c r="AJ34" i="44"/>
  <c r="AH34" i="44"/>
  <c r="AK40" i="44" s="1"/>
  <c r="Y34" i="44"/>
  <c r="V34" i="44"/>
  <c r="R34" i="44"/>
  <c r="R35" i="44" s="1"/>
  <c r="Q34" i="44"/>
  <c r="K34" i="44"/>
  <c r="I34" i="44"/>
  <c r="AQ33" i="44"/>
  <c r="AP33" i="44"/>
  <c r="AO33" i="44"/>
  <c r="AJ33" i="44"/>
  <c r="AH33" i="44"/>
  <c r="AK38" i="44" s="1"/>
  <c r="V33" i="44"/>
  <c r="Y39" i="44" s="1"/>
  <c r="AB39" i="44" s="1"/>
  <c r="R33" i="44"/>
  <c r="Q33" i="44"/>
  <c r="L33" i="44"/>
  <c r="K33" i="44"/>
  <c r="I33" i="44"/>
  <c r="AQ32" i="44"/>
  <c r="AO32" i="44"/>
  <c r="AJ32" i="44"/>
  <c r="AH32" i="44"/>
  <c r="V32" i="44"/>
  <c r="Y37" i="44" s="1"/>
  <c r="S32" i="44"/>
  <c r="AP39" i="44" s="1"/>
  <c r="Q32" i="44"/>
  <c r="K32" i="44"/>
  <c r="I32" i="44"/>
  <c r="L38" i="44" s="1"/>
  <c r="P38" i="44" s="1"/>
  <c r="AQ31" i="44"/>
  <c r="AO31" i="44"/>
  <c r="AJ31" i="44"/>
  <c r="AH31" i="44"/>
  <c r="V31" i="44"/>
  <c r="S31" i="44"/>
  <c r="Q31" i="44"/>
  <c r="K31" i="44"/>
  <c r="I31" i="44"/>
  <c r="L37" i="44" s="1"/>
  <c r="AQ30" i="44"/>
  <c r="AO30" i="44"/>
  <c r="AJ30" i="44"/>
  <c r="AH30" i="44"/>
  <c r="V30" i="44"/>
  <c r="S30" i="44"/>
  <c r="AP30" i="44" s="1"/>
  <c r="K30" i="44"/>
  <c r="I30" i="44"/>
  <c r="AQ29" i="44"/>
  <c r="AO29" i="44"/>
  <c r="AJ29" i="44"/>
  <c r="AH29" i="44"/>
  <c r="AK35" i="44" s="1"/>
  <c r="AN35" i="44" s="1"/>
  <c r="Y29" i="44"/>
  <c r="V29" i="44"/>
  <c r="S29" i="44"/>
  <c r="AP29" i="44" s="1"/>
  <c r="Q29" i="44"/>
  <c r="K29" i="44"/>
  <c r="I29" i="44"/>
  <c r="AQ28" i="44"/>
  <c r="AP28" i="44"/>
  <c r="AO28" i="44"/>
  <c r="AJ28" i="44"/>
  <c r="AH28" i="44"/>
  <c r="AK34" i="44" s="1"/>
  <c r="AN34" i="44" s="1"/>
  <c r="V28" i="44"/>
  <c r="S28" i="44"/>
  <c r="Q28" i="44"/>
  <c r="K28" i="44"/>
  <c r="I28" i="44"/>
  <c r="AQ27" i="44"/>
  <c r="AP27" i="44"/>
  <c r="AO27" i="44"/>
  <c r="AJ27" i="44"/>
  <c r="AH27" i="44"/>
  <c r="AK33" i="44" s="1"/>
  <c r="X27" i="44"/>
  <c r="V27" i="44"/>
  <c r="S27" i="44"/>
  <c r="Q27" i="44" s="1"/>
  <c r="L27" i="44"/>
  <c r="K27" i="44"/>
  <c r="I27" i="44"/>
  <c r="AQ26" i="44"/>
  <c r="AP26" i="44"/>
  <c r="AO26" i="44"/>
  <c r="AJ26" i="44"/>
  <c r="AH26" i="44"/>
  <c r="V26" i="44"/>
  <c r="Y32" i="44" s="1"/>
  <c r="AB32" i="44" s="1"/>
  <c r="S26" i="44"/>
  <c r="K26" i="44"/>
  <c r="I26" i="44"/>
  <c r="AQ25" i="44"/>
  <c r="AO25" i="44"/>
  <c r="AJ25" i="44"/>
  <c r="AH25" i="44"/>
  <c r="V25" i="44"/>
  <c r="Y31" i="44" s="1"/>
  <c r="S25" i="44"/>
  <c r="Q25" i="44" s="1"/>
  <c r="L25" i="44"/>
  <c r="K25" i="44"/>
  <c r="I25" i="44"/>
  <c r="AQ24" i="44"/>
  <c r="AO24" i="44"/>
  <c r="AJ24" i="44"/>
  <c r="AH24" i="44"/>
  <c r="AK30" i="44" s="1"/>
  <c r="V24" i="44"/>
  <c r="Y28" i="44" s="1"/>
  <c r="S24" i="44"/>
  <c r="Q24" i="44" s="1"/>
  <c r="K24" i="44"/>
  <c r="I24" i="44"/>
  <c r="AQ23" i="44"/>
  <c r="AO23" i="44"/>
  <c r="AK23" i="44"/>
  <c r="AN23" i="44" s="1"/>
  <c r="AJ23" i="44"/>
  <c r="AH23" i="44"/>
  <c r="AK28" i="44" s="1"/>
  <c r="V23" i="44"/>
  <c r="S23" i="44"/>
  <c r="AP23" i="44" s="1"/>
  <c r="Q23" i="44"/>
  <c r="K23" i="44"/>
  <c r="I23" i="44"/>
  <c r="L29" i="44" s="1"/>
  <c r="AQ22" i="44"/>
  <c r="AO22" i="44"/>
  <c r="AJ22" i="44"/>
  <c r="AH22" i="44"/>
  <c r="V22" i="44"/>
  <c r="S22" i="44"/>
  <c r="AP22" i="44" s="1"/>
  <c r="Q22" i="44"/>
  <c r="K22" i="44"/>
  <c r="I22" i="44"/>
  <c r="L28" i="44" s="1"/>
  <c r="P28" i="44" s="1"/>
  <c r="AQ21" i="44"/>
  <c r="AP21" i="44"/>
  <c r="AO21" i="44"/>
  <c r="AJ21" i="44"/>
  <c r="AH21" i="44"/>
  <c r="V21" i="44"/>
  <c r="S21" i="44"/>
  <c r="Q21" i="44" s="1"/>
  <c r="K21" i="44"/>
  <c r="I21" i="44"/>
  <c r="AQ20" i="44"/>
  <c r="AP20" i="44"/>
  <c r="AO20" i="44"/>
  <c r="AK20" i="44"/>
  <c r="AJ20" i="44"/>
  <c r="AH20" i="44"/>
  <c r="V20" i="44"/>
  <c r="S20" i="44"/>
  <c r="Q20" i="44"/>
  <c r="K20" i="44"/>
  <c r="I20" i="44"/>
  <c r="L24" i="44" s="1"/>
  <c r="AQ19" i="44"/>
  <c r="AO19" i="44"/>
  <c r="AJ19" i="44"/>
  <c r="AH19" i="44"/>
  <c r="V19" i="44"/>
  <c r="Y25" i="44" s="1"/>
  <c r="S19" i="44"/>
  <c r="Q19" i="44" s="1"/>
  <c r="K19" i="44"/>
  <c r="I19" i="44"/>
  <c r="AQ18" i="44"/>
  <c r="AO18" i="44"/>
  <c r="AK18" i="44"/>
  <c r="AJ18" i="44"/>
  <c r="AH18" i="44"/>
  <c r="V18" i="44"/>
  <c r="K18" i="44"/>
  <c r="I18" i="44"/>
  <c r="L23" i="44" s="1"/>
  <c r="AQ17" i="44"/>
  <c r="AP17" i="44"/>
  <c r="AO17" i="44"/>
  <c r="AK17" i="44"/>
  <c r="AJ17" i="44"/>
  <c r="AH17" i="44"/>
  <c r="X17" i="44"/>
  <c r="V17" i="44"/>
  <c r="Y23" i="44" s="1"/>
  <c r="K17" i="44"/>
  <c r="I17" i="44"/>
  <c r="AQ16" i="44"/>
  <c r="AP16" i="44"/>
  <c r="AO16" i="44"/>
  <c r="AJ16" i="44"/>
  <c r="AH16" i="44"/>
  <c r="AK22" i="44" s="1"/>
  <c r="AN22" i="44" s="1"/>
  <c r="X16" i="44"/>
  <c r="V16" i="44"/>
  <c r="K16" i="44"/>
  <c r="I16" i="44"/>
  <c r="AQ15" i="44"/>
  <c r="AP15" i="44"/>
  <c r="AO15" i="44"/>
  <c r="AJ15" i="44"/>
  <c r="AH15" i="44"/>
  <c r="AK21" i="44" s="1"/>
  <c r="AN21" i="44" s="1"/>
  <c r="X15" i="44"/>
  <c r="V15" i="44"/>
  <c r="Y20" i="44" s="1"/>
  <c r="K15" i="44"/>
  <c r="I15" i="44"/>
  <c r="L21" i="44" s="1"/>
  <c r="AQ14" i="44"/>
  <c r="AP14" i="44"/>
  <c r="AO14" i="44"/>
  <c r="AJ14" i="44"/>
  <c r="AH14" i="44"/>
  <c r="AD14" i="44"/>
  <c r="AC14" i="44" s="1"/>
  <c r="Y14" i="44"/>
  <c r="AB14" i="44" s="1"/>
  <c r="X14" i="44"/>
  <c r="V14" i="44"/>
  <c r="K14" i="44"/>
  <c r="I14" i="44"/>
  <c r="AQ13" i="44"/>
  <c r="AP13" i="44"/>
  <c r="AO13" i="44"/>
  <c r="AJ13" i="44"/>
  <c r="AH13" i="44"/>
  <c r="AK19" i="44" s="1"/>
  <c r="AD13" i="44"/>
  <c r="AC13" i="44"/>
  <c r="X13" i="44"/>
  <c r="V13" i="44"/>
  <c r="Y17" i="44" s="1"/>
  <c r="K13" i="44"/>
  <c r="I13" i="44"/>
  <c r="AQ12" i="44"/>
  <c r="AP12" i="44"/>
  <c r="AO12" i="44"/>
  <c r="AJ12" i="44"/>
  <c r="AH12" i="44"/>
  <c r="AK16" i="44" s="1"/>
  <c r="AC12" i="44"/>
  <c r="Y12" i="44"/>
  <c r="X12" i="44"/>
  <c r="V12" i="44"/>
  <c r="Y18" i="44" s="1"/>
  <c r="AB18" i="44" s="1"/>
  <c r="K12" i="44"/>
  <c r="I12" i="44"/>
  <c r="AQ11" i="44"/>
  <c r="AP11" i="44"/>
  <c r="AO11" i="44"/>
  <c r="AJ11" i="44"/>
  <c r="AH11" i="44"/>
  <c r="AC11" i="44"/>
  <c r="X11" i="44"/>
  <c r="V11" i="44"/>
  <c r="L11" i="44"/>
  <c r="K11" i="44"/>
  <c r="I11" i="44"/>
  <c r="AJ10" i="44"/>
  <c r="AH10" i="44"/>
  <c r="AC10" i="44"/>
  <c r="X10" i="44"/>
  <c r="V10" i="44"/>
  <c r="K10" i="44"/>
  <c r="I10" i="44"/>
  <c r="L16" i="44" s="1"/>
  <c r="P16" i="44" s="1"/>
  <c r="AJ9" i="44"/>
  <c r="AH9" i="44"/>
  <c r="AK15" i="44" s="1"/>
  <c r="AC9" i="44"/>
  <c r="X9" i="44"/>
  <c r="V9" i="44"/>
  <c r="K9" i="44"/>
  <c r="I9" i="44"/>
  <c r="L15" i="44" s="1"/>
  <c r="AJ8" i="44"/>
  <c r="AH8" i="44"/>
  <c r="AK14" i="44" s="1"/>
  <c r="AC8" i="44"/>
  <c r="X8" i="44"/>
  <c r="V8" i="44"/>
  <c r="K8" i="44"/>
  <c r="I8" i="44"/>
  <c r="L12" i="44" s="1"/>
  <c r="P12" i="44" s="1"/>
  <c r="AJ7" i="44"/>
  <c r="AH7" i="44"/>
  <c r="AK13" i="44" s="1"/>
  <c r="AC7" i="44"/>
  <c r="X7" i="44"/>
  <c r="V7" i="44"/>
  <c r="Y13" i="44" s="1"/>
  <c r="AB13" i="44" s="1"/>
  <c r="K7" i="44"/>
  <c r="I7" i="44"/>
  <c r="AH6" i="44"/>
  <c r="AK12" i="44" s="1"/>
  <c r="AC6" i="44"/>
  <c r="V6" i="44"/>
  <c r="I6" i="44"/>
  <c r="AH5" i="44"/>
  <c r="AI5" i="44" s="1"/>
  <c r="AI6" i="44" s="1"/>
  <c r="AI7" i="44" s="1"/>
  <c r="AI8" i="44" s="1"/>
  <c r="AI9" i="44" s="1"/>
  <c r="AI10" i="44" s="1"/>
  <c r="AI11" i="44" s="1"/>
  <c r="AI12" i="44" s="1"/>
  <c r="AI13" i="44" s="1"/>
  <c r="AI14" i="44" s="1"/>
  <c r="AI15" i="44" s="1"/>
  <c r="AC5" i="44"/>
  <c r="V5" i="44"/>
  <c r="Y11" i="44" s="1"/>
  <c r="R5" i="44"/>
  <c r="R6" i="44" s="1"/>
  <c r="Q5" i="44"/>
  <c r="J5" i="44"/>
  <c r="J6" i="44" s="1"/>
  <c r="I5" i="44"/>
  <c r="AH4" i="44"/>
  <c r="AK10" i="44" s="1"/>
  <c r="AC4" i="44"/>
  <c r="V4" i="44"/>
  <c r="Q4" i="44"/>
  <c r="I4" i="44"/>
  <c r="E4" i="44"/>
  <c r="D5" i="44" s="1"/>
  <c r="E5" i="44" s="1"/>
  <c r="D6" i="44" s="1"/>
  <c r="E6" i="44" s="1"/>
  <c r="D7" i="44" s="1"/>
  <c r="E7" i="44" s="1"/>
  <c r="D8" i="44" s="1"/>
  <c r="E8" i="44" s="1"/>
  <c r="D9" i="44" s="1"/>
  <c r="E9" i="44" s="1"/>
  <c r="D10" i="44" s="1"/>
  <c r="E10" i="44" s="1"/>
  <c r="D11" i="44" s="1"/>
  <c r="E11" i="44" s="1"/>
  <c r="J7" i="44" l="1"/>
  <c r="M6" i="44"/>
  <c r="N6" i="44" s="1"/>
  <c r="AL15" i="44"/>
  <c r="AM15" i="44" s="1"/>
  <c r="AI16" i="44"/>
  <c r="R36" i="44"/>
  <c r="Q35" i="44"/>
  <c r="Q6" i="44"/>
  <c r="R7" i="44"/>
  <c r="AB12" i="44"/>
  <c r="P50" i="44"/>
  <c r="AN55" i="44"/>
  <c r="AB51" i="44"/>
  <c r="AB25" i="44"/>
  <c r="P40" i="44"/>
  <c r="AB38" i="44"/>
  <c r="P33" i="44"/>
  <c r="P29" i="44"/>
  <c r="AB44" i="44"/>
  <c r="AB17" i="44"/>
  <c r="P24" i="44"/>
  <c r="AN38" i="44"/>
  <c r="AN53" i="44"/>
  <c r="AN65" i="44"/>
  <c r="AN66" i="44"/>
  <c r="M5" i="44"/>
  <c r="N5" i="44" s="1"/>
  <c r="AK11" i="44"/>
  <c r="L14" i="44"/>
  <c r="P14" i="44" s="1"/>
  <c r="Y27" i="44"/>
  <c r="L39" i="44"/>
  <c r="P39" i="44" s="1"/>
  <c r="Y48" i="44"/>
  <c r="L43" i="44"/>
  <c r="P43" i="44" s="1"/>
  <c r="Y58" i="44"/>
  <c r="Y16" i="44"/>
  <c r="AK26" i="44"/>
  <c r="L32" i="44"/>
  <c r="Y41" i="44"/>
  <c r="P70" i="44"/>
  <c r="AB73" i="44"/>
  <c r="Y19" i="44"/>
  <c r="AB19" i="44" s="1"/>
  <c r="X31" i="44"/>
  <c r="Q30" i="44"/>
  <c r="L36" i="44"/>
  <c r="P36" i="44" s="1"/>
  <c r="AK44" i="44"/>
  <c r="AN44" i="44" s="1"/>
  <c r="AK46" i="44"/>
  <c r="L57" i="44"/>
  <c r="P57" i="44" s="1"/>
  <c r="AK59" i="44"/>
  <c r="AN59" i="44" s="1"/>
  <c r="AK60" i="44"/>
  <c r="AN60" i="44" s="1"/>
  <c r="Y24" i="44"/>
  <c r="AB24" i="44" s="1"/>
  <c r="AK31" i="44"/>
  <c r="AN31" i="44" s="1"/>
  <c r="X35" i="44"/>
  <c r="Y45" i="44"/>
  <c r="AB45" i="44" s="1"/>
  <c r="L54" i="44"/>
  <c r="P54" i="44" s="1"/>
  <c r="AK48" i="44"/>
  <c r="AN48" i="44" s="1"/>
  <c r="Y52" i="44"/>
  <c r="AB52" i="44" s="1"/>
  <c r="L13" i="44"/>
  <c r="P13" i="44" s="1"/>
  <c r="AN20" i="44"/>
  <c r="L26" i="44"/>
  <c r="P26" i="44" s="1"/>
  <c r="AB35" i="44"/>
  <c r="AK39" i="44"/>
  <c r="AN39" i="44" s="1"/>
  <c r="Y49" i="44"/>
  <c r="L44" i="44"/>
  <c r="P64" i="44"/>
  <c r="P65" i="44"/>
  <c r="AB117" i="44"/>
  <c r="P25" i="44"/>
  <c r="L22" i="44"/>
  <c r="P22" i="44" s="1"/>
  <c r="AK29" i="44"/>
  <c r="AN29" i="44" s="1"/>
  <c r="AK37" i="44"/>
  <c r="AN37" i="44" s="1"/>
  <c r="AB90" i="44"/>
  <c r="P95" i="44"/>
  <c r="Y15" i="44"/>
  <c r="AB15" i="44" s="1"/>
  <c r="L18" i="44"/>
  <c r="P18" i="44" s="1"/>
  <c r="AK27" i="44"/>
  <c r="AN27" i="44" s="1"/>
  <c r="X28" i="44"/>
  <c r="Y42" i="44"/>
  <c r="AB42" i="44" s="1"/>
  <c r="L41" i="44"/>
  <c r="P41" i="44" s="1"/>
  <c r="AK51" i="44"/>
  <c r="AN51" i="44" s="1"/>
  <c r="Y56" i="44"/>
  <c r="AB56" i="44" s="1"/>
  <c r="AK58" i="44"/>
  <c r="AN58" i="44" s="1"/>
  <c r="L60" i="44"/>
  <c r="AK54" i="44"/>
  <c r="AN54" i="44" s="1"/>
  <c r="AK61" i="44"/>
  <c r="AN61" i="44" s="1"/>
  <c r="Y63" i="44"/>
  <c r="AB63" i="44" s="1"/>
  <c r="P102" i="44"/>
  <c r="L20" i="44"/>
  <c r="P20" i="44" s="1"/>
  <c r="Y30" i="44"/>
  <c r="W5" i="44"/>
  <c r="Y21" i="44"/>
  <c r="AB21" i="44" s="1"/>
  <c r="L30" i="44"/>
  <c r="P30" i="44" s="1"/>
  <c r="Q26" i="44"/>
  <c r="X32" i="44"/>
  <c r="AK41" i="44"/>
  <c r="AN41" i="44" s="1"/>
  <c r="Y43" i="44"/>
  <c r="L51" i="44"/>
  <c r="P51" i="44" s="1"/>
  <c r="L58" i="44"/>
  <c r="P58" i="44" s="1"/>
  <c r="AN92" i="44"/>
  <c r="AB95" i="44"/>
  <c r="AN109" i="44"/>
  <c r="P27" i="44"/>
  <c r="L34" i="44"/>
  <c r="P34" i="44" s="1"/>
  <c r="X36" i="44"/>
  <c r="AP37" i="44"/>
  <c r="Y53" i="44"/>
  <c r="AB53" i="44" s="1"/>
  <c r="L62" i="44"/>
  <c r="L59" i="44"/>
  <c r="P59" i="44" s="1"/>
  <c r="L61" i="44"/>
  <c r="P61" i="44" s="1"/>
  <c r="AB72" i="44"/>
  <c r="AN83" i="44"/>
  <c r="AB88" i="44"/>
  <c r="P87" i="44"/>
  <c r="AN102" i="44"/>
  <c r="AB34" i="44"/>
  <c r="AK25" i="44"/>
  <c r="AN25" i="44" s="1"/>
  <c r="AD15" i="44"/>
  <c r="AK32" i="44"/>
  <c r="AN32" i="44" s="1"/>
  <c r="X33" i="44"/>
  <c r="Y36" i="44"/>
  <c r="AB36" i="44" s="1"/>
  <c r="L48" i="44"/>
  <c r="P48" i="44" s="1"/>
  <c r="AK45" i="44"/>
  <c r="AN45" i="44" s="1"/>
  <c r="Y50" i="44"/>
  <c r="AK52" i="44"/>
  <c r="AB81" i="44"/>
  <c r="AB97" i="44"/>
  <c r="Y26" i="44"/>
  <c r="AB26" i="44" s="1"/>
  <c r="Y47" i="44"/>
  <c r="AB47" i="44" s="1"/>
  <c r="AK49" i="44"/>
  <c r="AN49" i="44" s="1"/>
  <c r="L55" i="44"/>
  <c r="P55" i="44" s="1"/>
  <c r="AB64" i="44"/>
  <c r="AN88" i="44"/>
  <c r="P108" i="44"/>
  <c r="AB29" i="44"/>
  <c r="Y46" i="44"/>
  <c r="AB46" i="44" s="1"/>
  <c r="AK47" i="44"/>
  <c r="AN47" i="44" s="1"/>
  <c r="Y57" i="44"/>
  <c r="AN81" i="44"/>
  <c r="P85" i="44"/>
  <c r="AB99" i="44"/>
  <c r="P101" i="44"/>
  <c r="AB115" i="44"/>
  <c r="X26" i="44"/>
  <c r="AP38" i="44"/>
  <c r="AP31" i="44"/>
  <c r="L53" i="44"/>
  <c r="L17" i="44"/>
  <c r="P17" i="44" s="1"/>
  <c r="AK24" i="44"/>
  <c r="AN24" i="44" s="1"/>
  <c r="L31" i="44"/>
  <c r="Y40" i="44"/>
  <c r="AB40" i="44" s="1"/>
  <c r="AK42" i="44"/>
  <c r="L46" i="44"/>
  <c r="P46" i="44" s="1"/>
  <c r="AK56" i="44"/>
  <c r="AN56" i="44" s="1"/>
  <c r="L52" i="44"/>
  <c r="P52" i="44" s="1"/>
  <c r="AB65" i="44"/>
  <c r="AN74" i="44"/>
  <c r="P78" i="44"/>
  <c r="P94" i="44"/>
  <c r="L10" i="44"/>
  <c r="P11" i="44" s="1"/>
  <c r="AP24" i="44"/>
  <c r="X30" i="44"/>
  <c r="Y33" i="44"/>
  <c r="AB33" i="44" s="1"/>
  <c r="L35" i="44"/>
  <c r="X37" i="44"/>
  <c r="AK63" i="44"/>
  <c r="AN64" i="44" s="1"/>
  <c r="P71" i="44"/>
  <c r="AN99" i="44"/>
  <c r="AB101" i="44"/>
  <c r="AB127" i="44"/>
  <c r="Y22" i="44"/>
  <c r="AB22" i="44" s="1"/>
  <c r="Y59" i="44"/>
  <c r="AB59" i="44" s="1"/>
  <c r="Y60" i="44"/>
  <c r="AB60" i="44" s="1"/>
  <c r="Y61" i="44"/>
  <c r="Y62" i="44"/>
  <c r="L19" i="44"/>
  <c r="X25" i="44"/>
  <c r="AP19" i="44"/>
  <c r="X29" i="44"/>
  <c r="AP32" i="44"/>
  <c r="X34" i="44"/>
  <c r="AN67" i="44"/>
  <c r="AK62" i="44"/>
  <c r="AN62" i="44" s="1"/>
  <c r="AB75" i="44"/>
  <c r="P80" i="44"/>
  <c r="P96" i="44"/>
  <c r="AN111" i="44"/>
  <c r="L90" i="44"/>
  <c r="P90" i="44" s="1"/>
  <c r="Y96" i="44"/>
  <c r="AB96" i="44" s="1"/>
  <c r="L103" i="44"/>
  <c r="P103" i="44" s="1"/>
  <c r="L114" i="44"/>
  <c r="P114" i="44" s="1"/>
  <c r="AK114" i="44"/>
  <c r="Y147" i="44"/>
  <c r="AB200" i="44"/>
  <c r="T20" i="54"/>
  <c r="AK78" i="44"/>
  <c r="AK97" i="44"/>
  <c r="L112" i="44"/>
  <c r="P113" i="44" s="1"/>
  <c r="L135" i="44"/>
  <c r="L134" i="44"/>
  <c r="P134" i="44" s="1"/>
  <c r="P139" i="44"/>
  <c r="L144" i="44"/>
  <c r="P144" i="44" s="1"/>
  <c r="L143" i="44"/>
  <c r="AP195" i="44"/>
  <c r="AP188" i="44"/>
  <c r="X194" i="44"/>
  <c r="AA18" i="54"/>
  <c r="Y69" i="44"/>
  <c r="AB69" i="44" s="1"/>
  <c r="L75" i="44"/>
  <c r="P75" i="44" s="1"/>
  <c r="AK77" i="44"/>
  <c r="AN77" i="44" s="1"/>
  <c r="Y84" i="44"/>
  <c r="AB84" i="44" s="1"/>
  <c r="L89" i="44"/>
  <c r="P89" i="44" s="1"/>
  <c r="AK90" i="44"/>
  <c r="AN90" i="44" s="1"/>
  <c r="P110" i="44"/>
  <c r="AK110" i="44"/>
  <c r="AN110" i="44" s="1"/>
  <c r="Y126" i="44"/>
  <c r="AB126" i="44" s="1"/>
  <c r="Y128" i="44"/>
  <c r="AB128" i="44" s="1"/>
  <c r="AC182" i="44"/>
  <c r="AQ182" i="44"/>
  <c r="AO186" i="44"/>
  <c r="Q14" i="54"/>
  <c r="Q13" i="54"/>
  <c r="AA16" i="54"/>
  <c r="AA15" i="54"/>
  <c r="AA11" i="54"/>
  <c r="AA14" i="54"/>
  <c r="T21" i="54"/>
  <c r="T24" i="54"/>
  <c r="Y68" i="44"/>
  <c r="L74" i="44"/>
  <c r="P74" i="44" s="1"/>
  <c r="AK76" i="44"/>
  <c r="AN76" i="44" s="1"/>
  <c r="Y83" i="44"/>
  <c r="AB83" i="44" s="1"/>
  <c r="L131" i="44"/>
  <c r="P131" i="44" s="1"/>
  <c r="L130" i="44"/>
  <c r="P130" i="44" s="1"/>
  <c r="AK137" i="44"/>
  <c r="AN137" i="44" s="1"/>
  <c r="AB149" i="44"/>
  <c r="T26" i="54"/>
  <c r="T25" i="54"/>
  <c r="Y67" i="44"/>
  <c r="AB67" i="44" s="1"/>
  <c r="L73" i="44"/>
  <c r="P73" i="44" s="1"/>
  <c r="L88" i="44"/>
  <c r="P88" i="44" s="1"/>
  <c r="AK89" i="44"/>
  <c r="AN89" i="44" s="1"/>
  <c r="Y92" i="44"/>
  <c r="AB92" i="44" s="1"/>
  <c r="AN112" i="44"/>
  <c r="L127" i="44"/>
  <c r="P127" i="44" s="1"/>
  <c r="Q12" i="54"/>
  <c r="L104" i="44"/>
  <c r="P104" i="44" s="1"/>
  <c r="AN153" i="44"/>
  <c r="AN158" i="44"/>
  <c r="AO179" i="44"/>
  <c r="AP181" i="44"/>
  <c r="AQ181" i="44"/>
  <c r="F49" i="33"/>
  <c r="Y103" i="44"/>
  <c r="AB103" i="44" s="1"/>
  <c r="AK117" i="44"/>
  <c r="AN117" i="44" s="1"/>
  <c r="Y118" i="44"/>
  <c r="AB118" i="44" s="1"/>
  <c r="L123" i="44"/>
  <c r="P123" i="44" s="1"/>
  <c r="AK134" i="44"/>
  <c r="AK149" i="44"/>
  <c r="AK148" i="44"/>
  <c r="AN148" i="44" s="1"/>
  <c r="P161" i="44"/>
  <c r="P167" i="44"/>
  <c r="AB166" i="44"/>
  <c r="AN178" i="44"/>
  <c r="AC186" i="44"/>
  <c r="Y12" i="54"/>
  <c r="AA21" i="54"/>
  <c r="AK115" i="44"/>
  <c r="AN115" i="44" s="1"/>
  <c r="L121" i="44"/>
  <c r="AK132" i="44"/>
  <c r="Y135" i="44"/>
  <c r="Y134" i="44"/>
  <c r="AP179" i="44"/>
  <c r="AQ180" i="44"/>
  <c r="AJ186" i="44"/>
  <c r="AA13" i="54"/>
  <c r="Y78" i="44"/>
  <c r="AB78" i="44" s="1"/>
  <c r="AK96" i="44"/>
  <c r="AN96" i="44" s="1"/>
  <c r="AK113" i="44"/>
  <c r="AN113" i="44" s="1"/>
  <c r="Y114" i="44"/>
  <c r="AB114" i="44" s="1"/>
  <c r="Y116" i="44"/>
  <c r="AB116" i="44" s="1"/>
  <c r="L119" i="44"/>
  <c r="P119" i="44" s="1"/>
  <c r="AK130" i="44"/>
  <c r="AN130" i="44" s="1"/>
  <c r="L132" i="44"/>
  <c r="P133" i="44" s="1"/>
  <c r="Y133" i="44"/>
  <c r="AB133" i="44" s="1"/>
  <c r="Y132" i="44"/>
  <c r="Y144" i="44"/>
  <c r="AK143" i="44"/>
  <c r="AN143" i="44" s="1"/>
  <c r="P156" i="44"/>
  <c r="P168" i="44"/>
  <c r="AN172" i="44"/>
  <c r="AB180" i="44"/>
  <c r="Q185" i="44"/>
  <c r="AP185" i="44"/>
  <c r="T15" i="54"/>
  <c r="W17" i="54"/>
  <c r="L68" i="44"/>
  <c r="P69" i="44" s="1"/>
  <c r="AK71" i="44"/>
  <c r="AN72" i="44" s="1"/>
  <c r="Y77" i="44"/>
  <c r="L83" i="44"/>
  <c r="P83" i="44" s="1"/>
  <c r="AK86" i="44"/>
  <c r="AK93" i="44"/>
  <c r="AN93" i="44" s="1"/>
  <c r="Y131" i="44"/>
  <c r="Y130" i="44"/>
  <c r="AB130" i="44" s="1"/>
  <c r="L128" i="44"/>
  <c r="P128" i="44" s="1"/>
  <c r="AK128" i="44"/>
  <c r="AN128" i="44" s="1"/>
  <c r="L136" i="44"/>
  <c r="P136" i="44" s="1"/>
  <c r="L140" i="44"/>
  <c r="P140" i="44" s="1"/>
  <c r="L142" i="44"/>
  <c r="P142" i="44" s="1"/>
  <c r="Y148" i="44"/>
  <c r="P184" i="44"/>
  <c r="L67" i="44"/>
  <c r="P67" i="44" s="1"/>
  <c r="AK70" i="44"/>
  <c r="Y76" i="44"/>
  <c r="AB76" i="44" s="1"/>
  <c r="L82" i="44"/>
  <c r="P82" i="44" s="1"/>
  <c r="AK85" i="44"/>
  <c r="Y110" i="44"/>
  <c r="AB110" i="44" s="1"/>
  <c r="Y112" i="44"/>
  <c r="AB112" i="44" s="1"/>
  <c r="AK126" i="44"/>
  <c r="AN126" i="44" s="1"/>
  <c r="P145" i="44"/>
  <c r="AP184" i="44"/>
  <c r="AP191" i="44"/>
  <c r="Q184" i="44"/>
  <c r="AQ192" i="44"/>
  <c r="L66" i="44"/>
  <c r="P66" i="44" s="1"/>
  <c r="AK69" i="44"/>
  <c r="AN69" i="44" s="1"/>
  <c r="AK84" i="44"/>
  <c r="AN84" i="44" s="1"/>
  <c r="L98" i="44"/>
  <c r="P98" i="44" s="1"/>
  <c r="AK107" i="44"/>
  <c r="AN107" i="44" s="1"/>
  <c r="L124" i="44"/>
  <c r="AK124" i="44"/>
  <c r="AN124" i="44" s="1"/>
  <c r="AK144" i="44"/>
  <c r="AN144" i="44" s="1"/>
  <c r="AB142" i="44"/>
  <c r="AO177" i="44"/>
  <c r="AO184" i="44"/>
  <c r="Y93" i="44"/>
  <c r="AB93" i="44" s="1"/>
  <c r="Y106" i="44"/>
  <c r="AB106" i="44" s="1"/>
  <c r="Y108" i="44"/>
  <c r="AB108" i="44" s="1"/>
  <c r="L111" i="44"/>
  <c r="P111" i="44" s="1"/>
  <c r="L122" i="44"/>
  <c r="P122" i="44" s="1"/>
  <c r="AK122" i="44"/>
  <c r="AN122" i="44" s="1"/>
  <c r="P152" i="44"/>
  <c r="AN161" i="44"/>
  <c r="T11" i="54"/>
  <c r="Y102" i="44"/>
  <c r="AB102" i="44" s="1"/>
  <c r="Y105" i="44"/>
  <c r="AB105" i="44" s="1"/>
  <c r="L109" i="44"/>
  <c r="P109" i="44" s="1"/>
  <c r="Y123" i="44"/>
  <c r="AB123" i="44" s="1"/>
  <c r="L120" i="44"/>
  <c r="P120" i="44" s="1"/>
  <c r="AK120" i="44"/>
  <c r="AN120" i="44" s="1"/>
  <c r="AK135" i="44"/>
  <c r="AN135" i="44" s="1"/>
  <c r="AK139" i="44"/>
  <c r="AN139" i="44" s="1"/>
  <c r="AK141" i="44"/>
  <c r="AN141" i="44" s="1"/>
  <c r="AB150" i="44"/>
  <c r="P164" i="44"/>
  <c r="AB169" i="44"/>
  <c r="AP177" i="44"/>
  <c r="Q177" i="44"/>
  <c r="AO182" i="44"/>
  <c r="Q183" i="44"/>
  <c r="AP183" i="44"/>
  <c r="AO193" i="44"/>
  <c r="AK103" i="44"/>
  <c r="AN103" i="44" s="1"/>
  <c r="Y121" i="44"/>
  <c r="AB121" i="44" s="1"/>
  <c r="AK118" i="44"/>
  <c r="AN118" i="44" s="1"/>
  <c r="AK133" i="44"/>
  <c r="AN133" i="44" s="1"/>
  <c r="AN150" i="44"/>
  <c r="P177" i="44"/>
  <c r="X179" i="44"/>
  <c r="Q176" i="44"/>
  <c r="X177" i="44"/>
  <c r="X178" i="44"/>
  <c r="AP176" i="44"/>
  <c r="X176" i="44"/>
  <c r="AB182" i="44"/>
  <c r="P188" i="44"/>
  <c r="P194" i="44"/>
  <c r="W25" i="54"/>
  <c r="Y119" i="44"/>
  <c r="AB120" i="44" s="1"/>
  <c r="L116" i="44"/>
  <c r="P116" i="44" s="1"/>
  <c r="AK116" i="44"/>
  <c r="AK131" i="44"/>
  <c r="AN131" i="44" s="1"/>
  <c r="Y136" i="44"/>
  <c r="AB136" i="44" s="1"/>
  <c r="Y138" i="44"/>
  <c r="Y140" i="44"/>
  <c r="AB140" i="44" s="1"/>
  <c r="Y145" i="44"/>
  <c r="AB145" i="44" s="1"/>
  <c r="AN156" i="44"/>
  <c r="AB157" i="44"/>
  <c r="AB175" i="44"/>
  <c r="AC177" i="44"/>
  <c r="AC183" i="44"/>
  <c r="AQ183" i="44"/>
  <c r="Y11" i="54"/>
  <c r="T23" i="54"/>
  <c r="L169" i="44"/>
  <c r="P169" i="44" s="1"/>
  <c r="AK174" i="44"/>
  <c r="AN174" i="44" s="1"/>
  <c r="AK180" i="44"/>
  <c r="AN180" i="44" s="1"/>
  <c r="AB191" i="44"/>
  <c r="AC187" i="44"/>
  <c r="AC191" i="44"/>
  <c r="AJ197" i="44"/>
  <c r="Y197" i="44"/>
  <c r="AB197" i="44" s="1"/>
  <c r="W13" i="54"/>
  <c r="T17" i="54"/>
  <c r="Y22" i="54"/>
  <c r="Q22" i="54"/>
  <c r="AA29" i="54"/>
  <c r="T45" i="54"/>
  <c r="W48" i="54"/>
  <c r="AA52" i="54"/>
  <c r="T63" i="54"/>
  <c r="W64" i="54"/>
  <c r="AA68" i="54"/>
  <c r="Y71" i="54"/>
  <c r="T79" i="54"/>
  <c r="AA82" i="54"/>
  <c r="Q95" i="54"/>
  <c r="AA99" i="54"/>
  <c r="T123" i="54"/>
  <c r="Q125" i="54"/>
  <c r="AA147" i="54"/>
  <c r="T169" i="54"/>
  <c r="Y176" i="54"/>
  <c r="G41" i="20"/>
  <c r="G40" i="20"/>
  <c r="J34" i="53"/>
  <c r="J38" i="53"/>
  <c r="J35" i="53"/>
  <c r="J30" i="53"/>
  <c r="AE177" i="44"/>
  <c r="AJ182" i="44"/>
  <c r="Y183" i="44"/>
  <c r="AB183" i="44" s="1"/>
  <c r="AK190" i="44"/>
  <c r="AN190" i="44" s="1"/>
  <c r="AO185" i="44"/>
  <c r="L186" i="44"/>
  <c r="P186" i="44" s="1"/>
  <c r="AE186" i="44"/>
  <c r="AO194" i="44"/>
  <c r="AE187" i="44"/>
  <c r="AJ187" i="44" s="1"/>
  <c r="AK197" i="44"/>
  <c r="AN198" i="44" s="1"/>
  <c r="AO192" i="44"/>
  <c r="AA22" i="54"/>
  <c r="W24" i="54"/>
  <c r="T19" i="54"/>
  <c r="W32" i="54"/>
  <c r="W34" i="54"/>
  <c r="AA40" i="54"/>
  <c r="AA42" i="54"/>
  <c r="T39" i="54"/>
  <c r="Y44" i="54"/>
  <c r="AA46" i="54"/>
  <c r="AA55" i="54"/>
  <c r="T61" i="54"/>
  <c r="Y60" i="54"/>
  <c r="AA62" i="54"/>
  <c r="AA71" i="54"/>
  <c r="Y80" i="54"/>
  <c r="T83" i="54"/>
  <c r="W85" i="54"/>
  <c r="W88" i="54"/>
  <c r="AA90" i="54"/>
  <c r="W95" i="54"/>
  <c r="AA97" i="54"/>
  <c r="AA93" i="54"/>
  <c r="Y102" i="54"/>
  <c r="W108" i="54"/>
  <c r="W112" i="54"/>
  <c r="W118" i="54"/>
  <c r="W119" i="54"/>
  <c r="T121" i="54"/>
  <c r="T127" i="54"/>
  <c r="Y128" i="54"/>
  <c r="T131" i="54"/>
  <c r="W136" i="54"/>
  <c r="Y141" i="54"/>
  <c r="W143" i="54"/>
  <c r="AA145" i="54"/>
  <c r="AA141" i="54"/>
  <c r="Y150" i="54"/>
  <c r="W156" i="54"/>
  <c r="T167" i="54"/>
  <c r="W169" i="54"/>
  <c r="Y171" i="54"/>
  <c r="W183" i="54"/>
  <c r="Y156" i="44"/>
  <c r="AB156" i="44" s="1"/>
  <c r="L159" i="44"/>
  <c r="P159" i="44" s="1"/>
  <c r="AK164" i="44"/>
  <c r="AN164" i="44" s="1"/>
  <c r="Y172" i="44"/>
  <c r="AB172" i="44" s="1"/>
  <c r="L175" i="44"/>
  <c r="P175" i="44" s="1"/>
  <c r="Y176" i="44"/>
  <c r="AB176" i="44" s="1"/>
  <c r="AQ176" i="44"/>
  <c r="L179" i="44"/>
  <c r="P179" i="44" s="1"/>
  <c r="S180" i="44"/>
  <c r="F183" i="44"/>
  <c r="D185" i="44"/>
  <c r="Y189" i="44"/>
  <c r="AB189" i="44" s="1"/>
  <c r="AC190" i="44"/>
  <c r="F191" i="44"/>
  <c r="AK192" i="44"/>
  <c r="AN192" i="44" s="1"/>
  <c r="T14" i="54"/>
  <c r="AA20" i="54"/>
  <c r="Q27" i="54"/>
  <c r="W28" i="54"/>
  <c r="W26" i="54"/>
  <c r="Q36" i="54"/>
  <c r="Y38" i="54"/>
  <c r="AA50" i="54"/>
  <c r="T52" i="54"/>
  <c r="T53" i="54"/>
  <c r="AA66" i="54"/>
  <c r="T68" i="54"/>
  <c r="T69" i="54"/>
  <c r="T77" i="54"/>
  <c r="T94" i="54"/>
  <c r="Y95" i="54"/>
  <c r="Y97" i="54"/>
  <c r="AA102" i="54"/>
  <c r="AA116" i="54"/>
  <c r="Q138" i="54"/>
  <c r="Y143" i="54"/>
  <c r="Y145" i="54"/>
  <c r="AA150" i="54"/>
  <c r="T172" i="54"/>
  <c r="Y151" i="44"/>
  <c r="AB151" i="44" s="1"/>
  <c r="L154" i="44"/>
  <c r="P154" i="44" s="1"/>
  <c r="AK159" i="44"/>
  <c r="AN159" i="44" s="1"/>
  <c r="Y167" i="44"/>
  <c r="AB167" i="44" s="1"/>
  <c r="L170" i="44"/>
  <c r="P170" i="44" s="1"/>
  <c r="AK175" i="44"/>
  <c r="AN175" i="44" s="1"/>
  <c r="AP178" i="44"/>
  <c r="AC181" i="44"/>
  <c r="Y185" i="44"/>
  <c r="AB185" i="44" s="1"/>
  <c r="D190" i="44"/>
  <c r="AP198" i="44"/>
  <c r="W12" i="54"/>
  <c r="T16" i="54"/>
  <c r="Q31" i="54"/>
  <c r="Y32" i="54"/>
  <c r="Q34" i="54"/>
  <c r="T42" i="54"/>
  <c r="T81" i="54"/>
  <c r="T90" i="54"/>
  <c r="AA91" i="54"/>
  <c r="AA92" i="54"/>
  <c r="Q94" i="54"/>
  <c r="T98" i="54"/>
  <c r="W110" i="54"/>
  <c r="T129" i="54"/>
  <c r="T138" i="54"/>
  <c r="T142" i="54"/>
  <c r="T146" i="54"/>
  <c r="W158" i="54"/>
  <c r="T165" i="54"/>
  <c r="Y174" i="54"/>
  <c r="W181" i="54"/>
  <c r="Y146" i="44"/>
  <c r="AB146" i="44" s="1"/>
  <c r="L149" i="44"/>
  <c r="P149" i="44" s="1"/>
  <c r="AK154" i="44"/>
  <c r="AN154" i="44" s="1"/>
  <c r="Y162" i="44"/>
  <c r="AB162" i="44" s="1"/>
  <c r="L165" i="44"/>
  <c r="P165" i="44" s="1"/>
  <c r="AK170" i="44"/>
  <c r="AN170" i="44" s="1"/>
  <c r="Y178" i="44"/>
  <c r="AB178" i="44" s="1"/>
  <c r="L181" i="44"/>
  <c r="P181" i="44" s="1"/>
  <c r="AK184" i="44"/>
  <c r="AN184" i="44" s="1"/>
  <c r="AQ198" i="44"/>
  <c r="T36" i="54"/>
  <c r="Q80" i="54"/>
  <c r="Q81" i="54"/>
  <c r="T116" i="54"/>
  <c r="T117" i="54"/>
  <c r="Q128" i="54"/>
  <c r="Q129" i="54"/>
  <c r="M35" i="53"/>
  <c r="M31" i="53"/>
  <c r="M39" i="53"/>
  <c r="M33" i="53"/>
  <c r="H44" i="53"/>
  <c r="J37" i="53"/>
  <c r="N39" i="53"/>
  <c r="F178" i="44"/>
  <c r="K179" i="44" s="1"/>
  <c r="AK187" i="44"/>
  <c r="AE188" i="44"/>
  <c r="AJ190" i="44" s="1"/>
  <c r="AE189" i="44"/>
  <c r="F190" i="44"/>
  <c r="K192" i="44" s="1"/>
  <c r="AK200" i="44"/>
  <c r="AN200" i="44" s="1"/>
  <c r="T18" i="54"/>
  <c r="Y16" i="54"/>
  <c r="Q18" i="54"/>
  <c r="AA26" i="54"/>
  <c r="W38" i="54"/>
  <c r="Q48" i="54"/>
  <c r="Q49" i="54"/>
  <c r="W51" i="54"/>
  <c r="Y56" i="54"/>
  <c r="Q63" i="54"/>
  <c r="Q64" i="54"/>
  <c r="Q65" i="54"/>
  <c r="W67" i="54"/>
  <c r="Y69" i="54"/>
  <c r="Y72" i="54"/>
  <c r="Q74" i="54"/>
  <c r="Y77" i="54"/>
  <c r="Q79" i="54"/>
  <c r="W81" i="54"/>
  <c r="W98" i="54"/>
  <c r="Q103" i="54"/>
  <c r="Q105" i="54"/>
  <c r="T107" i="54"/>
  <c r="W106" i="54"/>
  <c r="AA114" i="54"/>
  <c r="Q117" i="54"/>
  <c r="W125" i="54"/>
  <c r="W129" i="54"/>
  <c r="Q151" i="54"/>
  <c r="Q153" i="54"/>
  <c r="Q157" i="54"/>
  <c r="Y160" i="54"/>
  <c r="T163" i="54"/>
  <c r="W172" i="54"/>
  <c r="N36" i="53"/>
  <c r="N32" i="53"/>
  <c r="N35" i="53"/>
  <c r="M30" i="53"/>
  <c r="Q32" i="53"/>
  <c r="M38" i="53"/>
  <c r="M45" i="53" s="1"/>
  <c r="K176" i="44"/>
  <c r="AC176" i="44"/>
  <c r="AJ179" i="44"/>
  <c r="L196" i="44"/>
  <c r="Y193" i="44"/>
  <c r="AB193" i="44" s="1"/>
  <c r="X196" i="44"/>
  <c r="Y26" i="54"/>
  <c r="W27" i="54"/>
  <c r="Y34" i="54"/>
  <c r="Q44" i="54"/>
  <c r="Q46" i="54"/>
  <c r="W47" i="54"/>
  <c r="W49" i="54"/>
  <c r="Y51" i="54"/>
  <c r="AA53" i="54"/>
  <c r="AA56" i="54"/>
  <c r="T58" i="54"/>
  <c r="AA60" i="54"/>
  <c r="W63" i="54"/>
  <c r="W65" i="54"/>
  <c r="Y67" i="54"/>
  <c r="AA69" i="54"/>
  <c r="AA72" i="54"/>
  <c r="T74" i="54"/>
  <c r="W79" i="54"/>
  <c r="AA83" i="54"/>
  <c r="T92" i="54"/>
  <c r="W96" i="54"/>
  <c r="W102" i="54"/>
  <c r="W103" i="54"/>
  <c r="W107" i="54"/>
  <c r="T111" i="54"/>
  <c r="Y112" i="54"/>
  <c r="T115" i="54"/>
  <c r="W117" i="54"/>
  <c r="Y125" i="54"/>
  <c r="Q127" i="54"/>
  <c r="AA131" i="54"/>
  <c r="T140" i="54"/>
  <c r="W144" i="54"/>
  <c r="W150" i="54"/>
  <c r="W151" i="54"/>
  <c r="W155" i="54"/>
  <c r="T159" i="54"/>
  <c r="Y165" i="54"/>
  <c r="Y168" i="54"/>
  <c r="Y172" i="54"/>
  <c r="T179" i="54"/>
  <c r="Y183" i="54"/>
  <c r="N30" i="53"/>
  <c r="N41" i="53" s="1"/>
  <c r="F43" i="53"/>
  <c r="J36" i="53"/>
  <c r="J44" i="53" s="1"/>
  <c r="N38" i="53"/>
  <c r="N45" i="53" s="1"/>
  <c r="Q179" i="44"/>
  <c r="F180" i="44"/>
  <c r="D182" i="44"/>
  <c r="AP182" i="44"/>
  <c r="AC185" i="44"/>
  <c r="S186" i="44"/>
  <c r="X188" i="44" s="1"/>
  <c r="AP192" i="44"/>
  <c r="Q192" i="44"/>
  <c r="AP199" i="44"/>
  <c r="AO200" i="44"/>
  <c r="W18" i="54"/>
  <c r="Y31" i="54"/>
  <c r="Y28" i="54"/>
  <c r="AA36" i="54"/>
  <c r="T54" i="54"/>
  <c r="Q56" i="54"/>
  <c r="Q60" i="54"/>
  <c r="Q62" i="54"/>
  <c r="T70" i="54"/>
  <c r="Q72" i="54"/>
  <c r="Q76" i="54"/>
  <c r="T78" i="54"/>
  <c r="AA81" i="54"/>
  <c r="AA77" i="54"/>
  <c r="Y86" i="54"/>
  <c r="W92" i="54"/>
  <c r="T88" i="54"/>
  <c r="AA100" i="54"/>
  <c r="Y103" i="54"/>
  <c r="AA112" i="54"/>
  <c r="Q115" i="54"/>
  <c r="Y117" i="54"/>
  <c r="Y120" i="54"/>
  <c r="Q122" i="54"/>
  <c r="W127" i="54"/>
  <c r="AA129" i="54"/>
  <c r="AA125" i="54"/>
  <c r="Y134" i="54"/>
  <c r="W140" i="54"/>
  <c r="AA148" i="54"/>
  <c r="Y151" i="54"/>
  <c r="Q159" i="54"/>
  <c r="T161" i="54"/>
  <c r="W163" i="54"/>
  <c r="AA165" i="54"/>
  <c r="Q168" i="54"/>
  <c r="Q172" i="54"/>
  <c r="Q175" i="54"/>
  <c r="P37" i="53"/>
  <c r="P33" i="53"/>
  <c r="P42" i="53" s="1"/>
  <c r="P31" i="53"/>
  <c r="Q31" i="53"/>
  <c r="K44" i="53"/>
  <c r="M37" i="53"/>
  <c r="K178" i="44"/>
  <c r="AJ181" i="44"/>
  <c r="L190" i="44"/>
  <c r="P190" i="44" s="1"/>
  <c r="AO195" i="44"/>
  <c r="AP197" i="44"/>
  <c r="R43" i="33"/>
  <c r="H44" i="33" s="1"/>
  <c r="AA12" i="54"/>
  <c r="W16" i="54"/>
  <c r="AA19" i="54"/>
  <c r="Y25" i="54"/>
  <c r="AA30" i="54"/>
  <c r="T44" i="54"/>
  <c r="Q78" i="54"/>
  <c r="Y79" i="54"/>
  <c r="Y81" i="54"/>
  <c r="AA86" i="54"/>
  <c r="Y98" i="54"/>
  <c r="AA94" i="54"/>
  <c r="AA103" i="54"/>
  <c r="T113" i="54"/>
  <c r="T122" i="54"/>
  <c r="Y127" i="54"/>
  <c r="Y129" i="54"/>
  <c r="Q132" i="54"/>
  <c r="AA134" i="54"/>
  <c r="T136" i="54"/>
  <c r="Y146" i="54"/>
  <c r="AA142" i="54"/>
  <c r="AA151" i="54"/>
  <c r="Q160" i="54"/>
  <c r="Q161" i="54"/>
  <c r="Y162" i="54"/>
  <c r="Y163" i="54"/>
  <c r="T166" i="54"/>
  <c r="T168" i="54"/>
  <c r="T164" i="54"/>
  <c r="Y166" i="54"/>
  <c r="Q37" i="53"/>
  <c r="Q35" i="53"/>
  <c r="Q33" i="53"/>
  <c r="Q39" i="53"/>
  <c r="P41" i="53"/>
  <c r="D184" i="44"/>
  <c r="X184" i="44"/>
  <c r="AQ191" i="44"/>
  <c r="K195" i="44"/>
  <c r="AQ197" i="44"/>
  <c r="Q11" i="54"/>
  <c r="AA31" i="54"/>
  <c r="T37" i="54"/>
  <c r="Y39" i="54"/>
  <c r="AA41" i="54"/>
  <c r="W44" i="54"/>
  <c r="AA47" i="54"/>
  <c r="Y49" i="54"/>
  <c r="AA45" i="54"/>
  <c r="T60" i="54"/>
  <c r="AA63" i="54"/>
  <c r="Y65" i="54"/>
  <c r="AA61" i="54"/>
  <c r="T76" i="54"/>
  <c r="AA79" i="54"/>
  <c r="T82" i="54"/>
  <c r="W84" i="54"/>
  <c r="Y89" i="54"/>
  <c r="Y94" i="54"/>
  <c r="Y92" i="54"/>
  <c r="T100" i="54"/>
  <c r="T101" i="54"/>
  <c r="T109" i="54"/>
  <c r="Q112" i="54"/>
  <c r="Q113" i="54"/>
  <c r="Y115" i="54"/>
  <c r="Q120" i="54"/>
  <c r="Q124" i="54"/>
  <c r="Q126" i="54"/>
  <c r="AA127" i="54"/>
  <c r="T130" i="54"/>
  <c r="W132" i="54"/>
  <c r="Y137" i="54"/>
  <c r="W142" i="54"/>
  <c r="Y140" i="54"/>
  <c r="T148" i="54"/>
  <c r="T149" i="54"/>
  <c r="T157" i="54"/>
  <c r="W161" i="54"/>
  <c r="Q166" i="54"/>
  <c r="W168" i="54"/>
  <c r="W170" i="54"/>
  <c r="Y182" i="54"/>
  <c r="AE178" i="44"/>
  <c r="AQ185" i="44" s="1"/>
  <c r="AC180" i="44"/>
  <c r="AQ184" i="44"/>
  <c r="S187" i="44"/>
  <c r="AO188" i="44"/>
  <c r="Q190" i="44"/>
  <c r="AQ190" i="44"/>
  <c r="Q191" i="44"/>
  <c r="L195" i="44"/>
  <c r="P195" i="44" s="1"/>
  <c r="W30" i="54"/>
  <c r="AA33" i="54"/>
  <c r="Q35" i="54"/>
  <c r="AA39" i="54"/>
  <c r="Q41" i="54"/>
  <c r="AA43" i="54"/>
  <c r="T46" i="54"/>
  <c r="T47" i="54"/>
  <c r="T48" i="54"/>
  <c r="Y43" i="54"/>
  <c r="Y54" i="54"/>
  <c r="T64" i="54"/>
  <c r="Y59" i="54"/>
  <c r="Y70" i="54"/>
  <c r="T80" i="54"/>
  <c r="Q82" i="54"/>
  <c r="Y84" i="54"/>
  <c r="AA89" i="54"/>
  <c r="Q91" i="54"/>
  <c r="Q93" i="54"/>
  <c r="W90" i="54"/>
  <c r="AA98" i="54"/>
  <c r="Q101" i="54"/>
  <c r="W109" i="54"/>
  <c r="W113" i="54"/>
  <c r="T128" i="54"/>
  <c r="Q130" i="54"/>
  <c r="Y132" i="54"/>
  <c r="AA137" i="54"/>
  <c r="Q139" i="54"/>
  <c r="Y142" i="54"/>
  <c r="W138" i="54"/>
  <c r="AA146" i="54"/>
  <c r="Q149" i="54"/>
  <c r="W157" i="54"/>
  <c r="AA163" i="54"/>
  <c r="W166" i="54"/>
  <c r="Y170" i="54"/>
  <c r="T173" i="54"/>
  <c r="T175" i="54"/>
  <c r="Y179" i="54"/>
  <c r="Y143" i="44"/>
  <c r="AB143" i="44" s="1"/>
  <c r="L146" i="44"/>
  <c r="P146" i="44" s="1"/>
  <c r="AK151" i="44"/>
  <c r="AN151" i="44" s="1"/>
  <c r="Y159" i="44"/>
  <c r="AB159" i="44" s="1"/>
  <c r="L162" i="44"/>
  <c r="P162" i="44" s="1"/>
  <c r="AK167" i="44"/>
  <c r="AN167" i="44" s="1"/>
  <c r="AJ176" i="44"/>
  <c r="Q188" i="44"/>
  <c r="AK194" i="44"/>
  <c r="AN194" i="44" s="1"/>
  <c r="Q15" i="54"/>
  <c r="Q20" i="54"/>
  <c r="Y21" i="54"/>
  <c r="Y30" i="54"/>
  <c r="W35" i="54"/>
  <c r="Q39" i="54"/>
  <c r="T41" i="54"/>
  <c r="Q43" i="54"/>
  <c r="T50" i="54"/>
  <c r="Q52" i="54"/>
  <c r="AA54" i="54"/>
  <c r="T62" i="54"/>
  <c r="T66" i="54"/>
  <c r="Q68" i="54"/>
  <c r="AA70" i="54"/>
  <c r="W82" i="54"/>
  <c r="Q89" i="54"/>
  <c r="T91" i="54"/>
  <c r="T95" i="54"/>
  <c r="Y96" i="54"/>
  <c r="T99" i="54"/>
  <c r="W101" i="54"/>
  <c r="W104" i="54"/>
  <c r="Y109" i="54"/>
  <c r="Q111" i="54"/>
  <c r="AA115" i="54"/>
  <c r="T124" i="54"/>
  <c r="W130" i="54"/>
  <c r="Q137" i="54"/>
  <c r="T139" i="54"/>
  <c r="Q141" i="54"/>
  <c r="AA139" i="54"/>
  <c r="Y144" i="54"/>
  <c r="T147" i="54"/>
  <c r="W149" i="54"/>
  <c r="W152" i="54"/>
  <c r="Y157" i="54"/>
  <c r="W159" i="54"/>
  <c r="AA161" i="54"/>
  <c r="AA157" i="54"/>
  <c r="Q173" i="54"/>
  <c r="Y175" i="54"/>
  <c r="W177" i="54"/>
  <c r="T182" i="54"/>
  <c r="AK146" i="44"/>
  <c r="AN146" i="44" s="1"/>
  <c r="Y154" i="44"/>
  <c r="AB154" i="44" s="1"/>
  <c r="L157" i="44"/>
  <c r="P157" i="44" s="1"/>
  <c r="AK162" i="44"/>
  <c r="AN162" i="44" s="1"/>
  <c r="Y170" i="44"/>
  <c r="AB170" i="44" s="1"/>
  <c r="L173" i="44"/>
  <c r="P173" i="44" s="1"/>
  <c r="K182" i="44"/>
  <c r="AJ185" i="44"/>
  <c r="AO189" i="44"/>
  <c r="Y18" i="54"/>
  <c r="W20" i="54"/>
  <c r="T29" i="54"/>
  <c r="Q32" i="54"/>
  <c r="Y33" i="54"/>
  <c r="Y35" i="54"/>
  <c r="Y37" i="54"/>
  <c r="Q45" i="54"/>
  <c r="W46" i="54"/>
  <c r="Q50" i="54"/>
  <c r="W52" i="54"/>
  <c r="Y57" i="54"/>
  <c r="AA59" i="54"/>
  <c r="T56" i="54"/>
  <c r="Q66" i="54"/>
  <c r="W68" i="54"/>
  <c r="Y73" i="54"/>
  <c r="T72" i="54"/>
  <c r="W80" i="54"/>
  <c r="W86" i="54"/>
  <c r="W87" i="54"/>
  <c r="T89" i="54"/>
  <c r="W91" i="54"/>
  <c r="AA96" i="54"/>
  <c r="Q99" i="54"/>
  <c r="Y101" i="54"/>
  <c r="Y104" i="54"/>
  <c r="Q106" i="54"/>
  <c r="W111" i="54"/>
  <c r="AA113" i="54"/>
  <c r="AA109" i="54"/>
  <c r="Y118" i="54"/>
  <c r="W124" i="54"/>
  <c r="W128" i="54"/>
  <c r="W134" i="54"/>
  <c r="W135" i="54"/>
  <c r="T137" i="54"/>
  <c r="W139" i="54"/>
  <c r="T143" i="54"/>
  <c r="AA144" i="54"/>
  <c r="Q147" i="54"/>
  <c r="Y149" i="54"/>
  <c r="Y152" i="54"/>
  <c r="Q154" i="54"/>
  <c r="Y159" i="54"/>
  <c r="Y161" i="54"/>
  <c r="Q164" i="54"/>
  <c r="Q169" i="54"/>
  <c r="T171" i="54"/>
  <c r="W173" i="54"/>
  <c r="Y177" i="54"/>
  <c r="T180" i="54"/>
  <c r="W182" i="54"/>
  <c r="J33" i="53"/>
  <c r="P36" i="53"/>
  <c r="P44" i="53" s="1"/>
  <c r="AJ178" i="44"/>
  <c r="AK186" i="44"/>
  <c r="AN186" i="44" s="1"/>
  <c r="AO181" i="44"/>
  <c r="Y194" i="44"/>
  <c r="AB194" i="44" s="1"/>
  <c r="AK196" i="44"/>
  <c r="AN196" i="44" s="1"/>
  <c r="K199" i="44"/>
  <c r="Y20" i="54"/>
  <c r="T22" i="54"/>
  <c r="AA28" i="54"/>
  <c r="AA37" i="54"/>
  <c r="T43" i="54"/>
  <c r="Y46" i="54"/>
  <c r="W50" i="54"/>
  <c r="Y52" i="54"/>
  <c r="AA57" i="54"/>
  <c r="Q59" i="54"/>
  <c r="Q61" i="54"/>
  <c r="W62" i="54"/>
  <c r="W66" i="54"/>
  <c r="Y68" i="54"/>
  <c r="AA73" i="54"/>
  <c r="Q75" i="54"/>
  <c r="W78" i="54"/>
  <c r="AA84" i="54"/>
  <c r="Y87" i="54"/>
  <c r="T97" i="54"/>
  <c r="W99" i="54"/>
  <c r="AA101" i="54"/>
  <c r="AA104" i="54"/>
  <c r="T106" i="54"/>
  <c r="T110" i="54"/>
  <c r="Y111" i="54"/>
  <c r="Y113" i="54"/>
  <c r="Q116" i="54"/>
  <c r="AA118" i="54"/>
  <c r="W121" i="54"/>
  <c r="T120" i="54"/>
  <c r="AA132" i="54"/>
  <c r="Y135" i="54"/>
  <c r="Q143" i="54"/>
  <c r="T145" i="54"/>
  <c r="W147" i="54"/>
  <c r="AA149" i="54"/>
  <c r="AA152" i="54"/>
  <c r="T154" i="54"/>
  <c r="T158" i="54"/>
  <c r="AA159" i="54"/>
  <c r="T162" i="54"/>
  <c r="W164" i="54"/>
  <c r="Y173" i="54"/>
  <c r="T183" i="54"/>
  <c r="M34" i="53"/>
  <c r="M43" i="53" s="1"/>
  <c r="Q36" i="53"/>
  <c r="L192" i="44"/>
  <c r="P192" i="44" s="1"/>
  <c r="AO199" i="44"/>
  <c r="R44" i="33"/>
  <c r="H45" i="33" s="1"/>
  <c r="R45" i="33" s="1"/>
  <c r="H46" i="33" s="1"/>
  <c r="R46" i="33" s="1"/>
  <c r="H47" i="33" s="1"/>
  <c r="R47" i="33" s="1"/>
  <c r="H48" i="33" s="1"/>
  <c r="R48" i="33" s="1"/>
  <c r="H49" i="33" s="1"/>
  <c r="Q25" i="54"/>
  <c r="W29" i="54"/>
  <c r="W43" i="54"/>
  <c r="Q55" i="54"/>
  <c r="Q57" i="54"/>
  <c r="Y62" i="54"/>
  <c r="Q71" i="54"/>
  <c r="Q73" i="54"/>
  <c r="Q77" i="54"/>
  <c r="Y78" i="54"/>
  <c r="Y82" i="54"/>
  <c r="AA78" i="54"/>
  <c r="AA87" i="54"/>
  <c r="T93" i="54"/>
  <c r="Q96" i="54"/>
  <c r="Q97" i="54"/>
  <c r="Y99" i="54"/>
  <c r="T102" i="54"/>
  <c r="Q104" i="54"/>
  <c r="Q108" i="54"/>
  <c r="Q110" i="54"/>
  <c r="AA111" i="54"/>
  <c r="T114" i="54"/>
  <c r="W116" i="54"/>
  <c r="Y121" i="54"/>
  <c r="W126" i="54"/>
  <c r="Y130" i="54"/>
  <c r="AA126" i="54"/>
  <c r="AA135" i="54"/>
  <c r="Q144" i="54"/>
  <c r="Q145" i="54"/>
  <c r="Y147" i="54"/>
  <c r="T150" i="54"/>
  <c r="Q152" i="54"/>
  <c r="Q156" i="54"/>
  <c r="Q158" i="54"/>
  <c r="T160" i="54"/>
  <c r="Q162" i="54"/>
  <c r="Y164" i="54"/>
  <c r="Q167" i="54"/>
  <c r="W171" i="54"/>
  <c r="T178" i="54"/>
  <c r="T177" i="54"/>
  <c r="W180" i="54"/>
  <c r="AK188" i="44"/>
  <c r="AN188" i="44" s="1"/>
  <c r="AP196" i="44"/>
  <c r="AP189" i="44"/>
  <c r="AJ198" i="44"/>
  <c r="AQ199" i="44"/>
  <c r="X195" i="44"/>
  <c r="T13" i="54"/>
  <c r="AA17" i="54"/>
  <c r="Q28" i="54"/>
  <c r="T34" i="54"/>
  <c r="AA35" i="54"/>
  <c r="T38" i="54"/>
  <c r="W40" i="54"/>
  <c r="W54" i="54"/>
  <c r="W55" i="54"/>
  <c r="T57" i="54"/>
  <c r="T59" i="54"/>
  <c r="W70" i="54"/>
  <c r="W71" i="54"/>
  <c r="T73" i="54"/>
  <c r="T75" i="54"/>
  <c r="AA76" i="54"/>
  <c r="Y76" i="54"/>
  <c r="T84" i="54"/>
  <c r="T85" i="54"/>
  <c r="W93" i="54"/>
  <c r="W97" i="54"/>
  <c r="T112" i="54"/>
  <c r="Q114" i="54"/>
  <c r="Y116" i="54"/>
  <c r="T119" i="54"/>
  <c r="AA121" i="54"/>
  <c r="Q123" i="54"/>
  <c r="Y126" i="54"/>
  <c r="Y124" i="54"/>
  <c r="T132" i="54"/>
  <c r="T133" i="54"/>
  <c r="T141" i="54"/>
  <c r="W145" i="54"/>
  <c r="W162" i="54"/>
  <c r="W167" i="54"/>
  <c r="Q178" i="54"/>
  <c r="Y180" i="54"/>
  <c r="Y178" i="54"/>
  <c r="I31" i="53"/>
  <c r="M112" i="53"/>
  <c r="M113" i="53"/>
  <c r="M114" i="53"/>
  <c r="M115" i="53"/>
  <c r="M109" i="53"/>
  <c r="M108" i="53"/>
  <c r="M111" i="53"/>
  <c r="M110" i="53"/>
  <c r="M106" i="53"/>
  <c r="S119" i="53" s="1"/>
  <c r="M107" i="53"/>
  <c r="AC111" i="53"/>
  <c r="AC112" i="53"/>
  <c r="AC113" i="53"/>
  <c r="AC114" i="53"/>
  <c r="AC115" i="53"/>
  <c r="AC110" i="53"/>
  <c r="AC109" i="53"/>
  <c r="AC108" i="53"/>
  <c r="AC106" i="53"/>
  <c r="AC107" i="53"/>
  <c r="AS111" i="53"/>
  <c r="AS112" i="53"/>
  <c r="AS113" i="53"/>
  <c r="AS114" i="53"/>
  <c r="AS115" i="53"/>
  <c r="AS109" i="53"/>
  <c r="AS110" i="53"/>
  <c r="AS108" i="53"/>
  <c r="AS106" i="53"/>
  <c r="AY119" i="53" s="1"/>
  <c r="AS107" i="53"/>
  <c r="BI111" i="53"/>
  <c r="BI112" i="53"/>
  <c r="BI113" i="53"/>
  <c r="BI114" i="53"/>
  <c r="BI115" i="53"/>
  <c r="BI109" i="53"/>
  <c r="BI108" i="53"/>
  <c r="BI110" i="53"/>
  <c r="BI106" i="53"/>
  <c r="BO119" i="53" s="1"/>
  <c r="BI107" i="53"/>
  <c r="BY111" i="53"/>
  <c r="BY112" i="53"/>
  <c r="BY113" i="53"/>
  <c r="BY114" i="53"/>
  <c r="BY115" i="53"/>
  <c r="BY109" i="53"/>
  <c r="BY108" i="53"/>
  <c r="BY110" i="53"/>
  <c r="BY106" i="53"/>
  <c r="BY107" i="53"/>
  <c r="CO111" i="53"/>
  <c r="CO112" i="53"/>
  <c r="CO113" i="53"/>
  <c r="CO114" i="53"/>
  <c r="CO115" i="53"/>
  <c r="CO109" i="53"/>
  <c r="CO108" i="53"/>
  <c r="CO110" i="53"/>
  <c r="CO106" i="53"/>
  <c r="CO107" i="53"/>
  <c r="DE111" i="53"/>
  <c r="DE112" i="53"/>
  <c r="DE113" i="53"/>
  <c r="DE114" i="53"/>
  <c r="DE115" i="53"/>
  <c r="DE109" i="53"/>
  <c r="DE108" i="53"/>
  <c r="DE106" i="53"/>
  <c r="DK119" i="53" s="1"/>
  <c r="DE107" i="53"/>
  <c r="DE110" i="53"/>
  <c r="DU115" i="53"/>
  <c r="DU111" i="53"/>
  <c r="DU112" i="53"/>
  <c r="DU113" i="53"/>
  <c r="DU114" i="53"/>
  <c r="DU110" i="53"/>
  <c r="DU108" i="53"/>
  <c r="DU109" i="53"/>
  <c r="DU106" i="53"/>
  <c r="DU107" i="53"/>
  <c r="EK115" i="53"/>
  <c r="EK111" i="53"/>
  <c r="EK112" i="53"/>
  <c r="EK113" i="53"/>
  <c r="EK114" i="53"/>
  <c r="EK110" i="53"/>
  <c r="EK108" i="53"/>
  <c r="EK109" i="53"/>
  <c r="EK106" i="53"/>
  <c r="EK107" i="53"/>
  <c r="FA111" i="53"/>
  <c r="FA112" i="53"/>
  <c r="FA115" i="53"/>
  <c r="FA113" i="53"/>
  <c r="FA114" i="53"/>
  <c r="FA110" i="53"/>
  <c r="FA108" i="53"/>
  <c r="FA109" i="53"/>
  <c r="FA106" i="53"/>
  <c r="FA107" i="53"/>
  <c r="FQ111" i="53"/>
  <c r="FQ112" i="53"/>
  <c r="FQ113" i="53"/>
  <c r="FQ114" i="53"/>
  <c r="FQ115" i="53"/>
  <c r="FQ109" i="53"/>
  <c r="FQ110" i="53"/>
  <c r="FQ108" i="53"/>
  <c r="FQ106" i="53"/>
  <c r="FQ107" i="53"/>
  <c r="GG111" i="53"/>
  <c r="GG112" i="53"/>
  <c r="GG113" i="53"/>
  <c r="GG114" i="53"/>
  <c r="GG115" i="53"/>
  <c r="GG109" i="53"/>
  <c r="GG108" i="53"/>
  <c r="GG106" i="53"/>
  <c r="GG110" i="53"/>
  <c r="GG107" i="53"/>
  <c r="Y75" i="54"/>
  <c r="Y91" i="54"/>
  <c r="Y107" i="54"/>
  <c r="Y123" i="54"/>
  <c r="Y139" i="54"/>
  <c r="Y155" i="54"/>
  <c r="G32" i="20"/>
  <c r="G131" i="20"/>
  <c r="G165" i="20"/>
  <c r="G182" i="20"/>
  <c r="G199" i="20"/>
  <c r="AA108" i="54"/>
  <c r="AA124" i="54"/>
  <c r="AA140" i="54"/>
  <c r="AA156" i="54"/>
  <c r="G171" i="20"/>
  <c r="O27" i="53"/>
  <c r="O34" i="53" s="1"/>
  <c r="P39" i="53"/>
  <c r="FI121" i="53"/>
  <c r="FY121" i="53"/>
  <c r="G126" i="20"/>
  <c r="G143" i="20"/>
  <c r="L44" i="53"/>
  <c r="N37" i="53"/>
  <c r="P38" i="53"/>
  <c r="P45" i="53" s="1"/>
  <c r="F42" i="53"/>
  <c r="E45" i="53"/>
  <c r="G138" i="20"/>
  <c r="G155" i="20"/>
  <c r="G178" i="20"/>
  <c r="G195" i="20"/>
  <c r="Q30" i="53"/>
  <c r="Q41" i="53" s="1"/>
  <c r="M36" i="53"/>
  <c r="M44" i="53" s="1"/>
  <c r="O37" i="53"/>
  <c r="Q38" i="53"/>
  <c r="Q45" i="53" s="1"/>
  <c r="E39" i="53"/>
  <c r="E31" i="53"/>
  <c r="E41" i="53" s="1"/>
  <c r="X119" i="53"/>
  <c r="BP119" i="53"/>
  <c r="G10" i="20"/>
  <c r="G18" i="20"/>
  <c r="G26" i="20"/>
  <c r="G42" i="20"/>
  <c r="G127" i="20"/>
  <c r="K38" i="53"/>
  <c r="T119" i="53"/>
  <c r="G190" i="20"/>
  <c r="I27" i="53"/>
  <c r="K32" i="53"/>
  <c r="K42" i="53" s="1"/>
  <c r="G145" i="20"/>
  <c r="G162" i="20"/>
  <c r="D45" i="53"/>
  <c r="F39" i="53"/>
  <c r="K43" i="53"/>
  <c r="AA170" i="54"/>
  <c r="G4" i="20"/>
  <c r="G12" i="20"/>
  <c r="G20" i="20"/>
  <c r="G37" i="20"/>
  <c r="G27" i="53"/>
  <c r="G31" i="53" s="1"/>
  <c r="F30" i="53"/>
  <c r="F41" i="53" s="1"/>
  <c r="H31" i="53"/>
  <c r="H41" i="53" s="1"/>
  <c r="J32" i="53"/>
  <c r="J42" i="53" s="1"/>
  <c r="N34" i="53"/>
  <c r="N43" i="53" s="1"/>
  <c r="P35" i="53"/>
  <c r="F38" i="53"/>
  <c r="H39" i="53"/>
  <c r="G29" i="20"/>
  <c r="G123" i="20"/>
  <c r="G129" i="20"/>
  <c r="G163" i="20"/>
  <c r="E37" i="53"/>
  <c r="H110" i="53"/>
  <c r="H113" i="53"/>
  <c r="H114" i="53"/>
  <c r="H115" i="53"/>
  <c r="H112" i="53"/>
  <c r="H106" i="53"/>
  <c r="H107" i="53"/>
  <c r="H109" i="53"/>
  <c r="H108" i="53"/>
  <c r="H111" i="53"/>
  <c r="X110" i="53"/>
  <c r="X113" i="53"/>
  <c r="X114" i="53"/>
  <c r="X115" i="53"/>
  <c r="X106" i="53"/>
  <c r="X107" i="53"/>
  <c r="X109" i="53"/>
  <c r="X108" i="53"/>
  <c r="X112" i="53"/>
  <c r="X111" i="53"/>
  <c r="AN110" i="53"/>
  <c r="AN112" i="53"/>
  <c r="AN113" i="53"/>
  <c r="AN114" i="53"/>
  <c r="AN115" i="53"/>
  <c r="AN106" i="53"/>
  <c r="AN107" i="53"/>
  <c r="AN111" i="53"/>
  <c r="AN109" i="53"/>
  <c r="AN108" i="53"/>
  <c r="G169" i="20"/>
  <c r="J31" i="53"/>
  <c r="N33" i="53"/>
  <c r="P34" i="53"/>
  <c r="F37" i="53"/>
  <c r="F44" i="53" s="1"/>
  <c r="H38" i="53"/>
  <c r="H45" i="53" s="1"/>
  <c r="J39" i="53"/>
  <c r="G30" i="20"/>
  <c r="G158" i="20"/>
  <c r="I30" i="53"/>
  <c r="I41" i="53" s="1"/>
  <c r="K31" i="53"/>
  <c r="K41" i="53" s="1"/>
  <c r="M32" i="53"/>
  <c r="M42" i="53" s="1"/>
  <c r="Q34" i="53"/>
  <c r="Q43" i="53" s="1"/>
  <c r="E36" i="53"/>
  <c r="E44" i="53" s="1"/>
  <c r="G37" i="53"/>
  <c r="I38" i="53"/>
  <c r="K39" i="53"/>
  <c r="L31" i="53"/>
  <c r="L41" i="53" s="1"/>
  <c r="E35" i="53"/>
  <c r="E43" i="53" s="1"/>
  <c r="K112" i="53"/>
  <c r="K113" i="53"/>
  <c r="K114" i="53"/>
  <c r="K115" i="53"/>
  <c r="K107" i="53"/>
  <c r="K109" i="53"/>
  <c r="K108" i="53"/>
  <c r="K111" i="53"/>
  <c r="K110" i="53"/>
  <c r="K106" i="53"/>
  <c r="AA111" i="53"/>
  <c r="AA112" i="53"/>
  <c r="AA113" i="53"/>
  <c r="AA114" i="53"/>
  <c r="AA115" i="53"/>
  <c r="AA107" i="53"/>
  <c r="AA110" i="53"/>
  <c r="AA109" i="53"/>
  <c r="AA108" i="53"/>
  <c r="AA106" i="53"/>
  <c r="AQ111" i="53"/>
  <c r="AQ112" i="53"/>
  <c r="AQ113" i="53"/>
  <c r="AQ114" i="53"/>
  <c r="AQ115" i="53"/>
  <c r="AQ107" i="53"/>
  <c r="AQ109" i="53"/>
  <c r="AQ110" i="53"/>
  <c r="AQ108" i="53"/>
  <c r="AQ106" i="53"/>
  <c r="AW119" i="53" s="1"/>
  <c r="BG111" i="53"/>
  <c r="BG112" i="53"/>
  <c r="BG113" i="53"/>
  <c r="BG114" i="53"/>
  <c r="BG115" i="53"/>
  <c r="BG107" i="53"/>
  <c r="BG109" i="53"/>
  <c r="BG108" i="53"/>
  <c r="BG110" i="53"/>
  <c r="BG106" i="53"/>
  <c r="BM119" i="53" s="1"/>
  <c r="BW111" i="53"/>
  <c r="BW112" i="53"/>
  <c r="BW113" i="53"/>
  <c r="BW114" i="53"/>
  <c r="BW115" i="53"/>
  <c r="BW107" i="53"/>
  <c r="BW109" i="53"/>
  <c r="BW108" i="53"/>
  <c r="BW110" i="53"/>
  <c r="BW106" i="53"/>
  <c r="CM111" i="53"/>
  <c r="CM112" i="53"/>
  <c r="CM113" i="53"/>
  <c r="CM114" i="53"/>
  <c r="CM115" i="53"/>
  <c r="CM107" i="53"/>
  <c r="CM109" i="53"/>
  <c r="CM108" i="53"/>
  <c r="CM110" i="53"/>
  <c r="CM106" i="53"/>
  <c r="DC115" i="53"/>
  <c r="DC111" i="53"/>
  <c r="DC112" i="53"/>
  <c r="DC113" i="53"/>
  <c r="DC114" i="53"/>
  <c r="DC107" i="53"/>
  <c r="DC110" i="53"/>
  <c r="DC109" i="53"/>
  <c r="DC108" i="53"/>
  <c r="DC106" i="53"/>
  <c r="DI119" i="53" s="1"/>
  <c r="DS115" i="53"/>
  <c r="DS111" i="53"/>
  <c r="DS112" i="53"/>
  <c r="DS113" i="53"/>
  <c r="DS114" i="53"/>
  <c r="DS107" i="53"/>
  <c r="DS110" i="53"/>
  <c r="DS108" i="53"/>
  <c r="DS109" i="53"/>
  <c r="DS106" i="53"/>
  <c r="EI115" i="53"/>
  <c r="EI111" i="53"/>
  <c r="EI112" i="53"/>
  <c r="EI113" i="53"/>
  <c r="EI114" i="53"/>
  <c r="EI107" i="53"/>
  <c r="EI110" i="53"/>
  <c r="EI108" i="53"/>
  <c r="EI109" i="53"/>
  <c r="EI106" i="53"/>
  <c r="EY115" i="53"/>
  <c r="EY111" i="53"/>
  <c r="EY112" i="53"/>
  <c r="EY113" i="53"/>
  <c r="EY114" i="53"/>
  <c r="EY107" i="53"/>
  <c r="EY110" i="53"/>
  <c r="EY108" i="53"/>
  <c r="EY109" i="53"/>
  <c r="EY106" i="53"/>
  <c r="FO115" i="53"/>
  <c r="FO111" i="53"/>
  <c r="FO112" i="53"/>
  <c r="FO113" i="53"/>
  <c r="FO114" i="53"/>
  <c r="FO107" i="53"/>
  <c r="FO109" i="53"/>
  <c r="FO110" i="53"/>
  <c r="FO108" i="53"/>
  <c r="FO106" i="53"/>
  <c r="GE115" i="53"/>
  <c r="GE111" i="53"/>
  <c r="GE112" i="53"/>
  <c r="GE113" i="53"/>
  <c r="GE114" i="53"/>
  <c r="GE110" i="53"/>
  <c r="GE107" i="53"/>
  <c r="GE109" i="53"/>
  <c r="GE108" i="53"/>
  <c r="GJ121" i="53" s="1"/>
  <c r="GE106" i="53"/>
  <c r="GU115" i="53"/>
  <c r="GU111" i="53"/>
  <c r="GU112" i="53"/>
  <c r="GU113" i="53"/>
  <c r="GU114" i="53"/>
  <c r="GU107" i="53"/>
  <c r="GU110" i="53"/>
  <c r="GU109" i="53"/>
  <c r="GU108" i="53"/>
  <c r="GU106" i="53"/>
  <c r="HK115" i="53"/>
  <c r="HK111" i="53"/>
  <c r="HK112" i="53"/>
  <c r="HK113" i="53"/>
  <c r="HK114" i="53"/>
  <c r="HK108" i="53"/>
  <c r="HK107" i="53"/>
  <c r="HK110" i="53"/>
  <c r="HK109" i="53"/>
  <c r="HK106" i="53"/>
  <c r="HQ119" i="53" s="1"/>
  <c r="G193" i="20"/>
  <c r="AX119" i="53"/>
  <c r="BN119" i="53"/>
  <c r="HR119" i="53"/>
  <c r="BD110" i="53"/>
  <c r="BD112" i="53"/>
  <c r="BD113" i="53"/>
  <c r="BD114" i="53"/>
  <c r="BD115" i="53"/>
  <c r="BT115" i="53"/>
  <c r="BT110" i="53"/>
  <c r="BT112" i="53"/>
  <c r="BT113" i="53"/>
  <c r="BT114" i="53"/>
  <c r="CJ115" i="53"/>
  <c r="CJ110" i="53"/>
  <c r="CJ112" i="53"/>
  <c r="CJ113" i="53"/>
  <c r="CJ114" i="53"/>
  <c r="CZ115" i="53"/>
  <c r="CZ110" i="53"/>
  <c r="CZ112" i="53"/>
  <c r="CZ113" i="53"/>
  <c r="CZ114" i="53"/>
  <c r="DP115" i="53"/>
  <c r="DP110" i="53"/>
  <c r="DP112" i="53"/>
  <c r="DP113" i="53"/>
  <c r="DP114" i="53"/>
  <c r="EF115" i="53"/>
  <c r="EF110" i="53"/>
  <c r="EF112" i="53"/>
  <c r="EF113" i="53"/>
  <c r="EF114" i="53"/>
  <c r="EV110" i="53"/>
  <c r="EV115" i="53"/>
  <c r="EV112" i="53"/>
  <c r="EV113" i="53"/>
  <c r="EV114" i="53"/>
  <c r="FL110" i="53"/>
  <c r="FR123" i="53" s="1"/>
  <c r="FL112" i="53"/>
  <c r="FL113" i="53"/>
  <c r="FL115" i="53"/>
  <c r="FL114" i="53"/>
  <c r="GB110" i="53"/>
  <c r="GB112" i="53"/>
  <c r="GB113" i="53"/>
  <c r="GB114" i="53"/>
  <c r="GB115" i="53"/>
  <c r="GR115" i="53"/>
  <c r="GR110" i="53"/>
  <c r="GR112" i="53"/>
  <c r="GR113" i="53"/>
  <c r="GR114" i="53"/>
  <c r="HH115" i="53"/>
  <c r="HH110" i="53"/>
  <c r="HH112" i="53"/>
  <c r="HH113" i="53"/>
  <c r="HH114" i="53"/>
  <c r="L107" i="53"/>
  <c r="AB107" i="53"/>
  <c r="AR107" i="53"/>
  <c r="BH107" i="53"/>
  <c r="BX107" i="53"/>
  <c r="CN107" i="53"/>
  <c r="DD107" i="53"/>
  <c r="DT107" i="53"/>
  <c r="EJ107" i="53"/>
  <c r="EZ107" i="53"/>
  <c r="FP107" i="53"/>
  <c r="GF107" i="53"/>
  <c r="GV107" i="53"/>
  <c r="P108" i="53"/>
  <c r="AG108" i="53"/>
  <c r="AX108" i="53"/>
  <c r="BO108" i="53"/>
  <c r="CF108" i="53"/>
  <c r="CW108" i="53"/>
  <c r="EV108" i="53"/>
  <c r="FM108" i="53"/>
  <c r="HL108" i="53"/>
  <c r="N109" i="53"/>
  <c r="AF109" i="53"/>
  <c r="AW109" i="53"/>
  <c r="BN109" i="53"/>
  <c r="CE109" i="53"/>
  <c r="CW109" i="53"/>
  <c r="DO109" i="53"/>
  <c r="FT109" i="53"/>
  <c r="GM109" i="53"/>
  <c r="HF109" i="53"/>
  <c r="AD110" i="53"/>
  <c r="AY110" i="53"/>
  <c r="BR110" i="53"/>
  <c r="DZ110" i="53"/>
  <c r="ES110" i="53"/>
  <c r="GF110" i="53"/>
  <c r="HA110" i="53"/>
  <c r="E111" i="53"/>
  <c r="AX111" i="53"/>
  <c r="BS111" i="53"/>
  <c r="DO111" i="53"/>
  <c r="EQ111" i="53"/>
  <c r="FS111" i="53"/>
  <c r="P112" i="53"/>
  <c r="BA112" i="53"/>
  <c r="EA112" i="53"/>
  <c r="D113" i="53"/>
  <c r="I111" i="53"/>
  <c r="I113" i="53"/>
  <c r="I114" i="53"/>
  <c r="I115" i="53"/>
  <c r="Y111" i="53"/>
  <c r="AE124" i="53" s="1"/>
  <c r="Y113" i="53"/>
  <c r="Y114" i="53"/>
  <c r="Y115" i="53"/>
  <c r="AO111" i="53"/>
  <c r="AO113" i="53"/>
  <c r="AO114" i="53"/>
  <c r="AO115" i="53"/>
  <c r="BE111" i="53"/>
  <c r="BE112" i="53"/>
  <c r="BE113" i="53"/>
  <c r="BE114" i="53"/>
  <c r="BE115" i="53"/>
  <c r="BU111" i="53"/>
  <c r="BU112" i="53"/>
  <c r="BU113" i="53"/>
  <c r="BU114" i="53"/>
  <c r="BU115" i="53"/>
  <c r="CK115" i="53"/>
  <c r="CK111" i="53"/>
  <c r="CK112" i="53"/>
  <c r="CK113" i="53"/>
  <c r="CK114" i="53"/>
  <c r="DA115" i="53"/>
  <c r="DA111" i="53"/>
  <c r="DA112" i="53"/>
  <c r="DA113" i="53"/>
  <c r="DA114" i="53"/>
  <c r="DQ115" i="53"/>
  <c r="DQ111" i="53"/>
  <c r="DQ112" i="53"/>
  <c r="DQ113" i="53"/>
  <c r="DQ114" i="53"/>
  <c r="EG115" i="53"/>
  <c r="EG111" i="53"/>
  <c r="EG112" i="53"/>
  <c r="EG113" i="53"/>
  <c r="EG114" i="53"/>
  <c r="EW115" i="53"/>
  <c r="EW111" i="53"/>
  <c r="EW112" i="53"/>
  <c r="EW113" i="53"/>
  <c r="EW114" i="53"/>
  <c r="FM111" i="53"/>
  <c r="FM112" i="53"/>
  <c r="FM113" i="53"/>
  <c r="FM115" i="53"/>
  <c r="FM114" i="53"/>
  <c r="GC111" i="53"/>
  <c r="GC112" i="53"/>
  <c r="GC113" i="53"/>
  <c r="GC114" i="53"/>
  <c r="GC115" i="53"/>
  <c r="GS115" i="53"/>
  <c r="GS111" i="53"/>
  <c r="GS112" i="53"/>
  <c r="GS113" i="53"/>
  <c r="GS114" i="53"/>
  <c r="HI115" i="53"/>
  <c r="HI111" i="53"/>
  <c r="HI112" i="53"/>
  <c r="HI113" i="53"/>
  <c r="HI114" i="53"/>
  <c r="L106" i="53"/>
  <c r="R119" i="53" s="1"/>
  <c r="AB106" i="53"/>
  <c r="AH119" i="53" s="1"/>
  <c r="BX106" i="53"/>
  <c r="CN106" i="53"/>
  <c r="CT119" i="53" s="1"/>
  <c r="DT106" i="53"/>
  <c r="EJ106" i="53"/>
  <c r="EZ106" i="53"/>
  <c r="FP106" i="53"/>
  <c r="GF106" i="53"/>
  <c r="GV106" i="53"/>
  <c r="HB119" i="53" s="1"/>
  <c r="Q108" i="53"/>
  <c r="AH108" i="53"/>
  <c r="AY108" i="53"/>
  <c r="BP108" i="53"/>
  <c r="CG108" i="53"/>
  <c r="EF108" i="53"/>
  <c r="EW108" i="53"/>
  <c r="FN108" i="53"/>
  <c r="HM108" i="53"/>
  <c r="P109" i="53"/>
  <c r="AG109" i="53"/>
  <c r="AX109" i="53"/>
  <c r="BO109" i="53"/>
  <c r="CF109" i="53"/>
  <c r="DP109" i="53"/>
  <c r="FU109" i="53"/>
  <c r="GN109" i="53"/>
  <c r="HH109" i="53"/>
  <c r="AG110" i="53"/>
  <c r="AZ110" i="53"/>
  <c r="BS110" i="53"/>
  <c r="DF110" i="53"/>
  <c r="EA110" i="53"/>
  <c r="ET110" i="53"/>
  <c r="HB110" i="53"/>
  <c r="F111" i="53"/>
  <c r="AY111" i="53"/>
  <c r="BT111" i="53"/>
  <c r="BZ124" i="53" s="1"/>
  <c r="CT111" i="53"/>
  <c r="DP111" i="53"/>
  <c r="ER111" i="53"/>
  <c r="FV111" i="53"/>
  <c r="GY111" i="53"/>
  <c r="S112" i="53"/>
  <c r="BB112" i="53"/>
  <c r="EB112" i="53"/>
  <c r="E113" i="53"/>
  <c r="J112" i="53"/>
  <c r="J113" i="53"/>
  <c r="J114" i="53"/>
  <c r="J115" i="53"/>
  <c r="Z112" i="53"/>
  <c r="Z113" i="53"/>
  <c r="Z114" i="53"/>
  <c r="Z115" i="53"/>
  <c r="AP112" i="53"/>
  <c r="AP113" i="53"/>
  <c r="AP114" i="53"/>
  <c r="AP115" i="53"/>
  <c r="BF112" i="53"/>
  <c r="BF113" i="53"/>
  <c r="BF114" i="53"/>
  <c r="BF115" i="53"/>
  <c r="BV112" i="53"/>
  <c r="BV113" i="53"/>
  <c r="BV114" i="53"/>
  <c r="BV115" i="53"/>
  <c r="CL112" i="53"/>
  <c r="CL113" i="53"/>
  <c r="CL114" i="53"/>
  <c r="CL115" i="53"/>
  <c r="DB115" i="53"/>
  <c r="DB112" i="53"/>
  <c r="DB113" i="53"/>
  <c r="DB114" i="53"/>
  <c r="DR115" i="53"/>
  <c r="DR112" i="53"/>
  <c r="DR113" i="53"/>
  <c r="DR114" i="53"/>
  <c r="EH115" i="53"/>
  <c r="EH112" i="53"/>
  <c r="EH113" i="53"/>
  <c r="EH114" i="53"/>
  <c r="EX115" i="53"/>
  <c r="EX112" i="53"/>
  <c r="EX113" i="53"/>
  <c r="EX114" i="53"/>
  <c r="FN112" i="53"/>
  <c r="FN113" i="53"/>
  <c r="FN115" i="53"/>
  <c r="FN114" i="53"/>
  <c r="GD112" i="53"/>
  <c r="GD113" i="53"/>
  <c r="GD114" i="53"/>
  <c r="GD115" i="53"/>
  <c r="GT115" i="53"/>
  <c r="GT112" i="53"/>
  <c r="GT113" i="53"/>
  <c r="GT114" i="53"/>
  <c r="HJ115" i="53"/>
  <c r="HJ111" i="53"/>
  <c r="HJ112" i="53"/>
  <c r="HJ113" i="53"/>
  <c r="HJ114" i="53"/>
  <c r="GW106" i="53"/>
  <c r="HC119" i="53" s="1"/>
  <c r="N107" i="53"/>
  <c r="AD107" i="53"/>
  <c r="BZ107" i="53"/>
  <c r="CP107" i="53"/>
  <c r="DV107" i="53"/>
  <c r="FR107" i="53"/>
  <c r="GH107" i="53"/>
  <c r="HP107" i="53"/>
  <c r="R108" i="53"/>
  <c r="AI108" i="53"/>
  <c r="AZ108" i="53"/>
  <c r="BQ108" i="53"/>
  <c r="DP108" i="53"/>
  <c r="EG108" i="53"/>
  <c r="EK121" i="53" s="1"/>
  <c r="EX108" i="53"/>
  <c r="Q109" i="53"/>
  <c r="AH109" i="53"/>
  <c r="AY109" i="53"/>
  <c r="BP109" i="53"/>
  <c r="CG109" i="53"/>
  <c r="CY109" i="53"/>
  <c r="DQ109" i="53"/>
  <c r="FV109" i="53"/>
  <c r="GO109" i="53"/>
  <c r="HI109" i="53"/>
  <c r="AH110" i="53"/>
  <c r="BA110" i="53"/>
  <c r="BU110" i="53"/>
  <c r="DI110" i="53"/>
  <c r="EB110" i="53"/>
  <c r="EU110" i="53"/>
  <c r="HC110" i="53"/>
  <c r="G111" i="53"/>
  <c r="AZ111" i="53"/>
  <c r="BV111" i="53"/>
  <c r="CU111" i="53"/>
  <c r="DR111" i="53"/>
  <c r="ES111" i="53"/>
  <c r="FW111" i="53"/>
  <c r="HB111" i="53"/>
  <c r="T112" i="53"/>
  <c r="BO112" i="53"/>
  <c r="ED112" i="53"/>
  <c r="T113" i="53"/>
  <c r="DL119" i="53"/>
  <c r="HD119" i="53"/>
  <c r="GZ107" i="53"/>
  <c r="S108" i="53"/>
  <c r="AJ108" i="53"/>
  <c r="BA108" i="53"/>
  <c r="CZ108" i="53"/>
  <c r="DQ108" i="53"/>
  <c r="EH108" i="53"/>
  <c r="FP108" i="53"/>
  <c r="HP108" i="53"/>
  <c r="R109" i="53"/>
  <c r="AI109" i="53"/>
  <c r="AZ109" i="53"/>
  <c r="BQ109" i="53"/>
  <c r="CH109" i="53"/>
  <c r="CZ109" i="53"/>
  <c r="DR109" i="53"/>
  <c r="FD109" i="53"/>
  <c r="FW109" i="53"/>
  <c r="GP109" i="53"/>
  <c r="HJ109" i="53"/>
  <c r="AI110" i="53"/>
  <c r="BB110" i="53"/>
  <c r="BV110" i="53"/>
  <c r="DJ110" i="53"/>
  <c r="EC110" i="53"/>
  <c r="EW110" i="53"/>
  <c r="GK110" i="53"/>
  <c r="HD110" i="53"/>
  <c r="BA111" i="53"/>
  <c r="CV111" i="53"/>
  <c r="EU111" i="53"/>
  <c r="FX111" i="53"/>
  <c r="HC111" i="53"/>
  <c r="U112" i="53"/>
  <c r="BP112" i="53"/>
  <c r="EQ112" i="53"/>
  <c r="U113" i="53"/>
  <c r="L112" i="53"/>
  <c r="L113" i="53"/>
  <c r="L114" i="53"/>
  <c r="L115" i="53"/>
  <c r="AB115" i="53"/>
  <c r="AB112" i="53"/>
  <c r="AB113" i="53"/>
  <c r="AB114" i="53"/>
  <c r="AR115" i="53"/>
  <c r="AR112" i="53"/>
  <c r="AR113" i="53"/>
  <c r="AR114" i="53"/>
  <c r="BH115" i="53"/>
  <c r="BH112" i="53"/>
  <c r="BH113" i="53"/>
  <c r="BH114" i="53"/>
  <c r="BX115" i="53"/>
  <c r="BX112" i="53"/>
  <c r="BX113" i="53"/>
  <c r="BX114" i="53"/>
  <c r="CN115" i="53"/>
  <c r="CN112" i="53"/>
  <c r="CN113" i="53"/>
  <c r="CN114" i="53"/>
  <c r="DD115" i="53"/>
  <c r="DD112" i="53"/>
  <c r="DD113" i="53"/>
  <c r="DD114" i="53"/>
  <c r="DT115" i="53"/>
  <c r="DT112" i="53"/>
  <c r="DT113" i="53"/>
  <c r="DT114" i="53"/>
  <c r="EJ115" i="53"/>
  <c r="EJ111" i="53"/>
  <c r="EJ112" i="53"/>
  <c r="EJ113" i="53"/>
  <c r="EJ114" i="53"/>
  <c r="EZ115" i="53"/>
  <c r="EZ111" i="53"/>
  <c r="EZ112" i="53"/>
  <c r="EZ113" i="53"/>
  <c r="EZ114" i="53"/>
  <c r="FP115" i="53"/>
  <c r="FP111" i="53"/>
  <c r="FP112" i="53"/>
  <c r="FP113" i="53"/>
  <c r="FP114" i="53"/>
  <c r="GF115" i="53"/>
  <c r="GF111" i="53"/>
  <c r="GF112" i="53"/>
  <c r="GF113" i="53"/>
  <c r="GF114" i="53"/>
  <c r="GV115" i="53"/>
  <c r="GV111" i="53"/>
  <c r="GV112" i="53"/>
  <c r="GV113" i="53"/>
  <c r="GV114" i="53"/>
  <c r="HL115" i="53"/>
  <c r="HL111" i="53"/>
  <c r="HL112" i="53"/>
  <c r="HL113" i="53"/>
  <c r="HL114" i="53"/>
  <c r="HR127" i="53" s="1"/>
  <c r="U119" i="53"/>
  <c r="BA119" i="53"/>
  <c r="BQ119" i="53"/>
  <c r="DM119" i="53"/>
  <c r="HE119" i="53"/>
  <c r="AF107" i="53"/>
  <c r="DX107" i="53"/>
  <c r="EN107" i="53"/>
  <c r="FD107" i="53"/>
  <c r="FT107" i="53"/>
  <c r="GJ107" i="53"/>
  <c r="HA107" i="53"/>
  <c r="T108" i="53"/>
  <c r="AK108" i="53"/>
  <c r="BB108" i="53"/>
  <c r="BS108" i="53"/>
  <c r="BX121" i="53" s="1"/>
  <c r="CJ108" i="53"/>
  <c r="DA108" i="53"/>
  <c r="DR108" i="53"/>
  <c r="EZ108" i="53"/>
  <c r="S109" i="53"/>
  <c r="AJ109" i="53"/>
  <c r="BA109" i="53"/>
  <c r="BR109" i="53"/>
  <c r="CI109" i="53"/>
  <c r="DA109" i="53"/>
  <c r="FE109" i="53"/>
  <c r="FX109" i="53"/>
  <c r="GR109" i="53"/>
  <c r="Q110" i="53"/>
  <c r="AJ110" i="53"/>
  <c r="BC110" i="53"/>
  <c r="DK110" i="53"/>
  <c r="ED110" i="53"/>
  <c r="EX110" i="53"/>
  <c r="GL110" i="53"/>
  <c r="HE110" i="53"/>
  <c r="J111" i="53"/>
  <c r="BB111" i="53"/>
  <c r="CW111" i="53"/>
  <c r="EV111" i="53"/>
  <c r="FY111" i="53"/>
  <c r="HD111" i="53"/>
  <c r="V112" i="53"/>
  <c r="BQ112" i="53"/>
  <c r="ER112" i="53"/>
  <c r="AJ113" i="53"/>
  <c r="GW107" i="53"/>
  <c r="GW111" i="53"/>
  <c r="GW112" i="53"/>
  <c r="GW113" i="53"/>
  <c r="GW114" i="53"/>
  <c r="GW115" i="53"/>
  <c r="HM107" i="53"/>
  <c r="HM115" i="53"/>
  <c r="HM111" i="53"/>
  <c r="HM112" i="53"/>
  <c r="HM113" i="53"/>
  <c r="HM114" i="53"/>
  <c r="V119" i="53"/>
  <c r="BB119" i="53"/>
  <c r="BR119" i="53"/>
  <c r="DN119" i="53"/>
  <c r="HF119" i="53"/>
  <c r="Q107" i="53"/>
  <c r="AG107" i="53"/>
  <c r="AW107" i="53"/>
  <c r="BM107" i="53"/>
  <c r="CC107" i="53"/>
  <c r="CS107" i="53"/>
  <c r="CX120" i="53" s="1"/>
  <c r="DI107" i="53"/>
  <c r="DY107" i="53"/>
  <c r="EO107" i="53"/>
  <c r="FE107" i="53"/>
  <c r="FU107" i="53"/>
  <c r="GK107" i="53"/>
  <c r="HB107" i="53"/>
  <c r="D108" i="53"/>
  <c r="U108" i="53"/>
  <c r="BT108" i="53"/>
  <c r="CK108" i="53"/>
  <c r="DB108" i="53"/>
  <c r="EJ108" i="53"/>
  <c r="HA108" i="53"/>
  <c r="T109" i="53"/>
  <c r="AK109" i="53"/>
  <c r="CJ109" i="53"/>
  <c r="DB109" i="53"/>
  <c r="DT109" i="53"/>
  <c r="FF109" i="53"/>
  <c r="FY109" i="53"/>
  <c r="GS109" i="53"/>
  <c r="HL109" i="53"/>
  <c r="R110" i="53"/>
  <c r="AK110" i="53"/>
  <c r="BE110" i="53"/>
  <c r="BX110" i="53"/>
  <c r="CS110" i="53"/>
  <c r="DL110" i="53"/>
  <c r="EE110" i="53"/>
  <c r="GM110" i="53"/>
  <c r="HF110" i="53"/>
  <c r="AH111" i="53"/>
  <c r="BC111" i="53"/>
  <c r="CX111" i="53"/>
  <c r="EX111" i="53"/>
  <c r="GA111" i="53"/>
  <c r="HE111" i="53"/>
  <c r="ET112" i="53"/>
  <c r="AK113" i="53"/>
  <c r="N108" i="53"/>
  <c r="N112" i="53"/>
  <c r="N113" i="53"/>
  <c r="N114" i="53"/>
  <c r="N115" i="53"/>
  <c r="AD108" i="53"/>
  <c r="AD112" i="53"/>
  <c r="AD113" i="53"/>
  <c r="AD114" i="53"/>
  <c r="AD115" i="53"/>
  <c r="AT108" i="53"/>
  <c r="AT112" i="53"/>
  <c r="AT113" i="53"/>
  <c r="AT114" i="53"/>
  <c r="AT115" i="53"/>
  <c r="BJ108" i="53"/>
  <c r="BJ112" i="53"/>
  <c r="BJ113" i="53"/>
  <c r="BJ114" i="53"/>
  <c r="BJ115" i="53"/>
  <c r="BZ108" i="53"/>
  <c r="BZ112" i="53"/>
  <c r="BZ113" i="53"/>
  <c r="BZ114" i="53"/>
  <c r="BZ115" i="53"/>
  <c r="CP108" i="53"/>
  <c r="CP109" i="53"/>
  <c r="CP112" i="53"/>
  <c r="CP113" i="53"/>
  <c r="CP114" i="53"/>
  <c r="CP115" i="53"/>
  <c r="DF108" i="53"/>
  <c r="DF109" i="53"/>
  <c r="DF112" i="53"/>
  <c r="DF113" i="53"/>
  <c r="DF114" i="53"/>
  <c r="DF115" i="53"/>
  <c r="DV115" i="53"/>
  <c r="DV108" i="53"/>
  <c r="DV109" i="53"/>
  <c r="EB122" i="53" s="1"/>
  <c r="DV112" i="53"/>
  <c r="DV113" i="53"/>
  <c r="DV114" i="53"/>
  <c r="EL108" i="53"/>
  <c r="EL109" i="53"/>
  <c r="EL115" i="53"/>
  <c r="EL112" i="53"/>
  <c r="EL113" i="53"/>
  <c r="EL114" i="53"/>
  <c r="FB108" i="53"/>
  <c r="FH121" i="53" s="1"/>
  <c r="FB109" i="53"/>
  <c r="FB112" i="53"/>
  <c r="FB115" i="53"/>
  <c r="FB113" i="53"/>
  <c r="FB114" i="53"/>
  <c r="FR108" i="53"/>
  <c r="FX121" i="53" s="1"/>
  <c r="FR109" i="53"/>
  <c r="FR112" i="53"/>
  <c r="FR113" i="53"/>
  <c r="FR114" i="53"/>
  <c r="FR115" i="53"/>
  <c r="GH108" i="53"/>
  <c r="GH109" i="53"/>
  <c r="GH112" i="53"/>
  <c r="GH113" i="53"/>
  <c r="GH114" i="53"/>
  <c r="GH115" i="53"/>
  <c r="GX108" i="53"/>
  <c r="GX109" i="53"/>
  <c r="GX111" i="53"/>
  <c r="GX112" i="53"/>
  <c r="GX113" i="53"/>
  <c r="GX114" i="53"/>
  <c r="GX115" i="53"/>
  <c r="HN108" i="53"/>
  <c r="HN115" i="53"/>
  <c r="HN109" i="53"/>
  <c r="HN111" i="53"/>
  <c r="HN112" i="53"/>
  <c r="HN113" i="53"/>
  <c r="HN114" i="53"/>
  <c r="CC106" i="53"/>
  <c r="DY106" i="53"/>
  <c r="EO106" i="53"/>
  <c r="FE106" i="53"/>
  <c r="FU106" i="53"/>
  <c r="GK106" i="53"/>
  <c r="R107" i="53"/>
  <c r="AH107" i="53"/>
  <c r="AX107" i="53"/>
  <c r="BN107" i="53"/>
  <c r="CD107" i="53"/>
  <c r="CT107" i="53"/>
  <c r="CW120" i="53" s="1"/>
  <c r="DJ107" i="53"/>
  <c r="DZ107" i="53"/>
  <c r="EP107" i="53"/>
  <c r="FF107" i="53"/>
  <c r="FV107" i="53"/>
  <c r="GL107" i="53"/>
  <c r="HC107" i="53"/>
  <c r="E108" i="53"/>
  <c r="V108" i="53"/>
  <c r="AM108" i="53"/>
  <c r="BD108" i="53"/>
  <c r="BI121" i="53" s="1"/>
  <c r="BU108" i="53"/>
  <c r="CL108" i="53"/>
  <c r="DT108" i="53"/>
  <c r="HB108" i="53"/>
  <c r="D109" i="53"/>
  <c r="U109" i="53"/>
  <c r="AL109" i="53"/>
  <c r="BT109" i="53"/>
  <c r="CK109" i="53"/>
  <c r="FG109" i="53"/>
  <c r="FZ109" i="53"/>
  <c r="GT109" i="53"/>
  <c r="HM109" i="53"/>
  <c r="S110" i="53"/>
  <c r="AL110" i="53"/>
  <c r="BF110" i="53"/>
  <c r="CT110" i="53"/>
  <c r="DM110" i="53"/>
  <c r="DS123" i="53" s="1"/>
  <c r="EG110" i="53"/>
  <c r="EZ110" i="53"/>
  <c r="FU110" i="53"/>
  <c r="GN110" i="53"/>
  <c r="HG110" i="53"/>
  <c r="L111" i="53"/>
  <c r="AI111" i="53"/>
  <c r="BD111" i="53"/>
  <c r="CD111" i="53"/>
  <c r="CY111" i="53"/>
  <c r="DZ111" i="53"/>
  <c r="FB111" i="53"/>
  <c r="GB111" i="53"/>
  <c r="HG111" i="53"/>
  <c r="HM124" i="53" s="1"/>
  <c r="Y112" i="53"/>
  <c r="CE112" i="53"/>
  <c r="FG112" i="53"/>
  <c r="AZ113" i="53"/>
  <c r="O109" i="53"/>
  <c r="U122" i="53" s="1"/>
  <c r="O110" i="53"/>
  <c r="O112" i="53"/>
  <c r="O113" i="53"/>
  <c r="O114" i="53"/>
  <c r="O115" i="53"/>
  <c r="AE109" i="53"/>
  <c r="AK122" i="53" s="1"/>
  <c r="AE110" i="53"/>
  <c r="AE112" i="53"/>
  <c r="AE113" i="53"/>
  <c r="AE114" i="53"/>
  <c r="AE115" i="53"/>
  <c r="AU109" i="53"/>
  <c r="AU110" i="53"/>
  <c r="BA123" i="53" s="1"/>
  <c r="AU112" i="53"/>
  <c r="AU113" i="53"/>
  <c r="AU114" i="53"/>
  <c r="AU115" i="53"/>
  <c r="BK109" i="53"/>
  <c r="BK110" i="53"/>
  <c r="BK112" i="53"/>
  <c r="BK113" i="53"/>
  <c r="BK114" i="53"/>
  <c r="BK115" i="53"/>
  <c r="CA109" i="53"/>
  <c r="CA110" i="53"/>
  <c r="CA112" i="53"/>
  <c r="CA113" i="53"/>
  <c r="CA114" i="53"/>
  <c r="CA115" i="53"/>
  <c r="CQ109" i="53"/>
  <c r="CQ110" i="53"/>
  <c r="CQ112" i="53"/>
  <c r="CQ113" i="53"/>
  <c r="CW126" i="53" s="1"/>
  <c r="CQ114" i="53"/>
  <c r="CQ115" i="53"/>
  <c r="DG109" i="53"/>
  <c r="DG110" i="53"/>
  <c r="DG112" i="53"/>
  <c r="DG113" i="53"/>
  <c r="DG114" i="53"/>
  <c r="DG115" i="53"/>
  <c r="DW109" i="53"/>
  <c r="EC122" i="53" s="1"/>
  <c r="DW110" i="53"/>
  <c r="DW112" i="53"/>
  <c r="DW113" i="53"/>
  <c r="DW114" i="53"/>
  <c r="DW115" i="53"/>
  <c r="EM109" i="53"/>
  <c r="ES122" i="53" s="1"/>
  <c r="EM115" i="53"/>
  <c r="EM110" i="53"/>
  <c r="EM112" i="53"/>
  <c r="EM113" i="53"/>
  <c r="EM114" i="53"/>
  <c r="FC109" i="53"/>
  <c r="FC110" i="53"/>
  <c r="FC112" i="53"/>
  <c r="FC115" i="53"/>
  <c r="FC113" i="53"/>
  <c r="FC114" i="53"/>
  <c r="FS109" i="53"/>
  <c r="FY122" i="53" s="1"/>
  <c r="FS110" i="53"/>
  <c r="FS112" i="53"/>
  <c r="FS113" i="53"/>
  <c r="FS114" i="53"/>
  <c r="FS115" i="53"/>
  <c r="FY128" i="53" s="1"/>
  <c r="GI109" i="53"/>
  <c r="GI110" i="53"/>
  <c r="GI112" i="53"/>
  <c r="GI113" i="53"/>
  <c r="GI114" i="53"/>
  <c r="GI115" i="53"/>
  <c r="GY109" i="53"/>
  <c r="GY110" i="53"/>
  <c r="GY112" i="53"/>
  <c r="GY113" i="53"/>
  <c r="GY114" i="53"/>
  <c r="GY115" i="53"/>
  <c r="HO115" i="53"/>
  <c r="HO109" i="53"/>
  <c r="HO110" i="53"/>
  <c r="HO112" i="53"/>
  <c r="HO113" i="53"/>
  <c r="HO114" i="53"/>
  <c r="CD106" i="53"/>
  <c r="DZ106" i="53"/>
  <c r="EP106" i="53"/>
  <c r="FF106" i="53"/>
  <c r="FV106" i="53"/>
  <c r="GL106" i="53"/>
  <c r="S107" i="53"/>
  <c r="AI107" i="53"/>
  <c r="AY107" i="53"/>
  <c r="BO107" i="53"/>
  <c r="CE107" i="53"/>
  <c r="CU107" i="53"/>
  <c r="DK107" i="53"/>
  <c r="EA107" i="53"/>
  <c r="EQ107" i="53"/>
  <c r="FG107" i="53"/>
  <c r="FW107" i="53"/>
  <c r="GM107" i="53"/>
  <c r="GS120" i="53" s="1"/>
  <c r="HD107" i="53"/>
  <c r="F108" i="53"/>
  <c r="W108" i="53"/>
  <c r="BE108" i="53"/>
  <c r="BV108" i="53"/>
  <c r="DD108" i="53"/>
  <c r="EM108" i="53"/>
  <c r="HC108" i="53"/>
  <c r="HI121" i="53" s="1"/>
  <c r="E109" i="53"/>
  <c r="V109" i="53"/>
  <c r="AM109" i="53"/>
  <c r="BD109" i="53"/>
  <c r="BU109" i="53"/>
  <c r="CL109" i="53"/>
  <c r="DD109" i="53"/>
  <c r="FH109" i="53"/>
  <c r="GB109" i="53"/>
  <c r="T110" i="53"/>
  <c r="AM110" i="53"/>
  <c r="BZ110" i="53"/>
  <c r="CU110" i="53"/>
  <c r="EH110" i="53"/>
  <c r="FV110" i="53"/>
  <c r="GO110" i="53"/>
  <c r="HI110" i="53"/>
  <c r="AJ111" i="53"/>
  <c r="BF111" i="53"/>
  <c r="CE111" i="53"/>
  <c r="CZ111" i="53"/>
  <c r="DF124" i="53" s="1"/>
  <c r="EA111" i="53"/>
  <c r="FC111" i="53"/>
  <c r="GD111" i="53"/>
  <c r="GJ124" i="53" s="1"/>
  <c r="HH111" i="53"/>
  <c r="HN124" i="53" s="1"/>
  <c r="CF112" i="53"/>
  <c r="FH112" i="53"/>
  <c r="BA113" i="53"/>
  <c r="P110" i="53"/>
  <c r="P111" i="53"/>
  <c r="P113" i="53"/>
  <c r="P114" i="53"/>
  <c r="P115" i="53"/>
  <c r="AF110" i="53"/>
  <c r="AL123" i="53" s="1"/>
  <c r="AF111" i="53"/>
  <c r="AF113" i="53"/>
  <c r="AF114" i="53"/>
  <c r="AF115" i="53"/>
  <c r="AV110" i="53"/>
  <c r="AV111" i="53"/>
  <c r="BB124" i="53" s="1"/>
  <c r="AV113" i="53"/>
  <c r="AV114" i="53"/>
  <c r="AV115" i="53"/>
  <c r="BL110" i="53"/>
  <c r="BL111" i="53"/>
  <c r="BL112" i="53"/>
  <c r="BR125" i="53" s="1"/>
  <c r="BL113" i="53"/>
  <c r="BL114" i="53"/>
  <c r="BL115" i="53"/>
  <c r="CB110" i="53"/>
  <c r="CH123" i="53" s="1"/>
  <c r="CB111" i="53"/>
  <c r="CB112" i="53"/>
  <c r="CB113" i="53"/>
  <c r="CB114" i="53"/>
  <c r="CB115" i="53"/>
  <c r="CR110" i="53"/>
  <c r="CR111" i="53"/>
  <c r="CR112" i="53"/>
  <c r="CR113" i="53"/>
  <c r="CR114" i="53"/>
  <c r="CR115" i="53"/>
  <c r="DH110" i="53"/>
  <c r="DN123" i="53" s="1"/>
  <c r="DH111" i="53"/>
  <c r="DH112" i="53"/>
  <c r="DH113" i="53"/>
  <c r="DH114" i="53"/>
  <c r="DH115" i="53"/>
  <c r="DN128" i="53" s="1"/>
  <c r="DX110" i="53"/>
  <c r="DX111" i="53"/>
  <c r="DX112" i="53"/>
  <c r="DX113" i="53"/>
  <c r="DX114" i="53"/>
  <c r="DX115" i="53"/>
  <c r="EN115" i="53"/>
  <c r="EN110" i="53"/>
  <c r="EN111" i="53"/>
  <c r="EN112" i="53"/>
  <c r="EN113" i="53"/>
  <c r="EN114" i="53"/>
  <c r="FD110" i="53"/>
  <c r="FD111" i="53"/>
  <c r="FD112" i="53"/>
  <c r="FD115" i="53"/>
  <c r="FD113" i="53"/>
  <c r="FD114" i="53"/>
  <c r="FT110" i="53"/>
  <c r="FT111" i="53"/>
  <c r="FT112" i="53"/>
  <c r="FT113" i="53"/>
  <c r="FT114" i="53"/>
  <c r="FT115" i="53"/>
  <c r="GJ110" i="53"/>
  <c r="GJ111" i="53"/>
  <c r="GJ112" i="53"/>
  <c r="GJ113" i="53"/>
  <c r="GJ114" i="53"/>
  <c r="GJ115" i="53"/>
  <c r="GZ110" i="53"/>
  <c r="HF123" i="53" s="1"/>
  <c r="GZ111" i="53"/>
  <c r="GZ112" i="53"/>
  <c r="GZ113" i="53"/>
  <c r="GZ114" i="53"/>
  <c r="GZ115" i="53"/>
  <c r="HP110" i="53"/>
  <c r="HP111" i="53"/>
  <c r="HP112" i="53"/>
  <c r="HP113" i="53"/>
  <c r="HP114" i="53"/>
  <c r="HP115" i="53"/>
  <c r="AI106" i="53"/>
  <c r="CE106" i="53"/>
  <c r="CK119" i="53" s="1"/>
  <c r="CU106" i="53"/>
  <c r="EA106" i="53"/>
  <c r="EQ106" i="53"/>
  <c r="FG106" i="53"/>
  <c r="FW106" i="53"/>
  <c r="GM106" i="53"/>
  <c r="D107" i="53"/>
  <c r="T107" i="53"/>
  <c r="AJ107" i="53"/>
  <c r="AZ107" i="53"/>
  <c r="BP107" i="53"/>
  <c r="CF107" i="53"/>
  <c r="CV107" i="53"/>
  <c r="DL107" i="53"/>
  <c r="EB107" i="53"/>
  <c r="ER107" i="53"/>
  <c r="FH107" i="53"/>
  <c r="FX107" i="53"/>
  <c r="GN107" i="53"/>
  <c r="HE107" i="53"/>
  <c r="G108" i="53"/>
  <c r="AO108" i="53"/>
  <c r="BF108" i="53"/>
  <c r="CN108" i="53"/>
  <c r="DW108" i="53"/>
  <c r="EN108" i="53"/>
  <c r="GM108" i="53"/>
  <c r="HD108" i="53"/>
  <c r="F109" i="53"/>
  <c r="W109" i="53"/>
  <c r="BE109" i="53"/>
  <c r="BK122" i="53" s="1"/>
  <c r="BV109" i="53"/>
  <c r="FI109" i="53"/>
  <c r="GC109" i="53"/>
  <c r="GV109" i="53"/>
  <c r="U110" i="53"/>
  <c r="AO110" i="53"/>
  <c r="BH110" i="53"/>
  <c r="CV110" i="53"/>
  <c r="FB110" i="53"/>
  <c r="FW110" i="53"/>
  <c r="GP110" i="53"/>
  <c r="HJ110" i="53"/>
  <c r="N111" i="53"/>
  <c r="AK111" i="53"/>
  <c r="BH111" i="53"/>
  <c r="CF111" i="53"/>
  <c r="DB111" i="53"/>
  <c r="EB111" i="53"/>
  <c r="FF111" i="53"/>
  <c r="GH111" i="53"/>
  <c r="HO111" i="53"/>
  <c r="CG112" i="53"/>
  <c r="FW112" i="53"/>
  <c r="BP113" i="53"/>
  <c r="Q111" i="53"/>
  <c r="Q112" i="53"/>
  <c r="Q113" i="53"/>
  <c r="Q114" i="53"/>
  <c r="Q115" i="53"/>
  <c r="AG111" i="53"/>
  <c r="AG112" i="53"/>
  <c r="AG113" i="53"/>
  <c r="AM126" i="53" s="1"/>
  <c r="AG114" i="53"/>
  <c r="AG115" i="53"/>
  <c r="AW111" i="53"/>
  <c r="BC124" i="53" s="1"/>
  <c r="AW112" i="53"/>
  <c r="AW113" i="53"/>
  <c r="BC126" i="53" s="1"/>
  <c r="AW114" i="53"/>
  <c r="AW115" i="53"/>
  <c r="BM111" i="53"/>
  <c r="BM112" i="53"/>
  <c r="BM113" i="53"/>
  <c r="BM114" i="53"/>
  <c r="BM115" i="53"/>
  <c r="CC111" i="53"/>
  <c r="CC112" i="53"/>
  <c r="CC113" i="53"/>
  <c r="CC114" i="53"/>
  <c r="CC115" i="53"/>
  <c r="CS111" i="53"/>
  <c r="CY124" i="53" s="1"/>
  <c r="CS112" i="53"/>
  <c r="CS113" i="53"/>
  <c r="CS114" i="53"/>
  <c r="CS115" i="53"/>
  <c r="DI111" i="53"/>
  <c r="DI112" i="53"/>
  <c r="DI113" i="53"/>
  <c r="DI114" i="53"/>
  <c r="DI115" i="53"/>
  <c r="DY111" i="53"/>
  <c r="DY112" i="53"/>
  <c r="DY113" i="53"/>
  <c r="DY114" i="53"/>
  <c r="DY115" i="53"/>
  <c r="EO111" i="53"/>
  <c r="EO112" i="53"/>
  <c r="EO113" i="53"/>
  <c r="EO114" i="53"/>
  <c r="EO115" i="53"/>
  <c r="FE111" i="53"/>
  <c r="FE112" i="53"/>
  <c r="FE115" i="53"/>
  <c r="FE113" i="53"/>
  <c r="FE114" i="53"/>
  <c r="FU111" i="53"/>
  <c r="FU112" i="53"/>
  <c r="FU113" i="53"/>
  <c r="FU114" i="53"/>
  <c r="FU115" i="53"/>
  <c r="GK111" i="53"/>
  <c r="GK112" i="53"/>
  <c r="GK113" i="53"/>
  <c r="GK114" i="53"/>
  <c r="GK115" i="53"/>
  <c r="HA111" i="53"/>
  <c r="HA112" i="53"/>
  <c r="HA113" i="53"/>
  <c r="HA114" i="53"/>
  <c r="HA115" i="53"/>
  <c r="D106" i="53"/>
  <c r="AJ106" i="53"/>
  <c r="CF106" i="53"/>
  <c r="CV106" i="53"/>
  <c r="EB106" i="53"/>
  <c r="ER106" i="53"/>
  <c r="FH106" i="53"/>
  <c r="FX106" i="53"/>
  <c r="GN106" i="53"/>
  <c r="E107" i="53"/>
  <c r="U107" i="53"/>
  <c r="AK107" i="53"/>
  <c r="AQ120" i="53" s="1"/>
  <c r="BA107" i="53"/>
  <c r="BQ107" i="53"/>
  <c r="CG107" i="53"/>
  <c r="CW107" i="53"/>
  <c r="DM107" i="53"/>
  <c r="EC107" i="53"/>
  <c r="ES107" i="53"/>
  <c r="FI107" i="53"/>
  <c r="FY107" i="53"/>
  <c r="GO107" i="53"/>
  <c r="Y108" i="53"/>
  <c r="AP108" i="53"/>
  <c r="BX108" i="53"/>
  <c r="DG108" i="53"/>
  <c r="DX108" i="53"/>
  <c r="EO108" i="53"/>
  <c r="GN108" i="53"/>
  <c r="HE108" i="53"/>
  <c r="G109" i="53"/>
  <c r="AO109" i="53"/>
  <c r="BF109" i="53"/>
  <c r="CN109" i="53"/>
  <c r="DH109" i="53"/>
  <c r="FJ109" i="53"/>
  <c r="GD109" i="53"/>
  <c r="GW109" i="53"/>
  <c r="AP110" i="53"/>
  <c r="CW110" i="53"/>
  <c r="DC123" i="53" s="1"/>
  <c r="DQ110" i="53"/>
  <c r="EJ110" i="53"/>
  <c r="FE110" i="53"/>
  <c r="FX110" i="53"/>
  <c r="GQ110" i="53"/>
  <c r="O111" i="53"/>
  <c r="AL111" i="53"/>
  <c r="BJ111" i="53"/>
  <c r="CG111" i="53"/>
  <c r="DD111" i="53"/>
  <c r="EC111" i="53"/>
  <c r="FG111" i="53"/>
  <c r="GI111" i="53"/>
  <c r="CH112" i="53"/>
  <c r="FX112" i="53"/>
  <c r="BQ113" i="53"/>
  <c r="R112" i="53"/>
  <c r="R113" i="53"/>
  <c r="R114" i="53"/>
  <c r="R115" i="53"/>
  <c r="AH112" i="53"/>
  <c r="AN125" i="53" s="1"/>
  <c r="AH113" i="53"/>
  <c r="AH114" i="53"/>
  <c r="AH115" i="53"/>
  <c r="AX112" i="53"/>
  <c r="AX113" i="53"/>
  <c r="AX114" i="53"/>
  <c r="AX115" i="53"/>
  <c r="BN112" i="53"/>
  <c r="BN113" i="53"/>
  <c r="BN114" i="53"/>
  <c r="BN115" i="53"/>
  <c r="CD112" i="53"/>
  <c r="CD113" i="53"/>
  <c r="CD114" i="53"/>
  <c r="CD115" i="53"/>
  <c r="CT112" i="53"/>
  <c r="CZ125" i="53" s="1"/>
  <c r="CT113" i="53"/>
  <c r="CT114" i="53"/>
  <c r="CT115" i="53"/>
  <c r="DJ112" i="53"/>
  <c r="DJ113" i="53"/>
  <c r="DJ114" i="53"/>
  <c r="DJ115" i="53"/>
  <c r="DZ112" i="53"/>
  <c r="DZ113" i="53"/>
  <c r="DZ114" i="53"/>
  <c r="DZ115" i="53"/>
  <c r="EF128" i="53" s="1"/>
  <c r="EP112" i="53"/>
  <c r="EP113" i="53"/>
  <c r="EP114" i="53"/>
  <c r="EP115" i="53"/>
  <c r="FF112" i="53"/>
  <c r="FF115" i="53"/>
  <c r="FF113" i="53"/>
  <c r="FF114" i="53"/>
  <c r="FV112" i="53"/>
  <c r="FV113" i="53"/>
  <c r="FV114" i="53"/>
  <c r="FV115" i="53"/>
  <c r="GL112" i="53"/>
  <c r="GL113" i="53"/>
  <c r="GL114" i="53"/>
  <c r="GL115" i="53"/>
  <c r="HB112" i="53"/>
  <c r="HB113" i="53"/>
  <c r="HB114" i="53"/>
  <c r="HB115" i="53"/>
  <c r="E106" i="53"/>
  <c r="AK106" i="53"/>
  <c r="CG106" i="53"/>
  <c r="EC106" i="53"/>
  <c r="ES106" i="53"/>
  <c r="FI106" i="53"/>
  <c r="FY106" i="53"/>
  <c r="GO106" i="53"/>
  <c r="AB120" i="53"/>
  <c r="AR120" i="53"/>
  <c r="DT120" i="53"/>
  <c r="GV120" i="53"/>
  <c r="I108" i="53"/>
  <c r="Z108" i="53"/>
  <c r="BH108" i="53"/>
  <c r="CQ108" i="53"/>
  <c r="CW121" i="53" s="1"/>
  <c r="DH108" i="53"/>
  <c r="DY108" i="53"/>
  <c r="EP108" i="53"/>
  <c r="Y109" i="53"/>
  <c r="AP109" i="53"/>
  <c r="BX109" i="53"/>
  <c r="DI109" i="53"/>
  <c r="FL109" i="53"/>
  <c r="GZ109" i="53"/>
  <c r="D110" i="53"/>
  <c r="BJ110" i="53"/>
  <c r="BP123" i="53" s="1"/>
  <c r="CX110" i="53"/>
  <c r="DR110" i="53"/>
  <c r="FF110" i="53"/>
  <c r="FY110" i="53"/>
  <c r="GS110" i="53"/>
  <c r="HL110" i="53"/>
  <c r="R111" i="53"/>
  <c r="BK111" i="53"/>
  <c r="CH111" i="53"/>
  <c r="DF111" i="53"/>
  <c r="EE111" i="53"/>
  <c r="FH111" i="53"/>
  <c r="GL111" i="53"/>
  <c r="CF113" i="53"/>
  <c r="S113" i="53"/>
  <c r="S114" i="53"/>
  <c r="S115" i="53"/>
  <c r="AI113" i="53"/>
  <c r="AI114" i="53"/>
  <c r="AI115" i="53"/>
  <c r="AY113" i="53"/>
  <c r="BE126" i="53" s="1"/>
  <c r="AY114" i="53"/>
  <c r="AY115" i="53"/>
  <c r="BO113" i="53"/>
  <c r="BO114" i="53"/>
  <c r="BO115" i="53"/>
  <c r="CE113" i="53"/>
  <c r="CE114" i="53"/>
  <c r="CE115" i="53"/>
  <c r="CU113" i="53"/>
  <c r="CU114" i="53"/>
  <c r="CU115" i="53"/>
  <c r="DK113" i="53"/>
  <c r="DK114" i="53"/>
  <c r="DK115" i="53"/>
  <c r="EA113" i="53"/>
  <c r="EA114" i="53"/>
  <c r="EA115" i="53"/>
  <c r="EG128" i="53" s="1"/>
  <c r="EQ113" i="53"/>
  <c r="EQ114" i="53"/>
  <c r="EQ115" i="53"/>
  <c r="FG115" i="53"/>
  <c r="FG113" i="53"/>
  <c r="FG114" i="53"/>
  <c r="FW113" i="53"/>
  <c r="GC126" i="53" s="1"/>
  <c r="FW114" i="53"/>
  <c r="FW115" i="53"/>
  <c r="GM113" i="53"/>
  <c r="GM114" i="53"/>
  <c r="GM115" i="53"/>
  <c r="HC113" i="53"/>
  <c r="HC114" i="53"/>
  <c r="HC115" i="53"/>
  <c r="AR119" i="53"/>
  <c r="AR132" i="53" s="1"/>
  <c r="CN119" i="53"/>
  <c r="AS120" i="53"/>
  <c r="HH107" i="53"/>
  <c r="HM120" i="53" s="1"/>
  <c r="J108" i="53"/>
  <c r="AR108" i="53"/>
  <c r="CA108" i="53"/>
  <c r="CR108" i="53"/>
  <c r="DI108" i="53"/>
  <c r="DZ108" i="53"/>
  <c r="EQ108" i="53"/>
  <c r="I109" i="53"/>
  <c r="O122" i="53" s="1"/>
  <c r="Z109" i="53"/>
  <c r="BH109" i="53"/>
  <c r="CR109" i="53"/>
  <c r="DJ109" i="53"/>
  <c r="FM109" i="53"/>
  <c r="GF109" i="53"/>
  <c r="HA109" i="53"/>
  <c r="E110" i="53"/>
  <c r="Y110" i="53"/>
  <c r="AR110" i="53"/>
  <c r="BM110" i="53"/>
  <c r="EL110" i="53"/>
  <c r="FG110" i="53"/>
  <c r="FZ110" i="53"/>
  <c r="GT110" i="53"/>
  <c r="HM110" i="53"/>
  <c r="S111" i="53"/>
  <c r="BN111" i="53"/>
  <c r="CI111" i="53"/>
  <c r="DG111" i="53"/>
  <c r="EF111" i="53"/>
  <c r="EL124" i="53" s="1"/>
  <c r="FI111" i="53"/>
  <c r="GM111" i="53"/>
  <c r="CV112" i="53"/>
  <c r="D114" i="53"/>
  <c r="D115" i="53"/>
  <c r="T114" i="53"/>
  <c r="T115" i="53"/>
  <c r="AJ114" i="53"/>
  <c r="AJ115" i="53"/>
  <c r="AZ114" i="53"/>
  <c r="AZ115" i="53"/>
  <c r="BP114" i="53"/>
  <c r="BP115" i="53"/>
  <c r="CF114" i="53"/>
  <c r="CF115" i="53"/>
  <c r="CV115" i="53"/>
  <c r="CV114" i="53"/>
  <c r="DL115" i="53"/>
  <c r="DL114" i="53"/>
  <c r="EB115" i="53"/>
  <c r="EB114" i="53"/>
  <c r="EB113" i="53"/>
  <c r="ER115" i="53"/>
  <c r="ER114" i="53"/>
  <c r="ER113" i="53"/>
  <c r="FH115" i="53"/>
  <c r="FH114" i="53"/>
  <c r="FH113" i="53"/>
  <c r="FX115" i="53"/>
  <c r="FX114" i="53"/>
  <c r="GD127" i="53" s="1"/>
  <c r="FX113" i="53"/>
  <c r="GD126" i="53" s="1"/>
  <c r="GN115" i="53"/>
  <c r="GT128" i="53" s="1"/>
  <c r="GN114" i="53"/>
  <c r="GN113" i="53"/>
  <c r="HD115" i="53"/>
  <c r="HD114" i="53"/>
  <c r="HD113" i="53"/>
  <c r="AS119" i="53"/>
  <c r="AS132" i="53" s="1"/>
  <c r="BY119" i="53"/>
  <c r="CO119" i="53"/>
  <c r="BD107" i="53"/>
  <c r="BT107" i="53"/>
  <c r="CJ107" i="53"/>
  <c r="CN120" i="53" s="1"/>
  <c r="CZ107" i="53"/>
  <c r="DP107" i="53"/>
  <c r="DV120" i="53" s="1"/>
  <c r="EF107" i="53"/>
  <c r="EK120" i="53" s="1"/>
  <c r="EV107" i="53"/>
  <c r="FA120" i="53" s="1"/>
  <c r="FL107" i="53"/>
  <c r="FP120" i="53" s="1"/>
  <c r="GB107" i="53"/>
  <c r="GG120" i="53" s="1"/>
  <c r="GR107" i="53"/>
  <c r="GW120" i="53" s="1"/>
  <c r="HI107" i="53"/>
  <c r="AB108" i="53"/>
  <c r="BK108" i="53"/>
  <c r="CB108" i="53"/>
  <c r="CS108" i="53"/>
  <c r="DJ108" i="53"/>
  <c r="EA108" i="53"/>
  <c r="ER108" i="53"/>
  <c r="GQ108" i="53"/>
  <c r="HH108" i="53"/>
  <c r="J109" i="53"/>
  <c r="AR109" i="53"/>
  <c r="BZ109" i="53"/>
  <c r="CS109" i="53"/>
  <c r="DK109" i="53"/>
  <c r="FN109" i="53"/>
  <c r="HB109" i="53"/>
  <c r="F110" i="53"/>
  <c r="L123" i="53" s="1"/>
  <c r="Z110" i="53"/>
  <c r="AF123" i="53" s="1"/>
  <c r="BN110" i="53"/>
  <c r="DA110" i="53"/>
  <c r="DT110" i="53"/>
  <c r="EO110" i="53"/>
  <c r="FH110" i="53"/>
  <c r="GA110" i="53"/>
  <c r="HN110" i="53"/>
  <c r="T111" i="53"/>
  <c r="AP111" i="53"/>
  <c r="BO111" i="53"/>
  <c r="BU124" i="53" s="1"/>
  <c r="CJ111" i="53"/>
  <c r="DJ111" i="53"/>
  <c r="EH111" i="53"/>
  <c r="FK111" i="53"/>
  <c r="FQ124" i="53" s="1"/>
  <c r="GN111" i="53"/>
  <c r="AO112" i="53"/>
  <c r="AU125" i="53" s="1"/>
  <c r="HC112" i="53"/>
  <c r="DL113" i="53"/>
  <c r="E115" i="53"/>
  <c r="E114" i="53"/>
  <c r="U115" i="53"/>
  <c r="U114" i="53"/>
  <c r="AK115" i="53"/>
  <c r="AK114" i="53"/>
  <c r="BA115" i="53"/>
  <c r="BA114" i="53"/>
  <c r="BQ115" i="53"/>
  <c r="BW128" i="53" s="1"/>
  <c r="BQ114" i="53"/>
  <c r="CG115" i="53"/>
  <c r="CG113" i="53"/>
  <c r="CG114" i="53"/>
  <c r="CW115" i="53"/>
  <c r="DC128" i="53" s="1"/>
  <c r="CW112" i="53"/>
  <c r="CW113" i="53"/>
  <c r="CW114" i="53"/>
  <c r="DM115" i="53"/>
  <c r="DM112" i="53"/>
  <c r="DM113" i="53"/>
  <c r="DM114" i="53"/>
  <c r="EC115" i="53"/>
  <c r="EI128" i="53" s="1"/>
  <c r="EC112" i="53"/>
  <c r="EI125" i="53" s="1"/>
  <c r="EI135" i="53" s="1"/>
  <c r="EC113" i="53"/>
  <c r="EI126" i="53" s="1"/>
  <c r="EC114" i="53"/>
  <c r="EI127" i="53" s="1"/>
  <c r="EI136" i="53" s="1"/>
  <c r="ES115" i="53"/>
  <c r="ES112" i="53"/>
  <c r="ES113" i="53"/>
  <c r="ES114" i="53"/>
  <c r="FI112" i="53"/>
  <c r="FO125" i="53" s="1"/>
  <c r="FI113" i="53"/>
  <c r="FI115" i="53"/>
  <c r="FI114" i="53"/>
  <c r="FY115" i="53"/>
  <c r="FY112" i="53"/>
  <c r="FY113" i="53"/>
  <c r="FY114" i="53"/>
  <c r="GO115" i="53"/>
  <c r="GO112" i="53"/>
  <c r="GO113" i="53"/>
  <c r="GO114" i="53"/>
  <c r="HE115" i="53"/>
  <c r="HE112" i="53"/>
  <c r="HE113" i="53"/>
  <c r="HE114" i="53"/>
  <c r="BD106" i="53"/>
  <c r="BT106" i="53"/>
  <c r="CJ106" i="53"/>
  <c r="CZ106" i="53"/>
  <c r="DP106" i="53"/>
  <c r="EF106" i="53"/>
  <c r="EJ119" i="53" s="1"/>
  <c r="EV106" i="53"/>
  <c r="EZ119" i="53" s="1"/>
  <c r="FL106" i="53"/>
  <c r="GB106" i="53"/>
  <c r="GG119" i="53" s="1"/>
  <c r="GR106" i="53"/>
  <c r="GW119" i="53" s="1"/>
  <c r="HH106" i="53"/>
  <c r="HM119" i="53" s="1"/>
  <c r="HM132" i="53" s="1"/>
  <c r="I107" i="53"/>
  <c r="Y107" i="53"/>
  <c r="AO107" i="53"/>
  <c r="AU120" i="53" s="1"/>
  <c r="BE107" i="53"/>
  <c r="BU107" i="53"/>
  <c r="CA120" i="53" s="1"/>
  <c r="CK107" i="53"/>
  <c r="CQ120" i="53" s="1"/>
  <c r="DA107" i="53"/>
  <c r="DG120" i="53" s="1"/>
  <c r="DQ107" i="53"/>
  <c r="DW120" i="53" s="1"/>
  <c r="EG107" i="53"/>
  <c r="EM120" i="53" s="1"/>
  <c r="EW107" i="53"/>
  <c r="FM107" i="53"/>
  <c r="GC107" i="53"/>
  <c r="GS107" i="53"/>
  <c r="HJ107" i="53"/>
  <c r="L108" i="53"/>
  <c r="AU108" i="53"/>
  <c r="BL108" i="53"/>
  <c r="CC108" i="53"/>
  <c r="CT108" i="53"/>
  <c r="DK108" i="53"/>
  <c r="DQ121" i="53" s="1"/>
  <c r="EB108" i="53"/>
  <c r="ES108" i="53"/>
  <c r="EY121" i="53" s="1"/>
  <c r="GR108" i="53"/>
  <c r="HI108" i="53"/>
  <c r="HO121" i="53" s="1"/>
  <c r="AB109" i="53"/>
  <c r="BJ109" i="53"/>
  <c r="CB109" i="53"/>
  <c r="CT109" i="53"/>
  <c r="DL109" i="53"/>
  <c r="EV109" i="53"/>
  <c r="GJ109" i="53"/>
  <c r="HC109" i="53"/>
  <c r="HI122" i="53" s="1"/>
  <c r="AT110" i="53"/>
  <c r="AZ123" i="53" s="1"/>
  <c r="BO110" i="53"/>
  <c r="DB110" i="53"/>
  <c r="EP110" i="53"/>
  <c r="FI110" i="53"/>
  <c r="FO123" i="53" s="1"/>
  <c r="GC110" i="53"/>
  <c r="GI123" i="53" s="1"/>
  <c r="GV110" i="53"/>
  <c r="U111" i="53"/>
  <c r="AR111" i="53"/>
  <c r="BP111" i="53"/>
  <c r="CL111" i="53"/>
  <c r="DK111" i="53"/>
  <c r="EL111" i="53"/>
  <c r="FL111" i="53"/>
  <c r="FR124" i="53" s="1"/>
  <c r="GO111" i="53"/>
  <c r="AV112" i="53"/>
  <c r="DK112" i="53"/>
  <c r="HD112" i="53"/>
  <c r="F113" i="53"/>
  <c r="F114" i="53"/>
  <c r="L127" i="53" s="1"/>
  <c r="L136" i="53" s="1"/>
  <c r="F115" i="53"/>
  <c r="L128" i="53" s="1"/>
  <c r="V113" i="53"/>
  <c r="AB126" i="53" s="1"/>
  <c r="V114" i="53"/>
  <c r="V115" i="53"/>
  <c r="AL115" i="53"/>
  <c r="AL113" i="53"/>
  <c r="AR126" i="53" s="1"/>
  <c r="AL114" i="53"/>
  <c r="BB115" i="53"/>
  <c r="BB113" i="53"/>
  <c r="BB114" i="53"/>
  <c r="BR115" i="53"/>
  <c r="BX128" i="53" s="1"/>
  <c r="BR113" i="53"/>
  <c r="BX126" i="53" s="1"/>
  <c r="BR114" i="53"/>
  <c r="BX127" i="53" s="1"/>
  <c r="BX136" i="53" s="1"/>
  <c r="CH115" i="53"/>
  <c r="CH113" i="53"/>
  <c r="CH114" i="53"/>
  <c r="CX115" i="53"/>
  <c r="DD128" i="53" s="1"/>
  <c r="CX113" i="53"/>
  <c r="DD126" i="53" s="1"/>
  <c r="CX114" i="53"/>
  <c r="DN115" i="53"/>
  <c r="DN111" i="53"/>
  <c r="DT124" i="53" s="1"/>
  <c r="DN113" i="53"/>
  <c r="DT126" i="53" s="1"/>
  <c r="DN114" i="53"/>
  <c r="ED115" i="53"/>
  <c r="ED111" i="53"/>
  <c r="ED113" i="53"/>
  <c r="EJ126" i="53" s="1"/>
  <c r="ED114" i="53"/>
  <c r="EJ127" i="53" s="1"/>
  <c r="ET115" i="53"/>
  <c r="EZ128" i="53" s="1"/>
  <c r="ET111" i="53"/>
  <c r="EZ124" i="53" s="1"/>
  <c r="ET113" i="53"/>
  <c r="ET114" i="53"/>
  <c r="FJ111" i="53"/>
  <c r="FP124" i="53" s="1"/>
  <c r="FJ112" i="53"/>
  <c r="FP125" i="53" s="1"/>
  <c r="FJ113" i="53"/>
  <c r="FP126" i="53" s="1"/>
  <c r="FJ115" i="53"/>
  <c r="FJ114" i="53"/>
  <c r="FZ115" i="53"/>
  <c r="GF128" i="53" s="1"/>
  <c r="FZ111" i="53"/>
  <c r="FZ112" i="53"/>
  <c r="FZ113" i="53"/>
  <c r="FZ114" i="53"/>
  <c r="GP115" i="53"/>
  <c r="GV128" i="53" s="1"/>
  <c r="GP111" i="53"/>
  <c r="GV124" i="53" s="1"/>
  <c r="GP112" i="53"/>
  <c r="GV125" i="53" s="1"/>
  <c r="GP113" i="53"/>
  <c r="GP114" i="53"/>
  <c r="HF115" i="53"/>
  <c r="HF111" i="53"/>
  <c r="HL124" i="53" s="1"/>
  <c r="HF112" i="53"/>
  <c r="HL125" i="53" s="1"/>
  <c r="HF113" i="53"/>
  <c r="HL126" i="53" s="1"/>
  <c r="HF114" i="53"/>
  <c r="I106" i="53"/>
  <c r="Y106" i="53"/>
  <c r="AO106" i="53"/>
  <c r="AU119" i="53" s="1"/>
  <c r="AU132" i="53" s="1"/>
  <c r="BE106" i="53"/>
  <c r="BU106" i="53"/>
  <c r="CK106" i="53"/>
  <c r="DA106" i="53"/>
  <c r="DG119" i="53" s="1"/>
  <c r="DG132" i="53" s="1"/>
  <c r="DQ106" i="53"/>
  <c r="DW119" i="53" s="1"/>
  <c r="DW132" i="53" s="1"/>
  <c r="EG106" i="53"/>
  <c r="EM119" i="53" s="1"/>
  <c r="EM132" i="53" s="1"/>
  <c r="EW106" i="53"/>
  <c r="FA119" i="53" s="1"/>
  <c r="FA132" i="53" s="1"/>
  <c r="FM106" i="53"/>
  <c r="GC106" i="53"/>
  <c r="GS106" i="53"/>
  <c r="GY119" i="53" s="1"/>
  <c r="HI106" i="53"/>
  <c r="HO119" i="53" s="1"/>
  <c r="J107" i="53"/>
  <c r="P120" i="53" s="1"/>
  <c r="Z107" i="53"/>
  <c r="AF120" i="53" s="1"/>
  <c r="AP107" i="53"/>
  <c r="AV120" i="53" s="1"/>
  <c r="BF107" i="53"/>
  <c r="BL120" i="53" s="1"/>
  <c r="BV107" i="53"/>
  <c r="CB120" i="53" s="1"/>
  <c r="CL107" i="53"/>
  <c r="CR120" i="53" s="1"/>
  <c r="DB107" i="53"/>
  <c r="DH120" i="53" s="1"/>
  <c r="DR107" i="53"/>
  <c r="DX120" i="53" s="1"/>
  <c r="EH107" i="53"/>
  <c r="EN120" i="53" s="1"/>
  <c r="EX107" i="53"/>
  <c r="FD120" i="53" s="1"/>
  <c r="FN107" i="53"/>
  <c r="FT120" i="53" s="1"/>
  <c r="GD107" i="53"/>
  <c r="GJ120" i="53" s="1"/>
  <c r="GT107" i="53"/>
  <c r="GZ120" i="53" s="1"/>
  <c r="AE108" i="53"/>
  <c r="AV108" i="53"/>
  <c r="BB121" i="53" s="1"/>
  <c r="BB133" i="53" s="1"/>
  <c r="BM108" i="53"/>
  <c r="BS121" i="53" s="1"/>
  <c r="BS133" i="53" s="1"/>
  <c r="CD108" i="53"/>
  <c r="CJ121" i="53" s="1"/>
  <c r="CJ133" i="53" s="1"/>
  <c r="CU108" i="53"/>
  <c r="DL108" i="53"/>
  <c r="EC108" i="53"/>
  <c r="EI121" i="53" s="1"/>
  <c r="ET108" i="53"/>
  <c r="EZ121" i="53" s="1"/>
  <c r="GB108" i="53"/>
  <c r="GS108" i="53"/>
  <c r="HJ108" i="53"/>
  <c r="HP121" i="53" s="1"/>
  <c r="L109" i="53"/>
  <c r="R122" i="53" s="1"/>
  <c r="AT109" i="53"/>
  <c r="AZ122" i="53" s="1"/>
  <c r="BL109" i="53"/>
  <c r="BR122" i="53" s="1"/>
  <c r="CC109" i="53"/>
  <c r="CU109" i="53"/>
  <c r="DM109" i="53"/>
  <c r="EW109" i="53"/>
  <c r="FC122" i="53" s="1"/>
  <c r="FP109" i="53"/>
  <c r="FV122" i="53" s="1"/>
  <c r="GK109" i="53"/>
  <c r="GQ122" i="53" s="1"/>
  <c r="HD109" i="53"/>
  <c r="I110" i="53"/>
  <c r="AB110" i="53"/>
  <c r="AH123" i="53" s="1"/>
  <c r="AW110" i="53"/>
  <c r="BC123" i="53" s="1"/>
  <c r="BC134" i="53" s="1"/>
  <c r="BP110" i="53"/>
  <c r="BV123" i="53" s="1"/>
  <c r="DV110" i="53"/>
  <c r="EQ110" i="53"/>
  <c r="FJ110" i="53"/>
  <c r="FP123" i="53" s="1"/>
  <c r="GD110" i="53"/>
  <c r="GJ123" i="53" s="1"/>
  <c r="GJ134" i="53" s="1"/>
  <c r="GW110" i="53"/>
  <c r="HC123" i="53" s="1"/>
  <c r="V111" i="53"/>
  <c r="AT111" i="53"/>
  <c r="BQ111" i="53"/>
  <c r="CN111" i="53"/>
  <c r="CT124" i="53" s="1"/>
  <c r="DL111" i="53"/>
  <c r="EM111" i="53"/>
  <c r="ES124" i="53" s="1"/>
  <c r="FN111" i="53"/>
  <c r="AY112" i="53"/>
  <c r="DL112" i="53"/>
  <c r="G112" i="53"/>
  <c r="G113" i="53"/>
  <c r="M126" i="53" s="1"/>
  <c r="G114" i="53"/>
  <c r="M127" i="53" s="1"/>
  <c r="M136" i="53" s="1"/>
  <c r="G115" i="53"/>
  <c r="M128" i="53" s="1"/>
  <c r="W112" i="53"/>
  <c r="AC125" i="53" s="1"/>
  <c r="W113" i="53"/>
  <c r="AC126" i="53" s="1"/>
  <c r="W114" i="53"/>
  <c r="AC127" i="53" s="1"/>
  <c r="W115" i="53"/>
  <c r="AC128" i="53" s="1"/>
  <c r="AM112" i="53"/>
  <c r="AM113" i="53"/>
  <c r="AS126" i="53" s="1"/>
  <c r="AM114" i="53"/>
  <c r="AS127" i="53" s="1"/>
  <c r="AS136" i="53" s="1"/>
  <c r="AM115" i="53"/>
  <c r="AS128" i="53" s="1"/>
  <c r="BC115" i="53"/>
  <c r="BI128" i="53" s="1"/>
  <c r="BC112" i="53"/>
  <c r="BI125" i="53" s="1"/>
  <c r="BI135" i="53" s="1"/>
  <c r="BC113" i="53"/>
  <c r="BI126" i="53" s="1"/>
  <c r="BC114" i="53"/>
  <c r="BI127" i="53" s="1"/>
  <c r="BS115" i="53"/>
  <c r="BY128" i="53" s="1"/>
  <c r="BS112" i="53"/>
  <c r="BS113" i="53"/>
  <c r="BY126" i="53" s="1"/>
  <c r="BS114" i="53"/>
  <c r="BY127" i="53" s="1"/>
  <c r="CI115" i="53"/>
  <c r="CO128" i="53" s="1"/>
  <c r="CI112" i="53"/>
  <c r="CO125" i="53" s="1"/>
  <c r="CO135" i="53" s="1"/>
  <c r="CI113" i="53"/>
  <c r="CO126" i="53" s="1"/>
  <c r="CI114" i="53"/>
  <c r="CO127" i="53" s="1"/>
  <c r="CO136" i="53" s="1"/>
  <c r="CY115" i="53"/>
  <c r="DE128" i="53" s="1"/>
  <c r="CY112" i="53"/>
  <c r="CY113" i="53"/>
  <c r="DE126" i="53" s="1"/>
  <c r="CY114" i="53"/>
  <c r="DE127" i="53" s="1"/>
  <c r="DE136" i="53" s="1"/>
  <c r="DO115" i="53"/>
  <c r="DU128" i="53" s="1"/>
  <c r="DO112" i="53"/>
  <c r="DU125" i="53" s="1"/>
  <c r="DU135" i="53" s="1"/>
  <c r="DO113" i="53"/>
  <c r="DU126" i="53" s="1"/>
  <c r="DO114" i="53"/>
  <c r="DU127" i="53" s="1"/>
  <c r="EE115" i="53"/>
  <c r="EK128" i="53" s="1"/>
  <c r="EE112" i="53"/>
  <c r="EK125" i="53" s="1"/>
  <c r="EK135" i="53" s="1"/>
  <c r="EE113" i="53"/>
  <c r="EK126" i="53" s="1"/>
  <c r="EE114" i="53"/>
  <c r="EK127" i="53" s="1"/>
  <c r="EU115" i="53"/>
  <c r="FA128" i="53" s="1"/>
  <c r="EU112" i="53"/>
  <c r="FA125" i="53" s="1"/>
  <c r="FA135" i="53" s="1"/>
  <c r="EU113" i="53"/>
  <c r="FA126" i="53" s="1"/>
  <c r="EU114" i="53"/>
  <c r="FA127" i="53" s="1"/>
  <c r="FA136" i="53" s="1"/>
  <c r="FK109" i="53"/>
  <c r="FK112" i="53"/>
  <c r="FQ125" i="53" s="1"/>
  <c r="FK113" i="53"/>
  <c r="FQ126" i="53" s="1"/>
  <c r="FK115" i="53"/>
  <c r="FQ128" i="53" s="1"/>
  <c r="FK114" i="53"/>
  <c r="FQ127" i="53" s="1"/>
  <c r="FQ136" i="53" s="1"/>
  <c r="GA115" i="53"/>
  <c r="GG128" i="53" s="1"/>
  <c r="GA109" i="53"/>
  <c r="GG122" i="53" s="1"/>
  <c r="GA112" i="53"/>
  <c r="GG125" i="53" s="1"/>
  <c r="GG135" i="53" s="1"/>
  <c r="GA113" i="53"/>
  <c r="GG126" i="53" s="1"/>
  <c r="GA114" i="53"/>
  <c r="GG127" i="53" s="1"/>
  <c r="GQ115" i="53"/>
  <c r="GW128" i="53" s="1"/>
  <c r="GQ109" i="53"/>
  <c r="GQ112" i="53"/>
  <c r="GW125" i="53" s="1"/>
  <c r="GQ113" i="53"/>
  <c r="GW126" i="53" s="1"/>
  <c r="GQ114" i="53"/>
  <c r="GW127" i="53" s="1"/>
  <c r="GW136" i="53" s="1"/>
  <c r="HG115" i="53"/>
  <c r="HM128" i="53" s="1"/>
  <c r="HG109" i="53"/>
  <c r="HM122" i="53" s="1"/>
  <c r="HG112" i="53"/>
  <c r="HM125" i="53" s="1"/>
  <c r="HG113" i="53"/>
  <c r="HM126" i="53" s="1"/>
  <c r="HG114" i="53"/>
  <c r="HM127" i="53" s="1"/>
  <c r="J106" i="53"/>
  <c r="P119" i="53" s="1"/>
  <c r="P132" i="53" s="1"/>
  <c r="Z106" i="53"/>
  <c r="AF119" i="53" s="1"/>
  <c r="AF132" i="53" s="1"/>
  <c r="AP106" i="53"/>
  <c r="AV119" i="53" s="1"/>
  <c r="AV132" i="53" s="1"/>
  <c r="BF106" i="53"/>
  <c r="BL119" i="53" s="1"/>
  <c r="BL132" i="53" s="1"/>
  <c r="BV106" i="53"/>
  <c r="CB119" i="53" s="1"/>
  <c r="CB132" i="53" s="1"/>
  <c r="CL106" i="53"/>
  <c r="CR119" i="53" s="1"/>
  <c r="CR132" i="53" s="1"/>
  <c r="DB106" i="53"/>
  <c r="DH119" i="53" s="1"/>
  <c r="DH132" i="53" s="1"/>
  <c r="DR106" i="53"/>
  <c r="DX119" i="53" s="1"/>
  <c r="DX132" i="53" s="1"/>
  <c r="EH106" i="53"/>
  <c r="EN119" i="53" s="1"/>
  <c r="EN132" i="53" s="1"/>
  <c r="EX106" i="53"/>
  <c r="FD119" i="53" s="1"/>
  <c r="FD132" i="53" s="1"/>
  <c r="FN106" i="53"/>
  <c r="FT119" i="53" s="1"/>
  <c r="FT132" i="53" s="1"/>
  <c r="GD106" i="53"/>
  <c r="GJ119" i="53" s="1"/>
  <c r="GJ132" i="53" s="1"/>
  <c r="GT106" i="53"/>
  <c r="GZ119" i="53" s="1"/>
  <c r="GZ132" i="53" s="1"/>
  <c r="HJ106" i="53"/>
  <c r="HP119" i="53" s="1"/>
  <c r="HL107" i="53"/>
  <c r="HR120" i="53" s="1"/>
  <c r="O108" i="53"/>
  <c r="U121" i="53" s="1"/>
  <c r="U133" i="53" s="1"/>
  <c r="AF108" i="53"/>
  <c r="AL121" i="53" s="1"/>
  <c r="AW108" i="53"/>
  <c r="BC121" i="53" s="1"/>
  <c r="BN108" i="53"/>
  <c r="BT121" i="53" s="1"/>
  <c r="CE108" i="53"/>
  <c r="CK121" i="53" s="1"/>
  <c r="CV108" i="53"/>
  <c r="DB121" i="53" s="1"/>
  <c r="DM108" i="53"/>
  <c r="DS121" i="53" s="1"/>
  <c r="ED108" i="53"/>
  <c r="EJ121" i="53" s="1"/>
  <c r="EU108" i="53"/>
  <c r="FA121" i="53" s="1"/>
  <c r="FL108" i="53"/>
  <c r="GC108" i="53"/>
  <c r="GI121" i="53" s="1"/>
  <c r="GT108" i="53"/>
  <c r="GZ121" i="53" s="1"/>
  <c r="AD109" i="53"/>
  <c r="AJ122" i="53" s="1"/>
  <c r="AV109" i="53"/>
  <c r="BB122" i="53" s="1"/>
  <c r="BM109" i="53"/>
  <c r="BS122" i="53" s="1"/>
  <c r="CD109" i="53"/>
  <c r="CJ122" i="53" s="1"/>
  <c r="CV109" i="53"/>
  <c r="DB122" i="53" s="1"/>
  <c r="DN109" i="53"/>
  <c r="DT122" i="53" s="1"/>
  <c r="EF109" i="53"/>
  <c r="EX109" i="53"/>
  <c r="FD122" i="53" s="1"/>
  <c r="GL109" i="53"/>
  <c r="GR122" i="53" s="1"/>
  <c r="HE109" i="53"/>
  <c r="HK122" i="53" s="1"/>
  <c r="J110" i="53"/>
  <c r="P123" i="53" s="1"/>
  <c r="AX110" i="53"/>
  <c r="BD123" i="53" s="1"/>
  <c r="BQ110" i="53"/>
  <c r="BW123" i="53" s="1"/>
  <c r="CK110" i="53"/>
  <c r="CQ123" i="53" s="1"/>
  <c r="DD110" i="53"/>
  <c r="DJ123" i="53" s="1"/>
  <c r="DY110" i="53"/>
  <c r="EE123" i="53" s="1"/>
  <c r="ER110" i="53"/>
  <c r="EX123" i="53" s="1"/>
  <c r="FK110" i="53"/>
  <c r="FQ123" i="53" s="1"/>
  <c r="GX110" i="53"/>
  <c r="HD123" i="53" s="1"/>
  <c r="D111" i="53"/>
  <c r="J124" i="53" s="1"/>
  <c r="W111" i="53"/>
  <c r="AC124" i="53" s="1"/>
  <c r="AU111" i="53"/>
  <c r="BA124" i="53" s="1"/>
  <c r="BR111" i="53"/>
  <c r="BX124" i="53" s="1"/>
  <c r="CP111" i="53"/>
  <c r="DM111" i="53"/>
  <c r="DS124" i="53" s="1"/>
  <c r="EP111" i="53"/>
  <c r="FR111" i="53"/>
  <c r="FX124" i="53" s="1"/>
  <c r="GR111" i="53"/>
  <c r="I112" i="53"/>
  <c r="AZ112" i="53"/>
  <c r="BF125" i="53" s="1"/>
  <c r="DN112" i="53"/>
  <c r="DT125" i="53" s="1"/>
  <c r="DT135" i="53" s="1"/>
  <c r="T130" i="17"/>
  <c r="BP130" i="17"/>
  <c r="EC124" i="17"/>
  <c r="M127" i="17"/>
  <c r="AC127" i="17"/>
  <c r="AS127" i="17"/>
  <c r="BI127" i="17"/>
  <c r="DU131" i="17"/>
  <c r="BQ132" i="17"/>
  <c r="CX122" i="17"/>
  <c r="DN122" i="17"/>
  <c r="ED122" i="17"/>
  <c r="ED124" i="17"/>
  <c r="V126" i="17"/>
  <c r="AL126" i="17"/>
  <c r="BB126" i="17"/>
  <c r="BR126" i="17"/>
  <c r="CH126" i="17"/>
  <c r="CX126" i="17"/>
  <c r="DN126" i="17"/>
  <c r="ED126" i="17"/>
  <c r="N127" i="17"/>
  <c r="AD127" i="17"/>
  <c r="CP127" i="17"/>
  <c r="BB128" i="17"/>
  <c r="BR128" i="17"/>
  <c r="CX128" i="17"/>
  <c r="V130" i="17"/>
  <c r="BB130" i="17"/>
  <c r="BR130" i="17"/>
  <c r="CX130" i="17"/>
  <c r="DN130" i="17"/>
  <c r="ED130" i="17"/>
  <c r="N131" i="17"/>
  <c r="CX132" i="17"/>
  <c r="DN132" i="17"/>
  <c r="ED132" i="17"/>
  <c r="N133" i="17"/>
  <c r="AD133" i="17"/>
  <c r="AT133" i="17"/>
  <c r="BJ133" i="17"/>
  <c r="BZ133" i="17"/>
  <c r="CP133" i="17"/>
  <c r="DF133" i="17"/>
  <c r="DV133" i="17"/>
  <c r="DW125" i="17"/>
  <c r="W128" i="17"/>
  <c r="AM128" i="17"/>
  <c r="BC128" i="17"/>
  <c r="BS128" i="17"/>
  <c r="CI128" i="17"/>
  <c r="CY128" i="17"/>
  <c r="DO128" i="17"/>
  <c r="EE128" i="17"/>
  <c r="O129" i="17"/>
  <c r="AE129" i="17"/>
  <c r="AU129" i="17"/>
  <c r="BK129" i="17"/>
  <c r="CA129" i="17"/>
  <c r="CQ129" i="17"/>
  <c r="DG129" i="17"/>
  <c r="DW129" i="17"/>
  <c r="W130" i="17"/>
  <c r="AM130" i="17"/>
  <c r="BC130" i="17"/>
  <c r="BS130" i="17"/>
  <c r="CI130" i="17"/>
  <c r="CY130" i="17"/>
  <c r="DO130" i="17"/>
  <c r="EE130" i="17"/>
  <c r="O131" i="17"/>
  <c r="AE131" i="17"/>
  <c r="AU131" i="17"/>
  <c r="BK131" i="17"/>
  <c r="CA131" i="17"/>
  <c r="CQ131" i="17"/>
  <c r="DG131" i="17"/>
  <c r="DW131" i="17"/>
  <c r="W132" i="17"/>
  <c r="AM132" i="17"/>
  <c r="BC132" i="17"/>
  <c r="BS132" i="17"/>
  <c r="CI132" i="17"/>
  <c r="CY132" i="17"/>
  <c r="DO132" i="17"/>
  <c r="EE132" i="17"/>
  <c r="O133" i="17"/>
  <c r="AE133" i="17"/>
  <c r="AU133" i="17"/>
  <c r="BK133" i="17"/>
  <c r="CA133" i="17"/>
  <c r="CQ133" i="17"/>
  <c r="DG133" i="17"/>
  <c r="DW133" i="17"/>
  <c r="CZ122" i="17"/>
  <c r="DP122" i="17"/>
  <c r="EF122" i="17"/>
  <c r="DP124" i="17"/>
  <c r="EF124" i="17"/>
  <c r="P125" i="17"/>
  <c r="AF125" i="17"/>
  <c r="AV125" i="17"/>
  <c r="BL125" i="17"/>
  <c r="CB125" i="17"/>
  <c r="CR125" i="17"/>
  <c r="DH125" i="17"/>
  <c r="DX125" i="17"/>
  <c r="BL127" i="17"/>
  <c r="CB127" i="17"/>
  <c r="CR127" i="17"/>
  <c r="DH127" i="17"/>
  <c r="H128" i="17"/>
  <c r="AN128" i="17"/>
  <c r="CJ128" i="17"/>
  <c r="CZ128" i="17"/>
  <c r="CB129" i="17"/>
  <c r="CR129" i="17"/>
  <c r="DH129" i="17"/>
  <c r="DX129" i="17"/>
  <c r="H130" i="17"/>
  <c r="X130" i="17"/>
  <c r="AN130" i="17"/>
  <c r="BD130" i="17"/>
  <c r="BT130" i="17"/>
  <c r="CJ130" i="17"/>
  <c r="CZ130" i="17"/>
  <c r="DP130" i="17"/>
  <c r="EF130" i="17"/>
  <c r="P131" i="17"/>
  <c r="AF131" i="17"/>
  <c r="AV131" i="17"/>
  <c r="BL131" i="17"/>
  <c r="CB131" i="17"/>
  <c r="CR131" i="17"/>
  <c r="DH131" i="17"/>
  <c r="DX131" i="17"/>
  <c r="H132" i="17"/>
  <c r="X132" i="17"/>
  <c r="AN132" i="17"/>
  <c r="BD132" i="17"/>
  <c r="BT132" i="17"/>
  <c r="CJ132" i="17"/>
  <c r="CZ132" i="17"/>
  <c r="DP132" i="17"/>
  <c r="EF132" i="17"/>
  <c r="P133" i="17"/>
  <c r="AF133" i="17"/>
  <c r="AV133" i="17"/>
  <c r="BL133" i="17"/>
  <c r="CB133" i="17"/>
  <c r="CR133" i="17"/>
  <c r="DH133" i="17"/>
  <c r="DX133" i="17"/>
  <c r="AG127" i="17"/>
  <c r="AG129" i="17"/>
  <c r="DQ130" i="17"/>
  <c r="EG130" i="17"/>
  <c r="Q131" i="17"/>
  <c r="AG131" i="17"/>
  <c r="AW131" i="17"/>
  <c r="BM131" i="17"/>
  <c r="CC131" i="17"/>
  <c r="CS131" i="17"/>
  <c r="DI131" i="17"/>
  <c r="DY131" i="17"/>
  <c r="I132" i="17"/>
  <c r="Y132" i="17"/>
  <c r="AO132" i="17"/>
  <c r="BE132" i="17"/>
  <c r="BU132" i="17"/>
  <c r="CK132" i="17"/>
  <c r="DA132" i="17"/>
  <c r="DQ132" i="17"/>
  <c r="EG132" i="17"/>
  <c r="Q133" i="17"/>
  <c r="AG133" i="17"/>
  <c r="AW133" i="17"/>
  <c r="BM133" i="17"/>
  <c r="CC133" i="17"/>
  <c r="CS133" i="17"/>
  <c r="DI133" i="17"/>
  <c r="DY133" i="17"/>
  <c r="J124" i="17"/>
  <c r="Z124" i="17"/>
  <c r="AP124" i="17"/>
  <c r="BF124" i="17"/>
  <c r="BV124" i="17"/>
  <c r="CL124" i="17"/>
  <c r="DB124" i="17"/>
  <c r="DR124" i="17"/>
  <c r="R125" i="17"/>
  <c r="AH125" i="17"/>
  <c r="AX125" i="17"/>
  <c r="BN125" i="17"/>
  <c r="CD125" i="17"/>
  <c r="CT125" i="17"/>
  <c r="DJ125" i="17"/>
  <c r="DZ125" i="17"/>
  <c r="J126" i="17"/>
  <c r="Z126" i="17"/>
  <c r="AP126" i="17"/>
  <c r="BF126" i="17"/>
  <c r="BV126" i="17"/>
  <c r="CL126" i="17"/>
  <c r="DB126" i="17"/>
  <c r="DR126" i="17"/>
  <c r="R127" i="17"/>
  <c r="AH127" i="17"/>
  <c r="AX127" i="17"/>
  <c r="BN127" i="17"/>
  <c r="CD127" i="17"/>
  <c r="CT127" i="17"/>
  <c r="DJ127" i="17"/>
  <c r="DZ127" i="17"/>
  <c r="J128" i="17"/>
  <c r="Z128" i="17"/>
  <c r="AP128" i="17"/>
  <c r="BF128" i="17"/>
  <c r="BV128" i="17"/>
  <c r="CL128" i="17"/>
  <c r="DB128" i="17"/>
  <c r="DR128" i="17"/>
  <c r="R129" i="17"/>
  <c r="AH129" i="17"/>
  <c r="AX129" i="17"/>
  <c r="BN129" i="17"/>
  <c r="CD129" i="17"/>
  <c r="CT129" i="17"/>
  <c r="DJ129" i="17"/>
  <c r="DZ129" i="17"/>
  <c r="J130" i="17"/>
  <c r="Z130" i="17"/>
  <c r="AP130" i="17"/>
  <c r="BF130" i="17"/>
  <c r="BV130" i="17"/>
  <c r="CL130" i="17"/>
  <c r="DB130" i="17"/>
  <c r="DR130" i="17"/>
  <c r="R131" i="17"/>
  <c r="AH131" i="17"/>
  <c r="AX131" i="17"/>
  <c r="BN131" i="17"/>
  <c r="CD131" i="17"/>
  <c r="CT131" i="17"/>
  <c r="DJ131" i="17"/>
  <c r="DZ131" i="17"/>
  <c r="J132" i="17"/>
  <c r="Z132" i="17"/>
  <c r="AP132" i="17"/>
  <c r="BF132" i="17"/>
  <c r="BV132" i="17"/>
  <c r="CL132" i="17"/>
  <c r="DB132" i="17"/>
  <c r="DR132" i="17"/>
  <c r="R133" i="17"/>
  <c r="AH133" i="17"/>
  <c r="AX133" i="17"/>
  <c r="BN133" i="17"/>
  <c r="CD133" i="17"/>
  <c r="CT133" i="17"/>
  <c r="DJ133" i="17"/>
  <c r="DZ133" i="17"/>
  <c r="DL127" i="17"/>
  <c r="EB127" i="17"/>
  <c r="AB130" i="17"/>
  <c r="AR130" i="17"/>
  <c r="BH130" i="17"/>
  <c r="BX130" i="17"/>
  <c r="CN130" i="17"/>
  <c r="DD130" i="17"/>
  <c r="DT130" i="17"/>
  <c r="AB132" i="17"/>
  <c r="AR132" i="17"/>
  <c r="BH132" i="17"/>
  <c r="BX132" i="17"/>
  <c r="CN132" i="17"/>
  <c r="DD132" i="17"/>
  <c r="T133" i="17"/>
  <c r="AS122" i="17"/>
  <c r="BI122" i="17"/>
  <c r="BY122" i="17"/>
  <c r="CO122" i="17"/>
  <c r="DE122" i="17"/>
  <c r="DU122" i="17"/>
  <c r="U123" i="17"/>
  <c r="AK123" i="17"/>
  <c r="BA123" i="17"/>
  <c r="BQ123" i="17"/>
  <c r="CG123" i="17"/>
  <c r="CW123" i="17"/>
  <c r="DM123" i="17"/>
  <c r="EC123" i="17"/>
  <c r="U125" i="17"/>
  <c r="AK125" i="17"/>
  <c r="BA125" i="17"/>
  <c r="BQ125" i="17"/>
  <c r="CG125" i="17"/>
  <c r="CW125" i="17"/>
  <c r="DM125" i="17"/>
  <c r="EC125" i="17"/>
  <c r="M126" i="17"/>
  <c r="AC126" i="17"/>
  <c r="AS126" i="17"/>
  <c r="BI126" i="17"/>
  <c r="BY126" i="17"/>
  <c r="CO126" i="17"/>
  <c r="DE126" i="17"/>
  <c r="DU126" i="17"/>
  <c r="U127" i="17"/>
  <c r="AK127" i="17"/>
  <c r="BA127" i="17"/>
  <c r="BQ127" i="17"/>
  <c r="CG127" i="17"/>
  <c r="CW127" i="17"/>
  <c r="DM127" i="17"/>
  <c r="EC127" i="17"/>
  <c r="M128" i="17"/>
  <c r="AC128" i="17"/>
  <c r="AS128" i="17"/>
  <c r="BI128" i="17"/>
  <c r="BY128" i="17"/>
  <c r="CO128" i="17"/>
  <c r="DE128" i="17"/>
  <c r="DU128" i="17"/>
  <c r="U129" i="17"/>
  <c r="AK129" i="17"/>
  <c r="BA129" i="17"/>
  <c r="BQ129" i="17"/>
  <c r="CG129" i="17"/>
  <c r="CW129" i="17"/>
  <c r="DM129" i="17"/>
  <c r="EC129" i="17"/>
  <c r="M130" i="17"/>
  <c r="AC130" i="17"/>
  <c r="AS130" i="17"/>
  <c r="BI130" i="17"/>
  <c r="BY130" i="17"/>
  <c r="CO130" i="17"/>
  <c r="DE130" i="17"/>
  <c r="DU130" i="17"/>
  <c r="U131" i="17"/>
  <c r="AK131" i="17"/>
  <c r="BA131" i="17"/>
  <c r="BQ131" i="17"/>
  <c r="CG131" i="17"/>
  <c r="CW131" i="17"/>
  <c r="DM131" i="17"/>
  <c r="EC131" i="17"/>
  <c r="M132" i="17"/>
  <c r="AC132" i="17"/>
  <c r="AS132" i="17"/>
  <c r="BI132" i="17"/>
  <c r="BY132" i="17"/>
  <c r="CO132" i="17"/>
  <c r="DE132" i="17"/>
  <c r="DU132" i="17"/>
  <c r="U133" i="17"/>
  <c r="AK133" i="17"/>
  <c r="BA133" i="17"/>
  <c r="BQ133" i="17"/>
  <c r="CG133" i="17"/>
  <c r="CW133" i="17"/>
  <c r="DM133" i="17"/>
  <c r="EC133" i="17"/>
  <c r="H125" i="17"/>
  <c r="X125" i="17"/>
  <c r="AN125" i="17"/>
  <c r="BD125" i="17"/>
  <c r="BT125" i="17"/>
  <c r="CJ125" i="17"/>
  <c r="CZ125" i="17"/>
  <c r="DP125" i="17"/>
  <c r="EF125" i="17"/>
  <c r="P126" i="17"/>
  <c r="AF126" i="17"/>
  <c r="AV126" i="17"/>
  <c r="BL126" i="17"/>
  <c r="CB126" i="17"/>
  <c r="CR126" i="17"/>
  <c r="DH126" i="17"/>
  <c r="DX126" i="17"/>
  <c r="H127" i="17"/>
  <c r="X127" i="17"/>
  <c r="AN127" i="17"/>
  <c r="BD127" i="17"/>
  <c r="BT127" i="17"/>
  <c r="CJ127" i="17"/>
  <c r="CZ127" i="17"/>
  <c r="DP127" i="17"/>
  <c r="EF127" i="17"/>
  <c r="P128" i="17"/>
  <c r="AF128" i="17"/>
  <c r="AV128" i="17"/>
  <c r="BL128" i="17"/>
  <c r="CB128" i="17"/>
  <c r="CR128" i="17"/>
  <c r="DH128" i="17"/>
  <c r="DX128" i="17"/>
  <c r="H129" i="17"/>
  <c r="X129" i="17"/>
  <c r="AN129" i="17"/>
  <c r="BD129" i="17"/>
  <c r="BT129" i="17"/>
  <c r="CJ129" i="17"/>
  <c r="CZ129" i="17"/>
  <c r="DP129" i="17"/>
  <c r="EF129" i="17"/>
  <c r="P130" i="17"/>
  <c r="AF130" i="17"/>
  <c r="AV130" i="17"/>
  <c r="BL130" i="17"/>
  <c r="CB130" i="17"/>
  <c r="CR130" i="17"/>
  <c r="DH130" i="17"/>
  <c r="DX130" i="17"/>
  <c r="H131" i="17"/>
  <c r="X131" i="17"/>
  <c r="AN131" i="17"/>
  <c r="BD131" i="17"/>
  <c r="BT131" i="17"/>
  <c r="CJ131" i="17"/>
  <c r="CZ131" i="17"/>
  <c r="DP131" i="17"/>
  <c r="EF131" i="17"/>
  <c r="P132" i="17"/>
  <c r="AF132" i="17"/>
  <c r="AV132" i="17"/>
  <c r="BL132" i="17"/>
  <c r="CB132" i="17"/>
  <c r="CR132" i="17"/>
  <c r="DH132" i="17"/>
  <c r="DX132" i="17"/>
  <c r="X133" i="17"/>
  <c r="AN133" i="17"/>
  <c r="BD133" i="17"/>
  <c r="BT133" i="17"/>
  <c r="CJ133" i="17"/>
  <c r="CZ133" i="17"/>
  <c r="DP133" i="17"/>
  <c r="EF133" i="17"/>
  <c r="R124" i="17"/>
  <c r="AH124" i="17"/>
  <c r="AX124" i="17"/>
  <c r="BN124" i="17"/>
  <c r="CD124" i="17"/>
  <c r="CT124" i="17"/>
  <c r="DJ124" i="17"/>
  <c r="DZ124" i="17"/>
  <c r="R126" i="17"/>
  <c r="AH126" i="17"/>
  <c r="AX126" i="17"/>
  <c r="BN126" i="17"/>
  <c r="CD126" i="17"/>
  <c r="CT126" i="17"/>
  <c r="DJ126" i="17"/>
  <c r="DZ126" i="17"/>
  <c r="J127" i="17"/>
  <c r="Z127" i="17"/>
  <c r="AP127" i="17"/>
  <c r="BF127" i="17"/>
  <c r="BV127" i="17"/>
  <c r="CL127" i="17"/>
  <c r="DB127" i="17"/>
  <c r="DR127" i="17"/>
  <c r="R128" i="17"/>
  <c r="AH128" i="17"/>
  <c r="AX128" i="17"/>
  <c r="BN128" i="17"/>
  <c r="CD128" i="17"/>
  <c r="CT128" i="17"/>
  <c r="DJ128" i="17"/>
  <c r="DZ128" i="17"/>
  <c r="J129" i="17"/>
  <c r="Z129" i="17"/>
  <c r="AP129" i="17"/>
  <c r="BF129" i="17"/>
  <c r="BV129" i="17"/>
  <c r="CL129" i="17"/>
  <c r="DB129" i="17"/>
  <c r="DR129" i="17"/>
  <c r="R130" i="17"/>
  <c r="AH130" i="17"/>
  <c r="AX130" i="17"/>
  <c r="BN130" i="17"/>
  <c r="CD130" i="17"/>
  <c r="CT130" i="17"/>
  <c r="DJ130" i="17"/>
  <c r="DZ130" i="17"/>
  <c r="J131" i="17"/>
  <c r="Z131" i="17"/>
  <c r="AP131" i="17"/>
  <c r="BF131" i="17"/>
  <c r="BV131" i="17"/>
  <c r="CL131" i="17"/>
  <c r="DB131" i="17"/>
  <c r="DR131" i="17"/>
  <c r="R132" i="17"/>
  <c r="AH132" i="17"/>
  <c r="AX132" i="17"/>
  <c r="BN132" i="17"/>
  <c r="CD132" i="17"/>
  <c r="CT132" i="17"/>
  <c r="DJ132" i="17"/>
  <c r="DZ132" i="17"/>
  <c r="Z133" i="17"/>
  <c r="AP133" i="17"/>
  <c r="BF133" i="17"/>
  <c r="BV133" i="17"/>
  <c r="CL133" i="17"/>
  <c r="DB133" i="17"/>
  <c r="DR133" i="17"/>
  <c r="P38" i="55"/>
  <c r="AB44" i="55"/>
  <c r="R7" i="55"/>
  <c r="Q6" i="55"/>
  <c r="Z5" i="55"/>
  <c r="AA5" i="55" s="1"/>
  <c r="W6" i="55"/>
  <c r="AB35" i="55"/>
  <c r="P12" i="55"/>
  <c r="AB25" i="55"/>
  <c r="P20" i="55"/>
  <c r="AB19" i="55"/>
  <c r="AB15" i="55"/>
  <c r="AB28" i="55"/>
  <c r="AN22" i="55"/>
  <c r="P33" i="55"/>
  <c r="AC15" i="55"/>
  <c r="AD16" i="55"/>
  <c r="Q34" i="55"/>
  <c r="R35" i="55"/>
  <c r="P16" i="55"/>
  <c r="AB22" i="55"/>
  <c r="O301" i="17"/>
  <c r="I304" i="17"/>
  <c r="S306" i="17"/>
  <c r="P307" i="17"/>
  <c r="Y11" i="55"/>
  <c r="AB12" i="55" s="1"/>
  <c r="Q22" i="55"/>
  <c r="Y23" i="55"/>
  <c r="AB23" i="55" s="1"/>
  <c r="AN25" i="55"/>
  <c r="AN31" i="55"/>
  <c r="AB45" i="55"/>
  <c r="P301" i="17"/>
  <c r="L15" i="55"/>
  <c r="P15" i="55" s="1"/>
  <c r="AK16" i="55"/>
  <c r="AP22" i="55"/>
  <c r="Y26" i="55"/>
  <c r="AB26" i="55" s="1"/>
  <c r="AN28" i="55"/>
  <c r="AB46" i="55"/>
  <c r="P53" i="55"/>
  <c r="Q302" i="17"/>
  <c r="H305" i="17"/>
  <c r="AI5" i="55"/>
  <c r="AI6" i="55" s="1"/>
  <c r="AI7" i="55" s="1"/>
  <c r="AI8" i="55" s="1"/>
  <c r="AI9" i="55" s="1"/>
  <c r="AI10" i="55" s="1"/>
  <c r="AI11" i="55" s="1"/>
  <c r="AI12" i="55" s="1"/>
  <c r="AI13" i="55" s="1"/>
  <c r="AI14" i="55" s="1"/>
  <c r="AI15" i="55" s="1"/>
  <c r="Y13" i="55"/>
  <c r="AB13" i="55" s="1"/>
  <c r="Y29" i="55"/>
  <c r="AB29" i="55" s="1"/>
  <c r="AN41" i="55"/>
  <c r="K298" i="17"/>
  <c r="R302" i="17"/>
  <c r="O303" i="17"/>
  <c r="I305" i="17"/>
  <c r="AC14" i="55"/>
  <c r="AK15" i="55"/>
  <c r="Q28" i="55"/>
  <c r="AB54" i="55"/>
  <c r="L298" i="17"/>
  <c r="I299" i="17"/>
  <c r="F300" i="17"/>
  <c r="V300" i="17"/>
  <c r="S301" i="17"/>
  <c r="P303" i="17"/>
  <c r="M304" i="17"/>
  <c r="Y18" i="55"/>
  <c r="X34" i="55"/>
  <c r="AP35" i="55"/>
  <c r="X37" i="55"/>
  <c r="AP31" i="55"/>
  <c r="AB41" i="55"/>
  <c r="M297" i="17"/>
  <c r="J299" i="17"/>
  <c r="G300" i="17"/>
  <c r="W300" i="17"/>
  <c r="T301" i="17"/>
  <c r="N304" i="17"/>
  <c r="L25" i="55"/>
  <c r="P25" i="55" s="1"/>
  <c r="X27" i="55"/>
  <c r="AP21" i="55"/>
  <c r="Y34" i="55"/>
  <c r="Y43" i="55"/>
  <c r="AK45" i="55"/>
  <c r="N297" i="17"/>
  <c r="L305" i="17"/>
  <c r="J5" i="55"/>
  <c r="L19" i="55"/>
  <c r="P19" i="55" s="1"/>
  <c r="Y17" i="55"/>
  <c r="AB17" i="55" s="1"/>
  <c r="L29" i="55"/>
  <c r="P29" i="55" s="1"/>
  <c r="P44" i="55"/>
  <c r="I234" i="17"/>
  <c r="L24" i="55"/>
  <c r="P24" i="55" s="1"/>
  <c r="AK23" i="55"/>
  <c r="AN23" i="55" s="1"/>
  <c r="Q24" i="55"/>
  <c r="L32" i="55"/>
  <c r="K306" i="17"/>
  <c r="X30" i="55"/>
  <c r="Q27" i="55"/>
  <c r="L35" i="55"/>
  <c r="P35" i="55" s="1"/>
  <c r="AP38" i="55"/>
  <c r="AN66" i="55"/>
  <c r="AN65" i="55"/>
  <c r="F308" i="17"/>
  <c r="AK19" i="55"/>
  <c r="AN20" i="55" s="1"/>
  <c r="X26" i="55"/>
  <c r="AP20" i="55"/>
  <c r="Y30" i="55"/>
  <c r="AB30" i="55" s="1"/>
  <c r="X33" i="55"/>
  <c r="AP34" i="55"/>
  <c r="L23" i="55"/>
  <c r="L22" i="55"/>
  <c r="L28" i="55"/>
  <c r="Y33" i="55"/>
  <c r="AB33" i="55" s="1"/>
  <c r="X36" i="55"/>
  <c r="S298" i="17"/>
  <c r="J302" i="17"/>
  <c r="G303" i="17"/>
  <c r="Y36" i="55"/>
  <c r="AB36" i="55" s="1"/>
  <c r="AK39" i="55"/>
  <c r="AN39" i="55" s="1"/>
  <c r="AK43" i="55"/>
  <c r="AN43" i="55" s="1"/>
  <c r="T298" i="17"/>
  <c r="Q299" i="17"/>
  <c r="N300" i="17"/>
  <c r="H303" i="17"/>
  <c r="L31" i="55"/>
  <c r="P31" i="55" s="1"/>
  <c r="P54" i="55"/>
  <c r="P61" i="55"/>
  <c r="K228" i="17"/>
  <c r="R299" i="17"/>
  <c r="O300" i="17"/>
  <c r="X25" i="55"/>
  <c r="AP19" i="55"/>
  <c r="X29" i="55"/>
  <c r="AP26" i="55"/>
  <c r="L34" i="55"/>
  <c r="P34" i="55" s="1"/>
  <c r="L37" i="55"/>
  <c r="P37" i="55" s="1"/>
  <c r="AP32" i="55"/>
  <c r="L46" i="55"/>
  <c r="P46" i="55" s="1"/>
  <c r="K221" i="17"/>
  <c r="F297" i="17"/>
  <c r="G304" i="17"/>
  <c r="N307" i="17"/>
  <c r="L21" i="55"/>
  <c r="P21" i="55" s="1"/>
  <c r="L27" i="55"/>
  <c r="P27" i="55" s="1"/>
  <c r="X32" i="55"/>
  <c r="AP33" i="55"/>
  <c r="AP29" i="55"/>
  <c r="Y38" i="55"/>
  <c r="AB38" i="55" s="1"/>
  <c r="L39" i="55"/>
  <c r="P39" i="55" s="1"/>
  <c r="L41" i="55"/>
  <c r="P41" i="55" s="1"/>
  <c r="Y42" i="55"/>
  <c r="AB42" i="55" s="1"/>
  <c r="L43" i="55"/>
  <c r="P43" i="55" s="1"/>
  <c r="X38" i="55"/>
  <c r="P58" i="55"/>
  <c r="AN64" i="55"/>
  <c r="Y32" i="55"/>
  <c r="AB32" i="55" s="1"/>
  <c r="X35" i="55"/>
  <c r="AP36" i="55"/>
  <c r="Y49" i="55"/>
  <c r="AB49" i="55" s="1"/>
  <c r="P49" i="55"/>
  <c r="AB82" i="55"/>
  <c r="P69" i="55"/>
  <c r="Y72" i="55"/>
  <c r="AB72" i="55" s="1"/>
  <c r="L87" i="55"/>
  <c r="P87" i="55" s="1"/>
  <c r="AK52" i="55"/>
  <c r="AK56" i="55"/>
  <c r="Y59" i="55"/>
  <c r="AB59" i="55" s="1"/>
  <c r="Y67" i="55"/>
  <c r="AB67" i="55" s="1"/>
  <c r="Y73" i="55"/>
  <c r="AB60" i="55"/>
  <c r="AB70" i="55"/>
  <c r="AB71" i="55"/>
  <c r="L55" i="55"/>
  <c r="P55" i="55" s="1"/>
  <c r="AB68" i="55"/>
  <c r="P90" i="55"/>
  <c r="AK53" i="55"/>
  <c r="AN53" i="55" s="1"/>
  <c r="Y69" i="55"/>
  <c r="AB69" i="55" s="1"/>
  <c r="AN72" i="55"/>
  <c r="AK95" i="55"/>
  <c r="AK94" i="55"/>
  <c r="AN94" i="55" s="1"/>
  <c r="AK90" i="55"/>
  <c r="AK44" i="55"/>
  <c r="AN44" i="55" s="1"/>
  <c r="Y51" i="55"/>
  <c r="L64" i="55"/>
  <c r="P64" i="55" s="1"/>
  <c r="AN70" i="55"/>
  <c r="Y80" i="55"/>
  <c r="Y55" i="55"/>
  <c r="AB55" i="55" s="1"/>
  <c r="AK59" i="55"/>
  <c r="AN59" i="55" s="1"/>
  <c r="Y62" i="55"/>
  <c r="AB62" i="55" s="1"/>
  <c r="AN77" i="55"/>
  <c r="P92" i="55"/>
  <c r="AK47" i="55"/>
  <c r="L65" i="55"/>
  <c r="AK54" i="55"/>
  <c r="AK60" i="55"/>
  <c r="Y63" i="55"/>
  <c r="AB63" i="55" s="1"/>
  <c r="AN68" i="55"/>
  <c r="AK46" i="55"/>
  <c r="AN46" i="55" s="1"/>
  <c r="L66" i="55"/>
  <c r="P66" i="55" s="1"/>
  <c r="Y48" i="55"/>
  <c r="AB48" i="55" s="1"/>
  <c r="AK49" i="55"/>
  <c r="AN49" i="55" s="1"/>
  <c r="Y52" i="55"/>
  <c r="AB52" i="55" s="1"/>
  <c r="Y56" i="55"/>
  <c r="AB56" i="55" s="1"/>
  <c r="L51" i="55"/>
  <c r="P51" i="55" s="1"/>
  <c r="AK61" i="55"/>
  <c r="Y64" i="55"/>
  <c r="AB64" i="55" s="1"/>
  <c r="AK89" i="55"/>
  <c r="AN89" i="55" s="1"/>
  <c r="AK92" i="55"/>
  <c r="AN92" i="55" s="1"/>
  <c r="AK51" i="55"/>
  <c r="AN51" i="55" s="1"/>
  <c r="L67" i="55"/>
  <c r="P74" i="55"/>
  <c r="P75" i="55"/>
  <c r="Y50" i="55"/>
  <c r="AB50" i="55" s="1"/>
  <c r="AK55" i="55"/>
  <c r="AN55" i="55" s="1"/>
  <c r="Y57" i="55"/>
  <c r="AK62" i="55"/>
  <c r="AN62" i="55" s="1"/>
  <c r="AB96" i="55"/>
  <c r="P106" i="55"/>
  <c r="L68" i="55"/>
  <c r="P68" i="55" s="1"/>
  <c r="Y66" i="55"/>
  <c r="AB66" i="55" s="1"/>
  <c r="L82" i="55"/>
  <c r="L83" i="55"/>
  <c r="P83" i="55" s="1"/>
  <c r="Y53" i="55"/>
  <c r="Y58" i="55"/>
  <c r="AK63" i="55"/>
  <c r="Y74" i="55"/>
  <c r="AB74" i="55" s="1"/>
  <c r="Y76" i="55"/>
  <c r="AB76" i="55" s="1"/>
  <c r="Y79" i="55"/>
  <c r="AB79" i="55" s="1"/>
  <c r="L95" i="55"/>
  <c r="P95" i="55" s="1"/>
  <c r="L99" i="55"/>
  <c r="P99" i="55" s="1"/>
  <c r="Y106" i="55"/>
  <c r="AB106" i="55" s="1"/>
  <c r="Y113" i="55"/>
  <c r="AK115" i="55"/>
  <c r="AN115" i="55" s="1"/>
  <c r="AK116" i="55"/>
  <c r="AN116" i="55" s="1"/>
  <c r="AK114" i="55"/>
  <c r="P129" i="55"/>
  <c r="L79" i="55"/>
  <c r="P79" i="55" s="1"/>
  <c r="AN73" i="55"/>
  <c r="L84" i="55"/>
  <c r="AN81" i="55"/>
  <c r="Y112" i="55"/>
  <c r="AB112" i="55" s="1"/>
  <c r="L126" i="55"/>
  <c r="P127" i="55" s="1"/>
  <c r="Y107" i="55"/>
  <c r="AB107" i="55" s="1"/>
  <c r="L108" i="55"/>
  <c r="AN105" i="55"/>
  <c r="Y125" i="55"/>
  <c r="AB125" i="55" s="1"/>
  <c r="Y122" i="55"/>
  <c r="AB122" i="55" s="1"/>
  <c r="Y124" i="55"/>
  <c r="Y123" i="55"/>
  <c r="AB123" i="55" s="1"/>
  <c r="Y127" i="55"/>
  <c r="Y103" i="55"/>
  <c r="Y101" i="55"/>
  <c r="AK118" i="55"/>
  <c r="AN118" i="55" s="1"/>
  <c r="AK117" i="55"/>
  <c r="Y126" i="55"/>
  <c r="Y128" i="55"/>
  <c r="AB128" i="55" s="1"/>
  <c r="Y95" i="55"/>
  <c r="AB95" i="55" s="1"/>
  <c r="Y93" i="55"/>
  <c r="AB93" i="55" s="1"/>
  <c r="Y99" i="55"/>
  <c r="AB99" i="55" s="1"/>
  <c r="P70" i="55"/>
  <c r="L85" i="55"/>
  <c r="P85" i="55" s="1"/>
  <c r="AN82" i="55"/>
  <c r="AK91" i="55"/>
  <c r="AN91" i="55" s="1"/>
  <c r="Y100" i="55"/>
  <c r="AB100" i="55" s="1"/>
  <c r="L101" i="55"/>
  <c r="P101" i="55" s="1"/>
  <c r="Y104" i="55"/>
  <c r="AB104" i="55" s="1"/>
  <c r="Y108" i="55"/>
  <c r="AK121" i="55"/>
  <c r="AK123" i="55"/>
  <c r="AN123" i="55" s="1"/>
  <c r="AK125" i="55"/>
  <c r="AB142" i="55"/>
  <c r="AN148" i="55"/>
  <c r="L80" i="55"/>
  <c r="P80" i="55" s="1"/>
  <c r="AN74" i="55"/>
  <c r="L97" i="55"/>
  <c r="P97" i="55" s="1"/>
  <c r="AK120" i="55"/>
  <c r="AN120" i="55" s="1"/>
  <c r="AK124" i="55"/>
  <c r="AN124" i="55" s="1"/>
  <c r="P102" i="55"/>
  <c r="L105" i="55"/>
  <c r="P112" i="55"/>
  <c r="AN127" i="55"/>
  <c r="P98" i="55"/>
  <c r="AB94" i="55"/>
  <c r="AN108" i="55"/>
  <c r="AB110" i="55"/>
  <c r="L110" i="55"/>
  <c r="P110" i="55" s="1"/>
  <c r="AK122" i="55"/>
  <c r="AN122" i="55" s="1"/>
  <c r="AB90" i="55"/>
  <c r="Y109" i="55"/>
  <c r="AB109" i="55" s="1"/>
  <c r="AB105" i="55"/>
  <c r="AB111" i="55"/>
  <c r="L86" i="55"/>
  <c r="AN83" i="55"/>
  <c r="Y87" i="55"/>
  <c r="AB87" i="55" s="1"/>
  <c r="Y97" i="55"/>
  <c r="AB97" i="55" s="1"/>
  <c r="AN103" i="55"/>
  <c r="AN102" i="55"/>
  <c r="P113" i="55"/>
  <c r="Y116" i="55"/>
  <c r="AB116" i="55" s="1"/>
  <c r="Y88" i="55"/>
  <c r="AB88" i="55" s="1"/>
  <c r="L107" i="55"/>
  <c r="P107" i="55" s="1"/>
  <c r="Y118" i="55"/>
  <c r="AB118" i="55" s="1"/>
  <c r="L81" i="55"/>
  <c r="P81" i="55" s="1"/>
  <c r="AN75" i="55"/>
  <c r="AN78" i="55"/>
  <c r="L89" i="55"/>
  <c r="AK93" i="55"/>
  <c r="Y102" i="55"/>
  <c r="AB102" i="55" s="1"/>
  <c r="L103" i="55"/>
  <c r="AK107" i="55"/>
  <c r="AN107" i="55" s="1"/>
  <c r="AK110" i="55"/>
  <c r="AN110" i="55" s="1"/>
  <c r="L124" i="55"/>
  <c r="P124" i="55" s="1"/>
  <c r="Y132" i="55"/>
  <c r="AB133" i="55" s="1"/>
  <c r="Y130" i="55"/>
  <c r="AB130" i="55" s="1"/>
  <c r="P137" i="55"/>
  <c r="Y134" i="55"/>
  <c r="AB134" i="55" s="1"/>
  <c r="AK144" i="55"/>
  <c r="P150" i="55"/>
  <c r="AB135" i="55"/>
  <c r="P146" i="55"/>
  <c r="P155" i="55"/>
  <c r="AK177" i="55"/>
  <c r="AK175" i="55"/>
  <c r="AN175" i="55" s="1"/>
  <c r="AK134" i="55"/>
  <c r="AN134" i="55" s="1"/>
  <c r="CU133" i="55"/>
  <c r="AK86" i="55"/>
  <c r="AN86" i="55" s="1"/>
  <c r="L96" i="55"/>
  <c r="P96" i="55" s="1"/>
  <c r="AK113" i="55"/>
  <c r="AN113" i="55" s="1"/>
  <c r="L125" i="55"/>
  <c r="P125" i="55" s="1"/>
  <c r="AN128" i="55"/>
  <c r="AK136" i="55"/>
  <c r="P142" i="55"/>
  <c r="L100" i="55"/>
  <c r="P100" i="55" s="1"/>
  <c r="L104" i="55"/>
  <c r="P104" i="55" s="1"/>
  <c r="AK104" i="55"/>
  <c r="AN104" i="55" s="1"/>
  <c r="Y114" i="55"/>
  <c r="AB114" i="55" s="1"/>
  <c r="L115" i="55"/>
  <c r="L138" i="55"/>
  <c r="P138" i="55" s="1"/>
  <c r="AK111" i="55"/>
  <c r="AN111" i="55" s="1"/>
  <c r="Y119" i="55"/>
  <c r="AB119" i="55" s="1"/>
  <c r="L131" i="55"/>
  <c r="P131" i="55" s="1"/>
  <c r="L133" i="55"/>
  <c r="P133" i="55" s="1"/>
  <c r="Y129" i="55"/>
  <c r="P130" i="55"/>
  <c r="L132" i="55"/>
  <c r="P132" i="55" s="1"/>
  <c r="AN139" i="55"/>
  <c r="AK140" i="55"/>
  <c r="AN140" i="55" s="1"/>
  <c r="AK141" i="55"/>
  <c r="AB143" i="55"/>
  <c r="AK146" i="55"/>
  <c r="AN146" i="55" s="1"/>
  <c r="L94" i="55"/>
  <c r="P94" i="55" s="1"/>
  <c r="L109" i="55"/>
  <c r="P109" i="55" s="1"/>
  <c r="L111" i="55"/>
  <c r="Y131" i="55"/>
  <c r="AB131" i="55" s="1"/>
  <c r="Y136" i="55"/>
  <c r="AB136" i="55" s="1"/>
  <c r="AB138" i="55"/>
  <c r="AK135" i="55"/>
  <c r="AN135" i="55" s="1"/>
  <c r="Y115" i="55"/>
  <c r="L121" i="55"/>
  <c r="L118" i="55"/>
  <c r="P118" i="55" s="1"/>
  <c r="L119" i="55"/>
  <c r="L120" i="55"/>
  <c r="P120" i="55" s="1"/>
  <c r="L117" i="55"/>
  <c r="P117" i="55" s="1"/>
  <c r="AN149" i="55"/>
  <c r="Y120" i="55"/>
  <c r="AB120" i="55" s="1"/>
  <c r="L122" i="55"/>
  <c r="P122" i="55" s="1"/>
  <c r="Y141" i="55"/>
  <c r="AK145" i="55"/>
  <c r="L135" i="55"/>
  <c r="P135" i="55" s="1"/>
  <c r="P163" i="55"/>
  <c r="L151" i="55"/>
  <c r="P151" i="55" s="1"/>
  <c r="L148" i="55"/>
  <c r="P148" i="55" s="1"/>
  <c r="AB155" i="55"/>
  <c r="L159" i="55"/>
  <c r="P159" i="55" s="1"/>
  <c r="AB160" i="55"/>
  <c r="AN169" i="55"/>
  <c r="CU168" i="55"/>
  <c r="AK143" i="55"/>
  <c r="AN143" i="55" s="1"/>
  <c r="L149" i="55"/>
  <c r="CU160" i="55"/>
  <c r="AB168" i="55"/>
  <c r="AB171" i="55"/>
  <c r="AK174" i="55"/>
  <c r="AK109" i="55"/>
  <c r="AN109" i="55" s="1"/>
  <c r="L114" i="55"/>
  <c r="P114" i="55" s="1"/>
  <c r="AN188" i="55"/>
  <c r="AO187" i="55"/>
  <c r="L143" i="55"/>
  <c r="L136" i="55"/>
  <c r="P136" i="55" s="1"/>
  <c r="AK137" i="55"/>
  <c r="AN137" i="55" s="1"/>
  <c r="P147" i="55"/>
  <c r="AN160" i="55"/>
  <c r="AK171" i="55"/>
  <c r="AN171" i="55" s="1"/>
  <c r="P175" i="55"/>
  <c r="AK176" i="55"/>
  <c r="AN176" i="55" s="1"/>
  <c r="AE176" i="55"/>
  <c r="AC176" i="55" s="1"/>
  <c r="D176" i="55"/>
  <c r="Y145" i="55"/>
  <c r="AB145" i="55" s="1"/>
  <c r="Y150" i="55"/>
  <c r="AB150" i="55" s="1"/>
  <c r="Y147" i="55"/>
  <c r="AB147" i="55" s="1"/>
  <c r="L162" i="55"/>
  <c r="CU157" i="55"/>
  <c r="AB165" i="55"/>
  <c r="AK131" i="55"/>
  <c r="AN131" i="55" s="1"/>
  <c r="L141" i="55"/>
  <c r="P141" i="55" s="1"/>
  <c r="Y151" i="55"/>
  <c r="AK155" i="55"/>
  <c r="AK150" i="55"/>
  <c r="AN150" i="55" s="1"/>
  <c r="AE178" i="55"/>
  <c r="AQ185" i="55" s="1"/>
  <c r="AE177" i="55"/>
  <c r="AB164" i="55"/>
  <c r="AB175" i="55"/>
  <c r="AK154" i="55"/>
  <c r="AN154" i="55" s="1"/>
  <c r="CU148" i="55"/>
  <c r="AN159" i="55"/>
  <c r="L161" i="55"/>
  <c r="AB167" i="55"/>
  <c r="AK173" i="55"/>
  <c r="AK153" i="55"/>
  <c r="AN153" i="55" s="1"/>
  <c r="AB162" i="55"/>
  <c r="L164" i="55"/>
  <c r="P164" i="55" s="1"/>
  <c r="AN170" i="55"/>
  <c r="AC189" i="55"/>
  <c r="AJ195" i="55"/>
  <c r="AQ189" i="55"/>
  <c r="CU145" i="55"/>
  <c r="CU147" i="55"/>
  <c r="P156" i="55"/>
  <c r="L166" i="55"/>
  <c r="P166" i="55" s="1"/>
  <c r="L165" i="55"/>
  <c r="Y140" i="55"/>
  <c r="AB140" i="55" s="1"/>
  <c r="AK142" i="55"/>
  <c r="AN142" i="55" s="1"/>
  <c r="AK151" i="55"/>
  <c r="AN151" i="55" s="1"/>
  <c r="Y157" i="55"/>
  <c r="AB158" i="55" s="1"/>
  <c r="AK158" i="55"/>
  <c r="AN158" i="55" s="1"/>
  <c r="AK157" i="55"/>
  <c r="AN157" i="55" s="1"/>
  <c r="CU171" i="55"/>
  <c r="D182" i="55"/>
  <c r="F181" i="55"/>
  <c r="AO188" i="55" s="1"/>
  <c r="Y159" i="55"/>
  <c r="AB159" i="55" s="1"/>
  <c r="AC179" i="55"/>
  <c r="CU186" i="55"/>
  <c r="AO212" i="55"/>
  <c r="Y172" i="55"/>
  <c r="AB172" i="55" s="1"/>
  <c r="Y178" i="55"/>
  <c r="AJ185" i="55"/>
  <c r="AQ179" i="55"/>
  <c r="AC180" i="55"/>
  <c r="AQ184" i="55"/>
  <c r="AC184" i="55"/>
  <c r="AB186" i="55"/>
  <c r="P196" i="55"/>
  <c r="F193" i="55"/>
  <c r="D194" i="55"/>
  <c r="Y144" i="55"/>
  <c r="AB144" i="55" s="1"/>
  <c r="L145" i="55"/>
  <c r="P145" i="55" s="1"/>
  <c r="AK152" i="55"/>
  <c r="CU176" i="55"/>
  <c r="CU177" i="55"/>
  <c r="AN185" i="55"/>
  <c r="AQ183" i="55"/>
  <c r="S211" i="55"/>
  <c r="D186" i="55"/>
  <c r="AE186" i="55"/>
  <c r="K194" i="55"/>
  <c r="Y161" i="55"/>
  <c r="AB161" i="55" s="1"/>
  <c r="L174" i="55"/>
  <c r="AK180" i="55"/>
  <c r="AP182" i="55"/>
  <c r="CU182" i="55"/>
  <c r="S185" i="55"/>
  <c r="Q185" i="55" s="1"/>
  <c r="Y156" i="55"/>
  <c r="AB156" i="55" s="1"/>
  <c r="L157" i="55"/>
  <c r="P157" i="55" s="1"/>
  <c r="AK165" i="55"/>
  <c r="AN166" i="55" s="1"/>
  <c r="D177" i="55"/>
  <c r="AN181" i="55"/>
  <c r="F178" i="55"/>
  <c r="AO180" i="55"/>
  <c r="P191" i="55"/>
  <c r="Y199" i="55"/>
  <c r="AB199" i="55" s="1"/>
  <c r="Y198" i="55"/>
  <c r="AB198" i="55" s="1"/>
  <c r="Y197" i="55"/>
  <c r="AB197" i="55" s="1"/>
  <c r="AK161" i="55"/>
  <c r="L168" i="55"/>
  <c r="P168" i="55" s="1"/>
  <c r="AK168" i="55"/>
  <c r="F176" i="55"/>
  <c r="F177" i="55"/>
  <c r="L184" i="55"/>
  <c r="AP180" i="55"/>
  <c r="Y182" i="55"/>
  <c r="AB182" i="55" s="1"/>
  <c r="L187" i="55"/>
  <c r="P187" i="55" s="1"/>
  <c r="AE188" i="55"/>
  <c r="AC188" i="55" s="1"/>
  <c r="Y190" i="55"/>
  <c r="D193" i="55"/>
  <c r="AE193" i="55"/>
  <c r="AC193" i="55"/>
  <c r="K200" i="55"/>
  <c r="AO194" i="55"/>
  <c r="Y173" i="55"/>
  <c r="L181" i="55"/>
  <c r="P181" i="55" s="1"/>
  <c r="L183" i="55"/>
  <c r="P183" i="55" s="1"/>
  <c r="K196" i="55"/>
  <c r="AO192" i="55"/>
  <c r="K198" i="55"/>
  <c r="AQ223" i="55"/>
  <c r="AK164" i="55"/>
  <c r="AN164" i="55" s="1"/>
  <c r="AK167" i="55"/>
  <c r="AN167" i="55" s="1"/>
  <c r="Y170" i="55"/>
  <c r="AK178" i="55"/>
  <c r="AN178" i="55" s="1"/>
  <c r="AP176" i="55"/>
  <c r="S181" i="55"/>
  <c r="Q181" i="55" s="1"/>
  <c r="AE182" i="55"/>
  <c r="AC182" i="55"/>
  <c r="F183" i="55"/>
  <c r="AO189" i="55"/>
  <c r="D190" i="55"/>
  <c r="AE190" i="55"/>
  <c r="AC190" i="55" s="1"/>
  <c r="L197" i="55"/>
  <c r="P197" i="55" s="1"/>
  <c r="L194" i="55"/>
  <c r="P194" i="55" s="1"/>
  <c r="P176" i="55"/>
  <c r="P177" i="55"/>
  <c r="L180" i="55"/>
  <c r="P180" i="55" s="1"/>
  <c r="F186" i="55"/>
  <c r="D187" i="55"/>
  <c r="AP187" i="55"/>
  <c r="AP194" i="55"/>
  <c r="AO201" i="55"/>
  <c r="Y153" i="55"/>
  <c r="AB153" i="55" s="1"/>
  <c r="L154" i="55"/>
  <c r="Y152" i="55"/>
  <c r="AB152" i="55" s="1"/>
  <c r="L153" i="55"/>
  <c r="P153" i="55" s="1"/>
  <c r="CU181" i="55"/>
  <c r="AB193" i="55"/>
  <c r="L189" i="55"/>
  <c r="P189" i="55" s="1"/>
  <c r="S191" i="55"/>
  <c r="Q191" i="55" s="1"/>
  <c r="S192" i="55"/>
  <c r="AN214" i="55"/>
  <c r="AK172" i="55"/>
  <c r="AN172" i="55" s="1"/>
  <c r="AK179" i="55"/>
  <c r="AN179" i="55" s="1"/>
  <c r="Q176" i="55"/>
  <c r="Q195" i="55"/>
  <c r="AP202" i="55"/>
  <c r="Q202" i="55"/>
  <c r="AQ221" i="55"/>
  <c r="Q179" i="55"/>
  <c r="AP179" i="55"/>
  <c r="Q190" i="55"/>
  <c r="AQ194" i="55"/>
  <c r="AB208" i="55"/>
  <c r="AC206" i="55"/>
  <c r="AE207" i="55"/>
  <c r="D206" i="55"/>
  <c r="AE206" i="55"/>
  <c r="L173" i="55"/>
  <c r="P173" i="55" s="1"/>
  <c r="S177" i="55"/>
  <c r="X182" i="55" s="1"/>
  <c r="S178" i="55"/>
  <c r="AP183" i="55"/>
  <c r="AE187" i="55"/>
  <c r="AE191" i="55"/>
  <c r="AC191" i="55"/>
  <c r="AE192" i="55"/>
  <c r="P198" i="55"/>
  <c r="AN201" i="55"/>
  <c r="Q197" i="55"/>
  <c r="S197" i="55"/>
  <c r="AE201" i="55"/>
  <c r="AC201" i="55" s="1"/>
  <c r="AE202" i="55"/>
  <c r="AJ225" i="55"/>
  <c r="D229" i="55"/>
  <c r="F228" i="55"/>
  <c r="K229" i="55" s="1"/>
  <c r="L160" i="55"/>
  <c r="P160" i="55" s="1"/>
  <c r="Y169" i="55"/>
  <c r="AB169" i="55" s="1"/>
  <c r="X176" i="55"/>
  <c r="Y183" i="55"/>
  <c r="AB183" i="55" s="1"/>
  <c r="Y184" i="55"/>
  <c r="AB184" i="55" s="1"/>
  <c r="AE181" i="55"/>
  <c r="F182" i="55"/>
  <c r="Y189" i="55"/>
  <c r="AB189" i="55" s="1"/>
  <c r="D185" i="55"/>
  <c r="AN197" i="55"/>
  <c r="Q196" i="55"/>
  <c r="S196" i="55"/>
  <c r="CU156" i="55"/>
  <c r="Y176" i="55"/>
  <c r="AB176" i="55" s="1"/>
  <c r="Y177" i="55"/>
  <c r="AB177" i="55" s="1"/>
  <c r="X180" i="55"/>
  <c r="AK186" i="55"/>
  <c r="AN186" i="55" s="1"/>
  <c r="L188" i="55"/>
  <c r="AO185" i="55"/>
  <c r="K191" i="55"/>
  <c r="BP191" i="55"/>
  <c r="S186" i="55"/>
  <c r="AK187" i="55"/>
  <c r="CT197" i="55"/>
  <c r="CU197" i="55" s="1"/>
  <c r="D195" i="55"/>
  <c r="AQ198" i="55"/>
  <c r="X206" i="55"/>
  <c r="AP200" i="55"/>
  <c r="AK207" i="55"/>
  <c r="AN207" i="55" s="1"/>
  <c r="L202" i="55"/>
  <c r="Y203" i="55"/>
  <c r="AB203" i="55" s="1"/>
  <c r="AO204" i="55"/>
  <c r="K210" i="55"/>
  <c r="AQ205" i="55"/>
  <c r="AB216" i="55"/>
  <c r="AN224" i="55"/>
  <c r="AE225" i="55"/>
  <c r="AE224" i="55"/>
  <c r="AJ227" i="55" s="1"/>
  <c r="R21" i="36"/>
  <c r="Q21" i="36"/>
  <c r="R22" i="36"/>
  <c r="D179" i="55"/>
  <c r="CU192" i="55"/>
  <c r="AK194" i="55"/>
  <c r="AN194" i="55" s="1"/>
  <c r="Q198" i="55"/>
  <c r="AB205" i="55"/>
  <c r="P210" i="55"/>
  <c r="X233" i="55"/>
  <c r="AP227" i="55"/>
  <c r="Q227" i="55"/>
  <c r="AC183" i="55"/>
  <c r="S188" i="55"/>
  <c r="AP195" i="55" s="1"/>
  <c r="L192" i="55"/>
  <c r="P192" i="55" s="1"/>
  <c r="AK198" i="55"/>
  <c r="AN198" i="55" s="1"/>
  <c r="L201" i="55"/>
  <c r="BP195" i="55"/>
  <c r="S198" i="55"/>
  <c r="S199" i="55"/>
  <c r="Q199" i="55" s="1"/>
  <c r="AJ209" i="55"/>
  <c r="P212" i="55"/>
  <c r="AQ226" i="55"/>
  <c r="AB233" i="55"/>
  <c r="Y194" i="55"/>
  <c r="AB194" i="55" s="1"/>
  <c r="K195" i="55"/>
  <c r="Y200" i="55"/>
  <c r="AN229" i="55"/>
  <c r="AQ227" i="55"/>
  <c r="H6" i="36"/>
  <c r="J8" i="36" s="1"/>
  <c r="K5" i="36"/>
  <c r="H62" i="36" s="1"/>
  <c r="Q194" i="55"/>
  <c r="AN217" i="55"/>
  <c r="P220" i="55"/>
  <c r="AO231" i="55"/>
  <c r="AK189" i="55"/>
  <c r="AN189" i="55" s="1"/>
  <c r="AK192" i="55"/>
  <c r="AN192" i="55" s="1"/>
  <c r="AK195" i="55"/>
  <c r="AN195" i="55" s="1"/>
  <c r="D196" i="55"/>
  <c r="K207" i="55"/>
  <c r="AE228" i="55"/>
  <c r="AC228" i="55"/>
  <c r="AE229" i="55"/>
  <c r="AO233" i="55"/>
  <c r="Y188" i="55"/>
  <c r="AB188" i="55" s="1"/>
  <c r="F191" i="55"/>
  <c r="AK199" i="55"/>
  <c r="AN199" i="55" s="1"/>
  <c r="AE196" i="55"/>
  <c r="AE200" i="55"/>
  <c r="AC200" i="55" s="1"/>
  <c r="L207" i="55"/>
  <c r="AO205" i="55"/>
  <c r="S215" i="55"/>
  <c r="S214" i="55"/>
  <c r="F235" i="55"/>
  <c r="AO235" i="55" s="1"/>
  <c r="D236" i="55"/>
  <c r="D197" i="55"/>
  <c r="AE197" i="55"/>
  <c r="AC197" i="55" s="1"/>
  <c r="AK206" i="55"/>
  <c r="P211" i="55"/>
  <c r="AO232" i="55"/>
  <c r="P236" i="55"/>
  <c r="Q183" i="55"/>
  <c r="Y192" i="55"/>
  <c r="AB192" i="55" s="1"/>
  <c r="L193" i="55"/>
  <c r="P193" i="55" s="1"/>
  <c r="D198" i="55"/>
  <c r="AK203" i="55"/>
  <c r="AN203" i="55" s="1"/>
  <c r="AC199" i="55"/>
  <c r="AC202" i="55"/>
  <c r="AO203" i="55"/>
  <c r="L221" i="55"/>
  <c r="P221" i="55" s="1"/>
  <c r="D224" i="55"/>
  <c r="AN235" i="55"/>
  <c r="AK182" i="55"/>
  <c r="AN182" i="55" s="1"/>
  <c r="S184" i="55"/>
  <c r="X189" i="55" s="1"/>
  <c r="CU189" i="55"/>
  <c r="AK196" i="55"/>
  <c r="AO197" i="55"/>
  <c r="AJ205" i="55"/>
  <c r="D201" i="55"/>
  <c r="F200" i="55"/>
  <c r="K201" i="55" s="1"/>
  <c r="P209" i="55"/>
  <c r="AC204" i="55"/>
  <c r="AQ204" i="55"/>
  <c r="AJ210" i="55"/>
  <c r="AO206" i="55"/>
  <c r="AQ213" i="55"/>
  <c r="P223" i="55"/>
  <c r="AO195" i="55"/>
  <c r="P203" i="55"/>
  <c r="AJ204" i="55"/>
  <c r="D200" i="55"/>
  <c r="AK205" i="55"/>
  <c r="AN205" i="55" s="1"/>
  <c r="AK204" i="55"/>
  <c r="Q201" i="55"/>
  <c r="AN210" i="55"/>
  <c r="AN219" i="55"/>
  <c r="AO219" i="55"/>
  <c r="P228" i="55"/>
  <c r="F198" i="55"/>
  <c r="BP201" i="55" s="1"/>
  <c r="F199" i="55"/>
  <c r="S201" i="55"/>
  <c r="Q207" i="55"/>
  <c r="S208" i="55"/>
  <c r="X208" i="55" s="1"/>
  <c r="D207" i="55"/>
  <c r="AO208" i="55"/>
  <c r="AP217" i="55"/>
  <c r="L225" i="55"/>
  <c r="P225" i="55" s="1"/>
  <c r="L224" i="55"/>
  <c r="P224" i="55" s="1"/>
  <c r="AP221" i="55"/>
  <c r="S223" i="55"/>
  <c r="D222" i="55"/>
  <c r="AO224" i="55"/>
  <c r="Q189" i="55"/>
  <c r="D192" i="55"/>
  <c r="Y201" i="55"/>
  <c r="L204" i="55"/>
  <c r="P204" i="55" s="1"/>
  <c r="L205" i="55"/>
  <c r="P205" i="55" s="1"/>
  <c r="L200" i="55"/>
  <c r="P200" i="55" s="1"/>
  <c r="Y206" i="55"/>
  <c r="AB206" i="55" s="1"/>
  <c r="Y207" i="55"/>
  <c r="X210" i="55"/>
  <c r="AP204" i="55"/>
  <c r="L206" i="55"/>
  <c r="S207" i="55"/>
  <c r="D211" i="55"/>
  <c r="S222" i="55"/>
  <c r="X223" i="55" s="1"/>
  <c r="AQ232" i="55"/>
  <c r="Q178" i="55"/>
  <c r="S189" i="55"/>
  <c r="D191" i="55"/>
  <c r="Q193" i="55"/>
  <c r="CU194" i="55"/>
  <c r="AO196" i="55"/>
  <c r="F202" i="55"/>
  <c r="AP203" i="55"/>
  <c r="X209" i="55"/>
  <c r="AJ211" i="55"/>
  <c r="Q209" i="55"/>
  <c r="D209" i="55"/>
  <c r="F210" i="55"/>
  <c r="AO217" i="55" s="1"/>
  <c r="AK221" i="55"/>
  <c r="AN222" i="55" s="1"/>
  <c r="AK220" i="55"/>
  <c r="AN220" i="55" s="1"/>
  <c r="AP224" i="55"/>
  <c r="AO227" i="55"/>
  <c r="AQ231" i="55"/>
  <c r="Y195" i="55"/>
  <c r="AB195" i="55" s="1"/>
  <c r="X199" i="55"/>
  <c r="AP193" i="55"/>
  <c r="L208" i="55"/>
  <c r="AP209" i="55"/>
  <c r="AC219" i="55"/>
  <c r="AC220" i="55"/>
  <c r="AE220" i="55"/>
  <c r="AB221" i="55"/>
  <c r="AJ228" i="55"/>
  <c r="AB227" i="55"/>
  <c r="AB225" i="55"/>
  <c r="D205" i="55"/>
  <c r="AC210" i="55"/>
  <c r="AQ211" i="55"/>
  <c r="AK212" i="55"/>
  <c r="AN212" i="55" s="1"/>
  <c r="F213" i="55"/>
  <c r="D216" i="55"/>
  <c r="L218" i="55"/>
  <c r="AK223" i="55"/>
  <c r="AN223" i="55" s="1"/>
  <c r="AK234" i="55"/>
  <c r="AE234" i="55"/>
  <c r="AQ234" i="55" s="1"/>
  <c r="AC234" i="55"/>
  <c r="E17" i="36"/>
  <c r="R29" i="36"/>
  <c r="Q29" i="36"/>
  <c r="R30" i="36"/>
  <c r="AC213" i="55"/>
  <c r="AK215" i="55"/>
  <c r="AN215" i="55" s="1"/>
  <c r="D217" i="55"/>
  <c r="AQ217" i="55"/>
  <c r="F220" i="55"/>
  <c r="AK226" i="55"/>
  <c r="AC221" i="55"/>
  <c r="D225" i="55"/>
  <c r="S226" i="55"/>
  <c r="Q226" i="55"/>
  <c r="AP233" i="55"/>
  <c r="AE236" i="55"/>
  <c r="AQ236" i="55" s="1"/>
  <c r="AC236" i="55"/>
  <c r="AQ208" i="55"/>
  <c r="Y222" i="55"/>
  <c r="AB222" i="55" s="1"/>
  <c r="AO223" i="55"/>
  <c r="Y232" i="55"/>
  <c r="AB232" i="55" s="1"/>
  <c r="F229" i="55"/>
  <c r="BP233" i="55" s="1"/>
  <c r="L235" i="55"/>
  <c r="P235" i="55" s="1"/>
  <c r="AC203" i="55"/>
  <c r="AC205" i="55"/>
  <c r="Q206" i="55"/>
  <c r="Y209" i="55"/>
  <c r="AQ209" i="55"/>
  <c r="AK216" i="55"/>
  <c r="F221" i="55"/>
  <c r="BP225" i="55" s="1"/>
  <c r="AE230" i="55"/>
  <c r="F211" i="55"/>
  <c r="S212" i="55"/>
  <c r="X215" i="55" s="1"/>
  <c r="L213" i="55"/>
  <c r="P213" i="55" s="1"/>
  <c r="D214" i="55"/>
  <c r="AO215" i="55"/>
  <c r="AQ216" i="55"/>
  <c r="Q218" i="55"/>
  <c r="L231" i="55"/>
  <c r="P231" i="55" s="1"/>
  <c r="L230" i="55"/>
  <c r="L217" i="55"/>
  <c r="P217" i="55" s="1"/>
  <c r="AC211" i="55"/>
  <c r="S218" i="55"/>
  <c r="AO230" i="55"/>
  <c r="L232" i="55"/>
  <c r="P232" i="55" s="1"/>
  <c r="D234" i="55"/>
  <c r="S235" i="55"/>
  <c r="R27" i="36"/>
  <c r="AK208" i="55"/>
  <c r="F209" i="55"/>
  <c r="BP210" i="55" s="1"/>
  <c r="F214" i="55"/>
  <c r="AC214" i="55"/>
  <c r="Y224" i="55"/>
  <c r="F222" i="55"/>
  <c r="AC222" i="55"/>
  <c r="Q224" i="55"/>
  <c r="Q228" i="55"/>
  <c r="AP228" i="55"/>
  <c r="L229" i="55"/>
  <c r="P229" i="55" s="1"/>
  <c r="F234" i="55"/>
  <c r="AO234" i="55" s="1"/>
  <c r="D235" i="55"/>
  <c r="AQ214" i="55"/>
  <c r="S219" i="55"/>
  <c r="AB235" i="55"/>
  <c r="R25" i="36"/>
  <c r="Q25" i="36"/>
  <c r="R26" i="36"/>
  <c r="S210" i="55"/>
  <c r="Q210" i="55" s="1"/>
  <c r="Q220" i="55"/>
  <c r="Y223" i="55"/>
  <c r="AB223" i="55" s="1"/>
  <c r="D227" i="55"/>
  <c r="F226" i="55"/>
  <c r="K230" i="55" s="1"/>
  <c r="S232" i="55"/>
  <c r="Q232" i="55"/>
  <c r="F236" i="55"/>
  <c r="Y218" i="55"/>
  <c r="AB218" i="55" s="1"/>
  <c r="Y230" i="55"/>
  <c r="Y229" i="55"/>
  <c r="AK225" i="55"/>
  <c r="AN225" i="55" s="1"/>
  <c r="AC227" i="55"/>
  <c r="Q205" i="55"/>
  <c r="Y214" i="55"/>
  <c r="AB214" i="55" s="1"/>
  <c r="D212" i="55"/>
  <c r="S213" i="55"/>
  <c r="L214" i="55"/>
  <c r="P215" i="55" s="1"/>
  <c r="Q216" i="55"/>
  <c r="L222" i="55"/>
  <c r="P222" i="55" s="1"/>
  <c r="AC223" i="55"/>
  <c r="AK232" i="55"/>
  <c r="AN232" i="55" s="1"/>
  <c r="AK230" i="55"/>
  <c r="AN230" i="55" s="1"/>
  <c r="AK231" i="55"/>
  <c r="AJ233" i="55"/>
  <c r="AK233" i="55"/>
  <c r="AE235" i="55"/>
  <c r="R28" i="36"/>
  <c r="S225" i="55"/>
  <c r="Q225" i="55" s="1"/>
  <c r="P233" i="55"/>
  <c r="Y228" i="55"/>
  <c r="AB228" i="55" s="1"/>
  <c r="AP231" i="55"/>
  <c r="Q231" i="55"/>
  <c r="S234" i="55"/>
  <c r="AP234" i="55" s="1"/>
  <c r="Q234" i="55"/>
  <c r="AE212" i="55"/>
  <c r="AJ215" i="55" s="1"/>
  <c r="AC212" i="55"/>
  <c r="D219" i="55"/>
  <c r="X235" i="55"/>
  <c r="Q230" i="55"/>
  <c r="AB236" i="55"/>
  <c r="R23" i="36"/>
  <c r="AK218" i="55"/>
  <c r="AN218" i="55" s="1"/>
  <c r="AE215" i="55"/>
  <c r="AJ219" i="55" s="1"/>
  <c r="F218" i="55"/>
  <c r="K222" i="55" s="1"/>
  <c r="AE218" i="55"/>
  <c r="AJ222" i="55" s="1"/>
  <c r="D228" i="55"/>
  <c r="AC232" i="55"/>
  <c r="AQ233" i="55"/>
  <c r="BP236" i="55"/>
  <c r="S236" i="55"/>
  <c r="N24" i="36"/>
  <c r="N28" i="36"/>
  <c r="N32" i="36"/>
  <c r="GW132" i="53" l="1"/>
  <c r="GG132" i="53"/>
  <c r="X219" i="55"/>
  <c r="AP213" i="55"/>
  <c r="Q213" i="55"/>
  <c r="AP220" i="55"/>
  <c r="Q222" i="55"/>
  <c r="BP231" i="55"/>
  <c r="X211" i="55"/>
  <c r="AQ196" i="55"/>
  <c r="AJ202" i="55"/>
  <c r="AC196" i="55"/>
  <c r="AB200" i="55"/>
  <c r="AQ225" i="55"/>
  <c r="AJ231" i="55"/>
  <c r="AC225" i="55"/>
  <c r="AP197" i="55"/>
  <c r="X203" i="55"/>
  <c r="P184" i="55"/>
  <c r="BP184" i="55"/>
  <c r="K184" i="55"/>
  <c r="AO178" i="55"/>
  <c r="P161" i="55"/>
  <c r="P152" i="55"/>
  <c r="P116" i="55"/>
  <c r="P115" i="55"/>
  <c r="AN177" i="55"/>
  <c r="P103" i="55"/>
  <c r="P105" i="55"/>
  <c r="AB127" i="55"/>
  <c r="AN138" i="55"/>
  <c r="AN47" i="55"/>
  <c r="AB89" i="55"/>
  <c r="P26" i="55"/>
  <c r="EV124" i="53"/>
  <c r="DB133" i="53"/>
  <c r="M125" i="53"/>
  <c r="M135" i="53" s="1"/>
  <c r="J125" i="53"/>
  <c r="L125" i="53"/>
  <c r="K125" i="53"/>
  <c r="GF124" i="53"/>
  <c r="BV124" i="53"/>
  <c r="BP122" i="53"/>
  <c r="FC120" i="53"/>
  <c r="DV119" i="53"/>
  <c r="DV132" i="53" s="1"/>
  <c r="DP119" i="53"/>
  <c r="DQ119" i="53"/>
  <c r="DR119" i="53"/>
  <c r="DS119" i="53"/>
  <c r="GE128" i="53"/>
  <c r="DS128" i="53"/>
  <c r="K127" i="53"/>
  <c r="EU123" i="53"/>
  <c r="EG121" i="53"/>
  <c r="BJ120" i="53"/>
  <c r="HJ127" i="53"/>
  <c r="EH128" i="53"/>
  <c r="J127" i="53"/>
  <c r="AE123" i="53"/>
  <c r="AE134" i="53" s="1"/>
  <c r="AC123" i="53"/>
  <c r="AC134" i="53" s="1"/>
  <c r="P121" i="53"/>
  <c r="GF119" i="53"/>
  <c r="GS127" i="53"/>
  <c r="DQ126" i="53"/>
  <c r="Y128" i="53"/>
  <c r="DD123" i="53"/>
  <c r="EY119" i="53"/>
  <c r="GB125" i="53"/>
  <c r="DP125" i="53"/>
  <c r="BD125" i="53"/>
  <c r="CM124" i="53"/>
  <c r="BL122" i="53"/>
  <c r="EI120" i="53"/>
  <c r="AP119" i="53"/>
  <c r="GA124" i="53"/>
  <c r="DO128" i="53"/>
  <c r="BS127" i="53"/>
  <c r="W126" i="53"/>
  <c r="GV123" i="53"/>
  <c r="GV134" i="53" s="1"/>
  <c r="ET121" i="53"/>
  <c r="ET133" i="53" s="1"/>
  <c r="BF120" i="53"/>
  <c r="FZ126" i="53"/>
  <c r="ED128" i="53"/>
  <c r="CX124" i="53"/>
  <c r="CW124" i="53"/>
  <c r="BB126" i="53"/>
  <c r="GH122" i="53"/>
  <c r="HJ120" i="53"/>
  <c r="EV119" i="53"/>
  <c r="GO127" i="53"/>
  <c r="FI122" i="53"/>
  <c r="DM125" i="53"/>
  <c r="BQ127" i="53"/>
  <c r="CJ124" i="53"/>
  <c r="CO121" i="53"/>
  <c r="AN226" i="55"/>
  <c r="P218" i="55"/>
  <c r="P226" i="55"/>
  <c r="K231" i="55"/>
  <c r="BP203" i="55"/>
  <c r="K209" i="55"/>
  <c r="AJ203" i="55"/>
  <c r="AQ197" i="55"/>
  <c r="AP191" i="55"/>
  <c r="X197" i="55"/>
  <c r="AO186" i="55"/>
  <c r="K192" i="55"/>
  <c r="BP192" i="55"/>
  <c r="K183" i="55"/>
  <c r="AO177" i="55"/>
  <c r="BP183" i="55"/>
  <c r="AO184" i="55"/>
  <c r="P86" i="55"/>
  <c r="P82" i="55"/>
  <c r="AN56" i="55"/>
  <c r="AB24" i="55"/>
  <c r="DU136" i="53"/>
  <c r="BI136" i="53"/>
  <c r="DR125" i="53"/>
  <c r="EI133" i="53"/>
  <c r="AE119" i="53"/>
  <c r="Z119" i="53"/>
  <c r="AA119" i="53"/>
  <c r="AR128" i="53"/>
  <c r="AX124" i="53"/>
  <c r="AH122" i="53"/>
  <c r="DF119" i="53"/>
  <c r="DC119" i="53"/>
  <c r="FO127" i="53"/>
  <c r="DC127" i="53"/>
  <c r="DC136" i="53" s="1"/>
  <c r="K128" i="53"/>
  <c r="DZ123" i="53"/>
  <c r="DP121" i="53"/>
  <c r="HJ128" i="53"/>
  <c r="DR127" i="53"/>
  <c r="DB125" i="53"/>
  <c r="DA125" i="53"/>
  <c r="K123" i="53"/>
  <c r="HN120" i="53"/>
  <c r="FP119" i="53"/>
  <c r="FP132" i="53" s="1"/>
  <c r="GS126" i="53"/>
  <c r="DA128" i="53"/>
  <c r="Y127" i="53"/>
  <c r="Y136" i="53" s="1"/>
  <c r="EI119" i="53"/>
  <c r="FL127" i="53"/>
  <c r="CZ128" i="53"/>
  <c r="AN128" i="53"/>
  <c r="BP124" i="53"/>
  <c r="BP134" i="53" s="1"/>
  <c r="AU122" i="53"/>
  <c r="DS120" i="53"/>
  <c r="J119" i="53"/>
  <c r="FK127" i="53"/>
  <c r="DO127" i="53"/>
  <c r="DO136" i="53" s="1"/>
  <c r="BS126" i="53"/>
  <c r="W125" i="53"/>
  <c r="W135" i="53" s="1"/>
  <c r="GC123" i="53"/>
  <c r="EC121" i="53"/>
  <c r="EC133" i="53" s="1"/>
  <c r="AP120" i="53"/>
  <c r="FZ125" i="53"/>
  <c r="FZ135" i="53" s="1"/>
  <c r="ED127" i="53"/>
  <c r="ED136" i="53" s="1"/>
  <c r="CX123" i="53"/>
  <c r="CX134" i="53" s="1"/>
  <c r="FN122" i="53"/>
  <c r="EF119" i="53"/>
  <c r="GO126" i="53"/>
  <c r="ES127" i="53"/>
  <c r="DM123" i="53"/>
  <c r="DM134" i="53" s="1"/>
  <c r="BQ126" i="53"/>
  <c r="U128" i="53"/>
  <c r="CG119" i="53"/>
  <c r="AC218" i="55"/>
  <c r="AC235" i="55"/>
  <c r="AQ235" i="55"/>
  <c r="AB224" i="55"/>
  <c r="P230" i="55"/>
  <c r="AO220" i="55"/>
  <c r="K226" i="55"/>
  <c r="BP226" i="55"/>
  <c r="P208" i="55"/>
  <c r="AB207" i="55"/>
  <c r="X226" i="55"/>
  <c r="K225" i="55"/>
  <c r="AO225" i="55"/>
  <c r="AN196" i="55"/>
  <c r="BP197" i="55"/>
  <c r="K197" i="55"/>
  <c r="AO191" i="55"/>
  <c r="AN187" i="55"/>
  <c r="BP188" i="55"/>
  <c r="AO182" i="55"/>
  <c r="K188" i="55"/>
  <c r="AB204" i="55"/>
  <c r="AN190" i="55"/>
  <c r="AB170" i="55"/>
  <c r="AB173" i="55"/>
  <c r="BP176" i="55"/>
  <c r="BP177" i="55"/>
  <c r="BP178" i="55"/>
  <c r="BP180" i="55"/>
  <c r="BP181" i="55"/>
  <c r="BP182" i="55"/>
  <c r="K177" i="55"/>
  <c r="K182" i="55"/>
  <c r="AO176" i="55"/>
  <c r="BP179" i="55"/>
  <c r="K180" i="55"/>
  <c r="K178" i="55"/>
  <c r="K176" i="55"/>
  <c r="K179" i="55"/>
  <c r="K181" i="55"/>
  <c r="BP194" i="55"/>
  <c r="K199" i="55"/>
  <c r="AO193" i="55"/>
  <c r="BP199" i="55"/>
  <c r="P139" i="55"/>
  <c r="AN93" i="55"/>
  <c r="AB117" i="55"/>
  <c r="P134" i="55"/>
  <c r="AB124" i="55"/>
  <c r="AN61" i="55"/>
  <c r="AN52" i="55"/>
  <c r="AB65" i="55"/>
  <c r="P30" i="55"/>
  <c r="AB14" i="55"/>
  <c r="CV124" i="53"/>
  <c r="BE125" i="53"/>
  <c r="BE135" i="53" s="1"/>
  <c r="O123" i="53"/>
  <c r="DR121" i="53"/>
  <c r="O119" i="53"/>
  <c r="FP127" i="53"/>
  <c r="DT128" i="53"/>
  <c r="AB128" i="53"/>
  <c r="AA124" i="53"/>
  <c r="CP119" i="53"/>
  <c r="FO128" i="53"/>
  <c r="DC126" i="53"/>
  <c r="DB126" i="53"/>
  <c r="DR126" i="53"/>
  <c r="DG123" i="53"/>
  <c r="CY121" i="53"/>
  <c r="GT126" i="53"/>
  <c r="DR128" i="53"/>
  <c r="GS124" i="53"/>
  <c r="HG122" i="53"/>
  <c r="GC128" i="53"/>
  <c r="DA127" i="53"/>
  <c r="DA136" i="53" s="1"/>
  <c r="Y126" i="53"/>
  <c r="J123" i="53"/>
  <c r="J134" i="53" s="1"/>
  <c r="GF120" i="53"/>
  <c r="CM119" i="53"/>
  <c r="FL126" i="53"/>
  <c r="CZ127" i="53"/>
  <c r="CZ136" i="53" s="1"/>
  <c r="AN127" i="53"/>
  <c r="AN136" i="53" s="1"/>
  <c r="AR124" i="53"/>
  <c r="M122" i="53"/>
  <c r="DC120" i="53"/>
  <c r="HG128" i="53"/>
  <c r="FK126" i="53"/>
  <c r="DO126" i="53"/>
  <c r="BS125" i="53"/>
  <c r="BS135" i="53" s="1"/>
  <c r="W124" i="53"/>
  <c r="FH123" i="53"/>
  <c r="CT121" i="53"/>
  <c r="Z120" i="53"/>
  <c r="HF128" i="53"/>
  <c r="FZ124" i="53"/>
  <c r="ED126" i="53"/>
  <c r="CH128" i="53"/>
  <c r="BB123" i="53"/>
  <c r="BB134" i="53" s="1"/>
  <c r="FI124" i="53"/>
  <c r="DJ122" i="53"/>
  <c r="K228" i="55"/>
  <c r="AO222" i="55"/>
  <c r="BP228" i="55"/>
  <c r="AN233" i="55"/>
  <c r="AP210" i="55"/>
  <c r="X216" i="55"/>
  <c r="AJ216" i="55"/>
  <c r="BP208" i="55"/>
  <c r="AO202" i="55"/>
  <c r="K208" i="55"/>
  <c r="BP209" i="55"/>
  <c r="K202" i="55"/>
  <c r="X234" i="55"/>
  <c r="AP186" i="55"/>
  <c r="Q186" i="55"/>
  <c r="X192" i="55"/>
  <c r="AJ187" i="55"/>
  <c r="AC181" i="55"/>
  <c r="AQ181" i="55"/>
  <c r="AN200" i="55"/>
  <c r="BP202" i="55"/>
  <c r="AN168" i="55"/>
  <c r="AN165" i="55"/>
  <c r="P162" i="55"/>
  <c r="P182" i="55"/>
  <c r="P149" i="55"/>
  <c r="AN141" i="55"/>
  <c r="AN132" i="55"/>
  <c r="P89" i="55"/>
  <c r="AB137" i="55"/>
  <c r="AN114" i="55"/>
  <c r="AI16" i="55"/>
  <c r="AL15" i="55"/>
  <c r="AM15" i="55" s="1"/>
  <c r="W7" i="55"/>
  <c r="Z6" i="55"/>
  <c r="AA6" i="55" s="1"/>
  <c r="EL122" i="53"/>
  <c r="EF122" i="53"/>
  <c r="EK122" i="53"/>
  <c r="EK133" i="53" s="1"/>
  <c r="EG122" i="53"/>
  <c r="EH122" i="53"/>
  <c r="EJ122" i="53"/>
  <c r="EI122" i="53"/>
  <c r="FT124" i="53"/>
  <c r="HJ122" i="53"/>
  <c r="DA121" i="53"/>
  <c r="HL127" i="53"/>
  <c r="FP128" i="53"/>
  <c r="DD127" i="53"/>
  <c r="DD136" i="53" s="1"/>
  <c r="AB127" i="53"/>
  <c r="HB123" i="53"/>
  <c r="GX121" i="53"/>
  <c r="BZ119" i="53"/>
  <c r="BU119" i="53"/>
  <c r="BV119" i="53"/>
  <c r="BW119" i="53"/>
  <c r="BW132" i="53" s="1"/>
  <c r="BT119" i="53"/>
  <c r="FO126" i="53"/>
  <c r="DC125" i="53"/>
  <c r="HI125" i="53"/>
  <c r="BT123" i="53"/>
  <c r="CH121" i="53"/>
  <c r="GT127" i="53"/>
  <c r="GT136" i="53" s="1"/>
  <c r="DB127" i="53"/>
  <c r="FO124" i="53"/>
  <c r="GL122" i="53"/>
  <c r="GC127" i="53"/>
  <c r="GC136" i="53" s="1"/>
  <c r="DA126" i="53"/>
  <c r="CL126" i="53"/>
  <c r="HF122" i="53"/>
  <c r="AQ119" i="53"/>
  <c r="AQ132" i="53" s="1"/>
  <c r="FL128" i="53"/>
  <c r="CZ126" i="53"/>
  <c r="AN126" i="53"/>
  <c r="U124" i="53"/>
  <c r="HK121" i="53"/>
  <c r="HK133" i="53" s="1"/>
  <c r="CM120" i="53"/>
  <c r="HG127" i="53"/>
  <c r="HG136" i="53" s="1"/>
  <c r="FK128" i="53"/>
  <c r="DO125" i="53"/>
  <c r="DO135" i="53" s="1"/>
  <c r="BS124" i="53"/>
  <c r="BV126" i="53"/>
  <c r="DB123" i="53"/>
  <c r="BL121" i="53"/>
  <c r="BL133" i="53" s="1"/>
  <c r="J120" i="53"/>
  <c r="HF127" i="53"/>
  <c r="HF136" i="53" s="1"/>
  <c r="FZ123" i="53"/>
  <c r="FZ134" i="53" s="1"/>
  <c r="ED125" i="53"/>
  <c r="ED135" i="53" s="1"/>
  <c r="CH127" i="53"/>
  <c r="CH136" i="53" s="1"/>
  <c r="AL128" i="53"/>
  <c r="EG124" i="53"/>
  <c r="CR122" i="53"/>
  <c r="FM120" i="53"/>
  <c r="GO123" i="53"/>
  <c r="GN123" i="53"/>
  <c r="ES125" i="53"/>
  <c r="CW128" i="53"/>
  <c r="BQ123" i="53"/>
  <c r="U126" i="53"/>
  <c r="R124" i="53"/>
  <c r="BZ122" i="53"/>
  <c r="BY122" i="53"/>
  <c r="EV120" i="53"/>
  <c r="GN125" i="53"/>
  <c r="ER126" i="53"/>
  <c r="DL121" i="53"/>
  <c r="BP121" i="53"/>
  <c r="AQ126" i="53"/>
  <c r="HE120" i="53"/>
  <c r="AQ186" i="55"/>
  <c r="AJ192" i="55"/>
  <c r="AC186" i="55"/>
  <c r="K187" i="55"/>
  <c r="AO181" i="55"/>
  <c r="BP187" i="55"/>
  <c r="P158" i="55"/>
  <c r="P42" i="55"/>
  <c r="AN40" i="55"/>
  <c r="BJ119" i="53"/>
  <c r="BJ132" i="53" s="1"/>
  <c r="BE119" i="53"/>
  <c r="BF119" i="53"/>
  <c r="BF132" i="53" s="1"/>
  <c r="BG119" i="53"/>
  <c r="BD119" i="53"/>
  <c r="FO135" i="53"/>
  <c r="BQ121" i="53"/>
  <c r="BQ133" i="53" s="1"/>
  <c r="FQ119" i="53"/>
  <c r="FQ132" i="53" s="1"/>
  <c r="DB128" i="53"/>
  <c r="FS122" i="53"/>
  <c r="FQ120" i="53"/>
  <c r="DT119" i="53"/>
  <c r="DT132" i="53" s="1"/>
  <c r="CK128" i="53"/>
  <c r="GR124" i="53"/>
  <c r="FR122" i="53"/>
  <c r="EZ120" i="53"/>
  <c r="EZ132" i="53" s="1"/>
  <c r="K119" i="53"/>
  <c r="FL125" i="53"/>
  <c r="FL135" i="53" s="1"/>
  <c r="CZ135" i="53"/>
  <c r="AN135" i="53"/>
  <c r="GW123" i="53"/>
  <c r="GT121" i="53"/>
  <c r="BW120" i="53"/>
  <c r="HG126" i="53"/>
  <c r="FK125" i="53"/>
  <c r="FK135" i="53" s="1"/>
  <c r="DO124" i="53"/>
  <c r="BC128" i="53"/>
  <c r="GC125" i="53"/>
  <c r="GC135" i="53" s="1"/>
  <c r="BN123" i="53"/>
  <c r="AU121" i="53"/>
  <c r="AU133" i="53" s="1"/>
  <c r="AR121" i="53"/>
  <c r="GS119" i="53"/>
  <c r="GS132" i="53" s="1"/>
  <c r="GO119" i="53"/>
  <c r="GP119" i="53"/>
  <c r="HF126" i="53"/>
  <c r="FJ127" i="53"/>
  <c r="ED124" i="53"/>
  <c r="DZ124" i="53"/>
  <c r="EB124" i="53"/>
  <c r="EC124" i="53"/>
  <c r="CH126" i="53"/>
  <c r="AL127" i="53"/>
  <c r="AL136" i="53" s="1"/>
  <c r="CA122" i="53"/>
  <c r="EW120" i="53"/>
  <c r="GO122" i="53"/>
  <c r="ES123" i="53"/>
  <c r="ES134" i="53" s="1"/>
  <c r="CW127" i="53"/>
  <c r="BQ122" i="53"/>
  <c r="U125" i="53"/>
  <c r="HM123" i="53"/>
  <c r="HM134" i="53" s="1"/>
  <c r="AR122" i="53"/>
  <c r="EF120" i="53"/>
  <c r="GN122" i="53"/>
  <c r="Q236" i="55"/>
  <c r="AP236" i="55"/>
  <c r="AJ218" i="55"/>
  <c r="AQ212" i="55"/>
  <c r="K233" i="55"/>
  <c r="AO214" i="55"/>
  <c r="K220" i="55"/>
  <c r="BP220" i="55"/>
  <c r="AJ235" i="55"/>
  <c r="AQ229" i="55"/>
  <c r="AC229" i="55"/>
  <c r="AQ192" i="55"/>
  <c r="AJ198" i="55"/>
  <c r="AC192" i="55"/>
  <c r="AQ199" i="55"/>
  <c r="AJ200" i="55"/>
  <c r="BP200" i="55"/>
  <c r="AN161" i="55"/>
  <c r="AN162" i="55"/>
  <c r="AB185" i="55"/>
  <c r="P143" i="55"/>
  <c r="P144" i="55"/>
  <c r="P119" i="55"/>
  <c r="AB146" i="55"/>
  <c r="AB75" i="55"/>
  <c r="P40" i="55"/>
  <c r="P36" i="55"/>
  <c r="HM136" i="53"/>
  <c r="DR124" i="53"/>
  <c r="HO132" i="53"/>
  <c r="HL135" i="53"/>
  <c r="FP135" i="53"/>
  <c r="FO134" i="53"/>
  <c r="EH121" i="53"/>
  <c r="EH133" i="53" s="1"/>
  <c r="HK127" i="53"/>
  <c r="EY127" i="53"/>
  <c r="CM127" i="53"/>
  <c r="GT124" i="53"/>
  <c r="AH121" i="53"/>
  <c r="AH133" i="53" s="1"/>
  <c r="CL128" i="53"/>
  <c r="DM124" i="53"/>
  <c r="DP122" i="53"/>
  <c r="DD119" i="53"/>
  <c r="DD132" i="53" s="1"/>
  <c r="FM127" i="53"/>
  <c r="CK127" i="53"/>
  <c r="CK136" i="53" s="1"/>
  <c r="FN124" i="53"/>
  <c r="DO122" i="53"/>
  <c r="EJ120" i="53"/>
  <c r="EJ132" i="53" s="1"/>
  <c r="HH128" i="53"/>
  <c r="EV128" i="53"/>
  <c r="CJ128" i="53"/>
  <c r="X128" i="53"/>
  <c r="GD123" i="53"/>
  <c r="EU121" i="53"/>
  <c r="EU133" i="53" s="1"/>
  <c r="BG120" i="53"/>
  <c r="HG125" i="53"/>
  <c r="FK124" i="53"/>
  <c r="CY128" i="53"/>
  <c r="BC127" i="53"/>
  <c r="BC136" i="53" s="1"/>
  <c r="CM125" i="53"/>
  <c r="CM135" i="53" s="1"/>
  <c r="AU123" i="53"/>
  <c r="M121" i="53"/>
  <c r="M133" i="53" s="1"/>
  <c r="GC119" i="53"/>
  <c r="HF125" i="53"/>
  <c r="FJ126" i="53"/>
  <c r="ED123" i="53"/>
  <c r="ED134" i="53" s="1"/>
  <c r="CH125" i="53"/>
  <c r="CH135" i="53" s="1"/>
  <c r="AL126" i="53"/>
  <c r="CK124" i="53"/>
  <c r="BJ122" i="53"/>
  <c r="BI122" i="53"/>
  <c r="BH122" i="53"/>
  <c r="EG120" i="53"/>
  <c r="ES128" i="53"/>
  <c r="BA128" i="53"/>
  <c r="U123" i="53"/>
  <c r="U134" i="53" s="1"/>
  <c r="T123" i="53"/>
  <c r="R123" i="53"/>
  <c r="R134" i="53" s="1"/>
  <c r="AB229" i="55"/>
  <c r="K215" i="55"/>
  <c r="AO209" i="55"/>
  <c r="BP215" i="55"/>
  <c r="K221" i="55"/>
  <c r="P219" i="55"/>
  <c r="AJ229" i="55"/>
  <c r="BP212" i="55"/>
  <c r="X217" i="55"/>
  <c r="AP211" i="55"/>
  <c r="BP186" i="55"/>
  <c r="AN183" i="55"/>
  <c r="AN147" i="55"/>
  <c r="AB113" i="55"/>
  <c r="AN87" i="55"/>
  <c r="P93" i="55"/>
  <c r="R8" i="55"/>
  <c r="Q7" i="55"/>
  <c r="CN127" i="53"/>
  <c r="EV123" i="53"/>
  <c r="EV134" i="53" s="1"/>
  <c r="BK120" i="53"/>
  <c r="HK126" i="53"/>
  <c r="EY126" i="53"/>
  <c r="CM126" i="53"/>
  <c r="HH122" i="53"/>
  <c r="HO120" i="53"/>
  <c r="EK119" i="53"/>
  <c r="EK132" i="53" s="1"/>
  <c r="GD136" i="53"/>
  <c r="CL127" i="53"/>
  <c r="CL136" i="53" s="1"/>
  <c r="CO124" i="53"/>
  <c r="CX122" i="53"/>
  <c r="CN132" i="53"/>
  <c r="FM126" i="53"/>
  <c r="CK126" i="53"/>
  <c r="EK124" i="53"/>
  <c r="CD122" i="53"/>
  <c r="HH127" i="53"/>
  <c r="EV127" i="53"/>
  <c r="EV136" i="53" s="1"/>
  <c r="CJ127" i="53"/>
  <c r="X127" i="53"/>
  <c r="FK123" i="53"/>
  <c r="FK134" i="53" s="1"/>
  <c r="ED121" i="53"/>
  <c r="ED133" i="53" s="1"/>
  <c r="HG124" i="53"/>
  <c r="EU128" i="53"/>
  <c r="CY127" i="53"/>
  <c r="CY136" i="53" s="1"/>
  <c r="AA123" i="53"/>
  <c r="AA134" i="53" s="1"/>
  <c r="HK120" i="53"/>
  <c r="FM119" i="53"/>
  <c r="FM132" i="53" s="1"/>
  <c r="HF124" i="53"/>
  <c r="HF134" i="53" s="1"/>
  <c r="FJ128" i="53"/>
  <c r="CH124" i="53"/>
  <c r="CF124" i="53"/>
  <c r="CG124" i="53"/>
  <c r="CD124" i="53"/>
  <c r="AL124" i="53"/>
  <c r="AJ124" i="53"/>
  <c r="AK124" i="53"/>
  <c r="AH124" i="53"/>
  <c r="AH134" i="53" s="1"/>
  <c r="BL124" i="53"/>
  <c r="AS122" i="53"/>
  <c r="DQ120" i="53"/>
  <c r="FY127" i="53"/>
  <c r="FY136" i="53" s="1"/>
  <c r="CW125" i="53"/>
  <c r="CW135" i="53" s="1"/>
  <c r="BA127" i="53"/>
  <c r="M123" i="53"/>
  <c r="BP235" i="55"/>
  <c r="AO229" i="55"/>
  <c r="K235" i="55"/>
  <c r="BP219" i="55"/>
  <c r="AO213" i="55"/>
  <c r="K219" i="55"/>
  <c r="AP184" i="55"/>
  <c r="X190" i="55"/>
  <c r="Q184" i="55"/>
  <c r="AN231" i="55"/>
  <c r="AB230" i="55"/>
  <c r="AN208" i="55"/>
  <c r="AB201" i="55"/>
  <c r="BP214" i="55"/>
  <c r="X220" i="55"/>
  <c r="AP214" i="55"/>
  <c r="Q214" i="55"/>
  <c r="AJ234" i="55"/>
  <c r="AQ228" i="55"/>
  <c r="AQ195" i="55"/>
  <c r="P188" i="55"/>
  <c r="AJ197" i="55"/>
  <c r="AQ191" i="55"/>
  <c r="X196" i="55"/>
  <c r="AB215" i="55"/>
  <c r="AJ199" i="55"/>
  <c r="AQ193" i="55"/>
  <c r="Q211" i="55"/>
  <c r="AJ190" i="55"/>
  <c r="X185" i="55"/>
  <c r="BP193" i="55"/>
  <c r="P121" i="55"/>
  <c r="AN136" i="55"/>
  <c r="AN144" i="55"/>
  <c r="P123" i="55"/>
  <c r="P91" i="55"/>
  <c r="AB98" i="55"/>
  <c r="AB39" i="55"/>
  <c r="AN24" i="55"/>
  <c r="HM135" i="53"/>
  <c r="FQ135" i="53"/>
  <c r="DE125" i="53"/>
  <c r="DE135" i="53" s="1"/>
  <c r="DD125" i="53"/>
  <c r="DD135" i="53" s="1"/>
  <c r="BW124" i="53"/>
  <c r="DS122" i="53"/>
  <c r="AK121" i="53"/>
  <c r="AK133" i="53" s="1"/>
  <c r="GI119" i="53"/>
  <c r="HL128" i="53"/>
  <c r="EZ127" i="53"/>
  <c r="EZ136" i="53" s="1"/>
  <c r="CN126" i="53"/>
  <c r="L126" i="53"/>
  <c r="DH123" i="53"/>
  <c r="CZ121" i="53"/>
  <c r="HK125" i="53"/>
  <c r="EY125" i="53"/>
  <c r="CM128" i="53"/>
  <c r="EN124" i="53"/>
  <c r="FT122" i="53"/>
  <c r="GX120" i="53"/>
  <c r="DU119" i="53"/>
  <c r="GD128" i="53"/>
  <c r="BV128" i="53"/>
  <c r="BT124" i="53"/>
  <c r="BN122" i="53"/>
  <c r="DU120" i="53"/>
  <c r="BX119" i="53"/>
  <c r="FM128" i="53"/>
  <c r="BU128" i="53"/>
  <c r="DL124" i="53"/>
  <c r="AV122" i="53"/>
  <c r="DD120" i="53"/>
  <c r="HH126" i="53"/>
  <c r="EV126" i="53"/>
  <c r="CJ126" i="53"/>
  <c r="X126" i="53"/>
  <c r="EP123" i="53"/>
  <c r="DM121" i="53"/>
  <c r="AA120" i="53"/>
  <c r="GQ128" i="53"/>
  <c r="EU127" i="53"/>
  <c r="EU136" i="53" s="1"/>
  <c r="CY126" i="53"/>
  <c r="BC125" i="53"/>
  <c r="BC135" i="53" s="1"/>
  <c r="GN124" i="53"/>
  <c r="HB122" i="53"/>
  <c r="GT120" i="53"/>
  <c r="EW119" i="53"/>
  <c r="FJ125" i="53"/>
  <c r="FJ135" i="53" s="1"/>
  <c r="DN127" i="53"/>
  <c r="DN136" i="53" s="1"/>
  <c r="CH134" i="53"/>
  <c r="AL134" i="53"/>
  <c r="AP124" i="53"/>
  <c r="AB122" i="53"/>
  <c r="DA120" i="53"/>
  <c r="FY126" i="53"/>
  <c r="EC128" i="53"/>
  <c r="CW123" i="53"/>
  <c r="CW134" i="53" s="1"/>
  <c r="CT123" i="53"/>
  <c r="CT134" i="53" s="1"/>
  <c r="CV123" i="53"/>
  <c r="CV134" i="53" s="1"/>
  <c r="BA126" i="53"/>
  <c r="BF126" i="53"/>
  <c r="FF123" i="53"/>
  <c r="HH121" i="53"/>
  <c r="HH133" i="53" s="1"/>
  <c r="CJ120" i="53"/>
  <c r="FX127" i="53"/>
  <c r="AP219" i="55"/>
  <c r="Q219" i="55"/>
  <c r="X225" i="55"/>
  <c r="AP189" i="55"/>
  <c r="X195" i="55"/>
  <c r="K214" i="55"/>
  <c r="AN204" i="55"/>
  <c r="AP215" i="55"/>
  <c r="Q215" i="55"/>
  <c r="X221" i="55"/>
  <c r="AN227" i="55"/>
  <c r="AJ201" i="55"/>
  <c r="P202" i="55"/>
  <c r="AQ187" i="55"/>
  <c r="AJ193" i="55"/>
  <c r="AC187" i="55"/>
  <c r="X201" i="55"/>
  <c r="P154" i="55"/>
  <c r="AJ196" i="55"/>
  <c r="AQ190" i="55"/>
  <c r="BP198" i="55"/>
  <c r="X191" i="55"/>
  <c r="AP185" i="55"/>
  <c r="AJ189" i="55"/>
  <c r="P169" i="55"/>
  <c r="K193" i="55"/>
  <c r="AB115" i="55"/>
  <c r="AB129" i="55"/>
  <c r="P108" i="55"/>
  <c r="AB57" i="55"/>
  <c r="AB80" i="55"/>
  <c r="AB77" i="55"/>
  <c r="AB81" i="55"/>
  <c r="P52" i="55"/>
  <c r="AB37" i="55"/>
  <c r="AB27" i="55"/>
  <c r="FQ134" i="53"/>
  <c r="FQ122" i="53"/>
  <c r="AS125" i="53"/>
  <c r="AS135" i="53" s="1"/>
  <c r="AO125" i="53"/>
  <c r="AP125" i="53"/>
  <c r="AR125" i="53"/>
  <c r="AR135" i="53" s="1"/>
  <c r="AQ125" i="53"/>
  <c r="AQ135" i="53" s="1"/>
  <c r="AZ124" i="53"/>
  <c r="DA122" i="53"/>
  <c r="FS119" i="53"/>
  <c r="GV127" i="53"/>
  <c r="GV136" i="53" s="1"/>
  <c r="EZ126" i="53"/>
  <c r="CN128" i="53"/>
  <c r="HJ125" i="53"/>
  <c r="BU123" i="53"/>
  <c r="BU134" i="53" s="1"/>
  <c r="CI121" i="53"/>
  <c r="AE120" i="53"/>
  <c r="HK128" i="53"/>
  <c r="EY128" i="53"/>
  <c r="BW127" i="53"/>
  <c r="BW136" i="53" s="1"/>
  <c r="DP124" i="53"/>
  <c r="DQ122" i="53"/>
  <c r="DQ133" i="53" s="1"/>
  <c r="GH120" i="53"/>
  <c r="DE119" i="53"/>
  <c r="FN126" i="53"/>
  <c r="BV127" i="53"/>
  <c r="Y124" i="53"/>
  <c r="AF122" i="53"/>
  <c r="DE120" i="53"/>
  <c r="BH119" i="53"/>
  <c r="EW128" i="53"/>
  <c r="BU127" i="53"/>
  <c r="CN124" i="53"/>
  <c r="AE122" i="53"/>
  <c r="HH125" i="53"/>
  <c r="HH135" i="53" s="1"/>
  <c r="EV125" i="53"/>
  <c r="CJ125" i="53"/>
  <c r="X125" i="53"/>
  <c r="X135" i="53" s="1"/>
  <c r="DW123" i="53"/>
  <c r="CD121" i="53"/>
  <c r="K120" i="53"/>
  <c r="GQ127" i="53"/>
  <c r="EU126" i="53"/>
  <c r="CY125" i="53"/>
  <c r="CY135" i="53" s="1"/>
  <c r="FL124" i="53"/>
  <c r="GI122" i="53"/>
  <c r="GD120" i="53"/>
  <c r="EG119" i="53"/>
  <c r="EG132" i="53" s="1"/>
  <c r="GP128" i="53"/>
  <c r="FJ124" i="53"/>
  <c r="DN126" i="53"/>
  <c r="BR128" i="53"/>
  <c r="V128" i="53"/>
  <c r="HO123" i="53"/>
  <c r="K122" i="53"/>
  <c r="CK120" i="53"/>
  <c r="FH120" i="53"/>
  <c r="X218" i="55"/>
  <c r="AP212" i="55"/>
  <c r="K223" i="55"/>
  <c r="AB219" i="55"/>
  <c r="BP222" i="55"/>
  <c r="AP199" i="55"/>
  <c r="X205" i="55"/>
  <c r="K234" i="55"/>
  <c r="BP234" i="55"/>
  <c r="AO228" i="55"/>
  <c r="X186" i="55"/>
  <c r="K186" i="55"/>
  <c r="AB190" i="55"/>
  <c r="AB157" i="55"/>
  <c r="AQ177" i="55"/>
  <c r="AJ183" i="55"/>
  <c r="M5" i="55"/>
  <c r="N5" i="55" s="1"/>
  <c r="J6" i="55"/>
  <c r="AB31" i="55"/>
  <c r="AN50" i="55"/>
  <c r="AB124" i="53"/>
  <c r="CI122" i="53"/>
  <c r="FC119" i="53"/>
  <c r="FC132" i="53" s="1"/>
  <c r="GV126" i="53"/>
  <c r="GV135" i="53" s="1"/>
  <c r="DQ125" i="53"/>
  <c r="DQ135" i="53" s="1"/>
  <c r="AZ134" i="53"/>
  <c r="BR121" i="53"/>
  <c r="BR133" i="53" s="1"/>
  <c r="O120" i="53"/>
  <c r="L120" i="53"/>
  <c r="M120" i="53"/>
  <c r="GU127" i="53"/>
  <c r="CP124" i="53"/>
  <c r="CY122" i="53"/>
  <c r="FR120" i="53"/>
  <c r="CO132" i="53"/>
  <c r="FN127" i="53"/>
  <c r="BF128" i="53"/>
  <c r="CO120" i="53"/>
  <c r="EW127" i="53"/>
  <c r="EW136" i="53" s="1"/>
  <c r="BU126" i="53"/>
  <c r="BQ124" i="53"/>
  <c r="EV121" i="53"/>
  <c r="BX120" i="53"/>
  <c r="GR128" i="53"/>
  <c r="BT128" i="53"/>
  <c r="BW126" i="53"/>
  <c r="AV121" i="53"/>
  <c r="AV133" i="53" s="1"/>
  <c r="GT119" i="53"/>
  <c r="GT132" i="53" s="1"/>
  <c r="GQ126" i="53"/>
  <c r="EU125" i="53"/>
  <c r="EU135" i="53" s="1"/>
  <c r="AM128" i="53"/>
  <c r="EH124" i="53"/>
  <c r="FO122" i="53"/>
  <c r="FN120" i="53"/>
  <c r="DA119" i="53"/>
  <c r="DA132" i="53" s="1"/>
  <c r="CW119" i="53"/>
  <c r="CW132" i="53" s="1"/>
  <c r="CZ119" i="53"/>
  <c r="CV119" i="53"/>
  <c r="CX119" i="53"/>
  <c r="CX132" i="53" s="1"/>
  <c r="CY119" i="53"/>
  <c r="GP127" i="53"/>
  <c r="FJ123" i="53"/>
  <c r="DN125" i="53"/>
  <c r="BR127" i="53"/>
  <c r="BR136" i="53" s="1"/>
  <c r="V127" i="53"/>
  <c r="V136" i="53" s="1"/>
  <c r="GU123" i="53"/>
  <c r="GU134" i="53" s="1"/>
  <c r="HI133" i="53"/>
  <c r="BU120" i="53"/>
  <c r="HE128" i="53"/>
  <c r="FY123" i="53"/>
  <c r="FX123" i="53"/>
  <c r="FX134" i="53" s="1"/>
  <c r="FV123" i="53"/>
  <c r="EC126" i="53"/>
  <c r="CG128" i="53"/>
  <c r="BA134" i="53"/>
  <c r="CK125" i="53"/>
  <c r="CK135" i="53" s="1"/>
  <c r="DS134" i="53"/>
  <c r="CR121" i="53"/>
  <c r="CR133" i="53" s="1"/>
  <c r="BD120" i="53"/>
  <c r="HD128" i="53"/>
  <c r="FX125" i="53"/>
  <c r="EB126" i="53"/>
  <c r="CV121" i="53"/>
  <c r="ER120" i="53"/>
  <c r="AQ218" i="55"/>
  <c r="AJ224" i="55"/>
  <c r="AJ223" i="55"/>
  <c r="AP235" i="55"/>
  <c r="Q235" i="55"/>
  <c r="BP217" i="55"/>
  <c r="K217" i="55"/>
  <c r="AO211" i="55"/>
  <c r="AN221" i="55"/>
  <c r="BP223" i="55"/>
  <c r="K211" i="55"/>
  <c r="H7" i="36"/>
  <c r="J9" i="36" s="1"/>
  <c r="K6" i="36"/>
  <c r="H63" i="36" s="1"/>
  <c r="AP198" i="55"/>
  <c r="X204" i="55"/>
  <c r="AP205" i="55"/>
  <c r="X184" i="55"/>
  <c r="AP178" i="55"/>
  <c r="AB196" i="55"/>
  <c r="X188" i="55"/>
  <c r="AC177" i="55"/>
  <c r="AJ176" i="55"/>
  <c r="AJ177" i="55"/>
  <c r="AJ178" i="55"/>
  <c r="AJ180" i="55"/>
  <c r="AJ181" i="55"/>
  <c r="AJ182" i="55"/>
  <c r="AQ176" i="55"/>
  <c r="AJ179" i="55"/>
  <c r="K185" i="55"/>
  <c r="AB126" i="55"/>
  <c r="P126" i="55"/>
  <c r="AC136" i="53"/>
  <c r="BB125" i="53"/>
  <c r="BB135" i="53" s="1"/>
  <c r="BA121" i="53"/>
  <c r="HN119" i="53"/>
  <c r="HN132" i="53" s="1"/>
  <c r="HK119" i="53"/>
  <c r="HK132" i="53" s="1"/>
  <c r="HH119" i="53"/>
  <c r="HI119" i="53"/>
  <c r="HJ119" i="53"/>
  <c r="HJ132" i="53" s="1"/>
  <c r="GU126" i="53"/>
  <c r="BG127" i="53"/>
  <c r="CF122" i="53"/>
  <c r="FB120" i="53"/>
  <c r="FN128" i="53"/>
  <c r="BF127" i="53"/>
  <c r="BF136" i="53" s="1"/>
  <c r="GZ123" i="53"/>
  <c r="EW121" i="53"/>
  <c r="EW133" i="53" s="1"/>
  <c r="BY120" i="53"/>
  <c r="BY132" i="53" s="1"/>
  <c r="AB119" i="53"/>
  <c r="AB132" i="53" s="1"/>
  <c r="EW126" i="53"/>
  <c r="BE128" i="53"/>
  <c r="X124" i="53"/>
  <c r="EE121" i="53"/>
  <c r="EE133" i="53" s="1"/>
  <c r="BH120" i="53"/>
  <c r="GR127" i="53"/>
  <c r="GR136" i="53" s="1"/>
  <c r="EF127" i="53"/>
  <c r="EF136" i="53" s="1"/>
  <c r="BT127" i="53"/>
  <c r="BT136" i="53" s="1"/>
  <c r="GD125" i="53"/>
  <c r="GD135" i="53" s="1"/>
  <c r="AV123" i="53"/>
  <c r="AE121" i="53"/>
  <c r="AE133" i="53" s="1"/>
  <c r="GD119" i="53"/>
  <c r="GD132" i="53" s="1"/>
  <c r="GQ125" i="53"/>
  <c r="GQ135" i="53" s="1"/>
  <c r="EU124" i="53"/>
  <c r="CI128" i="53"/>
  <c r="AM127" i="53"/>
  <c r="AM136" i="53" s="1"/>
  <c r="DH124" i="53"/>
  <c r="CB122" i="53"/>
  <c r="EX120" i="53"/>
  <c r="CK132" i="53"/>
  <c r="GP126" i="53"/>
  <c r="ET127" i="53"/>
  <c r="DN124" i="53"/>
  <c r="BR126" i="53"/>
  <c r="V126" i="53"/>
  <c r="GB123" i="53"/>
  <c r="ES121" i="53"/>
  <c r="ES133" i="53" s="1"/>
  <c r="BE120" i="53"/>
  <c r="DN120" i="53"/>
  <c r="CL123" i="53"/>
  <c r="FS123" i="53"/>
  <c r="AO218" i="55"/>
  <c r="K224" i="55"/>
  <c r="BP224" i="55"/>
  <c r="BP229" i="55"/>
  <c r="AO236" i="55"/>
  <c r="AQ230" i="55"/>
  <c r="AJ236" i="55"/>
  <c r="AC230" i="55"/>
  <c r="E18" i="36"/>
  <c r="AO210" i="55"/>
  <c r="K216" i="55"/>
  <c r="BP216" i="55"/>
  <c r="AP222" i="55"/>
  <c r="AP229" i="55"/>
  <c r="X228" i="55"/>
  <c r="BP230" i="55"/>
  <c r="AP208" i="55"/>
  <c r="Q208" i="55"/>
  <c r="X214" i="55"/>
  <c r="BP211" i="55"/>
  <c r="AO216" i="55"/>
  <c r="AQ219" i="55"/>
  <c r="X183" i="55"/>
  <c r="AP177" i="55"/>
  <c r="X200" i="55"/>
  <c r="AO183" i="55"/>
  <c r="BP189" i="55"/>
  <c r="K189" i="55"/>
  <c r="AO190" i="55"/>
  <c r="AJ194" i="55"/>
  <c r="AQ188" i="55"/>
  <c r="AB178" i="55"/>
  <c r="AJ184" i="55"/>
  <c r="AQ178" i="55"/>
  <c r="AC178" i="55"/>
  <c r="X181" i="55"/>
  <c r="AN125" i="55"/>
  <c r="AN117" i="55"/>
  <c r="AB51" i="55"/>
  <c r="P28" i="55"/>
  <c r="R36" i="55"/>
  <c r="Q35" i="55"/>
  <c r="DJ134" i="53"/>
  <c r="GI133" i="53"/>
  <c r="GU124" i="53"/>
  <c r="GP122" i="53"/>
  <c r="R121" i="53"/>
  <c r="R133" i="53" s="1"/>
  <c r="GX119" i="53"/>
  <c r="GX132" i="53" s="1"/>
  <c r="GU125" i="53"/>
  <c r="GS125" i="53"/>
  <c r="GS135" i="53" s="1"/>
  <c r="GT125" i="53"/>
  <c r="GT135" i="53" s="1"/>
  <c r="BG128" i="53"/>
  <c r="AV124" i="53"/>
  <c r="AX122" i="53"/>
  <c r="EL120" i="53"/>
  <c r="BI119" i="53"/>
  <c r="EX126" i="53"/>
  <c r="AP128" i="53"/>
  <c r="GF123" i="53"/>
  <c r="GF134" i="53" s="1"/>
  <c r="EF121" i="53"/>
  <c r="EF133" i="53" s="1"/>
  <c r="BI120" i="53"/>
  <c r="L119" i="53"/>
  <c r="L132" i="53" s="1"/>
  <c r="BE127" i="53"/>
  <c r="BE136" i="53" s="1"/>
  <c r="HR123" i="53"/>
  <c r="DN121" i="53"/>
  <c r="GR126" i="53"/>
  <c r="EF126" i="53"/>
  <c r="BT126" i="53"/>
  <c r="CN125" i="53"/>
  <c r="CN135" i="53" s="1"/>
  <c r="HC122" i="53"/>
  <c r="HL120" i="53"/>
  <c r="FN119" i="53"/>
  <c r="GQ124" i="53"/>
  <c r="EE128" i="53"/>
  <c r="CI127" i="53"/>
  <c r="CI136" i="53" s="1"/>
  <c r="CL124" i="53"/>
  <c r="EH120" i="53"/>
  <c r="AO119" i="53"/>
  <c r="AJ119" i="53"/>
  <c r="AM119" i="53"/>
  <c r="AK119" i="53"/>
  <c r="AK132" i="53" s="1"/>
  <c r="AN119" i="53"/>
  <c r="AL119" i="53"/>
  <c r="GP125" i="53"/>
  <c r="GP135" i="53" s="1"/>
  <c r="ET126" i="53"/>
  <c r="DN134" i="53"/>
  <c r="BR135" i="53"/>
  <c r="V124" i="53"/>
  <c r="EN123" i="53"/>
  <c r="DJ121" i="53"/>
  <c r="DJ133" i="53" s="1"/>
  <c r="AO120" i="53"/>
  <c r="HE126" i="53"/>
  <c r="FI127" i="53"/>
  <c r="EC123" i="53"/>
  <c r="EC134" i="53" s="1"/>
  <c r="CG126" i="53"/>
  <c r="AK128" i="53"/>
  <c r="BI133" i="53"/>
  <c r="AK120" i="53"/>
  <c r="CR123" i="53"/>
  <c r="AS124" i="53"/>
  <c r="AJ221" i="55"/>
  <c r="AC215" i="55"/>
  <c r="AQ215" i="55"/>
  <c r="AQ222" i="55"/>
  <c r="K227" i="55"/>
  <c r="BP227" i="55"/>
  <c r="AO221" i="55"/>
  <c r="BP206" i="55"/>
  <c r="K206" i="55"/>
  <c r="AO200" i="55"/>
  <c r="AJ220" i="55"/>
  <c r="Q177" i="55"/>
  <c r="AJ186" i="55"/>
  <c r="AN180" i="55"/>
  <c r="AB148" i="55"/>
  <c r="AB132" i="55"/>
  <c r="AN60" i="55"/>
  <c r="AN119" i="55"/>
  <c r="P22" i="55"/>
  <c r="AN45" i="55"/>
  <c r="BF135" i="53"/>
  <c r="FR121" i="53"/>
  <c r="FR133" i="53" s="1"/>
  <c r="FL121" i="53"/>
  <c r="FQ121" i="53"/>
  <c r="FQ133" i="53" s="1"/>
  <c r="FM121" i="53"/>
  <c r="FN121" i="53"/>
  <c r="FN133" i="53" s="1"/>
  <c r="FP121" i="53"/>
  <c r="FO121" i="53"/>
  <c r="FO133" i="53" s="1"/>
  <c r="GW135" i="53"/>
  <c r="AC135" i="53"/>
  <c r="FP134" i="53"/>
  <c r="BH127" i="53"/>
  <c r="FB122" i="53"/>
  <c r="EV122" i="53"/>
  <c r="FA122" i="53"/>
  <c r="EW122" i="53"/>
  <c r="EX122" i="53"/>
  <c r="EZ122" i="53"/>
  <c r="EZ133" i="53" s="1"/>
  <c r="EY122" i="53"/>
  <c r="EY133" i="53" s="1"/>
  <c r="HP120" i="53"/>
  <c r="HP132" i="53" s="1"/>
  <c r="GH119" i="53"/>
  <c r="GH132" i="53" s="1"/>
  <c r="GU128" i="53"/>
  <c r="AQ127" i="53"/>
  <c r="Z124" i="53"/>
  <c r="P122" i="53"/>
  <c r="EX127" i="53"/>
  <c r="AP127" i="53"/>
  <c r="AP136" i="53" s="1"/>
  <c r="FM123" i="53"/>
  <c r="FM134" i="53" s="1"/>
  <c r="DO121" i="53"/>
  <c r="DO133" i="53" s="1"/>
  <c r="HI128" i="53"/>
  <c r="EG127" i="53"/>
  <c r="EG136" i="53" s="1"/>
  <c r="GY123" i="53"/>
  <c r="AL125" i="53"/>
  <c r="AL135" i="53" s="1"/>
  <c r="GZ124" i="53"/>
  <c r="X227" i="55"/>
  <c r="AP232" i="55"/>
  <c r="K236" i="55"/>
  <c r="AN216" i="55"/>
  <c r="X232" i="55"/>
  <c r="AP226" i="55"/>
  <c r="AJ226" i="55"/>
  <c r="AQ220" i="55"/>
  <c r="AP201" i="55"/>
  <c r="X207" i="55"/>
  <c r="AO207" i="55"/>
  <c r="X236" i="55"/>
  <c r="AQ203" i="55"/>
  <c r="BP207" i="55"/>
  <c r="Q212" i="55"/>
  <c r="X202" i="55"/>
  <c r="AP196" i="55"/>
  <c r="AJ208" i="55"/>
  <c r="AQ202" i="55"/>
  <c r="AQ206" i="55"/>
  <c r="AJ212" i="55"/>
  <c r="X179" i="55"/>
  <c r="P195" i="55"/>
  <c r="AJ188" i="55"/>
  <c r="AQ182" i="55"/>
  <c r="BP196" i="55"/>
  <c r="P190" i="55"/>
  <c r="AB191" i="55"/>
  <c r="BP185" i="55"/>
  <c r="AN152" i="55"/>
  <c r="AB179" i="55"/>
  <c r="AN193" i="55"/>
  <c r="AN155" i="55"/>
  <c r="AN156" i="55"/>
  <c r="P111" i="55"/>
  <c r="AB174" i="55"/>
  <c r="AN121" i="55"/>
  <c r="AN112" i="55"/>
  <c r="P84" i="55"/>
  <c r="AN63" i="55"/>
  <c r="P67" i="55"/>
  <c r="AN54" i="55"/>
  <c r="AN90" i="55"/>
  <c r="AB73" i="55"/>
  <c r="P47" i="55"/>
  <c r="P23" i="55"/>
  <c r="P32" i="55"/>
  <c r="AB43" i="55"/>
  <c r="O125" i="53"/>
  <c r="BW134" i="53"/>
  <c r="FA133" i="53"/>
  <c r="GW122" i="53"/>
  <c r="EK136" i="53"/>
  <c r="BY136" i="53"/>
  <c r="EW123" i="53"/>
  <c r="CQ119" i="53"/>
  <c r="CQ132" i="53" s="1"/>
  <c r="GF127" i="53"/>
  <c r="GF136" i="53" s="1"/>
  <c r="EJ124" i="53"/>
  <c r="BH126" i="53"/>
  <c r="ER124" i="53"/>
  <c r="DR122" i="53"/>
  <c r="GY120" i="53"/>
  <c r="GY132" i="53" s="1"/>
  <c r="FR119" i="53"/>
  <c r="FR132" i="53" s="1"/>
  <c r="GE127" i="53"/>
  <c r="GE136" i="53" s="1"/>
  <c r="DS127" i="53"/>
  <c r="DS136" i="53" s="1"/>
  <c r="AQ128" i="53"/>
  <c r="HN121" i="53"/>
  <c r="HM121" i="53"/>
  <c r="HM133" i="53" s="1"/>
  <c r="HL121" i="53"/>
  <c r="DF120" i="53"/>
  <c r="AC119" i="53"/>
  <c r="AC132" i="53" s="1"/>
  <c r="EX128" i="53"/>
  <c r="Z128" i="53"/>
  <c r="ER123" i="53"/>
  <c r="ER134" i="53" s="1"/>
  <c r="CX121" i="53"/>
  <c r="CX133" i="53" s="1"/>
  <c r="AC120" i="53"/>
  <c r="GU119" i="53"/>
  <c r="GB128" i="53"/>
  <c r="DP128" i="53"/>
  <c r="BD128" i="53"/>
  <c r="FM124" i="53"/>
  <c r="GN119" i="53"/>
  <c r="GN132" i="53" s="1"/>
  <c r="HE121" i="53"/>
  <c r="EM122" i="53"/>
  <c r="X231" i="55"/>
  <c r="AP225" i="55"/>
  <c r="X230" i="55"/>
  <c r="P201" i="55"/>
  <c r="BP221" i="55"/>
  <c r="AJ214" i="55"/>
  <c r="K232" i="55"/>
  <c r="BP232" i="55"/>
  <c r="AO226" i="55"/>
  <c r="AJ232" i="55"/>
  <c r="AP206" i="55"/>
  <c r="X213" i="55"/>
  <c r="AP207" i="55"/>
  <c r="BP205" i="55"/>
  <c r="K205" i="55"/>
  <c r="AO199" i="55"/>
  <c r="K213" i="55"/>
  <c r="P207" i="55"/>
  <c r="AJ217" i="55"/>
  <c r="AB202" i="55"/>
  <c r="X178" i="55"/>
  <c r="AN213" i="55"/>
  <c r="K190" i="55"/>
  <c r="P174" i="55"/>
  <c r="BP218" i="55"/>
  <c r="P165" i="55"/>
  <c r="AN173" i="55"/>
  <c r="AB151" i="55"/>
  <c r="AN174" i="55"/>
  <c r="AN145" i="55"/>
  <c r="P167" i="55"/>
  <c r="AN126" i="55"/>
  <c r="AB108" i="55"/>
  <c r="AB101" i="55"/>
  <c r="AB58" i="55"/>
  <c r="AB121" i="55"/>
  <c r="P88" i="55"/>
  <c r="P56" i="55"/>
  <c r="AB34" i="55"/>
  <c r="AB18" i="55"/>
  <c r="AC16" i="55"/>
  <c r="AD17" i="55"/>
  <c r="GX124" i="53"/>
  <c r="GW124" i="53"/>
  <c r="EJ133" i="53"/>
  <c r="EB123" i="53"/>
  <c r="EB134" i="53" s="1"/>
  <c r="GY121" i="53"/>
  <c r="CA119" i="53"/>
  <c r="CA132" i="53" s="1"/>
  <c r="GF126" i="53"/>
  <c r="EJ128" i="53"/>
  <c r="EJ136" i="53" s="1"/>
  <c r="BH128" i="53"/>
  <c r="DQ124" i="53"/>
  <c r="CZ122" i="53"/>
  <c r="GI120" i="53"/>
  <c r="FB119" i="53"/>
  <c r="FB132" i="53" s="1"/>
  <c r="GE126" i="53"/>
  <c r="DS126" i="53"/>
  <c r="AA127" i="53"/>
  <c r="GG123" i="53"/>
  <c r="GW121" i="53"/>
  <c r="GW133" i="53" s="1"/>
  <c r="GV121" i="53"/>
  <c r="GU121" i="53"/>
  <c r="CP120" i="53"/>
  <c r="M119" i="53"/>
  <c r="M132" i="53" s="1"/>
  <c r="EH126" i="53"/>
  <c r="Z127" i="53"/>
  <c r="Z136" i="53" s="1"/>
  <c r="HL119" i="53"/>
  <c r="HL132" i="53" s="1"/>
  <c r="HI126" i="53"/>
  <c r="DQ128" i="53"/>
  <c r="AO127" i="53"/>
  <c r="FL123" i="53"/>
  <c r="FL134" i="53" s="1"/>
  <c r="AF121" i="53"/>
  <c r="AF133" i="53" s="1"/>
  <c r="GE119" i="53"/>
  <c r="GB127" i="53"/>
  <c r="DP127" i="53"/>
  <c r="BD127" i="53"/>
  <c r="BD136" i="53" s="1"/>
  <c r="EI124" i="53"/>
  <c r="DN122" i="53"/>
  <c r="FO120" i="53"/>
  <c r="DB119" i="53"/>
  <c r="GA126" i="53"/>
  <c r="EE125" i="53"/>
  <c r="CI124" i="53"/>
  <c r="CI134" i="53" s="1"/>
  <c r="W128" i="53"/>
  <c r="T124" i="53"/>
  <c r="HJ121" i="53"/>
  <c r="HJ133" i="53" s="1"/>
  <c r="CL120" i="53"/>
  <c r="FZ128" i="53"/>
  <c r="ET123" i="53"/>
  <c r="CX126" i="53"/>
  <c r="BB128" i="53"/>
  <c r="FN125" i="53"/>
  <c r="FN135" i="53" s="1"/>
  <c r="AS123" i="53"/>
  <c r="AC121" i="53"/>
  <c r="GB119" i="53"/>
  <c r="FY119" i="53"/>
  <c r="FX119" i="53"/>
  <c r="FZ119" i="53"/>
  <c r="FZ132" i="53" s="1"/>
  <c r="HE122" i="53"/>
  <c r="FI125" i="53"/>
  <c r="DM127" i="53"/>
  <c r="CG122" i="53"/>
  <c r="AK125" i="53"/>
  <c r="K212" i="55"/>
  <c r="P214" i="55"/>
  <c r="X224" i="55"/>
  <c r="AP218" i="55"/>
  <c r="AB209" i="55"/>
  <c r="AB210" i="55"/>
  <c r="X222" i="55"/>
  <c r="AN234" i="55"/>
  <c r="X212" i="55"/>
  <c r="P206" i="55"/>
  <c r="AP230" i="55"/>
  <c r="AP223" i="55"/>
  <c r="Q223" i="55"/>
  <c r="X229" i="55"/>
  <c r="K204" i="55"/>
  <c r="AO198" i="55"/>
  <c r="BP204" i="55"/>
  <c r="AB231" i="55"/>
  <c r="K203" i="55"/>
  <c r="BP213" i="55"/>
  <c r="AN206" i="55"/>
  <c r="AJ206" i="55"/>
  <c r="AQ200" i="55"/>
  <c r="AN209" i="55"/>
  <c r="X194" i="55"/>
  <c r="AP188" i="55"/>
  <c r="Q188" i="55"/>
  <c r="AQ224" i="55"/>
  <c r="AJ230" i="55"/>
  <c r="AC224" i="55"/>
  <c r="AJ191" i="55"/>
  <c r="AJ207" i="55"/>
  <c r="AQ201" i="55"/>
  <c r="AJ213" i="55"/>
  <c r="AC207" i="55"/>
  <c r="AQ207" i="55"/>
  <c r="X177" i="55"/>
  <c r="X198" i="55"/>
  <c r="AP192" i="55"/>
  <c r="Q192" i="55"/>
  <c r="X193" i="55"/>
  <c r="X187" i="55"/>
  <c r="AP181" i="55"/>
  <c r="BP190" i="55"/>
  <c r="P185" i="55"/>
  <c r="K218" i="55"/>
  <c r="AB154" i="55"/>
  <c r="AB141" i="55"/>
  <c r="AB103" i="55"/>
  <c r="AB53" i="55"/>
  <c r="P65" i="55"/>
  <c r="AN95" i="55"/>
  <c r="AN96" i="55"/>
  <c r="AN57" i="55"/>
  <c r="AN48" i="55"/>
  <c r="DS133" i="53"/>
  <c r="GG136" i="53"/>
  <c r="BY125" i="53"/>
  <c r="BY135" i="53" s="1"/>
  <c r="BX125" i="53"/>
  <c r="BX135" i="53" s="1"/>
  <c r="BV134" i="53"/>
  <c r="GH121" i="53"/>
  <c r="GH133" i="53" s="1"/>
  <c r="GB121" i="53"/>
  <c r="GG121" i="53"/>
  <c r="GG133" i="53" s="1"/>
  <c r="GC121" i="53"/>
  <c r="GC133" i="53" s="1"/>
  <c r="GD121" i="53"/>
  <c r="GD133" i="53" s="1"/>
  <c r="GF121" i="53"/>
  <c r="GE121" i="53"/>
  <c r="BK119" i="53"/>
  <c r="BK132" i="53" s="1"/>
  <c r="GF125" i="53"/>
  <c r="DT127" i="53"/>
  <c r="DT136" i="53" s="1"/>
  <c r="AR127" i="53"/>
  <c r="AR136" i="53" s="1"/>
  <c r="CR124" i="53"/>
  <c r="CH122" i="53"/>
  <c r="FS120" i="53"/>
  <c r="EL119" i="53"/>
  <c r="EL132" i="53" s="1"/>
  <c r="GE125" i="53"/>
  <c r="DS125" i="53"/>
  <c r="AA128" i="53"/>
  <c r="FN123" i="53"/>
  <c r="FN134" i="53" s="1"/>
  <c r="EX121" i="53"/>
  <c r="EX133" i="53" s="1"/>
  <c r="BZ120" i="53"/>
  <c r="HJ126" i="53"/>
  <c r="EH127" i="53"/>
  <c r="EH136" i="53" s="1"/>
  <c r="J128" i="53"/>
  <c r="AX123" i="53"/>
  <c r="AX134" i="53" s="1"/>
  <c r="AX121" i="53"/>
  <c r="GV119" i="53"/>
  <c r="GV132" i="53" s="1"/>
  <c r="GS128" i="53"/>
  <c r="DQ127" i="53"/>
  <c r="DQ136" i="53" s="1"/>
  <c r="AO126" i="53"/>
  <c r="DX123" i="53"/>
  <c r="DX134" i="53" s="1"/>
  <c r="O121" i="53"/>
  <c r="O133" i="53" s="1"/>
  <c r="FO119" i="53"/>
  <c r="FO132" i="53" s="1"/>
  <c r="GB126" i="53"/>
  <c r="DP126" i="53"/>
  <c r="BD126" i="53"/>
  <c r="DJ124" i="53"/>
  <c r="CT122" i="53"/>
  <c r="EY120" i="53"/>
  <c r="CL119" i="53"/>
  <c r="GA125" i="53"/>
  <c r="EE124" i="53"/>
  <c r="EE134" i="53" s="1"/>
  <c r="BS128" i="53"/>
  <c r="W127" i="53"/>
  <c r="W136" i="53" s="1"/>
  <c r="HP123" i="53"/>
  <c r="GS121" i="53"/>
  <c r="GO121" i="53"/>
  <c r="GO133" i="53" s="1"/>
  <c r="GR121" i="53"/>
  <c r="GR133" i="53" s="1"/>
  <c r="GP121" i="53"/>
  <c r="GP133" i="53" s="1"/>
  <c r="GQ121" i="53"/>
  <c r="GQ133" i="53" s="1"/>
  <c r="BV120" i="53"/>
  <c r="FZ127" i="53"/>
  <c r="FZ136" i="53" s="1"/>
  <c r="ET128" i="53"/>
  <c r="CX125" i="53"/>
  <c r="CX135" i="53" s="1"/>
  <c r="BB127" i="53"/>
  <c r="BB136" i="53" s="1"/>
  <c r="CL125" i="53"/>
  <c r="CL135" i="53" s="1"/>
  <c r="Z123" i="53"/>
  <c r="Z134" i="53" s="1"/>
  <c r="L121" i="53"/>
  <c r="FL119" i="53"/>
  <c r="GO128" i="53"/>
  <c r="FI123" i="53"/>
  <c r="FI134" i="53" s="1"/>
  <c r="DM126" i="53"/>
  <c r="BQ128" i="53"/>
  <c r="AK123" i="53"/>
  <c r="AK134" i="53" s="1"/>
  <c r="DE124" i="53"/>
  <c r="GZ122" i="53"/>
  <c r="GZ133" i="53" s="1"/>
  <c r="HI120" i="53"/>
  <c r="EU119" i="53"/>
  <c r="ES119" i="53"/>
  <c r="ER119" i="53"/>
  <c r="ER132" i="53" s="1"/>
  <c r="ET119" i="53"/>
  <c r="HD121" i="53"/>
  <c r="HB121" i="53"/>
  <c r="HB133" i="53" s="1"/>
  <c r="HC121" i="53"/>
  <c r="FH125" i="53"/>
  <c r="DL127" i="53"/>
  <c r="DL136" i="53" s="1"/>
  <c r="BP128" i="53"/>
  <c r="T127" i="53"/>
  <c r="T136" i="53" s="1"/>
  <c r="CY123" i="53"/>
  <c r="CY134" i="53" s="1"/>
  <c r="EF124" i="53"/>
  <c r="K121" i="53"/>
  <c r="K133" i="53" s="1"/>
  <c r="FK119" i="53"/>
  <c r="HD122" i="53"/>
  <c r="FH128" i="53"/>
  <c r="DL128" i="53"/>
  <c r="CF121" i="53"/>
  <c r="CF133" i="53" s="1"/>
  <c r="T128" i="53"/>
  <c r="DR123" i="53"/>
  <c r="DR134" i="53" s="1"/>
  <c r="EP121" i="53"/>
  <c r="CI120" i="53"/>
  <c r="BW125" i="53"/>
  <c r="BW135" i="53" s="1"/>
  <c r="GX122" i="53"/>
  <c r="Z121" i="53"/>
  <c r="GL126" i="53"/>
  <c r="EP125" i="53"/>
  <c r="CD126" i="53"/>
  <c r="R127" i="53"/>
  <c r="DP123" i="53"/>
  <c r="DP134" i="53" s="1"/>
  <c r="FV121" i="53"/>
  <c r="FV133" i="53" s="1"/>
  <c r="EJ125" i="53"/>
  <c r="EJ135" i="53" s="1"/>
  <c r="BG123" i="53"/>
  <c r="CN121" i="53"/>
  <c r="CN133" i="53" s="1"/>
  <c r="HP126" i="53"/>
  <c r="FD127" i="53"/>
  <c r="CR128" i="53"/>
  <c r="AF128" i="53"/>
  <c r="CZ124" i="53"/>
  <c r="CL122" i="53"/>
  <c r="HB132" i="53"/>
  <c r="GY126" i="53"/>
  <c r="FC125" i="53"/>
  <c r="DG124" i="53"/>
  <c r="BK124" i="53"/>
  <c r="V125" i="53"/>
  <c r="V135" i="53" s="1"/>
  <c r="FZ122" i="53"/>
  <c r="FZ133" i="53" s="1"/>
  <c r="BD121" i="53"/>
  <c r="HN127" i="53"/>
  <c r="FR128" i="53"/>
  <c r="DV125" i="53"/>
  <c r="BZ123" i="53"/>
  <c r="BZ134" i="53" s="1"/>
  <c r="HA119" i="53"/>
  <c r="GK126" i="53"/>
  <c r="FE121" i="53"/>
  <c r="FE133" i="53" s="1"/>
  <c r="EO124" i="53"/>
  <c r="DI120" i="53"/>
  <c r="CC119" i="53"/>
  <c r="BM127" i="53"/>
  <c r="AG122" i="53"/>
  <c r="Q126" i="53"/>
  <c r="AT121" i="53"/>
  <c r="AT133" i="53" s="1"/>
  <c r="AD128" i="53"/>
  <c r="I33" i="53"/>
  <c r="I37" i="53"/>
  <c r="I35" i="53"/>
  <c r="K45" i="53"/>
  <c r="HF121" i="53"/>
  <c r="HF133" i="53" s="1"/>
  <c r="FY133" i="53"/>
  <c r="GM124" i="53"/>
  <c r="FG127" i="53"/>
  <c r="EA119" i="53"/>
  <c r="DK126" i="53"/>
  <c r="CE121" i="53"/>
  <c r="CE133" i="53" s="1"/>
  <c r="BO124" i="53"/>
  <c r="AI128" i="53"/>
  <c r="AO187" i="44"/>
  <c r="AO180" i="44"/>
  <c r="K186" i="44"/>
  <c r="N44" i="53"/>
  <c r="AO191" i="44"/>
  <c r="AO198" i="44"/>
  <c r="K197" i="44"/>
  <c r="AB195" i="44"/>
  <c r="AB163" i="44"/>
  <c r="P182" i="44"/>
  <c r="AB168" i="44"/>
  <c r="X191" i="44"/>
  <c r="AN134" i="44"/>
  <c r="AB61" i="44"/>
  <c r="AB104" i="44"/>
  <c r="AB113" i="44"/>
  <c r="AN123" i="44"/>
  <c r="AB54" i="44"/>
  <c r="AN33" i="44"/>
  <c r="DH121" i="53"/>
  <c r="BS120" i="53"/>
  <c r="BS132" i="53" s="1"/>
  <c r="AB125" i="53"/>
  <c r="AB135" i="53" s="1"/>
  <c r="GD122" i="53"/>
  <c r="HG120" i="53"/>
  <c r="HG132" i="53" s="1"/>
  <c r="BQ132" i="53"/>
  <c r="GL125" i="53"/>
  <c r="GL135" i="53" s="1"/>
  <c r="EP124" i="53"/>
  <c r="CD125" i="53"/>
  <c r="CD135" i="53" s="1"/>
  <c r="R126" i="53"/>
  <c r="CB123" i="53"/>
  <c r="EN121" i="53"/>
  <c r="CG120" i="53"/>
  <c r="BU125" i="53"/>
  <c r="BU135" i="53" s="1"/>
  <c r="AN123" i="53"/>
  <c r="BW121" i="53"/>
  <c r="HP125" i="53"/>
  <c r="HP135" i="53" s="1"/>
  <c r="FD126" i="53"/>
  <c r="CR127" i="53"/>
  <c r="CR136" i="53" s="1"/>
  <c r="AF127" i="53"/>
  <c r="AF136" i="53" s="1"/>
  <c r="BU122" i="53"/>
  <c r="GL119" i="53"/>
  <c r="GY125" i="53"/>
  <c r="GY135" i="53" s="1"/>
  <c r="FC124" i="53"/>
  <c r="DG128" i="53"/>
  <c r="AU128" i="53"/>
  <c r="FY124" i="53"/>
  <c r="DU122" i="53"/>
  <c r="AM121" i="53"/>
  <c r="AM133" i="53" s="1"/>
  <c r="HN126" i="53"/>
  <c r="FR126" i="53"/>
  <c r="DV123" i="53"/>
  <c r="BZ128" i="53"/>
  <c r="BN132" i="53"/>
  <c r="HA121" i="53"/>
  <c r="HA133" i="53" s="1"/>
  <c r="GK125" i="53"/>
  <c r="GK135" i="53" s="1"/>
  <c r="FE123" i="53"/>
  <c r="EO128" i="53"/>
  <c r="DI127" i="53"/>
  <c r="CC123" i="53"/>
  <c r="BM126" i="53"/>
  <c r="AG123" i="53"/>
  <c r="AG134" i="53" s="1"/>
  <c r="Q125" i="53"/>
  <c r="AT122" i="53"/>
  <c r="AD127" i="53"/>
  <c r="AD136" i="53" s="1"/>
  <c r="FI133" i="53"/>
  <c r="FW120" i="53"/>
  <c r="FG126" i="53"/>
  <c r="EA122" i="53"/>
  <c r="DK125" i="53"/>
  <c r="DK135" i="53" s="1"/>
  <c r="CE122" i="53"/>
  <c r="AY120" i="53"/>
  <c r="AI127" i="53"/>
  <c r="I32" i="53"/>
  <c r="AN155" i="44"/>
  <c r="P163" i="44"/>
  <c r="X190" i="44"/>
  <c r="AN104" i="44"/>
  <c r="AB107" i="44"/>
  <c r="AN119" i="44"/>
  <c r="P56" i="44"/>
  <c r="AL16" i="44"/>
  <c r="AM16" i="44" s="1"/>
  <c r="AI17" i="44"/>
  <c r="GF122" i="53"/>
  <c r="GR120" i="53"/>
  <c r="EE119" i="53"/>
  <c r="GN128" i="53"/>
  <c r="FH122" i="53"/>
  <c r="DL126" i="53"/>
  <c r="BP127" i="53"/>
  <c r="T126" i="53"/>
  <c r="CD123" i="53"/>
  <c r="CD134" i="53" s="1"/>
  <c r="CQ121" i="53"/>
  <c r="CQ133" i="53" s="1"/>
  <c r="BC120" i="53"/>
  <c r="BC132" i="53" s="1"/>
  <c r="HJ124" i="53"/>
  <c r="FK122" i="53"/>
  <c r="FK133" i="53" s="1"/>
  <c r="GP120" i="53"/>
  <c r="BA132" i="53"/>
  <c r="GL124" i="53"/>
  <c r="EP128" i="53"/>
  <c r="CD128" i="53"/>
  <c r="R125" i="53"/>
  <c r="R135" i="53" s="1"/>
  <c r="BH123" i="53"/>
  <c r="BH134" i="53" s="1"/>
  <c r="DW121" i="53"/>
  <c r="BQ120" i="53"/>
  <c r="Z125" i="53"/>
  <c r="HO122" i="53"/>
  <c r="HO133" i="53" s="1"/>
  <c r="BF121" i="53"/>
  <c r="HP124" i="53"/>
  <c r="FD125" i="53"/>
  <c r="FD135" i="53" s="1"/>
  <c r="CR126" i="53"/>
  <c r="AF126" i="53"/>
  <c r="BE124" i="53"/>
  <c r="BD122" i="53"/>
  <c r="FV119" i="53"/>
  <c r="FV132" i="53" s="1"/>
  <c r="GY124" i="53"/>
  <c r="FC128" i="53"/>
  <c r="CQ127" i="53"/>
  <c r="CQ136" i="53" s="1"/>
  <c r="AU127" i="53"/>
  <c r="EW124" i="53"/>
  <c r="DC122" i="53"/>
  <c r="V121" i="53"/>
  <c r="HN125" i="53"/>
  <c r="HN135" i="53" s="1"/>
  <c r="FR125" i="53"/>
  <c r="FR135" i="53" s="1"/>
  <c r="DV128" i="53"/>
  <c r="BJ128" i="53"/>
  <c r="HA122" i="53"/>
  <c r="GK124" i="53"/>
  <c r="FE120" i="53"/>
  <c r="DY119" i="53"/>
  <c r="DI126" i="53"/>
  <c r="CC121" i="53"/>
  <c r="CC133" i="53" s="1"/>
  <c r="BM125" i="53"/>
  <c r="BM135" i="53" s="1"/>
  <c r="AG120" i="53"/>
  <c r="AT124" i="53"/>
  <c r="AD126" i="53"/>
  <c r="FW119" i="53"/>
  <c r="FW132" i="53" s="1"/>
  <c r="FG128" i="53"/>
  <c r="EA121" i="53"/>
  <c r="EA133" i="53" s="1"/>
  <c r="DK124" i="53"/>
  <c r="CE128" i="53"/>
  <c r="AY132" i="53"/>
  <c r="AI126" i="53"/>
  <c r="P171" i="44"/>
  <c r="AN160" i="44"/>
  <c r="P174" i="44"/>
  <c r="AN140" i="44"/>
  <c r="P135" i="44"/>
  <c r="AN108" i="44"/>
  <c r="AN142" i="44"/>
  <c r="P62" i="44"/>
  <c r="BJ124" i="53"/>
  <c r="FM122" i="53"/>
  <c r="GB120" i="53"/>
  <c r="CI119" i="53"/>
  <c r="CI132" i="53" s="1"/>
  <c r="GN127" i="53"/>
  <c r="GN136" i="53" s="1"/>
  <c r="FH133" i="53"/>
  <c r="DL125" i="53"/>
  <c r="DL135" i="53" s="1"/>
  <c r="BP126" i="53"/>
  <c r="T125" i="53"/>
  <c r="T135" i="53" s="1"/>
  <c r="BK123" i="53"/>
  <c r="BK134" i="53" s="1"/>
  <c r="BZ121" i="53"/>
  <c r="BZ133" i="53" s="1"/>
  <c r="AM120" i="53"/>
  <c r="GE124" i="53"/>
  <c r="DG122" i="53"/>
  <c r="FZ120" i="53"/>
  <c r="GL128" i="53"/>
  <c r="DZ127" i="53"/>
  <c r="BN127" i="53"/>
  <c r="BN136" i="53" s="1"/>
  <c r="AA126" i="53"/>
  <c r="AO123" i="53"/>
  <c r="AO134" i="53" s="1"/>
  <c r="DF121" i="53"/>
  <c r="DF133" i="53" s="1"/>
  <c r="BA120" i="53"/>
  <c r="HH124" i="53"/>
  <c r="GU122" i="53"/>
  <c r="AO121" i="53"/>
  <c r="HP128" i="53"/>
  <c r="FD128" i="53"/>
  <c r="CR125" i="53"/>
  <c r="CR135" i="53" s="1"/>
  <c r="AF125" i="53"/>
  <c r="AF135" i="53" s="1"/>
  <c r="L124" i="53"/>
  <c r="L134" i="53" s="1"/>
  <c r="AM122" i="53"/>
  <c r="FF119" i="53"/>
  <c r="GY128" i="53"/>
  <c r="EM127" i="53"/>
  <c r="CQ126" i="53"/>
  <c r="AU126" i="53"/>
  <c r="AU135" i="53" s="1"/>
  <c r="DU124" i="53"/>
  <c r="CK122" i="53"/>
  <c r="CK133" i="53" s="1"/>
  <c r="HB120" i="53"/>
  <c r="HN123" i="53"/>
  <c r="HN134" i="53" s="1"/>
  <c r="FR134" i="53"/>
  <c r="DF127" i="53"/>
  <c r="BJ127" i="53"/>
  <c r="HA123" i="53"/>
  <c r="GK128" i="53"/>
  <c r="FE127" i="53"/>
  <c r="FE136" i="53" s="1"/>
  <c r="DY122" i="53"/>
  <c r="DI125" i="53"/>
  <c r="CC122" i="53"/>
  <c r="BM124" i="53"/>
  <c r="AG128" i="53"/>
  <c r="AT120" i="53"/>
  <c r="AD123" i="53"/>
  <c r="AD134" i="53" s="1"/>
  <c r="DL120" i="53"/>
  <c r="FW121" i="53"/>
  <c r="FW133" i="53" s="1"/>
  <c r="FG125" i="53"/>
  <c r="FG135" i="53" s="1"/>
  <c r="EA123" i="53"/>
  <c r="CU120" i="53"/>
  <c r="CE127" i="53"/>
  <c r="CE136" i="53" s="1"/>
  <c r="AY121" i="53"/>
  <c r="AI125" i="53"/>
  <c r="P196" i="44"/>
  <c r="P158" i="44"/>
  <c r="P147" i="44"/>
  <c r="AB173" i="44"/>
  <c r="AB198" i="44"/>
  <c r="P112" i="44"/>
  <c r="AB122" i="44"/>
  <c r="P76" i="44"/>
  <c r="AN94" i="44"/>
  <c r="AB37" i="44"/>
  <c r="GC120" i="53"/>
  <c r="CJ119" i="53"/>
  <c r="CJ132" i="53" s="1"/>
  <c r="GO125" i="53"/>
  <c r="GO135" i="53" s="1"/>
  <c r="ES126" i="53"/>
  <c r="DM122" i="53"/>
  <c r="BQ125" i="53"/>
  <c r="BQ135" i="53" s="1"/>
  <c r="U127" i="53"/>
  <c r="U136" i="53" s="1"/>
  <c r="AO124" i="53"/>
  <c r="CQ122" i="53"/>
  <c r="FL120" i="53"/>
  <c r="GN126" i="53"/>
  <c r="ER127" i="53"/>
  <c r="ER136" i="53" s="1"/>
  <c r="DL122" i="53"/>
  <c r="BP125" i="53"/>
  <c r="T121" i="53"/>
  <c r="AQ123" i="53"/>
  <c r="W120" i="53"/>
  <c r="W132" i="53" s="1"/>
  <c r="FB124" i="53"/>
  <c r="CO122" i="53"/>
  <c r="FJ120" i="53"/>
  <c r="U132" i="53"/>
  <c r="FV127" i="53"/>
  <c r="DZ126" i="53"/>
  <c r="BN126" i="53"/>
  <c r="EW125" i="53"/>
  <c r="EW135" i="53" s="1"/>
  <c r="HP122" i="53"/>
  <c r="HP133" i="53" s="1"/>
  <c r="GC124" i="53"/>
  <c r="GB122" i="53"/>
  <c r="X121" i="53"/>
  <c r="GZ127" i="53"/>
  <c r="EN127" i="53"/>
  <c r="CB128" i="53"/>
  <c r="P128" i="53"/>
  <c r="HH123" i="53"/>
  <c r="HH134" i="53" s="1"/>
  <c r="V122" i="53"/>
  <c r="EP119" i="53"/>
  <c r="EP132" i="53" s="1"/>
  <c r="GI128" i="53"/>
  <c r="EM126" i="53"/>
  <c r="CQ125" i="53"/>
  <c r="AU124" i="53"/>
  <c r="BY124" i="53"/>
  <c r="BT122" i="53"/>
  <c r="BT133" i="53" s="1"/>
  <c r="GL120" i="53"/>
  <c r="HN128" i="53"/>
  <c r="FB127" i="53"/>
  <c r="FB136" i="53" s="1"/>
  <c r="DF126" i="53"/>
  <c r="BJ126" i="53"/>
  <c r="HA120" i="53"/>
  <c r="FU119" i="53"/>
  <c r="FE126" i="53"/>
  <c r="DY121" i="53"/>
  <c r="DY133" i="53" s="1"/>
  <c r="DI124" i="53"/>
  <c r="CC120" i="53"/>
  <c r="AG127" i="53"/>
  <c r="FT123" i="53"/>
  <c r="FT134" i="53" s="1"/>
  <c r="AT119" i="53"/>
  <c r="N124" i="53"/>
  <c r="F45" i="53"/>
  <c r="FW123" i="53"/>
  <c r="FG124" i="53"/>
  <c r="EA127" i="53"/>
  <c r="CU119" i="53"/>
  <c r="CE126" i="53"/>
  <c r="AY123" i="53"/>
  <c r="AI124" i="53"/>
  <c r="AO183" i="44"/>
  <c r="K189" i="44"/>
  <c r="AN191" i="44"/>
  <c r="K191" i="44"/>
  <c r="AN97" i="44"/>
  <c r="AB94" i="44"/>
  <c r="AB137" i="44"/>
  <c r="AB58" i="44"/>
  <c r="P23" i="44"/>
  <c r="P21" i="44"/>
  <c r="X123" i="53"/>
  <c r="X134" i="53" s="1"/>
  <c r="DC124" i="53"/>
  <c r="DC134" i="53" s="1"/>
  <c r="BX122" i="53"/>
  <c r="BX133" i="53" s="1"/>
  <c r="ET120" i="53"/>
  <c r="FV126" i="53"/>
  <c r="DZ125" i="53"/>
  <c r="DZ135" i="53" s="1"/>
  <c r="BN125" i="53"/>
  <c r="BN135" i="53" s="1"/>
  <c r="BV125" i="53"/>
  <c r="BV135" i="53" s="1"/>
  <c r="GV122" i="53"/>
  <c r="U120" i="53"/>
  <c r="EY124" i="53"/>
  <c r="DW122" i="53"/>
  <c r="GZ126" i="53"/>
  <c r="EN126" i="53"/>
  <c r="CB127" i="53"/>
  <c r="CB136" i="53" s="1"/>
  <c r="P127" i="53"/>
  <c r="EZ123" i="53"/>
  <c r="EZ134" i="53" s="1"/>
  <c r="DZ119" i="53"/>
  <c r="DZ132" i="53" s="1"/>
  <c r="GI127" i="53"/>
  <c r="GI136" i="53" s="1"/>
  <c r="EM125" i="53"/>
  <c r="EM135" i="53" s="1"/>
  <c r="CQ124" i="53"/>
  <c r="CQ134" i="53" s="1"/>
  <c r="AE128" i="53"/>
  <c r="BD124" i="53"/>
  <c r="BD134" i="53" s="1"/>
  <c r="BC122" i="53"/>
  <c r="BC133" i="53" s="1"/>
  <c r="FV120" i="53"/>
  <c r="GX127" i="53"/>
  <c r="FB126" i="53"/>
  <c r="DF125" i="53"/>
  <c r="DF135" i="53" s="1"/>
  <c r="BJ125" i="53"/>
  <c r="BJ135" i="53" s="1"/>
  <c r="HA127" i="53"/>
  <c r="HA136" i="53" s="1"/>
  <c r="FU121" i="53"/>
  <c r="FU133" i="53" s="1"/>
  <c r="FE125" i="53"/>
  <c r="DY123" i="53"/>
  <c r="DI128" i="53"/>
  <c r="CC128" i="53"/>
  <c r="AW121" i="53"/>
  <c r="AW133" i="53" s="1"/>
  <c r="AG126" i="53"/>
  <c r="EN122" i="53"/>
  <c r="AT128" i="53"/>
  <c r="N121" i="53"/>
  <c r="N133" i="53" s="1"/>
  <c r="FW122" i="53"/>
  <c r="EQ120" i="53"/>
  <c r="EA126" i="53"/>
  <c r="CU123" i="53"/>
  <c r="CU134" i="53" s="1"/>
  <c r="CE125" i="53"/>
  <c r="CE135" i="53" s="1"/>
  <c r="AY122" i="53"/>
  <c r="S120" i="53"/>
  <c r="K196" i="44"/>
  <c r="AO190" i="44"/>
  <c r="AO197" i="44"/>
  <c r="X186" i="44"/>
  <c r="AP180" i="44"/>
  <c r="Q180" i="44"/>
  <c r="AQ177" i="44"/>
  <c r="AJ183" i="44"/>
  <c r="AJ177" i="44"/>
  <c r="P124" i="44"/>
  <c r="AB131" i="44"/>
  <c r="P191" i="44"/>
  <c r="AB186" i="44"/>
  <c r="F50" i="33"/>
  <c r="R49" i="33"/>
  <c r="H50" i="33" s="1"/>
  <c r="AN193" i="44"/>
  <c r="AN78" i="44"/>
  <c r="AB111" i="44"/>
  <c r="AC15" i="44"/>
  <c r="AD16" i="44"/>
  <c r="Z5" i="44"/>
  <c r="AA5" i="44" s="1"/>
  <c r="W6" i="44"/>
  <c r="AN98" i="44"/>
  <c r="AN136" i="44"/>
  <c r="ER125" i="53"/>
  <c r="ER135" i="53" s="1"/>
  <c r="CV128" i="53"/>
  <c r="AZ128" i="53"/>
  <c r="EZ125" i="53"/>
  <c r="EZ135" i="53" s="1"/>
  <c r="HR122" i="53"/>
  <c r="AA121" i="53"/>
  <c r="AA133" i="53" s="1"/>
  <c r="BH124" i="53"/>
  <c r="BG122" i="53"/>
  <c r="ED120" i="53"/>
  <c r="HR126" i="53"/>
  <c r="FV125" i="53"/>
  <c r="FV135" i="53" s="1"/>
  <c r="DZ128" i="53"/>
  <c r="BN128" i="53"/>
  <c r="AA125" i="53"/>
  <c r="AA135" i="53" s="1"/>
  <c r="GC122" i="53"/>
  <c r="BG121" i="53"/>
  <c r="DX124" i="53"/>
  <c r="DE122" i="53"/>
  <c r="GZ125" i="53"/>
  <c r="GZ135" i="53" s="1"/>
  <c r="EN125" i="53"/>
  <c r="EN135" i="53" s="1"/>
  <c r="CB126" i="53"/>
  <c r="P126" i="53"/>
  <c r="EG123" i="53"/>
  <c r="EG134" i="53" s="1"/>
  <c r="FT121" i="53"/>
  <c r="FT133" i="53" s="1"/>
  <c r="CT132" i="53"/>
  <c r="GI126" i="53"/>
  <c r="EM124" i="53"/>
  <c r="CQ128" i="53"/>
  <c r="AE127" i="53"/>
  <c r="AE136" i="53" s="1"/>
  <c r="K124" i="53"/>
  <c r="AL122" i="53"/>
  <c r="AL133" i="53" s="1"/>
  <c r="FF120" i="53"/>
  <c r="GX126" i="53"/>
  <c r="FB125" i="53"/>
  <c r="FB135" i="53" s="1"/>
  <c r="DF123" i="53"/>
  <c r="DF134" i="53" s="1"/>
  <c r="BJ123" i="53"/>
  <c r="BJ134" i="53" s="1"/>
  <c r="HQ132" i="53"/>
  <c r="HA126" i="53"/>
  <c r="FU123" i="53"/>
  <c r="FE124" i="53"/>
  <c r="DY120" i="53"/>
  <c r="CS119" i="53"/>
  <c r="CS132" i="53" s="1"/>
  <c r="CC127" i="53"/>
  <c r="AW123" i="53"/>
  <c r="AG125" i="53"/>
  <c r="AG135" i="53" s="1"/>
  <c r="AT127" i="53"/>
  <c r="N122" i="53"/>
  <c r="DT123" i="53"/>
  <c r="DT134" i="53" s="1"/>
  <c r="CH120" i="53"/>
  <c r="BP120" i="53"/>
  <c r="BP132" i="53" s="1"/>
  <c r="FW128" i="53"/>
  <c r="EQ119" i="53"/>
  <c r="EQ132" i="53" s="1"/>
  <c r="EA125" i="53"/>
  <c r="EA135" i="53" s="1"/>
  <c r="CU121" i="53"/>
  <c r="CE124" i="53"/>
  <c r="AY128" i="53"/>
  <c r="S132" i="53"/>
  <c r="AQ196" i="44"/>
  <c r="AQ189" i="44"/>
  <c r="AJ195" i="44"/>
  <c r="AC189" i="44"/>
  <c r="J41" i="53"/>
  <c r="K187" i="44"/>
  <c r="AB152" i="44"/>
  <c r="AB179" i="44"/>
  <c r="P166" i="44"/>
  <c r="AJ188" i="44"/>
  <c r="AB31" i="44"/>
  <c r="AB30" i="44"/>
  <c r="P117" i="44"/>
  <c r="AB48" i="44"/>
  <c r="J8" i="44"/>
  <c r="M7" i="44"/>
  <c r="N7" i="44" s="1"/>
  <c r="GT123" i="53"/>
  <c r="GT134" i="53" s="1"/>
  <c r="AA122" i="53"/>
  <c r="DP120" i="53"/>
  <c r="GN121" i="53"/>
  <c r="GN133" i="53" s="1"/>
  <c r="ER128" i="53"/>
  <c r="CV127" i="53"/>
  <c r="AZ127" i="53"/>
  <c r="HK124" i="53"/>
  <c r="GY122" i="53"/>
  <c r="J121" i="53"/>
  <c r="J133" i="53" s="1"/>
  <c r="P124" i="53"/>
  <c r="P134" i="53" s="1"/>
  <c r="AP122" i="53"/>
  <c r="AL120" i="53"/>
  <c r="HR125" i="53"/>
  <c r="HR135" i="53" s="1"/>
  <c r="FV124" i="53"/>
  <c r="DJ127" i="53"/>
  <c r="DJ136" i="53" s="1"/>
  <c r="AX127" i="53"/>
  <c r="HI124" i="53"/>
  <c r="FJ122" i="53"/>
  <c r="FJ133" i="53" s="1"/>
  <c r="AP121" i="53"/>
  <c r="AP133" i="53" s="1"/>
  <c r="DA124" i="53"/>
  <c r="CM122" i="53"/>
  <c r="GN120" i="53"/>
  <c r="GZ128" i="53"/>
  <c r="EN128" i="53"/>
  <c r="CB125" i="53"/>
  <c r="CB135" i="53" s="1"/>
  <c r="P125" i="53"/>
  <c r="P135" i="53" s="1"/>
  <c r="DL123" i="53"/>
  <c r="DL134" i="53" s="1"/>
  <c r="FC121" i="53"/>
  <c r="FC133" i="53" s="1"/>
  <c r="CD119" i="53"/>
  <c r="GI125" i="53"/>
  <c r="EM128" i="53"/>
  <c r="CA128" i="53"/>
  <c r="AE126" i="53"/>
  <c r="HG123" i="53"/>
  <c r="HG134" i="53" s="1"/>
  <c r="T122" i="53"/>
  <c r="EP120" i="53"/>
  <c r="GX125" i="53"/>
  <c r="FB128" i="53"/>
  <c r="DF128" i="53"/>
  <c r="HR132" i="53"/>
  <c r="HQ122" i="53"/>
  <c r="HA125" i="53"/>
  <c r="HA135" i="53" s="1"/>
  <c r="FU122" i="53"/>
  <c r="FE128" i="53"/>
  <c r="DY127" i="53"/>
  <c r="DY136" i="53" s="1"/>
  <c r="CS123" i="53"/>
  <c r="CC126" i="53"/>
  <c r="AW122" i="53"/>
  <c r="AG124" i="53"/>
  <c r="AF124" i="53"/>
  <c r="AF134" i="53" s="1"/>
  <c r="AT126" i="53"/>
  <c r="N120" i="53"/>
  <c r="CM123" i="53"/>
  <c r="CM134" i="53" s="1"/>
  <c r="BR120" i="53"/>
  <c r="O36" i="53"/>
  <c r="O44" i="53" s="1"/>
  <c r="O32" i="53"/>
  <c r="O42" i="53" s="1"/>
  <c r="O35" i="53"/>
  <c r="O43" i="53" s="1"/>
  <c r="O31" i="53"/>
  <c r="AZ120" i="53"/>
  <c r="AZ132" i="53" s="1"/>
  <c r="GM120" i="53"/>
  <c r="FW127" i="53"/>
  <c r="EQ122" i="53"/>
  <c r="EA124" i="53"/>
  <c r="CU122" i="53"/>
  <c r="BO120" i="53"/>
  <c r="AY127" i="53"/>
  <c r="AY136" i="53" s="1"/>
  <c r="S123" i="53"/>
  <c r="S134" i="53" s="1"/>
  <c r="O39" i="53"/>
  <c r="AQ195" i="44"/>
  <c r="AQ188" i="44"/>
  <c r="AJ194" i="44"/>
  <c r="X180" i="44"/>
  <c r="K194" i="44"/>
  <c r="AN85" i="44"/>
  <c r="AN86" i="44"/>
  <c r="P160" i="44"/>
  <c r="P91" i="44"/>
  <c r="P63" i="44"/>
  <c r="GA123" i="53"/>
  <c r="GA134" i="53" s="1"/>
  <c r="J122" i="53"/>
  <c r="CZ120" i="53"/>
  <c r="FX128" i="53"/>
  <c r="ER122" i="53"/>
  <c r="CV126" i="53"/>
  <c r="AZ126" i="53"/>
  <c r="GG124" i="53"/>
  <c r="GE122" i="53"/>
  <c r="HH120" i="53"/>
  <c r="FJ119" i="53"/>
  <c r="FJ132" i="53" s="1"/>
  <c r="HC128" i="53"/>
  <c r="HK123" i="53"/>
  <c r="Y122" i="53"/>
  <c r="HE132" i="53"/>
  <c r="HR124" i="53"/>
  <c r="FV128" i="53"/>
  <c r="DJ126" i="53"/>
  <c r="AX126" i="53"/>
  <c r="GD124" i="53"/>
  <c r="DX122" i="53"/>
  <c r="Y121" i="53"/>
  <c r="CB124" i="53"/>
  <c r="BV122" i="53"/>
  <c r="FX120" i="53"/>
  <c r="GJ128" i="53"/>
  <c r="DX127" i="53"/>
  <c r="BL128" i="53"/>
  <c r="K126" i="53"/>
  <c r="BY123" i="53"/>
  <c r="BY134" i="53" s="1"/>
  <c r="EL121" i="53"/>
  <c r="EL133" i="53" s="1"/>
  <c r="AH132" i="53"/>
  <c r="GI124" i="53"/>
  <c r="GI134" i="53" s="1"/>
  <c r="DW127" i="53"/>
  <c r="CA127" i="53"/>
  <c r="CA136" i="53" s="1"/>
  <c r="GL123" i="53"/>
  <c r="GL134" i="53" s="1"/>
  <c r="HR121" i="53"/>
  <c r="DZ120" i="53"/>
  <c r="GX123" i="53"/>
  <c r="GX134" i="53" s="1"/>
  <c r="FB123" i="53"/>
  <c r="CP127" i="53"/>
  <c r="HQ123" i="53"/>
  <c r="HQ134" i="53" s="1"/>
  <c r="HA124" i="53"/>
  <c r="FU120" i="53"/>
  <c r="EO119" i="53"/>
  <c r="DY126" i="53"/>
  <c r="CS121" i="53"/>
  <c r="CC125" i="53"/>
  <c r="AW120" i="53"/>
  <c r="AW132" i="53" s="1"/>
  <c r="Q119" i="53"/>
  <c r="AT125" i="53"/>
  <c r="AT135" i="53" s="1"/>
  <c r="N119" i="53"/>
  <c r="N132" i="53" s="1"/>
  <c r="CN123" i="53"/>
  <c r="CN134" i="53" s="1"/>
  <c r="BB120" i="53"/>
  <c r="GM123" i="53"/>
  <c r="GM134" i="53" s="1"/>
  <c r="FW126" i="53"/>
  <c r="EQ121" i="53"/>
  <c r="EA128" i="53"/>
  <c r="CU128" i="53"/>
  <c r="BO132" i="53"/>
  <c r="AY126" i="53"/>
  <c r="S124" i="53"/>
  <c r="AN187" i="44"/>
  <c r="J45" i="53"/>
  <c r="X182" i="44"/>
  <c r="AB144" i="44"/>
  <c r="X185" i="44"/>
  <c r="AN145" i="44"/>
  <c r="P193" i="44"/>
  <c r="AB85" i="44"/>
  <c r="AN42" i="44"/>
  <c r="AN125" i="44"/>
  <c r="P141" i="44"/>
  <c r="AB141" i="44"/>
  <c r="P44" i="44"/>
  <c r="AN87" i="44"/>
  <c r="AB27" i="44"/>
  <c r="AB20" i="44"/>
  <c r="AN28" i="44"/>
  <c r="ER121" i="53"/>
  <c r="ER133" i="53" s="1"/>
  <c r="CV125" i="53"/>
  <c r="CV135" i="53" s="1"/>
  <c r="AZ125" i="53"/>
  <c r="AZ135" i="53" s="1"/>
  <c r="FD124" i="53"/>
  <c r="FL122" i="53"/>
  <c r="GQ120" i="53"/>
  <c r="HC127" i="53"/>
  <c r="GR123" i="53"/>
  <c r="GR134" i="53" s="1"/>
  <c r="FF121" i="53"/>
  <c r="HR128" i="53"/>
  <c r="HR136" i="53" s="1"/>
  <c r="FF127" i="53"/>
  <c r="FF136" i="53" s="1"/>
  <c r="DJ125" i="53"/>
  <c r="DJ135" i="53" s="1"/>
  <c r="AX125" i="53"/>
  <c r="AX135" i="53" s="1"/>
  <c r="FA124" i="53"/>
  <c r="DF122" i="53"/>
  <c r="HF120" i="53"/>
  <c r="HF132" i="53" s="1"/>
  <c r="FH119" i="53"/>
  <c r="FH132" i="53" s="1"/>
  <c r="BF124" i="53"/>
  <c r="BE122" i="53"/>
  <c r="EB120" i="53"/>
  <c r="GJ127" i="53"/>
  <c r="GJ136" i="53" s="1"/>
  <c r="DX126" i="53"/>
  <c r="BL127" i="53"/>
  <c r="EH125" i="53"/>
  <c r="BF123" i="53"/>
  <c r="DU121" i="53"/>
  <c r="DU133" i="53" s="1"/>
  <c r="FS127" i="53"/>
  <c r="FS136" i="53" s="1"/>
  <c r="DW126" i="53"/>
  <c r="CA126" i="53"/>
  <c r="O128" i="53"/>
  <c r="EY123" i="53"/>
  <c r="EY134" i="53" s="1"/>
  <c r="FS121" i="53"/>
  <c r="FS133" i="53" s="1"/>
  <c r="DJ120" i="53"/>
  <c r="GX128" i="53"/>
  <c r="EL127" i="53"/>
  <c r="CP126" i="53"/>
  <c r="GL121" i="53"/>
  <c r="GL133" i="53" s="1"/>
  <c r="HQ120" i="53"/>
  <c r="HA128" i="53"/>
  <c r="FU127" i="53"/>
  <c r="EO122" i="53"/>
  <c r="DY125" i="53"/>
  <c r="DY135" i="53" s="1"/>
  <c r="CS122" i="53"/>
  <c r="CC124" i="53"/>
  <c r="AW128" i="53"/>
  <c r="Q123" i="53"/>
  <c r="AT123" i="53"/>
  <c r="AT134" i="53" s="1"/>
  <c r="N125" i="53"/>
  <c r="N135" i="53" s="1"/>
  <c r="I34" i="53"/>
  <c r="I43" i="53" s="1"/>
  <c r="GM119" i="53"/>
  <c r="GM132" i="53" s="1"/>
  <c r="FW125" i="53"/>
  <c r="FW135" i="53" s="1"/>
  <c r="EQ123" i="53"/>
  <c r="DK123" i="53"/>
  <c r="CU127" i="53"/>
  <c r="BO123" i="53"/>
  <c r="BO134" i="53" s="1"/>
  <c r="AY125" i="53"/>
  <c r="AY135" i="53" s="1"/>
  <c r="S121" i="53"/>
  <c r="O38" i="53"/>
  <c r="O45" i="53" s="1"/>
  <c r="I36" i="53"/>
  <c r="I44" i="53" s="1"/>
  <c r="K184" i="44"/>
  <c r="AO178" i="44"/>
  <c r="J43" i="53"/>
  <c r="AB138" i="44"/>
  <c r="AB139" i="44"/>
  <c r="AB77" i="44"/>
  <c r="AB132" i="44"/>
  <c r="P187" i="44"/>
  <c r="AN189" i="44"/>
  <c r="AN121" i="44"/>
  <c r="P97" i="44"/>
  <c r="AB129" i="44"/>
  <c r="AB49" i="44"/>
  <c r="AN40" i="44"/>
  <c r="P47" i="44"/>
  <c r="FY125" i="53"/>
  <c r="FY135" i="53" s="1"/>
  <c r="EC127" i="53"/>
  <c r="EC136" i="53" s="1"/>
  <c r="CW122" i="53"/>
  <c r="CW133" i="53" s="1"/>
  <c r="BA125" i="53"/>
  <c r="BA135" i="53" s="1"/>
  <c r="FM125" i="53"/>
  <c r="FM135" i="53" s="1"/>
  <c r="EM123" i="53"/>
  <c r="EM134" i="53" s="1"/>
  <c r="DZ121" i="53"/>
  <c r="DZ133" i="53" s="1"/>
  <c r="BT120" i="53"/>
  <c r="FX126" i="53"/>
  <c r="EB127" i="53"/>
  <c r="CV122" i="53"/>
  <c r="AZ121" i="53"/>
  <c r="AZ133" i="53" s="1"/>
  <c r="DD124" i="53"/>
  <c r="DZ122" i="53"/>
  <c r="GA120" i="53"/>
  <c r="ED119" i="53"/>
  <c r="ED132" i="53" s="1"/>
  <c r="HC126" i="53"/>
  <c r="FD123" i="53"/>
  <c r="FD134" i="53" s="1"/>
  <c r="DX121" i="53"/>
  <c r="HB127" i="53"/>
  <c r="FF126" i="53"/>
  <c r="DJ128" i="53"/>
  <c r="AX128" i="53"/>
  <c r="DB124" i="53"/>
  <c r="CN122" i="53"/>
  <c r="GO120" i="53"/>
  <c r="M124" i="53"/>
  <c r="AN122" i="53"/>
  <c r="CV120" i="53"/>
  <c r="GJ126" i="53"/>
  <c r="DX125" i="53"/>
  <c r="DX135" i="53" s="1"/>
  <c r="BL126" i="53"/>
  <c r="BH125" i="53"/>
  <c r="BH135" i="53" s="1"/>
  <c r="AM123" i="53"/>
  <c r="AM134" i="53" s="1"/>
  <c r="DD121" i="53"/>
  <c r="HO127" i="53"/>
  <c r="FS128" i="53"/>
  <c r="DW125" i="53"/>
  <c r="DW135" i="53" s="1"/>
  <c r="CA125" i="53"/>
  <c r="CA135" i="53" s="1"/>
  <c r="O127" i="53"/>
  <c r="O136" i="53" s="1"/>
  <c r="EF123" i="53"/>
  <c r="EF134" i="53" s="1"/>
  <c r="FB121" i="53"/>
  <c r="FB133" i="53" s="1"/>
  <c r="CT120" i="53"/>
  <c r="GH128" i="53"/>
  <c r="EL126" i="53"/>
  <c r="CP125" i="53"/>
  <c r="HQ121" i="53"/>
  <c r="GK119" i="53"/>
  <c r="GK132" i="53" s="1"/>
  <c r="FU126" i="53"/>
  <c r="EO121" i="53"/>
  <c r="EO133" i="53" s="1"/>
  <c r="DY124" i="53"/>
  <c r="CS120" i="53"/>
  <c r="BM132" i="53"/>
  <c r="AW127" i="53"/>
  <c r="AW136" i="53" s="1"/>
  <c r="Q124" i="53"/>
  <c r="P43" i="53"/>
  <c r="AD124" i="53"/>
  <c r="N128" i="53"/>
  <c r="G32" i="53"/>
  <c r="G42" i="53" s="1"/>
  <c r="G36" i="53"/>
  <c r="G44" i="53" s="1"/>
  <c r="G30" i="53"/>
  <c r="G41" i="53" s="1"/>
  <c r="G33" i="53"/>
  <c r="V120" i="53"/>
  <c r="V132" i="53" s="1"/>
  <c r="GM121" i="53"/>
  <c r="GM133" i="53" s="1"/>
  <c r="FW124" i="53"/>
  <c r="EQ127" i="53"/>
  <c r="DK120" i="53"/>
  <c r="CU126" i="53"/>
  <c r="BO121" i="53"/>
  <c r="AY124" i="53"/>
  <c r="S122" i="53"/>
  <c r="AP194" i="44"/>
  <c r="AP187" i="44"/>
  <c r="Q187" i="44"/>
  <c r="X193" i="44"/>
  <c r="G35" i="53"/>
  <c r="AN197" i="44"/>
  <c r="X189" i="44"/>
  <c r="AB190" i="44"/>
  <c r="AN70" i="44"/>
  <c r="AN71" i="44"/>
  <c r="AN165" i="44"/>
  <c r="X187" i="44"/>
  <c r="AB124" i="44"/>
  <c r="AB68" i="44"/>
  <c r="AN176" i="44"/>
  <c r="AN63" i="44"/>
  <c r="P31" i="44"/>
  <c r="AB57" i="44"/>
  <c r="AN129" i="44"/>
  <c r="P115" i="44"/>
  <c r="AB109" i="44"/>
  <c r="P125" i="44"/>
  <c r="AN30" i="44"/>
  <c r="R8" i="44"/>
  <c r="Q7" i="44"/>
  <c r="AN50" i="44"/>
  <c r="AJ128" i="53"/>
  <c r="BI124" i="53"/>
  <c r="DH122" i="53"/>
  <c r="FK120" i="53"/>
  <c r="DN132" i="53"/>
  <c r="HC125" i="53"/>
  <c r="HC135" i="53" s="1"/>
  <c r="EJ123" i="53"/>
  <c r="EJ134" i="53" s="1"/>
  <c r="DG121" i="53"/>
  <c r="DG133" i="53" s="1"/>
  <c r="FI119" i="53"/>
  <c r="FI132" i="53" s="1"/>
  <c r="HB126" i="53"/>
  <c r="FF125" i="53"/>
  <c r="CT127" i="53"/>
  <c r="AH127" i="53"/>
  <c r="BG124" i="53"/>
  <c r="BW122" i="53"/>
  <c r="FY120" i="53"/>
  <c r="EB119" i="53"/>
  <c r="EB132" i="53" s="1"/>
  <c r="HI123" i="53"/>
  <c r="W122" i="53"/>
  <c r="CF120" i="53"/>
  <c r="GJ125" i="53"/>
  <c r="GJ135" i="53" s="1"/>
  <c r="DX128" i="53"/>
  <c r="BL125" i="53"/>
  <c r="Y125" i="53"/>
  <c r="Y135" i="53" s="1"/>
  <c r="HN122" i="53"/>
  <c r="CM121" i="53"/>
  <c r="CM133" i="53" s="1"/>
  <c r="HO126" i="53"/>
  <c r="FS126" i="53"/>
  <c r="DW124" i="53"/>
  <c r="CA124" i="53"/>
  <c r="O126" i="53"/>
  <c r="BX123" i="53"/>
  <c r="BX134" i="53" s="1"/>
  <c r="CD120" i="53"/>
  <c r="GH127" i="53"/>
  <c r="GH136" i="53" s="1"/>
  <c r="EL125" i="53"/>
  <c r="EL135" i="53" s="1"/>
  <c r="CP123" i="53"/>
  <c r="CP134" i="53" s="1"/>
  <c r="FF122" i="53"/>
  <c r="HQ127" i="53"/>
  <c r="HQ136" i="53" s="1"/>
  <c r="GK121" i="53"/>
  <c r="GK133" i="53" s="1"/>
  <c r="FU125" i="53"/>
  <c r="EO123" i="53"/>
  <c r="EO134" i="53" s="1"/>
  <c r="DY128" i="53"/>
  <c r="CS128" i="53"/>
  <c r="BM123" i="53"/>
  <c r="AW126" i="53"/>
  <c r="Q121" i="53"/>
  <c r="AD125" i="53"/>
  <c r="AD135" i="53" s="1"/>
  <c r="N127" i="53"/>
  <c r="N136" i="53" s="1"/>
  <c r="DU123" i="53"/>
  <c r="CK123" i="53"/>
  <c r="CK134" i="53" s="1"/>
  <c r="GM122" i="53"/>
  <c r="FG120" i="53"/>
  <c r="EQ126" i="53"/>
  <c r="DK132" i="53"/>
  <c r="CU125" i="53"/>
  <c r="CU135" i="53" s="1"/>
  <c r="BO122" i="53"/>
  <c r="AI120" i="53"/>
  <c r="S128" i="53"/>
  <c r="AC188" i="44"/>
  <c r="P197" i="44"/>
  <c r="AJ193" i="44"/>
  <c r="AQ194" i="44"/>
  <c r="AQ187" i="44"/>
  <c r="K190" i="44"/>
  <c r="P68" i="44"/>
  <c r="P132" i="44"/>
  <c r="AB160" i="44"/>
  <c r="P155" i="44"/>
  <c r="AB171" i="44"/>
  <c r="AJ180" i="44"/>
  <c r="AB147" i="44"/>
  <c r="P84" i="44"/>
  <c r="AB41" i="44"/>
  <c r="O5" i="44"/>
  <c r="O6" i="44"/>
  <c r="AB28" i="44"/>
  <c r="HE127" i="53"/>
  <c r="HE136" i="53" s="1"/>
  <c r="EC125" i="53"/>
  <c r="EC135" i="53" s="1"/>
  <c r="CG127" i="53"/>
  <c r="CG136" i="53" s="1"/>
  <c r="BA122" i="53"/>
  <c r="AE125" i="53"/>
  <c r="AE135" i="53" s="1"/>
  <c r="CZ123" i="53"/>
  <c r="CZ134" i="53" s="1"/>
  <c r="CA121" i="53"/>
  <c r="CA133" i="53" s="1"/>
  <c r="AN120" i="53"/>
  <c r="HD127" i="53"/>
  <c r="HD136" i="53" s="1"/>
  <c r="FX122" i="53"/>
  <c r="EB125" i="53"/>
  <c r="EB135" i="53" s="1"/>
  <c r="CF128" i="53"/>
  <c r="AJ127" i="53"/>
  <c r="AN124" i="53"/>
  <c r="CP122" i="53"/>
  <c r="EU120" i="53"/>
  <c r="HC124" i="53"/>
  <c r="HC134" i="53" s="1"/>
  <c r="DQ123" i="53"/>
  <c r="DQ134" i="53" s="1"/>
  <c r="CP121" i="53"/>
  <c r="HB125" i="53"/>
  <c r="HB135" i="53" s="1"/>
  <c r="FF124" i="53"/>
  <c r="CT126" i="53"/>
  <c r="AH126" i="53"/>
  <c r="HJ123" i="53"/>
  <c r="HJ134" i="53" s="1"/>
  <c r="BF122" i="53"/>
  <c r="FI120" i="53"/>
  <c r="DL132" i="53"/>
  <c r="FA123" i="53"/>
  <c r="FA134" i="53" s="1"/>
  <c r="FD121" i="53"/>
  <c r="FD133" i="53" s="1"/>
  <c r="AJ120" i="53"/>
  <c r="FT127" i="53"/>
  <c r="DH127" i="53"/>
  <c r="DH136" i="53" s="1"/>
  <c r="AV128" i="53"/>
  <c r="HE124" i="53"/>
  <c r="GT122" i="53"/>
  <c r="BV121" i="53"/>
  <c r="BV133" i="53" s="1"/>
  <c r="HO125" i="53"/>
  <c r="HO135" i="53" s="1"/>
  <c r="FS125" i="53"/>
  <c r="FS135" i="53" s="1"/>
  <c r="DW128" i="53"/>
  <c r="BK128" i="53"/>
  <c r="O124" i="53"/>
  <c r="BE123" i="53"/>
  <c r="DT121" i="53"/>
  <c r="DT133" i="53" s="1"/>
  <c r="BN120" i="53"/>
  <c r="GH126" i="53"/>
  <c r="EL123" i="53"/>
  <c r="EL134" i="53" s="1"/>
  <c r="CP128" i="53"/>
  <c r="EP122" i="53"/>
  <c r="HQ126" i="53"/>
  <c r="GK122" i="53"/>
  <c r="FU124" i="53"/>
  <c r="EO120" i="53"/>
  <c r="DI132" i="53"/>
  <c r="CS127" i="53"/>
  <c r="CS136" i="53" s="1"/>
  <c r="BM121" i="53"/>
  <c r="BM133" i="53" s="1"/>
  <c r="AW125" i="53"/>
  <c r="AW135" i="53" s="1"/>
  <c r="Q122" i="53"/>
  <c r="AD121" i="53"/>
  <c r="N126" i="53"/>
  <c r="DE123" i="53"/>
  <c r="DE134" i="53" s="1"/>
  <c r="AB123" i="53"/>
  <c r="AB134" i="53" s="1"/>
  <c r="GM128" i="53"/>
  <c r="FG119" i="53"/>
  <c r="FG132" i="53" s="1"/>
  <c r="EQ125" i="53"/>
  <c r="DK121" i="53"/>
  <c r="DK133" i="53" s="1"/>
  <c r="CU124" i="53"/>
  <c r="BO128" i="53"/>
  <c r="AI119" i="53"/>
  <c r="AI132" i="53" s="1"/>
  <c r="S127" i="53"/>
  <c r="S136" i="53" s="1"/>
  <c r="G34" i="53"/>
  <c r="G43" i="53" s="1"/>
  <c r="X192" i="44"/>
  <c r="AP186" i="44"/>
  <c r="Q186" i="44"/>
  <c r="AP193" i="44"/>
  <c r="Q42" i="53"/>
  <c r="AN195" i="44"/>
  <c r="AN116" i="44"/>
  <c r="X181" i="44"/>
  <c r="K188" i="44"/>
  <c r="AJ191" i="44"/>
  <c r="AB134" i="44"/>
  <c r="P150" i="44"/>
  <c r="K185" i="44"/>
  <c r="AN152" i="44"/>
  <c r="AB177" i="44"/>
  <c r="AN114" i="44"/>
  <c r="P35" i="44"/>
  <c r="AB79" i="44"/>
  <c r="P32" i="44"/>
  <c r="AN138" i="44"/>
  <c r="P15" i="44"/>
  <c r="P42" i="44"/>
  <c r="BL123" i="53"/>
  <c r="BL134" i="53" s="1"/>
  <c r="BJ121" i="53"/>
  <c r="BJ133" i="53" s="1"/>
  <c r="X120" i="53"/>
  <c r="X132" i="53" s="1"/>
  <c r="HD126" i="53"/>
  <c r="FX133" i="53"/>
  <c r="CF127" i="53"/>
  <c r="CF136" i="53" s="1"/>
  <c r="AJ126" i="53"/>
  <c r="HL123" i="53"/>
  <c r="HL134" i="53" s="1"/>
  <c r="AQ122" i="53"/>
  <c r="EE120" i="53"/>
  <c r="CH119" i="53"/>
  <c r="HC120" i="53"/>
  <c r="BI123" i="53"/>
  <c r="BI134" i="53" s="1"/>
  <c r="BY121" i="53"/>
  <c r="BY133" i="53" s="1"/>
  <c r="EC119" i="53"/>
  <c r="HB124" i="53"/>
  <c r="FF128" i="53"/>
  <c r="CT125" i="53"/>
  <c r="AH125" i="53"/>
  <c r="AH135" i="53" s="1"/>
  <c r="GQ123" i="53"/>
  <c r="GQ134" i="53" s="1"/>
  <c r="AO122" i="53"/>
  <c r="ES120" i="53"/>
  <c r="EH123" i="53"/>
  <c r="EH134" i="53" s="1"/>
  <c r="EM121" i="53"/>
  <c r="EM133" i="53" s="1"/>
  <c r="T120" i="53"/>
  <c r="T132" i="53" s="1"/>
  <c r="FT128" i="53"/>
  <c r="DH126" i="53"/>
  <c r="AV127" i="53"/>
  <c r="GB124" i="53"/>
  <c r="GA122" i="53"/>
  <c r="GA133" i="53" s="1"/>
  <c r="BE121" i="53"/>
  <c r="BE133" i="53" s="1"/>
  <c r="HO124" i="53"/>
  <c r="FS124" i="53"/>
  <c r="DG127" i="53"/>
  <c r="DG136" i="53" s="1"/>
  <c r="BK127" i="53"/>
  <c r="BK136" i="53" s="1"/>
  <c r="J126" i="53"/>
  <c r="AJ123" i="53"/>
  <c r="AJ134" i="53" s="1"/>
  <c r="DC121" i="53"/>
  <c r="DC133" i="53" s="1"/>
  <c r="AX120" i="53"/>
  <c r="AX132" i="53" s="1"/>
  <c r="GH125" i="53"/>
  <c r="GH135" i="53" s="1"/>
  <c r="EL128" i="53"/>
  <c r="BZ127" i="53"/>
  <c r="BZ136" i="53" s="1"/>
  <c r="HQ125" i="53"/>
  <c r="GK120" i="53"/>
  <c r="FU128" i="53"/>
  <c r="EO127" i="53"/>
  <c r="EO136" i="53" s="1"/>
  <c r="DI121" i="53"/>
  <c r="CS126" i="53"/>
  <c r="BM122" i="53"/>
  <c r="AW124" i="53"/>
  <c r="Q120" i="53"/>
  <c r="AD122" i="53"/>
  <c r="N123" i="53"/>
  <c r="N134" i="53" s="1"/>
  <c r="CO123" i="53"/>
  <c r="CO134" i="53" s="1"/>
  <c r="HD120" i="53"/>
  <c r="HD132" i="53" s="1"/>
  <c r="GM127" i="53"/>
  <c r="GM136" i="53" s="1"/>
  <c r="FG122" i="53"/>
  <c r="EQ124" i="53"/>
  <c r="DK122" i="53"/>
  <c r="CE120" i="53"/>
  <c r="BO127" i="53"/>
  <c r="BO136" i="53" s="1"/>
  <c r="AI121" i="53"/>
  <c r="AI133" i="53" s="1"/>
  <c r="S126" i="53"/>
  <c r="K180" i="44"/>
  <c r="M41" i="53"/>
  <c r="K193" i="44"/>
  <c r="AN181" i="44"/>
  <c r="X183" i="44"/>
  <c r="AN185" i="44"/>
  <c r="AB155" i="44"/>
  <c r="AB135" i="44"/>
  <c r="AN163" i="44"/>
  <c r="AN79" i="44"/>
  <c r="AN91" i="44"/>
  <c r="AN26" i="44"/>
  <c r="P105" i="44"/>
  <c r="AN43" i="44"/>
  <c r="R37" i="44"/>
  <c r="Q36" i="44"/>
  <c r="AN57" i="44"/>
  <c r="BS123" i="53"/>
  <c r="BS134" i="53" s="1"/>
  <c r="CG121" i="53"/>
  <c r="CG133" i="53" s="1"/>
  <c r="HI127" i="53"/>
  <c r="HI136" i="53" s="1"/>
  <c r="EG126" i="53"/>
  <c r="AO128" i="53"/>
  <c r="GE123" i="53"/>
  <c r="BN121" i="53"/>
  <c r="BN133" i="53" s="1"/>
  <c r="GR125" i="53"/>
  <c r="GR135" i="53" s="1"/>
  <c r="EF125" i="53"/>
  <c r="EF135" i="53" s="1"/>
  <c r="BT125" i="53"/>
  <c r="BT135" i="53" s="1"/>
  <c r="GO124" i="53"/>
  <c r="GJ122" i="53"/>
  <c r="GJ133" i="53" s="1"/>
  <c r="GU120" i="53"/>
  <c r="EX119" i="53"/>
  <c r="EX132" i="53" s="1"/>
  <c r="GA128" i="53"/>
  <c r="EE127" i="53"/>
  <c r="EE136" i="53" s="1"/>
  <c r="CI126" i="53"/>
  <c r="AM125" i="53"/>
  <c r="AM135" i="53" s="1"/>
  <c r="BN124" i="53"/>
  <c r="AC122" i="53"/>
  <c r="DR120" i="53"/>
  <c r="GP124" i="53"/>
  <c r="ET125" i="53"/>
  <c r="ET135" i="53" s="1"/>
  <c r="CX128" i="53"/>
  <c r="BR124" i="53"/>
  <c r="V123" i="53"/>
  <c r="V134" i="53" s="1"/>
  <c r="DA123" i="53"/>
  <c r="DA134" i="53" s="1"/>
  <c r="CB121" i="53"/>
  <c r="CB133" i="53" s="1"/>
  <c r="Y120" i="53"/>
  <c r="HE125" i="53"/>
  <c r="HE135" i="53" s="1"/>
  <c r="FI126" i="53"/>
  <c r="CG125" i="53"/>
  <c r="CG135" i="53" s="1"/>
  <c r="AK127" i="53"/>
  <c r="AK136" i="53" s="1"/>
  <c r="GH124" i="53"/>
  <c r="AR123" i="53"/>
  <c r="AR134" i="53" s="1"/>
  <c r="AS121" i="53"/>
  <c r="AS133" i="53" s="1"/>
  <c r="GQ119" i="53"/>
  <c r="GQ132" i="53" s="1"/>
  <c r="HD125" i="53"/>
  <c r="FH127" i="53"/>
  <c r="FH136" i="53" s="1"/>
  <c r="EB121" i="53"/>
  <c r="EB133" i="53" s="1"/>
  <c r="CF126" i="53"/>
  <c r="AJ125" i="53"/>
  <c r="AJ135" i="53" s="1"/>
  <c r="GS123" i="53"/>
  <c r="GS134" i="53" s="1"/>
  <c r="Z122" i="53"/>
  <c r="DO120" i="53"/>
  <c r="DO132" i="53" s="1"/>
  <c r="BR132" i="53"/>
  <c r="AP126" i="53"/>
  <c r="AP123" i="53"/>
  <c r="AP134" i="53" s="1"/>
  <c r="BH121" i="53"/>
  <c r="BH133" i="53" s="1"/>
  <c r="HB128" i="53"/>
  <c r="EP127" i="53"/>
  <c r="EP136" i="53" s="1"/>
  <c r="CT128" i="53"/>
  <c r="AH128" i="53"/>
  <c r="FC123" i="53"/>
  <c r="X122" i="53"/>
  <c r="EC120" i="53"/>
  <c r="CF119" i="53"/>
  <c r="CF132" i="53" s="1"/>
  <c r="DO123" i="53"/>
  <c r="DO134" i="53" s="1"/>
  <c r="DV121" i="53"/>
  <c r="HC132" i="53"/>
  <c r="FT126" i="53"/>
  <c r="DH125" i="53"/>
  <c r="AV126" i="53"/>
  <c r="EX124" i="53"/>
  <c r="EX134" i="53" s="1"/>
  <c r="DV122" i="53"/>
  <c r="AN121" i="53"/>
  <c r="AN133" i="53" s="1"/>
  <c r="HO128" i="53"/>
  <c r="FC127" i="53"/>
  <c r="FC136" i="53" s="1"/>
  <c r="DG126" i="53"/>
  <c r="BK126" i="53"/>
  <c r="EG125" i="53"/>
  <c r="HL122" i="53"/>
  <c r="CL121" i="53"/>
  <c r="CL133" i="53" s="1"/>
  <c r="AH120" i="53"/>
  <c r="GH123" i="53"/>
  <c r="DV127" i="53"/>
  <c r="DV136" i="53" s="1"/>
  <c r="BZ126" i="53"/>
  <c r="DJ119" i="53"/>
  <c r="HQ124" i="53"/>
  <c r="GK123" i="53"/>
  <c r="FE119" i="53"/>
  <c r="FE132" i="53" s="1"/>
  <c r="EO126" i="53"/>
  <c r="DI122" i="53"/>
  <c r="CS125" i="53"/>
  <c r="CS135" i="53" s="1"/>
  <c r="BM120" i="53"/>
  <c r="AG119" i="53"/>
  <c r="AG132" i="53" s="1"/>
  <c r="Q128" i="53"/>
  <c r="AD120" i="53"/>
  <c r="I39" i="53"/>
  <c r="I45" i="53" s="1"/>
  <c r="GM126" i="53"/>
  <c r="FG121" i="53"/>
  <c r="EQ128" i="53"/>
  <c r="DK128" i="53"/>
  <c r="CE119" i="53"/>
  <c r="BO126" i="53"/>
  <c r="AI122" i="53"/>
  <c r="S125" i="53"/>
  <c r="S135" i="53" s="1"/>
  <c r="G39" i="53"/>
  <c r="AC178" i="44"/>
  <c r="AQ178" i="44"/>
  <c r="AJ184" i="44"/>
  <c r="O30" i="53"/>
  <c r="AQ186" i="44"/>
  <c r="AQ193" i="44"/>
  <c r="AJ192" i="44"/>
  <c r="AB119" i="44"/>
  <c r="AB184" i="44"/>
  <c r="K183" i="44"/>
  <c r="AB148" i="44"/>
  <c r="AN132" i="44"/>
  <c r="AN149" i="44"/>
  <c r="P180" i="44"/>
  <c r="P143" i="44"/>
  <c r="P19" i="44"/>
  <c r="P53" i="44"/>
  <c r="P137" i="44"/>
  <c r="AN52" i="44"/>
  <c r="P60" i="44"/>
  <c r="AB70" i="44"/>
  <c r="AB16" i="44"/>
  <c r="P37" i="44"/>
  <c r="P45" i="44"/>
  <c r="FP122" i="53"/>
  <c r="GE120" i="53"/>
  <c r="EH119" i="53"/>
  <c r="EH132" i="53" s="1"/>
  <c r="GA127" i="53"/>
  <c r="GA136" i="53" s="1"/>
  <c r="EE126" i="53"/>
  <c r="CI125" i="53"/>
  <c r="CI135" i="53" s="1"/>
  <c r="AM124" i="53"/>
  <c r="AQ124" i="53"/>
  <c r="L122" i="53"/>
  <c r="DB120" i="53"/>
  <c r="GP123" i="53"/>
  <c r="GP134" i="53" s="1"/>
  <c r="ET124" i="53"/>
  <c r="CX127" i="53"/>
  <c r="CX136" i="53" s="1"/>
  <c r="BR123" i="53"/>
  <c r="BR134" i="53" s="1"/>
  <c r="BG126" i="53"/>
  <c r="CF123" i="53"/>
  <c r="CF134" i="53" s="1"/>
  <c r="BK121" i="53"/>
  <c r="BK133" i="53" s="1"/>
  <c r="GR119" i="53"/>
  <c r="GR132" i="53" s="1"/>
  <c r="HE123" i="53"/>
  <c r="HE134" i="53" s="1"/>
  <c r="FI128" i="53"/>
  <c r="DM128" i="53"/>
  <c r="CG123" i="53"/>
  <c r="CG134" i="53" s="1"/>
  <c r="AK126" i="53"/>
  <c r="FH124" i="53"/>
  <c r="Y123" i="53"/>
  <c r="Y134" i="53" s="1"/>
  <c r="AB121" i="53"/>
  <c r="AB133" i="53" s="1"/>
  <c r="GA119" i="53"/>
  <c r="HD124" i="53"/>
  <c r="HD134" i="53" s="1"/>
  <c r="FH126" i="53"/>
  <c r="EB128" i="53"/>
  <c r="CF125" i="53"/>
  <c r="CF135" i="53" s="1"/>
  <c r="AJ121" i="53"/>
  <c r="AJ133" i="53" s="1"/>
  <c r="EK123" i="53"/>
  <c r="EK134" i="53" s="1"/>
  <c r="HG121" i="53"/>
  <c r="HG133" i="53" s="1"/>
  <c r="CY120" i="53"/>
  <c r="BB132" i="53"/>
  <c r="EX125" i="53"/>
  <c r="EX135" i="53" s="1"/>
  <c r="W123" i="53"/>
  <c r="W134" i="53" s="1"/>
  <c r="AQ121" i="53"/>
  <c r="GL127" i="53"/>
  <c r="GL136" i="53" s="1"/>
  <c r="EP126" i="53"/>
  <c r="CD127" i="53"/>
  <c r="CD136" i="53" s="1"/>
  <c r="R128" i="53"/>
  <c r="EI123" i="53"/>
  <c r="EI134" i="53" s="1"/>
  <c r="DM120" i="53"/>
  <c r="DM132" i="53" s="1"/>
  <c r="Z126" i="53"/>
  <c r="CA123" i="53"/>
  <c r="CA134" i="53" s="1"/>
  <c r="DE121" i="53"/>
  <c r="HP127" i="53"/>
  <c r="HP136" i="53" s="1"/>
  <c r="FT125" i="53"/>
  <c r="FT135" i="53" s="1"/>
  <c r="DH128" i="53"/>
  <c r="AV125" i="53"/>
  <c r="AV135" i="53" s="1"/>
  <c r="DV124" i="53"/>
  <c r="DD122" i="53"/>
  <c r="W121" i="53"/>
  <c r="W133" i="53" s="1"/>
  <c r="GY127" i="53"/>
  <c r="GY136" i="53" s="1"/>
  <c r="FC126" i="53"/>
  <c r="DG125" i="53"/>
  <c r="DG135" i="53" s="1"/>
  <c r="BK125" i="53"/>
  <c r="BK135" i="53" s="1"/>
  <c r="BG125" i="53"/>
  <c r="GS122" i="53"/>
  <c r="BU121" i="53"/>
  <c r="BU133" i="53" s="1"/>
  <c r="R120" i="53"/>
  <c r="R132" i="53" s="1"/>
  <c r="FR127" i="53"/>
  <c r="FR136" i="53" s="1"/>
  <c r="DV126" i="53"/>
  <c r="BZ125" i="53"/>
  <c r="BZ135" i="53" s="1"/>
  <c r="HQ128" i="53"/>
  <c r="GK127" i="53"/>
  <c r="FE122" i="53"/>
  <c r="EO125" i="53"/>
  <c r="DI123" i="53"/>
  <c r="DI134" i="53" s="1"/>
  <c r="CS124" i="53"/>
  <c r="BM128" i="53"/>
  <c r="AG121" i="53"/>
  <c r="AG133" i="53" s="1"/>
  <c r="Q127" i="53"/>
  <c r="O33" i="53"/>
  <c r="AD119" i="53"/>
  <c r="G38" i="53"/>
  <c r="Y119" i="53"/>
  <c r="Y132" i="53" s="1"/>
  <c r="CJ123" i="53"/>
  <c r="CJ134" i="53" s="1"/>
  <c r="GM125" i="53"/>
  <c r="GM135" i="53" s="1"/>
  <c r="FG123" i="53"/>
  <c r="FG134" i="53" s="1"/>
  <c r="EA120" i="53"/>
  <c r="DK127" i="53"/>
  <c r="CE123" i="53"/>
  <c r="BO125" i="53"/>
  <c r="BO135" i="53" s="1"/>
  <c r="AI123" i="53"/>
  <c r="AI134" i="53" s="1"/>
  <c r="Q44" i="53"/>
  <c r="N42" i="53"/>
  <c r="K181" i="44"/>
  <c r="AJ189" i="44"/>
  <c r="AN168" i="44"/>
  <c r="P176" i="44"/>
  <c r="P121" i="44"/>
  <c r="AN147" i="44"/>
  <c r="AN171" i="44"/>
  <c r="AB62" i="44"/>
  <c r="AB50" i="44"/>
  <c r="AB43" i="44"/>
  <c r="P129" i="44"/>
  <c r="AN46" i="44"/>
  <c r="AN127" i="44"/>
  <c r="AB23" i="44"/>
  <c r="P49" i="44"/>
  <c r="R38" i="44" l="1"/>
  <c r="Q37" i="44"/>
  <c r="AD133" i="53"/>
  <c r="BE134" i="53"/>
  <c r="DK134" i="53"/>
  <c r="HR133" i="53"/>
  <c r="AT136" i="53"/>
  <c r="FV136" i="53"/>
  <c r="AI135" i="53"/>
  <c r="AU136" i="53"/>
  <c r="DV135" i="53"/>
  <c r="HD133" i="53"/>
  <c r="CL132" i="53"/>
  <c r="AS134" i="53"/>
  <c r="GV133" i="53"/>
  <c r="HE133" i="53"/>
  <c r="HN133" i="53"/>
  <c r="AQ136" i="53"/>
  <c r="FP133" i="53"/>
  <c r="AM132" i="53"/>
  <c r="HR134" i="53"/>
  <c r="CY132" i="53"/>
  <c r="DW134" i="53"/>
  <c r="DH134" i="53"/>
  <c r="CJ136" i="53"/>
  <c r="BT132" i="53"/>
  <c r="AA132" i="53"/>
  <c r="BQ136" i="53"/>
  <c r="BS136" i="53"/>
  <c r="P133" i="53"/>
  <c r="EB136" i="53"/>
  <c r="AY133" i="53"/>
  <c r="EE132" i="53"/>
  <c r="ET132" i="53"/>
  <c r="GE133" i="53"/>
  <c r="AJ132" i="53"/>
  <c r="BA133" i="53"/>
  <c r="HO134" i="53"/>
  <c r="BN134" i="53"/>
  <c r="GN135" i="53"/>
  <c r="CT133" i="53"/>
  <c r="CG132" i="53"/>
  <c r="K134" i="53"/>
  <c r="Z132" i="53"/>
  <c r="DM135" i="53"/>
  <c r="EQ134" i="53"/>
  <c r="FG133" i="53"/>
  <c r="GH134" i="53"/>
  <c r="DV133" i="53"/>
  <c r="AV136" i="53"/>
  <c r="FU135" i="53"/>
  <c r="EL136" i="53"/>
  <c r="AW134" i="53"/>
  <c r="W7" i="44"/>
  <c r="Z6" i="44"/>
  <c r="AA6" i="44" s="1"/>
  <c r="HA134" i="53"/>
  <c r="HN136" i="53"/>
  <c r="BG134" i="53"/>
  <c r="GF133" i="53"/>
  <c r="DP136" i="53"/>
  <c r="GG134" i="53"/>
  <c r="FM133" i="53"/>
  <c r="AO132" i="53"/>
  <c r="FS134" i="53"/>
  <c r="CV132" i="53"/>
  <c r="CJ135" i="53"/>
  <c r="AP135" i="53"/>
  <c r="BX132" i="53"/>
  <c r="HH136" i="53"/>
  <c r="GD134" i="53"/>
  <c r="BV132" i="53"/>
  <c r="FH134" i="53"/>
  <c r="FK136" i="53"/>
  <c r="DA135" i="53"/>
  <c r="AE132" i="53"/>
  <c r="DX136" i="53"/>
  <c r="DE133" i="53"/>
  <c r="HQ135" i="53"/>
  <c r="CH132" i="53"/>
  <c r="BL135" i="53"/>
  <c r="Q132" i="53"/>
  <c r="DW136" i="53"/>
  <c r="AX136" i="53"/>
  <c r="CC136" i="53"/>
  <c r="BJ136" i="53"/>
  <c r="DV134" i="53"/>
  <c r="BW133" i="53"/>
  <c r="DH133" i="53"/>
  <c r="BD133" i="53"/>
  <c r="ES132" i="53"/>
  <c r="GB136" i="53"/>
  <c r="AA136" i="53"/>
  <c r="O135" i="53"/>
  <c r="FI136" i="53"/>
  <c r="CL134" i="53"/>
  <c r="CZ132" i="53"/>
  <c r="EV133" i="53"/>
  <c r="EV135" i="53"/>
  <c r="AO135" i="53"/>
  <c r="CM136" i="53"/>
  <c r="BU132" i="53"/>
  <c r="FP136" i="53"/>
  <c r="J132" i="53"/>
  <c r="DB135" i="53"/>
  <c r="GO136" i="53"/>
  <c r="AP132" i="53"/>
  <c r="J136" i="53"/>
  <c r="AC16" i="44"/>
  <c r="AD17" i="44"/>
  <c r="EA134" i="53"/>
  <c r="DF136" i="53"/>
  <c r="DY132" i="53"/>
  <c r="AI18" i="44"/>
  <c r="AL17" i="44"/>
  <c r="AM17" i="44" s="1"/>
  <c r="AN134" i="53"/>
  <c r="EU132" i="53"/>
  <c r="ET134" i="53"/>
  <c r="GE132" i="53"/>
  <c r="AD18" i="55"/>
  <c r="AC17" i="55"/>
  <c r="FL133" i="53"/>
  <c r="GZ134" i="53"/>
  <c r="FV134" i="53"/>
  <c r="EY136" i="53"/>
  <c r="BZ132" i="53"/>
  <c r="O132" i="53"/>
  <c r="DR136" i="53"/>
  <c r="EV132" i="53"/>
  <c r="CC135" i="53"/>
  <c r="CS134" i="53"/>
  <c r="GI135" i="53"/>
  <c r="M8" i="44"/>
  <c r="N8" i="44" s="1"/>
  <c r="J9" i="44"/>
  <c r="AY134" i="53"/>
  <c r="FU132" i="53"/>
  <c r="AO133" i="53"/>
  <c r="FK132" i="53"/>
  <c r="GI132" i="53"/>
  <c r="CN136" i="53"/>
  <c r="HK136" i="53"/>
  <c r="GX133" i="53"/>
  <c r="DR133" i="53"/>
  <c r="ES136" i="53"/>
  <c r="DR135" i="53"/>
  <c r="HJ136" i="53"/>
  <c r="AQ134" i="53"/>
  <c r="R136" i="53"/>
  <c r="GB133" i="53"/>
  <c r="AK135" i="53"/>
  <c r="GU132" i="53"/>
  <c r="FY134" i="53"/>
  <c r="M134" i="53"/>
  <c r="DB134" i="53"/>
  <c r="HB134" i="53"/>
  <c r="O134" i="53"/>
  <c r="DP133" i="53"/>
  <c r="K135" i="53"/>
  <c r="G45" i="53"/>
  <c r="AD132" i="53"/>
  <c r="EG135" i="53"/>
  <c r="CS133" i="53"/>
  <c r="FW136" i="53"/>
  <c r="CD132" i="53"/>
  <c r="BG135" i="53"/>
  <c r="O41" i="53"/>
  <c r="FC134" i="53"/>
  <c r="CP133" i="53"/>
  <c r="HO136" i="53"/>
  <c r="HB136" i="53"/>
  <c r="Q134" i="53"/>
  <c r="CU133" i="53"/>
  <c r="FU134" i="53"/>
  <c r="DY134" i="53"/>
  <c r="CU132" i="53"/>
  <c r="EN136" i="53"/>
  <c r="T133" i="53"/>
  <c r="EN133" i="53"/>
  <c r="DS135" i="53"/>
  <c r="AO136" i="53"/>
  <c r="GY134" i="53"/>
  <c r="EN134" i="53"/>
  <c r="GB134" i="53"/>
  <c r="AV134" i="53"/>
  <c r="BU136" i="53"/>
  <c r="CI133" i="53"/>
  <c r="DM133" i="53"/>
  <c r="BA136" i="53"/>
  <c r="HF135" i="53"/>
  <c r="BQ134" i="53"/>
  <c r="AB136" i="53"/>
  <c r="W8" i="55"/>
  <c r="Z7" i="55"/>
  <c r="AA7" i="55" s="1"/>
  <c r="EF132" i="53"/>
  <c r="DZ134" i="53"/>
  <c r="BD135" i="53"/>
  <c r="EG133" i="53"/>
  <c r="L135" i="53"/>
  <c r="BO133" i="53"/>
  <c r="Q136" i="53"/>
  <c r="GA132" i="53"/>
  <c r="HD135" i="53"/>
  <c r="GE134" i="53"/>
  <c r="DU134" i="53"/>
  <c r="HI134" i="53"/>
  <c r="DD133" i="53"/>
  <c r="DX133" i="53"/>
  <c r="EO132" i="53"/>
  <c r="HK134" i="53"/>
  <c r="FE135" i="53"/>
  <c r="P136" i="53"/>
  <c r="EA136" i="53"/>
  <c r="GZ136" i="53"/>
  <c r="BP135" i="53"/>
  <c r="Q135" i="53"/>
  <c r="CB134" i="53"/>
  <c r="BM136" i="53"/>
  <c r="FC135" i="53"/>
  <c r="EP135" i="53"/>
  <c r="GE135" i="53"/>
  <c r="DM136" i="53"/>
  <c r="FN132" i="53"/>
  <c r="BI132" i="53"/>
  <c r="Q36" i="55"/>
  <c r="R37" i="55"/>
  <c r="EP134" i="53"/>
  <c r="DU132" i="53"/>
  <c r="Q8" i="55"/>
  <c r="R9" i="55"/>
  <c r="GC132" i="53"/>
  <c r="GT133" i="53"/>
  <c r="CY133" i="53"/>
  <c r="DP135" i="53"/>
  <c r="EU134" i="53"/>
  <c r="J135" i="53"/>
  <c r="EQ136" i="53"/>
  <c r="X133" i="53"/>
  <c r="CC132" i="53"/>
  <c r="FI135" i="53"/>
  <c r="E19" i="36"/>
  <c r="CV133" i="53"/>
  <c r="FN136" i="53"/>
  <c r="BH132" i="53"/>
  <c r="HJ135" i="53"/>
  <c r="GW134" i="53"/>
  <c r="ES135" i="53"/>
  <c r="DB136" i="53"/>
  <c r="AI17" i="55"/>
  <c r="AL16" i="55"/>
  <c r="AM16" i="55" s="1"/>
  <c r="DG134" i="53"/>
  <c r="FL136" i="53"/>
  <c r="GB135" i="53"/>
  <c r="K136" i="53"/>
  <c r="FW134" i="53"/>
  <c r="Z133" i="53"/>
  <c r="GS133" i="53"/>
  <c r="BG136" i="53"/>
  <c r="T134" i="53"/>
  <c r="AU134" i="53"/>
  <c r="FJ136" i="53"/>
  <c r="GN134" i="53"/>
  <c r="HL136" i="53"/>
  <c r="EI132" i="53"/>
  <c r="FO136" i="53"/>
  <c r="EY132" i="53"/>
  <c r="R50" i="33"/>
  <c r="H51" i="33" s="1"/>
  <c r="F51" i="33"/>
  <c r="BF133" i="53"/>
  <c r="CC134" i="53"/>
  <c r="EA132" i="53"/>
  <c r="HP134" i="53"/>
  <c r="EE135" i="53"/>
  <c r="BH136" i="53"/>
  <c r="ET136" i="53"/>
  <c r="FX135" i="53"/>
  <c r="FX136" i="53"/>
  <c r="FM136" i="53"/>
  <c r="BD132" i="53"/>
  <c r="GO134" i="53"/>
  <c r="CH133" i="53"/>
  <c r="DA133" i="53"/>
  <c r="DC132" i="53"/>
  <c r="DD134" i="53"/>
  <c r="EM136" i="53"/>
  <c r="DI136" i="53"/>
  <c r="FG136" i="53"/>
  <c r="FX132" i="53"/>
  <c r="K7" i="36"/>
  <c r="H64" i="36" s="1"/>
  <c r="H8" i="36"/>
  <c r="J10" i="36" s="1"/>
  <c r="M6" i="55"/>
  <c r="N6" i="55" s="1"/>
  <c r="J7" i="55"/>
  <c r="GP132" i="53"/>
  <c r="BG132" i="53"/>
  <c r="BT134" i="53"/>
  <c r="DF132" i="53"/>
  <c r="DS132" i="53"/>
  <c r="O8" i="44"/>
  <c r="CT135" i="53"/>
  <c r="HQ133" i="53"/>
  <c r="S133" i="53"/>
  <c r="EQ133" i="53"/>
  <c r="EO135" i="53"/>
  <c r="GK134" i="53"/>
  <c r="AJ136" i="53"/>
  <c r="O7" i="44"/>
  <c r="AH136" i="53"/>
  <c r="CP135" i="53"/>
  <c r="FU136" i="53"/>
  <c r="BF134" i="53"/>
  <c r="FF133" i="53"/>
  <c r="FB134" i="53"/>
  <c r="AZ136" i="53"/>
  <c r="AT132" i="53"/>
  <c r="DZ136" i="53"/>
  <c r="V133" i="53"/>
  <c r="Z135" i="53"/>
  <c r="BP136" i="53"/>
  <c r="I42" i="53"/>
  <c r="GL132" i="53"/>
  <c r="FH135" i="53"/>
  <c r="FL132" i="53"/>
  <c r="FY132" i="53"/>
  <c r="DB132" i="53"/>
  <c r="EW134" i="53"/>
  <c r="EX136" i="53"/>
  <c r="CR134" i="53"/>
  <c r="AL132" i="53"/>
  <c r="HI132" i="53"/>
  <c r="DN135" i="53"/>
  <c r="O6" i="55"/>
  <c r="O5" i="55"/>
  <c r="GQ136" i="53"/>
  <c r="BV136" i="53"/>
  <c r="FS132" i="53"/>
  <c r="EY135" i="53"/>
  <c r="U135" i="53"/>
  <c r="GO132" i="53"/>
  <c r="K132" i="53"/>
  <c r="HI135" i="53"/>
  <c r="DR132" i="53"/>
  <c r="EQ135" i="53"/>
  <c r="FT136" i="53"/>
  <c r="Q133" i="53"/>
  <c r="R9" i="44"/>
  <c r="Q8" i="44"/>
  <c r="CP136" i="53"/>
  <c r="CE134" i="53"/>
  <c r="BM134" i="53"/>
  <c r="CT136" i="53"/>
  <c r="EH135" i="53"/>
  <c r="GX135" i="53"/>
  <c r="CV136" i="53"/>
  <c r="GX136" i="53"/>
  <c r="DI135" i="53"/>
  <c r="FF132" i="53"/>
  <c r="AI136" i="53"/>
  <c r="FE134" i="53"/>
  <c r="HA132" i="53"/>
  <c r="EP133" i="53"/>
  <c r="HC133" i="53"/>
  <c r="L133" i="53"/>
  <c r="AX133" i="53"/>
  <c r="GB132" i="53"/>
  <c r="GY133" i="53"/>
  <c r="HL133" i="53"/>
  <c r="AN132" i="53"/>
  <c r="HH132" i="53"/>
  <c r="FJ134" i="53"/>
  <c r="GU136" i="53"/>
  <c r="FF134" i="53"/>
  <c r="EW132" i="53"/>
  <c r="HK135" i="53"/>
  <c r="BE132" i="53"/>
  <c r="BP133" i="53"/>
  <c r="DC135" i="53"/>
  <c r="CM132" i="53"/>
  <c r="CP132" i="53"/>
  <c r="GC134" i="53"/>
  <c r="CO133" i="53"/>
  <c r="GS136" i="53"/>
  <c r="DQ132" i="53"/>
  <c r="AQ133" i="53"/>
  <c r="DK136" i="53"/>
  <c r="GK136" i="53"/>
  <c r="CE132" i="53"/>
  <c r="DJ132" i="53"/>
  <c r="DH135" i="53"/>
  <c r="DI133" i="53"/>
  <c r="EC132" i="53"/>
  <c r="FF135" i="53"/>
  <c r="CU136" i="53"/>
  <c r="BL136" i="53"/>
  <c r="HC136" i="53"/>
  <c r="Y133" i="53"/>
  <c r="BG133" i="53"/>
  <c r="AG136" i="53"/>
  <c r="CQ135" i="53"/>
  <c r="DW133" i="53"/>
  <c r="FD136" i="53"/>
  <c r="GA135" i="53"/>
  <c r="GF135" i="53"/>
  <c r="AC133" i="53"/>
  <c r="GU133" i="53"/>
  <c r="DN133" i="53"/>
  <c r="GU135" i="53"/>
  <c r="GP136" i="53"/>
  <c r="CD133" i="53"/>
  <c r="DE132" i="53"/>
  <c r="CZ133" i="53"/>
  <c r="X136" i="53"/>
  <c r="HG135" i="53"/>
  <c r="CW136" i="53"/>
  <c r="AR133" i="53"/>
  <c r="DL133" i="53"/>
  <c r="GF132" i="53"/>
  <c r="DP132" i="53"/>
  <c r="Q9" i="44" l="1"/>
  <c r="R10" i="44"/>
  <c r="R51" i="33"/>
  <c r="F52" i="33"/>
  <c r="AC17" i="44"/>
  <c r="AD18" i="44"/>
  <c r="AL17" i="55"/>
  <c r="AM17" i="55" s="1"/>
  <c r="AI18" i="55"/>
  <c r="AD19" i="55"/>
  <c r="AC18" i="55"/>
  <c r="J10" i="44"/>
  <c r="M9" i="44"/>
  <c r="N9" i="44" s="1"/>
  <c r="R10" i="55"/>
  <c r="Q9" i="55"/>
  <c r="J8" i="55"/>
  <c r="M7" i="55"/>
  <c r="N7" i="55" s="1"/>
  <c r="W8" i="44"/>
  <c r="Z7" i="44"/>
  <c r="AA7" i="44" s="1"/>
  <c r="H9" i="36"/>
  <c r="J11" i="36" s="1"/>
  <c r="K8" i="36"/>
  <c r="H65" i="36" s="1"/>
  <c r="E20" i="36"/>
  <c r="R38" i="55"/>
  <c r="Q37" i="55"/>
  <c r="AI19" i="44"/>
  <c r="AL18" i="44"/>
  <c r="AM18" i="44" s="1"/>
  <c r="W9" i="55"/>
  <c r="Z8" i="55"/>
  <c r="AA8" i="55" s="1"/>
  <c r="R39" i="44"/>
  <c r="Q38" i="44"/>
  <c r="AL19" i="44" l="1"/>
  <c r="AM19" i="44" s="1"/>
  <c r="AI20" i="44"/>
  <c r="R11" i="55"/>
  <c r="Q10" i="55"/>
  <c r="R39" i="55"/>
  <c r="Q38" i="55"/>
  <c r="W10" i="55"/>
  <c r="Z9" i="55"/>
  <c r="AA9" i="55" s="1"/>
  <c r="J11" i="44"/>
  <c r="M10" i="44"/>
  <c r="N10" i="44" s="1"/>
  <c r="E21" i="36"/>
  <c r="H52" i="33"/>
  <c r="R52" i="33" s="1"/>
  <c r="H53" i="33" s="1"/>
  <c r="O9" i="44"/>
  <c r="O10" i="44"/>
  <c r="AL18" i="55"/>
  <c r="AM18" i="55" s="1"/>
  <c r="AI19" i="55"/>
  <c r="H10" i="36"/>
  <c r="J12" i="36" s="1"/>
  <c r="K9" i="36"/>
  <c r="H66" i="36" s="1"/>
  <c r="F53" i="33"/>
  <c r="Q39" i="44"/>
  <c r="R40" i="44"/>
  <c r="J9" i="55"/>
  <c r="M8" i="55"/>
  <c r="N8" i="55" s="1"/>
  <c r="Q10" i="44"/>
  <c r="R11" i="44"/>
  <c r="AD20" i="55"/>
  <c r="AC19" i="55"/>
  <c r="AC18" i="44"/>
  <c r="AD19" i="44"/>
  <c r="W9" i="44"/>
  <c r="Z8" i="44"/>
  <c r="AA8" i="44" s="1"/>
  <c r="O7" i="55"/>
  <c r="R41" i="44" l="1"/>
  <c r="Q40" i="44"/>
  <c r="J12" i="44"/>
  <c r="M11" i="44"/>
  <c r="N11" i="44" s="1"/>
  <c r="AD21" i="55"/>
  <c r="AC20" i="55"/>
  <c r="O8" i="55"/>
  <c r="W11" i="55"/>
  <c r="Z10" i="55"/>
  <c r="AA10" i="55" s="1"/>
  <c r="F54" i="33"/>
  <c r="R53" i="33"/>
  <c r="H54" i="33" s="1"/>
  <c r="Q39" i="55"/>
  <c r="R40" i="55"/>
  <c r="H11" i="36"/>
  <c r="J13" i="36" s="1"/>
  <c r="K10" i="36"/>
  <c r="H67" i="36" s="1"/>
  <c r="J10" i="55"/>
  <c r="M9" i="55"/>
  <c r="N9" i="55" s="1"/>
  <c r="AD20" i="44"/>
  <c r="AC19" i="44"/>
  <c r="AI20" i="55"/>
  <c r="AL19" i="55"/>
  <c r="AM19" i="55" s="1"/>
  <c r="Q11" i="55"/>
  <c r="R12" i="55"/>
  <c r="R12" i="44"/>
  <c r="Q11" i="44"/>
  <c r="Z9" i="44"/>
  <c r="AA9" i="44" s="1"/>
  <c r="W10" i="44"/>
  <c r="AL20" i="44"/>
  <c r="AM20" i="44" s="1"/>
  <c r="AI21" i="44"/>
  <c r="E22" i="36"/>
  <c r="O9" i="55"/>
  <c r="O11" i="44"/>
  <c r="AD22" i="55" l="1"/>
  <c r="AC21" i="55"/>
  <c r="R13" i="55"/>
  <c r="Q12" i="55"/>
  <c r="D12" i="55"/>
  <c r="E12" i="55" s="1"/>
  <c r="D13" i="55" s="1"/>
  <c r="E13" i="55" s="1"/>
  <c r="Q12" i="44"/>
  <c r="R13" i="44"/>
  <c r="D12" i="44"/>
  <c r="E12" i="44" s="1"/>
  <c r="D13" i="44" s="1"/>
  <c r="E13" i="44" s="1"/>
  <c r="M12" i="44"/>
  <c r="N12" i="44" s="1"/>
  <c r="J13" i="44"/>
  <c r="W12" i="55"/>
  <c r="Z11" i="55"/>
  <c r="AA11" i="55" s="1"/>
  <c r="J11" i="55"/>
  <c r="M10" i="55"/>
  <c r="N10" i="55" s="1"/>
  <c r="E23" i="36"/>
  <c r="Q41" i="44"/>
  <c r="R42" i="44"/>
  <c r="F55" i="33"/>
  <c r="R54" i="33"/>
  <c r="H55" i="33" s="1"/>
  <c r="AI22" i="44"/>
  <c r="AL21" i="44"/>
  <c r="AM21" i="44" s="1"/>
  <c r="K11" i="36"/>
  <c r="H68" i="36" s="1"/>
  <c r="H12" i="36"/>
  <c r="J14" i="36" s="1"/>
  <c r="O10" i="55"/>
  <c r="AI21" i="55"/>
  <c r="AL20" i="55"/>
  <c r="AM20" i="55" s="1"/>
  <c r="R41" i="55"/>
  <c r="Q40" i="55"/>
  <c r="AD21" i="44"/>
  <c r="AC20" i="44"/>
  <c r="W11" i="44"/>
  <c r="Z10" i="44"/>
  <c r="AA10" i="44" s="1"/>
  <c r="J14" i="44" l="1"/>
  <c r="M13" i="44"/>
  <c r="N13" i="44" s="1"/>
  <c r="AI22" i="55"/>
  <c r="AL21" i="55"/>
  <c r="AM21" i="55" s="1"/>
  <c r="R55" i="33"/>
  <c r="F56" i="33"/>
  <c r="AI23" i="44"/>
  <c r="AL22" i="44"/>
  <c r="AM22" i="44" s="1"/>
  <c r="Z12" i="55"/>
  <c r="AA12" i="55" s="1"/>
  <c r="W13" i="55"/>
  <c r="O13" i="44"/>
  <c r="Q13" i="44"/>
  <c r="R14" i="44"/>
  <c r="O12" i="44"/>
  <c r="R43" i="44"/>
  <c r="Q42" i="44"/>
  <c r="Q13" i="55"/>
  <c r="R14" i="55"/>
  <c r="H13" i="36"/>
  <c r="J15" i="36" s="1"/>
  <c r="K12" i="36"/>
  <c r="H69" i="36" s="1"/>
  <c r="Z11" i="44"/>
  <c r="AA11" i="44" s="1"/>
  <c r="W12" i="44"/>
  <c r="E24" i="36"/>
  <c r="J12" i="55"/>
  <c r="M11" i="55"/>
  <c r="N11" i="55" s="1"/>
  <c r="D14" i="44"/>
  <c r="E14" i="44" s="1"/>
  <c r="D14" i="55"/>
  <c r="E14" i="55" s="1"/>
  <c r="AC21" i="44"/>
  <c r="AD22" i="44"/>
  <c r="Q41" i="55"/>
  <c r="R42" i="55"/>
  <c r="AD23" i="55"/>
  <c r="AC22" i="55"/>
  <c r="Q14" i="44" l="1"/>
  <c r="R15" i="44"/>
  <c r="D15" i="44" s="1"/>
  <c r="E15" i="44" s="1"/>
  <c r="J13" i="55"/>
  <c r="M12" i="55"/>
  <c r="N12" i="55" s="1"/>
  <c r="W14" i="55"/>
  <c r="Z13" i="55"/>
  <c r="AA13" i="55" s="1"/>
  <c r="E25" i="36"/>
  <c r="W13" i="44"/>
  <c r="Z12" i="44"/>
  <c r="AA12" i="44" s="1"/>
  <c r="AI24" i="44"/>
  <c r="AL23" i="44"/>
  <c r="AM23" i="44" s="1"/>
  <c r="AD24" i="55"/>
  <c r="AC23" i="55"/>
  <c r="Q42" i="55"/>
  <c r="R43" i="55"/>
  <c r="F57" i="33"/>
  <c r="K13" i="36"/>
  <c r="H70" i="36" s="1"/>
  <c r="H14" i="36"/>
  <c r="J16" i="36" s="1"/>
  <c r="H56" i="33"/>
  <c r="R56" i="33" s="1"/>
  <c r="H57" i="33" s="1"/>
  <c r="O11" i="55"/>
  <c r="Q14" i="55"/>
  <c r="R15" i="55"/>
  <c r="AI23" i="55"/>
  <c r="AL22" i="55"/>
  <c r="AM22" i="55" s="1"/>
  <c r="AD23" i="44"/>
  <c r="AC22" i="44"/>
  <c r="R44" i="44"/>
  <c r="Q43" i="44"/>
  <c r="J15" i="44"/>
  <c r="M14" i="44"/>
  <c r="N14" i="44" s="1"/>
  <c r="AI24" i="55" l="1"/>
  <c r="AL23" i="55"/>
  <c r="AM23" i="55" s="1"/>
  <c r="AI25" i="44"/>
  <c r="AL24" i="44"/>
  <c r="AM24" i="44" s="1"/>
  <c r="Q15" i="55"/>
  <c r="R16" i="55"/>
  <c r="W14" i="44"/>
  <c r="Z13" i="44"/>
  <c r="AA13" i="44" s="1"/>
  <c r="E26" i="36"/>
  <c r="K14" i="36"/>
  <c r="H71" i="36" s="1"/>
  <c r="H15" i="36"/>
  <c r="J17" i="36" s="1"/>
  <c r="W15" i="55"/>
  <c r="Z14" i="55"/>
  <c r="AA14" i="55" s="1"/>
  <c r="O14" i="44"/>
  <c r="J16" i="44"/>
  <c r="M15" i="44"/>
  <c r="N15" i="44" s="1"/>
  <c r="M13" i="55"/>
  <c r="N13" i="55" s="1"/>
  <c r="J14" i="55"/>
  <c r="F58" i="33"/>
  <c r="R57" i="33"/>
  <c r="H58" i="33" s="1"/>
  <c r="O12" i="55"/>
  <c r="R45" i="44"/>
  <c r="Q44" i="44"/>
  <c r="R44" i="55"/>
  <c r="Q43" i="55"/>
  <c r="O13" i="55"/>
  <c r="R16" i="44"/>
  <c r="Q15" i="44"/>
  <c r="AC23" i="44"/>
  <c r="AD24" i="44"/>
  <c r="AD25" i="55"/>
  <c r="AC24" i="55"/>
  <c r="D15" i="55"/>
  <c r="E15" i="55" s="1"/>
  <c r="D16" i="55" s="1"/>
  <c r="E16" i="55" s="1"/>
  <c r="Q44" i="55" l="1"/>
  <c r="R45" i="55"/>
  <c r="Z15" i="55"/>
  <c r="AA15" i="55" s="1"/>
  <c r="W16" i="55"/>
  <c r="K15" i="36"/>
  <c r="H72" i="36" s="1"/>
  <c r="H16" i="36"/>
  <c r="J18" i="36" s="1"/>
  <c r="R46" i="44"/>
  <c r="Q45" i="44"/>
  <c r="E27" i="36"/>
  <c r="M39" i="36"/>
  <c r="R58" i="33"/>
  <c r="H59" i="33" s="1"/>
  <c r="F59" i="33"/>
  <c r="AD26" i="55"/>
  <c r="AC25" i="55"/>
  <c r="J15" i="55"/>
  <c r="M14" i="55"/>
  <c r="N14" i="55" s="1"/>
  <c r="Z14" i="44"/>
  <c r="AA14" i="44" s="1"/>
  <c r="W15" i="44"/>
  <c r="AD25" i="44"/>
  <c r="AC24" i="44"/>
  <c r="O14" i="55"/>
  <c r="Q16" i="55"/>
  <c r="R17" i="55"/>
  <c r="J17" i="44"/>
  <c r="M16" i="44"/>
  <c r="N16" i="44" s="1"/>
  <c r="AL25" i="44"/>
  <c r="AM25" i="44" s="1"/>
  <c r="AI26" i="44"/>
  <c r="Q16" i="44"/>
  <c r="R17" i="44"/>
  <c r="O15" i="44"/>
  <c r="AI25" i="55"/>
  <c r="AL24" i="55"/>
  <c r="AM24" i="55" s="1"/>
  <c r="D16" i="44"/>
  <c r="E16" i="44" s="1"/>
  <c r="D17" i="44" s="1"/>
  <c r="E17" i="44" s="1"/>
  <c r="D18" i="44" s="1"/>
  <c r="E18" i="44" s="1"/>
  <c r="D19" i="44" s="1"/>
  <c r="E19" i="44" s="1"/>
  <c r="D20" i="44" s="1"/>
  <c r="E20" i="44" s="1"/>
  <c r="D21" i="44" s="1"/>
  <c r="E21" i="44" s="1"/>
  <c r="D22" i="44" s="1"/>
  <c r="E22" i="44" s="1"/>
  <c r="D23" i="44" s="1"/>
  <c r="E23" i="44" s="1"/>
  <c r="D24" i="44" s="1"/>
  <c r="E24" i="44" s="1"/>
  <c r="D25" i="44" s="1"/>
  <c r="AD27" i="55" l="1"/>
  <c r="AC26" i="55"/>
  <c r="Q17" i="55"/>
  <c r="S18" i="55"/>
  <c r="E28" i="36"/>
  <c r="M40" i="36"/>
  <c r="D17" i="55"/>
  <c r="E17" i="55" s="1"/>
  <c r="D18" i="55" s="1"/>
  <c r="E18" i="55" s="1"/>
  <c r="D19" i="55" s="1"/>
  <c r="E19" i="55" s="1"/>
  <c r="D20" i="55" s="1"/>
  <c r="E20" i="55" s="1"/>
  <c r="D21" i="55" s="1"/>
  <c r="E21" i="55" s="1"/>
  <c r="D22" i="55" s="1"/>
  <c r="E22" i="55" s="1"/>
  <c r="D23" i="55" s="1"/>
  <c r="E23" i="55" s="1"/>
  <c r="D24" i="55" s="1"/>
  <c r="E24" i="55" s="1"/>
  <c r="D25" i="55" s="1"/>
  <c r="E25" i="55" s="1"/>
  <c r="D26" i="55" s="1"/>
  <c r="E26" i="55" s="1"/>
  <c r="D27" i="55" s="1"/>
  <c r="AI26" i="55"/>
  <c r="AL25" i="55"/>
  <c r="AM25" i="55" s="1"/>
  <c r="Q46" i="44"/>
  <c r="R47" i="44"/>
  <c r="AD26" i="44"/>
  <c r="E25" i="44"/>
  <c r="D26" i="44" s="1"/>
  <c r="AC25" i="44"/>
  <c r="H17" i="36"/>
  <c r="J19" i="36" s="1"/>
  <c r="K16" i="36"/>
  <c r="H73" i="36" s="1"/>
  <c r="J18" i="44"/>
  <c r="M17" i="44"/>
  <c r="N17" i="44" s="1"/>
  <c r="W16" i="44"/>
  <c r="Z15" i="44"/>
  <c r="AA15" i="44" s="1"/>
  <c r="O17" i="44"/>
  <c r="Q17" i="44"/>
  <c r="S18" i="44"/>
  <c r="Z16" i="55"/>
  <c r="AA16" i="55" s="1"/>
  <c r="W17" i="55"/>
  <c r="F60" i="33"/>
  <c r="R59" i="33"/>
  <c r="H60" i="33" s="1"/>
  <c r="O16" i="44"/>
  <c r="AL26" i="44"/>
  <c r="AM26" i="44" s="1"/>
  <c r="AI27" i="44"/>
  <c r="J16" i="55"/>
  <c r="M15" i="55"/>
  <c r="N15" i="55" s="1"/>
  <c r="R46" i="55"/>
  <c r="Q45" i="55"/>
  <c r="E26" i="44" l="1"/>
  <c r="AC26" i="44"/>
  <c r="AD27" i="44"/>
  <c r="R48" i="44"/>
  <c r="Q47" i="44"/>
  <c r="X23" i="44"/>
  <c r="X24" i="44"/>
  <c r="X22" i="44"/>
  <c r="X20" i="44"/>
  <c r="AP18" i="44"/>
  <c r="X21" i="44"/>
  <c r="X18" i="44"/>
  <c r="AP25" i="44"/>
  <c r="X19" i="44"/>
  <c r="Q18" i="44"/>
  <c r="AI27" i="55"/>
  <c r="AL26" i="55"/>
  <c r="AM26" i="55" s="1"/>
  <c r="R60" i="33"/>
  <c r="F61" i="33"/>
  <c r="F62" i="33" s="1"/>
  <c r="F63" i="33" s="1"/>
  <c r="M41" i="36"/>
  <c r="E29" i="36"/>
  <c r="O15" i="55"/>
  <c r="W17" i="44"/>
  <c r="Z16" i="44"/>
  <c r="AA16" i="44" s="1"/>
  <c r="X24" i="55"/>
  <c r="X23" i="55"/>
  <c r="Q18" i="55"/>
  <c r="X20" i="55"/>
  <c r="X21" i="55"/>
  <c r="X22" i="55"/>
  <c r="X18" i="55"/>
  <c r="AP25" i="55"/>
  <c r="X19" i="55"/>
  <c r="AP18" i="55"/>
  <c r="Z17" i="55"/>
  <c r="AA17" i="55" s="1"/>
  <c r="W18" i="55"/>
  <c r="J17" i="55"/>
  <c r="M16" i="55"/>
  <c r="N16" i="55" s="1"/>
  <c r="AL27" i="44"/>
  <c r="AM27" i="44" s="1"/>
  <c r="AI28" i="44"/>
  <c r="M18" i="44"/>
  <c r="N18" i="44" s="1"/>
  <c r="J19" i="44"/>
  <c r="K17" i="36"/>
  <c r="H74" i="36" s="1"/>
  <c r="H18" i="36"/>
  <c r="J20" i="36" s="1"/>
  <c r="AD28" i="55"/>
  <c r="E27" i="55"/>
  <c r="D28" i="55" s="1"/>
  <c r="AC27" i="55"/>
  <c r="Q46" i="55"/>
  <c r="R47" i="55"/>
  <c r="AI28" i="55" l="1"/>
  <c r="AL27" i="55"/>
  <c r="AM27" i="55" s="1"/>
  <c r="W19" i="55"/>
  <c r="Z18" i="55"/>
  <c r="AA18" i="55" s="1"/>
  <c r="Z17" i="44"/>
  <c r="AA17" i="44" s="1"/>
  <c r="W18" i="44"/>
  <c r="J20" i="44"/>
  <c r="M19" i="44"/>
  <c r="N19" i="44" s="1"/>
  <c r="AL28" i="44"/>
  <c r="AM28" i="44" s="1"/>
  <c r="AI29" i="44"/>
  <c r="O16" i="55"/>
  <c r="Q48" i="44"/>
  <c r="R49" i="44"/>
  <c r="O18" i="44"/>
  <c r="AD28" i="44"/>
  <c r="AC27" i="44"/>
  <c r="M17" i="55"/>
  <c r="N17" i="55" s="1"/>
  <c r="J18" i="55"/>
  <c r="O17" i="55"/>
  <c r="Q47" i="55"/>
  <c r="R48" i="55"/>
  <c r="AD29" i="55"/>
  <c r="E28" i="55"/>
  <c r="D29" i="55" s="1"/>
  <c r="AC28" i="55"/>
  <c r="E30" i="36"/>
  <c r="M42" i="36"/>
  <c r="K18" i="36"/>
  <c r="H75" i="36" s="1"/>
  <c r="H19" i="36"/>
  <c r="J21" i="36" s="1"/>
  <c r="D27" i="44"/>
  <c r="E27" i="44" s="1"/>
  <c r="D28" i="44" s="1"/>
  <c r="Q48" i="55" l="1"/>
  <c r="R49" i="55"/>
  <c r="R50" i="44"/>
  <c r="Q49" i="44"/>
  <c r="M18" i="55"/>
  <c r="N18" i="55" s="1"/>
  <c r="J19" i="55"/>
  <c r="AI30" i="44"/>
  <c r="AL29" i="44"/>
  <c r="AM29" i="44" s="1"/>
  <c r="O19" i="44"/>
  <c r="J21" i="44"/>
  <c r="M20" i="44"/>
  <c r="N20" i="44" s="1"/>
  <c r="W20" i="55"/>
  <c r="Z19" i="55"/>
  <c r="AA19" i="55" s="1"/>
  <c r="E31" i="36"/>
  <c r="AD30" i="55"/>
  <c r="E29" i="55"/>
  <c r="D30" i="55" s="1"/>
  <c r="AC29" i="55"/>
  <c r="Z18" i="44"/>
  <c r="AA18" i="44" s="1"/>
  <c r="W19" i="44"/>
  <c r="AD29" i="44"/>
  <c r="AC28" i="44"/>
  <c r="E28" i="44"/>
  <c r="D29" i="44" s="1"/>
  <c r="AI29" i="55"/>
  <c r="AL28" i="55"/>
  <c r="AM28" i="55" s="1"/>
  <c r="K19" i="36"/>
  <c r="H76" i="36" s="1"/>
  <c r="H20" i="36"/>
  <c r="J22" i="36" s="1"/>
  <c r="K20" i="36" l="1"/>
  <c r="H77" i="36" s="1"/>
  <c r="H21" i="36"/>
  <c r="J23" i="36" s="1"/>
  <c r="Z20" i="55"/>
  <c r="AA20" i="55" s="1"/>
  <c r="W21" i="55"/>
  <c r="E32" i="36"/>
  <c r="O18" i="55"/>
  <c r="O19" i="55"/>
  <c r="M21" i="44"/>
  <c r="N21" i="44" s="1"/>
  <c r="J22" i="44"/>
  <c r="R51" i="44"/>
  <c r="Q50" i="44"/>
  <c r="AI30" i="55"/>
  <c r="AL29" i="55"/>
  <c r="AM29" i="55" s="1"/>
  <c r="AI31" i="44"/>
  <c r="AL30" i="44"/>
  <c r="AM30" i="44" s="1"/>
  <c r="M19" i="55"/>
  <c r="N19" i="55" s="1"/>
  <c r="J20" i="55"/>
  <c r="Q49" i="55"/>
  <c r="R50" i="55"/>
  <c r="O20" i="44"/>
  <c r="AD30" i="44"/>
  <c r="AC29" i="44"/>
  <c r="E29" i="44"/>
  <c r="D30" i="44" s="1"/>
  <c r="W20" i="44"/>
  <c r="Z19" i="44"/>
  <c r="AA19" i="44" s="1"/>
  <c r="AD31" i="55"/>
  <c r="E30" i="55"/>
  <c r="D31" i="55" s="1"/>
  <c r="AC30" i="55"/>
  <c r="M22" i="44" l="1"/>
  <c r="N22" i="44" s="1"/>
  <c r="J23" i="44"/>
  <c r="AI31" i="55"/>
  <c r="AL30" i="55"/>
  <c r="AM30" i="55" s="1"/>
  <c r="Z20" i="44"/>
  <c r="AA20" i="44" s="1"/>
  <c r="W21" i="44"/>
  <c r="Q50" i="55"/>
  <c r="R51" i="55"/>
  <c r="R52" i="44"/>
  <c r="Q51" i="44"/>
  <c r="AD31" i="44"/>
  <c r="AC30" i="44"/>
  <c r="E30" i="44"/>
  <c r="D31" i="44" s="1"/>
  <c r="Z21" i="55"/>
  <c r="AA21" i="55" s="1"/>
  <c r="W22" i="55"/>
  <c r="O22" i="44"/>
  <c r="O21" i="44"/>
  <c r="M20" i="55"/>
  <c r="N20" i="55" s="1"/>
  <c r="J21" i="55"/>
  <c r="AI32" i="44"/>
  <c r="AL31" i="44"/>
  <c r="AM31" i="44" s="1"/>
  <c r="H22" i="36"/>
  <c r="J24" i="36" s="1"/>
  <c r="K21" i="36"/>
  <c r="H78" i="36" s="1"/>
  <c r="AD32" i="55"/>
  <c r="E31" i="55"/>
  <c r="AC31" i="55"/>
  <c r="AI33" i="44" l="1"/>
  <c r="AL32" i="44"/>
  <c r="AM32" i="44" s="1"/>
  <c r="D32" i="55"/>
  <c r="E32" i="55" s="1"/>
  <c r="D33" i="55" s="1"/>
  <c r="O20" i="55"/>
  <c r="AI32" i="55"/>
  <c r="AL31" i="55"/>
  <c r="AM31" i="55" s="1"/>
  <c r="AD32" i="44"/>
  <c r="E31" i="44"/>
  <c r="D32" i="44" s="1"/>
  <c r="AC31" i="44"/>
  <c r="W23" i="55"/>
  <c r="Z22" i="55"/>
  <c r="AA22" i="55" s="1"/>
  <c r="M23" i="44"/>
  <c r="N23" i="44" s="1"/>
  <c r="J24" i="44"/>
  <c r="AD33" i="55"/>
  <c r="AC32" i="55"/>
  <c r="R53" i="44"/>
  <c r="Q52" i="44"/>
  <c r="M21" i="55"/>
  <c r="N21" i="55" s="1"/>
  <c r="J22" i="55"/>
  <c r="W22" i="44"/>
  <c r="Z21" i="44"/>
  <c r="AA21" i="44" s="1"/>
  <c r="H23" i="36"/>
  <c r="J25" i="36" s="1"/>
  <c r="K22" i="36"/>
  <c r="H79" i="36" s="1"/>
  <c r="Q51" i="55"/>
  <c r="R52" i="55"/>
  <c r="O21" i="55"/>
  <c r="O23" i="44"/>
  <c r="AD34" i="55" l="1"/>
  <c r="E33" i="55"/>
  <c r="D34" i="55" s="1"/>
  <c r="AC33" i="55"/>
  <c r="M24" i="44"/>
  <c r="N24" i="44" s="1"/>
  <c r="J25" i="44"/>
  <c r="O24" i="44"/>
  <c r="Q52" i="55"/>
  <c r="R53" i="55"/>
  <c r="W24" i="55"/>
  <c r="Z23" i="55"/>
  <c r="AA23" i="55" s="1"/>
  <c r="K23" i="36"/>
  <c r="H80" i="36" s="1"/>
  <c r="H24" i="36"/>
  <c r="J26" i="36" s="1"/>
  <c r="AD33" i="44"/>
  <c r="E32" i="44"/>
  <c r="AC32" i="44"/>
  <c r="W23" i="44"/>
  <c r="Z22" i="44"/>
  <c r="AA22" i="44" s="1"/>
  <c r="AI33" i="55"/>
  <c r="AL32" i="55"/>
  <c r="AM32" i="55" s="1"/>
  <c r="M22" i="55"/>
  <c r="N22" i="55" s="1"/>
  <c r="J23" i="55"/>
  <c r="O22" i="55"/>
  <c r="R54" i="44"/>
  <c r="Q53" i="44"/>
  <c r="AI34" i="44"/>
  <c r="AL33" i="44"/>
  <c r="AM33" i="44" s="1"/>
  <c r="AC33" i="44" l="1"/>
  <c r="AD34" i="44"/>
  <c r="Q54" i="44"/>
  <c r="R55" i="44"/>
  <c r="AL34" i="44"/>
  <c r="AM34" i="44" s="1"/>
  <c r="AI35" i="44"/>
  <c r="J26" i="44"/>
  <c r="M25" i="44"/>
  <c r="N25" i="44" s="1"/>
  <c r="Q53" i="55"/>
  <c r="R54" i="55"/>
  <c r="M23" i="55"/>
  <c r="N23" i="55" s="1"/>
  <c r="J24" i="55"/>
  <c r="W24" i="44"/>
  <c r="Z23" i="44"/>
  <c r="AA23" i="44" s="1"/>
  <c r="Z24" i="55"/>
  <c r="AA24" i="55" s="1"/>
  <c r="W25" i="55"/>
  <c r="K24" i="36"/>
  <c r="H81" i="36" s="1"/>
  <c r="H25" i="36"/>
  <c r="J27" i="36" s="1"/>
  <c r="AI34" i="55"/>
  <c r="AL33" i="55"/>
  <c r="AM33" i="55" s="1"/>
  <c r="D33" i="44"/>
  <c r="E33" i="44" s="1"/>
  <c r="D34" i="44" s="1"/>
  <c r="AD35" i="55"/>
  <c r="E34" i="55"/>
  <c r="D35" i="55" s="1"/>
  <c r="AC34" i="55"/>
  <c r="W25" i="44" l="1"/>
  <c r="Z24" i="44"/>
  <c r="AA24" i="44" s="1"/>
  <c r="M24" i="55"/>
  <c r="N24" i="55" s="1"/>
  <c r="J25" i="55"/>
  <c r="O23" i="55"/>
  <c r="O24" i="55"/>
  <c r="Q54" i="55"/>
  <c r="R55" i="55"/>
  <c r="AL35" i="44"/>
  <c r="AM35" i="44" s="1"/>
  <c r="AI36" i="44"/>
  <c r="E34" i="44"/>
  <c r="D35" i="44" s="1"/>
  <c r="AD35" i="44"/>
  <c r="AC34" i="44"/>
  <c r="AD36" i="55"/>
  <c r="E35" i="55"/>
  <c r="D36" i="55" s="1"/>
  <c r="AC35" i="55"/>
  <c r="AI35" i="55"/>
  <c r="AL34" i="55"/>
  <c r="AM34" i="55" s="1"/>
  <c r="R56" i="44"/>
  <c r="Q55" i="44"/>
  <c r="Z25" i="55"/>
  <c r="AA25" i="55" s="1"/>
  <c r="W26" i="55"/>
  <c r="O25" i="44"/>
  <c r="J27" i="44"/>
  <c r="M26" i="44"/>
  <c r="N26" i="44" s="1"/>
  <c r="K25" i="36"/>
  <c r="H82" i="36" s="1"/>
  <c r="H26" i="36"/>
  <c r="J28" i="36" s="1"/>
  <c r="AD36" i="44" l="1"/>
  <c r="AC35" i="44"/>
  <c r="E35" i="44"/>
  <c r="D36" i="44" s="1"/>
  <c r="W27" i="55"/>
  <c r="Z26" i="55"/>
  <c r="AA26" i="55" s="1"/>
  <c r="Q55" i="55"/>
  <c r="R56" i="55"/>
  <c r="O26" i="44"/>
  <c r="Q56" i="44"/>
  <c r="R57" i="44"/>
  <c r="AI36" i="55"/>
  <c r="AL35" i="55"/>
  <c r="AM35" i="55" s="1"/>
  <c r="M25" i="55"/>
  <c r="N25" i="55" s="1"/>
  <c r="J26" i="55"/>
  <c r="J28" i="44"/>
  <c r="M27" i="44"/>
  <c r="N27" i="44" s="1"/>
  <c r="O27" i="44"/>
  <c r="H27" i="36"/>
  <c r="J29" i="36" s="1"/>
  <c r="K26" i="36"/>
  <c r="H83" i="36" s="1"/>
  <c r="AD37" i="55"/>
  <c r="E36" i="55"/>
  <c r="D37" i="55" s="1"/>
  <c r="AC36" i="55"/>
  <c r="Z25" i="44"/>
  <c r="AA25" i="44" s="1"/>
  <c r="W26" i="44"/>
  <c r="AL36" i="44"/>
  <c r="AM36" i="44" s="1"/>
  <c r="AI37" i="44"/>
  <c r="AI37" i="55" l="1"/>
  <c r="AL36" i="55"/>
  <c r="AM36" i="55" s="1"/>
  <c r="M26" i="55"/>
  <c r="N26" i="55" s="1"/>
  <c r="J27" i="55"/>
  <c r="Z27" i="55"/>
  <c r="AA27" i="55" s="1"/>
  <c r="W28" i="55"/>
  <c r="O26" i="55"/>
  <c r="O25" i="55"/>
  <c r="Z26" i="44"/>
  <c r="AA26" i="44" s="1"/>
  <c r="W27" i="44"/>
  <c r="Q56" i="55"/>
  <c r="R57" i="55"/>
  <c r="K27" i="36"/>
  <c r="H84" i="36" s="1"/>
  <c r="H28" i="36"/>
  <c r="J30" i="36" s="1"/>
  <c r="AI38" i="44"/>
  <c r="AL37" i="44"/>
  <c r="AM37" i="44" s="1"/>
  <c r="E37" i="55"/>
  <c r="AC37" i="55"/>
  <c r="AD38" i="55"/>
  <c r="AD37" i="44"/>
  <c r="AC36" i="44"/>
  <c r="E36" i="44"/>
  <c r="D37" i="44" s="1"/>
  <c r="R58" i="44"/>
  <c r="Q57" i="44"/>
  <c r="J29" i="44"/>
  <c r="M28" i="44"/>
  <c r="N28" i="44" s="1"/>
  <c r="Z27" i="44" l="1"/>
  <c r="AA27" i="44" s="1"/>
  <c r="W28" i="44"/>
  <c r="R59" i="44"/>
  <c r="Q58" i="44"/>
  <c r="AD38" i="44"/>
  <c r="AC37" i="44"/>
  <c r="E37" i="44"/>
  <c r="D38" i="44" s="1"/>
  <c r="K28" i="36"/>
  <c r="H85" i="36" s="1"/>
  <c r="H29" i="36"/>
  <c r="J31" i="36" s="1"/>
  <c r="J30" i="44"/>
  <c r="M29" i="44"/>
  <c r="N29" i="44" s="1"/>
  <c r="Z28" i="55"/>
  <c r="AA28" i="55" s="1"/>
  <c r="W29" i="55"/>
  <c r="O28" i="44"/>
  <c r="O29" i="44"/>
  <c r="AD39" i="55"/>
  <c r="AC38" i="55"/>
  <c r="M27" i="55"/>
  <c r="N27" i="55" s="1"/>
  <c r="J28" i="55"/>
  <c r="Q57" i="55"/>
  <c r="R58" i="55"/>
  <c r="D38" i="55"/>
  <c r="E38" i="55" s="1"/>
  <c r="D39" i="55" s="1"/>
  <c r="AI39" i="44"/>
  <c r="AL38" i="44"/>
  <c r="AM38" i="44" s="1"/>
  <c r="AI38" i="55"/>
  <c r="AL37" i="55"/>
  <c r="AM37" i="55" s="1"/>
  <c r="M30" i="44" l="1"/>
  <c r="N30" i="44" s="1"/>
  <c r="J31" i="44"/>
  <c r="K29" i="36"/>
  <c r="H86" i="36" s="1"/>
  <c r="H30" i="36"/>
  <c r="J32" i="36" s="1"/>
  <c r="O30" i="44"/>
  <c r="W30" i="55"/>
  <c r="Z29" i="55"/>
  <c r="AA29" i="55" s="1"/>
  <c r="AI40" i="44"/>
  <c r="AL39" i="44"/>
  <c r="AM39" i="44" s="1"/>
  <c r="M28" i="55"/>
  <c r="N28" i="55" s="1"/>
  <c r="J29" i="55"/>
  <c r="E38" i="44"/>
  <c r="AC38" i="44"/>
  <c r="AD39" i="44"/>
  <c r="O27" i="55"/>
  <c r="R60" i="44"/>
  <c r="Q59" i="44"/>
  <c r="Q58" i="55"/>
  <c r="R59" i="55"/>
  <c r="W29" i="44"/>
  <c r="Z28" i="44"/>
  <c r="AA28" i="44" s="1"/>
  <c r="AI39" i="55"/>
  <c r="AL38" i="55"/>
  <c r="AM38" i="55" s="1"/>
  <c r="AD40" i="55"/>
  <c r="E39" i="55"/>
  <c r="D40" i="55" s="1"/>
  <c r="AC39" i="55"/>
  <c r="AD40" i="44" l="1"/>
  <c r="AC39" i="44"/>
  <c r="AC40" i="55"/>
  <c r="AD41" i="55"/>
  <c r="E40" i="55"/>
  <c r="D41" i="55" s="1"/>
  <c r="D39" i="44"/>
  <c r="E39" i="44" s="1"/>
  <c r="D40" i="44" s="1"/>
  <c r="M29" i="55"/>
  <c r="N29" i="55" s="1"/>
  <c r="J30" i="55"/>
  <c r="AL39" i="55"/>
  <c r="AM39" i="55" s="1"/>
  <c r="AI40" i="55"/>
  <c r="AL40" i="44"/>
  <c r="AM40" i="44" s="1"/>
  <c r="AI41" i="44"/>
  <c r="W30" i="44"/>
  <c r="Z29" i="44"/>
  <c r="AA29" i="44" s="1"/>
  <c r="Q59" i="55"/>
  <c r="R60" i="55"/>
  <c r="Z30" i="55"/>
  <c r="AA30" i="55" s="1"/>
  <c r="W31" i="55"/>
  <c r="R61" i="44"/>
  <c r="Q60" i="44"/>
  <c r="H31" i="36"/>
  <c r="J33" i="36" s="1"/>
  <c r="K30" i="36"/>
  <c r="H87" i="36" s="1"/>
  <c r="O29" i="55"/>
  <c r="M31" i="44"/>
  <c r="N31" i="44" s="1"/>
  <c r="J32" i="44"/>
  <c r="O28" i="55"/>
  <c r="AL41" i="44" l="1"/>
  <c r="AM41" i="44" s="1"/>
  <c r="AI42" i="44"/>
  <c r="M32" i="44"/>
  <c r="N32" i="44" s="1"/>
  <c r="J33" i="44"/>
  <c r="O31" i="44"/>
  <c r="W32" i="55"/>
  <c r="Z31" i="55"/>
  <c r="AA31" i="55" s="1"/>
  <c r="AC41" i="55"/>
  <c r="E41" i="55"/>
  <c r="AD42" i="55"/>
  <c r="W31" i="44"/>
  <c r="Z30" i="44"/>
  <c r="AA30" i="44" s="1"/>
  <c r="AI41" i="55"/>
  <c r="AL40" i="55"/>
  <c r="AM40" i="55" s="1"/>
  <c r="M30" i="55"/>
  <c r="N30" i="55" s="1"/>
  <c r="J31" i="55"/>
  <c r="Q60" i="55"/>
  <c r="R61" i="55"/>
  <c r="K31" i="36"/>
  <c r="H88" i="36" s="1"/>
  <c r="H32" i="36"/>
  <c r="J34" i="36" s="1"/>
  <c r="K32" i="36" s="1"/>
  <c r="H89" i="36" s="1"/>
  <c r="R62" i="44"/>
  <c r="Q61" i="44"/>
  <c r="O30" i="55"/>
  <c r="E40" i="44"/>
  <c r="AC40" i="44"/>
  <c r="AD41" i="44"/>
  <c r="AD43" i="55" l="1"/>
  <c r="AC42" i="55"/>
  <c r="Z31" i="44"/>
  <c r="AA31" i="44" s="1"/>
  <c r="W32" i="44"/>
  <c r="AD42" i="44"/>
  <c r="AC41" i="44"/>
  <c r="Q62" i="44"/>
  <c r="R63" i="44"/>
  <c r="D42" i="55"/>
  <c r="E42" i="55" s="1"/>
  <c r="D43" i="55" s="1"/>
  <c r="M33" i="44"/>
  <c r="N33" i="44" s="1"/>
  <c r="J34" i="44"/>
  <c r="D41" i="44"/>
  <c r="E41" i="44" s="1"/>
  <c r="D42" i="44" s="1"/>
  <c r="W33" i="55"/>
  <c r="Z32" i="55"/>
  <c r="AA32" i="55" s="1"/>
  <c r="O32" i="44"/>
  <c r="Q61" i="55"/>
  <c r="R62" i="55"/>
  <c r="M31" i="55"/>
  <c r="N31" i="55" s="1"/>
  <c r="J32" i="55"/>
  <c r="AL42" i="44"/>
  <c r="AM42" i="44" s="1"/>
  <c r="AI43" i="44"/>
  <c r="AI42" i="55"/>
  <c r="AL41" i="55"/>
  <c r="AM41" i="55" s="1"/>
  <c r="O33" i="44" l="1"/>
  <c r="J35" i="44"/>
  <c r="M34" i="44"/>
  <c r="N34" i="44" s="1"/>
  <c r="R64" i="44"/>
  <c r="Q63" i="44"/>
  <c r="O34" i="44"/>
  <c r="AL43" i="44"/>
  <c r="AM43" i="44" s="1"/>
  <c r="AI44" i="44"/>
  <c r="O31" i="55"/>
  <c r="W34" i="55"/>
  <c r="Z33" i="55"/>
  <c r="AA33" i="55" s="1"/>
  <c r="Z32" i="44"/>
  <c r="AA32" i="44" s="1"/>
  <c r="W33" i="44"/>
  <c r="AI43" i="55"/>
  <c r="AL42" i="55"/>
  <c r="AM42" i="55" s="1"/>
  <c r="M32" i="55"/>
  <c r="N32" i="55" s="1"/>
  <c r="J33" i="55"/>
  <c r="Q62" i="55"/>
  <c r="R63" i="55"/>
  <c r="E42" i="44"/>
  <c r="AD43" i="44"/>
  <c r="AC42" i="44"/>
  <c r="E43" i="55"/>
  <c r="AC43" i="55"/>
  <c r="AD44" i="55"/>
  <c r="D44" i="55" l="1"/>
  <c r="AD44" i="44"/>
  <c r="AC43" i="44"/>
  <c r="W35" i="55"/>
  <c r="Z34" i="55"/>
  <c r="AA34" i="55" s="1"/>
  <c r="AI45" i="44"/>
  <c r="AL44" i="44"/>
  <c r="AM44" i="44" s="1"/>
  <c r="E44" i="55"/>
  <c r="AD45" i="55"/>
  <c r="AC44" i="55"/>
  <c r="R64" i="55"/>
  <c r="Q63" i="55"/>
  <c r="O32" i="55"/>
  <c r="D43" i="44"/>
  <c r="E43" i="44" s="1"/>
  <c r="D44" i="44" s="1"/>
  <c r="M33" i="55"/>
  <c r="N33" i="55" s="1"/>
  <c r="J34" i="55"/>
  <c r="R65" i="44"/>
  <c r="Q64" i="44"/>
  <c r="J36" i="44"/>
  <c r="M35" i="44"/>
  <c r="N35" i="44" s="1"/>
  <c r="AI44" i="55"/>
  <c r="AL43" i="55"/>
  <c r="AM43" i="55" s="1"/>
  <c r="Z33" i="44"/>
  <c r="AA33" i="44" s="1"/>
  <c r="W34" i="44"/>
  <c r="Q64" i="55" l="1"/>
  <c r="R65" i="55"/>
  <c r="D45" i="55"/>
  <c r="W36" i="55"/>
  <c r="Z35" i="55"/>
  <c r="AA35" i="55" s="1"/>
  <c r="E45" i="55"/>
  <c r="AC45" i="55"/>
  <c r="AD46" i="55"/>
  <c r="AI45" i="55"/>
  <c r="AL44" i="55"/>
  <c r="AM44" i="55" s="1"/>
  <c r="O33" i="55"/>
  <c r="O34" i="55"/>
  <c r="AD45" i="44"/>
  <c r="AC44" i="44"/>
  <c r="E44" i="44"/>
  <c r="Z34" i="44"/>
  <c r="AA34" i="44" s="1"/>
  <c r="W35" i="44"/>
  <c r="AL45" i="44"/>
  <c r="AM45" i="44" s="1"/>
  <c r="AI46" i="44"/>
  <c r="M34" i="55"/>
  <c r="N34" i="55" s="1"/>
  <c r="J35" i="55"/>
  <c r="J37" i="44"/>
  <c r="M36" i="44"/>
  <c r="N36" i="44" s="1"/>
  <c r="R66" i="44"/>
  <c r="Q65" i="44"/>
  <c r="O35" i="44"/>
  <c r="AD46" i="44" l="1"/>
  <c r="AC45" i="44"/>
  <c r="J38" i="44"/>
  <c r="M37" i="44"/>
  <c r="N37" i="44" s="1"/>
  <c r="M35" i="55"/>
  <c r="N35" i="55" s="1"/>
  <c r="J36" i="55"/>
  <c r="E46" i="55"/>
  <c r="AC46" i="55"/>
  <c r="AD47" i="55"/>
  <c r="W36" i="44"/>
  <c r="Z35" i="44"/>
  <c r="AA35" i="44" s="1"/>
  <c r="O37" i="44"/>
  <c r="D46" i="55"/>
  <c r="O36" i="44"/>
  <c r="Q65" i="55"/>
  <c r="R66" i="55"/>
  <c r="R67" i="44"/>
  <c r="Q66" i="44"/>
  <c r="AI46" i="55"/>
  <c r="AL45" i="55"/>
  <c r="AM45" i="55" s="1"/>
  <c r="AI47" i="44"/>
  <c r="AL46" i="44"/>
  <c r="AM46" i="44" s="1"/>
  <c r="Z36" i="55"/>
  <c r="AA36" i="55" s="1"/>
  <c r="W37" i="55"/>
  <c r="D45" i="44"/>
  <c r="E45" i="44" s="1"/>
  <c r="D46" i="44" s="1"/>
  <c r="W37" i="44" l="1"/>
  <c r="Z36" i="44"/>
  <c r="AA36" i="44" s="1"/>
  <c r="Z37" i="55"/>
  <c r="AA37" i="55" s="1"/>
  <c r="W38" i="55"/>
  <c r="AI48" i="44"/>
  <c r="AL47" i="44"/>
  <c r="AM47" i="44" s="1"/>
  <c r="O35" i="55"/>
  <c r="AD48" i="55"/>
  <c r="AC47" i="55"/>
  <c r="D47" i="55"/>
  <c r="E47" i="55" s="1"/>
  <c r="D48" i="55" s="1"/>
  <c r="M38" i="44"/>
  <c r="N38" i="44" s="1"/>
  <c r="J39" i="44"/>
  <c r="AD47" i="44"/>
  <c r="AC46" i="44"/>
  <c r="E46" i="44"/>
  <c r="D47" i="44" s="1"/>
  <c r="AI47" i="55"/>
  <c r="AL46" i="55"/>
  <c r="AM46" i="55" s="1"/>
  <c r="M36" i="55"/>
  <c r="N36" i="55" s="1"/>
  <c r="J37" i="55"/>
  <c r="R68" i="44"/>
  <c r="Q67" i="44"/>
  <c r="Q66" i="55"/>
  <c r="R67" i="55"/>
  <c r="M39" i="44" l="1"/>
  <c r="N39" i="44" s="1"/>
  <c r="J40" i="44"/>
  <c r="Q67" i="55"/>
  <c r="R68" i="55"/>
  <c r="O39" i="44"/>
  <c r="E48" i="55"/>
  <c r="AD49" i="55"/>
  <c r="AC48" i="55"/>
  <c r="AI49" i="44"/>
  <c r="AL48" i="44"/>
  <c r="AM48" i="44" s="1"/>
  <c r="Z38" i="55"/>
  <c r="AA38" i="55" s="1"/>
  <c r="W39" i="55"/>
  <c r="O38" i="44"/>
  <c r="R69" i="44"/>
  <c r="Q68" i="44"/>
  <c r="AI48" i="55"/>
  <c r="AL47" i="55"/>
  <c r="AM47" i="55" s="1"/>
  <c r="E47" i="44"/>
  <c r="AC47" i="44"/>
  <c r="AD48" i="44"/>
  <c r="M37" i="55"/>
  <c r="N37" i="55" s="1"/>
  <c r="J38" i="55"/>
  <c r="O36" i="55"/>
  <c r="W38" i="44"/>
  <c r="Z37" i="44"/>
  <c r="AA37" i="44" s="1"/>
  <c r="O37" i="55" l="1"/>
  <c r="W39" i="44"/>
  <c r="Z38" i="44"/>
  <c r="AA38" i="44" s="1"/>
  <c r="M38" i="55"/>
  <c r="N38" i="55" s="1"/>
  <c r="O38" i="55" s="1"/>
  <c r="J39" i="55"/>
  <c r="AD49" i="44"/>
  <c r="E48" i="44"/>
  <c r="D49" i="44" s="1"/>
  <c r="AC48" i="44"/>
  <c r="E49" i="55"/>
  <c r="AC49" i="55"/>
  <c r="AD50" i="55"/>
  <c r="M40" i="44"/>
  <c r="N40" i="44" s="1"/>
  <c r="J41" i="44"/>
  <c r="AI50" i="44"/>
  <c r="AL49" i="44"/>
  <c r="AM49" i="44" s="1"/>
  <c r="D48" i="44"/>
  <c r="R69" i="55"/>
  <c r="Q68" i="55"/>
  <c r="Z39" i="55"/>
  <c r="AA39" i="55" s="1"/>
  <c r="W40" i="55"/>
  <c r="D49" i="55"/>
  <c r="AI49" i="55"/>
  <c r="AL48" i="55"/>
  <c r="AM48" i="55" s="1"/>
  <c r="R70" i="44"/>
  <c r="Q69" i="44"/>
  <c r="J42" i="44" l="1"/>
  <c r="M41" i="44"/>
  <c r="N41" i="44" s="1"/>
  <c r="AC50" i="55"/>
  <c r="AD51" i="55"/>
  <c r="O40" i="44"/>
  <c r="AL50" i="44"/>
  <c r="AM50" i="44" s="1"/>
  <c r="AI51" i="44"/>
  <c r="AI50" i="55"/>
  <c r="AL49" i="55"/>
  <c r="AM49" i="55" s="1"/>
  <c r="W40" i="44"/>
  <c r="Z39" i="44"/>
  <c r="AA39" i="44" s="1"/>
  <c r="D50" i="55"/>
  <c r="E50" i="55" s="1"/>
  <c r="D51" i="55" s="1"/>
  <c r="R70" i="55"/>
  <c r="Q69" i="55"/>
  <c r="R71" i="44"/>
  <c r="Q70" i="44"/>
  <c r="E49" i="44"/>
  <c r="AD50" i="44"/>
  <c r="AC49" i="44"/>
  <c r="W41" i="55"/>
  <c r="Z40" i="55"/>
  <c r="AA40" i="55" s="1"/>
  <c r="M39" i="55"/>
  <c r="N39" i="55" s="1"/>
  <c r="J40" i="55"/>
  <c r="W41" i="44" l="1"/>
  <c r="Z40" i="44"/>
  <c r="AA40" i="44" s="1"/>
  <c r="M40" i="55"/>
  <c r="N40" i="55" s="1"/>
  <c r="J41" i="55"/>
  <c r="AC50" i="44"/>
  <c r="AD51" i="44"/>
  <c r="R71" i="55"/>
  <c r="Q70" i="55"/>
  <c r="AI51" i="55"/>
  <c r="AL50" i="55"/>
  <c r="AM50" i="55" s="1"/>
  <c r="AL51" i="44"/>
  <c r="AM51" i="44" s="1"/>
  <c r="AI52" i="44"/>
  <c r="Z41" i="55"/>
  <c r="AA41" i="55" s="1"/>
  <c r="W42" i="55"/>
  <c r="E51" i="55"/>
  <c r="D52" i="55" s="1"/>
  <c r="AD52" i="55"/>
  <c r="AC51" i="55"/>
  <c r="R72" i="44"/>
  <c r="Q71" i="44"/>
  <c r="O41" i="44"/>
  <c r="O39" i="55"/>
  <c r="O40" i="55"/>
  <c r="D50" i="44"/>
  <c r="E50" i="44" s="1"/>
  <c r="D51" i="44" s="1"/>
  <c r="J43" i="44"/>
  <c r="M42" i="44"/>
  <c r="N42" i="44" s="1"/>
  <c r="AI52" i="55" l="1"/>
  <c r="AL51" i="55"/>
  <c r="AM51" i="55" s="1"/>
  <c r="R72" i="55"/>
  <c r="Q71" i="55"/>
  <c r="J44" i="44"/>
  <c r="M43" i="44"/>
  <c r="N43" i="44" s="1"/>
  <c r="AD52" i="44"/>
  <c r="AC51" i="44"/>
  <c r="E51" i="44"/>
  <c r="D52" i="44" s="1"/>
  <c r="O42" i="44"/>
  <c r="O43" i="44"/>
  <c r="M41" i="55"/>
  <c r="N41" i="55" s="1"/>
  <c r="J42" i="55"/>
  <c r="AL52" i="44"/>
  <c r="AM52" i="44" s="1"/>
  <c r="AI53" i="44"/>
  <c r="R73" i="44"/>
  <c r="Q72" i="44"/>
  <c r="Z42" i="55"/>
  <c r="AA42" i="55" s="1"/>
  <c r="W43" i="55"/>
  <c r="E52" i="55"/>
  <c r="AD53" i="55"/>
  <c r="AC52" i="55"/>
  <c r="Z41" i="44"/>
  <c r="AA41" i="44" s="1"/>
  <c r="W42" i="44"/>
  <c r="M42" i="55" l="1"/>
  <c r="N42" i="55" s="1"/>
  <c r="J43" i="55"/>
  <c r="D53" i="55"/>
  <c r="E53" i="55"/>
  <c r="AD54" i="55"/>
  <c r="AC53" i="55"/>
  <c r="Z42" i="44"/>
  <c r="AA42" i="44" s="1"/>
  <c r="W43" i="44"/>
  <c r="O42" i="55"/>
  <c r="R74" i="44"/>
  <c r="Q73" i="44"/>
  <c r="R73" i="55"/>
  <c r="Q72" i="55"/>
  <c r="Z43" i="55"/>
  <c r="AA43" i="55" s="1"/>
  <c r="W44" i="55"/>
  <c r="AD53" i="44"/>
  <c r="AC52" i="44"/>
  <c r="E52" i="44"/>
  <c r="D53" i="44" s="1"/>
  <c r="O41" i="55"/>
  <c r="AI54" i="44"/>
  <c r="AL53" i="44"/>
  <c r="AM53" i="44" s="1"/>
  <c r="J45" i="44"/>
  <c r="M44" i="44"/>
  <c r="N44" i="44" s="1"/>
  <c r="AI53" i="55"/>
  <c r="AL52" i="55"/>
  <c r="AM52" i="55" s="1"/>
  <c r="O43" i="55" l="1"/>
  <c r="R74" i="55"/>
  <c r="Q73" i="55"/>
  <c r="R75" i="44"/>
  <c r="Q74" i="44"/>
  <c r="O44" i="44"/>
  <c r="AI54" i="55"/>
  <c r="AL53" i="55"/>
  <c r="AM53" i="55" s="1"/>
  <c r="J46" i="44"/>
  <c r="M45" i="44"/>
  <c r="N45" i="44" s="1"/>
  <c r="AI55" i="44"/>
  <c r="AL54" i="44"/>
  <c r="AM54" i="44" s="1"/>
  <c r="M43" i="55"/>
  <c r="N43" i="55" s="1"/>
  <c r="J44" i="55"/>
  <c r="AD55" i="55"/>
  <c r="AC54" i="55"/>
  <c r="Z43" i="44"/>
  <c r="AA43" i="44" s="1"/>
  <c r="W44" i="44"/>
  <c r="AD54" i="44"/>
  <c r="AC53" i="44"/>
  <c r="E53" i="44"/>
  <c r="D54" i="44" s="1"/>
  <c r="D54" i="55"/>
  <c r="E54" i="55" s="1"/>
  <c r="D55" i="55" s="1"/>
  <c r="Z44" i="55"/>
  <c r="AA44" i="55" s="1"/>
  <c r="W45" i="55"/>
  <c r="AI56" i="44" l="1"/>
  <c r="AL55" i="44"/>
  <c r="AM55" i="44" s="1"/>
  <c r="J47" i="44"/>
  <c r="M46" i="44"/>
  <c r="N46" i="44" s="1"/>
  <c r="AI55" i="55"/>
  <c r="AL54" i="55"/>
  <c r="AM54" i="55" s="1"/>
  <c r="R75" i="55"/>
  <c r="Q74" i="55"/>
  <c r="Z45" i="55"/>
  <c r="AA45" i="55" s="1"/>
  <c r="W46" i="55"/>
  <c r="O45" i="44"/>
  <c r="O46" i="44"/>
  <c r="W45" i="44"/>
  <c r="Z44" i="44"/>
  <c r="AA44" i="44" s="1"/>
  <c r="E55" i="55"/>
  <c r="AD56" i="55"/>
  <c r="AC55" i="55"/>
  <c r="M44" i="55"/>
  <c r="N44" i="55" s="1"/>
  <c r="J45" i="55"/>
  <c r="AD55" i="44"/>
  <c r="E54" i="44"/>
  <c r="D55" i="44" s="1"/>
  <c r="AC54" i="44"/>
  <c r="Q75" i="44"/>
  <c r="R76" i="44"/>
  <c r="O44" i="55"/>
  <c r="R77" i="44" l="1"/>
  <c r="Q76" i="44"/>
  <c r="E55" i="44"/>
  <c r="AC55" i="44"/>
  <c r="AD56" i="44"/>
  <c r="M47" i="44"/>
  <c r="N47" i="44" s="1"/>
  <c r="J48" i="44"/>
  <c r="W46" i="44"/>
  <c r="Z45" i="44"/>
  <c r="AA45" i="44" s="1"/>
  <c r="Z46" i="55"/>
  <c r="AA46" i="55" s="1"/>
  <c r="W47" i="55"/>
  <c r="R76" i="55"/>
  <c r="Q75" i="55"/>
  <c r="AI56" i="55"/>
  <c r="AL55" i="55"/>
  <c r="AM55" i="55" s="1"/>
  <c r="M45" i="55"/>
  <c r="N45" i="55" s="1"/>
  <c r="J46" i="55"/>
  <c r="AD57" i="55"/>
  <c r="AC56" i="55"/>
  <c r="AI57" i="44"/>
  <c r="AL56" i="44"/>
  <c r="AM56" i="44" s="1"/>
  <c r="D56" i="55"/>
  <c r="E56" i="55" s="1"/>
  <c r="D57" i="55" s="1"/>
  <c r="AL57" i="44" l="1"/>
  <c r="AM57" i="44" s="1"/>
  <c r="AI58" i="44"/>
  <c r="AI57" i="55"/>
  <c r="AL56" i="55"/>
  <c r="AM56" i="55" s="1"/>
  <c r="R77" i="55"/>
  <c r="Q76" i="55"/>
  <c r="O48" i="44"/>
  <c r="O47" i="44"/>
  <c r="AD57" i="44"/>
  <c r="E56" i="44"/>
  <c r="D57" i="44" s="1"/>
  <c r="AC56" i="44"/>
  <c r="O45" i="55"/>
  <c r="Z47" i="55"/>
  <c r="AA47" i="55" s="1"/>
  <c r="W48" i="55"/>
  <c r="D56" i="44"/>
  <c r="W47" i="44"/>
  <c r="Z46" i="44"/>
  <c r="AA46" i="44" s="1"/>
  <c r="M48" i="44"/>
  <c r="N48" i="44" s="1"/>
  <c r="J49" i="44"/>
  <c r="E57" i="55"/>
  <c r="AC57" i="55"/>
  <c r="AD58" i="55"/>
  <c r="M46" i="55"/>
  <c r="N46" i="55" s="1"/>
  <c r="J47" i="55"/>
  <c r="R78" i="44"/>
  <c r="Q77" i="44"/>
  <c r="R79" i="44" l="1"/>
  <c r="Q78" i="44"/>
  <c r="AD58" i="44"/>
  <c r="E57" i="44"/>
  <c r="D58" i="44" s="1"/>
  <c r="AC57" i="44"/>
  <c r="E58" i="55"/>
  <c r="AC58" i="55"/>
  <c r="AD59" i="55"/>
  <c r="R78" i="55"/>
  <c r="Q77" i="55"/>
  <c r="AI58" i="55"/>
  <c r="AL57" i="55"/>
  <c r="AM57" i="55" s="1"/>
  <c r="M47" i="55"/>
  <c r="N47" i="55" s="1"/>
  <c r="J48" i="55"/>
  <c r="D58" i="55"/>
  <c r="M49" i="44"/>
  <c r="N49" i="44" s="1"/>
  <c r="J50" i="44"/>
  <c r="O49" i="44"/>
  <c r="W48" i="44"/>
  <c r="Z47" i="44"/>
  <c r="AA47" i="44" s="1"/>
  <c r="O46" i="55"/>
  <c r="AL58" i="44"/>
  <c r="AM58" i="44" s="1"/>
  <c r="AI59" i="44"/>
  <c r="Z48" i="55"/>
  <c r="AA48" i="55" s="1"/>
  <c r="W49" i="55"/>
  <c r="Z49" i="55" l="1"/>
  <c r="AA49" i="55" s="1"/>
  <c r="W50" i="55"/>
  <c r="O47" i="55"/>
  <c r="R79" i="55"/>
  <c r="Q78" i="55"/>
  <c r="AI59" i="55"/>
  <c r="AL58" i="55"/>
  <c r="AM58" i="55" s="1"/>
  <c r="E58" i="44"/>
  <c r="D59" i="44" s="1"/>
  <c r="AD59" i="44"/>
  <c r="AC58" i="44"/>
  <c r="AL59" i="44"/>
  <c r="AM59" i="44" s="1"/>
  <c r="AI60" i="44"/>
  <c r="AD60" i="55"/>
  <c r="AC59" i="55"/>
  <c r="J51" i="44"/>
  <c r="M50" i="44"/>
  <c r="N50" i="44" s="1"/>
  <c r="Z48" i="44"/>
  <c r="AA48" i="44" s="1"/>
  <c r="W49" i="44"/>
  <c r="D59" i="55"/>
  <c r="E59" i="55" s="1"/>
  <c r="D60" i="55" s="1"/>
  <c r="M48" i="55"/>
  <c r="N48" i="55" s="1"/>
  <c r="O48" i="55" s="1"/>
  <c r="J49" i="55"/>
  <c r="R80" i="44"/>
  <c r="Q79" i="44"/>
  <c r="AL60" i="44" l="1"/>
  <c r="AM60" i="44" s="1"/>
  <c r="AI61" i="44"/>
  <c r="R81" i="44"/>
  <c r="Q80" i="44"/>
  <c r="E59" i="44"/>
  <c r="AD60" i="44"/>
  <c r="AC59" i="44"/>
  <c r="Z49" i="44"/>
  <c r="AA49" i="44" s="1"/>
  <c r="W50" i="44"/>
  <c r="M49" i="55"/>
  <c r="N49" i="55" s="1"/>
  <c r="J50" i="55"/>
  <c r="O50" i="44"/>
  <c r="J52" i="44"/>
  <c r="M51" i="44"/>
  <c r="N51" i="44" s="1"/>
  <c r="Z50" i="55"/>
  <c r="AA50" i="55" s="1"/>
  <c r="W51" i="55"/>
  <c r="AI60" i="55"/>
  <c r="AL59" i="55"/>
  <c r="AM59" i="55" s="1"/>
  <c r="R80" i="55"/>
  <c r="Q79" i="55"/>
  <c r="E60" i="55"/>
  <c r="AD61" i="55"/>
  <c r="AC60" i="55"/>
  <c r="O49" i="55"/>
  <c r="J53" i="44" l="1"/>
  <c r="M52" i="44"/>
  <c r="N52" i="44" s="1"/>
  <c r="M50" i="55"/>
  <c r="N50" i="55" s="1"/>
  <c r="J51" i="55"/>
  <c r="R81" i="55"/>
  <c r="Q80" i="55"/>
  <c r="D60" i="44"/>
  <c r="E61" i="55"/>
  <c r="D62" i="55" s="1"/>
  <c r="AD62" i="55"/>
  <c r="AC61" i="55"/>
  <c r="AI61" i="55"/>
  <c r="AL60" i="55"/>
  <c r="AM60" i="55" s="1"/>
  <c r="O50" i="55"/>
  <c r="Z51" i="55"/>
  <c r="AA51" i="55" s="1"/>
  <c r="W52" i="55"/>
  <c r="R82" i="44"/>
  <c r="Q81" i="44"/>
  <c r="D61" i="55"/>
  <c r="AI62" i="44"/>
  <c r="AL61" i="44"/>
  <c r="AM61" i="44" s="1"/>
  <c r="Z50" i="44"/>
  <c r="AA50" i="44" s="1"/>
  <c r="W51" i="44"/>
  <c r="AD61" i="44"/>
  <c r="AC60" i="44"/>
  <c r="E60" i="44"/>
  <c r="D61" i="44" s="1"/>
  <c r="O51" i="44"/>
  <c r="AI62" i="55" l="1"/>
  <c r="AL61" i="55"/>
  <c r="AM61" i="55" s="1"/>
  <c r="AD62" i="44"/>
  <c r="AC61" i="44"/>
  <c r="E61" i="44"/>
  <c r="D62" i="44" s="1"/>
  <c r="O52" i="44"/>
  <c r="E62" i="55"/>
  <c r="AD63" i="55"/>
  <c r="AC62" i="55"/>
  <c r="Z51" i="44"/>
  <c r="AA51" i="44" s="1"/>
  <c r="W52" i="44"/>
  <c r="R82" i="55"/>
  <c r="Q81" i="55"/>
  <c r="AI63" i="44"/>
  <c r="AL62" i="44"/>
  <c r="AM62" i="44" s="1"/>
  <c r="R83" i="44"/>
  <c r="Q82" i="44"/>
  <c r="J54" i="44"/>
  <c r="M53" i="44"/>
  <c r="N53" i="44" s="1"/>
  <c r="M51" i="55"/>
  <c r="N51" i="55" s="1"/>
  <c r="J52" i="55"/>
  <c r="Z52" i="55"/>
  <c r="AA52" i="55" s="1"/>
  <c r="W53" i="55"/>
  <c r="AI64" i="44" l="1"/>
  <c r="AL63" i="44"/>
  <c r="AM63" i="44" s="1"/>
  <c r="W53" i="44"/>
  <c r="Z52" i="44"/>
  <c r="AA52" i="44" s="1"/>
  <c r="Z53" i="55"/>
  <c r="AA53" i="55" s="1"/>
  <c r="W54" i="55"/>
  <c r="M52" i="55"/>
  <c r="N52" i="55" s="1"/>
  <c r="J53" i="55"/>
  <c r="O53" i="44"/>
  <c r="R83" i="55"/>
  <c r="Q82" i="55"/>
  <c r="AD63" i="44"/>
  <c r="AC62" i="44"/>
  <c r="E62" i="44"/>
  <c r="AD64" i="55"/>
  <c r="AC63" i="55"/>
  <c r="O51" i="55"/>
  <c r="D63" i="55"/>
  <c r="E63" i="55" s="1"/>
  <c r="D64" i="55" s="1"/>
  <c r="M54" i="44"/>
  <c r="N54" i="44" s="1"/>
  <c r="O54" i="44" s="1"/>
  <c r="J55" i="44"/>
  <c r="R84" i="44"/>
  <c r="Q83" i="44"/>
  <c r="AI63" i="55"/>
  <c r="AL62" i="55"/>
  <c r="AM62" i="55" s="1"/>
  <c r="AL63" i="55" l="1"/>
  <c r="AM63" i="55" s="1"/>
  <c r="AI64" i="55"/>
  <c r="R85" i="44"/>
  <c r="Q84" i="44"/>
  <c r="AD64" i="44"/>
  <c r="AC63" i="44"/>
  <c r="M55" i="44"/>
  <c r="N55" i="44" s="1"/>
  <c r="J56" i="44"/>
  <c r="O55" i="44"/>
  <c r="M53" i="55"/>
  <c r="N53" i="55" s="1"/>
  <c r="J54" i="55"/>
  <c r="W54" i="44"/>
  <c r="Z53" i="44"/>
  <c r="AA53" i="44" s="1"/>
  <c r="R84" i="55"/>
  <c r="Q83" i="55"/>
  <c r="AD65" i="55"/>
  <c r="E64" i="55"/>
  <c r="D65" i="55" s="1"/>
  <c r="AC64" i="55"/>
  <c r="AI65" i="44"/>
  <c r="AL64" i="44"/>
  <c r="AM64" i="44" s="1"/>
  <c r="Z54" i="55"/>
  <c r="AA54" i="55" s="1"/>
  <c r="W55" i="55"/>
  <c r="D63" i="44"/>
  <c r="E63" i="44" s="1"/>
  <c r="D64" i="44" s="1"/>
  <c r="O52" i="55"/>
  <c r="M54" i="55" l="1"/>
  <c r="N54" i="55" s="1"/>
  <c r="J55" i="55"/>
  <c r="O54" i="55"/>
  <c r="W55" i="44"/>
  <c r="Z54" i="44"/>
  <c r="AA54" i="44" s="1"/>
  <c r="Z55" i="55"/>
  <c r="AA55" i="55" s="1"/>
  <c r="W56" i="55"/>
  <c r="AD65" i="44"/>
  <c r="AC64" i="44"/>
  <c r="E64" i="44"/>
  <c r="D65" i="44" s="1"/>
  <c r="M56" i="44"/>
  <c r="N56" i="44" s="1"/>
  <c r="J57" i="44"/>
  <c r="AI66" i="44"/>
  <c r="AL65" i="44"/>
  <c r="AM65" i="44" s="1"/>
  <c r="AD66" i="55"/>
  <c r="AC65" i="55"/>
  <c r="E65" i="55"/>
  <c r="D66" i="55" s="1"/>
  <c r="R86" i="44"/>
  <c r="Q85" i="44"/>
  <c r="AL64" i="55"/>
  <c r="AM64" i="55" s="1"/>
  <c r="AI65" i="55"/>
  <c r="R85" i="55"/>
  <c r="Q84" i="55"/>
  <c r="O53" i="55"/>
  <c r="Q85" i="55" l="1"/>
  <c r="R86" i="55"/>
  <c r="AL65" i="55"/>
  <c r="AM65" i="55" s="1"/>
  <c r="AI66" i="55"/>
  <c r="J58" i="44"/>
  <c r="M57" i="44"/>
  <c r="N57" i="44" s="1"/>
  <c r="O57" i="44" s="1"/>
  <c r="Z56" i="55"/>
  <c r="AA56" i="55" s="1"/>
  <c r="W57" i="55"/>
  <c r="AD67" i="55"/>
  <c r="AC66" i="55"/>
  <c r="E66" i="55"/>
  <c r="D67" i="55" s="1"/>
  <c r="AD66" i="44"/>
  <c r="AC65" i="44"/>
  <c r="E65" i="44"/>
  <c r="R87" i="44"/>
  <c r="Q86" i="44"/>
  <c r="O56" i="44"/>
  <c r="M55" i="55"/>
  <c r="N55" i="55" s="1"/>
  <c r="J56" i="55"/>
  <c r="W56" i="44"/>
  <c r="Z55" i="44"/>
  <c r="AA55" i="44" s="1"/>
  <c r="AL66" i="44"/>
  <c r="AM66" i="44" s="1"/>
  <c r="AI67" i="44"/>
  <c r="Z57" i="55" l="1"/>
  <c r="AA57" i="55" s="1"/>
  <c r="W58" i="55"/>
  <c r="W57" i="44"/>
  <c r="Z56" i="44"/>
  <c r="AA56" i="44" s="1"/>
  <c r="M56" i="55"/>
  <c r="N56" i="55" s="1"/>
  <c r="J57" i="55"/>
  <c r="R87" i="55"/>
  <c r="Q86" i="55"/>
  <c r="AL67" i="44"/>
  <c r="AM67" i="44" s="1"/>
  <c r="AI68" i="44"/>
  <c r="AD67" i="44"/>
  <c r="AC66" i="44"/>
  <c r="E66" i="44"/>
  <c r="D67" i="44" s="1"/>
  <c r="AD68" i="55"/>
  <c r="AC67" i="55"/>
  <c r="E67" i="55"/>
  <c r="D68" i="55" s="1"/>
  <c r="M58" i="44"/>
  <c r="N58" i="44" s="1"/>
  <c r="J59" i="44"/>
  <c r="R88" i="44"/>
  <c r="Q87" i="44"/>
  <c r="AL66" i="55"/>
  <c r="AM66" i="55" s="1"/>
  <c r="AI67" i="55"/>
  <c r="O56" i="55"/>
  <c r="O55" i="55"/>
  <c r="D66" i="44"/>
  <c r="AL68" i="44" l="1"/>
  <c r="AM68" i="44" s="1"/>
  <c r="AI69" i="44"/>
  <c r="AL67" i="55"/>
  <c r="AM67" i="55" s="1"/>
  <c r="AI68" i="55"/>
  <c r="Q87" i="55"/>
  <c r="R88" i="55"/>
  <c r="M57" i="55"/>
  <c r="N57" i="55" s="1"/>
  <c r="J58" i="55"/>
  <c r="AD69" i="55"/>
  <c r="E68" i="55"/>
  <c r="D69" i="55" s="1"/>
  <c r="AC68" i="55"/>
  <c r="Q88" i="44"/>
  <c r="R89" i="44"/>
  <c r="Z57" i="44"/>
  <c r="AA57" i="44" s="1"/>
  <c r="W58" i="44"/>
  <c r="AD68" i="44"/>
  <c r="AC67" i="44"/>
  <c r="E67" i="44"/>
  <c r="D68" i="44" s="1"/>
  <c r="J60" i="44"/>
  <c r="M59" i="44"/>
  <c r="N59" i="44" s="1"/>
  <c r="Z58" i="55"/>
  <c r="AA58" i="55" s="1"/>
  <c r="W59" i="55"/>
  <c r="O59" i="44"/>
  <c r="O58" i="44"/>
  <c r="AD70" i="55" l="1"/>
  <c r="AC69" i="55"/>
  <c r="E69" i="55"/>
  <c r="D70" i="55" s="1"/>
  <c r="Q89" i="44"/>
  <c r="R90" i="44"/>
  <c r="Z59" i="55"/>
  <c r="AA59" i="55" s="1"/>
  <c r="W60" i="55"/>
  <c r="M58" i="55"/>
  <c r="N58" i="55" s="1"/>
  <c r="J59" i="55"/>
  <c r="O57" i="55"/>
  <c r="O60" i="44"/>
  <c r="R89" i="55"/>
  <c r="Q88" i="55"/>
  <c r="J61" i="44"/>
  <c r="M60" i="44"/>
  <c r="N60" i="44" s="1"/>
  <c r="AL68" i="55"/>
  <c r="AM68" i="55" s="1"/>
  <c r="AI69" i="55"/>
  <c r="AD69" i="44"/>
  <c r="AC68" i="44"/>
  <c r="E68" i="44"/>
  <c r="D69" i="44" s="1"/>
  <c r="AL69" i="44"/>
  <c r="AM69" i="44" s="1"/>
  <c r="AI70" i="44"/>
  <c r="Z58" i="44"/>
  <c r="AA58" i="44" s="1"/>
  <c r="W59" i="44"/>
  <c r="Z59" i="44" l="1"/>
  <c r="AA59" i="44" s="1"/>
  <c r="W60" i="44"/>
  <c r="AD70" i="44"/>
  <c r="AC69" i="44"/>
  <c r="E69" i="44"/>
  <c r="D70" i="44" s="1"/>
  <c r="Q90" i="44"/>
  <c r="R91" i="44"/>
  <c r="R90" i="55"/>
  <c r="Q89" i="55"/>
  <c r="AL70" i="44"/>
  <c r="AM70" i="44" s="1"/>
  <c r="AI71" i="44"/>
  <c r="M59" i="55"/>
  <c r="N59" i="55" s="1"/>
  <c r="J60" i="55"/>
  <c r="O58" i="55"/>
  <c r="J62" i="44"/>
  <c r="M61" i="44"/>
  <c r="N61" i="44" s="1"/>
  <c r="Z60" i="55"/>
  <c r="AA60" i="55" s="1"/>
  <c r="W61" i="55"/>
  <c r="AL69" i="55"/>
  <c r="AM69" i="55" s="1"/>
  <c r="AI70" i="55"/>
  <c r="AD71" i="55"/>
  <c r="AC70" i="55"/>
  <c r="E70" i="55"/>
  <c r="D71" i="55" s="1"/>
  <c r="O59" i="55" l="1"/>
  <c r="Z61" i="55"/>
  <c r="AA61" i="55" s="1"/>
  <c r="W62" i="55"/>
  <c r="AL71" i="44"/>
  <c r="AM71" i="44" s="1"/>
  <c r="AI72" i="44"/>
  <c r="AL70" i="55"/>
  <c r="AM70" i="55" s="1"/>
  <c r="AI71" i="55"/>
  <c r="Q91" i="44"/>
  <c r="R92" i="44"/>
  <c r="O61" i="44"/>
  <c r="M60" i="55"/>
  <c r="N60" i="55" s="1"/>
  <c r="J61" i="55"/>
  <c r="J63" i="44"/>
  <c r="M62" i="44"/>
  <c r="N62" i="44" s="1"/>
  <c r="AD71" i="44"/>
  <c r="AC70" i="44"/>
  <c r="E70" i="44"/>
  <c r="D71" i="44" s="1"/>
  <c r="Z60" i="44"/>
  <c r="AA60" i="44" s="1"/>
  <c r="W61" i="44"/>
  <c r="AD72" i="55"/>
  <c r="AC71" i="55"/>
  <c r="E71" i="55"/>
  <c r="D72" i="55" s="1"/>
  <c r="Q90" i="55"/>
  <c r="R91" i="55"/>
  <c r="AD73" i="55" l="1"/>
  <c r="AC72" i="55"/>
  <c r="E72" i="55"/>
  <c r="D73" i="55" s="1"/>
  <c r="R92" i="55"/>
  <c r="Q91" i="55"/>
  <c r="Q92" i="44"/>
  <c r="R93" i="44"/>
  <c r="AL71" i="55"/>
  <c r="AM71" i="55" s="1"/>
  <c r="AI72" i="55"/>
  <c r="M61" i="55"/>
  <c r="N61" i="55" s="1"/>
  <c r="O61" i="55" s="1"/>
  <c r="J62" i="55"/>
  <c r="O60" i="55"/>
  <c r="Z62" i="55"/>
  <c r="AA62" i="55" s="1"/>
  <c r="W63" i="55"/>
  <c r="O62" i="44"/>
  <c r="Z61" i="44"/>
  <c r="AA61" i="44" s="1"/>
  <c r="W62" i="44"/>
  <c r="AL72" i="44"/>
  <c r="AM72" i="44" s="1"/>
  <c r="AI73" i="44"/>
  <c r="AD72" i="44"/>
  <c r="AC71" i="44"/>
  <c r="E71" i="44"/>
  <c r="D72" i="44" s="1"/>
  <c r="M63" i="44"/>
  <c r="N63" i="44" s="1"/>
  <c r="J64" i="44"/>
  <c r="M62" i="55" l="1"/>
  <c r="N62" i="55" s="1"/>
  <c r="J63" i="55"/>
  <c r="W64" i="55"/>
  <c r="Z63" i="55"/>
  <c r="AA63" i="55" s="1"/>
  <c r="M64" i="44"/>
  <c r="N64" i="44" s="1"/>
  <c r="J65" i="44"/>
  <c r="O63" i="44"/>
  <c r="Q93" i="44"/>
  <c r="R94" i="44"/>
  <c r="AL72" i="55"/>
  <c r="AM72" i="55" s="1"/>
  <c r="AI73" i="55"/>
  <c r="AD74" i="55"/>
  <c r="AC73" i="55"/>
  <c r="E73" i="55"/>
  <c r="O62" i="55"/>
  <c r="AD73" i="44"/>
  <c r="AC72" i="44"/>
  <c r="E72" i="44"/>
  <c r="D73" i="44" s="1"/>
  <c r="AL73" i="44"/>
  <c r="AM73" i="44" s="1"/>
  <c r="AI74" i="44"/>
  <c r="Q92" i="55"/>
  <c r="R93" i="55"/>
  <c r="Z62" i="44"/>
  <c r="AA62" i="44" s="1"/>
  <c r="W63" i="44"/>
  <c r="AL73" i="55" l="1"/>
  <c r="AM73" i="55" s="1"/>
  <c r="AI74" i="55"/>
  <c r="AD75" i="55"/>
  <c r="AC74" i="55"/>
  <c r="Q94" i="44"/>
  <c r="R95" i="44"/>
  <c r="W65" i="55"/>
  <c r="Z64" i="55"/>
  <c r="AA64" i="55" s="1"/>
  <c r="R94" i="55"/>
  <c r="Q93" i="55"/>
  <c r="O64" i="44"/>
  <c r="M63" i="55"/>
  <c r="N63" i="55" s="1"/>
  <c r="J64" i="55"/>
  <c r="Z63" i="44"/>
  <c r="AA63" i="44" s="1"/>
  <c r="W64" i="44"/>
  <c r="AL74" i="44"/>
  <c r="AM74" i="44" s="1"/>
  <c r="AI75" i="44"/>
  <c r="M65" i="44"/>
  <c r="N65" i="44" s="1"/>
  <c r="J66" i="44"/>
  <c r="AD74" i="44"/>
  <c r="AC73" i="44"/>
  <c r="E73" i="44"/>
  <c r="D74" i="44" s="1"/>
  <c r="D74" i="55"/>
  <c r="E74" i="55" s="1"/>
  <c r="D75" i="55" s="1"/>
  <c r="Z65" i="55" l="1"/>
  <c r="AA65" i="55" s="1"/>
  <c r="W66" i="55"/>
  <c r="AL75" i="44"/>
  <c r="AM75" i="44" s="1"/>
  <c r="AI76" i="44"/>
  <c r="AD76" i="55"/>
  <c r="E75" i="55"/>
  <c r="D76" i="55" s="1"/>
  <c r="AC75" i="55"/>
  <c r="J65" i="55"/>
  <c r="M64" i="55"/>
  <c r="N64" i="55" s="1"/>
  <c r="Q94" i="55"/>
  <c r="R95" i="55"/>
  <c r="R96" i="44"/>
  <c r="Q95" i="44"/>
  <c r="M66" i="44"/>
  <c r="N66" i="44" s="1"/>
  <c r="J67" i="44"/>
  <c r="AL74" i="55"/>
  <c r="AM74" i="55" s="1"/>
  <c r="AI75" i="55"/>
  <c r="O63" i="55"/>
  <c r="E74" i="44"/>
  <c r="D75" i="44" s="1"/>
  <c r="AD75" i="44"/>
  <c r="AC74" i="44"/>
  <c r="O65" i="44"/>
  <c r="O66" i="44"/>
  <c r="Z64" i="44"/>
  <c r="AA64" i="44" s="1"/>
  <c r="W65" i="44"/>
  <c r="J66" i="55" l="1"/>
  <c r="M65" i="55"/>
  <c r="N65" i="55" s="1"/>
  <c r="W67" i="55"/>
  <c r="Z66" i="55"/>
  <c r="AA66" i="55" s="1"/>
  <c r="R97" i="44"/>
  <c r="Q96" i="44"/>
  <c r="AL75" i="55"/>
  <c r="AM75" i="55" s="1"/>
  <c r="AI76" i="55"/>
  <c r="R96" i="55"/>
  <c r="Q95" i="55"/>
  <c r="AL76" i="44"/>
  <c r="AM76" i="44" s="1"/>
  <c r="AI77" i="44"/>
  <c r="Z65" i="44"/>
  <c r="AA65" i="44" s="1"/>
  <c r="W66" i="44"/>
  <c r="M67" i="44"/>
  <c r="N67" i="44" s="1"/>
  <c r="J68" i="44"/>
  <c r="O64" i="55"/>
  <c r="O65" i="55"/>
  <c r="AD77" i="55"/>
  <c r="AC76" i="55"/>
  <c r="AD76" i="44"/>
  <c r="E75" i="44"/>
  <c r="D76" i="44" s="1"/>
  <c r="AC75" i="44"/>
  <c r="AI78" i="44" l="1"/>
  <c r="AL77" i="44"/>
  <c r="AM77" i="44" s="1"/>
  <c r="Z66" i="44"/>
  <c r="AA66" i="44" s="1"/>
  <c r="W67" i="44"/>
  <c r="Q96" i="55"/>
  <c r="R97" i="55"/>
  <c r="Z67" i="55"/>
  <c r="AA67" i="55" s="1"/>
  <c r="W68" i="55"/>
  <c r="AD77" i="44"/>
  <c r="AC76" i="44"/>
  <c r="M68" i="44"/>
  <c r="N68" i="44" s="1"/>
  <c r="J69" i="44"/>
  <c r="M66" i="55"/>
  <c r="N66" i="55" s="1"/>
  <c r="J67" i="55"/>
  <c r="AI77" i="55"/>
  <c r="AL76" i="55"/>
  <c r="AM76" i="55" s="1"/>
  <c r="AD78" i="55"/>
  <c r="AC77" i="55"/>
  <c r="D77" i="55"/>
  <c r="E77" i="55" s="1"/>
  <c r="D78" i="55" s="1"/>
  <c r="R98" i="44"/>
  <c r="Q97" i="44"/>
  <c r="O67" i="44"/>
  <c r="AI78" i="55" l="1"/>
  <c r="AL77" i="55"/>
  <c r="AM77" i="55" s="1"/>
  <c r="M69" i="44"/>
  <c r="N69" i="44" s="1"/>
  <c r="J70" i="44"/>
  <c r="O66" i="55"/>
  <c r="R99" i="44"/>
  <c r="Q98" i="44"/>
  <c r="O68" i="44"/>
  <c r="J68" i="55"/>
  <c r="M67" i="55"/>
  <c r="N67" i="55" s="1"/>
  <c r="Z67" i="44"/>
  <c r="AA67" i="44" s="1"/>
  <c r="W68" i="44"/>
  <c r="O69" i="44"/>
  <c r="AD79" i="55"/>
  <c r="AC78" i="55"/>
  <c r="E78" i="55"/>
  <c r="D79" i="55" s="1"/>
  <c r="AD78" i="44"/>
  <c r="AC77" i="44"/>
  <c r="D77" i="44"/>
  <c r="E77" i="44" s="1"/>
  <c r="D78" i="44" s="1"/>
  <c r="Z68" i="55"/>
  <c r="AA68" i="55" s="1"/>
  <c r="W69" i="55"/>
  <c r="R98" i="55"/>
  <c r="Q97" i="55"/>
  <c r="AI79" i="44"/>
  <c r="AL78" i="44"/>
  <c r="AM78" i="44" s="1"/>
  <c r="AD79" i="44" l="1"/>
  <c r="AC78" i="44"/>
  <c r="E78" i="44"/>
  <c r="D79" i="44" s="1"/>
  <c r="Z69" i="55"/>
  <c r="AA69" i="55" s="1"/>
  <c r="W70" i="55"/>
  <c r="M68" i="55"/>
  <c r="N68" i="55" s="1"/>
  <c r="J69" i="55"/>
  <c r="O67" i="55"/>
  <c r="AD80" i="55"/>
  <c r="AC79" i="55"/>
  <c r="E79" i="55"/>
  <c r="D80" i="55" s="1"/>
  <c r="Q98" i="55"/>
  <c r="R99" i="55"/>
  <c r="M70" i="44"/>
  <c r="N70" i="44" s="1"/>
  <c r="J71" i="44"/>
  <c r="AI80" i="44"/>
  <c r="AL79" i="44"/>
  <c r="AM79" i="44" s="1"/>
  <c r="Q99" i="44"/>
  <c r="R100" i="44"/>
  <c r="Z68" i="44"/>
  <c r="AA68" i="44" s="1"/>
  <c r="W69" i="44"/>
  <c r="AI79" i="55"/>
  <c r="AL78" i="55"/>
  <c r="AM78" i="55" s="1"/>
  <c r="Z70" i="55" l="1"/>
  <c r="AA70" i="55" s="1"/>
  <c r="W71" i="55"/>
  <c r="R100" i="55"/>
  <c r="Q99" i="55"/>
  <c r="AD81" i="55"/>
  <c r="AC80" i="55"/>
  <c r="E80" i="55"/>
  <c r="D81" i="55" s="1"/>
  <c r="J70" i="55"/>
  <c r="M69" i="55"/>
  <c r="N69" i="55" s="1"/>
  <c r="O68" i="55"/>
  <c r="AI81" i="44"/>
  <c r="AL80" i="44"/>
  <c r="AM80" i="44" s="1"/>
  <c r="M71" i="44"/>
  <c r="N71" i="44" s="1"/>
  <c r="J72" i="44"/>
  <c r="O69" i="55"/>
  <c r="AI80" i="55"/>
  <c r="AL79" i="55"/>
  <c r="AM79" i="55" s="1"/>
  <c r="W70" i="44"/>
  <c r="Z69" i="44"/>
  <c r="AA69" i="44" s="1"/>
  <c r="Q100" i="44"/>
  <c r="R101" i="44"/>
  <c r="AD80" i="44"/>
  <c r="AC79" i="44"/>
  <c r="E79" i="44"/>
  <c r="D80" i="44" s="1"/>
  <c r="O70" i="44"/>
  <c r="M72" i="44" l="1"/>
  <c r="N72" i="44" s="1"/>
  <c r="J73" i="44"/>
  <c r="AL81" i="44"/>
  <c r="AM81" i="44" s="1"/>
  <c r="AI82" i="44"/>
  <c r="O71" i="44"/>
  <c r="R101" i="55"/>
  <c r="Q100" i="55"/>
  <c r="O72" i="44"/>
  <c r="W71" i="44"/>
  <c r="Z70" i="44"/>
  <c r="AA70" i="44" s="1"/>
  <c r="Z71" i="55"/>
  <c r="AA71" i="55" s="1"/>
  <c r="W72" i="55"/>
  <c r="M70" i="55"/>
  <c r="N70" i="55" s="1"/>
  <c r="J71" i="55"/>
  <c r="R102" i="44"/>
  <c r="Q101" i="44"/>
  <c r="AD81" i="44"/>
  <c r="AC80" i="44"/>
  <c r="E80" i="44"/>
  <c r="D81" i="44" s="1"/>
  <c r="AD82" i="55"/>
  <c r="AC81" i="55"/>
  <c r="E81" i="55"/>
  <c r="D82" i="55" s="1"/>
  <c r="AI81" i="55"/>
  <c r="AL80" i="55"/>
  <c r="AM80" i="55" s="1"/>
  <c r="W73" i="55" l="1"/>
  <c r="Z72" i="55"/>
  <c r="AA72" i="55" s="1"/>
  <c r="AI82" i="55"/>
  <c r="AL81" i="55"/>
  <c r="AM81" i="55" s="1"/>
  <c r="W72" i="44"/>
  <c r="Z71" i="44"/>
  <c r="AA71" i="44" s="1"/>
  <c r="AD83" i="55"/>
  <c r="AC82" i="55"/>
  <c r="E82" i="55"/>
  <c r="D83" i="55" s="1"/>
  <c r="Q101" i="55"/>
  <c r="R102" i="55"/>
  <c r="O70" i="55"/>
  <c r="AD82" i="44"/>
  <c r="AC81" i="44"/>
  <c r="E81" i="44"/>
  <c r="D82" i="44" s="1"/>
  <c r="AL82" i="44"/>
  <c r="AM82" i="44" s="1"/>
  <c r="AI83" i="44"/>
  <c r="M73" i="44"/>
  <c r="N73" i="44" s="1"/>
  <c r="J74" i="44"/>
  <c r="Q102" i="44"/>
  <c r="R103" i="44"/>
  <c r="Q103" i="44" s="1"/>
  <c r="M71" i="55"/>
  <c r="N71" i="55" s="1"/>
  <c r="J72" i="55"/>
  <c r="Q102" i="55" l="1"/>
  <c r="R103" i="55"/>
  <c r="Q103" i="55" s="1"/>
  <c r="M72" i="55"/>
  <c r="N72" i="55" s="1"/>
  <c r="J73" i="55"/>
  <c r="AD84" i="55"/>
  <c r="AC83" i="55"/>
  <c r="E83" i="55"/>
  <c r="D84" i="55" s="1"/>
  <c r="O72" i="55"/>
  <c r="W73" i="44"/>
  <c r="Z72" i="44"/>
  <c r="AA72" i="44" s="1"/>
  <c r="AI83" i="55"/>
  <c r="AL82" i="55"/>
  <c r="AM82" i="55" s="1"/>
  <c r="W74" i="55"/>
  <c r="Z73" i="55"/>
  <c r="AA73" i="55" s="1"/>
  <c r="M74" i="44"/>
  <c r="N74" i="44" s="1"/>
  <c r="J75" i="44"/>
  <c r="O73" i="44"/>
  <c r="AL83" i="44"/>
  <c r="AM83" i="44" s="1"/>
  <c r="AI84" i="44"/>
  <c r="O71" i="55"/>
  <c r="AD83" i="44"/>
  <c r="AC82" i="44"/>
  <c r="E82" i="44"/>
  <c r="D83" i="44" s="1"/>
  <c r="W75" i="55" l="1"/>
  <c r="Z74" i="55"/>
  <c r="AA74" i="55" s="1"/>
  <c r="AD84" i="44"/>
  <c r="AC83" i="44"/>
  <c r="E83" i="44"/>
  <c r="D84" i="44" s="1"/>
  <c r="O73" i="55"/>
  <c r="O74" i="44"/>
  <c r="AI84" i="55"/>
  <c r="AL83" i="55"/>
  <c r="AM83" i="55" s="1"/>
  <c r="Z73" i="44"/>
  <c r="AA73" i="44" s="1"/>
  <c r="W74" i="44"/>
  <c r="AL84" i="44"/>
  <c r="AM84" i="44" s="1"/>
  <c r="AI85" i="44"/>
  <c r="AD85" i="55"/>
  <c r="AC84" i="55"/>
  <c r="E84" i="55"/>
  <c r="D85" i="55" s="1"/>
  <c r="M73" i="55"/>
  <c r="N73" i="55" s="1"/>
  <c r="J74" i="55"/>
  <c r="J76" i="44"/>
  <c r="M75" i="44"/>
  <c r="N75" i="44" s="1"/>
  <c r="AL85" i="44" l="1"/>
  <c r="AM85" i="44" s="1"/>
  <c r="AI86" i="44"/>
  <c r="AI85" i="55"/>
  <c r="AL84" i="55"/>
  <c r="AM84" i="55" s="1"/>
  <c r="J77" i="44"/>
  <c r="M76" i="44"/>
  <c r="N76" i="44" s="1"/>
  <c r="O75" i="44"/>
  <c r="J75" i="55"/>
  <c r="M74" i="55"/>
  <c r="N74" i="55" s="1"/>
  <c r="O74" i="55"/>
  <c r="AD85" i="44"/>
  <c r="AC84" i="44"/>
  <c r="E84" i="44"/>
  <c r="D85" i="44" s="1"/>
  <c r="Z74" i="44"/>
  <c r="AA74" i="44" s="1"/>
  <c r="W75" i="44"/>
  <c r="AD86" i="55"/>
  <c r="AC85" i="55"/>
  <c r="E85" i="55"/>
  <c r="D86" i="55" s="1"/>
  <c r="Z75" i="55"/>
  <c r="AA75" i="55" s="1"/>
  <c r="W76" i="55"/>
  <c r="J76" i="55" l="1"/>
  <c r="M75" i="55"/>
  <c r="N75" i="55" s="1"/>
  <c r="O75" i="55"/>
  <c r="J78" i="44"/>
  <c r="M77" i="44"/>
  <c r="N77" i="44" s="1"/>
  <c r="O76" i="44"/>
  <c r="Z75" i="44"/>
  <c r="AA75" i="44" s="1"/>
  <c r="W76" i="44"/>
  <c r="Z76" i="55"/>
  <c r="AA76" i="55" s="1"/>
  <c r="W77" i="55"/>
  <c r="AD87" i="55"/>
  <c r="E86" i="55"/>
  <c r="D87" i="55" s="1"/>
  <c r="AC86" i="55"/>
  <c r="AL85" i="55"/>
  <c r="AM85" i="55" s="1"/>
  <c r="AI86" i="55"/>
  <c r="AL86" i="44"/>
  <c r="AM86" i="44" s="1"/>
  <c r="AI87" i="44"/>
  <c r="AD86" i="44"/>
  <c r="AC85" i="44"/>
  <c r="E85" i="44"/>
  <c r="D86" i="44" s="1"/>
  <c r="W78" i="55" l="1"/>
  <c r="Z77" i="55"/>
  <c r="AA77" i="55" s="1"/>
  <c r="AL86" i="55"/>
  <c r="AM86" i="55" s="1"/>
  <c r="AI87" i="55"/>
  <c r="M76" i="55"/>
  <c r="N76" i="55" s="1"/>
  <c r="J77" i="55"/>
  <c r="M78" i="44"/>
  <c r="N78" i="44" s="1"/>
  <c r="O78" i="44" s="1"/>
  <c r="J79" i="44"/>
  <c r="O77" i="44"/>
  <c r="Z76" i="44"/>
  <c r="AA76" i="44" s="1"/>
  <c r="W77" i="44"/>
  <c r="AD87" i="44"/>
  <c r="AC86" i="44"/>
  <c r="E86" i="44"/>
  <c r="D87" i="44" s="1"/>
  <c r="AL87" i="44"/>
  <c r="AM87" i="44" s="1"/>
  <c r="AI88" i="44"/>
  <c r="AD88" i="55"/>
  <c r="E87" i="55"/>
  <c r="D88" i="55" s="1"/>
  <c r="AC87" i="55"/>
  <c r="AD88" i="44" l="1"/>
  <c r="AC87" i="44"/>
  <c r="E87" i="44"/>
  <c r="D88" i="44" s="1"/>
  <c r="M79" i="44"/>
  <c r="N79" i="44" s="1"/>
  <c r="J80" i="44"/>
  <c r="Z77" i="44"/>
  <c r="AA77" i="44" s="1"/>
  <c r="W78" i="44"/>
  <c r="M77" i="55"/>
  <c r="N77" i="55" s="1"/>
  <c r="J78" i="55"/>
  <c r="O76" i="55"/>
  <c r="O77" i="55"/>
  <c r="AL87" i="55"/>
  <c r="AM87" i="55" s="1"/>
  <c r="AI88" i="55"/>
  <c r="AD89" i="55"/>
  <c r="AC88" i="55"/>
  <c r="E88" i="55"/>
  <c r="D89" i="55" s="1"/>
  <c r="AL88" i="44"/>
  <c r="AM88" i="44" s="1"/>
  <c r="AI89" i="44"/>
  <c r="W79" i="55"/>
  <c r="Z78" i="55"/>
  <c r="AA78" i="55" s="1"/>
  <c r="M80" i="44" l="1"/>
  <c r="N80" i="44" s="1"/>
  <c r="J81" i="44"/>
  <c r="M78" i="55"/>
  <c r="N78" i="55" s="1"/>
  <c r="J79" i="55"/>
  <c r="Z79" i="55"/>
  <c r="AA79" i="55" s="1"/>
  <c r="W80" i="55"/>
  <c r="O79" i="44"/>
  <c r="AL88" i="55"/>
  <c r="AM88" i="55" s="1"/>
  <c r="AI89" i="55"/>
  <c r="Z78" i="44"/>
  <c r="AA78" i="44" s="1"/>
  <c r="W79" i="44"/>
  <c r="AL89" i="44"/>
  <c r="AM89" i="44" s="1"/>
  <c r="AI90" i="44"/>
  <c r="AD90" i="55"/>
  <c r="E89" i="55"/>
  <c r="AC89" i="55"/>
  <c r="AC88" i="44"/>
  <c r="AD89" i="44"/>
  <c r="E88" i="44"/>
  <c r="D89" i="44" s="1"/>
  <c r="Z79" i="44" l="1"/>
  <c r="AA79" i="44" s="1"/>
  <c r="W80" i="44"/>
  <c r="AI91" i="44"/>
  <c r="AL90" i="44"/>
  <c r="AM90" i="44" s="1"/>
  <c r="AD90" i="44"/>
  <c r="AC89" i="44"/>
  <c r="E89" i="44"/>
  <c r="D90" i="44" s="1"/>
  <c r="M79" i="55"/>
  <c r="N79" i="55" s="1"/>
  <c r="J80" i="55"/>
  <c r="O78" i="55"/>
  <c r="O79" i="55"/>
  <c r="M81" i="44"/>
  <c r="N81" i="44" s="1"/>
  <c r="J82" i="44"/>
  <c r="AD91" i="55"/>
  <c r="AC90" i="55"/>
  <c r="AL89" i="55"/>
  <c r="AM89" i="55" s="1"/>
  <c r="AI90" i="55"/>
  <c r="Z80" i="55"/>
  <c r="AA80" i="55" s="1"/>
  <c r="W81" i="55"/>
  <c r="D90" i="55"/>
  <c r="E90" i="55" s="1"/>
  <c r="D91" i="55" s="1"/>
  <c r="O80" i="44"/>
  <c r="AD92" i="55" l="1"/>
  <c r="E91" i="55"/>
  <c r="D92" i="55" s="1"/>
  <c r="AC91" i="55"/>
  <c r="M80" i="55"/>
  <c r="N80" i="55" s="1"/>
  <c r="J81" i="55"/>
  <c r="M82" i="44"/>
  <c r="N82" i="44" s="1"/>
  <c r="J83" i="44"/>
  <c r="O81" i="44"/>
  <c r="AI92" i="44"/>
  <c r="AL91" i="44"/>
  <c r="AM91" i="44" s="1"/>
  <c r="W82" i="55"/>
  <c r="Z81" i="55"/>
  <c r="AA81" i="55" s="1"/>
  <c r="AC90" i="44"/>
  <c r="E90" i="44"/>
  <c r="AD91" i="44"/>
  <c r="Z80" i="44"/>
  <c r="AA80" i="44" s="1"/>
  <c r="W81" i="44"/>
  <c r="AL90" i="55"/>
  <c r="AM90" i="55" s="1"/>
  <c r="AI91" i="55"/>
  <c r="Z82" i="55" l="1"/>
  <c r="AA82" i="55" s="1"/>
  <c r="W83" i="55"/>
  <c r="AL92" i="44"/>
  <c r="AM92" i="44" s="1"/>
  <c r="AI93" i="44"/>
  <c r="M83" i="44"/>
  <c r="N83" i="44" s="1"/>
  <c r="J84" i="44"/>
  <c r="AL91" i="55"/>
  <c r="AM91" i="55" s="1"/>
  <c r="AI92" i="55"/>
  <c r="O82" i="44"/>
  <c r="O83" i="44"/>
  <c r="O80" i="55"/>
  <c r="D91" i="44"/>
  <c r="E91" i="44" s="1"/>
  <c r="D92" i="44" s="1"/>
  <c r="AD93" i="55"/>
  <c r="AC92" i="55"/>
  <c r="E92" i="55"/>
  <c r="M81" i="55"/>
  <c r="N81" i="55" s="1"/>
  <c r="J82" i="55"/>
  <c r="Z81" i="44"/>
  <c r="AA81" i="44" s="1"/>
  <c r="W82" i="44"/>
  <c r="AC91" i="44"/>
  <c r="AD92" i="44"/>
  <c r="AD94" i="55" l="1"/>
  <c r="AC93" i="55"/>
  <c r="Z82" i="44"/>
  <c r="AA82" i="44" s="1"/>
  <c r="W83" i="44"/>
  <c r="AL93" i="44"/>
  <c r="AM93" i="44" s="1"/>
  <c r="AI94" i="44"/>
  <c r="AL92" i="55"/>
  <c r="AM92" i="55" s="1"/>
  <c r="AI93" i="55"/>
  <c r="M82" i="55"/>
  <c r="N82" i="55" s="1"/>
  <c r="J83" i="55"/>
  <c r="O82" i="55"/>
  <c r="O81" i="55"/>
  <c r="Z83" i="55"/>
  <c r="AA83" i="55" s="1"/>
  <c r="W84" i="55"/>
  <c r="AC92" i="44"/>
  <c r="E92" i="44"/>
  <c r="D93" i="44" s="1"/>
  <c r="AD93" i="44"/>
  <c r="M84" i="44"/>
  <c r="N84" i="44" s="1"/>
  <c r="J85" i="44"/>
  <c r="D93" i="55"/>
  <c r="E93" i="55" s="1"/>
  <c r="D94" i="55" s="1"/>
  <c r="AL93" i="55" l="1"/>
  <c r="AM93" i="55" s="1"/>
  <c r="AI94" i="55"/>
  <c r="O84" i="44"/>
  <c r="M83" i="55"/>
  <c r="N83" i="55" s="1"/>
  <c r="J84" i="55"/>
  <c r="M85" i="44"/>
  <c r="N85" i="44" s="1"/>
  <c r="J86" i="44"/>
  <c r="AI95" i="44"/>
  <c r="AL94" i="44"/>
  <c r="AM94" i="44" s="1"/>
  <c r="AC93" i="44"/>
  <c r="E93" i="44"/>
  <c r="D94" i="44" s="1"/>
  <c r="AD94" i="44"/>
  <c r="Z83" i="44"/>
  <c r="AA83" i="44" s="1"/>
  <c r="W84" i="44"/>
  <c r="W85" i="55"/>
  <c r="Z84" i="55"/>
  <c r="AA84" i="55" s="1"/>
  <c r="AD95" i="55"/>
  <c r="AC94" i="55"/>
  <c r="E94" i="55"/>
  <c r="D95" i="55" s="1"/>
  <c r="O85" i="44" l="1"/>
  <c r="AL94" i="55"/>
  <c r="AM94" i="55" s="1"/>
  <c r="AI95" i="55"/>
  <c r="M86" i="44"/>
  <c r="N86" i="44" s="1"/>
  <c r="J87" i="44"/>
  <c r="O83" i="55"/>
  <c r="W86" i="55"/>
  <c r="Z85" i="55"/>
  <c r="AA85" i="55" s="1"/>
  <c r="AL95" i="44"/>
  <c r="AM95" i="44" s="1"/>
  <c r="AI96" i="44"/>
  <c r="W85" i="44"/>
  <c r="Z84" i="44"/>
  <c r="AA84" i="44" s="1"/>
  <c r="O84" i="55"/>
  <c r="M84" i="55"/>
  <c r="N84" i="55" s="1"/>
  <c r="J85" i="55"/>
  <c r="AD96" i="55"/>
  <c r="E95" i="55"/>
  <c r="D96" i="55" s="1"/>
  <c r="AC95" i="55"/>
  <c r="AC94" i="44"/>
  <c r="AD95" i="44"/>
  <c r="E94" i="44"/>
  <c r="D95" i="44" s="1"/>
  <c r="W86" i="44" l="1"/>
  <c r="Z85" i="44"/>
  <c r="AA85" i="44" s="1"/>
  <c r="E95" i="44"/>
  <c r="AC95" i="44"/>
  <c r="AD96" i="44"/>
  <c r="AL95" i="55"/>
  <c r="AM95" i="55" s="1"/>
  <c r="AI96" i="55"/>
  <c r="AL96" i="44"/>
  <c r="AM96" i="44" s="1"/>
  <c r="AI97" i="44"/>
  <c r="AD97" i="55"/>
  <c r="AC96" i="55"/>
  <c r="E96" i="55"/>
  <c r="D97" i="55" s="1"/>
  <c r="M87" i="44"/>
  <c r="N87" i="44" s="1"/>
  <c r="J88" i="44"/>
  <c r="M85" i="55"/>
  <c r="N85" i="55" s="1"/>
  <c r="J86" i="55"/>
  <c r="W87" i="55"/>
  <c r="Z86" i="55"/>
  <c r="AA86" i="55" s="1"/>
  <c r="O86" i="44"/>
  <c r="AL96" i="55" l="1"/>
  <c r="AM96" i="55" s="1"/>
  <c r="AI97" i="55"/>
  <c r="O87" i="44"/>
  <c r="AD97" i="44"/>
  <c r="AC96" i="44"/>
  <c r="J89" i="44"/>
  <c r="M88" i="44"/>
  <c r="N88" i="44" s="1"/>
  <c r="AD98" i="55"/>
  <c r="E97" i="55"/>
  <c r="D98" i="55" s="1"/>
  <c r="AC97" i="55"/>
  <c r="D96" i="44"/>
  <c r="E96" i="44" s="1"/>
  <c r="D97" i="44" s="1"/>
  <c r="Z87" i="55"/>
  <c r="AA87" i="55" s="1"/>
  <c r="W88" i="55"/>
  <c r="W87" i="44"/>
  <c r="Z86" i="44"/>
  <c r="AA86" i="44" s="1"/>
  <c r="O85" i="55"/>
  <c r="AI98" i="44"/>
  <c r="AL97" i="44"/>
  <c r="AM97" i="44" s="1"/>
  <c r="M86" i="55"/>
  <c r="N86" i="55" s="1"/>
  <c r="J87" i="55"/>
  <c r="O88" i="44"/>
  <c r="AD99" i="55" l="1"/>
  <c r="AC98" i="55"/>
  <c r="E98" i="55"/>
  <c r="D99" i="55" s="1"/>
  <c r="J90" i="44"/>
  <c r="M89" i="44"/>
  <c r="N89" i="44" s="1"/>
  <c r="O89" i="44" s="1"/>
  <c r="O86" i="55"/>
  <c r="AD98" i="44"/>
  <c r="AC97" i="44"/>
  <c r="E97" i="44"/>
  <c r="D98" i="44" s="1"/>
  <c r="J88" i="55"/>
  <c r="M87" i="55"/>
  <c r="N87" i="55" s="1"/>
  <c r="AL97" i="55"/>
  <c r="AM97" i="55" s="1"/>
  <c r="AI98" i="55"/>
  <c r="W88" i="44"/>
  <c r="Z87" i="44"/>
  <c r="AA87" i="44" s="1"/>
  <c r="AL98" i="44"/>
  <c r="AM98" i="44" s="1"/>
  <c r="AI99" i="44"/>
  <c r="W89" i="55"/>
  <c r="Z88" i="55"/>
  <c r="AA88" i="55" s="1"/>
  <c r="M88" i="55" l="1"/>
  <c r="N88" i="55" s="1"/>
  <c r="J89" i="55"/>
  <c r="J91" i="44"/>
  <c r="M90" i="44"/>
  <c r="N90" i="44" s="1"/>
  <c r="O90" i="44" s="1"/>
  <c r="AL98" i="55"/>
  <c r="AM98" i="55" s="1"/>
  <c r="AI99" i="55"/>
  <c r="Z89" i="55"/>
  <c r="AA89" i="55" s="1"/>
  <c r="W90" i="55"/>
  <c r="Z88" i="44"/>
  <c r="AA88" i="44" s="1"/>
  <c r="W89" i="44"/>
  <c r="O87" i="55"/>
  <c r="AD99" i="44"/>
  <c r="AC98" i="44"/>
  <c r="E98" i="44"/>
  <c r="AI100" i="44"/>
  <c r="AL99" i="44"/>
  <c r="AM99" i="44" s="1"/>
  <c r="AD100" i="55"/>
  <c r="AC99" i="55"/>
  <c r="E99" i="55"/>
  <c r="D100" i="55" s="1"/>
  <c r="AD100" i="44" l="1"/>
  <c r="AC99" i="44"/>
  <c r="AL99" i="55"/>
  <c r="AM99" i="55" s="1"/>
  <c r="AI100" i="55"/>
  <c r="M91" i="44"/>
  <c r="N91" i="44" s="1"/>
  <c r="J92" i="44"/>
  <c r="Z89" i="44"/>
  <c r="AA89" i="44" s="1"/>
  <c r="W90" i="44"/>
  <c r="AD101" i="55"/>
  <c r="AC100" i="55"/>
  <c r="E100" i="55"/>
  <c r="D101" i="55" s="1"/>
  <c r="AI101" i="44"/>
  <c r="AL100" i="44"/>
  <c r="AM100" i="44" s="1"/>
  <c r="M89" i="55"/>
  <c r="N89" i="55" s="1"/>
  <c r="J90" i="55"/>
  <c r="W91" i="55"/>
  <c r="Z90" i="55"/>
  <c r="AA90" i="55" s="1"/>
  <c r="D99" i="44"/>
  <c r="E99" i="44" s="1"/>
  <c r="D100" i="44" s="1"/>
  <c r="O88" i="55"/>
  <c r="AL101" i="44" l="1"/>
  <c r="AM101" i="44" s="1"/>
  <c r="AI102" i="44"/>
  <c r="W91" i="44"/>
  <c r="Z90" i="44"/>
  <c r="AA90" i="44" s="1"/>
  <c r="O92" i="44"/>
  <c r="O89" i="55"/>
  <c r="AD102" i="55"/>
  <c r="AC101" i="55"/>
  <c r="E101" i="55"/>
  <c r="D102" i="55" s="1"/>
  <c r="O91" i="44"/>
  <c r="W92" i="55"/>
  <c r="Z91" i="55"/>
  <c r="AA91" i="55" s="1"/>
  <c r="M92" i="44"/>
  <c r="N92" i="44" s="1"/>
  <c r="J93" i="44"/>
  <c r="AL100" i="55"/>
  <c r="AM100" i="55" s="1"/>
  <c r="AI101" i="55"/>
  <c r="J91" i="55"/>
  <c r="M90" i="55"/>
  <c r="N90" i="55" s="1"/>
  <c r="O90" i="55" s="1"/>
  <c r="E100" i="44"/>
  <c r="D101" i="44" s="1"/>
  <c r="AC100" i="44"/>
  <c r="AD101" i="44"/>
  <c r="AD103" i="55" l="1"/>
  <c r="AC102" i="55"/>
  <c r="E102" i="55"/>
  <c r="D103" i="55" s="1"/>
  <c r="M93" i="44"/>
  <c r="N93" i="44" s="1"/>
  <c r="J94" i="44"/>
  <c r="E101" i="44"/>
  <c r="AC101" i="44"/>
  <c r="AD102" i="44"/>
  <c r="Z91" i="44"/>
  <c r="AA91" i="44" s="1"/>
  <c r="W92" i="44"/>
  <c r="M91" i="55"/>
  <c r="N91" i="55" s="1"/>
  <c r="O91" i="55" s="1"/>
  <c r="J92" i="55"/>
  <c r="W93" i="55"/>
  <c r="Z92" i="55"/>
  <c r="AA92" i="55" s="1"/>
  <c r="AI103" i="44"/>
  <c r="AL102" i="44"/>
  <c r="AM102" i="44" s="1"/>
  <c r="AL101" i="55"/>
  <c r="AM101" i="55" s="1"/>
  <c r="AI102" i="55"/>
  <c r="W93" i="44" l="1"/>
  <c r="Z92" i="44"/>
  <c r="AA92" i="44" s="1"/>
  <c r="O93" i="44"/>
  <c r="J93" i="55"/>
  <c r="M92" i="55"/>
  <c r="N92" i="55" s="1"/>
  <c r="O92" i="55"/>
  <c r="AD103" i="44"/>
  <c r="AC102" i="44"/>
  <c r="D102" i="44"/>
  <c r="E102" i="44" s="1"/>
  <c r="D103" i="44" s="1"/>
  <c r="AL102" i="55"/>
  <c r="AM102" i="55" s="1"/>
  <c r="AI103" i="55"/>
  <c r="Z93" i="55"/>
  <c r="AA93" i="55" s="1"/>
  <c r="W94" i="55"/>
  <c r="J95" i="44"/>
  <c r="M94" i="44"/>
  <c r="N94" i="44" s="1"/>
  <c r="AL103" i="44"/>
  <c r="AM103" i="44" s="1"/>
  <c r="AI104" i="44"/>
  <c r="AC103" i="55"/>
  <c r="E103" i="55"/>
  <c r="D104" i="55" s="1"/>
  <c r="O94" i="44" l="1"/>
  <c r="E103" i="44"/>
  <c r="D104" i="44" s="1"/>
  <c r="AC103" i="44"/>
  <c r="M95" i="44"/>
  <c r="N95" i="44" s="1"/>
  <c r="J96" i="44"/>
  <c r="W95" i="55"/>
  <c r="Z94" i="55"/>
  <c r="AA94" i="55" s="1"/>
  <c r="W94" i="44"/>
  <c r="Z93" i="44"/>
  <c r="AA93" i="44" s="1"/>
  <c r="AI105" i="44"/>
  <c r="AL104" i="44"/>
  <c r="AM104" i="44" s="1"/>
  <c r="O93" i="55"/>
  <c r="M93" i="55"/>
  <c r="N93" i="55" s="1"/>
  <c r="J94" i="55"/>
  <c r="AL103" i="55"/>
  <c r="AM103" i="55" s="1"/>
  <c r="AI104" i="55"/>
  <c r="AL105" i="44" l="1"/>
  <c r="AM105" i="44" s="1"/>
  <c r="AI106" i="44"/>
  <c r="Z94" i="44"/>
  <c r="AA94" i="44" s="1"/>
  <c r="W95" i="44"/>
  <c r="W96" i="55"/>
  <c r="Z95" i="55"/>
  <c r="AA95" i="55" s="1"/>
  <c r="J97" i="44"/>
  <c r="M96" i="44"/>
  <c r="N96" i="44" s="1"/>
  <c r="O95" i="44"/>
  <c r="AI105" i="55"/>
  <c r="AL104" i="55"/>
  <c r="AM104" i="55" s="1"/>
  <c r="J95" i="55"/>
  <c r="M94" i="55"/>
  <c r="N94" i="55" s="1"/>
  <c r="O96" i="44"/>
  <c r="W96" i="44" l="1"/>
  <c r="Z95" i="44"/>
  <c r="AA95" i="44" s="1"/>
  <c r="M95" i="55"/>
  <c r="N95" i="55" s="1"/>
  <c r="J96" i="55"/>
  <c r="O94" i="55"/>
  <c r="J98" i="44"/>
  <c r="M97" i="44"/>
  <c r="N97" i="44" s="1"/>
  <c r="W97" i="55"/>
  <c r="Z96" i="55"/>
  <c r="AA96" i="55" s="1"/>
  <c r="O95" i="55"/>
  <c r="AI107" i="44"/>
  <c r="AL106" i="44"/>
  <c r="AM106" i="44" s="1"/>
  <c r="AI106" i="55"/>
  <c r="AL105" i="55"/>
  <c r="AM105" i="55" s="1"/>
  <c r="AI107" i="55" l="1"/>
  <c r="AL106" i="55"/>
  <c r="AM106" i="55" s="1"/>
  <c r="AL107" i="44"/>
  <c r="AM107" i="44" s="1"/>
  <c r="AI108" i="44"/>
  <c r="O97" i="44"/>
  <c r="W97" i="44"/>
  <c r="Z96" i="44"/>
  <c r="AA96" i="44" s="1"/>
  <c r="Z97" i="55"/>
  <c r="AA97" i="55" s="1"/>
  <c r="W98" i="55"/>
  <c r="M98" i="44"/>
  <c r="N98" i="44" s="1"/>
  <c r="J99" i="44"/>
  <c r="J97" i="55"/>
  <c r="M96" i="55"/>
  <c r="N96" i="55" s="1"/>
  <c r="M97" i="55" l="1"/>
  <c r="N97" i="55" s="1"/>
  <c r="J98" i="55"/>
  <c r="AI109" i="44"/>
  <c r="AL108" i="44"/>
  <c r="AM108" i="44" s="1"/>
  <c r="M99" i="44"/>
  <c r="N99" i="44" s="1"/>
  <c r="J100" i="44"/>
  <c r="W99" i="55"/>
  <c r="Z98" i="55"/>
  <c r="AA98" i="55" s="1"/>
  <c r="Z97" i="44"/>
  <c r="AA97" i="44" s="1"/>
  <c r="W98" i="44"/>
  <c r="O99" i="44"/>
  <c r="O98" i="44"/>
  <c r="O96" i="55"/>
  <c r="AL107" i="55"/>
  <c r="AM107" i="55" s="1"/>
  <c r="AI108" i="55"/>
  <c r="W100" i="55" l="1"/>
  <c r="Z99" i="55"/>
  <c r="AA99" i="55" s="1"/>
  <c r="AL109" i="44"/>
  <c r="AM109" i="44" s="1"/>
  <c r="AI110" i="44"/>
  <c r="J99" i="55"/>
  <c r="M98" i="55"/>
  <c r="N98" i="55" s="1"/>
  <c r="O97" i="55"/>
  <c r="W99" i="44"/>
  <c r="Z98" i="44"/>
  <c r="AA98" i="44" s="1"/>
  <c r="M100" i="44"/>
  <c r="N100" i="44" s="1"/>
  <c r="J101" i="44"/>
  <c r="AI109" i="55"/>
  <c r="AL108" i="55"/>
  <c r="AM108" i="55" s="1"/>
  <c r="M101" i="44" l="1"/>
  <c r="N101" i="44" s="1"/>
  <c r="J102" i="44"/>
  <c r="AI111" i="44"/>
  <c r="AL110" i="44"/>
  <c r="AM110" i="44" s="1"/>
  <c r="O100" i="44"/>
  <c r="W100" i="44"/>
  <c r="Z99" i="44"/>
  <c r="AA99" i="44" s="1"/>
  <c r="J100" i="55"/>
  <c r="M99" i="55"/>
  <c r="N99" i="55" s="1"/>
  <c r="O98" i="55"/>
  <c r="AL109" i="55"/>
  <c r="AM109" i="55" s="1"/>
  <c r="AI110" i="55"/>
  <c r="W101" i="55"/>
  <c r="Z100" i="55"/>
  <c r="AA100" i="55" s="1"/>
  <c r="O99" i="55" l="1"/>
  <c r="J103" i="44"/>
  <c r="M102" i="44"/>
  <c r="N102" i="44" s="1"/>
  <c r="O102" i="44" s="1"/>
  <c r="J101" i="55"/>
  <c r="M100" i="55"/>
  <c r="N100" i="55" s="1"/>
  <c r="Z100" i="44"/>
  <c r="AA100" i="44" s="1"/>
  <c r="W101" i="44"/>
  <c r="AL111" i="44"/>
  <c r="AM111" i="44" s="1"/>
  <c r="AI112" i="44"/>
  <c r="W102" i="55"/>
  <c r="Z101" i="55"/>
  <c r="AA101" i="55" s="1"/>
  <c r="AL110" i="55"/>
  <c r="AM110" i="55" s="1"/>
  <c r="AI111" i="55"/>
  <c r="O101" i="44"/>
  <c r="J104" i="44" l="1"/>
  <c r="M103" i="44"/>
  <c r="N103" i="44" s="1"/>
  <c r="W103" i="55"/>
  <c r="Z102" i="55"/>
  <c r="AA102" i="55" s="1"/>
  <c r="AI113" i="44"/>
  <c r="AL112" i="44"/>
  <c r="AM112" i="44" s="1"/>
  <c r="W102" i="44"/>
  <c r="Z101" i="44"/>
  <c r="AA101" i="44" s="1"/>
  <c r="J102" i="55"/>
  <c r="M101" i="55"/>
  <c r="N101" i="55" s="1"/>
  <c r="O101" i="55" s="1"/>
  <c r="O100" i="55"/>
  <c r="AL111" i="55"/>
  <c r="AM111" i="55" s="1"/>
  <c r="AI112" i="55"/>
  <c r="Z102" i="44" l="1"/>
  <c r="AA102" i="44" s="1"/>
  <c r="W103" i="44"/>
  <c r="W104" i="55"/>
  <c r="Z103" i="55"/>
  <c r="AA103" i="55" s="1"/>
  <c r="J103" i="55"/>
  <c r="M102" i="55"/>
  <c r="N102" i="55" s="1"/>
  <c r="AL112" i="55"/>
  <c r="AM112" i="55" s="1"/>
  <c r="AI113" i="55"/>
  <c r="J105" i="44"/>
  <c r="M104" i="44"/>
  <c r="N104" i="44" s="1"/>
  <c r="AL113" i="44"/>
  <c r="AM113" i="44" s="1"/>
  <c r="AI114" i="44"/>
  <c r="O103" i="44"/>
  <c r="AI114" i="55" l="1"/>
  <c r="AL113" i="55"/>
  <c r="AM113" i="55" s="1"/>
  <c r="AI115" i="44"/>
  <c r="AL114" i="44"/>
  <c r="AM114" i="44" s="1"/>
  <c r="Z103" i="44"/>
  <c r="AA103" i="44" s="1"/>
  <c r="W104" i="44"/>
  <c r="M105" i="44"/>
  <c r="N105" i="44" s="1"/>
  <c r="J106" i="44"/>
  <c r="M103" i="55"/>
  <c r="N103" i="55" s="1"/>
  <c r="J104" i="55"/>
  <c r="O105" i="44"/>
  <c r="O104" i="44"/>
  <c r="Z104" i="55"/>
  <c r="AA104" i="55" s="1"/>
  <c r="W105" i="55"/>
  <c r="O102" i="55"/>
  <c r="O103" i="55" l="1"/>
  <c r="M104" i="55"/>
  <c r="N104" i="55" s="1"/>
  <c r="J105" i="55"/>
  <c r="J107" i="44"/>
  <c r="M106" i="44"/>
  <c r="N106" i="44" s="1"/>
  <c r="Z104" i="44"/>
  <c r="AA104" i="44" s="1"/>
  <c r="W105" i="44"/>
  <c r="W106" i="55"/>
  <c r="Z105" i="55"/>
  <c r="AA105" i="55" s="1"/>
  <c r="O104" i="55"/>
  <c r="AL115" i="44"/>
  <c r="AM115" i="44" s="1"/>
  <c r="AI116" i="44"/>
  <c r="AI115" i="55"/>
  <c r="AL114" i="55"/>
  <c r="AM114" i="55" s="1"/>
  <c r="O106" i="44" l="1"/>
  <c r="AL115" i="55"/>
  <c r="AM115" i="55" s="1"/>
  <c r="AI116" i="55"/>
  <c r="J108" i="44"/>
  <c r="M107" i="44"/>
  <c r="N107" i="44" s="1"/>
  <c r="J106" i="55"/>
  <c r="M105" i="55"/>
  <c r="N105" i="55" s="1"/>
  <c r="Z105" i="44"/>
  <c r="AA105" i="44" s="1"/>
  <c r="W106" i="44"/>
  <c r="O105" i="55"/>
  <c r="AI117" i="44"/>
  <c r="AL116" i="44"/>
  <c r="AM116" i="44" s="1"/>
  <c r="Z106" i="55"/>
  <c r="AA106" i="55" s="1"/>
  <c r="W107" i="55"/>
  <c r="O107" i="44" l="1"/>
  <c r="Z107" i="55"/>
  <c r="AA107" i="55" s="1"/>
  <c r="W108" i="55"/>
  <c r="AL116" i="55"/>
  <c r="AM116" i="55" s="1"/>
  <c r="AI117" i="55"/>
  <c r="AL117" i="44"/>
  <c r="AM117" i="44" s="1"/>
  <c r="AI118" i="44"/>
  <c r="Z106" i="44"/>
  <c r="AA106" i="44" s="1"/>
  <c r="W107" i="44"/>
  <c r="J107" i="55"/>
  <c r="M106" i="55"/>
  <c r="N106" i="55" s="1"/>
  <c r="J109" i="44"/>
  <c r="M108" i="44"/>
  <c r="N108" i="44" s="1"/>
  <c r="Z107" i="44" l="1"/>
  <c r="AA107" i="44" s="1"/>
  <c r="W108" i="44"/>
  <c r="M107" i="55"/>
  <c r="N107" i="55" s="1"/>
  <c r="J108" i="55"/>
  <c r="O106" i="55"/>
  <c r="AL118" i="44"/>
  <c r="AM118" i="44" s="1"/>
  <c r="AI119" i="44"/>
  <c r="O107" i="55"/>
  <c r="AL117" i="55"/>
  <c r="AM117" i="55" s="1"/>
  <c r="AI118" i="55"/>
  <c r="W109" i="55"/>
  <c r="Z108" i="55"/>
  <c r="AA108" i="55" s="1"/>
  <c r="M109" i="44"/>
  <c r="N109" i="44" s="1"/>
  <c r="J110" i="44"/>
  <c r="O108" i="44"/>
  <c r="AI119" i="55" l="1"/>
  <c r="AL118" i="55"/>
  <c r="AM118" i="55" s="1"/>
  <c r="AL119" i="44"/>
  <c r="AM119" i="44" s="1"/>
  <c r="AI120" i="44"/>
  <c r="M108" i="55"/>
  <c r="N108" i="55" s="1"/>
  <c r="J109" i="55"/>
  <c r="J111" i="44"/>
  <c r="M110" i="44"/>
  <c r="N110" i="44" s="1"/>
  <c r="Z108" i="44"/>
  <c r="AA108" i="44" s="1"/>
  <c r="W109" i="44"/>
  <c r="W110" i="55"/>
  <c r="Z109" i="55"/>
  <c r="AA109" i="55" s="1"/>
  <c r="O109" i="44"/>
  <c r="O110" i="44"/>
  <c r="Z109" i="44" l="1"/>
  <c r="AA109" i="44" s="1"/>
  <c r="W110" i="44"/>
  <c r="AL120" i="44"/>
  <c r="AM120" i="44" s="1"/>
  <c r="AI121" i="44"/>
  <c r="J112" i="44"/>
  <c r="M111" i="44"/>
  <c r="N111" i="44" s="1"/>
  <c r="J110" i="55"/>
  <c r="M109" i="55"/>
  <c r="N109" i="55" s="1"/>
  <c r="W111" i="55"/>
  <c r="Z110" i="55"/>
  <c r="AA110" i="55" s="1"/>
  <c r="O108" i="55"/>
  <c r="O109" i="55"/>
  <c r="AI120" i="55"/>
  <c r="AL119" i="55"/>
  <c r="AM119" i="55" s="1"/>
  <c r="J111" i="55" l="1"/>
  <c r="M110" i="55"/>
  <c r="N110" i="55" s="1"/>
  <c r="J113" i="44"/>
  <c r="M112" i="44"/>
  <c r="N112" i="44" s="1"/>
  <c r="Z111" i="55"/>
  <c r="AA111" i="55" s="1"/>
  <c r="W112" i="55"/>
  <c r="AL121" i="44"/>
  <c r="AM121" i="44" s="1"/>
  <c r="AI122" i="44"/>
  <c r="AL120" i="55"/>
  <c r="AM120" i="55" s="1"/>
  <c r="AI121" i="55"/>
  <c r="Z110" i="44"/>
  <c r="AA110" i="44" s="1"/>
  <c r="W111" i="44"/>
  <c r="O111" i="44"/>
  <c r="Z111" i="44" l="1"/>
  <c r="AA111" i="44" s="1"/>
  <c r="W112" i="44"/>
  <c r="AL121" i="55"/>
  <c r="AM121" i="55" s="1"/>
  <c r="AI122" i="55"/>
  <c r="AL122" i="44"/>
  <c r="AM122" i="44" s="1"/>
  <c r="AI123" i="44"/>
  <c r="Z112" i="55"/>
  <c r="AA112" i="55" s="1"/>
  <c r="W113" i="55"/>
  <c r="O112" i="44"/>
  <c r="M113" i="44"/>
  <c r="N113" i="44" s="1"/>
  <c r="O113" i="44" s="1"/>
  <c r="J114" i="44"/>
  <c r="O110" i="55"/>
  <c r="M111" i="55"/>
  <c r="N111" i="55" s="1"/>
  <c r="J112" i="55"/>
  <c r="O111" i="55"/>
  <c r="J115" i="44" l="1"/>
  <c r="M114" i="44"/>
  <c r="N114" i="44" s="1"/>
  <c r="W114" i="55"/>
  <c r="Z113" i="55"/>
  <c r="AA113" i="55" s="1"/>
  <c r="AL123" i="44"/>
  <c r="AM123" i="44" s="1"/>
  <c r="AI124" i="44"/>
  <c r="M112" i="55"/>
  <c r="N112" i="55" s="1"/>
  <c r="J113" i="55"/>
  <c r="AI123" i="55"/>
  <c r="AL122" i="55"/>
  <c r="AM122" i="55" s="1"/>
  <c r="O112" i="55"/>
  <c r="Z112" i="44"/>
  <c r="AA112" i="44" s="1"/>
  <c r="W113" i="44"/>
  <c r="AL123" i="55" l="1"/>
  <c r="AM123" i="55" s="1"/>
  <c r="AI124" i="55"/>
  <c r="W115" i="55"/>
  <c r="Z114" i="55"/>
  <c r="AA114" i="55" s="1"/>
  <c r="M113" i="55"/>
  <c r="N113" i="55" s="1"/>
  <c r="J114" i="55"/>
  <c r="Z113" i="44"/>
  <c r="AA113" i="44" s="1"/>
  <c r="W114" i="44"/>
  <c r="J116" i="44"/>
  <c r="M115" i="44"/>
  <c r="N115" i="44" s="1"/>
  <c r="O113" i="55"/>
  <c r="AL124" i="44"/>
  <c r="AM124" i="44" s="1"/>
  <c r="AI125" i="44"/>
  <c r="O114" i="44"/>
  <c r="W115" i="44" l="1"/>
  <c r="Z114" i="44"/>
  <c r="AA114" i="44" s="1"/>
  <c r="O115" i="44"/>
  <c r="AL125" i="44"/>
  <c r="AM125" i="44" s="1"/>
  <c r="AI126" i="44"/>
  <c r="AL124" i="55"/>
  <c r="AM124" i="55" s="1"/>
  <c r="AI125" i="55"/>
  <c r="J117" i="44"/>
  <c r="M116" i="44"/>
  <c r="N116" i="44" s="1"/>
  <c r="J115" i="55"/>
  <c r="M114" i="55"/>
  <c r="N114" i="55" s="1"/>
  <c r="W116" i="55"/>
  <c r="Z115" i="55"/>
  <c r="AA115" i="55" s="1"/>
  <c r="AL125" i="55" l="1"/>
  <c r="AM125" i="55" s="1"/>
  <c r="AI126" i="55"/>
  <c r="M117" i="44"/>
  <c r="N117" i="44" s="1"/>
  <c r="J118" i="44"/>
  <c r="O116" i="44"/>
  <c r="O114" i="55"/>
  <c r="AI127" i="44"/>
  <c r="AL126" i="44"/>
  <c r="AM126" i="44" s="1"/>
  <c r="O117" i="44"/>
  <c r="Z115" i="44"/>
  <c r="AA115" i="44" s="1"/>
  <c r="W116" i="44"/>
  <c r="M115" i="55"/>
  <c r="N115" i="55" s="1"/>
  <c r="J116" i="55"/>
  <c r="O115" i="55"/>
  <c r="W117" i="55"/>
  <c r="Z116" i="55"/>
  <c r="AA116" i="55" s="1"/>
  <c r="W117" i="44" l="1"/>
  <c r="Z116" i="44"/>
  <c r="AA116" i="44" s="1"/>
  <c r="AL127" i="44"/>
  <c r="AM127" i="44" s="1"/>
  <c r="AI128" i="44"/>
  <c r="M118" i="44"/>
  <c r="N118" i="44" s="1"/>
  <c r="J119" i="44"/>
  <c r="O118" i="44"/>
  <c r="M116" i="55"/>
  <c r="N116" i="55" s="1"/>
  <c r="J117" i="55"/>
  <c r="AI127" i="55"/>
  <c r="AL126" i="55"/>
  <c r="AM126" i="55" s="1"/>
  <c r="W118" i="55"/>
  <c r="Z117" i="55"/>
  <c r="AA117" i="55" s="1"/>
  <c r="J118" i="55" l="1"/>
  <c r="M117" i="55"/>
  <c r="N117" i="55" s="1"/>
  <c r="AI128" i="55"/>
  <c r="AL127" i="55"/>
  <c r="AM127" i="55" s="1"/>
  <c r="J120" i="44"/>
  <c r="M119" i="44"/>
  <c r="N119" i="44" s="1"/>
  <c r="AI129" i="44"/>
  <c r="AL128" i="44"/>
  <c r="AM128" i="44" s="1"/>
  <c r="Z117" i="44"/>
  <c r="AA117" i="44" s="1"/>
  <c r="W118" i="44"/>
  <c r="Z118" i="55"/>
  <c r="AA118" i="55" s="1"/>
  <c r="W119" i="55"/>
  <c r="O116" i="55"/>
  <c r="O119" i="44" l="1"/>
  <c r="AI129" i="55"/>
  <c r="AL128" i="55"/>
  <c r="AM128" i="55" s="1"/>
  <c r="Z119" i="55"/>
  <c r="AA119" i="55" s="1"/>
  <c r="W120" i="55"/>
  <c r="J119" i="55"/>
  <c r="M118" i="55"/>
  <c r="N118" i="55" s="1"/>
  <c r="W119" i="44"/>
  <c r="Z118" i="44"/>
  <c r="AA118" i="44" s="1"/>
  <c r="AL129" i="44"/>
  <c r="AM129" i="44" s="1"/>
  <c r="AI130" i="44"/>
  <c r="M120" i="44"/>
  <c r="N120" i="44" s="1"/>
  <c r="J121" i="44"/>
  <c r="O117" i="55"/>
  <c r="AL130" i="44" l="1"/>
  <c r="AM130" i="44" s="1"/>
  <c r="AI131" i="44"/>
  <c r="M121" i="44"/>
  <c r="N121" i="44" s="1"/>
  <c r="J122" i="44"/>
  <c r="O118" i="55"/>
  <c r="Z120" i="55"/>
  <c r="AA120" i="55" s="1"/>
  <c r="W121" i="55"/>
  <c r="O120" i="44"/>
  <c r="Z119" i="44"/>
  <c r="AA119" i="44" s="1"/>
  <c r="W120" i="44"/>
  <c r="J120" i="55"/>
  <c r="M119" i="55"/>
  <c r="N119" i="55" s="1"/>
  <c r="AI130" i="55"/>
  <c r="AL129" i="55"/>
  <c r="AM129" i="55" s="1"/>
  <c r="O121" i="44"/>
  <c r="O119" i="55" l="1"/>
  <c r="AI131" i="55"/>
  <c r="AL130" i="55"/>
  <c r="AM130" i="55" s="1"/>
  <c r="W121" i="44"/>
  <c r="Z120" i="44"/>
  <c r="AA120" i="44" s="1"/>
  <c r="O122" i="44"/>
  <c r="AL131" i="44"/>
  <c r="AM131" i="44" s="1"/>
  <c r="AI132" i="44"/>
  <c r="J121" i="55"/>
  <c r="M120" i="55"/>
  <c r="N120" i="55" s="1"/>
  <c r="Z121" i="55"/>
  <c r="AA121" i="55" s="1"/>
  <c r="W122" i="55"/>
  <c r="O120" i="55"/>
  <c r="M122" i="44"/>
  <c r="N122" i="44" s="1"/>
  <c r="J123" i="44"/>
  <c r="J122" i="55" l="1"/>
  <c r="M121" i="55"/>
  <c r="N121" i="55" s="1"/>
  <c r="AI132" i="55"/>
  <c r="AL131" i="55"/>
  <c r="AM131" i="55" s="1"/>
  <c r="W123" i="55"/>
  <c r="Z122" i="55"/>
  <c r="AA122" i="55" s="1"/>
  <c r="AL132" i="44"/>
  <c r="AM132" i="44" s="1"/>
  <c r="AI133" i="44"/>
  <c r="Z121" i="44"/>
  <c r="AA121" i="44" s="1"/>
  <c r="W122" i="44"/>
  <c r="J124" i="44"/>
  <c r="M123" i="44"/>
  <c r="N123" i="44" s="1"/>
  <c r="M124" i="44" l="1"/>
  <c r="N124" i="44" s="1"/>
  <c r="J125" i="44"/>
  <c r="O123" i="44"/>
  <c r="AL133" i="44"/>
  <c r="AM133" i="44" s="1"/>
  <c r="AI134" i="44"/>
  <c r="W124" i="55"/>
  <c r="Z123" i="55"/>
  <c r="AA123" i="55" s="1"/>
  <c r="W123" i="44"/>
  <c r="Z122" i="44"/>
  <c r="AA122" i="44" s="1"/>
  <c r="O124" i="44"/>
  <c r="AI133" i="55"/>
  <c r="AL132" i="55"/>
  <c r="AM132" i="55" s="1"/>
  <c r="O121" i="55"/>
  <c r="J123" i="55"/>
  <c r="M122" i="55"/>
  <c r="N122" i="55" s="1"/>
  <c r="AL134" i="44" l="1"/>
  <c r="AM134" i="44" s="1"/>
  <c r="AI135" i="44"/>
  <c r="Z123" i="44"/>
  <c r="AA123" i="44" s="1"/>
  <c r="W124" i="44"/>
  <c r="W125" i="55"/>
  <c r="Z124" i="55"/>
  <c r="AA124" i="55" s="1"/>
  <c r="J124" i="55"/>
  <c r="M123" i="55"/>
  <c r="N123" i="55" s="1"/>
  <c r="M125" i="44"/>
  <c r="N125" i="44" s="1"/>
  <c r="J126" i="44"/>
  <c r="AL133" i="55"/>
  <c r="AM133" i="55" s="1"/>
  <c r="AI134" i="55"/>
  <c r="O123" i="55"/>
  <c r="O122" i="55"/>
  <c r="AI135" i="55" l="1"/>
  <c r="AL134" i="55"/>
  <c r="AM134" i="55" s="1"/>
  <c r="M126" i="44"/>
  <c r="N126" i="44" s="1"/>
  <c r="J127" i="44"/>
  <c r="W125" i="44"/>
  <c r="Z124" i="44"/>
  <c r="AA124" i="44" s="1"/>
  <c r="AL135" i="44"/>
  <c r="AM135" i="44" s="1"/>
  <c r="AI136" i="44"/>
  <c r="O125" i="44"/>
  <c r="O126" i="44"/>
  <c r="J125" i="55"/>
  <c r="M124" i="55"/>
  <c r="N124" i="55" s="1"/>
  <c r="W126" i="55"/>
  <c r="Z125" i="55"/>
  <c r="AA125" i="55" s="1"/>
  <c r="O124" i="55" l="1"/>
  <c r="AI137" i="44"/>
  <c r="AL136" i="44"/>
  <c r="AM136" i="44" s="1"/>
  <c r="M125" i="55"/>
  <c r="N125" i="55" s="1"/>
  <c r="J126" i="55"/>
  <c r="Z125" i="44"/>
  <c r="AA125" i="44" s="1"/>
  <c r="W126" i="44"/>
  <c r="J128" i="44"/>
  <c r="M127" i="44"/>
  <c r="N127" i="44" s="1"/>
  <c r="O125" i="55"/>
  <c r="W127" i="55"/>
  <c r="Z126" i="55"/>
  <c r="AA126" i="55" s="1"/>
  <c r="AL135" i="55"/>
  <c r="AM135" i="55" s="1"/>
  <c r="AI136" i="55"/>
  <c r="W128" i="55" l="1"/>
  <c r="Z127" i="55"/>
  <c r="AA127" i="55" s="1"/>
  <c r="M128" i="44"/>
  <c r="N128" i="44" s="1"/>
  <c r="J129" i="44"/>
  <c r="M126" i="55"/>
  <c r="N126" i="55" s="1"/>
  <c r="J127" i="55"/>
  <c r="AI137" i="55"/>
  <c r="AL136" i="55"/>
  <c r="AM136" i="55" s="1"/>
  <c r="O127" i="44"/>
  <c r="O128" i="44"/>
  <c r="W127" i="44"/>
  <c r="Z126" i="44"/>
  <c r="AA126" i="44" s="1"/>
  <c r="AI138" i="44"/>
  <c r="AL137" i="44"/>
  <c r="AM137" i="44" s="1"/>
  <c r="J128" i="55" l="1"/>
  <c r="M127" i="55"/>
  <c r="N127" i="55" s="1"/>
  <c r="O127" i="55"/>
  <c r="M129" i="44"/>
  <c r="N129" i="44" s="1"/>
  <c r="J130" i="44"/>
  <c r="AL138" i="44"/>
  <c r="AM138" i="44" s="1"/>
  <c r="AI139" i="44"/>
  <c r="O126" i="55"/>
  <c r="Z127" i="44"/>
  <c r="AA127" i="44" s="1"/>
  <c r="W128" i="44"/>
  <c r="AI138" i="55"/>
  <c r="AL137" i="55"/>
  <c r="AM137" i="55" s="1"/>
  <c r="Z128" i="55"/>
  <c r="AA128" i="55" s="1"/>
  <c r="W129" i="55"/>
  <c r="AL138" i="55" l="1"/>
  <c r="AM138" i="55" s="1"/>
  <c r="AI139" i="55"/>
  <c r="O129" i="44"/>
  <c r="W129" i="44"/>
  <c r="Z128" i="44"/>
  <c r="AA128" i="44" s="1"/>
  <c r="AI140" i="44"/>
  <c r="AL139" i="44"/>
  <c r="AM139" i="44" s="1"/>
  <c r="M130" i="44"/>
  <c r="N130" i="44" s="1"/>
  <c r="J131" i="44"/>
  <c r="Z129" i="55"/>
  <c r="AA129" i="55" s="1"/>
  <c r="W130" i="55"/>
  <c r="J129" i="55"/>
  <c r="M128" i="55"/>
  <c r="N128" i="55" s="1"/>
  <c r="W131" i="55" l="1"/>
  <c r="Z130" i="55"/>
  <c r="AA130" i="55" s="1"/>
  <c r="Z129" i="44"/>
  <c r="AA129" i="44" s="1"/>
  <c r="W130" i="44"/>
  <c r="O130" i="44"/>
  <c r="M131" i="44"/>
  <c r="N131" i="44" s="1"/>
  <c r="J132" i="44"/>
  <c r="O131" i="44"/>
  <c r="O128" i="55"/>
  <c r="AL139" i="55"/>
  <c r="AM139" i="55" s="1"/>
  <c r="AI140" i="55"/>
  <c r="AI141" i="44"/>
  <c r="AL140" i="44"/>
  <c r="AM140" i="44" s="1"/>
  <c r="M129" i="55"/>
  <c r="N129" i="55" s="1"/>
  <c r="J130" i="55"/>
  <c r="M132" i="44" l="1"/>
  <c r="N132" i="44" s="1"/>
  <c r="J133" i="44"/>
  <c r="J131" i="55"/>
  <c r="M130" i="55"/>
  <c r="N130" i="55" s="1"/>
  <c r="AL140" i="55"/>
  <c r="AM140" i="55" s="1"/>
  <c r="AI141" i="55"/>
  <c r="Z130" i="44"/>
  <c r="AA130" i="44" s="1"/>
  <c r="W131" i="44"/>
  <c r="O130" i="55"/>
  <c r="O129" i="55"/>
  <c r="AI142" i="44"/>
  <c r="AL141" i="44"/>
  <c r="AM141" i="44" s="1"/>
  <c r="O132" i="44"/>
  <c r="W132" i="55"/>
  <c r="Z131" i="55"/>
  <c r="AA131" i="55" s="1"/>
  <c r="M131" i="55" l="1"/>
  <c r="N131" i="55" s="1"/>
  <c r="J132" i="55"/>
  <c r="AI143" i="44"/>
  <c r="AL142" i="44"/>
  <c r="AM142" i="44" s="1"/>
  <c r="Z131" i="44"/>
  <c r="AA131" i="44" s="1"/>
  <c r="W132" i="44"/>
  <c r="W133" i="55"/>
  <c r="Z132" i="55"/>
  <c r="AA132" i="55" s="1"/>
  <c r="M133" i="44"/>
  <c r="N133" i="44" s="1"/>
  <c r="J134" i="44"/>
  <c r="AL141" i="55"/>
  <c r="AM141" i="55" s="1"/>
  <c r="AI142" i="55"/>
  <c r="O133" i="44"/>
  <c r="AL142" i="55" l="1"/>
  <c r="AM142" i="55" s="1"/>
  <c r="AI143" i="55"/>
  <c r="Z133" i="55"/>
  <c r="AA133" i="55" s="1"/>
  <c r="W134" i="55"/>
  <c r="M134" i="44"/>
  <c r="N134" i="44" s="1"/>
  <c r="J135" i="44"/>
  <c r="Z132" i="44"/>
  <c r="AA132" i="44" s="1"/>
  <c r="W133" i="44"/>
  <c r="J133" i="55"/>
  <c r="M132" i="55"/>
  <c r="N132" i="55" s="1"/>
  <c r="O134" i="44"/>
  <c r="AI144" i="44"/>
  <c r="AL143" i="44"/>
  <c r="AM143" i="44" s="1"/>
  <c r="O131" i="55"/>
  <c r="AI145" i="44" l="1"/>
  <c r="AL144" i="44"/>
  <c r="AM144" i="44" s="1"/>
  <c r="J134" i="55"/>
  <c r="M133" i="55"/>
  <c r="N133" i="55" s="1"/>
  <c r="M135" i="44"/>
  <c r="N135" i="44" s="1"/>
  <c r="J136" i="44"/>
  <c r="W135" i="55"/>
  <c r="Z134" i="55"/>
  <c r="AA134" i="55" s="1"/>
  <c r="AI144" i="55"/>
  <c r="AL143" i="55"/>
  <c r="AM143" i="55" s="1"/>
  <c r="O132" i="55"/>
  <c r="Z133" i="44"/>
  <c r="AA133" i="44" s="1"/>
  <c r="W134" i="44"/>
  <c r="AL144" i="55" l="1"/>
  <c r="AM144" i="55" s="1"/>
  <c r="AI145" i="55"/>
  <c r="W136" i="55"/>
  <c r="Z135" i="55"/>
  <c r="AA135" i="55" s="1"/>
  <c r="Z134" i="44"/>
  <c r="AA134" i="44" s="1"/>
  <c r="W135" i="44"/>
  <c r="J137" i="44"/>
  <c r="M136" i="44"/>
  <c r="N136" i="44" s="1"/>
  <c r="O135" i="44"/>
  <c r="J135" i="55"/>
  <c r="M134" i="55"/>
  <c r="N134" i="55" s="1"/>
  <c r="O133" i="55"/>
  <c r="AI146" i="44"/>
  <c r="AL145" i="44"/>
  <c r="AM145" i="44" s="1"/>
  <c r="M135" i="55" l="1"/>
  <c r="N135" i="55" s="1"/>
  <c r="O135" i="55" s="1"/>
  <c r="J136" i="55"/>
  <c r="Z135" i="44"/>
  <c r="AA135" i="44" s="1"/>
  <c r="W136" i="44"/>
  <c r="AI147" i="44"/>
  <c r="AL146" i="44"/>
  <c r="AM146" i="44" s="1"/>
  <c r="AI146" i="55"/>
  <c r="AL145" i="55"/>
  <c r="AM145" i="55" s="1"/>
  <c r="O134" i="55"/>
  <c r="M137" i="44"/>
  <c r="N137" i="44" s="1"/>
  <c r="J138" i="44"/>
  <c r="W137" i="55"/>
  <c r="Z136" i="55"/>
  <c r="AA136" i="55" s="1"/>
  <c r="O136" i="44"/>
  <c r="AI148" i="44" l="1"/>
  <c r="AL147" i="44"/>
  <c r="AM147" i="44" s="1"/>
  <c r="W137" i="44"/>
  <c r="Z136" i="44"/>
  <c r="AA136" i="44" s="1"/>
  <c r="W138" i="55"/>
  <c r="Z137" i="55"/>
  <c r="AA137" i="55" s="1"/>
  <c r="O137" i="44"/>
  <c r="AI147" i="55"/>
  <c r="AL146" i="55"/>
  <c r="AM146" i="55" s="1"/>
  <c r="O138" i="44"/>
  <c r="J137" i="55"/>
  <c r="M136" i="55"/>
  <c r="N136" i="55" s="1"/>
  <c r="J139" i="44"/>
  <c r="M138" i="44"/>
  <c r="N138" i="44" s="1"/>
  <c r="J138" i="55" l="1"/>
  <c r="M137" i="55"/>
  <c r="N137" i="55" s="1"/>
  <c r="AL147" i="55"/>
  <c r="AM147" i="55" s="1"/>
  <c r="AI148" i="55"/>
  <c r="O136" i="55"/>
  <c r="W138" i="44"/>
  <c r="Z137" i="44"/>
  <c r="AA137" i="44" s="1"/>
  <c r="W139" i="55"/>
  <c r="Z138" i="55"/>
  <c r="AA138" i="55" s="1"/>
  <c r="O137" i="55"/>
  <c r="J140" i="44"/>
  <c r="M139" i="44"/>
  <c r="N139" i="44" s="1"/>
  <c r="AI149" i="44"/>
  <c r="AL148" i="44"/>
  <c r="AM148" i="44" s="1"/>
  <c r="J141" i="44" l="1"/>
  <c r="M140" i="44"/>
  <c r="N140" i="44" s="1"/>
  <c r="W139" i="44"/>
  <c r="Z138" i="44"/>
  <c r="AA138" i="44" s="1"/>
  <c r="O140" i="44"/>
  <c r="O139" i="44"/>
  <c r="J139" i="55"/>
  <c r="M138" i="55"/>
  <c r="N138" i="55" s="1"/>
  <c r="W140" i="55"/>
  <c r="Z139" i="55"/>
  <c r="AA139" i="55" s="1"/>
  <c r="AL148" i="55"/>
  <c r="AM148" i="55" s="1"/>
  <c r="AI149" i="55"/>
  <c r="AI150" i="44"/>
  <c r="AL149" i="44"/>
  <c r="AM149" i="44" s="1"/>
  <c r="O138" i="55" l="1"/>
  <c r="AI150" i="55"/>
  <c r="AL149" i="55"/>
  <c r="AM149" i="55" s="1"/>
  <c r="W141" i="55"/>
  <c r="Z140" i="55"/>
  <c r="AA140" i="55" s="1"/>
  <c r="W140" i="44"/>
  <c r="Z139" i="44"/>
  <c r="AA139" i="44" s="1"/>
  <c r="J142" i="44"/>
  <c r="M141" i="44"/>
  <c r="N141" i="44" s="1"/>
  <c r="J140" i="55"/>
  <c r="M139" i="55"/>
  <c r="N139" i="55" s="1"/>
  <c r="AI151" i="44"/>
  <c r="AL150" i="44"/>
  <c r="AM150" i="44" s="1"/>
  <c r="M140" i="55" l="1"/>
  <c r="N140" i="55" s="1"/>
  <c r="J141" i="55"/>
  <c r="AI152" i="44"/>
  <c r="AL151" i="44"/>
  <c r="AM151" i="44" s="1"/>
  <c r="O141" i="44"/>
  <c r="W142" i="55"/>
  <c r="Z141" i="55"/>
  <c r="AA141" i="55" s="1"/>
  <c r="AL150" i="55"/>
  <c r="AM150" i="55" s="1"/>
  <c r="AI151" i="55"/>
  <c r="O139" i="55"/>
  <c r="J143" i="44"/>
  <c r="M142" i="44"/>
  <c r="N142" i="44" s="1"/>
  <c r="Z140" i="44"/>
  <c r="AA140" i="44" s="1"/>
  <c r="W141" i="44"/>
  <c r="O140" i="55"/>
  <c r="O142" i="44" l="1"/>
  <c r="AI153" i="44"/>
  <c r="AL152" i="44"/>
  <c r="AM152" i="44" s="1"/>
  <c r="AL151" i="55"/>
  <c r="AM151" i="55" s="1"/>
  <c r="AI152" i="55"/>
  <c r="Z142" i="55"/>
  <c r="AA142" i="55" s="1"/>
  <c r="W143" i="55"/>
  <c r="W142" i="44"/>
  <c r="Z141" i="44"/>
  <c r="AA141" i="44" s="1"/>
  <c r="M141" i="55"/>
  <c r="N141" i="55" s="1"/>
  <c r="J142" i="55"/>
  <c r="M143" i="44"/>
  <c r="N143" i="44" s="1"/>
  <c r="O143" i="44" s="1"/>
  <c r="J144" i="44"/>
  <c r="J145" i="44" l="1"/>
  <c r="M144" i="44"/>
  <c r="N144" i="44" s="1"/>
  <c r="J143" i="55"/>
  <c r="M142" i="55"/>
  <c r="N142" i="55" s="1"/>
  <c r="O141" i="55"/>
  <c r="O142" i="55"/>
  <c r="W143" i="44"/>
  <c r="Z142" i="44"/>
  <c r="AA142" i="44" s="1"/>
  <c r="Z143" i="55"/>
  <c r="AA143" i="55" s="1"/>
  <c r="W144" i="55"/>
  <c r="AI153" i="55"/>
  <c r="AL152" i="55"/>
  <c r="AM152" i="55" s="1"/>
  <c r="AI154" i="44"/>
  <c r="AL153" i="44"/>
  <c r="AM153" i="44" s="1"/>
  <c r="O144" i="44"/>
  <c r="AI155" i="44" l="1"/>
  <c r="AL154" i="44"/>
  <c r="AM154" i="44" s="1"/>
  <c r="AL153" i="55"/>
  <c r="AM153" i="55" s="1"/>
  <c r="AI154" i="55"/>
  <c r="W144" i="44"/>
  <c r="Z143" i="44"/>
  <c r="AA143" i="44" s="1"/>
  <c r="W145" i="55"/>
  <c r="Z144" i="55"/>
  <c r="AA144" i="55" s="1"/>
  <c r="M143" i="55"/>
  <c r="N143" i="55" s="1"/>
  <c r="J144" i="55"/>
  <c r="J146" i="44"/>
  <c r="M145" i="44"/>
  <c r="N145" i="44" s="1"/>
  <c r="O143" i="55" l="1"/>
  <c r="J147" i="44"/>
  <c r="M146" i="44"/>
  <c r="N146" i="44" s="1"/>
  <c r="M144" i="55"/>
  <c r="N144" i="55" s="1"/>
  <c r="J145" i="55"/>
  <c r="W146" i="55"/>
  <c r="Z145" i="55"/>
  <c r="AA145" i="55" s="1"/>
  <c r="W145" i="44"/>
  <c r="Z144" i="44"/>
  <c r="AA144" i="44" s="1"/>
  <c r="AL154" i="55"/>
  <c r="AM154" i="55" s="1"/>
  <c r="AI155" i="55"/>
  <c r="O145" i="44"/>
  <c r="AI156" i="44"/>
  <c r="AL155" i="44"/>
  <c r="AM155" i="44" s="1"/>
  <c r="AI156" i="55" l="1"/>
  <c r="AL155" i="55"/>
  <c r="AM155" i="55" s="1"/>
  <c r="J146" i="55"/>
  <c r="M145" i="55"/>
  <c r="N145" i="55" s="1"/>
  <c r="W147" i="55"/>
  <c r="Z146" i="55"/>
  <c r="AA146" i="55" s="1"/>
  <c r="J148" i="44"/>
  <c r="M147" i="44"/>
  <c r="N147" i="44" s="1"/>
  <c r="O144" i="55"/>
  <c r="AI157" i="44"/>
  <c r="AL156" i="44"/>
  <c r="AM156" i="44" s="1"/>
  <c r="W146" i="44"/>
  <c r="Z145" i="44"/>
  <c r="AA145" i="44" s="1"/>
  <c r="O146" i="44"/>
  <c r="W147" i="44" l="1"/>
  <c r="Z146" i="44"/>
  <c r="AA146" i="44" s="1"/>
  <c r="J149" i="44"/>
  <c r="M148" i="44"/>
  <c r="N148" i="44" s="1"/>
  <c r="AI158" i="44"/>
  <c r="AL157" i="44"/>
  <c r="AM157" i="44" s="1"/>
  <c r="Z147" i="55"/>
  <c r="AA147" i="55" s="1"/>
  <c r="W148" i="55"/>
  <c r="J147" i="55"/>
  <c r="M146" i="55"/>
  <c r="N146" i="55" s="1"/>
  <c r="O147" i="44"/>
  <c r="AL156" i="55"/>
  <c r="AM156" i="55" s="1"/>
  <c r="AI157" i="55"/>
  <c r="O145" i="55"/>
  <c r="AI158" i="55" l="1"/>
  <c r="AL157" i="55"/>
  <c r="AM157" i="55" s="1"/>
  <c r="J148" i="55"/>
  <c r="M147" i="55"/>
  <c r="N147" i="55" s="1"/>
  <c r="O146" i="55"/>
  <c r="Z148" i="55"/>
  <c r="AA148" i="55" s="1"/>
  <c r="W149" i="55"/>
  <c r="AI159" i="44"/>
  <c r="AL158" i="44"/>
  <c r="AM158" i="44" s="1"/>
  <c r="O148" i="44"/>
  <c r="J150" i="44"/>
  <c r="M149" i="44"/>
  <c r="N149" i="44" s="1"/>
  <c r="O147" i="55"/>
  <c r="W148" i="44"/>
  <c r="Z147" i="44"/>
  <c r="AA147" i="44" s="1"/>
  <c r="J151" i="44" l="1"/>
  <c r="M150" i="44"/>
  <c r="N150" i="44" s="1"/>
  <c r="O150" i="44"/>
  <c r="O149" i="44"/>
  <c r="AI160" i="44"/>
  <c r="AL159" i="44"/>
  <c r="AM159" i="44" s="1"/>
  <c r="W150" i="55"/>
  <c r="Z149" i="55"/>
  <c r="AA149" i="55" s="1"/>
  <c r="M148" i="55"/>
  <c r="N148" i="55" s="1"/>
  <c r="J149" i="55"/>
  <c r="W149" i="44"/>
  <c r="Z148" i="44"/>
  <c r="AA148" i="44" s="1"/>
  <c r="AL158" i="55"/>
  <c r="AM158" i="55" s="1"/>
  <c r="AI159" i="55"/>
  <c r="J150" i="55" l="1"/>
  <c r="M149" i="55"/>
  <c r="N149" i="55" s="1"/>
  <c r="W150" i="44"/>
  <c r="Z149" i="44"/>
  <c r="AA149" i="44" s="1"/>
  <c r="Z150" i="55"/>
  <c r="AA150" i="55" s="1"/>
  <c r="W151" i="55"/>
  <c r="AI161" i="44"/>
  <c r="AL160" i="44"/>
  <c r="AM160" i="44" s="1"/>
  <c r="AL159" i="55"/>
  <c r="AM159" i="55" s="1"/>
  <c r="AI160" i="55"/>
  <c r="J152" i="44"/>
  <c r="M151" i="44"/>
  <c r="N151" i="44" s="1"/>
  <c r="O148" i="55"/>
  <c r="O151" i="44" l="1"/>
  <c r="AI162" i="44"/>
  <c r="AL161" i="44"/>
  <c r="AM161" i="44" s="1"/>
  <c r="W151" i="44"/>
  <c r="Z150" i="44"/>
  <c r="AA150" i="44" s="1"/>
  <c r="AI161" i="55"/>
  <c r="AL160" i="55"/>
  <c r="AM160" i="55" s="1"/>
  <c r="J153" i="44"/>
  <c r="M152" i="44"/>
  <c r="N152" i="44" s="1"/>
  <c r="W152" i="55"/>
  <c r="Z151" i="55"/>
  <c r="AA151" i="55" s="1"/>
  <c r="J151" i="55"/>
  <c r="M150" i="55"/>
  <c r="N150" i="55" s="1"/>
  <c r="O149" i="55"/>
  <c r="M151" i="55" l="1"/>
  <c r="N151" i="55" s="1"/>
  <c r="J152" i="55"/>
  <c r="AI163" i="44"/>
  <c r="AL162" i="44"/>
  <c r="AM162" i="44" s="1"/>
  <c r="Z152" i="55"/>
  <c r="AA152" i="55" s="1"/>
  <c r="W153" i="55"/>
  <c r="J154" i="44"/>
  <c r="M153" i="44"/>
  <c r="N153" i="44" s="1"/>
  <c r="W152" i="44"/>
  <c r="Z151" i="44"/>
  <c r="AA151" i="44" s="1"/>
  <c r="O153" i="44"/>
  <c r="O150" i="55"/>
  <c r="O151" i="55"/>
  <c r="O152" i="44"/>
  <c r="AI162" i="55"/>
  <c r="AL161" i="55"/>
  <c r="AM161" i="55" s="1"/>
  <c r="W153" i="44" l="1"/>
  <c r="Z152" i="44"/>
  <c r="AA152" i="44" s="1"/>
  <c r="Z153" i="55"/>
  <c r="AA153" i="55" s="1"/>
  <c r="W154" i="55"/>
  <c r="AI164" i="44"/>
  <c r="AL163" i="44"/>
  <c r="AM163" i="44" s="1"/>
  <c r="AI163" i="55"/>
  <c r="AL162" i="55"/>
  <c r="AM162" i="55" s="1"/>
  <c r="J153" i="55"/>
  <c r="M152" i="55"/>
  <c r="N152" i="55" s="1"/>
  <c r="J155" i="44"/>
  <c r="M154" i="44"/>
  <c r="N154" i="44" s="1"/>
  <c r="O152" i="55" l="1"/>
  <c r="O154" i="44"/>
  <c r="M153" i="55"/>
  <c r="N153" i="55" s="1"/>
  <c r="J154" i="55"/>
  <c r="W155" i="55"/>
  <c r="Z154" i="55"/>
  <c r="AA154" i="55" s="1"/>
  <c r="J156" i="44"/>
  <c r="M155" i="44"/>
  <c r="N155" i="44" s="1"/>
  <c r="AI164" i="55"/>
  <c r="AL163" i="55"/>
  <c r="AM163" i="55" s="1"/>
  <c r="AI165" i="44"/>
  <c r="AL164" i="44"/>
  <c r="AM164" i="44" s="1"/>
  <c r="W154" i="44"/>
  <c r="Z153" i="44"/>
  <c r="AA153" i="44" s="1"/>
  <c r="M154" i="55" l="1"/>
  <c r="N154" i="55" s="1"/>
  <c r="J155" i="55"/>
  <c r="AL164" i="55"/>
  <c r="AM164" i="55" s="1"/>
  <c r="AI165" i="55"/>
  <c r="Z155" i="55"/>
  <c r="AA155" i="55" s="1"/>
  <c r="W156" i="55"/>
  <c r="O153" i="55"/>
  <c r="AI166" i="44"/>
  <c r="AL165" i="44"/>
  <c r="AM165" i="44" s="1"/>
  <c r="J157" i="44"/>
  <c r="M156" i="44"/>
  <c r="N156" i="44" s="1"/>
  <c r="W155" i="44"/>
  <c r="Z154" i="44"/>
  <c r="AA154" i="44" s="1"/>
  <c r="O155" i="44"/>
  <c r="AI167" i="44" l="1"/>
  <c r="AL166" i="44"/>
  <c r="AM166" i="44" s="1"/>
  <c r="J158" i="44"/>
  <c r="M157" i="44"/>
  <c r="N157" i="44" s="1"/>
  <c r="W157" i="55"/>
  <c r="Z156" i="55"/>
  <c r="AA156" i="55" s="1"/>
  <c r="J156" i="55"/>
  <c r="M155" i="55"/>
  <c r="N155" i="55" s="1"/>
  <c r="AI166" i="55"/>
  <c r="AL165" i="55"/>
  <c r="AM165" i="55" s="1"/>
  <c r="O157" i="44"/>
  <c r="W156" i="44"/>
  <c r="Z155" i="44"/>
  <c r="AA155" i="44" s="1"/>
  <c r="O154" i="55"/>
  <c r="O156" i="44"/>
  <c r="O155" i="55" l="1"/>
  <c r="AI167" i="55"/>
  <c r="AL166" i="55"/>
  <c r="AM166" i="55" s="1"/>
  <c r="W157" i="44"/>
  <c r="Z156" i="44"/>
  <c r="AA156" i="44" s="1"/>
  <c r="J157" i="55"/>
  <c r="M156" i="55"/>
  <c r="N156" i="55" s="1"/>
  <c r="W158" i="55"/>
  <c r="Z157" i="55"/>
  <c r="AA157" i="55" s="1"/>
  <c r="J159" i="44"/>
  <c r="M158" i="44"/>
  <c r="N158" i="44" s="1"/>
  <c r="AI168" i="44"/>
  <c r="AL167" i="44"/>
  <c r="AM167" i="44" s="1"/>
  <c r="W158" i="44" l="1"/>
  <c r="Z157" i="44"/>
  <c r="AA157" i="44" s="1"/>
  <c r="O156" i="55"/>
  <c r="Z158" i="55"/>
  <c r="AA158" i="55" s="1"/>
  <c r="W159" i="55"/>
  <c r="AL167" i="55"/>
  <c r="AM167" i="55" s="1"/>
  <c r="AI168" i="55"/>
  <c r="J160" i="44"/>
  <c r="M159" i="44"/>
  <c r="N159" i="44" s="1"/>
  <c r="J158" i="55"/>
  <c r="M157" i="55"/>
  <c r="N157" i="55" s="1"/>
  <c r="O158" i="44"/>
  <c r="AI169" i="44"/>
  <c r="AL168" i="44"/>
  <c r="AM168" i="44" s="1"/>
  <c r="J161" i="44" l="1"/>
  <c r="M160" i="44"/>
  <c r="N160" i="44" s="1"/>
  <c r="AI169" i="55"/>
  <c r="AL168" i="55"/>
  <c r="AM168" i="55" s="1"/>
  <c r="AI170" i="44"/>
  <c r="AL169" i="44"/>
  <c r="AM169" i="44" s="1"/>
  <c r="O159" i="44"/>
  <c r="O158" i="55"/>
  <c r="W159" i="44"/>
  <c r="Z158" i="44"/>
  <c r="AA158" i="44" s="1"/>
  <c r="J159" i="55"/>
  <c r="M158" i="55"/>
  <c r="N158" i="55" s="1"/>
  <c r="O157" i="55"/>
  <c r="W160" i="55"/>
  <c r="Z159" i="55"/>
  <c r="AA159" i="55" s="1"/>
  <c r="O160" i="44" l="1"/>
  <c r="J160" i="55"/>
  <c r="M159" i="55"/>
  <c r="N159" i="55" s="1"/>
  <c r="AI171" i="44"/>
  <c r="AL170" i="44"/>
  <c r="AM170" i="44" s="1"/>
  <c r="J162" i="44"/>
  <c r="M161" i="44"/>
  <c r="N161" i="44" s="1"/>
  <c r="W160" i="44"/>
  <c r="Z159" i="44"/>
  <c r="AA159" i="44" s="1"/>
  <c r="AI170" i="55"/>
  <c r="AL169" i="55"/>
  <c r="AM169" i="55" s="1"/>
  <c r="W161" i="55"/>
  <c r="Z160" i="55"/>
  <c r="AA160" i="55" s="1"/>
  <c r="O159" i="55"/>
  <c r="Z161" i="55" l="1"/>
  <c r="AA161" i="55" s="1"/>
  <c r="W162" i="55"/>
  <c r="AI171" i="55"/>
  <c r="AL170" i="55"/>
  <c r="AM170" i="55" s="1"/>
  <c r="O161" i="44"/>
  <c r="J163" i="44"/>
  <c r="M162" i="44"/>
  <c r="N162" i="44" s="1"/>
  <c r="AI172" i="44"/>
  <c r="AL171" i="44"/>
  <c r="AM171" i="44" s="1"/>
  <c r="W161" i="44"/>
  <c r="Z160" i="44"/>
  <c r="AA160" i="44" s="1"/>
  <c r="O160" i="55"/>
  <c r="J161" i="55"/>
  <c r="M160" i="55"/>
  <c r="N160" i="55" s="1"/>
  <c r="W162" i="44" l="1"/>
  <c r="Z161" i="44"/>
  <c r="AA161" i="44" s="1"/>
  <c r="AI173" i="44"/>
  <c r="AL172" i="44"/>
  <c r="AM172" i="44" s="1"/>
  <c r="J164" i="44"/>
  <c r="M163" i="44"/>
  <c r="N163" i="44" s="1"/>
  <c r="O162" i="44"/>
  <c r="J162" i="55"/>
  <c r="M161" i="55"/>
  <c r="N161" i="55" s="1"/>
  <c r="W163" i="55"/>
  <c r="Z162" i="55"/>
  <c r="AA162" i="55" s="1"/>
  <c r="AL171" i="55"/>
  <c r="AM171" i="55" s="1"/>
  <c r="AI172" i="55"/>
  <c r="Z163" i="55" l="1"/>
  <c r="AA163" i="55" s="1"/>
  <c r="W164" i="55"/>
  <c r="J165" i="44"/>
  <c r="M164" i="44"/>
  <c r="N164" i="44" s="1"/>
  <c r="AI174" i="44"/>
  <c r="AL173" i="44"/>
  <c r="AM173" i="44" s="1"/>
  <c r="W163" i="44"/>
  <c r="Z162" i="44"/>
  <c r="AA162" i="44" s="1"/>
  <c r="J163" i="55"/>
  <c r="M162" i="55"/>
  <c r="N162" i="55" s="1"/>
  <c r="O162" i="55" s="1"/>
  <c r="O161" i="55"/>
  <c r="AI173" i="55"/>
  <c r="AL172" i="55"/>
  <c r="AM172" i="55" s="1"/>
  <c r="O163" i="44"/>
  <c r="J164" i="55" l="1"/>
  <c r="M163" i="55"/>
  <c r="N163" i="55" s="1"/>
  <c r="AI175" i="44"/>
  <c r="AL174" i="44"/>
  <c r="AM174" i="44" s="1"/>
  <c r="AI174" i="55"/>
  <c r="AL173" i="55"/>
  <c r="AM173" i="55" s="1"/>
  <c r="O163" i="55"/>
  <c r="O165" i="44"/>
  <c r="O164" i="44"/>
  <c r="W165" i="55"/>
  <c r="Z164" i="55"/>
  <c r="AA164" i="55" s="1"/>
  <c r="W164" i="44"/>
  <c r="Z163" i="44"/>
  <c r="AA163" i="44" s="1"/>
  <c r="J166" i="44"/>
  <c r="M165" i="44"/>
  <c r="N165" i="44" s="1"/>
  <c r="Z165" i="55" l="1"/>
  <c r="AA165" i="55" s="1"/>
  <c r="W166" i="55"/>
  <c r="J167" i="44"/>
  <c r="M166" i="44"/>
  <c r="N166" i="44" s="1"/>
  <c r="AL174" i="55"/>
  <c r="AM174" i="55" s="1"/>
  <c r="AI175" i="55"/>
  <c r="W165" i="44"/>
  <c r="Z164" i="44"/>
  <c r="AA164" i="44" s="1"/>
  <c r="AI176" i="44"/>
  <c r="AL175" i="44"/>
  <c r="AM175" i="44" s="1"/>
  <c r="O166" i="44"/>
  <c r="M164" i="55"/>
  <c r="N164" i="55" s="1"/>
  <c r="J165" i="55"/>
  <c r="W166" i="44" l="1"/>
  <c r="Z165" i="44"/>
  <c r="AA165" i="44" s="1"/>
  <c r="AI176" i="55"/>
  <c r="AL175" i="55"/>
  <c r="AM175" i="55" s="1"/>
  <c r="AL176" i="44"/>
  <c r="AM176" i="44" s="1"/>
  <c r="AI177" i="44"/>
  <c r="O164" i="55"/>
  <c r="J168" i="44"/>
  <c r="M167" i="44"/>
  <c r="N167" i="44" s="1"/>
  <c r="Z166" i="55"/>
  <c r="AA166" i="55" s="1"/>
  <c r="W167" i="55"/>
  <c r="J166" i="55"/>
  <c r="M165" i="55"/>
  <c r="N165" i="55" s="1"/>
  <c r="J167" i="55" l="1"/>
  <c r="M166" i="55"/>
  <c r="N166" i="55" s="1"/>
  <c r="AI177" i="55"/>
  <c r="AL176" i="55"/>
  <c r="AM176" i="55" s="1"/>
  <c r="W168" i="55"/>
  <c r="Z167" i="55"/>
  <c r="AA167" i="55" s="1"/>
  <c r="O167" i="44"/>
  <c r="J169" i="44"/>
  <c r="M168" i="44"/>
  <c r="N168" i="44" s="1"/>
  <c r="AI178" i="44"/>
  <c r="AL177" i="44"/>
  <c r="AM177" i="44" s="1"/>
  <c r="W167" i="44"/>
  <c r="Z166" i="44"/>
  <c r="AA166" i="44" s="1"/>
  <c r="O165" i="55"/>
  <c r="AL178" i="44" l="1"/>
  <c r="AM178" i="44" s="1"/>
  <c r="AI179" i="44"/>
  <c r="J170" i="44"/>
  <c r="M169" i="44"/>
  <c r="N169" i="44" s="1"/>
  <c r="O166" i="55"/>
  <c r="O167" i="55"/>
  <c r="O169" i="44"/>
  <c r="Z168" i="55"/>
  <c r="AA168" i="55" s="1"/>
  <c r="W169" i="55"/>
  <c r="AL177" i="55"/>
  <c r="AM177" i="55" s="1"/>
  <c r="AI178" i="55"/>
  <c r="O168" i="44"/>
  <c r="M167" i="55"/>
  <c r="N167" i="55" s="1"/>
  <c r="J168" i="55"/>
  <c r="W168" i="44"/>
  <c r="Z167" i="44"/>
  <c r="AA167" i="44" s="1"/>
  <c r="AL178" i="55" l="1"/>
  <c r="AM178" i="55" s="1"/>
  <c r="AI179" i="55"/>
  <c r="W170" i="55"/>
  <c r="Z169" i="55"/>
  <c r="AA169" i="55" s="1"/>
  <c r="J171" i="44"/>
  <c r="M170" i="44"/>
  <c r="N170" i="44" s="1"/>
  <c r="J169" i="55"/>
  <c r="M168" i="55"/>
  <c r="N168" i="55" s="1"/>
  <c r="AI180" i="44"/>
  <c r="AL179" i="44"/>
  <c r="AM179" i="44" s="1"/>
  <c r="W169" i="44"/>
  <c r="Z168" i="44"/>
  <c r="AA168" i="44" s="1"/>
  <c r="W170" i="44" l="1"/>
  <c r="Z169" i="44"/>
  <c r="AA169" i="44" s="1"/>
  <c r="AI181" i="44"/>
  <c r="AL180" i="44"/>
  <c r="AM180" i="44" s="1"/>
  <c r="J170" i="55"/>
  <c r="M169" i="55"/>
  <c r="N169" i="55" s="1"/>
  <c r="O170" i="44"/>
  <c r="O171" i="44"/>
  <c r="AL179" i="55"/>
  <c r="AM179" i="55" s="1"/>
  <c r="AI180" i="55"/>
  <c r="O168" i="55"/>
  <c r="J172" i="44"/>
  <c r="M171" i="44"/>
  <c r="N171" i="44" s="1"/>
  <c r="W171" i="55"/>
  <c r="Z170" i="55"/>
  <c r="AA170" i="55" s="1"/>
  <c r="AL180" i="55" l="1"/>
  <c r="AM180" i="55" s="1"/>
  <c r="AI181" i="55"/>
  <c r="J171" i="55"/>
  <c r="M170" i="55"/>
  <c r="N170" i="55" s="1"/>
  <c r="Z171" i="55"/>
  <c r="AA171" i="55" s="1"/>
  <c r="W172" i="55"/>
  <c r="O169" i="55"/>
  <c r="AL181" i="44"/>
  <c r="AM181" i="44" s="1"/>
  <c r="AI182" i="44"/>
  <c r="J173" i="44"/>
  <c r="M172" i="44"/>
  <c r="N172" i="44" s="1"/>
  <c r="W171" i="44"/>
  <c r="Z170" i="44"/>
  <c r="AA170" i="44" s="1"/>
  <c r="W172" i="44" l="1"/>
  <c r="Z171" i="44"/>
  <c r="AA171" i="44" s="1"/>
  <c r="O172" i="44"/>
  <c r="O173" i="44"/>
  <c r="AI183" i="44"/>
  <c r="AL182" i="44"/>
  <c r="AM182" i="44" s="1"/>
  <c r="W173" i="55"/>
  <c r="Z172" i="55"/>
  <c r="AA172" i="55" s="1"/>
  <c r="O170" i="55"/>
  <c r="AI182" i="55"/>
  <c r="AL181" i="55"/>
  <c r="AM181" i="55" s="1"/>
  <c r="J174" i="44"/>
  <c r="M173" i="44"/>
  <c r="N173" i="44" s="1"/>
  <c r="J172" i="55"/>
  <c r="M171" i="55"/>
  <c r="N171" i="55" s="1"/>
  <c r="AL183" i="44" l="1"/>
  <c r="AM183" i="44" s="1"/>
  <c r="AI184" i="44"/>
  <c r="J173" i="55"/>
  <c r="M172" i="55"/>
  <c r="N172" i="55" s="1"/>
  <c r="AL182" i="55"/>
  <c r="AM182" i="55" s="1"/>
  <c r="AI183" i="55"/>
  <c r="W174" i="55"/>
  <c r="Z173" i="55"/>
  <c r="AA173" i="55" s="1"/>
  <c r="O171" i="55"/>
  <c r="J175" i="44"/>
  <c r="M174" i="44"/>
  <c r="N174" i="44" s="1"/>
  <c r="W173" i="44"/>
  <c r="Z172" i="44"/>
  <c r="AA172" i="44" s="1"/>
  <c r="W174" i="44" l="1"/>
  <c r="Z173" i="44"/>
  <c r="AA173" i="44" s="1"/>
  <c r="J176" i="44"/>
  <c r="M175" i="44"/>
  <c r="N175" i="44" s="1"/>
  <c r="W175" i="55"/>
  <c r="Z174" i="55"/>
  <c r="AA174" i="55" s="1"/>
  <c r="AI185" i="44"/>
  <c r="AL184" i="44"/>
  <c r="AM184" i="44" s="1"/>
  <c r="O174" i="44"/>
  <c r="O175" i="44"/>
  <c r="AL183" i="55"/>
  <c r="AM183" i="55" s="1"/>
  <c r="AI184" i="55"/>
  <c r="O172" i="55"/>
  <c r="J174" i="55"/>
  <c r="M173" i="55"/>
  <c r="N173" i="55" s="1"/>
  <c r="AL184" i="55" l="1"/>
  <c r="AM184" i="55" s="1"/>
  <c r="AI185" i="55"/>
  <c r="J175" i="55"/>
  <c r="M174" i="55"/>
  <c r="N174" i="55" s="1"/>
  <c r="AL185" i="44"/>
  <c r="AM185" i="44" s="1"/>
  <c r="AI186" i="44"/>
  <c r="J177" i="44"/>
  <c r="M176" i="44"/>
  <c r="N176" i="44" s="1"/>
  <c r="W175" i="44"/>
  <c r="Z174" i="44"/>
  <c r="AA174" i="44" s="1"/>
  <c r="W176" i="55"/>
  <c r="Z175" i="55"/>
  <c r="AA175" i="55" s="1"/>
  <c r="O173" i="55"/>
  <c r="W177" i="55" l="1"/>
  <c r="Z176" i="55"/>
  <c r="AA176" i="55" s="1"/>
  <c r="Z175" i="44"/>
  <c r="AA175" i="44" s="1"/>
  <c r="W176" i="44"/>
  <c r="O176" i="44"/>
  <c r="AL186" i="44"/>
  <c r="AM186" i="44" s="1"/>
  <c r="AI187" i="44"/>
  <c r="AI186" i="55"/>
  <c r="AL185" i="55"/>
  <c r="AM185" i="55" s="1"/>
  <c r="J178" i="44"/>
  <c r="M177" i="44"/>
  <c r="N177" i="44" s="1"/>
  <c r="J176" i="55"/>
  <c r="M175" i="55"/>
  <c r="N175" i="55" s="1"/>
  <c r="O174" i="55"/>
  <c r="O177" i="44" l="1"/>
  <c r="AL186" i="55"/>
  <c r="AM186" i="55" s="1"/>
  <c r="AI187" i="55"/>
  <c r="AI188" i="44"/>
  <c r="AL187" i="44"/>
  <c r="AM187" i="44" s="1"/>
  <c r="O175" i="55"/>
  <c r="W178" i="55"/>
  <c r="Z177" i="55"/>
  <c r="AA177" i="55" s="1"/>
  <c r="M178" i="44"/>
  <c r="N178" i="44" s="1"/>
  <c r="J179" i="44"/>
  <c r="W177" i="44"/>
  <c r="Z176" i="44"/>
  <c r="AA176" i="44" s="1"/>
  <c r="M176" i="55"/>
  <c r="N176" i="55" s="1"/>
  <c r="J177" i="55"/>
  <c r="Z177" i="44" l="1"/>
  <c r="AA177" i="44" s="1"/>
  <c r="W178" i="44"/>
  <c r="J180" i="44"/>
  <c r="M179" i="44"/>
  <c r="N179" i="44" s="1"/>
  <c r="M177" i="55"/>
  <c r="N177" i="55" s="1"/>
  <c r="J178" i="55"/>
  <c r="AL188" i="44"/>
  <c r="AM188" i="44" s="1"/>
  <c r="AI189" i="44"/>
  <c r="AL187" i="55"/>
  <c r="AM187" i="55" s="1"/>
  <c r="AI188" i="55"/>
  <c r="O176" i="55"/>
  <c r="O178" i="44"/>
  <c r="Z178" i="55"/>
  <c r="AA178" i="55" s="1"/>
  <c r="W179" i="55"/>
  <c r="AI189" i="55" l="1"/>
  <c r="AL188" i="55"/>
  <c r="AM188" i="55" s="1"/>
  <c r="AI190" i="44"/>
  <c r="AL189" i="44"/>
  <c r="AM189" i="44" s="1"/>
  <c r="O177" i="55"/>
  <c r="O179" i="44"/>
  <c r="W179" i="44"/>
  <c r="Z178" i="44"/>
  <c r="AA178" i="44" s="1"/>
  <c r="M178" i="55"/>
  <c r="N178" i="55" s="1"/>
  <c r="J179" i="55"/>
  <c r="M180" i="44"/>
  <c r="N180" i="44" s="1"/>
  <c r="J181" i="44"/>
  <c r="Z179" i="55"/>
  <c r="AA179" i="55" s="1"/>
  <c r="W180" i="55"/>
  <c r="O178" i="55" l="1"/>
  <c r="Z179" i="44"/>
  <c r="AA179" i="44" s="1"/>
  <c r="W180" i="44"/>
  <c r="O181" i="44"/>
  <c r="W181" i="55"/>
  <c r="Z180" i="55"/>
  <c r="AA180" i="55" s="1"/>
  <c r="M179" i="55"/>
  <c r="N179" i="55" s="1"/>
  <c r="O179" i="55" s="1"/>
  <c r="J180" i="55"/>
  <c r="O180" i="44"/>
  <c r="AL190" i="44"/>
  <c r="AM190" i="44" s="1"/>
  <c r="AI191" i="44"/>
  <c r="J182" i="44"/>
  <c r="M181" i="44"/>
  <c r="N181" i="44" s="1"/>
  <c r="AI190" i="55"/>
  <c r="AL189" i="55"/>
  <c r="AM189" i="55" s="1"/>
  <c r="J181" i="55" l="1"/>
  <c r="M180" i="55"/>
  <c r="N180" i="55" s="1"/>
  <c r="W182" i="55"/>
  <c r="Z181" i="55"/>
  <c r="AA181" i="55" s="1"/>
  <c r="W181" i="44"/>
  <c r="Z180" i="44"/>
  <c r="AA180" i="44" s="1"/>
  <c r="O180" i="55"/>
  <c r="M182" i="44"/>
  <c r="N182" i="44" s="1"/>
  <c r="J183" i="44"/>
  <c r="AI192" i="44"/>
  <c r="AL191" i="44"/>
  <c r="AM191" i="44" s="1"/>
  <c r="AL190" i="55"/>
  <c r="AM190" i="55" s="1"/>
  <c r="AI191" i="55"/>
  <c r="J184" i="44" l="1"/>
  <c r="M183" i="44"/>
  <c r="N183" i="44" s="1"/>
  <c r="O183" i="44"/>
  <c r="W182" i="44"/>
  <c r="Z181" i="44"/>
  <c r="AA181" i="44" s="1"/>
  <c r="W183" i="55"/>
  <c r="Z182" i="55"/>
  <c r="AA182" i="55" s="1"/>
  <c r="J182" i="55"/>
  <c r="M181" i="55"/>
  <c r="N181" i="55" s="1"/>
  <c r="AL191" i="55"/>
  <c r="AM191" i="55" s="1"/>
  <c r="AI192" i="55"/>
  <c r="AL192" i="44"/>
  <c r="AM192" i="44" s="1"/>
  <c r="AI193" i="44"/>
  <c r="O182" i="44"/>
  <c r="AL193" i="44" l="1"/>
  <c r="AM193" i="44" s="1"/>
  <c r="AI194" i="44"/>
  <c r="AL192" i="55"/>
  <c r="AM192" i="55" s="1"/>
  <c r="AI193" i="55"/>
  <c r="O181" i="55"/>
  <c r="Z183" i="55"/>
  <c r="AA183" i="55" s="1"/>
  <c r="W184" i="55"/>
  <c r="M182" i="55"/>
  <c r="N182" i="55" s="1"/>
  <c r="J183" i="55"/>
  <c r="W183" i="44"/>
  <c r="Z182" i="44"/>
  <c r="AA182" i="44" s="1"/>
  <c r="O182" i="55"/>
  <c r="J185" i="44"/>
  <c r="M184" i="44"/>
  <c r="N184" i="44" s="1"/>
  <c r="M183" i="55" l="1"/>
  <c r="N183" i="55" s="1"/>
  <c r="J184" i="55"/>
  <c r="W184" i="44"/>
  <c r="Z183" i="44"/>
  <c r="AA183" i="44" s="1"/>
  <c r="Z184" i="55"/>
  <c r="AA184" i="55" s="1"/>
  <c r="W185" i="55"/>
  <c r="AL193" i="55"/>
  <c r="AM193" i="55" s="1"/>
  <c r="AI194" i="55"/>
  <c r="J186" i="44"/>
  <c r="M185" i="44"/>
  <c r="N185" i="44" s="1"/>
  <c r="AL194" i="44"/>
  <c r="AM194" i="44" s="1"/>
  <c r="AI195" i="44"/>
  <c r="O184" i="44"/>
  <c r="O185" i="44" l="1"/>
  <c r="AI196" i="44"/>
  <c r="AL195" i="44"/>
  <c r="AM195" i="44" s="1"/>
  <c r="J187" i="44"/>
  <c r="M186" i="44"/>
  <c r="N186" i="44" s="1"/>
  <c r="AI195" i="55"/>
  <c r="AL194" i="55"/>
  <c r="AM194" i="55" s="1"/>
  <c r="Z185" i="55"/>
  <c r="AA185" i="55" s="1"/>
  <c r="W186" i="55"/>
  <c r="Z184" i="44"/>
  <c r="AA184" i="44" s="1"/>
  <c r="W185" i="44"/>
  <c r="M184" i="55"/>
  <c r="N184" i="55" s="1"/>
  <c r="J185" i="55"/>
  <c r="O183" i="55"/>
  <c r="Z186" i="55" l="1"/>
  <c r="AA186" i="55" s="1"/>
  <c r="W187" i="55"/>
  <c r="W186" i="44"/>
  <c r="Z185" i="44"/>
  <c r="AA185" i="44" s="1"/>
  <c r="AI196" i="55"/>
  <c r="AL195" i="55"/>
  <c r="AM195" i="55" s="1"/>
  <c r="O186" i="44"/>
  <c r="AL196" i="44"/>
  <c r="AM196" i="44" s="1"/>
  <c r="AI197" i="44"/>
  <c r="J188" i="44"/>
  <c r="M187" i="44"/>
  <c r="N187" i="44" s="1"/>
  <c r="J186" i="55"/>
  <c r="M185" i="55"/>
  <c r="N185" i="55" s="1"/>
  <c r="O184" i="55"/>
  <c r="O185" i="55" l="1"/>
  <c r="M188" i="44"/>
  <c r="N188" i="44" s="1"/>
  <c r="J189" i="44"/>
  <c r="W187" i="44"/>
  <c r="Z186" i="44"/>
  <c r="AA186" i="44" s="1"/>
  <c r="Z187" i="55"/>
  <c r="AA187" i="55" s="1"/>
  <c r="W188" i="55"/>
  <c r="J187" i="55"/>
  <c r="M186" i="55"/>
  <c r="N186" i="55" s="1"/>
  <c r="AI198" i="44"/>
  <c r="AL197" i="44"/>
  <c r="AM197" i="44" s="1"/>
  <c r="AL196" i="55"/>
  <c r="AM196" i="55" s="1"/>
  <c r="AI197" i="55"/>
  <c r="O187" i="44"/>
  <c r="J188" i="55" l="1"/>
  <c r="M187" i="55"/>
  <c r="N187" i="55" s="1"/>
  <c r="W189" i="55"/>
  <c r="Z188" i="55"/>
  <c r="AA188" i="55" s="1"/>
  <c r="Z187" i="44"/>
  <c r="AA187" i="44" s="1"/>
  <c r="W188" i="44"/>
  <c r="O187" i="55"/>
  <c r="O188" i="44"/>
  <c r="AI199" i="44"/>
  <c r="AL198" i="44"/>
  <c r="AM198" i="44" s="1"/>
  <c r="J190" i="44"/>
  <c r="M189" i="44"/>
  <c r="N189" i="44" s="1"/>
  <c r="AI198" i="55"/>
  <c r="AL197" i="55"/>
  <c r="AM197" i="55" s="1"/>
  <c r="O186" i="55"/>
  <c r="O189" i="44" l="1"/>
  <c r="J191" i="44"/>
  <c r="M190" i="44"/>
  <c r="N190" i="44" s="1"/>
  <c r="AI200" i="44"/>
  <c r="AL200" i="44" s="1"/>
  <c r="AM200" i="44" s="1"/>
  <c r="AL199" i="44"/>
  <c r="AM199" i="44" s="1"/>
  <c r="W189" i="44"/>
  <c r="Z188" i="44"/>
  <c r="AA188" i="44" s="1"/>
  <c r="W190" i="55"/>
  <c r="Z189" i="55"/>
  <c r="AA189" i="55" s="1"/>
  <c r="AL198" i="55"/>
  <c r="AM198" i="55" s="1"/>
  <c r="AI199" i="55"/>
  <c r="M188" i="55"/>
  <c r="N188" i="55" s="1"/>
  <c r="J189" i="55"/>
  <c r="AI200" i="55" l="1"/>
  <c r="AL199" i="55"/>
  <c r="AM199" i="55" s="1"/>
  <c r="Z190" i="55"/>
  <c r="AA190" i="55" s="1"/>
  <c r="W191" i="55"/>
  <c r="M189" i="55"/>
  <c r="N189" i="55" s="1"/>
  <c r="J190" i="55"/>
  <c r="Z189" i="44"/>
  <c r="AA189" i="44" s="1"/>
  <c r="W190" i="44"/>
  <c r="M191" i="44"/>
  <c r="N191" i="44" s="1"/>
  <c r="J192" i="44"/>
  <c r="O190" i="44"/>
  <c r="O188" i="55"/>
  <c r="O189" i="55"/>
  <c r="O191" i="44" l="1"/>
  <c r="J193" i="44"/>
  <c r="M192" i="44"/>
  <c r="N192" i="44" s="1"/>
  <c r="W191" i="44"/>
  <c r="Z190" i="44"/>
  <c r="AA190" i="44" s="1"/>
  <c r="J191" i="55"/>
  <c r="M190" i="55"/>
  <c r="N190" i="55" s="1"/>
  <c r="W192" i="55"/>
  <c r="Z191" i="55"/>
  <c r="AA191" i="55" s="1"/>
  <c r="AI201" i="55"/>
  <c r="AL200" i="55"/>
  <c r="AM200" i="55" s="1"/>
  <c r="AI202" i="55" l="1"/>
  <c r="AL201" i="55"/>
  <c r="AM201" i="55" s="1"/>
  <c r="O190" i="55"/>
  <c r="W193" i="55"/>
  <c r="Z192" i="55"/>
  <c r="AA192" i="55" s="1"/>
  <c r="O192" i="44"/>
  <c r="J192" i="55"/>
  <c r="M191" i="55"/>
  <c r="N191" i="55" s="1"/>
  <c r="W192" i="44"/>
  <c r="Z191" i="44"/>
  <c r="AA191" i="44" s="1"/>
  <c r="M193" i="44"/>
  <c r="N193" i="44" s="1"/>
  <c r="J194" i="44"/>
  <c r="O193" i="44" l="1"/>
  <c r="M194" i="44"/>
  <c r="N194" i="44" s="1"/>
  <c r="J195" i="44"/>
  <c r="Z192" i="44"/>
  <c r="AA192" i="44" s="1"/>
  <c r="W193" i="44"/>
  <c r="J193" i="55"/>
  <c r="M192" i="55"/>
  <c r="N192" i="55" s="1"/>
  <c r="O191" i="55"/>
  <c r="Z193" i="55"/>
  <c r="AA193" i="55" s="1"/>
  <c r="W194" i="55"/>
  <c r="AL202" i="55"/>
  <c r="AM202" i="55" s="1"/>
  <c r="AI203" i="55"/>
  <c r="W195" i="55" l="1"/>
  <c r="Z194" i="55"/>
  <c r="AA194" i="55" s="1"/>
  <c r="J194" i="55"/>
  <c r="M193" i="55"/>
  <c r="N193" i="55" s="1"/>
  <c r="Z193" i="44"/>
  <c r="AA193" i="44" s="1"/>
  <c r="W194" i="44"/>
  <c r="M195" i="44"/>
  <c r="N195" i="44" s="1"/>
  <c r="J196" i="44"/>
  <c r="AI204" i="55"/>
  <c r="AL203" i="55"/>
  <c r="AM203" i="55" s="1"/>
  <c r="O194" i="44"/>
  <c r="O195" i="44"/>
  <c r="O192" i="55"/>
  <c r="AI205" i="55" l="1"/>
  <c r="AL204" i="55"/>
  <c r="AM204" i="55" s="1"/>
  <c r="J197" i="44"/>
  <c r="M196" i="44"/>
  <c r="N196" i="44" s="1"/>
  <c r="W195" i="44"/>
  <c r="Z194" i="44"/>
  <c r="AA194" i="44" s="1"/>
  <c r="J195" i="55"/>
  <c r="M194" i="55"/>
  <c r="N194" i="55" s="1"/>
  <c r="O194" i="55" s="1"/>
  <c r="Z195" i="55"/>
  <c r="AA195" i="55" s="1"/>
  <c r="W196" i="55"/>
  <c r="O196" i="44"/>
  <c r="O193" i="55"/>
  <c r="W197" i="55" l="1"/>
  <c r="Z196" i="55"/>
  <c r="AA196" i="55" s="1"/>
  <c r="J196" i="55"/>
  <c r="M195" i="55"/>
  <c r="N195" i="55" s="1"/>
  <c r="O195" i="55" s="1"/>
  <c r="AI206" i="55"/>
  <c r="AL205" i="55"/>
  <c r="AM205" i="55" s="1"/>
  <c r="W196" i="44"/>
  <c r="Z195" i="44"/>
  <c r="AA195" i="44" s="1"/>
  <c r="J198" i="44"/>
  <c r="M197" i="44"/>
  <c r="N197" i="44" s="1"/>
  <c r="O197" i="44" s="1"/>
  <c r="J199" i="44" l="1"/>
  <c r="M198" i="44"/>
  <c r="N198" i="44" s="1"/>
  <c r="O198" i="44" s="1"/>
  <c r="AI207" i="55"/>
  <c r="AL206" i="55"/>
  <c r="AM206" i="55" s="1"/>
  <c r="W197" i="44"/>
  <c r="Z196" i="44"/>
  <c r="AA196" i="44" s="1"/>
  <c r="J197" i="55"/>
  <c r="M196" i="55"/>
  <c r="N196" i="55" s="1"/>
  <c r="W198" i="55"/>
  <c r="Z197" i="55"/>
  <c r="AA197" i="55" s="1"/>
  <c r="M197" i="55" l="1"/>
  <c r="N197" i="55" s="1"/>
  <c r="J198" i="55"/>
  <c r="W198" i="44"/>
  <c r="Z197" i="44"/>
  <c r="AA197" i="44" s="1"/>
  <c r="O197" i="55"/>
  <c r="O196" i="55"/>
  <c r="Z198" i="55"/>
  <c r="AA198" i="55" s="1"/>
  <c r="W199" i="55"/>
  <c r="AI208" i="55"/>
  <c r="AL207" i="55"/>
  <c r="AM207" i="55" s="1"/>
  <c r="M199" i="44"/>
  <c r="N199" i="44" s="1"/>
  <c r="J200" i="44"/>
  <c r="M200" i="44" s="1"/>
  <c r="N200" i="44" s="1"/>
  <c r="Z199" i="55" l="1"/>
  <c r="AA199" i="55" s="1"/>
  <c r="W200" i="55"/>
  <c r="O199" i="44"/>
  <c r="O200" i="44"/>
  <c r="J199" i="55"/>
  <c r="M198" i="55"/>
  <c r="N198" i="55" s="1"/>
  <c r="AI209" i="55"/>
  <c r="AL208" i="55"/>
  <c r="AM208" i="55" s="1"/>
  <c r="W199" i="44"/>
  <c r="Z198" i="44"/>
  <c r="AA198" i="44" s="1"/>
  <c r="AI210" i="55" l="1"/>
  <c r="AL209" i="55"/>
  <c r="AM209" i="55" s="1"/>
  <c r="M199" i="55"/>
  <c r="N199" i="55" s="1"/>
  <c r="J200" i="55"/>
  <c r="W200" i="44"/>
  <c r="Z200" i="44" s="1"/>
  <c r="AA200" i="44" s="1"/>
  <c r="Z199" i="44"/>
  <c r="AA199" i="44" s="1"/>
  <c r="O199" i="55"/>
  <c r="O198" i="55"/>
  <c r="W201" i="55"/>
  <c r="Z200" i="55"/>
  <c r="AA200" i="55" s="1"/>
  <c r="J201" i="55" l="1"/>
  <c r="M200" i="55"/>
  <c r="N200" i="55" s="1"/>
  <c r="W202" i="55"/>
  <c r="Z201" i="55"/>
  <c r="AA201" i="55" s="1"/>
  <c r="AI211" i="55"/>
  <c r="AL210" i="55"/>
  <c r="AM210" i="55" s="1"/>
  <c r="AL211" i="55" l="1"/>
  <c r="AM211" i="55" s="1"/>
  <c r="AI212" i="55"/>
  <c r="W203" i="55"/>
  <c r="Z202" i="55"/>
  <c r="AA202" i="55" s="1"/>
  <c r="O200" i="55"/>
  <c r="M201" i="55"/>
  <c r="N201" i="55" s="1"/>
  <c r="J202" i="55"/>
  <c r="M202" i="55" l="1"/>
  <c r="N202" i="55" s="1"/>
  <c r="J203" i="55"/>
  <c r="O202" i="55"/>
  <c r="O201" i="55"/>
  <c r="W204" i="55"/>
  <c r="Z203" i="55"/>
  <c r="AA203" i="55" s="1"/>
  <c r="AI213" i="55"/>
  <c r="AL212" i="55"/>
  <c r="AM212" i="55" s="1"/>
  <c r="AL213" i="55" l="1"/>
  <c r="AM213" i="55" s="1"/>
  <c r="AI214" i="55"/>
  <c r="Z204" i="55"/>
  <c r="AA204" i="55" s="1"/>
  <c r="W205" i="55"/>
  <c r="J204" i="55"/>
  <c r="M203" i="55"/>
  <c r="N203" i="55" s="1"/>
  <c r="J205" i="55" l="1"/>
  <c r="M204" i="55"/>
  <c r="N204" i="55" s="1"/>
  <c r="AL214" i="55"/>
  <c r="AM214" i="55" s="1"/>
  <c r="AI215" i="55"/>
  <c r="O203" i="55"/>
  <c r="W206" i="55"/>
  <c r="Z205" i="55"/>
  <c r="AA205" i="55" s="1"/>
  <c r="AI216" i="55" l="1"/>
  <c r="AL215" i="55"/>
  <c r="AM215" i="55" s="1"/>
  <c r="Z206" i="55"/>
  <c r="AA206" i="55" s="1"/>
  <c r="W207" i="55"/>
  <c r="O204" i="55"/>
  <c r="J206" i="55"/>
  <c r="M205" i="55"/>
  <c r="N205" i="55" s="1"/>
  <c r="O205" i="55" l="1"/>
  <c r="J207" i="55"/>
  <c r="M206" i="55"/>
  <c r="N206" i="55" s="1"/>
  <c r="W208" i="55"/>
  <c r="Z207" i="55"/>
  <c r="AA207" i="55" s="1"/>
  <c r="AI217" i="55"/>
  <c r="AL216" i="55"/>
  <c r="AM216" i="55" s="1"/>
  <c r="AI218" i="55" l="1"/>
  <c r="AL217" i="55"/>
  <c r="AM217" i="55" s="1"/>
  <c r="W209" i="55"/>
  <c r="Z208" i="55"/>
  <c r="AA208" i="55" s="1"/>
  <c r="M207" i="55"/>
  <c r="N207" i="55" s="1"/>
  <c r="J208" i="55"/>
  <c r="O206" i="55"/>
  <c r="O207" i="55"/>
  <c r="W210" i="55" l="1"/>
  <c r="Z209" i="55"/>
  <c r="AA209" i="55" s="1"/>
  <c r="J209" i="55"/>
  <c r="M208" i="55"/>
  <c r="N208" i="55" s="1"/>
  <c r="O208" i="55" s="1"/>
  <c r="AI219" i="55"/>
  <c r="AL218" i="55"/>
  <c r="AM218" i="55" s="1"/>
  <c r="AL219" i="55" l="1"/>
  <c r="AM219" i="55" s="1"/>
  <c r="AI220" i="55"/>
  <c r="M209" i="55"/>
  <c r="N209" i="55" s="1"/>
  <c r="J210" i="55"/>
  <c r="Z210" i="55"/>
  <c r="AA210" i="55" s="1"/>
  <c r="W211" i="55"/>
  <c r="Z211" i="55" l="1"/>
  <c r="AA211" i="55" s="1"/>
  <c r="W212" i="55"/>
  <c r="J211" i="55"/>
  <c r="M210" i="55"/>
  <c r="N210" i="55" s="1"/>
  <c r="O209" i="55"/>
  <c r="AI221" i="55"/>
  <c r="AL220" i="55"/>
  <c r="AM220" i="55" s="1"/>
  <c r="AI222" i="55" l="1"/>
  <c r="AL221" i="55"/>
  <c r="AM221" i="55" s="1"/>
  <c r="M211" i="55"/>
  <c r="N211" i="55" s="1"/>
  <c r="O211" i="55" s="1"/>
  <c r="J212" i="55"/>
  <c r="W213" i="55"/>
  <c r="Z212" i="55"/>
  <c r="AA212" i="55" s="1"/>
  <c r="O210" i="55"/>
  <c r="M212" i="55" l="1"/>
  <c r="N212" i="55" s="1"/>
  <c r="J213" i="55"/>
  <c r="W214" i="55"/>
  <c r="Z213" i="55"/>
  <c r="AA213" i="55" s="1"/>
  <c r="O212" i="55"/>
  <c r="AL222" i="55"/>
  <c r="AM222" i="55" s="1"/>
  <c r="AI223" i="55"/>
  <c r="AL223" i="55" l="1"/>
  <c r="AM223" i="55" s="1"/>
  <c r="AI224" i="55"/>
  <c r="J214" i="55"/>
  <c r="M213" i="55"/>
  <c r="N213" i="55" s="1"/>
  <c r="W215" i="55"/>
  <c r="Z214" i="55"/>
  <c r="AA214" i="55" s="1"/>
  <c r="W216" i="55" l="1"/>
  <c r="Z215" i="55"/>
  <c r="AA215" i="55" s="1"/>
  <c r="O213" i="55"/>
  <c r="J215" i="55"/>
  <c r="M214" i="55"/>
  <c r="N214" i="55" s="1"/>
  <c r="O214" i="55" s="1"/>
  <c r="AI225" i="55"/>
  <c r="AL224" i="55"/>
  <c r="AM224" i="55" s="1"/>
  <c r="AI226" i="55" l="1"/>
  <c r="AL225" i="55"/>
  <c r="AM225" i="55" s="1"/>
  <c r="J216" i="55"/>
  <c r="M215" i="55"/>
  <c r="N215" i="55" s="1"/>
  <c r="O215" i="55" s="1"/>
  <c r="W217" i="55"/>
  <c r="Z216" i="55"/>
  <c r="AA216" i="55" s="1"/>
  <c r="W218" i="55" l="1"/>
  <c r="Z217" i="55"/>
  <c r="AA217" i="55" s="1"/>
  <c r="J217" i="55"/>
  <c r="M216" i="55"/>
  <c r="N216" i="55" s="1"/>
  <c r="O216" i="55"/>
  <c r="AL226" i="55"/>
  <c r="AM226" i="55" s="1"/>
  <c r="AI227" i="55"/>
  <c r="AI228" i="55" l="1"/>
  <c r="AL227" i="55"/>
  <c r="AM227" i="55" s="1"/>
  <c r="M217" i="55"/>
  <c r="N217" i="55" s="1"/>
  <c r="O217" i="55" s="1"/>
  <c r="J218" i="55"/>
  <c r="W219" i="55"/>
  <c r="Z218" i="55"/>
  <c r="AA218" i="55" s="1"/>
  <c r="M218" i="55" l="1"/>
  <c r="N218" i="55" s="1"/>
  <c r="J219" i="55"/>
  <c r="W220" i="55"/>
  <c r="Z219" i="55"/>
  <c r="AA219" i="55" s="1"/>
  <c r="O218" i="55"/>
  <c r="AL228" i="55"/>
  <c r="AM228" i="55" s="1"/>
  <c r="AI229" i="55"/>
  <c r="AL229" i="55" l="1"/>
  <c r="AM229" i="55" s="1"/>
  <c r="AI230" i="55"/>
  <c r="J220" i="55"/>
  <c r="M219" i="55"/>
  <c r="N219" i="55" s="1"/>
  <c r="W221" i="55"/>
  <c r="Z220" i="55"/>
  <c r="AA220" i="55" s="1"/>
  <c r="O219" i="55" l="1"/>
  <c r="Z221" i="55"/>
  <c r="AA221" i="55" s="1"/>
  <c r="W222" i="55"/>
  <c r="J221" i="55"/>
  <c r="M220" i="55"/>
  <c r="N220" i="55" s="1"/>
  <c r="AL230" i="55"/>
  <c r="AM230" i="55" s="1"/>
  <c r="AI231" i="55"/>
  <c r="AI232" i="55" l="1"/>
  <c r="AL231" i="55"/>
  <c r="AM231" i="55" s="1"/>
  <c r="J222" i="55"/>
  <c r="M221" i="55"/>
  <c r="N221" i="55" s="1"/>
  <c r="W223" i="55"/>
  <c r="Z222" i="55"/>
  <c r="AA222" i="55" s="1"/>
  <c r="O221" i="55"/>
  <c r="O220" i="55"/>
  <c r="W224" i="55" l="1"/>
  <c r="Z223" i="55"/>
  <c r="AA223" i="55" s="1"/>
  <c r="M222" i="55"/>
  <c r="N222" i="55" s="1"/>
  <c r="J223" i="55"/>
  <c r="AI233" i="55"/>
  <c r="AL232" i="55"/>
  <c r="AM232" i="55" s="1"/>
  <c r="AL233" i="55" l="1"/>
  <c r="AM233" i="55" s="1"/>
  <c r="AI234" i="55"/>
  <c r="J224" i="55"/>
  <c r="M223" i="55"/>
  <c r="N223" i="55" s="1"/>
  <c r="W225" i="55"/>
  <c r="Z224" i="55"/>
  <c r="AA224" i="55" s="1"/>
  <c r="O222" i="55"/>
  <c r="W226" i="55" l="1"/>
  <c r="Z225" i="55"/>
  <c r="AA225" i="55" s="1"/>
  <c r="O223" i="55"/>
  <c r="J225" i="55"/>
  <c r="M224" i="55"/>
  <c r="N224" i="55" s="1"/>
  <c r="AI235" i="55"/>
  <c r="AL234" i="55"/>
  <c r="AM234" i="55" s="1"/>
  <c r="AL235" i="55" l="1"/>
  <c r="AM235" i="55" s="1"/>
  <c r="AI236" i="55"/>
  <c r="AL236" i="55" s="1"/>
  <c r="AM236" i="55" s="1"/>
  <c r="J226" i="55"/>
  <c r="M225" i="55"/>
  <c r="N225" i="55" s="1"/>
  <c r="Z226" i="55"/>
  <c r="AA226" i="55" s="1"/>
  <c r="W227" i="55"/>
  <c r="O224" i="55"/>
  <c r="Z227" i="55" l="1"/>
  <c r="AA227" i="55" s="1"/>
  <c r="W228" i="55"/>
  <c r="M226" i="55"/>
  <c r="N226" i="55" s="1"/>
  <c r="J227" i="55"/>
  <c r="O225" i="55"/>
  <c r="M227" i="55" l="1"/>
  <c r="N227" i="55" s="1"/>
  <c r="J228" i="55"/>
  <c r="O227" i="55"/>
  <c r="Z228" i="55"/>
  <c r="AA228" i="55" s="1"/>
  <c r="W229" i="55"/>
  <c r="O226" i="55"/>
  <c r="W230" i="55" l="1"/>
  <c r="Z229" i="55"/>
  <c r="AA229" i="55" s="1"/>
  <c r="M228" i="55"/>
  <c r="N228" i="55" s="1"/>
  <c r="J229" i="55"/>
  <c r="O228" i="55"/>
  <c r="J230" i="55" l="1"/>
  <c r="M229" i="55"/>
  <c r="N229" i="55" s="1"/>
  <c r="W231" i="55"/>
  <c r="Z230" i="55"/>
  <c r="AA230" i="55" s="1"/>
  <c r="W232" i="55" l="1"/>
  <c r="Z231" i="55"/>
  <c r="AA231" i="55" s="1"/>
  <c r="O229" i="55"/>
  <c r="J231" i="55"/>
  <c r="M230" i="55"/>
  <c r="N230" i="55" s="1"/>
  <c r="O230" i="55" l="1"/>
  <c r="M231" i="55"/>
  <c r="N231" i="55" s="1"/>
  <c r="J232" i="55"/>
  <c r="Z232" i="55"/>
  <c r="AA232" i="55" s="1"/>
  <c r="W233" i="55"/>
  <c r="J233" i="55" l="1"/>
  <c r="M232" i="55"/>
  <c r="N232" i="55" s="1"/>
  <c r="Z233" i="55"/>
  <c r="AA233" i="55" s="1"/>
  <c r="W234" i="55"/>
  <c r="O231" i="55"/>
  <c r="Z234" i="55" l="1"/>
  <c r="AA234" i="55" s="1"/>
  <c r="W235" i="55"/>
  <c r="O232" i="55"/>
  <c r="J234" i="55"/>
  <c r="M233" i="55"/>
  <c r="N233" i="55" s="1"/>
  <c r="M234" i="55" l="1"/>
  <c r="N234" i="55" s="1"/>
  <c r="J235" i="55"/>
  <c r="O233" i="55"/>
  <c r="W236" i="55"/>
  <c r="Z236" i="55" s="1"/>
  <c r="AA236" i="55" s="1"/>
  <c r="Z235" i="55"/>
  <c r="AA235" i="55" s="1"/>
  <c r="M235" i="55" l="1"/>
  <c r="N235" i="55" s="1"/>
  <c r="J236" i="55"/>
  <c r="M236" i="55" s="1"/>
  <c r="N236" i="55" s="1"/>
  <c r="O234" i="55"/>
  <c r="O236" i="55" l="1"/>
  <c r="O235" i="55"/>
</calcChain>
</file>

<file path=xl/sharedStrings.xml><?xml version="1.0" encoding="utf-8"?>
<sst xmlns="http://schemas.openxmlformats.org/spreadsheetml/2006/main" count="2135" uniqueCount="490">
  <si>
    <t>vorig</t>
  </si>
  <si>
    <t>GF</t>
  </si>
  <si>
    <t>New</t>
  </si>
  <si>
    <t>Deaths</t>
  </si>
  <si>
    <t>date</t>
  </si>
  <si>
    <t>Noord-Brabant</t>
  </si>
  <si>
    <t>Utrecht</t>
  </si>
  <si>
    <t>Zuid-Holland</t>
  </si>
  <si>
    <t>Gelderland</t>
  </si>
  <si>
    <t>Limburg</t>
  </si>
  <si>
    <t>Noord-Holland</t>
  </si>
  <si>
    <t>Overijssel</t>
  </si>
  <si>
    <t>Drenthe</t>
  </si>
  <si>
    <t>Zeeland</t>
  </si>
  <si>
    <t>Flevoland</t>
  </si>
  <si>
    <t>Groningen</t>
  </si>
  <si>
    <t>Provincie</t>
  </si>
  <si>
    <t>inwoneraantal</t>
  </si>
  <si>
    <t>besmetting per 100.000</t>
  </si>
  <si>
    <t xml:space="preserve">Friesland </t>
  </si>
  <si>
    <t>Friesland</t>
  </si>
  <si>
    <t>Gemiddeld in NL</t>
  </si>
  <si>
    <t>GR</t>
  </si>
  <si>
    <t>Change in the growth</t>
  </si>
  <si>
    <t>Aantal</t>
  </si>
  <si>
    <t>Growth %</t>
  </si>
  <si>
    <t>Patiënt met nieuw coronavirus in Nederland</t>
  </si>
  <si>
    <t>Alleen noodzakelijke reizen naar Noord-Italië</t>
  </si>
  <si>
    <t>Patiënt met nieuw coronavirus overleden</t>
  </si>
  <si>
    <t xml:space="preserve"> Iemand met koorts en luchtwegklachten en die de afgelopen 14 dagen in een gebied is geweest waar COVID-19 wijdverspreid is, kan worden getest op COVID-19.  // Het RIVM Rijksinstituut voor Volksgezondheid en Milieu  adviseert inwoners van de provincie Noord-Brabant bij verkoudheid,  //hoesten of koorts hun sociale contacten te beperken. Dit betekent: blijf thuis. //  Mocht je klachten hebben en toch het huis willen verlaten, probeer dan zo veel mogelijk afstand te houden tot anderen. </t>
  </si>
  <si>
    <t>Tot die tijd geldt voor Noord-Brabant het advies: ben je verkouden, hoest je of heb je koorts: blijf dan thuis en beperk de sociale contacten.</t>
  </si>
  <si>
    <t>Nieuwe maatregel: stop met handen schudden! </t>
  </si>
  <si>
    <t>Resultaat steekproef: 4% onderzochte ziekenhuismedewerkers heeft coronavirus</t>
  </si>
  <si>
    <t>Vanaf nu geldt dus: </t>
  </si>
  <si>
    <t>Heb je</t>
  </si>
  <si>
    <t>Verkoudheidsklachten of verhoging tot 38,0 graden Celsius én</t>
  </si>
  <si>
    <t>Contact gehad met een patiënt met het coronavirus, of ben je in een gebied geweest waar het coronavirus heerst: </t>
  </si>
  <si>
    <t>Blijf thuis, ziek uit en zorg dat je anderen niet besmet. Houd dus afstand tot andere mensen. Je hoeft de huisarts niet te bellen. Je klachten zijn mild. Dit kan ook een gewone verkoudheid zijn.</t>
  </si>
  <si>
    <t>Uitbreiding maatregelen coronavirus</t>
  </si>
  <si>
    <t>(100 pers; zieken: thuis isolatie; ga thuiswerken; ga niet naar oma; online colleges)</t>
  </si>
  <si>
    <t>Vanaf 12 maart worden mensen met milde klachten niet meer getest omdat er een landelijke maatregel is om thuis te blijven bij de eerste klachten. </t>
  </si>
  <si>
    <t>Aanvullende maatregelen onderwijs, horeca, sport </t>
  </si>
  <si>
    <t>Scholen dicht.</t>
  </si>
  <si>
    <t>https://time.graphics/line/356085</t>
  </si>
  <si>
    <t>21 feb, 17:11   carnival  25th feb. 23:11</t>
  </si>
  <si>
    <t>900 students in italie - 29th feb- 7 march</t>
  </si>
  <si>
    <t>ICU</t>
  </si>
  <si>
    <t>Hospitalized</t>
  </si>
  <si>
    <t>info graphic</t>
  </si>
  <si>
    <t>overleden  totaal/vandaag</t>
  </si>
  <si>
    <t>besmet  totaal vandaag</t>
  </si>
  <si>
    <t>Groei aantal besmettingen</t>
  </si>
  <si>
    <t>sterfte cijfer</t>
  </si>
  <si>
    <t>aantal mensen op de IC</t>
  </si>
  <si>
    <t>aantal mensen opgenomen in ziekenhuis</t>
  </si>
  <si>
    <t>New Cases</t>
  </si>
  <si>
    <t>Cumulative cases</t>
  </si>
  <si>
    <t>Bezoek aan verpleeghuizen niet langer mogelijk vanwege corona</t>
  </si>
  <si>
    <t>Toespraak koning WA</t>
  </si>
  <si>
    <t>Speech Prime minister march 16th.  At 19:00h</t>
  </si>
  <si>
    <t>day</t>
  </si>
  <si>
    <t xml:space="preserve">case fatality rate </t>
  </si>
  <si>
    <t>NL alert (11:30u)</t>
  </si>
  <si>
    <t>test</t>
  </si>
  <si>
    <t>bsd</t>
  </si>
  <si>
    <t>Test2</t>
  </si>
  <si>
    <t>North Brabant</t>
  </si>
  <si>
    <t>North Holland</t>
  </si>
  <si>
    <t>South Holland</t>
  </si>
  <si>
    <t>Datum</t>
  </si>
  <si>
    <t>new death</t>
  </si>
  <si>
    <t>GR hos</t>
  </si>
  <si>
    <t>GF Hos</t>
  </si>
  <si>
    <t>gr dead</t>
  </si>
  <si>
    <t>GF dead</t>
  </si>
  <si>
    <t>inwoners</t>
  </si>
  <si>
    <t xml:space="preserve"> </t>
  </si>
  <si>
    <t>GGD</t>
  </si>
  <si>
    <t>Growth</t>
  </si>
  <si>
    <t>GF Dead</t>
  </si>
  <si>
    <t>new in ICU</t>
  </si>
  <si>
    <t>3 days</t>
  </si>
  <si>
    <t>4 days</t>
  </si>
  <si>
    <t>Growth Cases</t>
  </si>
  <si>
    <t>Growth dead1</t>
  </si>
  <si>
    <t>Growth deceased</t>
  </si>
  <si>
    <t>GR hospitalizations</t>
  </si>
  <si>
    <t>Netherlands average: 56,08</t>
  </si>
  <si>
    <t>total ICU</t>
  </si>
  <si>
    <t>Deceased  in the last 7 days</t>
  </si>
  <si>
    <t>Cases in the last 7 days</t>
  </si>
  <si>
    <t>Hospitalized in the last 7 days</t>
  </si>
  <si>
    <t>Inteligente lockdown</t>
  </si>
  <si>
    <t>Deceased  T-19</t>
  </si>
  <si>
    <t>New Deceased</t>
  </si>
  <si>
    <t>Estimated date of infection  (T-14)</t>
  </si>
  <si>
    <t>new cases 5 day MA</t>
  </si>
  <si>
    <t>1 week</t>
  </si>
  <si>
    <t>Case finding and Contact tracing</t>
  </si>
  <si>
    <t>Nieuwe maatregel: stop met handen schudden!  - work at home Nood-Brabant</t>
  </si>
  <si>
    <t>Pandemic  and Uitbreiding maatregelen coronavirus - stay home with coughing - work from home</t>
  </si>
  <si>
    <t>Aanvullende maatregelen onderwijs, horeca, sport (coling of schools)</t>
  </si>
  <si>
    <t>GF new cases</t>
  </si>
  <si>
    <t>Date of diagnosis , new cases</t>
  </si>
  <si>
    <t>*Notes:</t>
  </si>
  <si>
    <t>- RIVM is predicted we need 2.500 beds by Mid-April.</t>
  </si>
  <si>
    <t>- Capacity depends on number of ventilators and available staff</t>
  </si>
  <si>
    <t>https://twitter.com/jburnmurdoch/status/1246185697914040321?s=20</t>
  </si>
  <si>
    <t>COVID-19 [16627] Confirmed COVID-19</t>
  </si>
  <si>
    <t>Confirmed COVID-19 [1392] Died</t>
  </si>
  <si>
    <t>Confirmed COVID-19 [6622] Hospitalization</t>
  </si>
  <si>
    <t>Hospitalization [1776] To the ICU</t>
  </si>
  <si>
    <t>To the ICU [259] Died</t>
  </si>
  <si>
    <t xml:space="preserve">Deceased </t>
  </si>
  <si>
    <t>ICU (Netherlands)</t>
  </si>
  <si>
    <t>ICU (Germany)</t>
  </si>
  <si>
    <t>CODE BLACK:  More patients than resources</t>
  </si>
  <si>
    <t>Positive tests</t>
  </si>
  <si>
    <t>Total tests</t>
  </si>
  <si>
    <t>prov</t>
  </si>
  <si>
    <t>gut check</t>
  </si>
  <si>
    <t>7 day MA</t>
  </si>
  <si>
    <t>non-COVID-19</t>
  </si>
  <si>
    <t>Cases</t>
  </si>
  <si>
    <t xml:space="preserve"> Added today</t>
  </si>
  <si>
    <t xml:space="preserve"> 7 day moving average</t>
  </si>
  <si>
    <t xml:space="preserve"> Reported before today</t>
  </si>
  <si>
    <t>1) copy paste values AND names   2) sort</t>
  </si>
  <si>
    <t>Week 11</t>
  </si>
  <si>
    <t>Week 13</t>
  </si>
  <si>
    <t>Week 14</t>
  </si>
  <si>
    <t>Week 15</t>
  </si>
  <si>
    <t>Week 16</t>
  </si>
  <si>
    <t>Week 17</t>
  </si>
  <si>
    <t>Week 12</t>
  </si>
  <si>
    <t>Positive percentage</t>
  </si>
  <si>
    <t>dead-prev</t>
  </si>
  <si>
    <t>hos-prev</t>
  </si>
  <si>
    <t>Week 18</t>
  </si>
  <si>
    <t>Week 19</t>
  </si>
  <si>
    <t>Week 20</t>
  </si>
  <si>
    <t>reopening</t>
  </si>
  <si>
    <t>total</t>
  </si>
  <si>
    <t>NewHosDate</t>
  </si>
  <si>
    <t>NewHos</t>
  </si>
  <si>
    <t>NewCaseDate</t>
  </si>
  <si>
    <t>change week on week</t>
  </si>
  <si>
    <t>Week 21</t>
  </si>
  <si>
    <t>Week 22</t>
  </si>
  <si>
    <t>21-2-25-2 - carnaval</t>
  </si>
  <si>
    <t>Nederland</t>
  </si>
  <si>
    <t>Zuid Holland</t>
  </si>
  <si>
    <t>Noord Brabant</t>
  </si>
  <si>
    <t>Noord Holland</t>
  </si>
  <si>
    <t>Week 23</t>
  </si>
  <si>
    <t>Aantal besmette mensen</t>
  </si>
  <si>
    <t>Week 24</t>
  </si>
  <si>
    <t>Inwoners</t>
  </si>
  <si>
    <t>Currently contagious</t>
  </si>
  <si>
    <t>week 22</t>
  </si>
  <si>
    <t>May 15th-29th</t>
  </si>
  <si>
    <t>Week 25</t>
  </si>
  <si>
    <t>Week 26</t>
  </si>
  <si>
    <t>In ICU</t>
  </si>
  <si>
    <t>Non-ICU</t>
  </si>
  <si>
    <t>Week 27</t>
  </si>
  <si>
    <t>Week 28</t>
  </si>
  <si>
    <t>Week 29</t>
  </si>
  <si>
    <t>Week 30</t>
  </si>
  <si>
    <t>Week 31</t>
  </si>
  <si>
    <t>Week 32</t>
  </si>
  <si>
    <t>Week 33</t>
  </si>
  <si>
    <t>17/Aug</t>
  </si>
  <si>
    <t>18/Aug</t>
  </si>
  <si>
    <t>19/Aug</t>
  </si>
  <si>
    <t>01/Jul</t>
  </si>
  <si>
    <t>02/Jul</t>
  </si>
  <si>
    <t>03/Jul</t>
  </si>
  <si>
    <t>04/Jul</t>
  </si>
  <si>
    <t>05/Jul</t>
  </si>
  <si>
    <t>06/Jul</t>
  </si>
  <si>
    <t>07/Jul</t>
  </si>
  <si>
    <t>08/Jul</t>
  </si>
  <si>
    <t>09/Jul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</si>
  <si>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</si>
  <si>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</si>
  <si>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</si>
  <si>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</si>
  <si>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</si>
  <si>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</si>
  <si>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</si>
  <si>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</si>
  <si>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</si>
  <si>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</si>
  <si>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</si>
  <si>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</si>
  <si>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</si>
  <si>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</si>
  <si>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</si>
  <si>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</si>
  <si>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</si>
  <si>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</si>
  <si>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</si>
  <si>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</si>
  <si>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</si>
  <si>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31/Jul</t>
  </si>
  <si>
    <t>01/Aug</t>
  </si>
  <si>
    <t>02/Aug</t>
  </si>
  <si>
    <t>03/Aug</t>
  </si>
  <si>
    <t>04/Aug</t>
  </si>
  <si>
    <t>05/Aug</t>
  </si>
  <si>
    <t>06/Aug</t>
  </si>
  <si>
    <t>07/Aug</t>
  </si>
  <si>
    <t>08/Aug</t>
  </si>
  <si>
    <t>09/Aug</t>
  </si>
  <si>
    <t>10/Aug</t>
  </si>
  <si>
    <t>11/Aug</t>
  </si>
  <si>
    <t>13/Aug</t>
  </si>
  <si>
    <t>14/Aug</t>
  </si>
  <si>
    <t>15/Aug</t>
  </si>
  <si>
    <t>16/Aug</t>
  </si>
  <si>
    <t>Nieuw</t>
  </si>
  <si>
    <t>oud</t>
  </si>
  <si>
    <t>diff.</t>
  </si>
  <si>
    <t>cases</t>
  </si>
  <si>
    <t>hosp.</t>
  </si>
  <si>
    <t>death</t>
  </si>
  <si>
    <t>klad</t>
  </si>
  <si>
    <t>20/Aug</t>
  </si>
  <si>
    <t>21/Aug</t>
  </si>
  <si>
    <t>22/Aug</t>
  </si>
  <si>
    <t>0-9</t>
  </si>
  <si>
    <t>10-19</t>
  </si>
  <si>
    <t>20-29</t>
  </si>
  <si>
    <t>30-39</t>
  </si>
  <si>
    <t>40-49</t>
  </si>
  <si>
    <t>50-59</t>
  </si>
  <si>
    <t>60-69</t>
  </si>
  <si>
    <t>70-79</t>
  </si>
  <si>
    <t>80-89</t>
  </si>
  <si>
    <t>90+</t>
  </si>
  <si>
    <t>23/Aug</t>
  </si>
  <si>
    <t>0-19</t>
  </si>
  <si>
    <t>20-39</t>
  </si>
  <si>
    <t>40-59</t>
  </si>
  <si>
    <t>60-79</t>
  </si>
  <si>
    <t>80-90+</t>
  </si>
  <si>
    <t>24/Aug</t>
  </si>
  <si>
    <t>Week 34</t>
  </si>
  <si>
    <t>30/Jun</t>
  </si>
  <si>
    <t>29/Jun</t>
  </si>
  <si>
    <t>28/Jun</t>
  </si>
  <si>
    <t>27/Jun</t>
  </si>
  <si>
    <t>26/Jun</t>
  </si>
  <si>
    <t>25/Jun</t>
  </si>
  <si>
    <t>24/Jun</t>
  </si>
  <si>
    <t>23/Jun</t>
  </si>
  <si>
    <t>22/Jun</t>
  </si>
  <si>
    <t>21/Jun</t>
  </si>
  <si>
    <t>20/Jun</t>
  </si>
  <si>
    <t>19/Jun</t>
  </si>
  <si>
    <t>18/Jun</t>
  </si>
  <si>
    <t>17/Jun</t>
  </si>
  <si>
    <t>16/Jun</t>
  </si>
  <si>
    <t>15/Jun</t>
  </si>
  <si>
    <t>14/Jun</t>
  </si>
  <si>
    <t>13/Jun</t>
  </si>
  <si>
    <t>12/Jun</t>
  </si>
  <si>
    <t>11/Jun</t>
  </si>
  <si>
    <t>10/Jun</t>
  </si>
  <si>
    <t>09/Jun</t>
  </si>
  <si>
    <t>08/Jun</t>
  </si>
  <si>
    <t>07/Jun</t>
  </si>
  <si>
    <t>06/Jun</t>
  </si>
  <si>
    <t>05/Jun</t>
  </si>
  <si>
    <t>04/Jun</t>
  </si>
  <si>
    <t>03/Jun</t>
  </si>
  <si>
    <t>02/Jun</t>
  </si>
  <si>
    <t>01/Jun</t>
  </si>
  <si>
    <t>31/May</t>
  </si>
  <si>
    <t>30/May</t>
  </si>
  <si>
    <t>29/May</t>
  </si>
  <si>
    <t>28/May</t>
  </si>
  <si>
    <t>27/May</t>
  </si>
  <si>
    <t>26/May</t>
  </si>
  <si>
    <t>25/May</t>
  </si>
  <si>
    <t>24/May</t>
  </si>
  <si>
    <t>23/May</t>
  </si>
  <si>
    <t>22/May</t>
  </si>
  <si>
    <t>21/May</t>
  </si>
  <si>
    <t>20/May</t>
  </si>
  <si>
    <t>19/May</t>
  </si>
  <si>
    <t>18/May</t>
  </si>
  <si>
    <t>17/May</t>
  </si>
  <si>
    <t>16/May</t>
  </si>
  <si>
    <t>15/May</t>
  </si>
  <si>
    <t>14/May</t>
  </si>
  <si>
    <t>13/May</t>
  </si>
  <si>
    <t>12/May</t>
  </si>
  <si>
    <t>11/May</t>
  </si>
  <si>
    <t>10/May</t>
  </si>
  <si>
    <t>09/May</t>
  </si>
  <si>
    <t>08/May</t>
  </si>
  <si>
    <t>07/May</t>
  </si>
  <si>
    <t>06/May</t>
  </si>
  <si>
    <t>05/May</t>
  </si>
  <si>
    <t>04/May</t>
  </si>
  <si>
    <t>03/May</t>
  </si>
  <si>
    <t>02/May</t>
  </si>
  <si>
    <t>01/May</t>
  </si>
  <si>
    <t>30/Apr</t>
  </si>
  <si>
    <t>29/Apr</t>
  </si>
  <si>
    <t>28/Apr</t>
  </si>
  <si>
    <t>27/Apr</t>
  </si>
  <si>
    <t>26/Apr</t>
  </si>
  <si>
    <t>25/Apr</t>
  </si>
  <si>
    <t>24/Apr</t>
  </si>
  <si>
    <t>23/Apr</t>
  </si>
  <si>
    <t>22/Apr</t>
  </si>
  <si>
    <t>21/Apr</t>
  </si>
  <si>
    <t>20/Apr</t>
  </si>
  <si>
    <t>19/Apr</t>
  </si>
  <si>
    <t>18/Apr</t>
  </si>
  <si>
    <t>17/Apr</t>
  </si>
  <si>
    <t>16/Apr</t>
  </si>
  <si>
    <t>15/Apr</t>
  </si>
  <si>
    <t>14/Apr</t>
  </si>
  <si>
    <t>13/Apr</t>
  </si>
  <si>
    <t>12/Apr</t>
  </si>
  <si>
    <t>11/Apr</t>
  </si>
  <si>
    <t>10/Apr</t>
  </si>
  <si>
    <t>09/Apr</t>
  </si>
  <si>
    <t>08/Apr</t>
  </si>
  <si>
    <t>07/Apr</t>
  </si>
  <si>
    <t>06/Apr</t>
  </si>
  <si>
    <t>05/Apr</t>
  </si>
  <si>
    <t>04/Apr</t>
  </si>
  <si>
    <t>03/Apr</t>
  </si>
  <si>
    <t>02/Apr</t>
  </si>
  <si>
    <t>01/Apr</t>
  </si>
  <si>
    <t>31/Mar</t>
  </si>
  <si>
    <t>30/Mar</t>
  </si>
  <si>
    <t>29/Mar</t>
  </si>
  <si>
    <t>28/Mar</t>
  </si>
  <si>
    <t>27/Mar</t>
  </si>
  <si>
    <t>26/Mar</t>
  </si>
  <si>
    <t>25/Mar</t>
  </si>
  <si>
    <t>24/Mar</t>
  </si>
  <si>
    <t>23/Mar</t>
  </si>
  <si>
    <t>22/Mar</t>
  </si>
  <si>
    <t>21/Mar</t>
  </si>
  <si>
    <t>20/Mar</t>
  </si>
  <si>
    <t>19/Mar</t>
  </si>
  <si>
    <t>18/Mar</t>
  </si>
  <si>
    <t>17/Mar</t>
  </si>
  <si>
    <t>16/Mar</t>
  </si>
  <si>
    <t>15/Mar</t>
  </si>
  <si>
    <t>14/Mar</t>
  </si>
  <si>
    <t>13/Mar</t>
  </si>
  <si>
    <t>7 day MA - Bergen op Zoom</t>
  </si>
  <si>
    <t>Bergen op Zoom - Cases</t>
  </si>
  <si>
    <t>7 day MA - Utrecht</t>
  </si>
  <si>
    <t>Utrecht - Cases</t>
  </si>
  <si>
    <t>7 day MA - Den Haag</t>
  </si>
  <si>
    <t>Den Haag - Cases</t>
  </si>
  <si>
    <t>7 day MA - Amsterdam</t>
  </si>
  <si>
    <t>Amsterdam - Cases</t>
  </si>
  <si>
    <t>7 day MA - Rotterdam</t>
  </si>
  <si>
    <t>Rotterdam - Cases</t>
  </si>
  <si>
    <t>Bergen op Zoom</t>
  </si>
  <si>
    <t>Den Haag</t>
  </si>
  <si>
    <t>Rotterda,</t>
  </si>
  <si>
    <t>Amsterdam</t>
  </si>
  <si>
    <t>Row Labels</t>
  </si>
  <si>
    <t>25/Aug</t>
  </si>
  <si>
    <t>12/Aug</t>
  </si>
  <si>
    <t>01/Jan</t>
  </si>
  <si>
    <t>20/Jan</t>
  </si>
  <si>
    <t>29/Jan</t>
  </si>
  <si>
    <t>31/Jan</t>
  </si>
  <si>
    <t>01/Feb</t>
  </si>
  <si>
    <t>03/Feb</t>
  </si>
  <si>
    <t>06/Feb</t>
  </si>
  <si>
    <t>07/Feb</t>
  </si>
  <si>
    <t>10/Feb</t>
  </si>
  <si>
    <t>11/Feb</t>
  </si>
  <si>
    <t>12/Feb</t>
  </si>
  <si>
    <t>13/Feb</t>
  </si>
  <si>
    <t>14/Feb</t>
  </si>
  <si>
    <t>15/Feb</t>
  </si>
  <si>
    <t>16/Feb</t>
  </si>
  <si>
    <t>17/Feb</t>
  </si>
  <si>
    <t>18/Feb</t>
  </si>
  <si>
    <t>19/Feb</t>
  </si>
  <si>
    <t>20/Feb</t>
  </si>
  <si>
    <t>21/Feb</t>
  </si>
  <si>
    <t>22/Feb</t>
  </si>
  <si>
    <t>23/Feb</t>
  </si>
  <si>
    <t>24/Feb</t>
  </si>
  <si>
    <t>25/Feb</t>
  </si>
  <si>
    <t>26/Feb</t>
  </si>
  <si>
    <t>27/Feb</t>
  </si>
  <si>
    <t>28/Feb</t>
  </si>
  <si>
    <t>29/Feb</t>
  </si>
  <si>
    <t>01/Mar</t>
  </si>
  <si>
    <t>02/Mar</t>
  </si>
  <si>
    <t>03/Mar</t>
  </si>
  <si>
    <t>04/Mar</t>
  </si>
  <si>
    <t>05/Mar</t>
  </si>
  <si>
    <t>06/Mar</t>
  </si>
  <si>
    <t>07/Mar</t>
  </si>
  <si>
    <t>08/Mar</t>
  </si>
  <si>
    <t>09/Mar</t>
  </si>
  <si>
    <t>10/Mar</t>
  </si>
  <si>
    <t>11/Mar</t>
  </si>
  <si>
    <t>12/Mar</t>
  </si>
  <si>
    <t>26/Aug</t>
  </si>
  <si>
    <t>27/Aug</t>
  </si>
  <si>
    <t>28/Aug</t>
  </si>
  <si>
    <t>Door GGD</t>
  </si>
  <si>
    <t>testen met uitslag heranalyse of onbeoordeelbaar zijn geëxcludeerd</t>
  </si>
  <si>
    <t>Aantal geteste personen en aantal SARS-CoV-2 positief geteste personen in Nederland, gemeld door laboratoria, per week</t>
  </si>
  <si>
    <t>SARS-CoV-2 laboratoriumtests op basis van de virologische dagstaten</t>
  </si>
  <si>
    <t>1 t/m 7 juni</t>
  </si>
  <si>
    <t>8 t/m 14 juni</t>
  </si>
  <si>
    <t>15 t/m 21 juni</t>
  </si>
  <si>
    <t>22 t/m 28 juni</t>
  </si>
  <si>
    <t>29 juni t/m 5 juli</t>
  </si>
  <si>
    <t>6 juli t/m 12 juli</t>
  </si>
  <si>
    <t>13 t/m 19 juli</t>
  </si>
  <si>
    <t>20 t/m 26 juli</t>
  </si>
  <si>
    <t>27 juli t/m 2 augustus</t>
  </si>
  <si>
    <t>3 t/m 9 augustus</t>
  </si>
  <si>
    <t>10 t/m 16 augustus</t>
  </si>
  <si>
    <t>17 t/m 23 augustus</t>
  </si>
  <si>
    <r>
      <rPr>
        <b/>
        <sz val="14"/>
        <color theme="1"/>
        <rFont val="Calibri"/>
        <family val="2"/>
        <scheme val="minor"/>
      </rPr>
      <t>GGD volgens het RIVM</t>
    </r>
    <r>
      <rPr>
        <sz val="14"/>
        <color theme="1"/>
        <rFont val="Calibri"/>
        <family val="2"/>
        <scheme val="minor"/>
      </rPr>
      <t xml:space="preserve"> (tabel 11)</t>
    </r>
  </si>
  <si>
    <r>
      <rPr>
        <b/>
        <sz val="14"/>
        <color theme="1"/>
        <rFont val="Calibri"/>
        <family val="2"/>
        <scheme val="minor"/>
      </rPr>
      <t>Labs</t>
    </r>
    <r>
      <rPr>
        <sz val="14"/>
        <color theme="1"/>
        <rFont val="Calibri"/>
        <family val="2"/>
        <scheme val="minor"/>
      </rPr>
      <t xml:space="preserve"> (tabel 14)</t>
    </r>
  </si>
  <si>
    <t>aantal</t>
  </si>
  <si>
    <t>positief</t>
  </si>
  <si>
    <t>% positief</t>
  </si>
  <si>
    <t>Aantal testen uitgevoerd door de GGD’en, met bekende uitslag</t>
  </si>
  <si>
    <t>29/Aug</t>
  </si>
  <si>
    <t>Subtracted today</t>
  </si>
  <si>
    <t>30/Aug</t>
  </si>
  <si>
    <t>31/Aug</t>
  </si>
  <si>
    <t xml:space="preserve"> Reported before this week</t>
  </si>
  <si>
    <t xml:space="preserve"> Added this week</t>
  </si>
  <si>
    <t>01/Sep</t>
  </si>
  <si>
    <t>Week 35</t>
  </si>
  <si>
    <t>02/Sep</t>
  </si>
  <si>
    <t>03/Sep</t>
  </si>
  <si>
    <t>Week 36</t>
  </si>
  <si>
    <t>Week 37</t>
  </si>
  <si>
    <t>Week 38</t>
  </si>
  <si>
    <t>Week 39</t>
  </si>
  <si>
    <t>Week 40</t>
  </si>
  <si>
    <t>Week 41</t>
  </si>
  <si>
    <t>Week 42</t>
  </si>
  <si>
    <t>Week 43</t>
  </si>
  <si>
    <t>Week 44</t>
  </si>
  <si>
    <t>Week 45</t>
  </si>
  <si>
    <t>Week 46</t>
  </si>
  <si>
    <t>Week 47</t>
  </si>
  <si>
    <t>Week 48</t>
  </si>
  <si>
    <t>Week 49</t>
  </si>
  <si>
    <t>Week 50</t>
  </si>
  <si>
    <t>Week 51</t>
  </si>
  <si>
    <t>Week 52</t>
  </si>
  <si>
    <t>Week 1</t>
  </si>
  <si>
    <t>Total tests per week</t>
  </si>
  <si>
    <t>Predicted supply by the 1st of June</t>
  </si>
  <si>
    <t>Predicted demand by Januari 2021</t>
  </si>
  <si>
    <t>04/Sep</t>
  </si>
  <si>
    <t>Datum melding bij de GGD</t>
  </si>
  <si>
    <t>Datum positieve labuitslag.</t>
  </si>
  <si>
    <t>Datum eerste ziektedag</t>
  </si>
  <si>
    <t>Voortschrijdend gemiddelde (7 dagen)</t>
  </si>
  <si>
    <t>Toename besmettingen per dag</t>
  </si>
  <si>
    <t>correcties</t>
  </si>
  <si>
    <t>Besmettingen tot gisteren</t>
  </si>
  <si>
    <t>05/Sep</t>
  </si>
  <si>
    <t>06/Sep</t>
  </si>
  <si>
    <t xml:space="preserve"> Added this today</t>
  </si>
  <si>
    <t>Datum test (voor vandaag</t>
  </si>
  <si>
    <t>Melding aan GGD (nieuw)</t>
  </si>
  <si>
    <t>Datum eerste ziektedag (nieuw)</t>
  </si>
  <si>
    <t>Datum labuitslag (nieuw)</t>
  </si>
  <si>
    <t>Eerste ziektedag</t>
  </si>
  <si>
    <t>Datum test</t>
  </si>
  <si>
    <t>Melding aan GGD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</si>
</sst>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0.0"/>
    <numFmt numFmtId="165" formatCode="0.0%"/>
    <numFmt numFmtId="166" formatCode="dd\ mmm"/>
  </numFmts>
  <fonts count="37" x14ac:knownFonts="1">
    <font>
      <sz val="11"/>
      <color theme="1"/>
      <name val="Calibri"/>
      <family val="2"/>
      <scheme val="minor"/>
    </font>
    <font>
      <sz val="11"/>
      <color theme="0" tint="-0.249977111117893"/>
      <name val="Calibri"/>
      <family val="2"/>
      <scheme val="minor"/>
    </font>
    <font>
      <sz val="11"/>
      <color theme="2" tint="-0.499984740745262"/>
      <name val="Calibri"/>
      <family val="2"/>
      <scheme val="minor"/>
    </font>
    <font>
      <b/>
      <sz val="9"/>
      <color rgb="FF7F7F7F"/>
      <name val="Calibri"/>
      <family val="2"/>
      <scheme val="minor"/>
    </font>
    <font>
      <b/>
      <sz val="11"/>
      <color theme="1"/>
      <name val="Calibri"/>
      <family val="2"/>
      <scheme val="minor"/>
    </font>
    <font>
      <sz val="11"/>
      <color theme="1"/>
      <name val="Calibri"/>
      <family val="2"/>
      <scheme val="minor"/>
    </font>
    <font>
      <u/>
      <sz val="11"/>
      <color theme="10"/>
      <name val="Calibri"/>
      <family val="2"/>
      <scheme val="minor"/>
    </font>
    <font>
      <sz val="12"/>
      <color rgb="FF000000"/>
      <name val="Calibri"/>
      <family val="2"/>
      <scheme val="minor"/>
    </font>
    <font>
      <b/>
      <sz val="11"/>
      <name val="Calibri"/>
      <family val="2"/>
      <scheme val="minor"/>
    </font>
    <font>
      <b/>
      <sz val="9"/>
      <color rgb="FF404040"/>
      <name val="Calibri"/>
      <family val="2"/>
      <scheme val="minor"/>
    </font>
    <font>
      <sz val="11"/>
      <name val="Calibri"/>
      <family val="2"/>
      <scheme val="minor"/>
    </font>
    <font>
      <sz val="11"/>
      <color rgb="FF000000"/>
      <name val="Times New Roman"/>
      <family val="1"/>
    </font>
    <font>
      <sz val="8"/>
      <name val="Calibri"/>
      <family val="2"/>
      <scheme val="minor"/>
    </font>
    <font>
      <sz val="9.5"/>
      <color rgb="FF00000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2"/>
      <color theme="1"/>
      <name val="Calibri"/>
      <family val="2"/>
      <scheme val="minor"/>
    </font>
    <font>
      <sz val="12"/>
      <color theme="0"/>
      <name val="Calibri"/>
      <family val="2"/>
      <scheme val="minor"/>
    </font>
    <font>
      <b/>
      <sz val="12"/>
      <color theme="1"/>
      <name val="Calibri"/>
      <family val="2"/>
      <scheme val="minor"/>
    </font>
    <font>
      <b/>
      <sz val="16"/>
      <color theme="0"/>
      <name val="Calibri"/>
      <family val="2"/>
      <scheme val="minor"/>
    </font>
    <font>
      <sz val="14"/>
      <color theme="1"/>
      <name val="Calibri"/>
      <family val="2"/>
      <scheme val="minor"/>
    </font>
    <font>
      <b/>
      <sz val="14"/>
      <color theme="1"/>
      <name val="Calibri"/>
      <family val="2"/>
      <scheme val="minor"/>
    </font>
    <font>
      <i/>
      <sz val="11"/>
      <color theme="1"/>
      <name val="Calibri"/>
      <family val="2"/>
      <scheme val="minor"/>
    </font>
    <font>
      <sz val="11"/>
      <color theme="1"/>
      <name val="Calibri"/>
      <family val="2"/>
    </font>
  </fonts>
  <fills count="4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AACAC"/>
        <bgColor indexed="64"/>
      </patternFill>
    </fill>
    <fill>
      <patternFill patternType="solid">
        <fgColor rgb="FF00B050"/>
        <bgColor indexed="64"/>
      </patternFill>
    </fill>
    <fill>
      <patternFill patternType="solid">
        <fgColor theme="8" tint="-0.499984740745262"/>
        <bgColor indexed="64"/>
      </patternFill>
    </fill>
    <fill>
      <patternFill patternType="solid">
        <fgColor theme="5" tint="0.79998168889431442"/>
        <bgColor indexed="64"/>
      </patternFill>
    </fill>
    <fill>
      <patternFill patternType="solid">
        <fgColor rgb="FFFFE7E7"/>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4.9989318521683403E-2"/>
        <bgColor indexed="64"/>
      </patternFill>
    </fill>
  </fills>
  <borders count="28">
    <border>
      <left/>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6">
    <xf numFmtId="0" fontId="0"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xf numFmtId="0" fontId="13" fillId="0" borderId="0"/>
    <xf numFmtId="0" fontId="14" fillId="0" borderId="0" applyNumberFormat="0" applyFill="0" applyBorder="0" applyAlignment="0" applyProtection="0"/>
    <xf numFmtId="0" fontId="15" fillId="0" borderId="16" applyNumberFormat="0" applyFill="0" applyAlignment="0" applyProtection="0"/>
    <xf numFmtId="0" fontId="16" fillId="0" borderId="17" applyNumberFormat="0" applyFill="0" applyAlignment="0" applyProtection="0"/>
    <xf numFmtId="0" fontId="17" fillId="0" borderId="18" applyNumberFormat="0" applyFill="0" applyAlignment="0" applyProtection="0"/>
    <xf numFmtId="0" fontId="17" fillId="0" borderId="0" applyNumberFormat="0" applyFill="0" applyBorder="0" applyAlignment="0" applyProtection="0"/>
    <xf numFmtId="0" fontId="18" fillId="8" borderId="0" applyNumberFormat="0" applyBorder="0" applyAlignment="0" applyProtection="0"/>
    <xf numFmtId="0" fontId="19" fillId="9" borderId="0" applyNumberFormat="0" applyBorder="0" applyAlignment="0" applyProtection="0"/>
    <xf numFmtId="0" fontId="20" fillId="10" borderId="0" applyNumberFormat="0" applyBorder="0" applyAlignment="0" applyProtection="0"/>
    <xf numFmtId="0" fontId="21" fillId="11" borderId="19" applyNumberFormat="0" applyAlignment="0" applyProtection="0"/>
    <xf numFmtId="0" fontId="22" fillId="12" borderId="20" applyNumberFormat="0" applyAlignment="0" applyProtection="0"/>
    <xf numFmtId="0" fontId="23" fillId="12" borderId="19" applyNumberFormat="0" applyAlignment="0" applyProtection="0"/>
    <xf numFmtId="0" fontId="24" fillId="0" borderId="21" applyNumberFormat="0" applyFill="0" applyAlignment="0" applyProtection="0"/>
    <xf numFmtId="0" fontId="25" fillId="13" borderId="22" applyNumberFormat="0" applyAlignment="0" applyProtection="0"/>
    <xf numFmtId="0" fontId="26" fillId="0" borderId="0" applyNumberFormat="0" applyFill="0" applyBorder="0" applyAlignment="0" applyProtection="0"/>
    <xf numFmtId="0" fontId="5" fillId="14" borderId="23" applyNumberFormat="0" applyFont="0" applyAlignment="0" applyProtection="0"/>
    <xf numFmtId="0" fontId="27" fillId="0" borderId="0" applyNumberFormat="0" applyFill="0" applyBorder="0" applyAlignment="0" applyProtection="0"/>
    <xf numFmtId="0" fontId="4" fillId="0" borderId="24" applyNumberFormat="0" applyFill="0" applyAlignment="0" applyProtection="0"/>
    <xf numFmtId="0" fontId="28"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28" fillId="19" borderId="0" applyNumberFormat="0" applyBorder="0" applyAlignment="0" applyProtection="0"/>
    <xf numFmtId="0" fontId="5" fillId="20" borderId="0" applyNumberFormat="0" applyBorder="0" applyAlignment="0" applyProtection="0"/>
    <xf numFmtId="0" fontId="5" fillId="21" borderId="0" applyNumberFormat="0" applyBorder="0" applyAlignment="0" applyProtection="0"/>
    <xf numFmtId="0" fontId="5" fillId="22" borderId="0" applyNumberFormat="0" applyBorder="0" applyAlignment="0" applyProtection="0"/>
    <xf numFmtId="0" fontId="28" fillId="23" borderId="0" applyNumberFormat="0" applyBorder="0" applyAlignment="0" applyProtection="0"/>
    <xf numFmtId="0" fontId="5" fillId="24" borderId="0" applyNumberFormat="0" applyBorder="0" applyAlignment="0" applyProtection="0"/>
    <xf numFmtId="0" fontId="5" fillId="25" borderId="0" applyNumberFormat="0" applyBorder="0" applyAlignment="0" applyProtection="0"/>
    <xf numFmtId="0" fontId="5" fillId="26" borderId="0" applyNumberFormat="0" applyBorder="0" applyAlignment="0" applyProtection="0"/>
    <xf numFmtId="0" fontId="28" fillId="27" borderId="0" applyNumberFormat="0" applyBorder="0" applyAlignment="0" applyProtection="0"/>
    <xf numFmtId="0" fontId="5" fillId="28" borderId="0" applyNumberFormat="0" applyBorder="0" applyAlignment="0" applyProtection="0"/>
    <xf numFmtId="0" fontId="5" fillId="29" borderId="0" applyNumberFormat="0" applyBorder="0" applyAlignment="0" applyProtection="0"/>
    <xf numFmtId="0" fontId="5" fillId="30" borderId="0" applyNumberFormat="0" applyBorder="0" applyAlignment="0" applyProtection="0"/>
    <xf numFmtId="0" fontId="28" fillId="31" borderId="0" applyNumberFormat="0" applyBorder="0" applyAlignment="0" applyProtection="0"/>
    <xf numFmtId="0" fontId="5" fillId="32" borderId="0" applyNumberFormat="0" applyBorder="0" applyAlignment="0" applyProtection="0"/>
    <xf numFmtId="0" fontId="5" fillId="33" borderId="0" applyNumberFormat="0" applyBorder="0" applyAlignment="0" applyProtection="0"/>
    <xf numFmtId="0" fontId="5" fillId="34" borderId="0" applyNumberFormat="0" applyBorder="0" applyAlignment="0" applyProtection="0"/>
    <xf numFmtId="0" fontId="28" fillId="35" borderId="0" applyNumberFormat="0" applyBorder="0" applyAlignment="0" applyProtection="0"/>
    <xf numFmtId="0" fontId="5" fillId="36" borderId="0" applyNumberFormat="0" applyBorder="0" applyAlignment="0" applyProtection="0"/>
    <xf numFmtId="0" fontId="5" fillId="37" borderId="0" applyNumberFormat="0" applyBorder="0" applyAlignment="0" applyProtection="0"/>
    <xf numFmtId="0" fontId="5" fillId="38" borderId="0" applyNumberFormat="0" applyBorder="0" applyAlignment="0" applyProtection="0"/>
  </cellStyleXfs>
  <cellXfs count="277">
    <xf numFmtId="0" fontId="0" fillId="0" borderId="0" xfId="0"/>
    <xf numFmtId="14" fontId="0" fillId="0" borderId="0" xfId="0" applyNumberFormat="1"/>
    <xf numFmtId="0" fontId="0" fillId="0" borderId="0" xfId="0" applyAlignment="1">
      <alignment horizontal="center"/>
    </xf>
    <xf numFmtId="14" fontId="0" fillId="0" borderId="0" xfId="0" applyNumberFormat="1" applyAlignment="1">
      <alignment horizontal="center"/>
    </xf>
    <xf numFmtId="1" fontId="0" fillId="0" borderId="0" xfId="0" applyNumberFormat="1" applyAlignment="1">
      <alignment horizontal="center"/>
    </xf>
    <xf numFmtId="1" fontId="0" fillId="0" borderId="0" xfId="0" applyNumberFormat="1" applyAlignment="1">
      <alignment horizontal="center" vertical="center"/>
    </xf>
    <xf numFmtId="1" fontId="0" fillId="0" borderId="0" xfId="0" applyNumberFormat="1"/>
    <xf numFmtId="164" fontId="0" fillId="0" borderId="0" xfId="0" applyNumberFormat="1"/>
    <xf numFmtId="0" fontId="1" fillId="0" borderId="0" xfId="0" applyFont="1" applyAlignment="1">
      <alignment horizontal="center"/>
    </xf>
    <xf numFmtId="0" fontId="2" fillId="0" borderId="0" xfId="0" applyFont="1"/>
    <xf numFmtId="2" fontId="0" fillId="0" borderId="0" xfId="0" applyNumberFormat="1"/>
    <xf numFmtId="2" fontId="0" fillId="0" borderId="0" xfId="0" applyNumberFormat="1" applyAlignment="1">
      <alignment horizontal="center"/>
    </xf>
    <xf numFmtId="0" fontId="3" fillId="0" borderId="0" xfId="0" applyFont="1"/>
    <xf numFmtId="0" fontId="0" fillId="0" borderId="0" xfId="0" applyAlignment="1">
      <alignment horizontal="left"/>
    </xf>
    <xf numFmtId="16" fontId="0" fillId="0" borderId="0" xfId="0" applyNumberFormat="1"/>
    <xf numFmtId="2" fontId="0" fillId="0" borderId="0" xfId="0" applyNumberFormat="1" applyAlignment="1">
      <alignment horizontal="left"/>
    </xf>
    <xf numFmtId="0" fontId="0" fillId="0" borderId="3" xfId="0" applyBorder="1"/>
    <xf numFmtId="16" fontId="0" fillId="0" borderId="4" xfId="0" applyNumberFormat="1" applyBorder="1"/>
    <xf numFmtId="16" fontId="0" fillId="0" borderId="5" xfId="0" applyNumberFormat="1" applyBorder="1"/>
    <xf numFmtId="0" fontId="0" fillId="0" borderId="0" xfId="0"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0" fillId="0" borderId="0" xfId="0" applyBorder="1"/>
    <xf numFmtId="9" fontId="0" fillId="0" borderId="0" xfId="1" applyFont="1"/>
    <xf numFmtId="0" fontId="4" fillId="0" borderId="0" xfId="0" applyFont="1"/>
    <xf numFmtId="0" fontId="0" fillId="0" borderId="0" xfId="0" applyNumberFormat="1"/>
    <xf numFmtId="0" fontId="6" fillId="0" borderId="0" xfId="2"/>
    <xf numFmtId="0" fontId="7" fillId="0" borderId="0" xfId="0" applyFont="1"/>
    <xf numFmtId="0" fontId="0" fillId="0" borderId="4" xfId="0" applyBorder="1"/>
    <xf numFmtId="2" fontId="0" fillId="0" borderId="5" xfId="0" applyNumberFormat="1" applyBorder="1" applyAlignment="1">
      <alignment horizontal="left"/>
    </xf>
    <xf numFmtId="0" fontId="8" fillId="0" borderId="0" xfId="0" applyFont="1" applyFill="1" applyBorder="1" applyAlignment="1">
      <alignment horizontal="left"/>
    </xf>
    <xf numFmtId="16" fontId="0" fillId="0" borderId="0" xfId="0" applyNumberFormat="1" applyBorder="1"/>
    <xf numFmtId="0" fontId="0" fillId="0" borderId="0" xfId="0" applyNumberFormat="1" applyBorder="1"/>
    <xf numFmtId="164" fontId="0" fillId="0" borderId="0" xfId="0" applyNumberFormat="1" applyBorder="1"/>
    <xf numFmtId="2" fontId="0" fillId="0" borderId="0" xfId="0" applyNumberFormat="1" applyBorder="1" applyAlignment="1">
      <alignment horizontal="left"/>
    </xf>
    <xf numFmtId="1" fontId="0" fillId="0" borderId="4" xfId="0" applyNumberFormat="1" applyBorder="1"/>
    <xf numFmtId="0" fontId="9" fillId="0" borderId="0" xfId="0" applyFont="1"/>
    <xf numFmtId="0" fontId="0" fillId="0" borderId="7" xfId="0" applyBorder="1"/>
    <xf numFmtId="16" fontId="0" fillId="0" borderId="8" xfId="0" applyNumberFormat="1" applyBorder="1"/>
    <xf numFmtId="0" fontId="0" fillId="0" borderId="8" xfId="0" applyBorder="1"/>
    <xf numFmtId="0" fontId="0" fillId="0" borderId="9" xfId="0" applyBorder="1"/>
    <xf numFmtId="0" fontId="0" fillId="0" borderId="10" xfId="0" applyBorder="1"/>
    <xf numFmtId="0" fontId="0" fillId="0" borderId="12" xfId="0" applyBorder="1"/>
    <xf numFmtId="0" fontId="0" fillId="0" borderId="13" xfId="0" applyBorder="1"/>
    <xf numFmtId="164" fontId="0" fillId="0" borderId="14" xfId="0" applyNumberFormat="1" applyBorder="1"/>
    <xf numFmtId="14" fontId="0" fillId="0" borderId="4" xfId="0" applyNumberFormat="1" applyBorder="1"/>
    <xf numFmtId="0" fontId="0" fillId="0" borderId="4" xfId="0" applyBorder="1" applyAlignment="1">
      <alignment horizontal="center"/>
    </xf>
    <xf numFmtId="0" fontId="1" fillId="0" borderId="4" xfId="0" applyFont="1" applyBorder="1" applyAlignment="1">
      <alignment horizontal="center"/>
    </xf>
    <xf numFmtId="2" fontId="0" fillId="0" borderId="4" xfId="0" applyNumberFormat="1" applyBorder="1"/>
    <xf numFmtId="10" fontId="0" fillId="0" borderId="0" xfId="1" applyNumberFormat="1" applyFont="1"/>
    <xf numFmtId="0" fontId="0" fillId="0" borderId="6" xfId="0" applyBorder="1"/>
    <xf numFmtId="1" fontId="0" fillId="0" borderId="0" xfId="0" applyNumberFormat="1" applyBorder="1"/>
    <xf numFmtId="1" fontId="0" fillId="0" borderId="0" xfId="0" applyNumberFormat="1" applyBorder="1" applyAlignment="1">
      <alignment horizontal="left"/>
    </xf>
    <xf numFmtId="1" fontId="0" fillId="0" borderId="4" xfId="3" applyNumberFormat="1" applyFont="1" applyBorder="1"/>
    <xf numFmtId="0" fontId="0" fillId="0" borderId="1" xfId="0" applyBorder="1"/>
    <xf numFmtId="0" fontId="1" fillId="0" borderId="8" xfId="0" applyFont="1" applyBorder="1" applyAlignment="1">
      <alignment horizontal="center"/>
    </xf>
    <xf numFmtId="0" fontId="1" fillId="0" borderId="0" xfId="0" applyFont="1" applyBorder="1" applyAlignment="1">
      <alignment horizontal="center"/>
    </xf>
    <xf numFmtId="0" fontId="0" fillId="0" borderId="5" xfId="0" applyBorder="1" applyAlignment="1">
      <alignment horizontal="center"/>
    </xf>
    <xf numFmtId="1" fontId="1" fillId="0" borderId="0" xfId="0" applyNumberFormat="1" applyFont="1" applyBorder="1" applyAlignment="1">
      <alignment horizontal="center"/>
    </xf>
    <xf numFmtId="1" fontId="0" fillId="0" borderId="4" xfId="0" applyNumberFormat="1" applyBorder="1" applyAlignment="1">
      <alignment horizontal="center"/>
    </xf>
    <xf numFmtId="0" fontId="6" fillId="0" borderId="4" xfId="2" applyBorder="1"/>
    <xf numFmtId="2" fontId="0" fillId="0" borderId="5" xfId="0" applyNumberFormat="1" applyBorder="1"/>
    <xf numFmtId="14" fontId="0" fillId="0" borderId="0" xfId="0" applyNumberFormat="1" applyBorder="1"/>
    <xf numFmtId="0" fontId="0" fillId="0" borderId="0" xfId="0" applyBorder="1" applyAlignment="1">
      <alignment horizontal="center"/>
    </xf>
    <xf numFmtId="1" fontId="0" fillId="0" borderId="0" xfId="0" applyNumberFormat="1" applyBorder="1" applyAlignment="1">
      <alignment horizontal="center"/>
    </xf>
    <xf numFmtId="2" fontId="0" fillId="0" borderId="0" xfId="0" applyNumberFormat="1" applyBorder="1" applyAlignment="1">
      <alignment horizontal="center"/>
    </xf>
    <xf numFmtId="14" fontId="0" fillId="0" borderId="0" xfId="0" applyNumberFormat="1" applyBorder="1" applyAlignment="1">
      <alignment horizontal="center"/>
    </xf>
    <xf numFmtId="9" fontId="0" fillId="0" borderId="0" xfId="1" applyFont="1"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1" xfId="0" applyBorder="1" applyAlignment="1">
      <alignment horizontal="center"/>
    </xf>
    <xf numFmtId="1" fontId="0" fillId="0" borderId="8" xfId="0" applyNumberFormat="1" applyBorder="1" applyAlignment="1">
      <alignment horizontal="center"/>
    </xf>
    <xf numFmtId="0" fontId="0" fillId="0" borderId="15" xfId="0" applyBorder="1" applyAlignment="1">
      <alignment horizontal="center"/>
    </xf>
    <xf numFmtId="0" fontId="0" fillId="0" borderId="1" xfId="0" applyBorder="1" applyAlignment="1">
      <alignment horizontal="center"/>
    </xf>
    <xf numFmtId="1" fontId="0" fillId="0" borderId="1" xfId="0" applyNumberFormat="1" applyBorder="1" applyAlignment="1">
      <alignment horizontal="center"/>
    </xf>
    <xf numFmtId="0" fontId="0" fillId="0" borderId="0" xfId="0" applyFill="1" applyBorder="1" applyAlignment="1">
      <alignment horizontal="center"/>
    </xf>
    <xf numFmtId="1" fontId="0" fillId="0" borderId="0" xfId="3" applyNumberFormat="1" applyFont="1" applyFill="1" applyBorder="1"/>
    <xf numFmtId="0" fontId="0" fillId="0" borderId="0" xfId="0" applyFill="1" applyBorder="1"/>
    <xf numFmtId="0" fontId="0" fillId="0" borderId="0" xfId="0" applyFill="1" applyBorder="1" applyAlignment="1">
      <alignment horizontal="left"/>
    </xf>
    <xf numFmtId="0" fontId="4" fillId="0" borderId="0" xfId="0" applyFont="1" applyFill="1" applyBorder="1"/>
    <xf numFmtId="0" fontId="4" fillId="0" borderId="0" xfId="0" applyNumberFormat="1" applyFont="1" applyFill="1" applyBorder="1"/>
    <xf numFmtId="14" fontId="0" fillId="0" borderId="0" xfId="0" applyNumberFormat="1" applyFill="1" applyBorder="1"/>
    <xf numFmtId="9" fontId="0" fillId="0" borderId="0" xfId="1" applyFont="1" applyFill="1" applyBorder="1"/>
    <xf numFmtId="2" fontId="0" fillId="0" borderId="0" xfId="0" applyNumberFormat="1" applyFill="1" applyBorder="1"/>
    <xf numFmtId="1" fontId="0" fillId="0" borderId="0" xfId="0" applyNumberFormat="1" applyFill="1" applyBorder="1"/>
    <xf numFmtId="14" fontId="10" fillId="0" borderId="0" xfId="0" applyNumberFormat="1" applyFont="1"/>
    <xf numFmtId="2" fontId="0" fillId="0" borderId="0" xfId="0" applyNumberFormat="1" applyFill="1" applyBorder="1" applyAlignment="1">
      <alignment horizontal="center"/>
    </xf>
    <xf numFmtId="3" fontId="0" fillId="0" borderId="0" xfId="0" applyNumberFormat="1" applyBorder="1" applyAlignment="1">
      <alignment horizontal="center"/>
    </xf>
    <xf numFmtId="3" fontId="0" fillId="0" borderId="0" xfId="0" applyNumberFormat="1" applyFill="1" applyBorder="1" applyAlignment="1">
      <alignment horizontal="center"/>
    </xf>
    <xf numFmtId="9" fontId="0" fillId="0" borderId="0" xfId="1" applyFont="1" applyFill="1" applyBorder="1" applyAlignment="1">
      <alignment horizontal="center"/>
    </xf>
    <xf numFmtId="2" fontId="0" fillId="0" borderId="11" xfId="0" applyNumberFormat="1" applyFill="1" applyBorder="1" applyAlignment="1">
      <alignment horizontal="center"/>
    </xf>
    <xf numFmtId="3" fontId="0" fillId="0" borderId="1" xfId="0" applyNumberFormat="1" applyBorder="1" applyAlignment="1">
      <alignment horizontal="center"/>
    </xf>
    <xf numFmtId="3" fontId="10" fillId="0" borderId="0" xfId="0" applyNumberFormat="1" applyFont="1" applyAlignment="1">
      <alignment horizontal="center"/>
    </xf>
    <xf numFmtId="1" fontId="0" fillId="0" borderId="0" xfId="3" applyNumberFormat="1" applyFont="1" applyBorder="1"/>
    <xf numFmtId="1" fontId="0" fillId="0" borderId="0" xfId="0" applyNumberFormat="1" applyFill="1" applyBorder="1" applyAlignment="1">
      <alignment horizontal="center"/>
    </xf>
    <xf numFmtId="1" fontId="0" fillId="2" borderId="13" xfId="0" applyNumberFormat="1" applyFill="1" applyBorder="1" applyAlignment="1">
      <alignment horizontal="center"/>
    </xf>
    <xf numFmtId="1" fontId="0" fillId="0" borderId="0" xfId="1" applyNumberFormat="1" applyFont="1"/>
    <xf numFmtId="1" fontId="0" fillId="0" borderId="0" xfId="3" applyNumberFormat="1" applyFont="1" applyAlignment="1">
      <alignment horizontal="center"/>
    </xf>
    <xf numFmtId="1" fontId="0" fillId="0" borderId="0" xfId="1" applyNumberFormat="1" applyFont="1" applyAlignment="1">
      <alignment horizontal="center"/>
    </xf>
    <xf numFmtId="1" fontId="0" fillId="2" borderId="0" xfId="0" applyNumberFormat="1" applyFill="1" applyBorder="1" applyAlignment="1">
      <alignment horizontal="center"/>
    </xf>
    <xf numFmtId="0" fontId="0" fillId="0" borderId="0" xfId="0" applyFont="1"/>
    <xf numFmtId="1" fontId="5" fillId="0" borderId="0" xfId="3" applyNumberFormat="1" applyFont="1" applyFill="1" applyBorder="1"/>
    <xf numFmtId="1" fontId="0" fillId="0" borderId="0" xfId="0" applyNumberFormat="1" applyFont="1"/>
    <xf numFmtId="1" fontId="0" fillId="0" borderId="0" xfId="0" applyNumberFormat="1" applyFont="1" applyFill="1" applyBorder="1"/>
    <xf numFmtId="0" fontId="11" fillId="0" borderId="0" xfId="0" applyFont="1"/>
    <xf numFmtId="3" fontId="0" fillId="2" borderId="0" xfId="0" applyNumberFormat="1" applyFill="1" applyBorder="1" applyAlignment="1">
      <alignment horizontal="center"/>
    </xf>
    <xf numFmtId="0" fontId="0" fillId="0" borderId="0" xfId="0" applyFill="1" applyAlignment="1">
      <alignment horizontal="center"/>
    </xf>
    <xf numFmtId="0" fontId="0" fillId="0" borderId="0" xfId="0" applyFill="1"/>
    <xf numFmtId="14" fontId="0" fillId="0" borderId="0" xfId="0" applyNumberFormat="1" applyFill="1" applyAlignment="1">
      <alignment horizontal="center"/>
    </xf>
    <xf numFmtId="14" fontId="0" fillId="0" borderId="0" xfId="0" applyNumberFormat="1" applyFill="1" applyBorder="1" applyAlignment="1">
      <alignment horizontal="center"/>
    </xf>
    <xf numFmtId="2" fontId="0" fillId="0" borderId="0" xfId="0" applyNumberFormat="1" applyFill="1"/>
    <xf numFmtId="1" fontId="0" fillId="0" borderId="0" xfId="0" applyNumberFormat="1" applyFill="1"/>
    <xf numFmtId="0" fontId="9" fillId="0" borderId="0" xfId="0" applyFont="1" applyFill="1"/>
    <xf numFmtId="2" fontId="0" fillId="0" borderId="0" xfId="0" applyNumberFormat="1" applyFill="1" applyAlignment="1">
      <alignment horizontal="right"/>
    </xf>
    <xf numFmtId="9" fontId="0" fillId="0" borderId="0" xfId="1" applyFont="1" applyFill="1"/>
    <xf numFmtId="2" fontId="10" fillId="0" borderId="0" xfId="0" applyNumberFormat="1" applyFont="1" applyFill="1" applyAlignment="1">
      <alignment horizontal="right"/>
    </xf>
    <xf numFmtId="2" fontId="10" fillId="0" borderId="0" xfId="0" applyNumberFormat="1" applyFont="1" applyFill="1"/>
    <xf numFmtId="1" fontId="0" fillId="0" borderId="0" xfId="0" applyNumberFormat="1" applyFill="1" applyAlignment="1">
      <alignment horizontal="center"/>
    </xf>
    <xf numFmtId="9" fontId="10" fillId="0" borderId="0" xfId="1" applyFont="1" applyFill="1"/>
    <xf numFmtId="1" fontId="10" fillId="0" borderId="0" xfId="0" applyNumberFormat="1" applyFont="1" applyFill="1" applyAlignment="1">
      <alignment horizontal="center"/>
    </xf>
    <xf numFmtId="1" fontId="10" fillId="0" borderId="0" xfId="0" applyNumberFormat="1" applyFont="1" applyFill="1"/>
    <xf numFmtId="0" fontId="10" fillId="0" borderId="0" xfId="0" applyFont="1" applyFill="1"/>
    <xf numFmtId="0" fontId="0" fillId="2" borderId="0" xfId="0" applyFill="1" applyAlignment="1">
      <alignment horizontal="center"/>
    </xf>
    <xf numFmtId="3" fontId="0" fillId="0" borderId="4" xfId="0" applyNumberFormat="1" applyBorder="1" applyAlignment="1">
      <alignment horizontal="center"/>
    </xf>
    <xf numFmtId="14" fontId="0" fillId="0" borderId="5" xfId="0" applyNumberFormat="1" applyBorder="1"/>
    <xf numFmtId="165" fontId="0" fillId="0" borderId="0" xfId="1" applyNumberFormat="1" applyFont="1"/>
    <xf numFmtId="164" fontId="0" fillId="0" borderId="0" xfId="0" applyNumberFormat="1" applyFill="1" applyBorder="1" applyAlignment="1">
      <alignment horizontal="center"/>
    </xf>
    <xf numFmtId="3" fontId="1" fillId="0" borderId="1" xfId="0" applyNumberFormat="1" applyFont="1" applyBorder="1" applyAlignment="1">
      <alignment horizontal="center"/>
    </xf>
    <xf numFmtId="1" fontId="1" fillId="0" borderId="1" xfId="0" applyNumberFormat="1" applyFont="1" applyBorder="1" applyAlignment="1">
      <alignment horizontal="center"/>
    </xf>
    <xf numFmtId="0" fontId="0" fillId="2" borderId="8" xfId="0" applyFill="1" applyBorder="1" applyAlignment="1">
      <alignment horizontal="center"/>
    </xf>
    <xf numFmtId="0" fontId="0" fillId="3" borderId="8" xfId="0" applyFill="1" applyBorder="1" applyAlignment="1">
      <alignment horizontal="center"/>
    </xf>
    <xf numFmtId="3" fontId="0" fillId="3" borderId="0" xfId="0" applyNumberFormat="1" applyFill="1" applyBorder="1" applyAlignment="1">
      <alignment horizontal="center"/>
    </xf>
    <xf numFmtId="0" fontId="0" fillId="4" borderId="8" xfId="0" applyFill="1" applyBorder="1" applyAlignment="1">
      <alignment horizontal="center"/>
    </xf>
    <xf numFmtId="0" fontId="0" fillId="2" borderId="7" xfId="0" applyFill="1" applyBorder="1" applyAlignment="1">
      <alignment horizontal="center"/>
    </xf>
    <xf numFmtId="3" fontId="0" fillId="2" borderId="10" xfId="0" applyNumberFormat="1" applyFill="1" applyBorder="1" applyAlignment="1">
      <alignment horizontal="center"/>
    </xf>
    <xf numFmtId="0" fontId="0" fillId="5" borderId="0" xfId="0" applyFill="1" applyBorder="1" applyAlignment="1">
      <alignment horizontal="center"/>
    </xf>
    <xf numFmtId="0" fontId="2" fillId="0" borderId="0" xfId="0" applyFont="1" applyFill="1" applyAlignment="1">
      <alignment horizontal="center"/>
    </xf>
    <xf numFmtId="0" fontId="0" fillId="4" borderId="0" xfId="0" applyFill="1" applyAlignment="1">
      <alignment horizontal="center"/>
    </xf>
    <xf numFmtId="1" fontId="0" fillId="5" borderId="0" xfId="0" applyNumberFormat="1" applyFill="1" applyAlignment="1">
      <alignment horizontal="center"/>
    </xf>
    <xf numFmtId="0" fontId="0" fillId="0" borderId="13" xfId="0" applyFill="1" applyBorder="1" applyAlignment="1">
      <alignment horizontal="center"/>
    </xf>
    <xf numFmtId="0" fontId="1" fillId="0" borderId="1" xfId="0" applyFont="1" applyBorder="1" applyAlignment="1">
      <alignment horizontal="center"/>
    </xf>
    <xf numFmtId="1" fontId="1" fillId="0" borderId="1" xfId="0" applyNumberFormat="1" applyFont="1" applyFill="1" applyBorder="1" applyAlignment="1">
      <alignment horizontal="center"/>
    </xf>
    <xf numFmtId="1" fontId="0" fillId="2" borderId="8" xfId="0" applyNumberFormat="1" applyFill="1" applyBorder="1" applyAlignment="1">
      <alignment horizontal="center"/>
    </xf>
    <xf numFmtId="0" fontId="0" fillId="6" borderId="8" xfId="0" applyFill="1" applyBorder="1" applyAlignment="1">
      <alignment horizontal="center"/>
    </xf>
    <xf numFmtId="1" fontId="0" fillId="3" borderId="8" xfId="0" applyNumberFormat="1" applyFill="1" applyBorder="1" applyAlignment="1">
      <alignment horizontal="center"/>
    </xf>
    <xf numFmtId="1" fontId="0" fillId="5" borderId="0" xfId="0" applyNumberFormat="1" applyFill="1" applyBorder="1" applyAlignment="1">
      <alignment horizontal="center"/>
    </xf>
    <xf numFmtId="0" fontId="0" fillId="7" borderId="0" xfId="0" applyFill="1" applyBorder="1" applyAlignment="1">
      <alignment horizontal="center"/>
    </xf>
    <xf numFmtId="1" fontId="0" fillId="7" borderId="0" xfId="0" applyNumberFormat="1" applyFill="1" applyAlignment="1">
      <alignment horizontal="center"/>
    </xf>
    <xf numFmtId="3" fontId="0" fillId="7" borderId="0" xfId="0" applyNumberFormat="1" applyFill="1" applyBorder="1" applyAlignment="1">
      <alignment horizontal="center"/>
    </xf>
    <xf numFmtId="0" fontId="0" fillId="5" borderId="0" xfId="0" applyFill="1" applyAlignment="1">
      <alignment horizontal="center"/>
    </xf>
    <xf numFmtId="0" fontId="0" fillId="3" borderId="0" xfId="0" applyFill="1" applyAlignment="1">
      <alignment horizontal="center"/>
    </xf>
    <xf numFmtId="0" fontId="0" fillId="7" borderId="0" xfId="0" applyFill="1" applyAlignment="1">
      <alignment horizontal="center"/>
    </xf>
    <xf numFmtId="1" fontId="0" fillId="0" borderId="0" xfId="0" applyNumberFormat="1" applyFont="1" applyBorder="1"/>
    <xf numFmtId="1" fontId="4" fillId="0" borderId="0" xfId="3" applyNumberFormat="1" applyFont="1" applyBorder="1"/>
    <xf numFmtId="1" fontId="4" fillId="0" borderId="0" xfId="0" applyNumberFormat="1" applyFont="1" applyBorder="1"/>
    <xf numFmtId="0" fontId="0" fillId="0" borderId="2" xfId="0" applyBorder="1"/>
    <xf numFmtId="3" fontId="0" fillId="0" borderId="0" xfId="0" applyNumberFormat="1"/>
    <xf numFmtId="0" fontId="0" fillId="0" borderId="0" xfId="0"/>
    <xf numFmtId="1" fontId="5" fillId="0" borderId="0" xfId="3" applyNumberFormat="1" applyFont="1" applyBorder="1"/>
    <xf numFmtId="0" fontId="0" fillId="39" borderId="0" xfId="0" applyFill="1" applyBorder="1" applyAlignment="1">
      <alignment horizontal="center"/>
    </xf>
    <xf numFmtId="0" fontId="0" fillId="39" borderId="0" xfId="0" applyFill="1"/>
    <xf numFmtId="14" fontId="0" fillId="39" borderId="0" xfId="0" applyNumberFormat="1" applyFill="1" applyBorder="1" applyAlignment="1">
      <alignment horizontal="center"/>
    </xf>
    <xf numFmtId="14" fontId="29" fillId="6" borderId="10" xfId="0" applyNumberFormat="1" applyFont="1" applyFill="1" applyBorder="1"/>
    <xf numFmtId="0" fontId="29" fillId="0" borderId="0" xfId="0" applyFont="1" applyBorder="1" applyAlignment="1">
      <alignment horizontal="center"/>
    </xf>
    <xf numFmtId="0" fontId="29" fillId="0" borderId="11" xfId="0" applyFont="1" applyBorder="1" applyAlignment="1">
      <alignment horizontal="center"/>
    </xf>
    <xf numFmtId="0" fontId="29" fillId="40" borderId="0" xfId="0" applyFont="1" applyFill="1" applyBorder="1" applyAlignment="1">
      <alignment horizontal="center"/>
    </xf>
    <xf numFmtId="0" fontId="30" fillId="0" borderId="0" xfId="0" applyFont="1" applyBorder="1" applyAlignment="1">
      <alignment horizontal="center"/>
    </xf>
    <xf numFmtId="0" fontId="29" fillId="40" borderId="11" xfId="0" applyFont="1" applyFill="1" applyBorder="1" applyAlignment="1">
      <alignment horizontal="center"/>
    </xf>
    <xf numFmtId="14" fontId="29" fillId="6" borderId="12" xfId="0" applyNumberFormat="1" applyFont="1" applyFill="1" applyBorder="1"/>
    <xf numFmtId="1" fontId="1" fillId="39" borderId="1" xfId="0" applyNumberFormat="1" applyFont="1" applyFill="1" applyBorder="1" applyAlignment="1">
      <alignment horizontal="center"/>
    </xf>
    <xf numFmtId="3" fontId="0" fillId="39" borderId="10" xfId="0" applyNumberFormat="1" applyFill="1" applyBorder="1" applyAlignment="1">
      <alignment horizontal="center"/>
    </xf>
    <xf numFmtId="3" fontId="0" fillId="39" borderId="0" xfId="0" applyNumberFormat="1" applyFill="1" applyBorder="1" applyAlignment="1">
      <alignment horizontal="center"/>
    </xf>
    <xf numFmtId="0" fontId="0" fillId="39" borderId="0" xfId="0" applyFill="1" applyAlignment="1">
      <alignment horizontal="center"/>
    </xf>
    <xf numFmtId="1" fontId="0" fillId="39" borderId="0" xfId="0" applyNumberFormat="1" applyFill="1" applyBorder="1" applyAlignment="1">
      <alignment horizontal="center"/>
    </xf>
    <xf numFmtId="2" fontId="0" fillId="39" borderId="0" xfId="0" applyNumberFormat="1" applyFill="1" applyBorder="1" applyAlignment="1">
      <alignment horizontal="center"/>
    </xf>
    <xf numFmtId="9" fontId="0" fillId="39" borderId="0" xfId="1" applyFont="1" applyFill="1" applyBorder="1" applyAlignment="1">
      <alignment horizontal="center"/>
    </xf>
    <xf numFmtId="1" fontId="0" fillId="39" borderId="0" xfId="0" applyNumberFormat="1" applyFill="1" applyAlignment="1">
      <alignment horizontal="center"/>
    </xf>
    <xf numFmtId="164" fontId="0" fillId="39" borderId="0" xfId="0" applyNumberFormat="1" applyFill="1" applyBorder="1" applyAlignment="1">
      <alignment horizontal="center"/>
    </xf>
    <xf numFmtId="3" fontId="1" fillId="39" borderId="1" xfId="0" applyNumberFormat="1" applyFont="1" applyFill="1" applyBorder="1" applyAlignment="1">
      <alignment horizontal="center"/>
    </xf>
    <xf numFmtId="2" fontId="0" fillId="39" borderId="11" xfId="0" applyNumberFormat="1" applyFill="1" applyBorder="1" applyAlignment="1">
      <alignment horizontal="center"/>
    </xf>
    <xf numFmtId="0" fontId="32" fillId="41" borderId="25" xfId="0" applyFont="1" applyFill="1" applyBorder="1"/>
    <xf numFmtId="0" fontId="31" fillId="0" borderId="26" xfId="0" applyFont="1" applyBorder="1" applyAlignment="1">
      <alignment horizontal="center" textRotation="90"/>
    </xf>
    <xf numFmtId="0" fontId="31" fillId="0" borderId="27" xfId="0" applyFont="1" applyBorder="1" applyAlignment="1">
      <alignment horizontal="center" textRotation="90"/>
    </xf>
    <xf numFmtId="0" fontId="31" fillId="0" borderId="0" xfId="0" applyFont="1" applyBorder="1" applyAlignment="1">
      <alignment horizontal="center" textRotation="90"/>
    </xf>
    <xf numFmtId="0" fontId="31" fillId="0" borderId="11" xfId="0" applyFont="1" applyBorder="1" applyAlignment="1">
      <alignment horizontal="center" textRotation="90"/>
    </xf>
    <xf numFmtId="0" fontId="0" fillId="0" borderId="0" xfId="0" applyFont="1" applyBorder="1" applyAlignment="1">
      <alignment horizontal="center"/>
    </xf>
    <xf numFmtId="0" fontId="0" fillId="0" borderId="11" xfId="0" applyFont="1" applyBorder="1" applyAlignment="1">
      <alignment horizontal="center"/>
    </xf>
    <xf numFmtId="0" fontId="0" fillId="40" borderId="0" xfId="0" applyFont="1" applyFill="1" applyBorder="1" applyAlignment="1">
      <alignment horizontal="center"/>
    </xf>
    <xf numFmtId="0" fontId="0" fillId="0" borderId="13" xfId="0" applyBorder="1" applyAlignment="1">
      <alignment horizontal="center"/>
    </xf>
    <xf numFmtId="0" fontId="0" fillId="40" borderId="13" xfId="0" applyFill="1" applyBorder="1" applyAlignment="1">
      <alignment horizontal="center"/>
    </xf>
    <xf numFmtId="0" fontId="0" fillId="0" borderId="14" xfId="0" applyBorder="1" applyAlignment="1">
      <alignment horizontal="center"/>
    </xf>
    <xf numFmtId="1" fontId="29" fillId="0" borderId="0" xfId="0" applyNumberFormat="1" applyFont="1" applyBorder="1" applyAlignment="1">
      <alignment horizontal="center"/>
    </xf>
    <xf numFmtId="1" fontId="29" fillId="0" borderId="11" xfId="0" applyNumberFormat="1" applyFont="1" applyBorder="1" applyAlignment="1">
      <alignment horizontal="center"/>
    </xf>
    <xf numFmtId="1" fontId="29" fillId="40" borderId="0" xfId="0" applyNumberFormat="1" applyFont="1" applyFill="1" applyBorder="1" applyAlignment="1">
      <alignment horizontal="center"/>
    </xf>
    <xf numFmtId="1" fontId="0" fillId="0" borderId="11" xfId="0" applyNumberFormat="1" applyBorder="1" applyAlignment="1">
      <alignment horizontal="center"/>
    </xf>
    <xf numFmtId="3" fontId="0" fillId="2" borderId="0" xfId="0" applyNumberFormat="1" applyFill="1" applyAlignment="1">
      <alignment horizontal="center"/>
    </xf>
    <xf numFmtId="0" fontId="0" fillId="42" borderId="0" xfId="0" applyFill="1" applyBorder="1" applyAlignment="1">
      <alignment horizontal="center"/>
    </xf>
    <xf numFmtId="1" fontId="0" fillId="42" borderId="0" xfId="0" applyNumberFormat="1" applyFill="1" applyBorder="1" applyAlignment="1">
      <alignment horizontal="center"/>
    </xf>
    <xf numFmtId="0" fontId="2" fillId="0" borderId="7" xfId="0" applyFont="1" applyFill="1" applyBorder="1" applyAlignment="1">
      <alignment horizontal="center"/>
    </xf>
    <xf numFmtId="0" fontId="0" fillId="42" borderId="8" xfId="0" applyFill="1" applyBorder="1" applyAlignment="1">
      <alignment horizontal="center"/>
    </xf>
    <xf numFmtId="0" fontId="2" fillId="0" borderId="10" xfId="0" applyFont="1" applyFill="1" applyBorder="1" applyAlignment="1">
      <alignment horizontal="center"/>
    </xf>
    <xf numFmtId="1" fontId="0" fillId="6" borderId="0" xfId="0" applyNumberFormat="1" applyFill="1" applyBorder="1" applyAlignment="1">
      <alignment horizontal="center"/>
    </xf>
    <xf numFmtId="1" fontId="2" fillId="0" borderId="10" xfId="0" applyNumberFormat="1" applyFont="1" applyFill="1" applyBorder="1" applyAlignment="1">
      <alignment horizontal="center"/>
    </xf>
    <xf numFmtId="1" fontId="0" fillId="42" borderId="0" xfId="1" applyNumberFormat="1" applyFont="1" applyFill="1" applyBorder="1" applyAlignment="1">
      <alignment horizontal="center"/>
    </xf>
    <xf numFmtId="0" fontId="0" fillId="6" borderId="0" xfId="0" applyFill="1" applyBorder="1" applyAlignment="1">
      <alignment horizontal="center"/>
    </xf>
    <xf numFmtId="16" fontId="0" fillId="6" borderId="0" xfId="0" applyNumberFormat="1" applyFill="1" applyBorder="1" applyAlignment="1">
      <alignment horizontal="center"/>
    </xf>
    <xf numFmtId="0" fontId="2" fillId="0" borderId="10" xfId="0" applyNumberFormat="1" applyFont="1" applyFill="1" applyBorder="1" applyAlignment="1">
      <alignment horizontal="center"/>
    </xf>
    <xf numFmtId="0" fontId="0" fillId="6" borderId="0" xfId="0" applyNumberFormat="1" applyFill="1" applyBorder="1" applyAlignment="1">
      <alignment horizontal="center"/>
    </xf>
    <xf numFmtId="0" fontId="0" fillId="0" borderId="10" xfId="0" applyBorder="1" applyAlignment="1">
      <alignment horizontal="center"/>
    </xf>
    <xf numFmtId="0" fontId="10" fillId="43" borderId="9" xfId="0" applyFont="1" applyFill="1" applyBorder="1" applyAlignment="1">
      <alignment horizontal="center"/>
    </xf>
    <xf numFmtId="0" fontId="10" fillId="43" borderId="11" xfId="0" applyFont="1" applyFill="1" applyBorder="1" applyAlignment="1">
      <alignment horizontal="center"/>
    </xf>
    <xf numFmtId="1" fontId="10" fillId="43" borderId="11" xfId="0" applyNumberFormat="1" applyFont="1" applyFill="1" applyBorder="1" applyAlignment="1">
      <alignment horizontal="center"/>
    </xf>
    <xf numFmtId="0" fontId="0" fillId="0" borderId="11" xfId="0" applyBorder="1"/>
    <xf numFmtId="0" fontId="10" fillId="6" borderId="0" xfId="0" applyFont="1" applyFill="1" applyBorder="1"/>
    <xf numFmtId="0" fontId="0" fillId="42" borderId="0" xfId="0" applyFill="1" applyBorder="1"/>
    <xf numFmtId="0" fontId="0" fillId="43" borderId="0" xfId="0" applyFill="1" applyBorder="1"/>
    <xf numFmtId="16" fontId="0" fillId="0" borderId="10" xfId="0" applyNumberFormat="1" applyBorder="1" applyAlignment="1">
      <alignment horizontal="left"/>
    </xf>
    <xf numFmtId="0" fontId="0" fillId="44" borderId="0" xfId="0" applyFill="1" applyBorder="1" applyAlignment="1">
      <alignment horizontal="center"/>
    </xf>
    <xf numFmtId="0" fontId="0" fillId="44" borderId="0" xfId="0" applyFill="1"/>
    <xf numFmtId="14" fontId="0" fillId="44" borderId="0" xfId="0" applyNumberFormat="1" applyFill="1" applyBorder="1" applyAlignment="1">
      <alignment horizontal="center"/>
    </xf>
    <xf numFmtId="1" fontId="1" fillId="44" borderId="1" xfId="0" applyNumberFormat="1" applyFont="1" applyFill="1" applyBorder="1" applyAlignment="1">
      <alignment horizontal="center"/>
    </xf>
    <xf numFmtId="3" fontId="0" fillId="44" borderId="10" xfId="0" applyNumberFormat="1" applyFill="1" applyBorder="1" applyAlignment="1">
      <alignment horizontal="center"/>
    </xf>
    <xf numFmtId="3" fontId="0" fillId="44" borderId="0" xfId="0" applyNumberFormat="1" applyFill="1" applyBorder="1" applyAlignment="1">
      <alignment horizontal="center"/>
    </xf>
    <xf numFmtId="0" fontId="0" fillId="44" borderId="0" xfId="0" applyFill="1" applyAlignment="1">
      <alignment horizontal="center"/>
    </xf>
    <xf numFmtId="1" fontId="0" fillId="44" borderId="0" xfId="0" applyNumberFormat="1" applyFill="1" applyBorder="1" applyAlignment="1">
      <alignment horizontal="center"/>
    </xf>
    <xf numFmtId="2" fontId="0" fillId="44" borderId="0" xfId="0" applyNumberFormat="1" applyFill="1" applyBorder="1" applyAlignment="1">
      <alignment horizontal="center"/>
    </xf>
    <xf numFmtId="9" fontId="0" fillId="44" borderId="0" xfId="1" applyFont="1" applyFill="1" applyBorder="1" applyAlignment="1">
      <alignment horizontal="center"/>
    </xf>
    <xf numFmtId="1" fontId="0" fillId="44" borderId="0" xfId="0" applyNumberFormat="1" applyFill="1" applyAlignment="1">
      <alignment horizontal="center"/>
    </xf>
    <xf numFmtId="164" fontId="0" fillId="44" borderId="0" xfId="0" applyNumberFormat="1" applyFill="1" applyBorder="1" applyAlignment="1">
      <alignment horizontal="center"/>
    </xf>
    <xf numFmtId="3" fontId="1" fillId="44" borderId="1" xfId="0" applyNumberFormat="1" applyFont="1" applyFill="1" applyBorder="1" applyAlignment="1">
      <alignment horizontal="center"/>
    </xf>
    <xf numFmtId="2" fontId="0" fillId="44" borderId="11" xfId="0" applyNumberFormat="1" applyFill="1" applyBorder="1" applyAlignment="1">
      <alignment horizontal="center"/>
    </xf>
    <xf numFmtId="16" fontId="2" fillId="44" borderId="10" xfId="0" applyNumberFormat="1" applyFont="1" applyFill="1" applyBorder="1" applyAlignment="1">
      <alignment horizontal="center"/>
    </xf>
    <xf numFmtId="16" fontId="0" fillId="44" borderId="0" xfId="0" applyNumberFormat="1" applyFill="1" applyBorder="1" applyAlignment="1">
      <alignment horizontal="center"/>
    </xf>
    <xf numFmtId="0" fontId="10" fillId="44" borderId="11" xfId="0" applyFont="1" applyFill="1" applyBorder="1" applyAlignment="1">
      <alignment horizontal="center"/>
    </xf>
    <xf numFmtId="16" fontId="0" fillId="0" borderId="10" xfId="0" applyNumberFormat="1" applyBorder="1"/>
    <xf numFmtId="9" fontId="0" fillId="0" borderId="0" xfId="0" applyNumberFormat="1"/>
    <xf numFmtId="0" fontId="33" fillId="45" borderId="3" xfId="0" applyFont="1" applyFill="1" applyBorder="1" applyAlignment="1">
      <alignment horizontal="center"/>
    </xf>
    <xf numFmtId="0" fontId="33" fillId="45" borderId="4" xfId="0" applyFont="1" applyFill="1" applyBorder="1" applyAlignment="1">
      <alignment horizontal="center"/>
    </xf>
    <xf numFmtId="0" fontId="33" fillId="45" borderId="5" xfId="0" applyFont="1" applyFill="1" applyBorder="1" applyAlignment="1">
      <alignment horizontal="center"/>
    </xf>
    <xf numFmtId="0" fontId="34" fillId="45" borderId="1" xfId="0" applyFont="1" applyFill="1" applyBorder="1"/>
    <xf numFmtId="3" fontId="33" fillId="45" borderId="0" xfId="0" applyNumberFormat="1" applyFont="1" applyFill="1" applyBorder="1" applyAlignment="1">
      <alignment horizontal="center"/>
    </xf>
    <xf numFmtId="165" fontId="33" fillId="45" borderId="11" xfId="1" applyNumberFormat="1" applyFont="1" applyFill="1" applyBorder="1" applyAlignment="1">
      <alignment horizontal="center"/>
    </xf>
    <xf numFmtId="0" fontId="34" fillId="46" borderId="1" xfId="0" applyFont="1" applyFill="1" applyBorder="1"/>
    <xf numFmtId="3" fontId="33" fillId="46" borderId="0" xfId="0" applyNumberFormat="1" applyFont="1" applyFill="1" applyBorder="1" applyAlignment="1">
      <alignment horizontal="center"/>
    </xf>
    <xf numFmtId="165" fontId="33" fillId="46" borderId="11" xfId="1" applyNumberFormat="1" applyFont="1" applyFill="1" applyBorder="1" applyAlignment="1">
      <alignment horizontal="center"/>
    </xf>
    <xf numFmtId="0" fontId="34" fillId="46" borderId="2" xfId="0" applyFont="1" applyFill="1" applyBorder="1"/>
    <xf numFmtId="3" fontId="33" fillId="46" borderId="13" xfId="0" applyNumberFormat="1" applyFont="1" applyFill="1" applyBorder="1" applyAlignment="1">
      <alignment horizontal="center"/>
    </xf>
    <xf numFmtId="165" fontId="33" fillId="46" borderId="14" xfId="1" applyNumberFormat="1" applyFont="1" applyFill="1" applyBorder="1" applyAlignment="1">
      <alignment horizontal="center"/>
    </xf>
    <xf numFmtId="3" fontId="34" fillId="45" borderId="10" xfId="0" applyNumberFormat="1" applyFont="1" applyFill="1" applyBorder="1" applyAlignment="1">
      <alignment horizontal="center"/>
    </xf>
    <xf numFmtId="3" fontId="34" fillId="46" borderId="10" xfId="0" applyNumberFormat="1" applyFont="1" applyFill="1" applyBorder="1" applyAlignment="1">
      <alignment horizontal="center"/>
    </xf>
    <xf numFmtId="3" fontId="34" fillId="46" borderId="12" xfId="0" applyNumberFormat="1" applyFont="1" applyFill="1" applyBorder="1" applyAlignment="1">
      <alignment horizontal="center"/>
    </xf>
    <xf numFmtId="0" fontId="35" fillId="0" borderId="3" xfId="0" applyFont="1" applyBorder="1" applyAlignment="1">
      <alignment horizontal="center"/>
    </xf>
    <xf numFmtId="0" fontId="35" fillId="0" borderId="4" xfId="0" applyFont="1" applyBorder="1" applyAlignment="1">
      <alignment horizontal="center"/>
    </xf>
    <xf numFmtId="0" fontId="35" fillId="0" borderId="5" xfId="0" applyFont="1" applyBorder="1" applyAlignment="1">
      <alignment horizontal="center"/>
    </xf>
    <xf numFmtId="3" fontId="34" fillId="45" borderId="5" xfId="0" applyNumberFormat="1" applyFont="1" applyFill="1" applyBorder="1" applyAlignment="1">
      <alignment horizontal="center"/>
    </xf>
    <xf numFmtId="0" fontId="33" fillId="45" borderId="15" xfId="0" applyFont="1" applyFill="1" applyBorder="1"/>
    <xf numFmtId="3" fontId="34" fillId="45" borderId="1" xfId="0" applyNumberFormat="1" applyFont="1" applyFill="1" applyBorder="1" applyAlignment="1">
      <alignment horizontal="center"/>
    </xf>
    <xf numFmtId="3" fontId="34" fillId="46" borderId="1" xfId="0" applyNumberFormat="1" applyFont="1" applyFill="1" applyBorder="1" applyAlignment="1">
      <alignment horizontal="center"/>
    </xf>
    <xf numFmtId="3" fontId="34" fillId="46" borderId="2" xfId="0" applyNumberFormat="1" applyFont="1" applyFill="1" applyBorder="1" applyAlignment="1">
      <alignment horizontal="center"/>
    </xf>
    <xf numFmtId="16" fontId="2" fillId="0" borderId="10" xfId="0" applyNumberFormat="1" applyFont="1" applyFill="1" applyBorder="1" applyAlignment="1">
      <alignment horizontal="center"/>
    </xf>
    <xf numFmtId="14" fontId="0" fillId="0" borderId="0" xfId="0" applyNumberFormat="1" applyAlignment="1">
      <alignment horizontal="left"/>
    </xf>
    <xf numFmtId="0" fontId="4" fillId="0" borderId="7" xfId="0" applyFont="1" applyFill="1" applyBorder="1" applyAlignment="1">
      <alignment horizontal="center"/>
    </xf>
    <xf numFmtId="0" fontId="4" fillId="0" borderId="10" xfId="0" applyFont="1" applyFill="1" applyBorder="1" applyAlignment="1">
      <alignment horizontal="center"/>
    </xf>
    <xf numFmtId="1" fontId="4" fillId="0" borderId="10" xfId="0" applyNumberFormat="1" applyFont="1" applyFill="1" applyBorder="1" applyAlignment="1">
      <alignment horizontal="center"/>
    </xf>
    <xf numFmtId="16" fontId="4" fillId="44" borderId="10" xfId="0" applyNumberFormat="1" applyFont="1" applyFill="1" applyBorder="1" applyAlignment="1">
      <alignment horizontal="center"/>
    </xf>
    <xf numFmtId="0" fontId="4" fillId="0" borderId="10" xfId="0" applyNumberFormat="1" applyFont="1" applyFill="1" applyBorder="1" applyAlignment="1">
      <alignment horizontal="center"/>
    </xf>
    <xf numFmtId="16" fontId="4" fillId="0" borderId="10" xfId="0" applyNumberFormat="1" applyFont="1" applyFill="1" applyBorder="1" applyAlignment="1">
      <alignment horizontal="center"/>
    </xf>
    <xf numFmtId="0" fontId="4" fillId="0" borderId="10" xfId="0" applyFont="1" applyBorder="1" applyAlignment="1">
      <alignment horizontal="center"/>
    </xf>
    <xf numFmtId="166" fontId="0" fillId="0" borderId="0" xfId="0" applyNumberFormat="1" applyBorder="1" applyAlignment="1">
      <alignment horizontal="center"/>
    </xf>
    <xf numFmtId="14" fontId="36" fillId="0" borderId="7" xfId="0" applyNumberFormat="1" applyFont="1" applyBorder="1" applyAlignment="1">
      <alignment horizontal="left" indent="1"/>
    </xf>
    <xf numFmtId="14" fontId="36" fillId="0" borderId="10" xfId="0" applyNumberFormat="1" applyFont="1" applyBorder="1" applyAlignment="1">
      <alignment horizontal="left" indent="1"/>
    </xf>
    <xf numFmtId="2" fontId="0" fillId="0" borderId="0" xfId="0" applyNumberFormat="1" applyFill="1" applyAlignment="1">
      <alignment horizontal="center"/>
    </xf>
    <xf numFmtId="0" fontId="36" fillId="0" borderId="9" xfId="0" applyFont="1" applyBorder="1" applyAlignment="1">
      <alignment horizontal="center"/>
    </xf>
    <xf numFmtId="0" fontId="36" fillId="0" borderId="11" xfId="0" applyFont="1" applyBorder="1" applyAlignment="1">
      <alignment horizontal="center"/>
    </xf>
    <xf numFmtId="0" fontId="10" fillId="6" borderId="0" xfId="0" applyFont="1" applyFill="1" applyBorder="1" applyAlignment="1">
      <alignment horizontal="center"/>
    </xf>
    <xf numFmtId="0" fontId="0" fillId="43" borderId="0" xfId="0" applyFill="1" applyBorder="1" applyAlignment="1">
      <alignment horizontal="center"/>
    </xf>
    <xf numFmtId="1" fontId="0" fillId="0" borderId="11" xfId="0" applyNumberFormat="1" applyBorder="1"/>
  </cellXfs>
  <cellStyles count="46">
    <cellStyle name="20% - Accent1" xfId="23" builtinId="30" customBuiltin="1"/>
    <cellStyle name="20% - Accent2" xfId="27" builtinId="34" customBuiltin="1"/>
    <cellStyle name="20% - Accent3" xfId="31" builtinId="38" customBuiltin="1"/>
    <cellStyle name="20% - Accent4" xfId="35" builtinId="42" customBuiltin="1"/>
    <cellStyle name="20% - Accent5" xfId="39" builtinId="46" customBuiltin="1"/>
    <cellStyle name="20% - Accent6" xfId="43" builtinId="50" customBuiltin="1"/>
    <cellStyle name="40% - Accent1" xfId="24" builtinId="31" customBuiltin="1"/>
    <cellStyle name="40% - Accent2" xfId="28" builtinId="35" customBuiltin="1"/>
    <cellStyle name="40% - Accent3" xfId="32" builtinId="39" customBuiltin="1"/>
    <cellStyle name="40% - Accent4" xfId="36" builtinId="43" customBuiltin="1"/>
    <cellStyle name="40% - Accent5" xfId="40" builtinId="47" customBuiltin="1"/>
    <cellStyle name="40% - Accent6" xfId="44" builtinId="51" customBuiltin="1"/>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1" builtinId="27" customBuiltin="1"/>
    <cellStyle name="Calculation" xfId="15" builtinId="22" customBuiltin="1"/>
    <cellStyle name="Check Cell" xfId="17" builtinId="23" customBuiltin="1"/>
    <cellStyle name="Comma" xfId="3" builtinId="3"/>
    <cellStyle name="Explanatory Text" xfId="20" builtinId="53" customBuiltin="1"/>
    <cellStyle name="Good" xfId="10" builtinId="26" customBuiltin="1"/>
    <cellStyle name="Heading 1" xfId="6" builtinId="16" customBuiltin="1"/>
    <cellStyle name="Heading 2" xfId="7" builtinId="17" customBuiltin="1"/>
    <cellStyle name="Heading 3" xfId="8" builtinId="18" customBuiltin="1"/>
    <cellStyle name="Heading 4" xfId="9" builtinId="19" customBuiltin="1"/>
    <cellStyle name="Hyperlink" xfId="2" builtinId="8"/>
    <cellStyle name="Input" xfId="13" builtinId="20" customBuiltin="1"/>
    <cellStyle name="Linked Cell" xfId="16" builtinId="24" customBuiltin="1"/>
    <cellStyle name="Neutral" xfId="12" builtinId="28" customBuiltin="1"/>
    <cellStyle name="Normal" xfId="0" builtinId="0"/>
    <cellStyle name="Note" xfId="19" builtinId="10" customBuiltin="1"/>
    <cellStyle name="Output" xfId="14" builtinId="21" customBuiltin="1"/>
    <cellStyle name="Percent" xfId="1" builtinId="5"/>
    <cellStyle name="Standaard 2" xfId="4" xr:uid="{271ACFC6-C827-48AB-A731-14CC0A6C4187}"/>
    <cellStyle name="Title" xfId="5" builtinId="15" customBuiltin="1"/>
    <cellStyle name="Total" xfId="21" builtinId="25" customBuiltin="1"/>
    <cellStyle name="Warning Text" xfId="18" builtinId="11" customBuiltin="1"/>
  </cellStyles>
  <dxfs count="7">
    <dxf>
      <fill>
        <patternFill>
          <bgColor rgb="FFFF5050"/>
        </patternFill>
      </fill>
    </dxf>
    <dxf>
      <fill>
        <patternFill>
          <bgColor rgb="FF00B050"/>
        </patternFill>
      </fill>
    </dxf>
    <dxf>
      <fill>
        <patternFill>
          <bgColor rgb="FFFFFF00"/>
        </patternFill>
      </fill>
    </dxf>
    <dxf>
      <fill>
        <patternFill>
          <bgColor rgb="FFFF9900"/>
        </patternFill>
      </fill>
    </dxf>
    <dxf>
      <fill>
        <patternFill>
          <bgColor rgb="FFB45F06"/>
        </patternFill>
      </fill>
    </dxf>
    <dxf>
      <fill>
        <patternFill>
          <bgColor rgb="FFFF0000"/>
        </patternFill>
      </fill>
    </dxf>
    <dxf>
      <fill>
        <patternFill>
          <bgColor rgb="FF741B47"/>
        </patternFill>
      </fill>
    </dxf>
  </dxfs>
  <tableStyles count="0" defaultTableStyle="TableStyleMedium2" defaultPivotStyle="PivotStyleLight16"/>
  <colors>
    <mruColors>
      <color rgb="FFFF5050"/>
      <color rgb="FFAA0E0E"/>
      <color rgb="FFED2323"/>
      <color rgb="FFFAACAC"/>
      <color rgb="FFFFE7E7"/>
      <color rgb="FFF7A9A2"/>
      <color rgb="FFFF9900"/>
      <color rgb="FFB45F06"/>
      <color rgb="FF741B47"/>
      <color rgb="FF4C21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8.xml"/><Relationship Id="rId1" Type="http://schemas.microsoft.com/office/2011/relationships/chartStyle" Target="style8.xml"/><Relationship Id="rId4" Type="http://schemas.openxmlformats.org/officeDocument/2006/relationships/chartUserShapes" Target="../drawings/drawing9.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22.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24.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5.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25.xml"/><Relationship Id="rId1" Type="http://schemas.microsoft.com/office/2011/relationships/chartStyle" Target="style25.xml"/><Relationship Id="rId4" Type="http://schemas.openxmlformats.org/officeDocument/2006/relationships/chartUserShapes" Target="../drawings/drawing26.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26.xml"/><Relationship Id="rId1" Type="http://schemas.microsoft.com/office/2011/relationships/chartStyle" Target="style26.xml"/><Relationship Id="rId4" Type="http://schemas.openxmlformats.org/officeDocument/2006/relationships/chartUserShapes" Target="../drawings/drawing27.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7.xml"/><Relationship Id="rId1" Type="http://schemas.microsoft.com/office/2011/relationships/chartStyle" Target="style27.xml"/><Relationship Id="rId4" Type="http://schemas.openxmlformats.org/officeDocument/2006/relationships/chartUserShapes" Target="../drawings/drawing28.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8.xml"/><Relationship Id="rId1" Type="http://schemas.microsoft.com/office/2011/relationships/chartStyle" Target="style28.xml"/><Relationship Id="rId4" Type="http://schemas.openxmlformats.org/officeDocument/2006/relationships/chartUserShapes" Target="../drawings/drawing29.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9.xml"/><Relationship Id="rId1" Type="http://schemas.microsoft.com/office/2011/relationships/chartStyle" Target="style29.xml"/><Relationship Id="rId4" Type="http://schemas.openxmlformats.org/officeDocument/2006/relationships/chartUserShapes" Target="../drawings/drawing30.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30.xml"/><Relationship Id="rId1" Type="http://schemas.microsoft.com/office/2011/relationships/chartStyle" Target="style30.xml"/><Relationship Id="rId4" Type="http://schemas.openxmlformats.org/officeDocument/2006/relationships/chartUserShapes" Target="../drawings/drawing31.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34.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chartUserShapes" Target="../drawings/drawing39.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chartUserShapes" Target="../drawings/drawing42.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3" Type="http://schemas.openxmlformats.org/officeDocument/2006/relationships/chartUserShapes" Target="../drawings/drawing45.xml"/><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3" Type="http://schemas.openxmlformats.org/officeDocument/2006/relationships/chartUserShapes" Target="../drawings/drawing47.xml"/><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3" Type="http://schemas.openxmlformats.org/officeDocument/2006/relationships/chartUserShapes" Target="../drawings/drawing49.xml"/><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3" Type="http://schemas.openxmlformats.org/officeDocument/2006/relationships/chartUserShapes" Target="../drawings/drawing50.xml"/><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3" Type="http://schemas.openxmlformats.org/officeDocument/2006/relationships/chartUserShapes" Target="../drawings/drawing52.xml"/><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3" Type="http://schemas.openxmlformats.org/officeDocument/2006/relationships/chartUserShapes" Target="../drawings/drawing54.xml"/><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3" Type="http://schemas.openxmlformats.org/officeDocument/2006/relationships/chartUserShapes" Target="../drawings/drawing55.xml"/><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3" Type="http://schemas.openxmlformats.org/officeDocument/2006/relationships/chartUserShapes" Target="../drawings/drawing56.xml"/><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3" Type="http://schemas.openxmlformats.org/officeDocument/2006/relationships/chartUserShapes" Target="../drawings/drawing58.xml"/><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60.xml"/><Relationship Id="rId1" Type="http://schemas.microsoft.com/office/2011/relationships/chartStyle" Target="style60.xml"/><Relationship Id="rId4" Type="http://schemas.openxmlformats.org/officeDocument/2006/relationships/chartUserShapes" Target="../drawings/drawing60.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61.xml"/><Relationship Id="rId1" Type="http://schemas.microsoft.com/office/2011/relationships/chartStyle" Target="style61.xml"/><Relationship Id="rId4" Type="http://schemas.openxmlformats.org/officeDocument/2006/relationships/chartUserShapes" Target="../drawings/drawing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3" Type="http://schemas.openxmlformats.org/officeDocument/2006/relationships/chartUserShapes" Target="../drawings/drawing63.xml"/><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3" Type="http://schemas.openxmlformats.org/officeDocument/2006/relationships/chartUserShapes" Target="../drawings/drawing64.xml"/><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3" Type="http://schemas.openxmlformats.org/officeDocument/2006/relationships/chartUserShapes" Target="../drawings/drawing65.xml"/><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3" Type="http://schemas.openxmlformats.org/officeDocument/2006/relationships/chartUserShapes" Target="../drawings/drawing66.xml"/><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3" Type="http://schemas.openxmlformats.org/officeDocument/2006/relationships/chartUserShapes" Target="../drawings/drawing67.xml"/><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3" Type="http://schemas.openxmlformats.org/officeDocument/2006/relationships/chartUserShapes" Target="../drawings/drawing68.xml"/><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3" Type="http://schemas.openxmlformats.org/officeDocument/2006/relationships/chartUserShapes" Target="../drawings/drawing69.xml"/><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3" Type="http://schemas.openxmlformats.org/officeDocument/2006/relationships/chartUserShapes" Target="../drawings/drawing70.xml"/><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3" Type="http://schemas.openxmlformats.org/officeDocument/2006/relationships/chartUserShapes" Target="../drawings/drawing71.xml"/><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3" Type="http://schemas.openxmlformats.org/officeDocument/2006/relationships/chartUserShapes" Target="../drawings/drawing72.xml"/><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3" Type="http://schemas.openxmlformats.org/officeDocument/2006/relationships/chartUserShapes" Target="../drawings/drawing73.xml"/><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3" Type="http://schemas.openxmlformats.org/officeDocument/2006/relationships/chartUserShapes" Target="../drawings/drawing74.xml"/><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3" Type="http://schemas.openxmlformats.org/officeDocument/2006/relationships/chartUserShapes" Target="../drawings/drawing75.xml"/><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3" Type="http://schemas.openxmlformats.org/officeDocument/2006/relationships/chartUserShapes" Target="../drawings/drawing76.xml"/><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3" Type="http://schemas.openxmlformats.org/officeDocument/2006/relationships/chartUserShapes" Target="../drawings/drawing77.xml"/><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3" Type="http://schemas.openxmlformats.org/officeDocument/2006/relationships/chartUserShapes" Target="../drawings/drawing79.xml"/><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3" Type="http://schemas.openxmlformats.org/officeDocument/2006/relationships/chartUserShapes" Target="../drawings/drawing80.xml"/><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86.xml"/><Relationship Id="rId1" Type="http://schemas.microsoft.com/office/2011/relationships/chartStyle" Target="style86.xml"/><Relationship Id="rId4" Type="http://schemas.openxmlformats.org/officeDocument/2006/relationships/chartUserShapes" Target="../drawings/drawing81.xml"/></Relationships>
</file>

<file path=xl/charts/_rels/chart87.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87.xml"/><Relationship Id="rId1" Type="http://schemas.microsoft.com/office/2011/relationships/chartStyle" Target="style87.xml"/><Relationship Id="rId4" Type="http://schemas.openxmlformats.org/officeDocument/2006/relationships/chartUserShapes" Target="../drawings/drawing82.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2000" b="1" i="0" u="none" kern="1200" spc="100" baseline="0">
                <a:ln>
                  <a:noFill/>
                </a:ln>
                <a:solidFill>
                  <a:schemeClr val="bg2">
                    <a:lumMod val="50000"/>
                  </a:schemeClr>
                </a:solidFill>
                <a:effectLst/>
              </a:rPr>
              <a:t>COVID-19: cases, hospitalized, deceased in The Netherlands</a:t>
            </a:r>
          </a:p>
          <a:p>
            <a:pPr>
              <a:defRPr/>
            </a:pPr>
            <a:r>
              <a:rPr lang="nl-NL" sz="1400" b="1" i="0" u="none" kern="1200" spc="100" baseline="0">
                <a:ln>
                  <a:noFill/>
                </a:ln>
                <a:solidFill>
                  <a:srgbClr val="000000"/>
                </a:solidFill>
                <a:effectLst/>
              </a:rPr>
              <a:t>Cumulative cases vs. New cases</a:t>
            </a:r>
            <a:endParaRPr lang="en-NL" b="1" u="none">
              <a:effectLst/>
            </a:endParaRPr>
          </a:p>
        </c:rich>
      </c:tx>
      <c:layout>
        <c:manualLayout>
          <c:xMode val="edge"/>
          <c:yMode val="edge"/>
          <c:x val="0.16092800128858339"/>
          <c:y val="4.77743450577240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0.10775765968578796"/>
          <c:y val="0.14357591090659771"/>
          <c:w val="0.84728794971752575"/>
          <c:h val="0.76547727733907911"/>
        </c:manualLayout>
      </c:layout>
      <c:scatterChart>
        <c:scatterStyle val="lineMarker"/>
        <c:varyColors val="0"/>
        <c:ser>
          <c:idx val="0"/>
          <c:order val="0"/>
          <c:tx>
            <c:strRef>
              <c:f>'Official - RIVM'!$K$3</c:f>
              <c:strCache>
                <c:ptCount val="1"/>
                <c:pt idx="0">
                  <c:v>Cases in the last 7 days</c:v>
                </c:pt>
              </c:strCache>
            </c:strRef>
          </c:tx>
          <c:spPr>
            <a:ln w="25400" cap="rnd">
              <a:noFill/>
              <a:round/>
            </a:ln>
            <a:effectLst/>
          </c:spPr>
          <c:marker>
            <c:symbol val="circle"/>
            <c:size val="5"/>
            <c:spPr>
              <a:solidFill>
                <a:schemeClr val="bg2">
                  <a:lumMod val="10000"/>
                </a:schemeClr>
              </a:solidFill>
              <a:ln w="9525">
                <a:solidFill>
                  <a:schemeClr val="tx1"/>
                </a:solidFill>
              </a:ln>
              <a:effectLst/>
            </c:spPr>
          </c:marker>
          <c:xVal>
            <c:numRef>
              <c:f>'Official - RIVM'!$E$4:$E$200</c:f>
              <c:numCache>
                <c:formatCode>#,##0</c:formatCode>
                <c:ptCount val="197"/>
                <c:pt idx="0">
                  <c:v>1</c:v>
                </c:pt>
                <c:pt idx="1">
                  <c:v>2</c:v>
                </c:pt>
                <c:pt idx="2">
                  <c:v>6</c:v>
                </c:pt>
                <c:pt idx="3">
                  <c:v>9</c:v>
                </c:pt>
                <c:pt idx="4">
                  <c:v>17</c:v>
                </c:pt>
                <c:pt idx="5">
                  <c:v>23</c:v>
                </c:pt>
                <c:pt idx="6">
                  <c:v>38</c:v>
                </c:pt>
                <c:pt idx="7">
                  <c:v>82</c:v>
                </c:pt>
                <c:pt idx="8">
                  <c:v>128</c:v>
                </c:pt>
                <c:pt idx="9">
                  <c:v>188</c:v>
                </c:pt>
                <c:pt idx="10">
                  <c:v>265</c:v>
                </c:pt>
                <c:pt idx="11">
                  <c:v>321</c:v>
                </c:pt>
                <c:pt idx="12">
                  <c:v>382</c:v>
                </c:pt>
                <c:pt idx="13">
                  <c:v>503</c:v>
                </c:pt>
                <c:pt idx="14">
                  <c:v>614</c:v>
                </c:pt>
                <c:pt idx="15">
                  <c:v>804</c:v>
                </c:pt>
                <c:pt idx="16">
                  <c:v>959</c:v>
                </c:pt>
                <c:pt idx="17">
                  <c:v>1135</c:v>
                </c:pt>
                <c:pt idx="18">
                  <c:v>1413</c:v>
                </c:pt>
                <c:pt idx="19">
                  <c:v>1705</c:v>
                </c:pt>
                <c:pt idx="20">
                  <c:v>2051</c:v>
                </c:pt>
                <c:pt idx="21">
                  <c:v>2460</c:v>
                </c:pt>
                <c:pt idx="22">
                  <c:v>2994</c:v>
                </c:pt>
                <c:pt idx="23">
                  <c:v>3631</c:v>
                </c:pt>
                <c:pt idx="24">
                  <c:v>4204</c:v>
                </c:pt>
                <c:pt idx="25">
                  <c:v>4749</c:v>
                </c:pt>
                <c:pt idx="26">
                  <c:v>5560</c:v>
                </c:pt>
                <c:pt idx="27">
                  <c:v>6412</c:v>
                </c:pt>
                <c:pt idx="28">
                  <c:v>7431</c:v>
                </c:pt>
                <c:pt idx="29">
                  <c:v>8603</c:v>
                </c:pt>
                <c:pt idx="30">
                  <c:v>9762</c:v>
                </c:pt>
                <c:pt idx="31">
                  <c:v>10866</c:v>
                </c:pt>
                <c:pt idx="32">
                  <c:v>11750</c:v>
                </c:pt>
                <c:pt idx="33">
                  <c:v>12595</c:v>
                </c:pt>
                <c:pt idx="34">
                  <c:v>13614</c:v>
                </c:pt>
                <c:pt idx="35">
                  <c:v>14697</c:v>
                </c:pt>
                <c:pt idx="36">
                  <c:v>15723</c:v>
                </c:pt>
                <c:pt idx="37">
                  <c:v>16627</c:v>
                </c:pt>
                <c:pt idx="38">
                  <c:v>17851</c:v>
                </c:pt>
                <c:pt idx="39">
                  <c:v>18803</c:v>
                </c:pt>
                <c:pt idx="40">
                  <c:v>19580</c:v>
                </c:pt>
                <c:pt idx="41">
                  <c:v>20549</c:v>
                </c:pt>
                <c:pt idx="42">
                  <c:v>21762</c:v>
                </c:pt>
                <c:pt idx="43">
                  <c:v>23097</c:v>
                </c:pt>
                <c:pt idx="44">
                  <c:v>24413</c:v>
                </c:pt>
                <c:pt idx="45">
                  <c:v>25587</c:v>
                </c:pt>
                <c:pt idx="46">
                  <c:v>26551</c:v>
                </c:pt>
                <c:pt idx="47">
                  <c:v>27419</c:v>
                </c:pt>
                <c:pt idx="48">
                  <c:v>28153</c:v>
                </c:pt>
                <c:pt idx="49">
                  <c:v>29214</c:v>
                </c:pt>
                <c:pt idx="50">
                  <c:v>30449</c:v>
                </c:pt>
                <c:pt idx="51">
                  <c:v>31589</c:v>
                </c:pt>
                <c:pt idx="52">
                  <c:v>32655</c:v>
                </c:pt>
                <c:pt idx="53">
                  <c:v>33405</c:v>
                </c:pt>
                <c:pt idx="54">
                  <c:v>34134</c:v>
                </c:pt>
                <c:pt idx="55">
                  <c:v>34842</c:v>
                </c:pt>
                <c:pt idx="56">
                  <c:v>35729</c:v>
                </c:pt>
                <c:pt idx="57">
                  <c:v>36535</c:v>
                </c:pt>
                <c:pt idx="58">
                  <c:v>37190</c:v>
                </c:pt>
                <c:pt idx="59">
                  <c:v>37845</c:v>
                </c:pt>
                <c:pt idx="60">
                  <c:v>38245</c:v>
                </c:pt>
                <c:pt idx="61">
                  <c:v>38416</c:v>
                </c:pt>
                <c:pt idx="62">
                  <c:v>38802</c:v>
                </c:pt>
                <c:pt idx="63">
                  <c:v>39316</c:v>
                </c:pt>
                <c:pt idx="64">
                  <c:v>39791</c:v>
                </c:pt>
                <c:pt idx="65">
                  <c:v>40236</c:v>
                </c:pt>
                <c:pt idx="66">
                  <c:v>40591</c:v>
                </c:pt>
                <c:pt idx="67">
                  <c:v>40790</c:v>
                </c:pt>
                <c:pt idx="68">
                  <c:v>41107</c:v>
                </c:pt>
                <c:pt idx="69">
                  <c:v>41339</c:v>
                </c:pt>
                <c:pt idx="70">
                  <c:v>41794</c:v>
                </c:pt>
                <c:pt idx="71">
                  <c:v>42113</c:v>
                </c:pt>
                <c:pt idx="72">
                  <c:v>42382</c:v>
                </c:pt>
                <c:pt idx="73">
                  <c:v>42627</c:v>
                </c:pt>
                <c:pt idx="74">
                  <c:v>42788</c:v>
                </c:pt>
                <c:pt idx="75">
                  <c:v>42984</c:v>
                </c:pt>
                <c:pt idx="76">
                  <c:v>43211</c:v>
                </c:pt>
                <c:pt idx="77">
                  <c:v>43481</c:v>
                </c:pt>
                <c:pt idx="78">
                  <c:v>43681</c:v>
                </c:pt>
                <c:pt idx="79">
                  <c:v>43870</c:v>
                </c:pt>
                <c:pt idx="80">
                  <c:v>43995</c:v>
                </c:pt>
                <c:pt idx="81">
                  <c:v>44141</c:v>
                </c:pt>
                <c:pt idx="82">
                  <c:v>44249</c:v>
                </c:pt>
                <c:pt idx="83">
                  <c:v>44447</c:v>
                </c:pt>
                <c:pt idx="84">
                  <c:v>44700</c:v>
                </c:pt>
                <c:pt idx="85">
                  <c:v>44888</c:v>
                </c:pt>
                <c:pt idx="86">
                  <c:v>45064</c:v>
                </c:pt>
                <c:pt idx="87">
                  <c:v>45236</c:v>
                </c:pt>
                <c:pt idx="88">
                  <c:v>45445</c:v>
                </c:pt>
                <c:pt idx="89">
                  <c:v>45578</c:v>
                </c:pt>
                <c:pt idx="90">
                  <c:v>45768</c:v>
                </c:pt>
                <c:pt idx="91">
                  <c:v>45950</c:v>
                </c:pt>
                <c:pt idx="92">
                  <c:v>46126</c:v>
                </c:pt>
                <c:pt idx="93">
                  <c:v>46257</c:v>
                </c:pt>
                <c:pt idx="94">
                  <c:v>46442</c:v>
                </c:pt>
                <c:pt idx="95">
                  <c:v>46545</c:v>
                </c:pt>
                <c:pt idx="96">
                  <c:v>46647</c:v>
                </c:pt>
                <c:pt idx="97">
                  <c:v>46733</c:v>
                </c:pt>
                <c:pt idx="98">
                  <c:v>46942</c:v>
                </c:pt>
                <c:pt idx="99">
                  <c:v>47152</c:v>
                </c:pt>
                <c:pt idx="100">
                  <c:v>47335</c:v>
                </c:pt>
                <c:pt idx="101">
                  <c:v>47574</c:v>
                </c:pt>
                <c:pt idx="102">
                  <c:v>47739</c:v>
                </c:pt>
                <c:pt idx="103">
                  <c:v>47903</c:v>
                </c:pt>
                <c:pt idx="104">
                  <c:v>48087</c:v>
                </c:pt>
                <c:pt idx="105">
                  <c:v>48251</c:v>
                </c:pt>
                <c:pt idx="106">
                  <c:v>48461</c:v>
                </c:pt>
                <c:pt idx="107">
                  <c:v>48640</c:v>
                </c:pt>
                <c:pt idx="108">
                  <c:v>48783</c:v>
                </c:pt>
                <c:pt idx="109">
                  <c:v>48948</c:v>
                </c:pt>
                <c:pt idx="110">
                  <c:v>49087</c:v>
                </c:pt>
                <c:pt idx="111">
                  <c:v>49204</c:v>
                </c:pt>
                <c:pt idx="112">
                  <c:v>49319</c:v>
                </c:pt>
                <c:pt idx="113">
                  <c:v>49426</c:v>
                </c:pt>
                <c:pt idx="114">
                  <c:v>49502</c:v>
                </c:pt>
                <c:pt idx="115">
                  <c:v>49593</c:v>
                </c:pt>
                <c:pt idx="116">
                  <c:v>49658</c:v>
                </c:pt>
                <c:pt idx="117">
                  <c:v>49722</c:v>
                </c:pt>
                <c:pt idx="118">
                  <c:v>49804</c:v>
                </c:pt>
                <c:pt idx="119">
                  <c:v>49914</c:v>
                </c:pt>
                <c:pt idx="120">
                  <c:v>50005</c:v>
                </c:pt>
                <c:pt idx="121">
                  <c:v>50074</c:v>
                </c:pt>
                <c:pt idx="122">
                  <c:v>50147</c:v>
                </c:pt>
                <c:pt idx="123">
                  <c:v>50223</c:v>
                </c:pt>
                <c:pt idx="124">
                  <c:v>50273</c:v>
                </c:pt>
                <c:pt idx="125">
                  <c:v>50335</c:v>
                </c:pt>
                <c:pt idx="126">
                  <c:v>50412</c:v>
                </c:pt>
                <c:pt idx="127">
                  <c:v>50487</c:v>
                </c:pt>
                <c:pt idx="128">
                  <c:v>50548</c:v>
                </c:pt>
                <c:pt idx="129">
                  <c:v>50621</c:v>
                </c:pt>
                <c:pt idx="130">
                  <c:v>50657</c:v>
                </c:pt>
                <c:pt idx="131">
                  <c:v>50694</c:v>
                </c:pt>
                <c:pt idx="132">
                  <c:v>50746</c:v>
                </c:pt>
                <c:pt idx="133">
                  <c:v>50798</c:v>
                </c:pt>
                <c:pt idx="134">
                  <c:v>50840</c:v>
                </c:pt>
                <c:pt idx="135">
                  <c:v>50921</c:v>
                </c:pt>
                <c:pt idx="136">
                  <c:v>51022</c:v>
                </c:pt>
                <c:pt idx="137">
                  <c:v>51093</c:v>
                </c:pt>
                <c:pt idx="138">
                  <c:v>51146</c:v>
                </c:pt>
                <c:pt idx="139">
                  <c:v>51252</c:v>
                </c:pt>
                <c:pt idx="140">
                  <c:v>51351</c:v>
                </c:pt>
                <c:pt idx="141">
                  <c:v>51454</c:v>
                </c:pt>
                <c:pt idx="142">
                  <c:v>51581</c:v>
                </c:pt>
                <c:pt idx="143">
                  <c:v>51725</c:v>
                </c:pt>
                <c:pt idx="144">
                  <c:v>51910</c:v>
                </c:pt>
                <c:pt idx="145">
                  <c:v>52073</c:v>
                </c:pt>
                <c:pt idx="146">
                  <c:v>52241</c:v>
                </c:pt>
                <c:pt idx="147">
                  <c:v>52404</c:v>
                </c:pt>
                <c:pt idx="148">
                  <c:v>52595</c:v>
                </c:pt>
                <c:pt idx="149">
                  <c:v>52732</c:v>
                </c:pt>
                <c:pt idx="150">
                  <c:v>52946</c:v>
                </c:pt>
                <c:pt idx="151">
                  <c:v>53151</c:v>
                </c:pt>
                <c:pt idx="152">
                  <c:v>53374</c:v>
                </c:pt>
                <c:pt idx="153">
                  <c:v>53621</c:v>
                </c:pt>
                <c:pt idx="154">
                  <c:v>53963</c:v>
                </c:pt>
                <c:pt idx="155">
                  <c:v>54301</c:v>
                </c:pt>
                <c:pt idx="156">
                  <c:v>54732</c:v>
                </c:pt>
                <c:pt idx="157">
                  <c:v>55098</c:v>
                </c:pt>
                <c:pt idx="158">
                  <c:v>55470</c:v>
                </c:pt>
                <c:pt idx="159">
                  <c:v>55955</c:v>
                </c:pt>
                <c:pt idx="160">
                  <c:v>56381</c:v>
                </c:pt>
                <c:pt idx="161">
                  <c:v>56982</c:v>
                </c:pt>
                <c:pt idx="162">
                  <c:v>57501</c:v>
                </c:pt>
                <c:pt idx="163">
                  <c:v>57987</c:v>
                </c:pt>
                <c:pt idx="164">
                  <c:v>58564</c:v>
                </c:pt>
                <c:pt idx="165">
                  <c:v>59194</c:v>
                </c:pt>
                <c:pt idx="166">
                  <c:v>59973</c:v>
                </c:pt>
                <c:pt idx="167">
                  <c:v>60627</c:v>
                </c:pt>
                <c:pt idx="168">
                  <c:v>61204</c:v>
                </c:pt>
                <c:pt idx="169">
                  <c:v>61840</c:v>
                </c:pt>
                <c:pt idx="170">
                  <c:v>62495</c:v>
                </c:pt>
                <c:pt idx="171">
                  <c:v>63002</c:v>
                </c:pt>
                <c:pt idx="172">
                  <c:v>63484</c:v>
                </c:pt>
                <c:pt idx="173">
                  <c:v>63973</c:v>
                </c:pt>
                <c:pt idx="174">
                  <c:v>64525</c:v>
                </c:pt>
                <c:pt idx="175">
                  <c:v>65054</c:v>
                </c:pt>
                <c:pt idx="176">
                  <c:v>65589</c:v>
                </c:pt>
                <c:pt idx="177">
                  <c:v>66097</c:v>
                </c:pt>
                <c:pt idx="178">
                  <c:v>66554</c:v>
                </c:pt>
                <c:pt idx="179">
                  <c:v>67128</c:v>
                </c:pt>
                <c:pt idx="180">
                  <c:v>67543</c:v>
                </c:pt>
                <c:pt idx="181">
                  <c:v>68114</c:v>
                </c:pt>
                <c:pt idx="182">
                  <c:v>68624</c:v>
                </c:pt>
                <c:pt idx="183">
                  <c:v>69131</c:v>
                </c:pt>
                <c:pt idx="184">
                  <c:v>69632</c:v>
                </c:pt>
                <c:pt idx="185">
                  <c:v>0</c:v>
                </c:pt>
                <c:pt idx="186">
                  <c:v>0</c:v>
                </c:pt>
              </c:numCache>
            </c:numRef>
          </c:xVal>
          <c:yVal>
            <c:numRef>
              <c:f>'Official - RIVM'!$K$4:$K$200</c:f>
              <c:numCache>
                <c:formatCode>0</c:formatCode>
                <c:ptCount val="197"/>
                <c:pt idx="3">
                  <c:v>9</c:v>
                </c:pt>
                <c:pt idx="4">
                  <c:v>17</c:v>
                </c:pt>
                <c:pt idx="5">
                  <c:v>23</c:v>
                </c:pt>
                <c:pt idx="6">
                  <c:v>38</c:v>
                </c:pt>
                <c:pt idx="7">
                  <c:v>81</c:v>
                </c:pt>
                <c:pt idx="8">
                  <c:v>126</c:v>
                </c:pt>
                <c:pt idx="9">
                  <c:v>182</c:v>
                </c:pt>
                <c:pt idx="10">
                  <c:v>256</c:v>
                </c:pt>
                <c:pt idx="11">
                  <c:v>304</c:v>
                </c:pt>
                <c:pt idx="12">
                  <c:v>359</c:v>
                </c:pt>
                <c:pt idx="13">
                  <c:v>465</c:v>
                </c:pt>
                <c:pt idx="14">
                  <c:v>532</c:v>
                </c:pt>
                <c:pt idx="15">
                  <c:v>676</c:v>
                </c:pt>
                <c:pt idx="16">
                  <c:v>771</c:v>
                </c:pt>
                <c:pt idx="17">
                  <c:v>870</c:v>
                </c:pt>
                <c:pt idx="18">
                  <c:v>1092</c:v>
                </c:pt>
                <c:pt idx="19">
                  <c:v>1323</c:v>
                </c:pt>
                <c:pt idx="20">
                  <c:v>1548</c:v>
                </c:pt>
                <c:pt idx="21">
                  <c:v>1846</c:v>
                </c:pt>
                <c:pt idx="22">
                  <c:v>2190</c:v>
                </c:pt>
                <c:pt idx="23">
                  <c:v>2672</c:v>
                </c:pt>
                <c:pt idx="24">
                  <c:v>3069</c:v>
                </c:pt>
                <c:pt idx="25">
                  <c:v>3336</c:v>
                </c:pt>
                <c:pt idx="26">
                  <c:v>3855</c:v>
                </c:pt>
                <c:pt idx="27">
                  <c:v>4361</c:v>
                </c:pt>
                <c:pt idx="28">
                  <c:v>4971</c:v>
                </c:pt>
                <c:pt idx="29">
                  <c:v>5609</c:v>
                </c:pt>
                <c:pt idx="30">
                  <c:v>6131</c:v>
                </c:pt>
                <c:pt idx="31">
                  <c:v>6662</c:v>
                </c:pt>
                <c:pt idx="32">
                  <c:v>7001</c:v>
                </c:pt>
                <c:pt idx="33">
                  <c:v>7035</c:v>
                </c:pt>
                <c:pt idx="34">
                  <c:v>7202</c:v>
                </c:pt>
                <c:pt idx="35">
                  <c:v>7266</c:v>
                </c:pt>
                <c:pt idx="36">
                  <c:v>7120</c:v>
                </c:pt>
                <c:pt idx="37">
                  <c:v>6865</c:v>
                </c:pt>
                <c:pt idx="38">
                  <c:v>6985</c:v>
                </c:pt>
                <c:pt idx="39">
                  <c:v>7053</c:v>
                </c:pt>
                <c:pt idx="40">
                  <c:v>6985</c:v>
                </c:pt>
                <c:pt idx="41">
                  <c:v>6935</c:v>
                </c:pt>
                <c:pt idx="42">
                  <c:v>7065</c:v>
                </c:pt>
                <c:pt idx="43">
                  <c:v>7374</c:v>
                </c:pt>
                <c:pt idx="44">
                  <c:v>7786</c:v>
                </c:pt>
                <c:pt idx="45">
                  <c:v>7750</c:v>
                </c:pt>
                <c:pt idx="46">
                  <c:v>7762</c:v>
                </c:pt>
                <c:pt idx="47">
                  <c:v>7853</c:v>
                </c:pt>
                <c:pt idx="48">
                  <c:v>7618</c:v>
                </c:pt>
                <c:pt idx="49">
                  <c:v>7466</c:v>
                </c:pt>
                <c:pt idx="50">
                  <c:v>7366</c:v>
                </c:pt>
                <c:pt idx="51">
                  <c:v>7190</c:v>
                </c:pt>
                <c:pt idx="52">
                  <c:v>7068</c:v>
                </c:pt>
                <c:pt idx="53">
                  <c:v>6854</c:v>
                </c:pt>
                <c:pt idx="54">
                  <c:v>6715</c:v>
                </c:pt>
                <c:pt idx="55">
                  <c:v>6689</c:v>
                </c:pt>
                <c:pt idx="56">
                  <c:v>6515</c:v>
                </c:pt>
                <c:pt idx="57">
                  <c:v>6086</c:v>
                </c:pt>
                <c:pt idx="58">
                  <c:v>5601</c:v>
                </c:pt>
                <c:pt idx="59">
                  <c:v>5190</c:v>
                </c:pt>
                <c:pt idx="60">
                  <c:v>4840</c:v>
                </c:pt>
                <c:pt idx="61">
                  <c:v>4282</c:v>
                </c:pt>
                <c:pt idx="62">
                  <c:v>3960</c:v>
                </c:pt>
                <c:pt idx="63">
                  <c:v>3587</c:v>
                </c:pt>
                <c:pt idx="64">
                  <c:v>3256</c:v>
                </c:pt>
                <c:pt idx="65">
                  <c:v>3046</c:v>
                </c:pt>
                <c:pt idx="66">
                  <c:v>2746</c:v>
                </c:pt>
                <c:pt idx="67">
                  <c:v>2545</c:v>
                </c:pt>
                <c:pt idx="68">
                  <c:v>2691</c:v>
                </c:pt>
                <c:pt idx="69">
                  <c:v>2537</c:v>
                </c:pt>
                <c:pt idx="70">
                  <c:v>2478</c:v>
                </c:pt>
                <c:pt idx="71">
                  <c:v>2322</c:v>
                </c:pt>
                <c:pt idx="72">
                  <c:v>2166</c:v>
                </c:pt>
                <c:pt idx="73">
                  <c:v>2056</c:v>
                </c:pt>
                <c:pt idx="74">
                  <c:v>2018</c:v>
                </c:pt>
                <c:pt idx="75">
                  <c:v>1897</c:v>
                </c:pt>
                <c:pt idx="76">
                  <c:v>1892</c:v>
                </c:pt>
                <c:pt idx="77">
                  <c:v>1707</c:v>
                </c:pt>
                <c:pt idx="78">
                  <c:v>1588</c:v>
                </c:pt>
                <c:pt idx="79">
                  <c:v>1488</c:v>
                </c:pt>
                <c:pt idx="80">
                  <c:v>1368</c:v>
                </c:pt>
                <c:pt idx="81">
                  <c:v>1353</c:v>
                </c:pt>
                <c:pt idx="82">
                  <c:v>1265</c:v>
                </c:pt>
                <c:pt idx="83">
                  <c:v>1236</c:v>
                </c:pt>
                <c:pt idx="84">
                  <c:v>1219</c:v>
                </c:pt>
                <c:pt idx="85">
                  <c:v>1207</c:v>
                </c:pt>
                <c:pt idx="86">
                  <c:v>1194</c:v>
                </c:pt>
                <c:pt idx="87">
                  <c:v>1241</c:v>
                </c:pt>
                <c:pt idx="88">
                  <c:v>1304</c:v>
                </c:pt>
                <c:pt idx="89">
                  <c:v>1329</c:v>
                </c:pt>
                <c:pt idx="90">
                  <c:v>1321</c:v>
                </c:pt>
                <c:pt idx="91">
                  <c:v>1250</c:v>
                </c:pt>
                <c:pt idx="92">
                  <c:v>1238</c:v>
                </c:pt>
                <c:pt idx="93">
                  <c:v>1193</c:v>
                </c:pt>
                <c:pt idx="94">
                  <c:v>1206</c:v>
                </c:pt>
                <c:pt idx="95">
                  <c:v>1100</c:v>
                </c:pt>
                <c:pt idx="96">
                  <c:v>1069</c:v>
                </c:pt>
                <c:pt idx="97">
                  <c:v>965</c:v>
                </c:pt>
                <c:pt idx="98">
                  <c:v>992</c:v>
                </c:pt>
                <c:pt idx="99">
                  <c:v>1026</c:v>
                </c:pt>
                <c:pt idx="100">
                  <c:v>1078</c:v>
                </c:pt>
                <c:pt idx="101">
                  <c:v>1132</c:v>
                </c:pt>
                <c:pt idx="102">
                  <c:v>1194</c:v>
                </c:pt>
                <c:pt idx="103">
                  <c:v>1256</c:v>
                </c:pt>
                <c:pt idx="104">
                  <c:v>1354</c:v>
                </c:pt>
                <c:pt idx="105">
                  <c:v>1309</c:v>
                </c:pt>
                <c:pt idx="106">
                  <c:v>1309</c:v>
                </c:pt>
                <c:pt idx="107">
                  <c:v>1305</c:v>
                </c:pt>
                <c:pt idx="108">
                  <c:v>1209</c:v>
                </c:pt>
                <c:pt idx="109">
                  <c:v>1209</c:v>
                </c:pt>
                <c:pt idx="110">
                  <c:v>1184</c:v>
                </c:pt>
                <c:pt idx="111">
                  <c:v>1117</c:v>
                </c:pt>
                <c:pt idx="112">
                  <c:v>1068</c:v>
                </c:pt>
                <c:pt idx="113">
                  <c:v>965</c:v>
                </c:pt>
                <c:pt idx="114">
                  <c:v>862</c:v>
                </c:pt>
                <c:pt idx="115">
                  <c:v>810</c:v>
                </c:pt>
                <c:pt idx="116">
                  <c:v>710</c:v>
                </c:pt>
                <c:pt idx="117">
                  <c:v>635</c:v>
                </c:pt>
                <c:pt idx="118">
                  <c:v>600</c:v>
                </c:pt>
                <c:pt idx="119">
                  <c:v>595</c:v>
                </c:pt>
                <c:pt idx="120">
                  <c:v>579</c:v>
                </c:pt>
                <c:pt idx="121">
                  <c:v>572</c:v>
                </c:pt>
                <c:pt idx="122">
                  <c:v>554</c:v>
                </c:pt>
                <c:pt idx="123">
                  <c:v>565</c:v>
                </c:pt>
                <c:pt idx="124">
                  <c:v>551</c:v>
                </c:pt>
                <c:pt idx="125">
                  <c:v>531</c:v>
                </c:pt>
                <c:pt idx="126">
                  <c:v>498</c:v>
                </c:pt>
                <c:pt idx="127">
                  <c:v>482</c:v>
                </c:pt>
                <c:pt idx="128">
                  <c:v>474</c:v>
                </c:pt>
                <c:pt idx="129">
                  <c:v>474</c:v>
                </c:pt>
                <c:pt idx="130">
                  <c:v>434</c:v>
                </c:pt>
                <c:pt idx="131">
                  <c:v>421</c:v>
                </c:pt>
                <c:pt idx="132">
                  <c:v>411</c:v>
                </c:pt>
                <c:pt idx="133">
                  <c:v>386</c:v>
                </c:pt>
                <c:pt idx="134">
                  <c:v>353</c:v>
                </c:pt>
                <c:pt idx="135">
                  <c:v>373</c:v>
                </c:pt>
                <c:pt idx="136">
                  <c:v>401</c:v>
                </c:pt>
                <c:pt idx="137">
                  <c:v>436</c:v>
                </c:pt>
                <c:pt idx="138">
                  <c:v>452</c:v>
                </c:pt>
                <c:pt idx="139">
                  <c:v>506</c:v>
                </c:pt>
                <c:pt idx="140">
                  <c:v>553</c:v>
                </c:pt>
                <c:pt idx="141">
                  <c:v>614</c:v>
                </c:pt>
                <c:pt idx="142">
                  <c:v>660</c:v>
                </c:pt>
                <c:pt idx="143">
                  <c:v>703</c:v>
                </c:pt>
                <c:pt idx="144">
                  <c:v>817</c:v>
                </c:pt>
                <c:pt idx="145">
                  <c:v>927</c:v>
                </c:pt>
                <c:pt idx="146">
                  <c:v>989</c:v>
                </c:pt>
                <c:pt idx="147">
                  <c:v>1053</c:v>
                </c:pt>
                <c:pt idx="148">
                  <c:v>1141</c:v>
                </c:pt>
                <c:pt idx="149">
                  <c:v>1151</c:v>
                </c:pt>
                <c:pt idx="150">
                  <c:v>1221</c:v>
                </c:pt>
                <c:pt idx="151">
                  <c:v>1241</c:v>
                </c:pt>
                <c:pt idx="152">
                  <c:v>1301</c:v>
                </c:pt>
                <c:pt idx="153">
                  <c:v>1380</c:v>
                </c:pt>
                <c:pt idx="154">
                  <c:v>1559</c:v>
                </c:pt>
                <c:pt idx="155">
                  <c:v>1706</c:v>
                </c:pt>
                <c:pt idx="156">
                  <c:v>2000</c:v>
                </c:pt>
                <c:pt idx="157">
                  <c:v>2152</c:v>
                </c:pt>
                <c:pt idx="158">
                  <c:v>2319</c:v>
                </c:pt>
                <c:pt idx="159">
                  <c:v>2581</c:v>
                </c:pt>
                <c:pt idx="160">
                  <c:v>2760</c:v>
                </c:pt>
                <c:pt idx="161">
                  <c:v>3019</c:v>
                </c:pt>
                <c:pt idx="162">
                  <c:v>3200</c:v>
                </c:pt>
                <c:pt idx="163">
                  <c:v>3255</c:v>
                </c:pt>
                <c:pt idx="164">
                  <c:v>3466</c:v>
                </c:pt>
                <c:pt idx="165">
                  <c:v>3724</c:v>
                </c:pt>
                <c:pt idx="166">
                  <c:v>4018</c:v>
                </c:pt>
                <c:pt idx="167">
                  <c:v>4246</c:v>
                </c:pt>
                <c:pt idx="168">
                  <c:v>4222</c:v>
                </c:pt>
                <c:pt idx="169">
                  <c:v>4339</c:v>
                </c:pt>
                <c:pt idx="170">
                  <c:v>4508</c:v>
                </c:pt>
                <c:pt idx="171">
                  <c:v>4438</c:v>
                </c:pt>
                <c:pt idx="172">
                  <c:v>4290</c:v>
                </c:pt>
                <c:pt idx="173">
                  <c:v>4000</c:v>
                </c:pt>
                <c:pt idx="174">
                  <c:v>3898</c:v>
                </c:pt>
                <c:pt idx="175">
                  <c:v>3850</c:v>
                </c:pt>
                <c:pt idx="176">
                  <c:v>3749</c:v>
                </c:pt>
                <c:pt idx="177">
                  <c:v>3602</c:v>
                </c:pt>
                <c:pt idx="178">
                  <c:v>3552</c:v>
                </c:pt>
                <c:pt idx="179">
                  <c:v>3644</c:v>
                </c:pt>
                <c:pt idx="180">
                  <c:v>3570</c:v>
                </c:pt>
                <c:pt idx="181">
                  <c:v>3589</c:v>
                </c:pt>
                <c:pt idx="182">
                  <c:v>3570</c:v>
                </c:pt>
                <c:pt idx="183">
                  <c:v>3542</c:v>
                </c:pt>
                <c:pt idx="184">
                  <c:v>3535</c:v>
                </c:pt>
                <c:pt idx="185">
                  <c:v>-66554</c:v>
                </c:pt>
                <c:pt idx="186">
                  <c:v>-67128</c:v>
                </c:pt>
                <c:pt idx="187">
                  <c:v>-67543</c:v>
                </c:pt>
                <c:pt idx="188">
                  <c:v>-68114</c:v>
                </c:pt>
                <c:pt idx="189">
                  <c:v>-68624</c:v>
                </c:pt>
                <c:pt idx="190">
                  <c:v>-69131</c:v>
                </c:pt>
                <c:pt idx="191">
                  <c:v>-69632</c:v>
                </c:pt>
                <c:pt idx="192">
                  <c:v>0</c:v>
                </c:pt>
                <c:pt idx="193">
                  <c:v>0</c:v>
                </c:pt>
                <c:pt idx="194">
                  <c:v>0</c:v>
                </c:pt>
                <c:pt idx="195">
                  <c:v>0</c:v>
                </c:pt>
                <c:pt idx="196">
                  <c:v>0</c:v>
                </c:pt>
              </c:numCache>
            </c:numRef>
          </c:yVal>
          <c:smooth val="0"/>
          <c:extLst>
            <c:ext xmlns:c16="http://schemas.microsoft.com/office/drawing/2014/chart" uri="{C3380CC4-5D6E-409C-BE32-E72D297353CC}">
              <c16:uniqueId val="{00000000-41F6-41E9-9EAC-121F48D50D4D}"/>
            </c:ext>
          </c:extLst>
        </c:ser>
        <c:ser>
          <c:idx val="3"/>
          <c:order val="1"/>
          <c:tx>
            <c:strRef>
              <c:f>'Official - RIVM'!$R$3</c:f>
              <c:strCache>
                <c:ptCount val="1"/>
                <c:pt idx="0">
                  <c:v>Hospitalized</c:v>
                </c:pt>
              </c:strCache>
            </c:strRef>
          </c:tx>
          <c:spPr>
            <a:ln w="25400" cap="rnd">
              <a:noFill/>
              <a:round/>
            </a:ln>
            <a:effectLst/>
          </c:spPr>
          <c:marker>
            <c:symbol val="circle"/>
            <c:size val="5"/>
            <c:spPr>
              <a:solidFill>
                <a:schemeClr val="accent4">
                  <a:alpha val="10000"/>
                </a:schemeClr>
              </a:solidFill>
              <a:ln w="9525">
                <a:solidFill>
                  <a:schemeClr val="accent4">
                    <a:lumMod val="50000"/>
                    <a:alpha val="15000"/>
                  </a:schemeClr>
                </a:solidFill>
              </a:ln>
              <a:effectLst/>
            </c:spPr>
          </c:marker>
          <c:xVal>
            <c:numRef>
              <c:f>'Official - RIVM'!$R$4:$R$200</c:f>
              <c:numCache>
                <c:formatCode>#,##0</c:formatCode>
                <c:ptCount val="19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86</c:v>
                </c:pt>
                <c:pt idx="15">
                  <c:v>115</c:v>
                </c:pt>
                <c:pt idx="16">
                  <c:v>136</c:v>
                </c:pt>
                <c:pt idx="17">
                  <c:v>162</c:v>
                </c:pt>
                <c:pt idx="18">
                  <c:v>205</c:v>
                </c:pt>
                <c:pt idx="19">
                  <c:v>314</c:v>
                </c:pt>
                <c:pt idx="20">
                  <c:v>408</c:v>
                </c:pt>
                <c:pt idx="21">
                  <c:v>489</c:v>
                </c:pt>
                <c:pt idx="22">
                  <c:v>643</c:v>
                </c:pt>
                <c:pt idx="23">
                  <c:v>836</c:v>
                </c:pt>
                <c:pt idx="24">
                  <c:v>988</c:v>
                </c:pt>
                <c:pt idx="25">
                  <c:v>1230</c:v>
                </c:pt>
                <c:pt idx="26">
                  <c:v>1495</c:v>
                </c:pt>
                <c:pt idx="27">
                  <c:v>1836</c:v>
                </c:pt>
                <c:pt idx="28">
                  <c:v>2151</c:v>
                </c:pt>
                <c:pt idx="29">
                  <c:v>2500</c:v>
                </c:pt>
                <c:pt idx="30">
                  <c:v>2954</c:v>
                </c:pt>
                <c:pt idx="31">
                  <c:v>3483</c:v>
                </c:pt>
                <c:pt idx="32">
                  <c:v>3990</c:v>
                </c:pt>
                <c:pt idx="33">
                  <c:v>4712</c:v>
                </c:pt>
                <c:pt idx="34">
                  <c:v>5159</c:v>
                </c:pt>
                <c:pt idx="35">
                  <c:v>5784</c:v>
                </c:pt>
                <c:pt idx="36">
                  <c:v>6286</c:v>
                </c:pt>
                <c:pt idx="37">
                  <c:v>6622</c:v>
                </c:pt>
                <c:pt idx="38">
                  <c:v>6875</c:v>
                </c:pt>
                <c:pt idx="39">
                  <c:v>7135</c:v>
                </c:pt>
                <c:pt idx="40">
                  <c:v>7427</c:v>
                </c:pt>
                <c:pt idx="41">
                  <c:v>7735</c:v>
                </c:pt>
                <c:pt idx="42">
                  <c:v>7972</c:v>
                </c:pt>
                <c:pt idx="43">
                  <c:v>8197</c:v>
                </c:pt>
                <c:pt idx="44">
                  <c:v>8386</c:v>
                </c:pt>
                <c:pt idx="45">
                  <c:v>8582</c:v>
                </c:pt>
                <c:pt idx="46">
                  <c:v>8729</c:v>
                </c:pt>
                <c:pt idx="47">
                  <c:v>8939</c:v>
                </c:pt>
                <c:pt idx="48">
                  <c:v>9127</c:v>
                </c:pt>
                <c:pt idx="49">
                  <c:v>9309</c:v>
                </c:pt>
                <c:pt idx="50">
                  <c:v>9465</c:v>
                </c:pt>
                <c:pt idx="51">
                  <c:v>9594</c:v>
                </c:pt>
                <c:pt idx="52">
                  <c:v>9704</c:v>
                </c:pt>
                <c:pt idx="53">
                  <c:v>9779</c:v>
                </c:pt>
                <c:pt idx="54">
                  <c:v>9897</c:v>
                </c:pt>
                <c:pt idx="55">
                  <c:v>10021</c:v>
                </c:pt>
                <c:pt idx="56">
                  <c:v>10158</c:v>
                </c:pt>
                <c:pt idx="57">
                  <c:v>10281</c:v>
                </c:pt>
                <c:pt idx="58">
                  <c:v>10381</c:v>
                </c:pt>
                <c:pt idx="59">
                  <c:v>10456</c:v>
                </c:pt>
                <c:pt idx="60">
                  <c:v>10521</c:v>
                </c:pt>
                <c:pt idx="61">
                  <c:v>10609</c:v>
                </c:pt>
                <c:pt idx="62">
                  <c:v>10685</c:v>
                </c:pt>
                <c:pt idx="63">
                  <c:v>10769</c:v>
                </c:pt>
                <c:pt idx="64">
                  <c:v>10854</c:v>
                </c:pt>
                <c:pt idx="65">
                  <c:v>10951</c:v>
                </c:pt>
                <c:pt idx="66">
                  <c:v>10995</c:v>
                </c:pt>
                <c:pt idx="67">
                  <c:v>11037</c:v>
                </c:pt>
                <c:pt idx="68">
                  <c:v>11126</c:v>
                </c:pt>
                <c:pt idx="69">
                  <c:v>11153</c:v>
                </c:pt>
                <c:pt idx="70">
                  <c:v>11192</c:v>
                </c:pt>
                <c:pt idx="71">
                  <c:v>11227</c:v>
                </c:pt>
                <c:pt idx="72">
                  <c:v>11285</c:v>
                </c:pt>
                <c:pt idx="73">
                  <c:v>11307</c:v>
                </c:pt>
                <c:pt idx="74">
                  <c:v>11343</c:v>
                </c:pt>
                <c:pt idx="75">
                  <c:v>11378</c:v>
                </c:pt>
                <c:pt idx="76">
                  <c:v>11430</c:v>
                </c:pt>
                <c:pt idx="77">
                  <c:v>11457</c:v>
                </c:pt>
                <c:pt idx="78">
                  <c:v>11492</c:v>
                </c:pt>
                <c:pt idx="79">
                  <c:v>11537</c:v>
                </c:pt>
                <c:pt idx="80">
                  <c:v>11552</c:v>
                </c:pt>
                <c:pt idx="81">
                  <c:v>11579</c:v>
                </c:pt>
                <c:pt idx="82">
                  <c:v>11613</c:v>
                </c:pt>
                <c:pt idx="83">
                  <c:v>11627</c:v>
                </c:pt>
                <c:pt idx="84">
                  <c:v>11640</c:v>
                </c:pt>
                <c:pt idx="85">
                  <c:v>11649</c:v>
                </c:pt>
                <c:pt idx="86">
                  <c:v>11659</c:v>
                </c:pt>
                <c:pt idx="87">
                  <c:v>11672</c:v>
                </c:pt>
                <c:pt idx="88">
                  <c:v>11680</c:v>
                </c:pt>
                <c:pt idx="89">
                  <c:v>11690</c:v>
                </c:pt>
                <c:pt idx="90">
                  <c:v>11697</c:v>
                </c:pt>
                <c:pt idx="91">
                  <c:v>11713</c:v>
                </c:pt>
                <c:pt idx="92">
                  <c:v>11722</c:v>
                </c:pt>
                <c:pt idx="93">
                  <c:v>11727</c:v>
                </c:pt>
                <c:pt idx="94">
                  <c:v>11735</c:v>
                </c:pt>
                <c:pt idx="95">
                  <c:v>11744</c:v>
                </c:pt>
                <c:pt idx="96">
                  <c:v>11750</c:v>
                </c:pt>
                <c:pt idx="97">
                  <c:v>11759</c:v>
                </c:pt>
                <c:pt idx="98">
                  <c:v>11771</c:v>
                </c:pt>
                <c:pt idx="99">
                  <c:v>11782</c:v>
                </c:pt>
                <c:pt idx="100">
                  <c:v>11785</c:v>
                </c:pt>
                <c:pt idx="101">
                  <c:v>11789</c:v>
                </c:pt>
                <c:pt idx="102">
                  <c:v>11794</c:v>
                </c:pt>
                <c:pt idx="103">
                  <c:v>11800</c:v>
                </c:pt>
                <c:pt idx="104">
                  <c:v>11805</c:v>
                </c:pt>
                <c:pt idx="105">
                  <c:v>11808</c:v>
                </c:pt>
                <c:pt idx="106">
                  <c:v>11813</c:v>
                </c:pt>
                <c:pt idx="107">
                  <c:v>11822</c:v>
                </c:pt>
                <c:pt idx="108">
                  <c:v>11828</c:v>
                </c:pt>
                <c:pt idx="109">
                  <c:v>11831</c:v>
                </c:pt>
                <c:pt idx="110">
                  <c:v>11834</c:v>
                </c:pt>
                <c:pt idx="111">
                  <c:v>11836</c:v>
                </c:pt>
                <c:pt idx="112">
                  <c:v>11835</c:v>
                </c:pt>
                <c:pt idx="113">
                  <c:v>11846</c:v>
                </c:pt>
                <c:pt idx="114">
                  <c:v>11846</c:v>
                </c:pt>
                <c:pt idx="115">
                  <c:v>11849</c:v>
                </c:pt>
                <c:pt idx="116">
                  <c:v>11851</c:v>
                </c:pt>
                <c:pt idx="117">
                  <c:v>11853</c:v>
                </c:pt>
                <c:pt idx="118">
                  <c:v>11859</c:v>
                </c:pt>
                <c:pt idx="119">
                  <c:v>11863</c:v>
                </c:pt>
                <c:pt idx="120">
                  <c:v>11868</c:v>
                </c:pt>
                <c:pt idx="121">
                  <c:v>11868</c:v>
                </c:pt>
                <c:pt idx="122">
                  <c:v>11871</c:v>
                </c:pt>
                <c:pt idx="123">
                  <c:v>11874</c:v>
                </c:pt>
                <c:pt idx="124">
                  <c:v>11877</c:v>
                </c:pt>
                <c:pt idx="125">
                  <c:v>11878</c:v>
                </c:pt>
                <c:pt idx="126">
                  <c:v>11878</c:v>
                </c:pt>
                <c:pt idx="127">
                  <c:v>11882</c:v>
                </c:pt>
                <c:pt idx="128">
                  <c:v>11883</c:v>
                </c:pt>
                <c:pt idx="129">
                  <c:v>11884</c:v>
                </c:pt>
                <c:pt idx="130">
                  <c:v>11884</c:v>
                </c:pt>
                <c:pt idx="131">
                  <c:v>11886</c:v>
                </c:pt>
                <c:pt idx="132">
                  <c:v>11889</c:v>
                </c:pt>
                <c:pt idx="133">
                  <c:v>11887</c:v>
                </c:pt>
                <c:pt idx="134">
                  <c:v>11888</c:v>
                </c:pt>
                <c:pt idx="135">
                  <c:v>11891</c:v>
                </c:pt>
                <c:pt idx="136">
                  <c:v>11893</c:v>
                </c:pt>
                <c:pt idx="137">
                  <c:v>11894</c:v>
                </c:pt>
                <c:pt idx="138">
                  <c:v>11892</c:v>
                </c:pt>
                <c:pt idx="139">
                  <c:v>11897</c:v>
                </c:pt>
                <c:pt idx="140">
                  <c:v>11898</c:v>
                </c:pt>
                <c:pt idx="141">
                  <c:v>11894</c:v>
                </c:pt>
                <c:pt idx="142">
                  <c:v>11895</c:v>
                </c:pt>
                <c:pt idx="143">
                  <c:v>11898</c:v>
                </c:pt>
                <c:pt idx="144">
                  <c:v>11900</c:v>
                </c:pt>
                <c:pt idx="145">
                  <c:v>11902</c:v>
                </c:pt>
                <c:pt idx="146">
                  <c:v>11902</c:v>
                </c:pt>
                <c:pt idx="147">
                  <c:v>11905</c:v>
                </c:pt>
                <c:pt idx="148">
                  <c:v>11904</c:v>
                </c:pt>
                <c:pt idx="149">
                  <c:v>11906</c:v>
                </c:pt>
                <c:pt idx="150">
                  <c:v>11908</c:v>
                </c:pt>
                <c:pt idx="151">
                  <c:v>11913</c:v>
                </c:pt>
                <c:pt idx="152">
                  <c:v>11919</c:v>
                </c:pt>
                <c:pt idx="153">
                  <c:v>11922</c:v>
                </c:pt>
                <c:pt idx="154">
                  <c:v>11927</c:v>
                </c:pt>
                <c:pt idx="155">
                  <c:v>11934</c:v>
                </c:pt>
                <c:pt idx="156">
                  <c:v>11937</c:v>
                </c:pt>
                <c:pt idx="157">
                  <c:v>11943</c:v>
                </c:pt>
                <c:pt idx="158">
                  <c:v>11949</c:v>
                </c:pt>
                <c:pt idx="159">
                  <c:v>11959</c:v>
                </c:pt>
                <c:pt idx="160">
                  <c:v>11964</c:v>
                </c:pt>
                <c:pt idx="161">
                  <c:v>11965</c:v>
                </c:pt>
                <c:pt idx="162">
                  <c:v>11969</c:v>
                </c:pt>
                <c:pt idx="163">
                  <c:v>11971</c:v>
                </c:pt>
                <c:pt idx="164">
                  <c:v>11978</c:v>
                </c:pt>
                <c:pt idx="165">
                  <c:v>11984</c:v>
                </c:pt>
                <c:pt idx="166">
                  <c:v>11994</c:v>
                </c:pt>
                <c:pt idx="167">
                  <c:v>12003</c:v>
                </c:pt>
                <c:pt idx="168">
                  <c:v>12009</c:v>
                </c:pt>
                <c:pt idx="169">
                  <c:v>12020</c:v>
                </c:pt>
                <c:pt idx="170">
                  <c:v>12027</c:v>
                </c:pt>
                <c:pt idx="171">
                  <c:v>12033</c:v>
                </c:pt>
                <c:pt idx="172">
                  <c:v>12038</c:v>
                </c:pt>
                <c:pt idx="173">
                  <c:v>12042</c:v>
                </c:pt>
                <c:pt idx="174">
                  <c:v>12060</c:v>
                </c:pt>
                <c:pt idx="175">
                  <c:v>12070</c:v>
                </c:pt>
                <c:pt idx="176">
                  <c:v>12088</c:v>
                </c:pt>
                <c:pt idx="177">
                  <c:v>12099</c:v>
                </c:pt>
                <c:pt idx="178">
                  <c:v>12107</c:v>
                </c:pt>
                <c:pt idx="179">
                  <c:v>12111</c:v>
                </c:pt>
                <c:pt idx="180">
                  <c:v>12126</c:v>
                </c:pt>
                <c:pt idx="181">
                  <c:v>12145</c:v>
                </c:pt>
                <c:pt idx="182">
                  <c:v>12152</c:v>
                </c:pt>
                <c:pt idx="183">
                  <c:v>12161</c:v>
                </c:pt>
                <c:pt idx="184">
                  <c:v>12163</c:v>
                </c:pt>
                <c:pt idx="185">
                  <c:v>0</c:v>
                </c:pt>
                <c:pt idx="186">
                  <c:v>0</c:v>
                </c:pt>
              </c:numCache>
            </c:numRef>
          </c:xVal>
          <c:yVal>
            <c:numRef>
              <c:f>'Official - RIVM'!$S$4:$S$200</c:f>
              <c:numCache>
                <c:formatCode>#,##0</c:formatCode>
                <c:ptCount val="197"/>
                <c:pt idx="14">
                  <c:v>85</c:v>
                </c:pt>
                <c:pt idx="15">
                  <c:v>29</c:v>
                </c:pt>
                <c:pt idx="16">
                  <c:v>21</c:v>
                </c:pt>
                <c:pt idx="17">
                  <c:v>26</c:v>
                </c:pt>
                <c:pt idx="18">
                  <c:v>43</c:v>
                </c:pt>
                <c:pt idx="19">
                  <c:v>109</c:v>
                </c:pt>
                <c:pt idx="20">
                  <c:v>94</c:v>
                </c:pt>
                <c:pt idx="21">
                  <c:v>81</c:v>
                </c:pt>
                <c:pt idx="22">
                  <c:v>154</c:v>
                </c:pt>
                <c:pt idx="23">
                  <c:v>193</c:v>
                </c:pt>
                <c:pt idx="24">
                  <c:v>152</c:v>
                </c:pt>
                <c:pt idx="25">
                  <c:v>242</c:v>
                </c:pt>
                <c:pt idx="26">
                  <c:v>265</c:v>
                </c:pt>
                <c:pt idx="27">
                  <c:v>341</c:v>
                </c:pt>
                <c:pt idx="28">
                  <c:v>315</c:v>
                </c:pt>
                <c:pt idx="29">
                  <c:v>349</c:v>
                </c:pt>
                <c:pt idx="30">
                  <c:v>454</c:v>
                </c:pt>
                <c:pt idx="31">
                  <c:v>529</c:v>
                </c:pt>
                <c:pt idx="32">
                  <c:v>507</c:v>
                </c:pt>
                <c:pt idx="33">
                  <c:v>722</c:v>
                </c:pt>
                <c:pt idx="34">
                  <c:v>447</c:v>
                </c:pt>
                <c:pt idx="35">
                  <c:v>625</c:v>
                </c:pt>
                <c:pt idx="36">
                  <c:v>502</c:v>
                </c:pt>
                <c:pt idx="37">
                  <c:v>336</c:v>
                </c:pt>
                <c:pt idx="38">
                  <c:v>253</c:v>
                </c:pt>
                <c:pt idx="39">
                  <c:v>260</c:v>
                </c:pt>
                <c:pt idx="40">
                  <c:v>292</c:v>
                </c:pt>
                <c:pt idx="41">
                  <c:v>308</c:v>
                </c:pt>
                <c:pt idx="42">
                  <c:v>237</c:v>
                </c:pt>
                <c:pt idx="43">
                  <c:v>225</c:v>
                </c:pt>
                <c:pt idx="44">
                  <c:v>189</c:v>
                </c:pt>
                <c:pt idx="45">
                  <c:v>203</c:v>
                </c:pt>
                <c:pt idx="46">
                  <c:v>147</c:v>
                </c:pt>
                <c:pt idx="47">
                  <c:v>210</c:v>
                </c:pt>
                <c:pt idx="48">
                  <c:v>188</c:v>
                </c:pt>
                <c:pt idx="49">
                  <c:v>182</c:v>
                </c:pt>
                <c:pt idx="50">
                  <c:v>156</c:v>
                </c:pt>
                <c:pt idx="51">
                  <c:v>129</c:v>
                </c:pt>
                <c:pt idx="52">
                  <c:v>110</c:v>
                </c:pt>
                <c:pt idx="53">
                  <c:v>75</c:v>
                </c:pt>
                <c:pt idx="54">
                  <c:v>118</c:v>
                </c:pt>
                <c:pt idx="55">
                  <c:v>124</c:v>
                </c:pt>
                <c:pt idx="56">
                  <c:v>137</c:v>
                </c:pt>
                <c:pt idx="57">
                  <c:v>123</c:v>
                </c:pt>
                <c:pt idx="58">
                  <c:v>100</c:v>
                </c:pt>
                <c:pt idx="59">
                  <c:v>75</c:v>
                </c:pt>
                <c:pt idx="60">
                  <c:v>65</c:v>
                </c:pt>
                <c:pt idx="61">
                  <c:v>88</c:v>
                </c:pt>
                <c:pt idx="62">
                  <c:v>76</c:v>
                </c:pt>
                <c:pt idx="63">
                  <c:v>84</c:v>
                </c:pt>
                <c:pt idx="64">
                  <c:v>85</c:v>
                </c:pt>
                <c:pt idx="65">
                  <c:v>97</c:v>
                </c:pt>
                <c:pt idx="66">
                  <c:v>44</c:v>
                </c:pt>
                <c:pt idx="67">
                  <c:v>42</c:v>
                </c:pt>
                <c:pt idx="68">
                  <c:v>89</c:v>
                </c:pt>
                <c:pt idx="69">
                  <c:v>27</c:v>
                </c:pt>
                <c:pt idx="70">
                  <c:v>39</c:v>
                </c:pt>
                <c:pt idx="71">
                  <c:v>35</c:v>
                </c:pt>
                <c:pt idx="72">
                  <c:v>58</c:v>
                </c:pt>
                <c:pt idx="73">
                  <c:v>22</c:v>
                </c:pt>
                <c:pt idx="74">
                  <c:v>36</c:v>
                </c:pt>
                <c:pt idx="75">
                  <c:v>35</c:v>
                </c:pt>
                <c:pt idx="76">
                  <c:v>52</c:v>
                </c:pt>
                <c:pt idx="77">
                  <c:v>27</c:v>
                </c:pt>
                <c:pt idx="78">
                  <c:v>35</c:v>
                </c:pt>
                <c:pt idx="79">
                  <c:v>45</c:v>
                </c:pt>
                <c:pt idx="80">
                  <c:v>15</c:v>
                </c:pt>
                <c:pt idx="81">
                  <c:v>27</c:v>
                </c:pt>
                <c:pt idx="82">
                  <c:v>34</c:v>
                </c:pt>
                <c:pt idx="83">
                  <c:v>14</c:v>
                </c:pt>
                <c:pt idx="84">
                  <c:v>13</c:v>
                </c:pt>
                <c:pt idx="85">
                  <c:v>9</c:v>
                </c:pt>
                <c:pt idx="86">
                  <c:v>10</c:v>
                </c:pt>
                <c:pt idx="87">
                  <c:v>13</c:v>
                </c:pt>
                <c:pt idx="88">
                  <c:v>8</c:v>
                </c:pt>
                <c:pt idx="89">
                  <c:v>10</c:v>
                </c:pt>
                <c:pt idx="90">
                  <c:v>7</c:v>
                </c:pt>
                <c:pt idx="91">
                  <c:v>16</c:v>
                </c:pt>
                <c:pt idx="92">
                  <c:v>9</c:v>
                </c:pt>
                <c:pt idx="93">
                  <c:v>5</c:v>
                </c:pt>
                <c:pt idx="94">
                  <c:v>8</c:v>
                </c:pt>
                <c:pt idx="95">
                  <c:v>9</c:v>
                </c:pt>
                <c:pt idx="96">
                  <c:v>6</c:v>
                </c:pt>
                <c:pt idx="97">
                  <c:v>9</c:v>
                </c:pt>
                <c:pt idx="98">
                  <c:v>12</c:v>
                </c:pt>
                <c:pt idx="99">
                  <c:v>11</c:v>
                </c:pt>
                <c:pt idx="100">
                  <c:v>3</c:v>
                </c:pt>
                <c:pt idx="101">
                  <c:v>4</c:v>
                </c:pt>
                <c:pt idx="102">
                  <c:v>5</c:v>
                </c:pt>
                <c:pt idx="103">
                  <c:v>6</c:v>
                </c:pt>
                <c:pt idx="104">
                  <c:v>5</c:v>
                </c:pt>
                <c:pt idx="105">
                  <c:v>3</c:v>
                </c:pt>
                <c:pt idx="106">
                  <c:v>5</c:v>
                </c:pt>
                <c:pt idx="107">
                  <c:v>9</c:v>
                </c:pt>
                <c:pt idx="108">
                  <c:v>6</c:v>
                </c:pt>
                <c:pt idx="109">
                  <c:v>3</c:v>
                </c:pt>
                <c:pt idx="110">
                  <c:v>3</c:v>
                </c:pt>
                <c:pt idx="111">
                  <c:v>2</c:v>
                </c:pt>
                <c:pt idx="112">
                  <c:v>-1</c:v>
                </c:pt>
                <c:pt idx="113">
                  <c:v>11</c:v>
                </c:pt>
                <c:pt idx="114">
                  <c:v>0</c:v>
                </c:pt>
                <c:pt idx="115">
                  <c:v>3</c:v>
                </c:pt>
                <c:pt idx="116">
                  <c:v>2</c:v>
                </c:pt>
                <c:pt idx="117">
                  <c:v>2</c:v>
                </c:pt>
                <c:pt idx="118">
                  <c:v>6</c:v>
                </c:pt>
                <c:pt idx="119">
                  <c:v>4</c:v>
                </c:pt>
                <c:pt idx="120">
                  <c:v>5</c:v>
                </c:pt>
                <c:pt idx="121">
                  <c:v>0</c:v>
                </c:pt>
                <c:pt idx="122">
                  <c:v>3</c:v>
                </c:pt>
                <c:pt idx="123">
                  <c:v>3</c:v>
                </c:pt>
                <c:pt idx="124">
                  <c:v>3</c:v>
                </c:pt>
                <c:pt idx="125">
                  <c:v>1</c:v>
                </c:pt>
                <c:pt idx="126">
                  <c:v>0</c:v>
                </c:pt>
                <c:pt idx="127">
                  <c:v>4</c:v>
                </c:pt>
                <c:pt idx="128">
                  <c:v>1</c:v>
                </c:pt>
                <c:pt idx="129">
                  <c:v>1</c:v>
                </c:pt>
                <c:pt idx="130">
                  <c:v>0</c:v>
                </c:pt>
                <c:pt idx="131">
                  <c:v>2</c:v>
                </c:pt>
                <c:pt idx="132">
                  <c:v>3</c:v>
                </c:pt>
                <c:pt idx="133">
                  <c:v>-2</c:v>
                </c:pt>
                <c:pt idx="134">
                  <c:v>1</c:v>
                </c:pt>
                <c:pt idx="135">
                  <c:v>3</c:v>
                </c:pt>
                <c:pt idx="136">
                  <c:v>2</c:v>
                </c:pt>
                <c:pt idx="137">
                  <c:v>1</c:v>
                </c:pt>
                <c:pt idx="138">
                  <c:v>-2</c:v>
                </c:pt>
                <c:pt idx="139">
                  <c:v>5</c:v>
                </c:pt>
                <c:pt idx="140">
                  <c:v>1</c:v>
                </c:pt>
                <c:pt idx="141">
                  <c:v>-4</c:v>
                </c:pt>
                <c:pt idx="142">
                  <c:v>1</c:v>
                </c:pt>
                <c:pt idx="143">
                  <c:v>3</c:v>
                </c:pt>
                <c:pt idx="144">
                  <c:v>2</c:v>
                </c:pt>
                <c:pt idx="145">
                  <c:v>2</c:v>
                </c:pt>
                <c:pt idx="146">
                  <c:v>0</c:v>
                </c:pt>
                <c:pt idx="147">
                  <c:v>3</c:v>
                </c:pt>
                <c:pt idx="148">
                  <c:v>-1</c:v>
                </c:pt>
                <c:pt idx="149">
                  <c:v>2</c:v>
                </c:pt>
                <c:pt idx="150">
                  <c:v>2</c:v>
                </c:pt>
                <c:pt idx="151">
                  <c:v>5</c:v>
                </c:pt>
                <c:pt idx="152">
                  <c:v>6</c:v>
                </c:pt>
                <c:pt idx="153">
                  <c:v>3</c:v>
                </c:pt>
                <c:pt idx="154">
                  <c:v>5</c:v>
                </c:pt>
                <c:pt idx="155">
                  <c:v>7</c:v>
                </c:pt>
                <c:pt idx="156">
                  <c:v>3</c:v>
                </c:pt>
                <c:pt idx="157">
                  <c:v>6</c:v>
                </c:pt>
                <c:pt idx="158">
                  <c:v>6</c:v>
                </c:pt>
                <c:pt idx="159">
                  <c:v>10</c:v>
                </c:pt>
                <c:pt idx="160">
                  <c:v>5</c:v>
                </c:pt>
                <c:pt idx="161">
                  <c:v>1</c:v>
                </c:pt>
                <c:pt idx="162">
                  <c:v>4</c:v>
                </c:pt>
                <c:pt idx="163">
                  <c:v>2</c:v>
                </c:pt>
                <c:pt idx="164">
                  <c:v>7</c:v>
                </c:pt>
                <c:pt idx="165">
                  <c:v>6</c:v>
                </c:pt>
                <c:pt idx="166">
                  <c:v>10</c:v>
                </c:pt>
                <c:pt idx="167">
                  <c:v>9</c:v>
                </c:pt>
                <c:pt idx="168">
                  <c:v>6</c:v>
                </c:pt>
                <c:pt idx="169">
                  <c:v>11</c:v>
                </c:pt>
                <c:pt idx="170">
                  <c:v>7</c:v>
                </c:pt>
                <c:pt idx="171">
                  <c:v>6</c:v>
                </c:pt>
                <c:pt idx="172">
                  <c:v>5</c:v>
                </c:pt>
                <c:pt idx="173">
                  <c:v>4</c:v>
                </c:pt>
                <c:pt idx="174">
                  <c:v>18</c:v>
                </c:pt>
                <c:pt idx="175">
                  <c:v>10</c:v>
                </c:pt>
                <c:pt idx="176">
                  <c:v>18</c:v>
                </c:pt>
                <c:pt idx="177">
                  <c:v>11</c:v>
                </c:pt>
                <c:pt idx="178">
                  <c:v>8</c:v>
                </c:pt>
                <c:pt idx="179">
                  <c:v>4</c:v>
                </c:pt>
                <c:pt idx="180">
                  <c:v>15</c:v>
                </c:pt>
                <c:pt idx="181">
                  <c:v>19</c:v>
                </c:pt>
                <c:pt idx="182">
                  <c:v>7</c:v>
                </c:pt>
                <c:pt idx="183">
                  <c:v>9</c:v>
                </c:pt>
                <c:pt idx="184">
                  <c:v>2</c:v>
                </c:pt>
                <c:pt idx="185">
                  <c:v>-12163</c:v>
                </c:pt>
                <c:pt idx="186">
                  <c:v>0</c:v>
                </c:pt>
                <c:pt idx="187">
                  <c:v>0</c:v>
                </c:pt>
                <c:pt idx="188">
                  <c:v>0</c:v>
                </c:pt>
              </c:numCache>
            </c:numRef>
          </c:yVal>
          <c:smooth val="0"/>
          <c:extLst>
            <c:ext xmlns:c16="http://schemas.microsoft.com/office/drawing/2014/chart" uri="{C3380CC4-5D6E-409C-BE32-E72D297353CC}">
              <c16:uniqueId val="{00000001-41F6-41E9-9EAC-121F48D50D4D}"/>
            </c:ext>
          </c:extLst>
        </c:ser>
        <c:ser>
          <c:idx val="4"/>
          <c:order val="2"/>
          <c:tx>
            <c:strRef>
              <c:f>'Official - RIVM'!$AJ$3</c:f>
              <c:strCache>
                <c:ptCount val="1"/>
                <c:pt idx="0">
                  <c:v>Deceased  in the last 7 days</c:v>
                </c:pt>
              </c:strCache>
            </c:strRef>
          </c:tx>
          <c:spPr>
            <a:ln w="25400" cap="rnd">
              <a:noFill/>
              <a:round/>
            </a:ln>
            <a:effectLst/>
          </c:spPr>
          <c:marker>
            <c:symbol val="circle"/>
            <c:size val="5"/>
            <c:spPr>
              <a:solidFill>
                <a:srgbClr val="C00000"/>
              </a:solidFill>
              <a:ln w="9525">
                <a:solidFill>
                  <a:srgbClr val="C00000"/>
                </a:solidFill>
              </a:ln>
              <a:effectLst/>
            </c:spPr>
          </c:marker>
          <c:xVal>
            <c:numRef>
              <c:f>'Official - RIVM'!$AD$4:$AD$200</c:f>
              <c:numCache>
                <c:formatCode>#,##0</c:formatCode>
                <c:ptCount val="197"/>
                <c:pt idx="0">
                  <c:v>0</c:v>
                </c:pt>
                <c:pt idx="1">
                  <c:v>0</c:v>
                </c:pt>
                <c:pt idx="2">
                  <c:v>0</c:v>
                </c:pt>
                <c:pt idx="3">
                  <c:v>0</c:v>
                </c:pt>
                <c:pt idx="4">
                  <c:v>0</c:v>
                </c:pt>
                <c:pt idx="5">
                  <c:v>0</c:v>
                </c:pt>
                <c:pt idx="6">
                  <c:v>0</c:v>
                </c:pt>
                <c:pt idx="7">
                  <c:v>0</c:v>
                </c:pt>
                <c:pt idx="8">
                  <c:v>1</c:v>
                </c:pt>
                <c:pt idx="9">
                  <c:v>1</c:v>
                </c:pt>
                <c:pt idx="10">
                  <c:v>3</c:v>
                </c:pt>
                <c:pt idx="11">
                  <c:v>3</c:v>
                </c:pt>
                <c:pt idx="12">
                  <c:v>4</c:v>
                </c:pt>
                <c:pt idx="13">
                  <c:v>5</c:v>
                </c:pt>
                <c:pt idx="14">
                  <c:v>5</c:v>
                </c:pt>
                <c:pt idx="15">
                  <c:v>10</c:v>
                </c:pt>
                <c:pt idx="16">
                  <c:v>12</c:v>
                </c:pt>
                <c:pt idx="17">
                  <c:v>20</c:v>
                </c:pt>
                <c:pt idx="18">
                  <c:v>24</c:v>
                </c:pt>
                <c:pt idx="19">
                  <c:v>43</c:v>
                </c:pt>
                <c:pt idx="20">
                  <c:v>58</c:v>
                </c:pt>
                <c:pt idx="21">
                  <c:v>76</c:v>
                </c:pt>
                <c:pt idx="22">
                  <c:v>106</c:v>
                </c:pt>
                <c:pt idx="23">
                  <c:v>136</c:v>
                </c:pt>
                <c:pt idx="24">
                  <c:v>179</c:v>
                </c:pt>
                <c:pt idx="25">
                  <c:v>213</c:v>
                </c:pt>
                <c:pt idx="26">
                  <c:v>276</c:v>
                </c:pt>
                <c:pt idx="27">
                  <c:v>356</c:v>
                </c:pt>
                <c:pt idx="28">
                  <c:v>434</c:v>
                </c:pt>
                <c:pt idx="29">
                  <c:v>546</c:v>
                </c:pt>
                <c:pt idx="30">
                  <c:v>639</c:v>
                </c:pt>
                <c:pt idx="31">
                  <c:v>771</c:v>
                </c:pt>
                <c:pt idx="32">
                  <c:v>864</c:v>
                </c:pt>
                <c:pt idx="33">
                  <c:v>1039</c:v>
                </c:pt>
                <c:pt idx="34">
                  <c:v>1173</c:v>
                </c:pt>
                <c:pt idx="35">
                  <c:v>1339</c:v>
                </c:pt>
                <c:pt idx="36">
                  <c:v>1487</c:v>
                </c:pt>
                <c:pt idx="37">
                  <c:v>1651</c:v>
                </c:pt>
                <c:pt idx="38">
                  <c:v>1766</c:v>
                </c:pt>
                <c:pt idx="39">
                  <c:v>1867</c:v>
                </c:pt>
                <c:pt idx="40">
                  <c:v>2101</c:v>
                </c:pt>
                <c:pt idx="41">
                  <c:v>2248</c:v>
                </c:pt>
                <c:pt idx="42">
                  <c:v>2396</c:v>
                </c:pt>
                <c:pt idx="43">
                  <c:v>2511</c:v>
                </c:pt>
                <c:pt idx="44">
                  <c:v>2643</c:v>
                </c:pt>
                <c:pt idx="45">
                  <c:v>2737</c:v>
                </c:pt>
                <c:pt idx="46">
                  <c:v>2823</c:v>
                </c:pt>
                <c:pt idx="47">
                  <c:v>2945</c:v>
                </c:pt>
                <c:pt idx="48">
                  <c:v>3134</c:v>
                </c:pt>
                <c:pt idx="49">
                  <c:v>3315</c:v>
                </c:pt>
                <c:pt idx="50">
                  <c:v>3459</c:v>
                </c:pt>
                <c:pt idx="51">
                  <c:v>3601</c:v>
                </c:pt>
                <c:pt idx="52">
                  <c:v>3684</c:v>
                </c:pt>
                <c:pt idx="53">
                  <c:v>3751</c:v>
                </c:pt>
                <c:pt idx="54">
                  <c:v>3916</c:v>
                </c:pt>
                <c:pt idx="55">
                  <c:v>4054</c:v>
                </c:pt>
                <c:pt idx="56">
                  <c:v>4177</c:v>
                </c:pt>
                <c:pt idx="57">
                  <c:v>4289</c:v>
                </c:pt>
                <c:pt idx="58">
                  <c:v>4409</c:v>
                </c:pt>
                <c:pt idx="59">
                  <c:v>4475</c:v>
                </c:pt>
                <c:pt idx="60">
                  <c:v>4518</c:v>
                </c:pt>
                <c:pt idx="61">
                  <c:v>4566</c:v>
                </c:pt>
                <c:pt idx="62">
                  <c:v>4711</c:v>
                </c:pt>
                <c:pt idx="63">
                  <c:v>4795</c:v>
                </c:pt>
                <c:pt idx="64">
                  <c:v>4893</c:v>
                </c:pt>
                <c:pt idx="65">
                  <c:v>4987</c:v>
                </c:pt>
                <c:pt idx="66">
                  <c:v>5056</c:v>
                </c:pt>
                <c:pt idx="67">
                  <c:v>5082</c:v>
                </c:pt>
                <c:pt idx="68">
                  <c:v>5168</c:v>
                </c:pt>
                <c:pt idx="69">
                  <c:v>5204</c:v>
                </c:pt>
                <c:pt idx="70">
                  <c:v>5288</c:v>
                </c:pt>
                <c:pt idx="71">
                  <c:v>5359</c:v>
                </c:pt>
                <c:pt idx="72">
                  <c:v>5422</c:v>
                </c:pt>
                <c:pt idx="73">
                  <c:v>5440</c:v>
                </c:pt>
                <c:pt idx="74">
                  <c:v>5456</c:v>
                </c:pt>
                <c:pt idx="75">
                  <c:v>5510</c:v>
                </c:pt>
                <c:pt idx="76">
                  <c:v>5562</c:v>
                </c:pt>
                <c:pt idx="77">
                  <c:v>5590</c:v>
                </c:pt>
                <c:pt idx="78">
                  <c:v>5643</c:v>
                </c:pt>
                <c:pt idx="79">
                  <c:v>5670</c:v>
                </c:pt>
                <c:pt idx="80">
                  <c:v>5680</c:v>
                </c:pt>
                <c:pt idx="81">
                  <c:v>5694</c:v>
                </c:pt>
                <c:pt idx="82">
                  <c:v>5715</c:v>
                </c:pt>
                <c:pt idx="83">
                  <c:v>5748</c:v>
                </c:pt>
                <c:pt idx="84">
                  <c:v>5775</c:v>
                </c:pt>
                <c:pt idx="85">
                  <c:v>5788</c:v>
                </c:pt>
                <c:pt idx="86">
                  <c:v>5811</c:v>
                </c:pt>
                <c:pt idx="87">
                  <c:v>5822</c:v>
                </c:pt>
                <c:pt idx="88">
                  <c:v>5830</c:v>
                </c:pt>
                <c:pt idx="89">
                  <c:v>5856</c:v>
                </c:pt>
                <c:pt idx="90">
                  <c:v>5871</c:v>
                </c:pt>
                <c:pt idx="91">
                  <c:v>5903</c:v>
                </c:pt>
                <c:pt idx="92">
                  <c:v>5931</c:v>
                </c:pt>
                <c:pt idx="93">
                  <c:v>5951</c:v>
                </c:pt>
                <c:pt idx="94">
                  <c:v>5956</c:v>
                </c:pt>
                <c:pt idx="95">
                  <c:v>5962</c:v>
                </c:pt>
                <c:pt idx="96">
                  <c:v>5967</c:v>
                </c:pt>
                <c:pt idx="97">
                  <c:v>5977</c:v>
                </c:pt>
                <c:pt idx="98">
                  <c:v>5990</c:v>
                </c:pt>
                <c:pt idx="99">
                  <c:v>6005</c:v>
                </c:pt>
                <c:pt idx="100">
                  <c:v>6011</c:v>
                </c:pt>
                <c:pt idx="101">
                  <c:v>6013</c:v>
                </c:pt>
                <c:pt idx="102">
                  <c:v>6016</c:v>
                </c:pt>
                <c:pt idx="103">
                  <c:v>6031</c:v>
                </c:pt>
                <c:pt idx="104">
                  <c:v>6042</c:v>
                </c:pt>
                <c:pt idx="105">
                  <c:v>6044</c:v>
                </c:pt>
                <c:pt idx="106">
                  <c:v>6053</c:v>
                </c:pt>
                <c:pt idx="107">
                  <c:v>6057</c:v>
                </c:pt>
                <c:pt idx="108">
                  <c:v>6059</c:v>
                </c:pt>
                <c:pt idx="109">
                  <c:v>6065</c:v>
                </c:pt>
                <c:pt idx="110">
                  <c:v>6070</c:v>
                </c:pt>
                <c:pt idx="111">
                  <c:v>6074</c:v>
                </c:pt>
                <c:pt idx="112">
                  <c:v>6078</c:v>
                </c:pt>
                <c:pt idx="113">
                  <c:v>6081</c:v>
                </c:pt>
                <c:pt idx="114">
                  <c:v>6089</c:v>
                </c:pt>
                <c:pt idx="115">
                  <c:v>6090</c:v>
                </c:pt>
                <c:pt idx="116">
                  <c:v>6090</c:v>
                </c:pt>
                <c:pt idx="117">
                  <c:v>6095</c:v>
                </c:pt>
                <c:pt idx="118">
                  <c:v>6097</c:v>
                </c:pt>
                <c:pt idx="119">
                  <c:v>6100</c:v>
                </c:pt>
                <c:pt idx="120">
                  <c:v>6103</c:v>
                </c:pt>
                <c:pt idx="121">
                  <c:v>6105</c:v>
                </c:pt>
                <c:pt idx="122">
                  <c:v>6105</c:v>
                </c:pt>
                <c:pt idx="123">
                  <c:v>6107</c:v>
                </c:pt>
                <c:pt idx="124">
                  <c:v>6113</c:v>
                </c:pt>
                <c:pt idx="125">
                  <c:v>6115</c:v>
                </c:pt>
                <c:pt idx="126">
                  <c:v>6118</c:v>
                </c:pt>
                <c:pt idx="127">
                  <c:v>6120</c:v>
                </c:pt>
                <c:pt idx="128">
                  <c:v>6126</c:v>
                </c:pt>
                <c:pt idx="129">
                  <c:v>6127</c:v>
                </c:pt>
                <c:pt idx="130">
                  <c:v>6128</c:v>
                </c:pt>
                <c:pt idx="131">
                  <c:v>6132</c:v>
                </c:pt>
                <c:pt idx="132">
                  <c:v>6135</c:v>
                </c:pt>
                <c:pt idx="133">
                  <c:v>6137</c:v>
                </c:pt>
                <c:pt idx="134">
                  <c:v>6136</c:v>
                </c:pt>
                <c:pt idx="135">
                  <c:v>6137</c:v>
                </c:pt>
                <c:pt idx="136">
                  <c:v>6137</c:v>
                </c:pt>
                <c:pt idx="137">
                  <c:v>6137</c:v>
                </c:pt>
                <c:pt idx="138">
                  <c:v>6135</c:v>
                </c:pt>
                <c:pt idx="139">
                  <c:v>6136</c:v>
                </c:pt>
                <c:pt idx="140">
                  <c:v>6137</c:v>
                </c:pt>
                <c:pt idx="141">
                  <c:v>6138</c:v>
                </c:pt>
                <c:pt idx="142">
                  <c:v>6136</c:v>
                </c:pt>
                <c:pt idx="143">
                  <c:v>6136</c:v>
                </c:pt>
                <c:pt idx="144">
                  <c:v>6136</c:v>
                </c:pt>
                <c:pt idx="145">
                  <c:v>6136</c:v>
                </c:pt>
                <c:pt idx="146">
                  <c:v>6139</c:v>
                </c:pt>
                <c:pt idx="147">
                  <c:v>6139</c:v>
                </c:pt>
                <c:pt idx="148">
                  <c:v>6139</c:v>
                </c:pt>
                <c:pt idx="149">
                  <c:v>6140</c:v>
                </c:pt>
                <c:pt idx="150">
                  <c:v>6140</c:v>
                </c:pt>
                <c:pt idx="151">
                  <c:v>6141</c:v>
                </c:pt>
                <c:pt idx="152">
                  <c:v>6145</c:v>
                </c:pt>
                <c:pt idx="153">
                  <c:v>6147</c:v>
                </c:pt>
                <c:pt idx="154">
                  <c:v>6147</c:v>
                </c:pt>
                <c:pt idx="155">
                  <c:v>6147</c:v>
                </c:pt>
                <c:pt idx="156">
                  <c:v>6148</c:v>
                </c:pt>
                <c:pt idx="157">
                  <c:v>6149</c:v>
                </c:pt>
                <c:pt idx="158">
                  <c:v>6149</c:v>
                </c:pt>
                <c:pt idx="159">
                  <c:v>6150</c:v>
                </c:pt>
                <c:pt idx="160">
                  <c:v>6153</c:v>
                </c:pt>
                <c:pt idx="161">
                  <c:v>6153</c:v>
                </c:pt>
                <c:pt idx="162">
                  <c:v>6154</c:v>
                </c:pt>
                <c:pt idx="163">
                  <c:v>6157</c:v>
                </c:pt>
                <c:pt idx="164">
                  <c:v>6157</c:v>
                </c:pt>
                <c:pt idx="165">
                  <c:v>6157</c:v>
                </c:pt>
                <c:pt idx="166">
                  <c:v>6159</c:v>
                </c:pt>
                <c:pt idx="167">
                  <c:v>6161</c:v>
                </c:pt>
                <c:pt idx="168">
                  <c:v>6165</c:v>
                </c:pt>
                <c:pt idx="169">
                  <c:v>6167</c:v>
                </c:pt>
                <c:pt idx="170">
                  <c:v>6169</c:v>
                </c:pt>
                <c:pt idx="171">
                  <c:v>6172</c:v>
                </c:pt>
                <c:pt idx="172">
                  <c:v>6172</c:v>
                </c:pt>
                <c:pt idx="173">
                  <c:v>6175</c:v>
                </c:pt>
                <c:pt idx="174">
                  <c:v>6181</c:v>
                </c:pt>
                <c:pt idx="175">
                  <c:v>6191</c:v>
                </c:pt>
                <c:pt idx="176">
                  <c:v>6195</c:v>
                </c:pt>
                <c:pt idx="177">
                  <c:v>6200</c:v>
                </c:pt>
                <c:pt idx="178">
                  <c:v>6200</c:v>
                </c:pt>
                <c:pt idx="179">
                  <c:v>6202</c:v>
                </c:pt>
                <c:pt idx="180">
                  <c:v>6207</c:v>
                </c:pt>
                <c:pt idx="181">
                  <c:v>6215</c:v>
                </c:pt>
                <c:pt idx="182">
                  <c:v>6218</c:v>
                </c:pt>
                <c:pt idx="183">
                  <c:v>6220</c:v>
                </c:pt>
                <c:pt idx="184">
                  <c:v>6224</c:v>
                </c:pt>
              </c:numCache>
            </c:numRef>
          </c:xVal>
          <c:yVal>
            <c:numRef>
              <c:f>'Official - RIVM'!$AJ$4:$AJ$200</c:f>
              <c:numCache>
                <c:formatCode>0</c:formatCode>
                <c:ptCount val="197"/>
                <c:pt idx="3">
                  <c:v>0</c:v>
                </c:pt>
                <c:pt idx="4">
                  <c:v>0</c:v>
                </c:pt>
                <c:pt idx="5">
                  <c:v>0</c:v>
                </c:pt>
                <c:pt idx="6">
                  <c:v>0</c:v>
                </c:pt>
                <c:pt idx="7">
                  <c:v>0</c:v>
                </c:pt>
                <c:pt idx="8">
                  <c:v>1</c:v>
                </c:pt>
                <c:pt idx="9">
                  <c:v>1</c:v>
                </c:pt>
                <c:pt idx="10">
                  <c:v>3</c:v>
                </c:pt>
                <c:pt idx="11">
                  <c:v>3</c:v>
                </c:pt>
                <c:pt idx="12">
                  <c:v>4</c:v>
                </c:pt>
                <c:pt idx="13">
                  <c:v>5</c:v>
                </c:pt>
                <c:pt idx="14">
                  <c:v>5</c:v>
                </c:pt>
                <c:pt idx="15">
                  <c:v>9</c:v>
                </c:pt>
                <c:pt idx="16">
                  <c:v>11</c:v>
                </c:pt>
                <c:pt idx="17">
                  <c:v>17</c:v>
                </c:pt>
                <c:pt idx="18">
                  <c:v>21</c:v>
                </c:pt>
                <c:pt idx="19">
                  <c:v>39</c:v>
                </c:pt>
                <c:pt idx="20">
                  <c:v>53</c:v>
                </c:pt>
                <c:pt idx="21">
                  <c:v>71</c:v>
                </c:pt>
                <c:pt idx="22">
                  <c:v>96</c:v>
                </c:pt>
                <c:pt idx="23">
                  <c:v>124</c:v>
                </c:pt>
                <c:pt idx="24">
                  <c:v>159</c:v>
                </c:pt>
                <c:pt idx="25">
                  <c:v>189</c:v>
                </c:pt>
                <c:pt idx="26">
                  <c:v>233</c:v>
                </c:pt>
                <c:pt idx="27">
                  <c:v>298</c:v>
                </c:pt>
                <c:pt idx="28">
                  <c:v>358</c:v>
                </c:pt>
                <c:pt idx="29">
                  <c:v>440</c:v>
                </c:pt>
                <c:pt idx="30">
                  <c:v>503</c:v>
                </c:pt>
                <c:pt idx="31">
                  <c:v>592</c:v>
                </c:pt>
                <c:pt idx="32">
                  <c:v>651</c:v>
                </c:pt>
                <c:pt idx="33">
                  <c:v>763</c:v>
                </c:pt>
                <c:pt idx="34">
                  <c:v>817</c:v>
                </c:pt>
                <c:pt idx="35">
                  <c:v>905</c:v>
                </c:pt>
                <c:pt idx="36">
                  <c:v>941</c:v>
                </c:pt>
                <c:pt idx="37">
                  <c:v>1012</c:v>
                </c:pt>
                <c:pt idx="38">
                  <c:v>995</c:v>
                </c:pt>
                <c:pt idx="39">
                  <c:v>1003</c:v>
                </c:pt>
                <c:pt idx="40">
                  <c:v>1062</c:v>
                </c:pt>
                <c:pt idx="41">
                  <c:v>1075</c:v>
                </c:pt>
                <c:pt idx="42">
                  <c:v>1057</c:v>
                </c:pt>
                <c:pt idx="43">
                  <c:v>1024</c:v>
                </c:pt>
                <c:pt idx="44">
                  <c:v>992</c:v>
                </c:pt>
                <c:pt idx="45">
                  <c:v>971</c:v>
                </c:pt>
                <c:pt idx="46">
                  <c:v>956</c:v>
                </c:pt>
                <c:pt idx="47">
                  <c:v>844</c:v>
                </c:pt>
                <c:pt idx="48">
                  <c:v>886</c:v>
                </c:pt>
                <c:pt idx="49">
                  <c:v>919</c:v>
                </c:pt>
                <c:pt idx="50">
                  <c:v>948</c:v>
                </c:pt>
                <c:pt idx="51">
                  <c:v>958</c:v>
                </c:pt>
                <c:pt idx="52">
                  <c:v>947</c:v>
                </c:pt>
                <c:pt idx="53">
                  <c:v>928</c:v>
                </c:pt>
                <c:pt idx="54">
                  <c:v>971</c:v>
                </c:pt>
                <c:pt idx="55">
                  <c:v>920</c:v>
                </c:pt>
                <c:pt idx="56">
                  <c:v>862</c:v>
                </c:pt>
                <c:pt idx="57">
                  <c:v>830</c:v>
                </c:pt>
                <c:pt idx="58">
                  <c:v>808</c:v>
                </c:pt>
                <c:pt idx="59">
                  <c:v>791</c:v>
                </c:pt>
                <c:pt idx="60">
                  <c:v>767</c:v>
                </c:pt>
                <c:pt idx="61">
                  <c:v>650</c:v>
                </c:pt>
                <c:pt idx="62">
                  <c:v>657</c:v>
                </c:pt>
                <c:pt idx="63">
                  <c:v>618</c:v>
                </c:pt>
                <c:pt idx="64">
                  <c:v>604</c:v>
                </c:pt>
                <c:pt idx="65">
                  <c:v>578</c:v>
                </c:pt>
                <c:pt idx="66">
                  <c:v>581</c:v>
                </c:pt>
                <c:pt idx="67">
                  <c:v>564</c:v>
                </c:pt>
                <c:pt idx="68">
                  <c:v>602</c:v>
                </c:pt>
                <c:pt idx="69">
                  <c:v>493</c:v>
                </c:pt>
                <c:pt idx="70">
                  <c:v>493</c:v>
                </c:pt>
                <c:pt idx="71">
                  <c:v>466</c:v>
                </c:pt>
                <c:pt idx="72">
                  <c:v>435</c:v>
                </c:pt>
                <c:pt idx="73">
                  <c:v>384</c:v>
                </c:pt>
                <c:pt idx="74">
                  <c:v>374</c:v>
                </c:pt>
                <c:pt idx="75">
                  <c:v>342</c:v>
                </c:pt>
                <c:pt idx="76">
                  <c:v>358</c:v>
                </c:pt>
                <c:pt idx="77">
                  <c:v>302</c:v>
                </c:pt>
                <c:pt idx="78">
                  <c:v>284</c:v>
                </c:pt>
                <c:pt idx="79">
                  <c:v>248</c:v>
                </c:pt>
                <c:pt idx="80">
                  <c:v>240</c:v>
                </c:pt>
                <c:pt idx="81">
                  <c:v>238</c:v>
                </c:pt>
                <c:pt idx="82">
                  <c:v>205</c:v>
                </c:pt>
                <c:pt idx="83">
                  <c:v>186</c:v>
                </c:pt>
                <c:pt idx="84">
                  <c:v>185</c:v>
                </c:pt>
                <c:pt idx="85">
                  <c:v>145</c:v>
                </c:pt>
                <c:pt idx="86">
                  <c:v>141</c:v>
                </c:pt>
                <c:pt idx="87">
                  <c:v>142</c:v>
                </c:pt>
                <c:pt idx="88">
                  <c:v>136</c:v>
                </c:pt>
                <c:pt idx="89">
                  <c:v>141</c:v>
                </c:pt>
                <c:pt idx="90">
                  <c:v>123</c:v>
                </c:pt>
                <c:pt idx="91">
                  <c:v>128</c:v>
                </c:pt>
                <c:pt idx="92">
                  <c:v>143</c:v>
                </c:pt>
                <c:pt idx="93">
                  <c:v>140</c:v>
                </c:pt>
                <c:pt idx="94">
                  <c:v>134</c:v>
                </c:pt>
                <c:pt idx="95">
                  <c:v>132</c:v>
                </c:pt>
                <c:pt idx="96">
                  <c:v>111</c:v>
                </c:pt>
                <c:pt idx="97">
                  <c:v>106</c:v>
                </c:pt>
                <c:pt idx="98">
                  <c:v>87</c:v>
                </c:pt>
                <c:pt idx="99">
                  <c:v>74</c:v>
                </c:pt>
                <c:pt idx="100">
                  <c:v>60</c:v>
                </c:pt>
                <c:pt idx="101">
                  <c:v>57</c:v>
                </c:pt>
                <c:pt idx="102">
                  <c:v>54</c:v>
                </c:pt>
                <c:pt idx="103">
                  <c:v>64</c:v>
                </c:pt>
                <c:pt idx="104">
                  <c:v>65</c:v>
                </c:pt>
                <c:pt idx="105">
                  <c:v>54</c:v>
                </c:pt>
                <c:pt idx="106">
                  <c:v>48</c:v>
                </c:pt>
                <c:pt idx="107">
                  <c:v>46</c:v>
                </c:pt>
                <c:pt idx="108">
                  <c:v>46</c:v>
                </c:pt>
                <c:pt idx="109">
                  <c:v>49</c:v>
                </c:pt>
                <c:pt idx="110">
                  <c:v>39</c:v>
                </c:pt>
                <c:pt idx="111">
                  <c:v>32</c:v>
                </c:pt>
                <c:pt idx="112">
                  <c:v>34</c:v>
                </c:pt>
                <c:pt idx="113">
                  <c:v>28</c:v>
                </c:pt>
                <c:pt idx="114">
                  <c:v>32</c:v>
                </c:pt>
                <c:pt idx="115">
                  <c:v>31</c:v>
                </c:pt>
                <c:pt idx="116">
                  <c:v>25</c:v>
                </c:pt>
                <c:pt idx="117">
                  <c:v>25</c:v>
                </c:pt>
                <c:pt idx="118">
                  <c:v>23</c:v>
                </c:pt>
                <c:pt idx="119">
                  <c:v>22</c:v>
                </c:pt>
                <c:pt idx="120">
                  <c:v>22</c:v>
                </c:pt>
                <c:pt idx="121">
                  <c:v>16</c:v>
                </c:pt>
                <c:pt idx="122">
                  <c:v>15</c:v>
                </c:pt>
                <c:pt idx="123">
                  <c:v>17</c:v>
                </c:pt>
                <c:pt idx="124">
                  <c:v>18</c:v>
                </c:pt>
                <c:pt idx="125">
                  <c:v>18</c:v>
                </c:pt>
                <c:pt idx="126">
                  <c:v>18</c:v>
                </c:pt>
                <c:pt idx="127">
                  <c:v>17</c:v>
                </c:pt>
                <c:pt idx="128">
                  <c:v>21</c:v>
                </c:pt>
                <c:pt idx="129">
                  <c:v>22</c:v>
                </c:pt>
                <c:pt idx="130">
                  <c:v>21</c:v>
                </c:pt>
                <c:pt idx="131">
                  <c:v>19</c:v>
                </c:pt>
                <c:pt idx="132">
                  <c:v>20</c:v>
                </c:pt>
                <c:pt idx="133">
                  <c:v>19</c:v>
                </c:pt>
                <c:pt idx="134">
                  <c:v>16</c:v>
                </c:pt>
                <c:pt idx="135">
                  <c:v>11</c:v>
                </c:pt>
                <c:pt idx="136">
                  <c:v>10</c:v>
                </c:pt>
                <c:pt idx="137">
                  <c:v>9</c:v>
                </c:pt>
                <c:pt idx="138">
                  <c:v>3</c:v>
                </c:pt>
                <c:pt idx="139">
                  <c:v>1</c:v>
                </c:pt>
                <c:pt idx="140">
                  <c:v>0</c:v>
                </c:pt>
                <c:pt idx="141">
                  <c:v>2</c:v>
                </c:pt>
                <c:pt idx="142">
                  <c:v>-1</c:v>
                </c:pt>
                <c:pt idx="143">
                  <c:v>-1</c:v>
                </c:pt>
                <c:pt idx="144">
                  <c:v>-1</c:v>
                </c:pt>
                <c:pt idx="145">
                  <c:v>1</c:v>
                </c:pt>
                <c:pt idx="146">
                  <c:v>3</c:v>
                </c:pt>
                <c:pt idx="147">
                  <c:v>2</c:v>
                </c:pt>
                <c:pt idx="148">
                  <c:v>1</c:v>
                </c:pt>
                <c:pt idx="149">
                  <c:v>4</c:v>
                </c:pt>
                <c:pt idx="150">
                  <c:v>4</c:v>
                </c:pt>
                <c:pt idx="151">
                  <c:v>5</c:v>
                </c:pt>
                <c:pt idx="152">
                  <c:v>9</c:v>
                </c:pt>
                <c:pt idx="153">
                  <c:v>8</c:v>
                </c:pt>
                <c:pt idx="154">
                  <c:v>8</c:v>
                </c:pt>
                <c:pt idx="155">
                  <c:v>8</c:v>
                </c:pt>
                <c:pt idx="156">
                  <c:v>8</c:v>
                </c:pt>
                <c:pt idx="157">
                  <c:v>9</c:v>
                </c:pt>
                <c:pt idx="158">
                  <c:v>8</c:v>
                </c:pt>
                <c:pt idx="159">
                  <c:v>5</c:v>
                </c:pt>
                <c:pt idx="160">
                  <c:v>6</c:v>
                </c:pt>
                <c:pt idx="161">
                  <c:v>6</c:v>
                </c:pt>
                <c:pt idx="162">
                  <c:v>7</c:v>
                </c:pt>
                <c:pt idx="163">
                  <c:v>9</c:v>
                </c:pt>
                <c:pt idx="164">
                  <c:v>8</c:v>
                </c:pt>
                <c:pt idx="165">
                  <c:v>8</c:v>
                </c:pt>
                <c:pt idx="166">
                  <c:v>9</c:v>
                </c:pt>
                <c:pt idx="167">
                  <c:v>8</c:v>
                </c:pt>
                <c:pt idx="168">
                  <c:v>12</c:v>
                </c:pt>
                <c:pt idx="169">
                  <c:v>13</c:v>
                </c:pt>
                <c:pt idx="170">
                  <c:v>12</c:v>
                </c:pt>
                <c:pt idx="171">
                  <c:v>15</c:v>
                </c:pt>
                <c:pt idx="172">
                  <c:v>15</c:v>
                </c:pt>
                <c:pt idx="173">
                  <c:v>16</c:v>
                </c:pt>
                <c:pt idx="174">
                  <c:v>20</c:v>
                </c:pt>
                <c:pt idx="175">
                  <c:v>26</c:v>
                </c:pt>
                <c:pt idx="176">
                  <c:v>28</c:v>
                </c:pt>
                <c:pt idx="177">
                  <c:v>31</c:v>
                </c:pt>
                <c:pt idx="178">
                  <c:v>28</c:v>
                </c:pt>
                <c:pt idx="179">
                  <c:v>30</c:v>
                </c:pt>
                <c:pt idx="180">
                  <c:v>32</c:v>
                </c:pt>
                <c:pt idx="181">
                  <c:v>34</c:v>
                </c:pt>
                <c:pt idx="182">
                  <c:v>27</c:v>
                </c:pt>
                <c:pt idx="183">
                  <c:v>25</c:v>
                </c:pt>
                <c:pt idx="184">
                  <c:v>24</c:v>
                </c:pt>
                <c:pt idx="185">
                  <c:v>-6200</c:v>
                </c:pt>
                <c:pt idx="186">
                  <c:v>-6202</c:v>
                </c:pt>
                <c:pt idx="187">
                  <c:v>-6207</c:v>
                </c:pt>
                <c:pt idx="188">
                  <c:v>-6215</c:v>
                </c:pt>
                <c:pt idx="189">
                  <c:v>-6218</c:v>
                </c:pt>
                <c:pt idx="190">
                  <c:v>-6220</c:v>
                </c:pt>
                <c:pt idx="191">
                  <c:v>-6224</c:v>
                </c:pt>
                <c:pt idx="192">
                  <c:v>0</c:v>
                </c:pt>
                <c:pt idx="193">
                  <c:v>0</c:v>
                </c:pt>
                <c:pt idx="194">
                  <c:v>0</c:v>
                </c:pt>
                <c:pt idx="195">
                  <c:v>0</c:v>
                </c:pt>
                <c:pt idx="196">
                  <c:v>0</c:v>
                </c:pt>
              </c:numCache>
            </c:numRef>
          </c:yVal>
          <c:smooth val="0"/>
          <c:extLst>
            <c:ext xmlns:c16="http://schemas.microsoft.com/office/drawing/2014/chart" uri="{C3380CC4-5D6E-409C-BE32-E72D297353CC}">
              <c16:uniqueId val="{00000002-41F6-41E9-9EAC-121F48D50D4D}"/>
            </c:ext>
          </c:extLst>
        </c:ser>
        <c:ser>
          <c:idx val="1"/>
          <c:order val="3"/>
          <c:tx>
            <c:strRef>
              <c:f>'Official - RIVM'!$E$2</c:f>
              <c:strCache>
                <c:ptCount val="1"/>
                <c:pt idx="0">
                  <c:v>Cases</c:v>
                </c:pt>
              </c:strCache>
            </c:strRef>
          </c:tx>
          <c:spPr>
            <a:ln w="25400" cap="rnd">
              <a:noFill/>
              <a:round/>
            </a:ln>
            <a:effectLst/>
          </c:spPr>
          <c:marker>
            <c:symbol val="circle"/>
            <c:size val="5"/>
            <c:spPr>
              <a:solidFill>
                <a:schemeClr val="bg1">
                  <a:lumMod val="85000"/>
                </a:schemeClr>
              </a:solidFill>
              <a:ln w="9525">
                <a:solidFill>
                  <a:schemeClr val="bg1">
                    <a:lumMod val="85000"/>
                  </a:schemeClr>
                </a:solidFill>
              </a:ln>
              <a:effectLst/>
            </c:spPr>
          </c:marker>
          <c:xVal>
            <c:numRef>
              <c:f>'Official - RIVM'!$E$4:$E$200</c:f>
              <c:numCache>
                <c:formatCode>#,##0</c:formatCode>
                <c:ptCount val="197"/>
                <c:pt idx="0">
                  <c:v>1</c:v>
                </c:pt>
                <c:pt idx="1">
                  <c:v>2</c:v>
                </c:pt>
                <c:pt idx="2">
                  <c:v>6</c:v>
                </c:pt>
                <c:pt idx="3">
                  <c:v>9</c:v>
                </c:pt>
                <c:pt idx="4">
                  <c:v>17</c:v>
                </c:pt>
                <c:pt idx="5">
                  <c:v>23</c:v>
                </c:pt>
                <c:pt idx="6">
                  <c:v>38</c:v>
                </c:pt>
                <c:pt idx="7">
                  <c:v>82</c:v>
                </c:pt>
                <c:pt idx="8">
                  <c:v>128</c:v>
                </c:pt>
                <c:pt idx="9">
                  <c:v>188</c:v>
                </c:pt>
                <c:pt idx="10">
                  <c:v>265</c:v>
                </c:pt>
                <c:pt idx="11">
                  <c:v>321</c:v>
                </c:pt>
                <c:pt idx="12">
                  <c:v>382</c:v>
                </c:pt>
                <c:pt idx="13">
                  <c:v>503</c:v>
                </c:pt>
                <c:pt idx="14">
                  <c:v>614</c:v>
                </c:pt>
                <c:pt idx="15">
                  <c:v>804</c:v>
                </c:pt>
                <c:pt idx="16">
                  <c:v>959</c:v>
                </c:pt>
                <c:pt idx="17">
                  <c:v>1135</c:v>
                </c:pt>
                <c:pt idx="18">
                  <c:v>1413</c:v>
                </c:pt>
                <c:pt idx="19">
                  <c:v>1705</c:v>
                </c:pt>
                <c:pt idx="20">
                  <c:v>2051</c:v>
                </c:pt>
                <c:pt idx="21">
                  <c:v>2460</c:v>
                </c:pt>
                <c:pt idx="22">
                  <c:v>2994</c:v>
                </c:pt>
                <c:pt idx="23">
                  <c:v>3631</c:v>
                </c:pt>
                <c:pt idx="24">
                  <c:v>4204</c:v>
                </c:pt>
                <c:pt idx="25">
                  <c:v>4749</c:v>
                </c:pt>
                <c:pt idx="26">
                  <c:v>5560</c:v>
                </c:pt>
                <c:pt idx="27">
                  <c:v>6412</c:v>
                </c:pt>
                <c:pt idx="28">
                  <c:v>7431</c:v>
                </c:pt>
                <c:pt idx="29">
                  <c:v>8603</c:v>
                </c:pt>
                <c:pt idx="30">
                  <c:v>9762</c:v>
                </c:pt>
                <c:pt idx="31">
                  <c:v>10866</c:v>
                </c:pt>
                <c:pt idx="32">
                  <c:v>11750</c:v>
                </c:pt>
                <c:pt idx="33">
                  <c:v>12595</c:v>
                </c:pt>
                <c:pt idx="34">
                  <c:v>13614</c:v>
                </c:pt>
                <c:pt idx="35">
                  <c:v>14697</c:v>
                </c:pt>
                <c:pt idx="36">
                  <c:v>15723</c:v>
                </c:pt>
                <c:pt idx="37">
                  <c:v>16627</c:v>
                </c:pt>
                <c:pt idx="38">
                  <c:v>17851</c:v>
                </c:pt>
                <c:pt idx="39">
                  <c:v>18803</c:v>
                </c:pt>
                <c:pt idx="40">
                  <c:v>19580</c:v>
                </c:pt>
                <c:pt idx="41">
                  <c:v>20549</c:v>
                </c:pt>
                <c:pt idx="42">
                  <c:v>21762</c:v>
                </c:pt>
                <c:pt idx="43">
                  <c:v>23097</c:v>
                </c:pt>
                <c:pt idx="44">
                  <c:v>24413</c:v>
                </c:pt>
                <c:pt idx="45">
                  <c:v>25587</c:v>
                </c:pt>
                <c:pt idx="46">
                  <c:v>26551</c:v>
                </c:pt>
                <c:pt idx="47">
                  <c:v>27419</c:v>
                </c:pt>
                <c:pt idx="48">
                  <c:v>28153</c:v>
                </c:pt>
                <c:pt idx="49">
                  <c:v>29214</c:v>
                </c:pt>
                <c:pt idx="50">
                  <c:v>30449</c:v>
                </c:pt>
                <c:pt idx="51">
                  <c:v>31589</c:v>
                </c:pt>
                <c:pt idx="52">
                  <c:v>32655</c:v>
                </c:pt>
                <c:pt idx="53">
                  <c:v>33405</c:v>
                </c:pt>
                <c:pt idx="54">
                  <c:v>34134</c:v>
                </c:pt>
                <c:pt idx="55">
                  <c:v>34842</c:v>
                </c:pt>
                <c:pt idx="56">
                  <c:v>35729</c:v>
                </c:pt>
                <c:pt idx="57">
                  <c:v>36535</c:v>
                </c:pt>
                <c:pt idx="58">
                  <c:v>37190</c:v>
                </c:pt>
                <c:pt idx="59">
                  <c:v>37845</c:v>
                </c:pt>
                <c:pt idx="60">
                  <c:v>38245</c:v>
                </c:pt>
                <c:pt idx="61">
                  <c:v>38416</c:v>
                </c:pt>
                <c:pt idx="62">
                  <c:v>38802</c:v>
                </c:pt>
                <c:pt idx="63">
                  <c:v>39316</c:v>
                </c:pt>
                <c:pt idx="64">
                  <c:v>39791</c:v>
                </c:pt>
                <c:pt idx="65">
                  <c:v>40236</c:v>
                </c:pt>
                <c:pt idx="66">
                  <c:v>40591</c:v>
                </c:pt>
                <c:pt idx="67">
                  <c:v>40790</c:v>
                </c:pt>
                <c:pt idx="68">
                  <c:v>41107</c:v>
                </c:pt>
                <c:pt idx="69">
                  <c:v>41339</c:v>
                </c:pt>
                <c:pt idx="70">
                  <c:v>41794</c:v>
                </c:pt>
                <c:pt idx="71">
                  <c:v>42113</c:v>
                </c:pt>
                <c:pt idx="72">
                  <c:v>42382</c:v>
                </c:pt>
                <c:pt idx="73">
                  <c:v>42627</c:v>
                </c:pt>
                <c:pt idx="74">
                  <c:v>42788</c:v>
                </c:pt>
                <c:pt idx="75">
                  <c:v>42984</c:v>
                </c:pt>
                <c:pt idx="76">
                  <c:v>43211</c:v>
                </c:pt>
                <c:pt idx="77">
                  <c:v>43481</c:v>
                </c:pt>
                <c:pt idx="78">
                  <c:v>43681</c:v>
                </c:pt>
                <c:pt idx="79">
                  <c:v>43870</c:v>
                </c:pt>
                <c:pt idx="80">
                  <c:v>43995</c:v>
                </c:pt>
                <c:pt idx="81">
                  <c:v>44141</c:v>
                </c:pt>
                <c:pt idx="82">
                  <c:v>44249</c:v>
                </c:pt>
                <c:pt idx="83">
                  <c:v>44447</c:v>
                </c:pt>
                <c:pt idx="84">
                  <c:v>44700</c:v>
                </c:pt>
                <c:pt idx="85">
                  <c:v>44888</c:v>
                </c:pt>
                <c:pt idx="86">
                  <c:v>45064</c:v>
                </c:pt>
                <c:pt idx="87">
                  <c:v>45236</c:v>
                </c:pt>
                <c:pt idx="88">
                  <c:v>45445</c:v>
                </c:pt>
                <c:pt idx="89">
                  <c:v>45578</c:v>
                </c:pt>
                <c:pt idx="90">
                  <c:v>45768</c:v>
                </c:pt>
                <c:pt idx="91">
                  <c:v>45950</c:v>
                </c:pt>
                <c:pt idx="92">
                  <c:v>46126</c:v>
                </c:pt>
                <c:pt idx="93">
                  <c:v>46257</c:v>
                </c:pt>
                <c:pt idx="94">
                  <c:v>46442</c:v>
                </c:pt>
                <c:pt idx="95">
                  <c:v>46545</c:v>
                </c:pt>
                <c:pt idx="96">
                  <c:v>46647</c:v>
                </c:pt>
                <c:pt idx="97">
                  <c:v>46733</c:v>
                </c:pt>
                <c:pt idx="98">
                  <c:v>46942</c:v>
                </c:pt>
                <c:pt idx="99">
                  <c:v>47152</c:v>
                </c:pt>
                <c:pt idx="100">
                  <c:v>47335</c:v>
                </c:pt>
                <c:pt idx="101">
                  <c:v>47574</c:v>
                </c:pt>
                <c:pt idx="102">
                  <c:v>47739</c:v>
                </c:pt>
                <c:pt idx="103">
                  <c:v>47903</c:v>
                </c:pt>
                <c:pt idx="104">
                  <c:v>48087</c:v>
                </c:pt>
                <c:pt idx="105">
                  <c:v>48251</c:v>
                </c:pt>
                <c:pt idx="106">
                  <c:v>48461</c:v>
                </c:pt>
                <c:pt idx="107">
                  <c:v>48640</c:v>
                </c:pt>
                <c:pt idx="108">
                  <c:v>48783</c:v>
                </c:pt>
                <c:pt idx="109">
                  <c:v>48948</c:v>
                </c:pt>
                <c:pt idx="110">
                  <c:v>49087</c:v>
                </c:pt>
                <c:pt idx="111">
                  <c:v>49204</c:v>
                </c:pt>
                <c:pt idx="112">
                  <c:v>49319</c:v>
                </c:pt>
                <c:pt idx="113">
                  <c:v>49426</c:v>
                </c:pt>
                <c:pt idx="114">
                  <c:v>49502</c:v>
                </c:pt>
                <c:pt idx="115">
                  <c:v>49593</c:v>
                </c:pt>
                <c:pt idx="116">
                  <c:v>49658</c:v>
                </c:pt>
                <c:pt idx="117">
                  <c:v>49722</c:v>
                </c:pt>
                <c:pt idx="118">
                  <c:v>49804</c:v>
                </c:pt>
                <c:pt idx="119">
                  <c:v>49914</c:v>
                </c:pt>
                <c:pt idx="120">
                  <c:v>50005</c:v>
                </c:pt>
                <c:pt idx="121">
                  <c:v>50074</c:v>
                </c:pt>
                <c:pt idx="122">
                  <c:v>50147</c:v>
                </c:pt>
                <c:pt idx="123">
                  <c:v>50223</c:v>
                </c:pt>
                <c:pt idx="124">
                  <c:v>50273</c:v>
                </c:pt>
                <c:pt idx="125">
                  <c:v>50335</c:v>
                </c:pt>
                <c:pt idx="126">
                  <c:v>50412</c:v>
                </c:pt>
                <c:pt idx="127">
                  <c:v>50487</c:v>
                </c:pt>
                <c:pt idx="128">
                  <c:v>50548</c:v>
                </c:pt>
                <c:pt idx="129">
                  <c:v>50621</c:v>
                </c:pt>
                <c:pt idx="130">
                  <c:v>50657</c:v>
                </c:pt>
                <c:pt idx="131">
                  <c:v>50694</c:v>
                </c:pt>
                <c:pt idx="132">
                  <c:v>50746</c:v>
                </c:pt>
                <c:pt idx="133">
                  <c:v>50798</c:v>
                </c:pt>
                <c:pt idx="134">
                  <c:v>50840</c:v>
                </c:pt>
                <c:pt idx="135">
                  <c:v>50921</c:v>
                </c:pt>
                <c:pt idx="136">
                  <c:v>51022</c:v>
                </c:pt>
                <c:pt idx="137">
                  <c:v>51093</c:v>
                </c:pt>
                <c:pt idx="138">
                  <c:v>51146</c:v>
                </c:pt>
                <c:pt idx="139">
                  <c:v>51252</c:v>
                </c:pt>
                <c:pt idx="140">
                  <c:v>51351</c:v>
                </c:pt>
                <c:pt idx="141">
                  <c:v>51454</c:v>
                </c:pt>
                <c:pt idx="142">
                  <c:v>51581</c:v>
                </c:pt>
                <c:pt idx="143">
                  <c:v>51725</c:v>
                </c:pt>
                <c:pt idx="144">
                  <c:v>51910</c:v>
                </c:pt>
                <c:pt idx="145">
                  <c:v>52073</c:v>
                </c:pt>
                <c:pt idx="146">
                  <c:v>52241</c:v>
                </c:pt>
                <c:pt idx="147">
                  <c:v>52404</c:v>
                </c:pt>
                <c:pt idx="148">
                  <c:v>52595</c:v>
                </c:pt>
                <c:pt idx="149">
                  <c:v>52732</c:v>
                </c:pt>
                <c:pt idx="150">
                  <c:v>52946</c:v>
                </c:pt>
                <c:pt idx="151">
                  <c:v>53151</c:v>
                </c:pt>
                <c:pt idx="152">
                  <c:v>53374</c:v>
                </c:pt>
                <c:pt idx="153">
                  <c:v>53621</c:v>
                </c:pt>
                <c:pt idx="154">
                  <c:v>53963</c:v>
                </c:pt>
                <c:pt idx="155">
                  <c:v>54301</c:v>
                </c:pt>
                <c:pt idx="156">
                  <c:v>54732</c:v>
                </c:pt>
                <c:pt idx="157">
                  <c:v>55098</c:v>
                </c:pt>
                <c:pt idx="158">
                  <c:v>55470</c:v>
                </c:pt>
                <c:pt idx="159">
                  <c:v>55955</c:v>
                </c:pt>
                <c:pt idx="160">
                  <c:v>56381</c:v>
                </c:pt>
                <c:pt idx="161">
                  <c:v>56982</c:v>
                </c:pt>
                <c:pt idx="162">
                  <c:v>57501</c:v>
                </c:pt>
                <c:pt idx="163">
                  <c:v>57987</c:v>
                </c:pt>
                <c:pt idx="164">
                  <c:v>58564</c:v>
                </c:pt>
                <c:pt idx="165">
                  <c:v>59194</c:v>
                </c:pt>
                <c:pt idx="166">
                  <c:v>59973</c:v>
                </c:pt>
                <c:pt idx="167">
                  <c:v>60627</c:v>
                </c:pt>
                <c:pt idx="168">
                  <c:v>61204</c:v>
                </c:pt>
                <c:pt idx="169">
                  <c:v>61840</c:v>
                </c:pt>
                <c:pt idx="170">
                  <c:v>62495</c:v>
                </c:pt>
                <c:pt idx="171">
                  <c:v>63002</c:v>
                </c:pt>
                <c:pt idx="172">
                  <c:v>63484</c:v>
                </c:pt>
                <c:pt idx="173">
                  <c:v>63973</c:v>
                </c:pt>
                <c:pt idx="174">
                  <c:v>64525</c:v>
                </c:pt>
                <c:pt idx="175">
                  <c:v>65054</c:v>
                </c:pt>
                <c:pt idx="176">
                  <c:v>65589</c:v>
                </c:pt>
                <c:pt idx="177">
                  <c:v>66097</c:v>
                </c:pt>
                <c:pt idx="178">
                  <c:v>66554</c:v>
                </c:pt>
                <c:pt idx="179">
                  <c:v>67128</c:v>
                </c:pt>
                <c:pt idx="180">
                  <c:v>67543</c:v>
                </c:pt>
                <c:pt idx="181">
                  <c:v>68114</c:v>
                </c:pt>
                <c:pt idx="182">
                  <c:v>68624</c:v>
                </c:pt>
                <c:pt idx="183">
                  <c:v>69131</c:v>
                </c:pt>
                <c:pt idx="184">
                  <c:v>69632</c:v>
                </c:pt>
                <c:pt idx="185">
                  <c:v>0</c:v>
                </c:pt>
                <c:pt idx="186">
                  <c:v>0</c:v>
                </c:pt>
              </c:numCache>
            </c:numRef>
          </c:xVal>
          <c:yVal>
            <c:numRef>
              <c:f>'Official - RIVM'!$F$4:$F$200</c:f>
              <c:numCache>
                <c:formatCode>#,##0</c:formatCode>
                <c:ptCount val="197"/>
                <c:pt idx="0">
                  <c:v>1</c:v>
                </c:pt>
                <c:pt idx="1">
                  <c:v>1</c:v>
                </c:pt>
                <c:pt idx="2">
                  <c:v>4</c:v>
                </c:pt>
                <c:pt idx="3">
                  <c:v>3</c:v>
                </c:pt>
                <c:pt idx="4">
                  <c:v>8</c:v>
                </c:pt>
                <c:pt idx="5">
                  <c:v>6</c:v>
                </c:pt>
                <c:pt idx="6">
                  <c:v>15</c:v>
                </c:pt>
                <c:pt idx="7">
                  <c:v>44</c:v>
                </c:pt>
                <c:pt idx="8">
                  <c:v>46</c:v>
                </c:pt>
                <c:pt idx="9">
                  <c:v>60</c:v>
                </c:pt>
                <c:pt idx="10">
                  <c:v>77</c:v>
                </c:pt>
                <c:pt idx="11">
                  <c:v>56</c:v>
                </c:pt>
                <c:pt idx="12">
                  <c:v>61</c:v>
                </c:pt>
                <c:pt idx="13">
                  <c:v>121</c:v>
                </c:pt>
                <c:pt idx="14">
                  <c:v>111</c:v>
                </c:pt>
                <c:pt idx="15">
                  <c:v>190</c:v>
                </c:pt>
                <c:pt idx="16">
                  <c:v>155</c:v>
                </c:pt>
                <c:pt idx="17">
                  <c:v>176</c:v>
                </c:pt>
                <c:pt idx="18">
                  <c:v>278</c:v>
                </c:pt>
                <c:pt idx="19">
                  <c:v>292</c:v>
                </c:pt>
                <c:pt idx="20">
                  <c:v>346</c:v>
                </c:pt>
                <c:pt idx="21">
                  <c:v>409</c:v>
                </c:pt>
                <c:pt idx="22">
                  <c:v>534</c:v>
                </c:pt>
                <c:pt idx="23">
                  <c:v>637</c:v>
                </c:pt>
                <c:pt idx="24">
                  <c:v>573</c:v>
                </c:pt>
                <c:pt idx="25">
                  <c:v>545</c:v>
                </c:pt>
                <c:pt idx="26">
                  <c:v>811</c:v>
                </c:pt>
                <c:pt idx="27">
                  <c:v>852</c:v>
                </c:pt>
                <c:pt idx="28">
                  <c:v>1019</c:v>
                </c:pt>
                <c:pt idx="29">
                  <c:v>1172</c:v>
                </c:pt>
                <c:pt idx="30">
                  <c:v>1159</c:v>
                </c:pt>
                <c:pt idx="31">
                  <c:v>1104</c:v>
                </c:pt>
                <c:pt idx="32">
                  <c:v>884</c:v>
                </c:pt>
                <c:pt idx="33">
                  <c:v>845</c:v>
                </c:pt>
                <c:pt idx="34">
                  <c:v>1019</c:v>
                </c:pt>
                <c:pt idx="35">
                  <c:v>1083</c:v>
                </c:pt>
                <c:pt idx="36">
                  <c:v>1026</c:v>
                </c:pt>
                <c:pt idx="37">
                  <c:v>904</c:v>
                </c:pt>
                <c:pt idx="38">
                  <c:v>1224</c:v>
                </c:pt>
                <c:pt idx="39">
                  <c:v>952</c:v>
                </c:pt>
                <c:pt idx="40">
                  <c:v>777</c:v>
                </c:pt>
                <c:pt idx="41">
                  <c:v>969</c:v>
                </c:pt>
                <c:pt idx="42">
                  <c:v>1213</c:v>
                </c:pt>
                <c:pt idx="43">
                  <c:v>1335</c:v>
                </c:pt>
                <c:pt idx="44">
                  <c:v>1316</c:v>
                </c:pt>
                <c:pt idx="45">
                  <c:v>1188</c:v>
                </c:pt>
                <c:pt idx="46">
                  <c:v>964</c:v>
                </c:pt>
                <c:pt idx="47">
                  <c:v>868</c:v>
                </c:pt>
                <c:pt idx="48">
                  <c:v>734</c:v>
                </c:pt>
                <c:pt idx="49">
                  <c:v>1061</c:v>
                </c:pt>
                <c:pt idx="50">
                  <c:v>1235</c:v>
                </c:pt>
                <c:pt idx="51">
                  <c:v>1140</c:v>
                </c:pt>
                <c:pt idx="52">
                  <c:v>1066</c:v>
                </c:pt>
                <c:pt idx="53">
                  <c:v>750</c:v>
                </c:pt>
                <c:pt idx="54">
                  <c:v>729</c:v>
                </c:pt>
                <c:pt idx="55">
                  <c:v>708</c:v>
                </c:pt>
                <c:pt idx="56">
                  <c:v>887</c:v>
                </c:pt>
                <c:pt idx="57">
                  <c:v>806</c:v>
                </c:pt>
                <c:pt idx="58">
                  <c:v>655</c:v>
                </c:pt>
                <c:pt idx="59">
                  <c:v>655</c:v>
                </c:pt>
                <c:pt idx="60">
                  <c:v>400</c:v>
                </c:pt>
                <c:pt idx="61">
                  <c:v>171</c:v>
                </c:pt>
                <c:pt idx="62">
                  <c:v>386</c:v>
                </c:pt>
                <c:pt idx="63">
                  <c:v>514</c:v>
                </c:pt>
                <c:pt idx="64">
                  <c:v>475</c:v>
                </c:pt>
                <c:pt idx="65">
                  <c:v>445</c:v>
                </c:pt>
                <c:pt idx="66">
                  <c:v>355</c:v>
                </c:pt>
                <c:pt idx="67">
                  <c:v>199</c:v>
                </c:pt>
                <c:pt idx="68">
                  <c:v>317</c:v>
                </c:pt>
                <c:pt idx="69">
                  <c:v>232</c:v>
                </c:pt>
                <c:pt idx="70">
                  <c:v>455</c:v>
                </c:pt>
                <c:pt idx="71">
                  <c:v>319</c:v>
                </c:pt>
                <c:pt idx="72">
                  <c:v>289</c:v>
                </c:pt>
                <c:pt idx="73">
                  <c:v>245</c:v>
                </c:pt>
                <c:pt idx="74">
                  <c:v>161</c:v>
                </c:pt>
                <c:pt idx="75">
                  <c:v>196</c:v>
                </c:pt>
                <c:pt idx="76">
                  <c:v>227</c:v>
                </c:pt>
                <c:pt idx="77">
                  <c:v>270</c:v>
                </c:pt>
                <c:pt idx="78">
                  <c:v>200</c:v>
                </c:pt>
                <c:pt idx="79">
                  <c:v>189</c:v>
                </c:pt>
                <c:pt idx="80">
                  <c:v>125</c:v>
                </c:pt>
                <c:pt idx="81">
                  <c:v>146</c:v>
                </c:pt>
                <c:pt idx="82">
                  <c:v>108</c:v>
                </c:pt>
                <c:pt idx="83">
                  <c:v>198</c:v>
                </c:pt>
                <c:pt idx="84">
                  <c:v>253</c:v>
                </c:pt>
                <c:pt idx="85">
                  <c:v>188</c:v>
                </c:pt>
                <c:pt idx="86">
                  <c:v>176</c:v>
                </c:pt>
                <c:pt idx="87">
                  <c:v>172</c:v>
                </c:pt>
                <c:pt idx="88">
                  <c:v>209</c:v>
                </c:pt>
                <c:pt idx="89">
                  <c:v>133</c:v>
                </c:pt>
                <c:pt idx="90">
                  <c:v>190</c:v>
                </c:pt>
                <c:pt idx="91">
                  <c:v>182</c:v>
                </c:pt>
                <c:pt idx="92">
                  <c:v>176</c:v>
                </c:pt>
                <c:pt idx="93">
                  <c:v>131</c:v>
                </c:pt>
                <c:pt idx="94">
                  <c:v>185</c:v>
                </c:pt>
                <c:pt idx="95">
                  <c:v>103</c:v>
                </c:pt>
                <c:pt idx="96">
                  <c:v>102</c:v>
                </c:pt>
                <c:pt idx="97">
                  <c:v>86</c:v>
                </c:pt>
                <c:pt idx="98">
                  <c:v>209</c:v>
                </c:pt>
                <c:pt idx="99">
                  <c:v>210</c:v>
                </c:pt>
                <c:pt idx="100">
                  <c:v>183</c:v>
                </c:pt>
                <c:pt idx="101">
                  <c:v>239</c:v>
                </c:pt>
                <c:pt idx="102">
                  <c:v>165</c:v>
                </c:pt>
                <c:pt idx="103">
                  <c:v>164</c:v>
                </c:pt>
                <c:pt idx="104">
                  <c:v>184</c:v>
                </c:pt>
                <c:pt idx="105">
                  <c:v>164</c:v>
                </c:pt>
                <c:pt idx="106">
                  <c:v>210</c:v>
                </c:pt>
                <c:pt idx="107">
                  <c:v>179</c:v>
                </c:pt>
                <c:pt idx="108">
                  <c:v>143</c:v>
                </c:pt>
                <c:pt idx="109">
                  <c:v>165</c:v>
                </c:pt>
                <c:pt idx="110">
                  <c:v>139</c:v>
                </c:pt>
                <c:pt idx="111">
                  <c:v>117</c:v>
                </c:pt>
                <c:pt idx="112">
                  <c:v>115</c:v>
                </c:pt>
                <c:pt idx="113">
                  <c:v>107</c:v>
                </c:pt>
                <c:pt idx="114">
                  <c:v>76</c:v>
                </c:pt>
                <c:pt idx="115">
                  <c:v>91</c:v>
                </c:pt>
                <c:pt idx="116">
                  <c:v>65</c:v>
                </c:pt>
                <c:pt idx="117">
                  <c:v>64</c:v>
                </c:pt>
                <c:pt idx="118">
                  <c:v>82</c:v>
                </c:pt>
                <c:pt idx="119">
                  <c:v>110</c:v>
                </c:pt>
                <c:pt idx="120">
                  <c:v>91</c:v>
                </c:pt>
                <c:pt idx="121">
                  <c:v>69</c:v>
                </c:pt>
                <c:pt idx="122">
                  <c:v>73</c:v>
                </c:pt>
                <c:pt idx="123">
                  <c:v>76</c:v>
                </c:pt>
                <c:pt idx="124">
                  <c:v>50</c:v>
                </c:pt>
                <c:pt idx="125">
                  <c:v>62</c:v>
                </c:pt>
                <c:pt idx="126">
                  <c:v>77</c:v>
                </c:pt>
                <c:pt idx="127">
                  <c:v>75</c:v>
                </c:pt>
                <c:pt idx="128">
                  <c:v>61</c:v>
                </c:pt>
                <c:pt idx="129">
                  <c:v>73</c:v>
                </c:pt>
                <c:pt idx="130">
                  <c:v>36</c:v>
                </c:pt>
                <c:pt idx="131">
                  <c:v>37</c:v>
                </c:pt>
                <c:pt idx="132">
                  <c:v>52</c:v>
                </c:pt>
                <c:pt idx="133">
                  <c:v>52</c:v>
                </c:pt>
                <c:pt idx="134">
                  <c:v>42</c:v>
                </c:pt>
                <c:pt idx="135">
                  <c:v>81</c:v>
                </c:pt>
                <c:pt idx="136">
                  <c:v>101</c:v>
                </c:pt>
                <c:pt idx="137">
                  <c:v>71</c:v>
                </c:pt>
                <c:pt idx="138">
                  <c:v>53</c:v>
                </c:pt>
                <c:pt idx="139">
                  <c:v>106</c:v>
                </c:pt>
                <c:pt idx="140">
                  <c:v>99</c:v>
                </c:pt>
                <c:pt idx="141">
                  <c:v>103</c:v>
                </c:pt>
                <c:pt idx="142">
                  <c:v>127</c:v>
                </c:pt>
                <c:pt idx="143">
                  <c:v>144</c:v>
                </c:pt>
                <c:pt idx="144">
                  <c:v>185</c:v>
                </c:pt>
                <c:pt idx="145">
                  <c:v>163</c:v>
                </c:pt>
                <c:pt idx="146">
                  <c:v>168</c:v>
                </c:pt>
                <c:pt idx="147">
                  <c:v>163</c:v>
                </c:pt>
                <c:pt idx="148">
                  <c:v>191</c:v>
                </c:pt>
                <c:pt idx="149">
                  <c:v>137</c:v>
                </c:pt>
                <c:pt idx="150">
                  <c:v>214</c:v>
                </c:pt>
                <c:pt idx="151">
                  <c:v>205</c:v>
                </c:pt>
                <c:pt idx="152">
                  <c:v>223</c:v>
                </c:pt>
                <c:pt idx="153">
                  <c:v>247</c:v>
                </c:pt>
                <c:pt idx="154">
                  <c:v>342</c:v>
                </c:pt>
                <c:pt idx="155">
                  <c:v>338</c:v>
                </c:pt>
                <c:pt idx="156">
                  <c:v>431</c:v>
                </c:pt>
                <c:pt idx="157">
                  <c:v>366</c:v>
                </c:pt>
                <c:pt idx="158">
                  <c:v>372</c:v>
                </c:pt>
                <c:pt idx="159">
                  <c:v>485</c:v>
                </c:pt>
                <c:pt idx="160">
                  <c:v>426</c:v>
                </c:pt>
                <c:pt idx="161">
                  <c:v>601</c:v>
                </c:pt>
                <c:pt idx="162">
                  <c:v>519</c:v>
                </c:pt>
                <c:pt idx="163">
                  <c:v>486</c:v>
                </c:pt>
                <c:pt idx="164">
                  <c:v>577</c:v>
                </c:pt>
                <c:pt idx="165">
                  <c:v>630</c:v>
                </c:pt>
                <c:pt idx="166">
                  <c:v>779</c:v>
                </c:pt>
                <c:pt idx="167">
                  <c:v>654</c:v>
                </c:pt>
                <c:pt idx="168">
                  <c:v>577</c:v>
                </c:pt>
                <c:pt idx="169">
                  <c:v>636</c:v>
                </c:pt>
                <c:pt idx="170">
                  <c:v>655</c:v>
                </c:pt>
                <c:pt idx="171">
                  <c:v>507</c:v>
                </c:pt>
                <c:pt idx="172">
                  <c:v>482</c:v>
                </c:pt>
                <c:pt idx="173">
                  <c:v>489</c:v>
                </c:pt>
                <c:pt idx="174">
                  <c:v>552</c:v>
                </c:pt>
                <c:pt idx="175">
                  <c:v>529</c:v>
                </c:pt>
                <c:pt idx="176">
                  <c:v>535</c:v>
                </c:pt>
                <c:pt idx="177">
                  <c:v>508</c:v>
                </c:pt>
                <c:pt idx="178">
                  <c:v>457</c:v>
                </c:pt>
                <c:pt idx="179">
                  <c:v>574</c:v>
                </c:pt>
                <c:pt idx="180">
                  <c:v>415</c:v>
                </c:pt>
                <c:pt idx="181">
                  <c:v>571</c:v>
                </c:pt>
                <c:pt idx="182">
                  <c:v>510</c:v>
                </c:pt>
                <c:pt idx="183">
                  <c:v>507</c:v>
                </c:pt>
                <c:pt idx="184">
                  <c:v>501</c:v>
                </c:pt>
                <c:pt idx="185">
                  <c:v>-69632</c:v>
                </c:pt>
                <c:pt idx="186">
                  <c:v>0</c:v>
                </c:pt>
                <c:pt idx="187">
                  <c:v>0</c:v>
                </c:pt>
                <c:pt idx="188">
                  <c:v>0</c:v>
                </c:pt>
                <c:pt idx="189">
                  <c:v>0</c:v>
                </c:pt>
                <c:pt idx="190">
                  <c:v>0</c:v>
                </c:pt>
              </c:numCache>
            </c:numRef>
          </c:yVal>
          <c:smooth val="0"/>
          <c:extLst>
            <c:ext xmlns:c16="http://schemas.microsoft.com/office/drawing/2014/chart" uri="{C3380CC4-5D6E-409C-BE32-E72D297353CC}">
              <c16:uniqueId val="{00000003-41F6-41E9-9EAC-121F48D50D4D}"/>
            </c:ext>
          </c:extLst>
        </c:ser>
        <c:ser>
          <c:idx val="2"/>
          <c:order val="4"/>
          <c:tx>
            <c:strRef>
              <c:f>'Official - RIVM'!$X$3</c:f>
              <c:strCache>
                <c:ptCount val="1"/>
                <c:pt idx="0">
                  <c:v>Hospitalized in the last 7 days</c:v>
                </c:pt>
              </c:strCache>
            </c:strRef>
          </c:tx>
          <c:spPr>
            <a:ln w="25400" cap="rnd">
              <a:noFill/>
              <a:round/>
            </a:ln>
            <a:effectLst/>
          </c:spPr>
          <c:marker>
            <c:symbol val="circle"/>
            <c:size val="5"/>
            <c:spPr>
              <a:solidFill>
                <a:schemeClr val="accent4"/>
              </a:solidFill>
              <a:ln w="9525">
                <a:solidFill>
                  <a:schemeClr val="accent4">
                    <a:lumMod val="50000"/>
                  </a:schemeClr>
                </a:solidFill>
              </a:ln>
              <a:effectLst/>
            </c:spPr>
          </c:marker>
          <c:xVal>
            <c:numRef>
              <c:f>'Official - RIVM'!$R$18:$R$200</c:f>
              <c:numCache>
                <c:formatCode>#,##0</c:formatCode>
                <c:ptCount val="183"/>
                <c:pt idx="0">
                  <c:v>86</c:v>
                </c:pt>
                <c:pt idx="1">
                  <c:v>115</c:v>
                </c:pt>
                <c:pt idx="2">
                  <c:v>136</c:v>
                </c:pt>
                <c:pt idx="3">
                  <c:v>162</c:v>
                </c:pt>
                <c:pt idx="4">
                  <c:v>205</c:v>
                </c:pt>
                <c:pt idx="5">
                  <c:v>314</c:v>
                </c:pt>
                <c:pt idx="6">
                  <c:v>408</c:v>
                </c:pt>
                <c:pt idx="7">
                  <c:v>489</c:v>
                </c:pt>
                <c:pt idx="8">
                  <c:v>643</c:v>
                </c:pt>
                <c:pt idx="9">
                  <c:v>836</c:v>
                </c:pt>
                <c:pt idx="10">
                  <c:v>988</c:v>
                </c:pt>
                <c:pt idx="11">
                  <c:v>1230</c:v>
                </c:pt>
                <c:pt idx="12">
                  <c:v>1495</c:v>
                </c:pt>
                <c:pt idx="13">
                  <c:v>1836</c:v>
                </c:pt>
                <c:pt idx="14">
                  <c:v>2151</c:v>
                </c:pt>
                <c:pt idx="15">
                  <c:v>2500</c:v>
                </c:pt>
                <c:pt idx="16">
                  <c:v>2954</c:v>
                </c:pt>
                <c:pt idx="17">
                  <c:v>3483</c:v>
                </c:pt>
                <c:pt idx="18">
                  <c:v>3990</c:v>
                </c:pt>
                <c:pt idx="19">
                  <c:v>4712</c:v>
                </c:pt>
                <c:pt idx="20">
                  <c:v>5159</c:v>
                </c:pt>
                <c:pt idx="21">
                  <c:v>5784</c:v>
                </c:pt>
                <c:pt idx="22">
                  <c:v>6286</c:v>
                </c:pt>
                <c:pt idx="23">
                  <c:v>6622</c:v>
                </c:pt>
                <c:pt idx="24">
                  <c:v>6875</c:v>
                </c:pt>
                <c:pt idx="25">
                  <c:v>7135</c:v>
                </c:pt>
                <c:pt idx="26">
                  <c:v>7427</c:v>
                </c:pt>
                <c:pt idx="27">
                  <c:v>7735</c:v>
                </c:pt>
                <c:pt idx="28">
                  <c:v>7972</c:v>
                </c:pt>
                <c:pt idx="29">
                  <c:v>8197</c:v>
                </c:pt>
                <c:pt idx="30">
                  <c:v>8386</c:v>
                </c:pt>
                <c:pt idx="31">
                  <c:v>8582</c:v>
                </c:pt>
                <c:pt idx="32">
                  <c:v>8729</c:v>
                </c:pt>
                <c:pt idx="33">
                  <c:v>8939</c:v>
                </c:pt>
                <c:pt idx="34">
                  <c:v>9127</c:v>
                </c:pt>
                <c:pt idx="35">
                  <c:v>9309</c:v>
                </c:pt>
                <c:pt idx="36">
                  <c:v>9465</c:v>
                </c:pt>
                <c:pt idx="37">
                  <c:v>9594</c:v>
                </c:pt>
                <c:pt idx="38">
                  <c:v>9704</c:v>
                </c:pt>
                <c:pt idx="39">
                  <c:v>9779</c:v>
                </c:pt>
                <c:pt idx="40">
                  <c:v>9897</c:v>
                </c:pt>
                <c:pt idx="41">
                  <c:v>10021</c:v>
                </c:pt>
                <c:pt idx="42">
                  <c:v>10158</c:v>
                </c:pt>
                <c:pt idx="43">
                  <c:v>10281</c:v>
                </c:pt>
                <c:pt idx="44">
                  <c:v>10381</c:v>
                </c:pt>
                <c:pt idx="45">
                  <c:v>10456</c:v>
                </c:pt>
                <c:pt idx="46">
                  <c:v>10521</c:v>
                </c:pt>
                <c:pt idx="47">
                  <c:v>10609</c:v>
                </c:pt>
                <c:pt idx="48">
                  <c:v>10685</c:v>
                </c:pt>
                <c:pt idx="49">
                  <c:v>10769</c:v>
                </c:pt>
                <c:pt idx="50">
                  <c:v>10854</c:v>
                </c:pt>
                <c:pt idx="51">
                  <c:v>10951</c:v>
                </c:pt>
                <c:pt idx="52">
                  <c:v>10995</c:v>
                </c:pt>
                <c:pt idx="53">
                  <c:v>11037</c:v>
                </c:pt>
                <c:pt idx="54">
                  <c:v>11126</c:v>
                </c:pt>
                <c:pt idx="55">
                  <c:v>11153</c:v>
                </c:pt>
                <c:pt idx="56">
                  <c:v>11192</c:v>
                </c:pt>
                <c:pt idx="57">
                  <c:v>11227</c:v>
                </c:pt>
                <c:pt idx="58">
                  <c:v>11285</c:v>
                </c:pt>
                <c:pt idx="59">
                  <c:v>11307</c:v>
                </c:pt>
                <c:pt idx="60">
                  <c:v>11343</c:v>
                </c:pt>
                <c:pt idx="61">
                  <c:v>11378</c:v>
                </c:pt>
                <c:pt idx="62">
                  <c:v>11430</c:v>
                </c:pt>
                <c:pt idx="63">
                  <c:v>11457</c:v>
                </c:pt>
                <c:pt idx="64">
                  <c:v>11492</c:v>
                </c:pt>
                <c:pt idx="65">
                  <c:v>11537</c:v>
                </c:pt>
                <c:pt idx="66">
                  <c:v>11552</c:v>
                </c:pt>
                <c:pt idx="67">
                  <c:v>11579</c:v>
                </c:pt>
                <c:pt idx="68">
                  <c:v>11613</c:v>
                </c:pt>
                <c:pt idx="69">
                  <c:v>11627</c:v>
                </c:pt>
                <c:pt idx="70">
                  <c:v>11640</c:v>
                </c:pt>
                <c:pt idx="71">
                  <c:v>11649</c:v>
                </c:pt>
                <c:pt idx="72">
                  <c:v>11659</c:v>
                </c:pt>
                <c:pt idx="73">
                  <c:v>11672</c:v>
                </c:pt>
                <c:pt idx="74">
                  <c:v>11680</c:v>
                </c:pt>
                <c:pt idx="75">
                  <c:v>11690</c:v>
                </c:pt>
                <c:pt idx="76">
                  <c:v>11697</c:v>
                </c:pt>
                <c:pt idx="77">
                  <c:v>11713</c:v>
                </c:pt>
                <c:pt idx="78">
                  <c:v>11722</c:v>
                </c:pt>
                <c:pt idx="79">
                  <c:v>11727</c:v>
                </c:pt>
                <c:pt idx="80">
                  <c:v>11735</c:v>
                </c:pt>
                <c:pt idx="81">
                  <c:v>11744</c:v>
                </c:pt>
                <c:pt idx="82">
                  <c:v>11750</c:v>
                </c:pt>
                <c:pt idx="83">
                  <c:v>11759</c:v>
                </c:pt>
                <c:pt idx="84">
                  <c:v>11771</c:v>
                </c:pt>
                <c:pt idx="85">
                  <c:v>11782</c:v>
                </c:pt>
                <c:pt idx="86">
                  <c:v>11785</c:v>
                </c:pt>
                <c:pt idx="87">
                  <c:v>11789</c:v>
                </c:pt>
                <c:pt idx="88">
                  <c:v>11794</c:v>
                </c:pt>
                <c:pt idx="89">
                  <c:v>11800</c:v>
                </c:pt>
                <c:pt idx="90">
                  <c:v>11805</c:v>
                </c:pt>
                <c:pt idx="91">
                  <c:v>11808</c:v>
                </c:pt>
                <c:pt idx="92">
                  <c:v>11813</c:v>
                </c:pt>
                <c:pt idx="93">
                  <c:v>11822</c:v>
                </c:pt>
                <c:pt idx="94">
                  <c:v>11828</c:v>
                </c:pt>
                <c:pt idx="95">
                  <c:v>11831</c:v>
                </c:pt>
                <c:pt idx="96">
                  <c:v>11834</c:v>
                </c:pt>
                <c:pt idx="97">
                  <c:v>11836</c:v>
                </c:pt>
                <c:pt idx="98">
                  <c:v>11835</c:v>
                </c:pt>
                <c:pt idx="99">
                  <c:v>11846</c:v>
                </c:pt>
                <c:pt idx="100">
                  <c:v>11846</c:v>
                </c:pt>
                <c:pt idx="101">
                  <c:v>11849</c:v>
                </c:pt>
                <c:pt idx="102">
                  <c:v>11851</c:v>
                </c:pt>
                <c:pt idx="103">
                  <c:v>11853</c:v>
                </c:pt>
                <c:pt idx="104">
                  <c:v>11859</c:v>
                </c:pt>
                <c:pt idx="105">
                  <c:v>11863</c:v>
                </c:pt>
                <c:pt idx="106">
                  <c:v>11868</c:v>
                </c:pt>
                <c:pt idx="107">
                  <c:v>11868</c:v>
                </c:pt>
                <c:pt idx="108">
                  <c:v>11871</c:v>
                </c:pt>
                <c:pt idx="109">
                  <c:v>11874</c:v>
                </c:pt>
                <c:pt idx="110">
                  <c:v>11877</c:v>
                </c:pt>
                <c:pt idx="111">
                  <c:v>11878</c:v>
                </c:pt>
                <c:pt idx="112">
                  <c:v>11878</c:v>
                </c:pt>
                <c:pt idx="113">
                  <c:v>11882</c:v>
                </c:pt>
                <c:pt idx="114">
                  <c:v>11883</c:v>
                </c:pt>
                <c:pt idx="115">
                  <c:v>11884</c:v>
                </c:pt>
                <c:pt idx="116">
                  <c:v>11884</c:v>
                </c:pt>
                <c:pt idx="117">
                  <c:v>11886</c:v>
                </c:pt>
                <c:pt idx="118">
                  <c:v>11889</c:v>
                </c:pt>
                <c:pt idx="119">
                  <c:v>11887</c:v>
                </c:pt>
                <c:pt idx="120">
                  <c:v>11888</c:v>
                </c:pt>
                <c:pt idx="121">
                  <c:v>11891</c:v>
                </c:pt>
                <c:pt idx="122">
                  <c:v>11893</c:v>
                </c:pt>
                <c:pt idx="123">
                  <c:v>11894</c:v>
                </c:pt>
                <c:pt idx="124">
                  <c:v>11892</c:v>
                </c:pt>
                <c:pt idx="125">
                  <c:v>11897</c:v>
                </c:pt>
                <c:pt idx="126">
                  <c:v>11898</c:v>
                </c:pt>
                <c:pt idx="127">
                  <c:v>11894</c:v>
                </c:pt>
                <c:pt idx="128">
                  <c:v>11895</c:v>
                </c:pt>
                <c:pt idx="129">
                  <c:v>11898</c:v>
                </c:pt>
                <c:pt idx="130">
                  <c:v>11900</c:v>
                </c:pt>
                <c:pt idx="131">
                  <c:v>11902</c:v>
                </c:pt>
                <c:pt idx="132">
                  <c:v>11902</c:v>
                </c:pt>
                <c:pt idx="133">
                  <c:v>11905</c:v>
                </c:pt>
                <c:pt idx="134">
                  <c:v>11904</c:v>
                </c:pt>
                <c:pt idx="135">
                  <c:v>11906</c:v>
                </c:pt>
                <c:pt idx="136">
                  <c:v>11908</c:v>
                </c:pt>
                <c:pt idx="137">
                  <c:v>11913</c:v>
                </c:pt>
                <c:pt idx="138">
                  <c:v>11919</c:v>
                </c:pt>
                <c:pt idx="139">
                  <c:v>11922</c:v>
                </c:pt>
                <c:pt idx="140">
                  <c:v>11927</c:v>
                </c:pt>
                <c:pt idx="141">
                  <c:v>11934</c:v>
                </c:pt>
                <c:pt idx="142">
                  <c:v>11937</c:v>
                </c:pt>
                <c:pt idx="143">
                  <c:v>11943</c:v>
                </c:pt>
                <c:pt idx="144">
                  <c:v>11949</c:v>
                </c:pt>
                <c:pt idx="145">
                  <c:v>11959</c:v>
                </c:pt>
                <c:pt idx="146">
                  <c:v>11964</c:v>
                </c:pt>
                <c:pt idx="147">
                  <c:v>11965</c:v>
                </c:pt>
                <c:pt idx="148">
                  <c:v>11969</c:v>
                </c:pt>
                <c:pt idx="149">
                  <c:v>11971</c:v>
                </c:pt>
                <c:pt idx="150">
                  <c:v>11978</c:v>
                </c:pt>
                <c:pt idx="151">
                  <c:v>11984</c:v>
                </c:pt>
                <c:pt idx="152">
                  <c:v>11994</c:v>
                </c:pt>
                <c:pt idx="153">
                  <c:v>12003</c:v>
                </c:pt>
                <c:pt idx="154">
                  <c:v>12009</c:v>
                </c:pt>
                <c:pt idx="155">
                  <c:v>12020</c:v>
                </c:pt>
                <c:pt idx="156">
                  <c:v>12027</c:v>
                </c:pt>
                <c:pt idx="157">
                  <c:v>12033</c:v>
                </c:pt>
                <c:pt idx="158">
                  <c:v>12038</c:v>
                </c:pt>
                <c:pt idx="159">
                  <c:v>12042</c:v>
                </c:pt>
                <c:pt idx="160">
                  <c:v>12060</c:v>
                </c:pt>
                <c:pt idx="161">
                  <c:v>12070</c:v>
                </c:pt>
                <c:pt idx="162">
                  <c:v>12088</c:v>
                </c:pt>
                <c:pt idx="163">
                  <c:v>12099</c:v>
                </c:pt>
                <c:pt idx="164">
                  <c:v>12107</c:v>
                </c:pt>
                <c:pt idx="165">
                  <c:v>12111</c:v>
                </c:pt>
                <c:pt idx="166">
                  <c:v>12126</c:v>
                </c:pt>
                <c:pt idx="167">
                  <c:v>12145</c:v>
                </c:pt>
                <c:pt idx="168">
                  <c:v>12152</c:v>
                </c:pt>
                <c:pt idx="169">
                  <c:v>12161</c:v>
                </c:pt>
                <c:pt idx="170">
                  <c:v>12163</c:v>
                </c:pt>
                <c:pt idx="171">
                  <c:v>0</c:v>
                </c:pt>
                <c:pt idx="172">
                  <c:v>0</c:v>
                </c:pt>
              </c:numCache>
            </c:numRef>
          </c:xVal>
          <c:yVal>
            <c:numRef>
              <c:f>'Official - RIVM'!$X$18:$X$200</c:f>
              <c:numCache>
                <c:formatCode>0</c:formatCode>
                <c:ptCount val="183"/>
                <c:pt idx="0">
                  <c:v>85</c:v>
                </c:pt>
                <c:pt idx="1">
                  <c:v>114</c:v>
                </c:pt>
                <c:pt idx="2">
                  <c:v>135</c:v>
                </c:pt>
                <c:pt idx="3">
                  <c:v>161</c:v>
                </c:pt>
                <c:pt idx="4">
                  <c:v>204</c:v>
                </c:pt>
                <c:pt idx="5">
                  <c:v>313</c:v>
                </c:pt>
                <c:pt idx="6">
                  <c:v>407</c:v>
                </c:pt>
                <c:pt idx="7">
                  <c:v>403</c:v>
                </c:pt>
                <c:pt idx="8">
                  <c:v>528</c:v>
                </c:pt>
                <c:pt idx="9">
                  <c:v>700</c:v>
                </c:pt>
                <c:pt idx="10">
                  <c:v>826</c:v>
                </c:pt>
                <c:pt idx="11">
                  <c:v>1025</c:v>
                </c:pt>
                <c:pt idx="12">
                  <c:v>1181</c:v>
                </c:pt>
                <c:pt idx="13">
                  <c:v>1428</c:v>
                </c:pt>
                <c:pt idx="14">
                  <c:v>1662</c:v>
                </c:pt>
                <c:pt idx="15">
                  <c:v>1857</c:v>
                </c:pt>
                <c:pt idx="16">
                  <c:v>2118</c:v>
                </c:pt>
                <c:pt idx="17">
                  <c:v>2495</c:v>
                </c:pt>
                <c:pt idx="18">
                  <c:v>2760</c:v>
                </c:pt>
                <c:pt idx="19">
                  <c:v>3217</c:v>
                </c:pt>
                <c:pt idx="20">
                  <c:v>3323</c:v>
                </c:pt>
                <c:pt idx="21">
                  <c:v>3633</c:v>
                </c:pt>
                <c:pt idx="22">
                  <c:v>3786</c:v>
                </c:pt>
                <c:pt idx="23">
                  <c:v>3668</c:v>
                </c:pt>
                <c:pt idx="24">
                  <c:v>3392</c:v>
                </c:pt>
                <c:pt idx="25">
                  <c:v>3145</c:v>
                </c:pt>
                <c:pt idx="26">
                  <c:v>2715</c:v>
                </c:pt>
                <c:pt idx="27">
                  <c:v>2576</c:v>
                </c:pt>
                <c:pt idx="28">
                  <c:v>2188</c:v>
                </c:pt>
                <c:pt idx="29">
                  <c:v>1911</c:v>
                </c:pt>
                <c:pt idx="30">
                  <c:v>1764</c:v>
                </c:pt>
                <c:pt idx="31">
                  <c:v>1714</c:v>
                </c:pt>
                <c:pt idx="32">
                  <c:v>1601</c:v>
                </c:pt>
                <c:pt idx="33">
                  <c:v>1519</c:v>
                </c:pt>
                <c:pt idx="34">
                  <c:v>1399</c:v>
                </c:pt>
                <c:pt idx="35">
                  <c:v>1344</c:v>
                </c:pt>
                <c:pt idx="36">
                  <c:v>1275</c:v>
                </c:pt>
                <c:pt idx="37">
                  <c:v>1215</c:v>
                </c:pt>
                <c:pt idx="38">
                  <c:v>1122</c:v>
                </c:pt>
                <c:pt idx="39">
                  <c:v>1050</c:v>
                </c:pt>
                <c:pt idx="40">
                  <c:v>958</c:v>
                </c:pt>
                <c:pt idx="41">
                  <c:v>894</c:v>
                </c:pt>
                <c:pt idx="42">
                  <c:v>849</c:v>
                </c:pt>
                <c:pt idx="43">
                  <c:v>816</c:v>
                </c:pt>
                <c:pt idx="44">
                  <c:v>787</c:v>
                </c:pt>
                <c:pt idx="45">
                  <c:v>752</c:v>
                </c:pt>
                <c:pt idx="46">
                  <c:v>742</c:v>
                </c:pt>
                <c:pt idx="47">
                  <c:v>712</c:v>
                </c:pt>
                <c:pt idx="48">
                  <c:v>664</c:v>
                </c:pt>
                <c:pt idx="49">
                  <c:v>611</c:v>
                </c:pt>
                <c:pt idx="50">
                  <c:v>573</c:v>
                </c:pt>
                <c:pt idx="51">
                  <c:v>570</c:v>
                </c:pt>
                <c:pt idx="52">
                  <c:v>539</c:v>
                </c:pt>
                <c:pt idx="53">
                  <c:v>516</c:v>
                </c:pt>
                <c:pt idx="54">
                  <c:v>517</c:v>
                </c:pt>
                <c:pt idx="55">
                  <c:v>468</c:v>
                </c:pt>
                <c:pt idx="56">
                  <c:v>423</c:v>
                </c:pt>
                <c:pt idx="57">
                  <c:v>373</c:v>
                </c:pt>
                <c:pt idx="58">
                  <c:v>334</c:v>
                </c:pt>
                <c:pt idx="59">
                  <c:v>312</c:v>
                </c:pt>
                <c:pt idx="60">
                  <c:v>306</c:v>
                </c:pt>
                <c:pt idx="61">
                  <c:v>252</c:v>
                </c:pt>
                <c:pt idx="62">
                  <c:v>277</c:v>
                </c:pt>
                <c:pt idx="63">
                  <c:v>265</c:v>
                </c:pt>
                <c:pt idx="64">
                  <c:v>265</c:v>
                </c:pt>
                <c:pt idx="65">
                  <c:v>252</c:v>
                </c:pt>
                <c:pt idx="66">
                  <c:v>245</c:v>
                </c:pt>
                <c:pt idx="67">
                  <c:v>236</c:v>
                </c:pt>
                <c:pt idx="68">
                  <c:v>235</c:v>
                </c:pt>
                <c:pt idx="69">
                  <c:v>197</c:v>
                </c:pt>
                <c:pt idx="70">
                  <c:v>183</c:v>
                </c:pt>
                <c:pt idx="71">
                  <c:v>157</c:v>
                </c:pt>
                <c:pt idx="72">
                  <c:v>122</c:v>
                </c:pt>
                <c:pt idx="73">
                  <c:v>120</c:v>
                </c:pt>
                <c:pt idx="74">
                  <c:v>101</c:v>
                </c:pt>
                <c:pt idx="75">
                  <c:v>77</c:v>
                </c:pt>
                <c:pt idx="76">
                  <c:v>70</c:v>
                </c:pt>
                <c:pt idx="77">
                  <c:v>73</c:v>
                </c:pt>
                <c:pt idx="78">
                  <c:v>73</c:v>
                </c:pt>
                <c:pt idx="79">
                  <c:v>68</c:v>
                </c:pt>
                <c:pt idx="80">
                  <c:v>63</c:v>
                </c:pt>
                <c:pt idx="81">
                  <c:v>64</c:v>
                </c:pt>
                <c:pt idx="82">
                  <c:v>60</c:v>
                </c:pt>
                <c:pt idx="83">
                  <c:v>62</c:v>
                </c:pt>
                <c:pt idx="84">
                  <c:v>58</c:v>
                </c:pt>
                <c:pt idx="85">
                  <c:v>60</c:v>
                </c:pt>
                <c:pt idx="86">
                  <c:v>58</c:v>
                </c:pt>
                <c:pt idx="87">
                  <c:v>54</c:v>
                </c:pt>
                <c:pt idx="88">
                  <c:v>50</c:v>
                </c:pt>
                <c:pt idx="89">
                  <c:v>50</c:v>
                </c:pt>
                <c:pt idx="90">
                  <c:v>46</c:v>
                </c:pt>
                <c:pt idx="91">
                  <c:v>37</c:v>
                </c:pt>
                <c:pt idx="92">
                  <c:v>31</c:v>
                </c:pt>
                <c:pt idx="93">
                  <c:v>37</c:v>
                </c:pt>
                <c:pt idx="94">
                  <c:v>39</c:v>
                </c:pt>
                <c:pt idx="95">
                  <c:v>37</c:v>
                </c:pt>
                <c:pt idx="96">
                  <c:v>34</c:v>
                </c:pt>
                <c:pt idx="97">
                  <c:v>31</c:v>
                </c:pt>
                <c:pt idx="98">
                  <c:v>27</c:v>
                </c:pt>
                <c:pt idx="99">
                  <c:v>33</c:v>
                </c:pt>
                <c:pt idx="100">
                  <c:v>24</c:v>
                </c:pt>
                <c:pt idx="101">
                  <c:v>21</c:v>
                </c:pt>
                <c:pt idx="102">
                  <c:v>20</c:v>
                </c:pt>
                <c:pt idx="103">
                  <c:v>19</c:v>
                </c:pt>
                <c:pt idx="104">
                  <c:v>23</c:v>
                </c:pt>
                <c:pt idx="105">
                  <c:v>28</c:v>
                </c:pt>
                <c:pt idx="106">
                  <c:v>22</c:v>
                </c:pt>
                <c:pt idx="107">
                  <c:v>22</c:v>
                </c:pt>
                <c:pt idx="108">
                  <c:v>22</c:v>
                </c:pt>
                <c:pt idx="109">
                  <c:v>23</c:v>
                </c:pt>
                <c:pt idx="110">
                  <c:v>24</c:v>
                </c:pt>
                <c:pt idx="111">
                  <c:v>19</c:v>
                </c:pt>
                <c:pt idx="112">
                  <c:v>15</c:v>
                </c:pt>
                <c:pt idx="113">
                  <c:v>14</c:v>
                </c:pt>
                <c:pt idx="114">
                  <c:v>15</c:v>
                </c:pt>
                <c:pt idx="115">
                  <c:v>13</c:v>
                </c:pt>
                <c:pt idx="116">
                  <c:v>10</c:v>
                </c:pt>
                <c:pt idx="117">
                  <c:v>9</c:v>
                </c:pt>
                <c:pt idx="118">
                  <c:v>11</c:v>
                </c:pt>
                <c:pt idx="119">
                  <c:v>9</c:v>
                </c:pt>
                <c:pt idx="120">
                  <c:v>6</c:v>
                </c:pt>
                <c:pt idx="121">
                  <c:v>8</c:v>
                </c:pt>
                <c:pt idx="122">
                  <c:v>9</c:v>
                </c:pt>
                <c:pt idx="123">
                  <c:v>10</c:v>
                </c:pt>
                <c:pt idx="124">
                  <c:v>6</c:v>
                </c:pt>
                <c:pt idx="125">
                  <c:v>8</c:v>
                </c:pt>
                <c:pt idx="126">
                  <c:v>11</c:v>
                </c:pt>
                <c:pt idx="127">
                  <c:v>6</c:v>
                </c:pt>
                <c:pt idx="128">
                  <c:v>4</c:v>
                </c:pt>
                <c:pt idx="129">
                  <c:v>5</c:v>
                </c:pt>
                <c:pt idx="130">
                  <c:v>6</c:v>
                </c:pt>
                <c:pt idx="131">
                  <c:v>10</c:v>
                </c:pt>
                <c:pt idx="132">
                  <c:v>5</c:v>
                </c:pt>
                <c:pt idx="133">
                  <c:v>7</c:v>
                </c:pt>
                <c:pt idx="134">
                  <c:v>10</c:v>
                </c:pt>
                <c:pt idx="135">
                  <c:v>11</c:v>
                </c:pt>
                <c:pt idx="136">
                  <c:v>10</c:v>
                </c:pt>
                <c:pt idx="137">
                  <c:v>13</c:v>
                </c:pt>
                <c:pt idx="138">
                  <c:v>17</c:v>
                </c:pt>
                <c:pt idx="139">
                  <c:v>20</c:v>
                </c:pt>
                <c:pt idx="140">
                  <c:v>22</c:v>
                </c:pt>
                <c:pt idx="141">
                  <c:v>30</c:v>
                </c:pt>
                <c:pt idx="142">
                  <c:v>31</c:v>
                </c:pt>
                <c:pt idx="143">
                  <c:v>35</c:v>
                </c:pt>
                <c:pt idx="144">
                  <c:v>36</c:v>
                </c:pt>
                <c:pt idx="145">
                  <c:v>40</c:v>
                </c:pt>
                <c:pt idx="146">
                  <c:v>42</c:v>
                </c:pt>
                <c:pt idx="147">
                  <c:v>38</c:v>
                </c:pt>
                <c:pt idx="148">
                  <c:v>35</c:v>
                </c:pt>
                <c:pt idx="149">
                  <c:v>34</c:v>
                </c:pt>
                <c:pt idx="150">
                  <c:v>35</c:v>
                </c:pt>
                <c:pt idx="151">
                  <c:v>35</c:v>
                </c:pt>
                <c:pt idx="152">
                  <c:v>35</c:v>
                </c:pt>
                <c:pt idx="153">
                  <c:v>39</c:v>
                </c:pt>
                <c:pt idx="154">
                  <c:v>44</c:v>
                </c:pt>
                <c:pt idx="155">
                  <c:v>51</c:v>
                </c:pt>
                <c:pt idx="156">
                  <c:v>56</c:v>
                </c:pt>
                <c:pt idx="157">
                  <c:v>55</c:v>
                </c:pt>
                <c:pt idx="158">
                  <c:v>54</c:v>
                </c:pt>
                <c:pt idx="159">
                  <c:v>48</c:v>
                </c:pt>
                <c:pt idx="160">
                  <c:v>57</c:v>
                </c:pt>
                <c:pt idx="161">
                  <c:v>61</c:v>
                </c:pt>
                <c:pt idx="162">
                  <c:v>68</c:v>
                </c:pt>
                <c:pt idx="163">
                  <c:v>72</c:v>
                </c:pt>
                <c:pt idx="164">
                  <c:v>74</c:v>
                </c:pt>
                <c:pt idx="165">
                  <c:v>73</c:v>
                </c:pt>
                <c:pt idx="166">
                  <c:v>84</c:v>
                </c:pt>
                <c:pt idx="167">
                  <c:v>85</c:v>
                </c:pt>
                <c:pt idx="168">
                  <c:v>82</c:v>
                </c:pt>
                <c:pt idx="169">
                  <c:v>73</c:v>
                </c:pt>
                <c:pt idx="170">
                  <c:v>64</c:v>
                </c:pt>
                <c:pt idx="171">
                  <c:v>-12107</c:v>
                </c:pt>
                <c:pt idx="172">
                  <c:v>-12111</c:v>
                </c:pt>
                <c:pt idx="173">
                  <c:v>-12126</c:v>
                </c:pt>
                <c:pt idx="174">
                  <c:v>-12145</c:v>
                </c:pt>
                <c:pt idx="175">
                  <c:v>-12152</c:v>
                </c:pt>
                <c:pt idx="176">
                  <c:v>-12161</c:v>
                </c:pt>
                <c:pt idx="177">
                  <c:v>-12163</c:v>
                </c:pt>
                <c:pt idx="178">
                  <c:v>0</c:v>
                </c:pt>
                <c:pt idx="179">
                  <c:v>0</c:v>
                </c:pt>
                <c:pt idx="180">
                  <c:v>0</c:v>
                </c:pt>
                <c:pt idx="181">
                  <c:v>0</c:v>
                </c:pt>
                <c:pt idx="182">
                  <c:v>0</c:v>
                </c:pt>
              </c:numCache>
            </c:numRef>
          </c:yVal>
          <c:smooth val="0"/>
          <c:extLst>
            <c:ext xmlns:c16="http://schemas.microsoft.com/office/drawing/2014/chart" uri="{C3380CC4-5D6E-409C-BE32-E72D297353CC}">
              <c16:uniqueId val="{00000004-41F6-41E9-9EAC-121F48D50D4D}"/>
            </c:ext>
          </c:extLst>
        </c:ser>
        <c:ser>
          <c:idx val="5"/>
          <c:order val="5"/>
          <c:tx>
            <c:strRef>
              <c:f>'Official - RIVM'!$AD$3</c:f>
              <c:strCache>
                <c:ptCount val="1"/>
                <c:pt idx="0">
                  <c:v>Deceased </c:v>
                </c:pt>
              </c:strCache>
            </c:strRef>
          </c:tx>
          <c:spPr>
            <a:ln w="25400" cap="rnd">
              <a:noFill/>
              <a:round/>
            </a:ln>
            <a:effectLst/>
          </c:spPr>
          <c:marker>
            <c:symbol val="circle"/>
            <c:size val="5"/>
            <c:spPr>
              <a:solidFill>
                <a:srgbClr val="C00000">
                  <a:alpha val="10000"/>
                </a:srgbClr>
              </a:solidFill>
              <a:ln w="9525">
                <a:solidFill>
                  <a:srgbClr val="C00000">
                    <a:alpha val="25000"/>
                  </a:srgbClr>
                </a:solidFill>
              </a:ln>
              <a:effectLst/>
            </c:spPr>
          </c:marker>
          <c:xVal>
            <c:numRef>
              <c:f>'Official - RIVM'!$AD$4:$AD$200</c:f>
              <c:numCache>
                <c:formatCode>#,##0</c:formatCode>
                <c:ptCount val="197"/>
                <c:pt idx="0">
                  <c:v>0</c:v>
                </c:pt>
                <c:pt idx="1">
                  <c:v>0</c:v>
                </c:pt>
                <c:pt idx="2">
                  <c:v>0</c:v>
                </c:pt>
                <c:pt idx="3">
                  <c:v>0</c:v>
                </c:pt>
                <c:pt idx="4">
                  <c:v>0</c:v>
                </c:pt>
                <c:pt idx="5">
                  <c:v>0</c:v>
                </c:pt>
                <c:pt idx="6">
                  <c:v>0</c:v>
                </c:pt>
                <c:pt idx="7">
                  <c:v>0</c:v>
                </c:pt>
                <c:pt idx="8">
                  <c:v>1</c:v>
                </c:pt>
                <c:pt idx="9">
                  <c:v>1</c:v>
                </c:pt>
                <c:pt idx="10">
                  <c:v>3</c:v>
                </c:pt>
                <c:pt idx="11">
                  <c:v>3</c:v>
                </c:pt>
                <c:pt idx="12">
                  <c:v>4</c:v>
                </c:pt>
                <c:pt idx="13">
                  <c:v>5</c:v>
                </c:pt>
                <c:pt idx="14">
                  <c:v>5</c:v>
                </c:pt>
                <c:pt idx="15">
                  <c:v>10</c:v>
                </c:pt>
                <c:pt idx="16">
                  <c:v>12</c:v>
                </c:pt>
                <c:pt idx="17">
                  <c:v>20</c:v>
                </c:pt>
                <c:pt idx="18">
                  <c:v>24</c:v>
                </c:pt>
                <c:pt idx="19">
                  <c:v>43</c:v>
                </c:pt>
                <c:pt idx="20">
                  <c:v>58</c:v>
                </c:pt>
                <c:pt idx="21">
                  <c:v>76</c:v>
                </c:pt>
                <c:pt idx="22">
                  <c:v>106</c:v>
                </c:pt>
                <c:pt idx="23">
                  <c:v>136</c:v>
                </c:pt>
                <c:pt idx="24">
                  <c:v>179</c:v>
                </c:pt>
                <c:pt idx="25">
                  <c:v>213</c:v>
                </c:pt>
                <c:pt idx="26">
                  <c:v>276</c:v>
                </c:pt>
                <c:pt idx="27">
                  <c:v>356</c:v>
                </c:pt>
                <c:pt idx="28">
                  <c:v>434</c:v>
                </c:pt>
                <c:pt idx="29">
                  <c:v>546</c:v>
                </c:pt>
                <c:pt idx="30">
                  <c:v>639</c:v>
                </c:pt>
                <c:pt idx="31">
                  <c:v>771</c:v>
                </c:pt>
                <c:pt idx="32">
                  <c:v>864</c:v>
                </c:pt>
                <c:pt idx="33">
                  <c:v>1039</c:v>
                </c:pt>
                <c:pt idx="34">
                  <c:v>1173</c:v>
                </c:pt>
                <c:pt idx="35">
                  <c:v>1339</c:v>
                </c:pt>
                <c:pt idx="36">
                  <c:v>1487</c:v>
                </c:pt>
                <c:pt idx="37">
                  <c:v>1651</c:v>
                </c:pt>
                <c:pt idx="38">
                  <c:v>1766</c:v>
                </c:pt>
                <c:pt idx="39">
                  <c:v>1867</c:v>
                </c:pt>
                <c:pt idx="40">
                  <c:v>2101</c:v>
                </c:pt>
                <c:pt idx="41">
                  <c:v>2248</c:v>
                </c:pt>
                <c:pt idx="42">
                  <c:v>2396</c:v>
                </c:pt>
                <c:pt idx="43">
                  <c:v>2511</c:v>
                </c:pt>
                <c:pt idx="44">
                  <c:v>2643</c:v>
                </c:pt>
                <c:pt idx="45">
                  <c:v>2737</c:v>
                </c:pt>
                <c:pt idx="46">
                  <c:v>2823</c:v>
                </c:pt>
                <c:pt idx="47">
                  <c:v>2945</c:v>
                </c:pt>
                <c:pt idx="48">
                  <c:v>3134</c:v>
                </c:pt>
                <c:pt idx="49">
                  <c:v>3315</c:v>
                </c:pt>
                <c:pt idx="50">
                  <c:v>3459</c:v>
                </c:pt>
                <c:pt idx="51">
                  <c:v>3601</c:v>
                </c:pt>
                <c:pt idx="52">
                  <c:v>3684</c:v>
                </c:pt>
                <c:pt idx="53">
                  <c:v>3751</c:v>
                </c:pt>
                <c:pt idx="54">
                  <c:v>3916</c:v>
                </c:pt>
                <c:pt idx="55">
                  <c:v>4054</c:v>
                </c:pt>
                <c:pt idx="56">
                  <c:v>4177</c:v>
                </c:pt>
                <c:pt idx="57">
                  <c:v>4289</c:v>
                </c:pt>
                <c:pt idx="58">
                  <c:v>4409</c:v>
                </c:pt>
                <c:pt idx="59">
                  <c:v>4475</c:v>
                </c:pt>
                <c:pt idx="60">
                  <c:v>4518</c:v>
                </c:pt>
                <c:pt idx="61">
                  <c:v>4566</c:v>
                </c:pt>
                <c:pt idx="62">
                  <c:v>4711</c:v>
                </c:pt>
                <c:pt idx="63">
                  <c:v>4795</c:v>
                </c:pt>
                <c:pt idx="64">
                  <c:v>4893</c:v>
                </c:pt>
                <c:pt idx="65">
                  <c:v>4987</c:v>
                </c:pt>
                <c:pt idx="66">
                  <c:v>5056</c:v>
                </c:pt>
                <c:pt idx="67">
                  <c:v>5082</c:v>
                </c:pt>
                <c:pt idx="68">
                  <c:v>5168</c:v>
                </c:pt>
                <c:pt idx="69">
                  <c:v>5204</c:v>
                </c:pt>
                <c:pt idx="70">
                  <c:v>5288</c:v>
                </c:pt>
                <c:pt idx="71">
                  <c:v>5359</c:v>
                </c:pt>
                <c:pt idx="72">
                  <c:v>5422</c:v>
                </c:pt>
                <c:pt idx="73">
                  <c:v>5440</c:v>
                </c:pt>
                <c:pt idx="74">
                  <c:v>5456</c:v>
                </c:pt>
                <c:pt idx="75">
                  <c:v>5510</c:v>
                </c:pt>
                <c:pt idx="76">
                  <c:v>5562</c:v>
                </c:pt>
                <c:pt idx="77">
                  <c:v>5590</c:v>
                </c:pt>
                <c:pt idx="78">
                  <c:v>5643</c:v>
                </c:pt>
                <c:pt idx="79">
                  <c:v>5670</c:v>
                </c:pt>
                <c:pt idx="80">
                  <c:v>5680</c:v>
                </c:pt>
                <c:pt idx="81">
                  <c:v>5694</c:v>
                </c:pt>
                <c:pt idx="82">
                  <c:v>5715</c:v>
                </c:pt>
                <c:pt idx="83">
                  <c:v>5748</c:v>
                </c:pt>
                <c:pt idx="84">
                  <c:v>5775</c:v>
                </c:pt>
                <c:pt idx="85">
                  <c:v>5788</c:v>
                </c:pt>
                <c:pt idx="86">
                  <c:v>5811</c:v>
                </c:pt>
                <c:pt idx="87">
                  <c:v>5822</c:v>
                </c:pt>
                <c:pt idx="88">
                  <c:v>5830</c:v>
                </c:pt>
                <c:pt idx="89">
                  <c:v>5856</c:v>
                </c:pt>
                <c:pt idx="90">
                  <c:v>5871</c:v>
                </c:pt>
                <c:pt idx="91">
                  <c:v>5903</c:v>
                </c:pt>
                <c:pt idx="92">
                  <c:v>5931</c:v>
                </c:pt>
                <c:pt idx="93">
                  <c:v>5951</c:v>
                </c:pt>
                <c:pt idx="94">
                  <c:v>5956</c:v>
                </c:pt>
                <c:pt idx="95">
                  <c:v>5962</c:v>
                </c:pt>
                <c:pt idx="96">
                  <c:v>5967</c:v>
                </c:pt>
                <c:pt idx="97">
                  <c:v>5977</c:v>
                </c:pt>
                <c:pt idx="98">
                  <c:v>5990</c:v>
                </c:pt>
                <c:pt idx="99">
                  <c:v>6005</c:v>
                </c:pt>
                <c:pt idx="100">
                  <c:v>6011</c:v>
                </c:pt>
                <c:pt idx="101">
                  <c:v>6013</c:v>
                </c:pt>
                <c:pt idx="102">
                  <c:v>6016</c:v>
                </c:pt>
                <c:pt idx="103">
                  <c:v>6031</c:v>
                </c:pt>
                <c:pt idx="104">
                  <c:v>6042</c:v>
                </c:pt>
                <c:pt idx="105">
                  <c:v>6044</c:v>
                </c:pt>
                <c:pt idx="106">
                  <c:v>6053</c:v>
                </c:pt>
                <c:pt idx="107">
                  <c:v>6057</c:v>
                </c:pt>
                <c:pt idx="108">
                  <c:v>6059</c:v>
                </c:pt>
                <c:pt idx="109">
                  <c:v>6065</c:v>
                </c:pt>
                <c:pt idx="110">
                  <c:v>6070</c:v>
                </c:pt>
                <c:pt idx="111">
                  <c:v>6074</c:v>
                </c:pt>
                <c:pt idx="112">
                  <c:v>6078</c:v>
                </c:pt>
                <c:pt idx="113">
                  <c:v>6081</c:v>
                </c:pt>
                <c:pt idx="114">
                  <c:v>6089</c:v>
                </c:pt>
                <c:pt idx="115">
                  <c:v>6090</c:v>
                </c:pt>
                <c:pt idx="116">
                  <c:v>6090</c:v>
                </c:pt>
                <c:pt idx="117">
                  <c:v>6095</c:v>
                </c:pt>
                <c:pt idx="118">
                  <c:v>6097</c:v>
                </c:pt>
                <c:pt idx="119">
                  <c:v>6100</c:v>
                </c:pt>
                <c:pt idx="120">
                  <c:v>6103</c:v>
                </c:pt>
                <c:pt idx="121">
                  <c:v>6105</c:v>
                </c:pt>
                <c:pt idx="122">
                  <c:v>6105</c:v>
                </c:pt>
                <c:pt idx="123">
                  <c:v>6107</c:v>
                </c:pt>
                <c:pt idx="124">
                  <c:v>6113</c:v>
                </c:pt>
                <c:pt idx="125">
                  <c:v>6115</c:v>
                </c:pt>
                <c:pt idx="126">
                  <c:v>6118</c:v>
                </c:pt>
                <c:pt idx="127">
                  <c:v>6120</c:v>
                </c:pt>
                <c:pt idx="128">
                  <c:v>6126</c:v>
                </c:pt>
                <c:pt idx="129">
                  <c:v>6127</c:v>
                </c:pt>
                <c:pt idx="130">
                  <c:v>6128</c:v>
                </c:pt>
                <c:pt idx="131">
                  <c:v>6132</c:v>
                </c:pt>
                <c:pt idx="132">
                  <c:v>6135</c:v>
                </c:pt>
                <c:pt idx="133">
                  <c:v>6137</c:v>
                </c:pt>
                <c:pt idx="134">
                  <c:v>6136</c:v>
                </c:pt>
                <c:pt idx="135">
                  <c:v>6137</c:v>
                </c:pt>
                <c:pt idx="136">
                  <c:v>6137</c:v>
                </c:pt>
                <c:pt idx="137">
                  <c:v>6137</c:v>
                </c:pt>
                <c:pt idx="138">
                  <c:v>6135</c:v>
                </c:pt>
                <c:pt idx="139">
                  <c:v>6136</c:v>
                </c:pt>
                <c:pt idx="140">
                  <c:v>6137</c:v>
                </c:pt>
                <c:pt idx="141">
                  <c:v>6138</c:v>
                </c:pt>
                <c:pt idx="142">
                  <c:v>6136</c:v>
                </c:pt>
                <c:pt idx="143">
                  <c:v>6136</c:v>
                </c:pt>
                <c:pt idx="144">
                  <c:v>6136</c:v>
                </c:pt>
                <c:pt idx="145">
                  <c:v>6136</c:v>
                </c:pt>
                <c:pt idx="146">
                  <c:v>6139</c:v>
                </c:pt>
                <c:pt idx="147">
                  <c:v>6139</c:v>
                </c:pt>
                <c:pt idx="148">
                  <c:v>6139</c:v>
                </c:pt>
                <c:pt idx="149">
                  <c:v>6140</c:v>
                </c:pt>
                <c:pt idx="150">
                  <c:v>6140</c:v>
                </c:pt>
                <c:pt idx="151">
                  <c:v>6141</c:v>
                </c:pt>
                <c:pt idx="152">
                  <c:v>6145</c:v>
                </c:pt>
                <c:pt idx="153">
                  <c:v>6147</c:v>
                </c:pt>
                <c:pt idx="154">
                  <c:v>6147</c:v>
                </c:pt>
                <c:pt idx="155">
                  <c:v>6147</c:v>
                </c:pt>
                <c:pt idx="156">
                  <c:v>6148</c:v>
                </c:pt>
                <c:pt idx="157">
                  <c:v>6149</c:v>
                </c:pt>
                <c:pt idx="158">
                  <c:v>6149</c:v>
                </c:pt>
                <c:pt idx="159">
                  <c:v>6150</c:v>
                </c:pt>
                <c:pt idx="160">
                  <c:v>6153</c:v>
                </c:pt>
                <c:pt idx="161">
                  <c:v>6153</c:v>
                </c:pt>
                <c:pt idx="162">
                  <c:v>6154</c:v>
                </c:pt>
                <c:pt idx="163">
                  <c:v>6157</c:v>
                </c:pt>
                <c:pt idx="164">
                  <c:v>6157</c:v>
                </c:pt>
                <c:pt idx="165">
                  <c:v>6157</c:v>
                </c:pt>
                <c:pt idx="166">
                  <c:v>6159</c:v>
                </c:pt>
                <c:pt idx="167">
                  <c:v>6161</c:v>
                </c:pt>
                <c:pt idx="168">
                  <c:v>6165</c:v>
                </c:pt>
                <c:pt idx="169">
                  <c:v>6167</c:v>
                </c:pt>
                <c:pt idx="170">
                  <c:v>6169</c:v>
                </c:pt>
                <c:pt idx="171">
                  <c:v>6172</c:v>
                </c:pt>
                <c:pt idx="172">
                  <c:v>6172</c:v>
                </c:pt>
                <c:pt idx="173">
                  <c:v>6175</c:v>
                </c:pt>
                <c:pt idx="174">
                  <c:v>6181</c:v>
                </c:pt>
                <c:pt idx="175">
                  <c:v>6191</c:v>
                </c:pt>
                <c:pt idx="176">
                  <c:v>6195</c:v>
                </c:pt>
                <c:pt idx="177">
                  <c:v>6200</c:v>
                </c:pt>
                <c:pt idx="178">
                  <c:v>6200</c:v>
                </c:pt>
                <c:pt idx="179">
                  <c:v>6202</c:v>
                </c:pt>
                <c:pt idx="180">
                  <c:v>6207</c:v>
                </c:pt>
                <c:pt idx="181">
                  <c:v>6215</c:v>
                </c:pt>
                <c:pt idx="182">
                  <c:v>6218</c:v>
                </c:pt>
                <c:pt idx="183">
                  <c:v>6220</c:v>
                </c:pt>
                <c:pt idx="184">
                  <c:v>6224</c:v>
                </c:pt>
              </c:numCache>
            </c:numRef>
          </c:xVal>
          <c:yVal>
            <c:numRef>
              <c:f>'Official - RIVM'!$AE$4:$AE$200</c:f>
              <c:numCache>
                <c:formatCode>General</c:formatCode>
                <c:ptCount val="197"/>
                <c:pt idx="8">
                  <c:v>1</c:v>
                </c:pt>
                <c:pt idx="9">
                  <c:v>0</c:v>
                </c:pt>
                <c:pt idx="10">
                  <c:v>2</c:v>
                </c:pt>
                <c:pt idx="11">
                  <c:v>0</c:v>
                </c:pt>
                <c:pt idx="12">
                  <c:v>1</c:v>
                </c:pt>
                <c:pt idx="13">
                  <c:v>1</c:v>
                </c:pt>
                <c:pt idx="14">
                  <c:v>0</c:v>
                </c:pt>
                <c:pt idx="15">
                  <c:v>5</c:v>
                </c:pt>
                <c:pt idx="16">
                  <c:v>2</c:v>
                </c:pt>
                <c:pt idx="17">
                  <c:v>8</c:v>
                </c:pt>
                <c:pt idx="18">
                  <c:v>4</c:v>
                </c:pt>
                <c:pt idx="19">
                  <c:v>19</c:v>
                </c:pt>
                <c:pt idx="20">
                  <c:v>15</c:v>
                </c:pt>
                <c:pt idx="21">
                  <c:v>18</c:v>
                </c:pt>
                <c:pt idx="22">
                  <c:v>30</c:v>
                </c:pt>
                <c:pt idx="23">
                  <c:v>30</c:v>
                </c:pt>
                <c:pt idx="24">
                  <c:v>43</c:v>
                </c:pt>
                <c:pt idx="25">
                  <c:v>34</c:v>
                </c:pt>
                <c:pt idx="26">
                  <c:v>63</c:v>
                </c:pt>
                <c:pt idx="27">
                  <c:v>80</c:v>
                </c:pt>
                <c:pt idx="28">
                  <c:v>78</c:v>
                </c:pt>
                <c:pt idx="29">
                  <c:v>112</c:v>
                </c:pt>
                <c:pt idx="30">
                  <c:v>93</c:v>
                </c:pt>
                <c:pt idx="31">
                  <c:v>132</c:v>
                </c:pt>
                <c:pt idx="32">
                  <c:v>93</c:v>
                </c:pt>
                <c:pt idx="33">
                  <c:v>175</c:v>
                </c:pt>
                <c:pt idx="34">
                  <c:v>134</c:v>
                </c:pt>
                <c:pt idx="35">
                  <c:v>166</c:v>
                </c:pt>
                <c:pt idx="36">
                  <c:v>148</c:v>
                </c:pt>
                <c:pt idx="37">
                  <c:v>164</c:v>
                </c:pt>
                <c:pt idx="38">
                  <c:v>115</c:v>
                </c:pt>
                <c:pt idx="39">
                  <c:v>101</c:v>
                </c:pt>
                <c:pt idx="40">
                  <c:v>234</c:v>
                </c:pt>
                <c:pt idx="41">
                  <c:v>147</c:v>
                </c:pt>
                <c:pt idx="42">
                  <c:v>148</c:v>
                </c:pt>
                <c:pt idx="43">
                  <c:v>115</c:v>
                </c:pt>
                <c:pt idx="44">
                  <c:v>132</c:v>
                </c:pt>
                <c:pt idx="45">
                  <c:v>94</c:v>
                </c:pt>
                <c:pt idx="46">
                  <c:v>86</c:v>
                </c:pt>
                <c:pt idx="47">
                  <c:v>122</c:v>
                </c:pt>
                <c:pt idx="48">
                  <c:v>189</c:v>
                </c:pt>
                <c:pt idx="49">
                  <c:v>181</c:v>
                </c:pt>
                <c:pt idx="50">
                  <c:v>144</c:v>
                </c:pt>
                <c:pt idx="51">
                  <c:v>142</c:v>
                </c:pt>
                <c:pt idx="52">
                  <c:v>83</c:v>
                </c:pt>
                <c:pt idx="53">
                  <c:v>67</c:v>
                </c:pt>
                <c:pt idx="54">
                  <c:v>165</c:v>
                </c:pt>
                <c:pt idx="55">
                  <c:v>138</c:v>
                </c:pt>
                <c:pt idx="56">
                  <c:v>123</c:v>
                </c:pt>
                <c:pt idx="57">
                  <c:v>112</c:v>
                </c:pt>
                <c:pt idx="58">
                  <c:v>120</c:v>
                </c:pt>
                <c:pt idx="59">
                  <c:v>66</c:v>
                </c:pt>
                <c:pt idx="60">
                  <c:v>43</c:v>
                </c:pt>
                <c:pt idx="61">
                  <c:v>48</c:v>
                </c:pt>
                <c:pt idx="62">
                  <c:v>145</c:v>
                </c:pt>
                <c:pt idx="63">
                  <c:v>84</c:v>
                </c:pt>
                <c:pt idx="64">
                  <c:v>98</c:v>
                </c:pt>
                <c:pt idx="65">
                  <c:v>94</c:v>
                </c:pt>
                <c:pt idx="66">
                  <c:v>69</c:v>
                </c:pt>
                <c:pt idx="67">
                  <c:v>26</c:v>
                </c:pt>
                <c:pt idx="68">
                  <c:v>86</c:v>
                </c:pt>
                <c:pt idx="69">
                  <c:v>36</c:v>
                </c:pt>
                <c:pt idx="70">
                  <c:v>84</c:v>
                </c:pt>
                <c:pt idx="71">
                  <c:v>71</c:v>
                </c:pt>
                <c:pt idx="72">
                  <c:v>63</c:v>
                </c:pt>
                <c:pt idx="73">
                  <c:v>18</c:v>
                </c:pt>
                <c:pt idx="74">
                  <c:v>16</c:v>
                </c:pt>
                <c:pt idx="75">
                  <c:v>54</c:v>
                </c:pt>
                <c:pt idx="76">
                  <c:v>52</c:v>
                </c:pt>
                <c:pt idx="77">
                  <c:v>28</c:v>
                </c:pt>
                <c:pt idx="78">
                  <c:v>53</c:v>
                </c:pt>
                <c:pt idx="79">
                  <c:v>27</c:v>
                </c:pt>
                <c:pt idx="80">
                  <c:v>10</c:v>
                </c:pt>
                <c:pt idx="81">
                  <c:v>14</c:v>
                </c:pt>
                <c:pt idx="82">
                  <c:v>21</c:v>
                </c:pt>
                <c:pt idx="83">
                  <c:v>33</c:v>
                </c:pt>
                <c:pt idx="84">
                  <c:v>27</c:v>
                </c:pt>
                <c:pt idx="85">
                  <c:v>13</c:v>
                </c:pt>
                <c:pt idx="86">
                  <c:v>23</c:v>
                </c:pt>
                <c:pt idx="87">
                  <c:v>11</c:v>
                </c:pt>
                <c:pt idx="88">
                  <c:v>8</c:v>
                </c:pt>
                <c:pt idx="89">
                  <c:v>26</c:v>
                </c:pt>
                <c:pt idx="90">
                  <c:v>15</c:v>
                </c:pt>
                <c:pt idx="91">
                  <c:v>32</c:v>
                </c:pt>
                <c:pt idx="92">
                  <c:v>28</c:v>
                </c:pt>
                <c:pt idx="93">
                  <c:v>20</c:v>
                </c:pt>
                <c:pt idx="94">
                  <c:v>5</c:v>
                </c:pt>
                <c:pt idx="95">
                  <c:v>6</c:v>
                </c:pt>
                <c:pt idx="96">
                  <c:v>5</c:v>
                </c:pt>
                <c:pt idx="97">
                  <c:v>10</c:v>
                </c:pt>
                <c:pt idx="98">
                  <c:v>13</c:v>
                </c:pt>
                <c:pt idx="99">
                  <c:v>15</c:v>
                </c:pt>
                <c:pt idx="100">
                  <c:v>6</c:v>
                </c:pt>
                <c:pt idx="101">
                  <c:v>2</c:v>
                </c:pt>
                <c:pt idx="102">
                  <c:v>3</c:v>
                </c:pt>
                <c:pt idx="103">
                  <c:v>15</c:v>
                </c:pt>
                <c:pt idx="104">
                  <c:v>11</c:v>
                </c:pt>
                <c:pt idx="105">
                  <c:v>2</c:v>
                </c:pt>
                <c:pt idx="106">
                  <c:v>9</c:v>
                </c:pt>
                <c:pt idx="107">
                  <c:v>4</c:v>
                </c:pt>
                <c:pt idx="108">
                  <c:v>2</c:v>
                </c:pt>
                <c:pt idx="109">
                  <c:v>6</c:v>
                </c:pt>
                <c:pt idx="110">
                  <c:v>5</c:v>
                </c:pt>
                <c:pt idx="111">
                  <c:v>4</c:v>
                </c:pt>
                <c:pt idx="112">
                  <c:v>4</c:v>
                </c:pt>
                <c:pt idx="113">
                  <c:v>3</c:v>
                </c:pt>
                <c:pt idx="114">
                  <c:v>8</c:v>
                </c:pt>
                <c:pt idx="115">
                  <c:v>1</c:v>
                </c:pt>
                <c:pt idx="116">
                  <c:v>0</c:v>
                </c:pt>
                <c:pt idx="117">
                  <c:v>5</c:v>
                </c:pt>
                <c:pt idx="118">
                  <c:v>2</c:v>
                </c:pt>
                <c:pt idx="119">
                  <c:v>3</c:v>
                </c:pt>
                <c:pt idx="120">
                  <c:v>3</c:v>
                </c:pt>
                <c:pt idx="121">
                  <c:v>2</c:v>
                </c:pt>
                <c:pt idx="122">
                  <c:v>0</c:v>
                </c:pt>
                <c:pt idx="123">
                  <c:v>2</c:v>
                </c:pt>
                <c:pt idx="124">
                  <c:v>6</c:v>
                </c:pt>
                <c:pt idx="125">
                  <c:v>2</c:v>
                </c:pt>
                <c:pt idx="126">
                  <c:v>3</c:v>
                </c:pt>
                <c:pt idx="127">
                  <c:v>2</c:v>
                </c:pt>
                <c:pt idx="128">
                  <c:v>6</c:v>
                </c:pt>
                <c:pt idx="129">
                  <c:v>1</c:v>
                </c:pt>
                <c:pt idx="130">
                  <c:v>1</c:v>
                </c:pt>
                <c:pt idx="131">
                  <c:v>4</c:v>
                </c:pt>
                <c:pt idx="132">
                  <c:v>3</c:v>
                </c:pt>
                <c:pt idx="133">
                  <c:v>2</c:v>
                </c:pt>
                <c:pt idx="134">
                  <c:v>-1</c:v>
                </c:pt>
                <c:pt idx="135">
                  <c:v>1</c:v>
                </c:pt>
                <c:pt idx="136">
                  <c:v>0</c:v>
                </c:pt>
                <c:pt idx="137">
                  <c:v>0</c:v>
                </c:pt>
                <c:pt idx="138">
                  <c:v>-2</c:v>
                </c:pt>
                <c:pt idx="139">
                  <c:v>1</c:v>
                </c:pt>
                <c:pt idx="140">
                  <c:v>1</c:v>
                </c:pt>
                <c:pt idx="141">
                  <c:v>1</c:v>
                </c:pt>
                <c:pt idx="142">
                  <c:v>-2</c:v>
                </c:pt>
                <c:pt idx="143">
                  <c:v>0</c:v>
                </c:pt>
                <c:pt idx="144">
                  <c:v>0</c:v>
                </c:pt>
                <c:pt idx="145">
                  <c:v>0</c:v>
                </c:pt>
                <c:pt idx="146">
                  <c:v>3</c:v>
                </c:pt>
                <c:pt idx="147">
                  <c:v>0</c:v>
                </c:pt>
                <c:pt idx="148">
                  <c:v>0</c:v>
                </c:pt>
                <c:pt idx="149">
                  <c:v>1</c:v>
                </c:pt>
                <c:pt idx="150">
                  <c:v>0</c:v>
                </c:pt>
                <c:pt idx="151">
                  <c:v>1</c:v>
                </c:pt>
                <c:pt idx="152">
                  <c:v>4</c:v>
                </c:pt>
                <c:pt idx="153">
                  <c:v>2</c:v>
                </c:pt>
                <c:pt idx="154">
                  <c:v>0</c:v>
                </c:pt>
                <c:pt idx="155">
                  <c:v>0</c:v>
                </c:pt>
                <c:pt idx="156">
                  <c:v>1</c:v>
                </c:pt>
                <c:pt idx="157">
                  <c:v>1</c:v>
                </c:pt>
                <c:pt idx="158">
                  <c:v>0</c:v>
                </c:pt>
                <c:pt idx="159">
                  <c:v>1</c:v>
                </c:pt>
                <c:pt idx="160">
                  <c:v>3</c:v>
                </c:pt>
                <c:pt idx="161">
                  <c:v>0</c:v>
                </c:pt>
                <c:pt idx="162">
                  <c:v>1</c:v>
                </c:pt>
                <c:pt idx="163">
                  <c:v>3</c:v>
                </c:pt>
                <c:pt idx="164">
                  <c:v>0</c:v>
                </c:pt>
                <c:pt idx="165">
                  <c:v>0</c:v>
                </c:pt>
                <c:pt idx="166">
                  <c:v>2</c:v>
                </c:pt>
                <c:pt idx="167">
                  <c:v>2</c:v>
                </c:pt>
                <c:pt idx="168">
                  <c:v>4</c:v>
                </c:pt>
                <c:pt idx="169">
                  <c:v>2</c:v>
                </c:pt>
                <c:pt idx="170">
                  <c:v>2</c:v>
                </c:pt>
                <c:pt idx="171">
                  <c:v>3</c:v>
                </c:pt>
                <c:pt idx="172" formatCode="#,##0">
                  <c:v>0</c:v>
                </c:pt>
                <c:pt idx="173" formatCode="#,##0">
                  <c:v>3</c:v>
                </c:pt>
                <c:pt idx="174" formatCode="#,##0">
                  <c:v>6</c:v>
                </c:pt>
                <c:pt idx="175" formatCode="#,##0">
                  <c:v>10</c:v>
                </c:pt>
                <c:pt idx="176" formatCode="#,##0">
                  <c:v>4</c:v>
                </c:pt>
                <c:pt idx="177" formatCode="#,##0">
                  <c:v>5</c:v>
                </c:pt>
                <c:pt idx="178" formatCode="#,##0">
                  <c:v>0</c:v>
                </c:pt>
                <c:pt idx="179" formatCode="#,##0">
                  <c:v>2</c:v>
                </c:pt>
                <c:pt idx="180" formatCode="#,##0">
                  <c:v>5</c:v>
                </c:pt>
                <c:pt idx="181" formatCode="#,##0">
                  <c:v>8</c:v>
                </c:pt>
                <c:pt idx="182" formatCode="#,##0">
                  <c:v>3</c:v>
                </c:pt>
                <c:pt idx="183" formatCode="#,##0">
                  <c:v>2</c:v>
                </c:pt>
                <c:pt idx="184" formatCode="#,##0">
                  <c:v>4</c:v>
                </c:pt>
                <c:pt idx="185" formatCode="#,##0">
                  <c:v>-6224</c:v>
                </c:pt>
                <c:pt idx="186" formatCode="#,##0">
                  <c:v>0</c:v>
                </c:pt>
                <c:pt idx="187" formatCode="#,##0">
                  <c:v>0</c:v>
                </c:pt>
                <c:pt idx="188" formatCode="#,##0">
                  <c:v>0</c:v>
                </c:pt>
                <c:pt idx="189" formatCode="#,##0">
                  <c:v>0</c:v>
                </c:pt>
              </c:numCache>
            </c:numRef>
          </c:yVal>
          <c:smooth val="0"/>
          <c:extLst>
            <c:ext xmlns:c16="http://schemas.microsoft.com/office/drawing/2014/chart" uri="{C3380CC4-5D6E-409C-BE32-E72D297353CC}">
              <c16:uniqueId val="{00000005-41F6-41E9-9EAC-121F48D50D4D}"/>
            </c:ext>
          </c:extLst>
        </c:ser>
        <c:dLbls>
          <c:showLegendKey val="0"/>
          <c:showVal val="0"/>
          <c:showCatName val="0"/>
          <c:showSerName val="0"/>
          <c:showPercent val="0"/>
          <c:showBubbleSize val="0"/>
        </c:dLbls>
        <c:axId val="596545392"/>
        <c:axId val="596544408"/>
      </c:scatterChart>
      <c:valAx>
        <c:axId val="596545392"/>
        <c:scaling>
          <c:logBase val="10"/>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1200"/>
                  <a:t>Cumulative number of:</a:t>
                </a:r>
                <a:r>
                  <a:rPr lang="nl-NL" sz="1200" baseline="0"/>
                  <a:t> </a:t>
                </a:r>
                <a:r>
                  <a:rPr lang="nl-NL" sz="1200"/>
                  <a:t>cases/hospitalizations/deceased </a:t>
                </a:r>
                <a:r>
                  <a:rPr lang="nl-NL" sz="1200" b="1"/>
                  <a:t>(Logaritmic)</a:t>
                </a:r>
                <a:r>
                  <a:rPr lang="nl-NL" sz="1200"/>
                  <a:t> ---&gt;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crossBetween val="midCat"/>
      </c:valAx>
      <c:valAx>
        <c:axId val="596544408"/>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1200" b="0" i="0" baseline="0">
                    <a:effectLst/>
                  </a:rPr>
                  <a:t>New  number of: cases/hospitalizations/deceased </a:t>
                </a:r>
                <a:r>
                  <a:rPr lang="nl-NL" sz="1200" b="1" i="0" baseline="0">
                    <a:effectLst/>
                  </a:rPr>
                  <a:t>(Logaritmic) </a:t>
                </a:r>
                <a:r>
                  <a:rPr lang="nl-NL" sz="1200" b="0" i="0" baseline="0">
                    <a:effectLst/>
                  </a:rPr>
                  <a:t> ----&gt;</a:t>
                </a:r>
                <a:endParaRPr lang="en-NL" sz="1200">
                  <a:effectLst/>
                </a:endParaRPr>
              </a:p>
            </c:rich>
          </c:tx>
          <c:layout>
            <c:manualLayout>
              <c:xMode val="edge"/>
              <c:yMode val="edge"/>
              <c:x val="2.7691949089114765E-3"/>
              <c:y val="0.222339084331885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valAx>
      <c:spPr>
        <a:noFill/>
        <a:ln>
          <a:noFill/>
        </a:ln>
        <a:effectLst/>
      </c:spPr>
    </c:plotArea>
    <c:legend>
      <c:legendPos val="r"/>
      <c:layout>
        <c:manualLayout>
          <c:xMode val="edge"/>
          <c:yMode val="edge"/>
          <c:x val="0.11922599793243745"/>
          <c:y val="0.2090159633773627"/>
          <c:w val="0.23016999830961932"/>
          <c:h val="0.25512208024781191"/>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deaths</a:t>
            </a:r>
            <a:r>
              <a:rPr lang="nl-NL" sz="2000" b="1" i="0" u="none" kern="1200" spc="100" baseline="0">
                <a:ln>
                  <a:noFill/>
                </a:ln>
                <a:solidFill>
                  <a:schemeClr val="bg2">
                    <a:lumMod val="50000"/>
                  </a:schemeClr>
                </a:solidFill>
                <a:effectLst/>
              </a:rPr>
              <a:t> in The Netherlands</a:t>
            </a:r>
            <a:endParaRPr lang="en-NL" sz="2000">
              <a:effectLst/>
            </a:endParaRPr>
          </a:p>
        </c:rich>
      </c:tx>
      <c:layout>
        <c:manualLayout>
          <c:xMode val="edge"/>
          <c:yMode val="edge"/>
          <c:x val="0.23102929869217942"/>
          <c:y val="5.148694444444444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barChart>
        <c:barDir val="col"/>
        <c:grouping val="stacked"/>
        <c:varyColors val="0"/>
        <c:ser>
          <c:idx val="0"/>
          <c:order val="1"/>
          <c:tx>
            <c:strRef>
              <c:f>'Official - RIVM'!$AG$3</c:f>
              <c:strCache>
                <c:ptCount val="1"/>
                <c:pt idx="0">
                  <c:v> Reported before today</c:v>
                </c:pt>
              </c:strCache>
            </c:strRef>
          </c:tx>
          <c:spPr>
            <a:solidFill>
              <a:srgbClr val="FF0000">
                <a:alpha val="15000"/>
              </a:srgbClr>
            </a:solidFill>
            <a:ln>
              <a:noFill/>
            </a:ln>
            <a:effectLst/>
          </c:spPr>
          <c:invertIfNegative val="0"/>
          <c:dPt>
            <c:idx val="33"/>
            <c:invertIfNegative val="0"/>
            <c:bubble3D val="0"/>
            <c:spPr>
              <a:solidFill>
                <a:srgbClr val="FF0000">
                  <a:alpha val="15000"/>
                </a:srgbClr>
              </a:solidFill>
              <a:ln>
                <a:noFill/>
              </a:ln>
              <a:effectLst/>
            </c:spPr>
            <c:extLst>
              <c:ext xmlns:c16="http://schemas.microsoft.com/office/drawing/2014/chart" uri="{C3380CC4-5D6E-409C-BE32-E72D297353CC}">
                <c16:uniqueId val="{00000000-CBBC-44C0-A41C-D328054F06E0}"/>
              </c:ext>
            </c:extLst>
          </c:dPt>
          <c:cat>
            <c:strLit>
              <c:ptCount val="181"/>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19/08/2020</c:v>
              </c:pt>
              <c:pt idx="174">
                <c:v>20/08/2020</c:v>
              </c:pt>
              <c:pt idx="175">
                <c:v>21/08/2020</c:v>
              </c:pt>
              <c:pt idx="176">
                <c:v>22/08/2020</c:v>
              </c:pt>
              <c:pt idx="177">
                <c:v>23/08/2020</c:v>
              </c:pt>
              <c:pt idx="178">
                <c:v>24/08/2020</c:v>
              </c:pt>
              <c:pt idx="179">
                <c:v>25/08/2020</c:v>
              </c:pt>
              <c:pt idx="180">
                <c:v>26/08/2020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RIVM'!$AG$4:$AG$200</c15:sqref>
                  </c15:fullRef>
                </c:ext>
              </c:extLst>
              <c:f>('Official - RIVM'!$AG$4:$AG$176,'Official - RIVM'!$AG$178:$AG$185)</c:f>
              <c:numCache>
                <c:formatCode>General</c:formatCode>
                <c:ptCount val="181"/>
                <c:pt idx="0">
                  <c:v>0</c:v>
                </c:pt>
                <c:pt idx="1">
                  <c:v>0</c:v>
                </c:pt>
                <c:pt idx="2">
                  <c:v>0</c:v>
                </c:pt>
                <c:pt idx="3">
                  <c:v>0</c:v>
                </c:pt>
                <c:pt idx="4">
                  <c:v>0</c:v>
                </c:pt>
                <c:pt idx="5">
                  <c:v>0</c:v>
                </c:pt>
                <c:pt idx="6">
                  <c:v>0</c:v>
                </c:pt>
                <c:pt idx="7">
                  <c:v>0</c:v>
                </c:pt>
                <c:pt idx="8">
                  <c:v>1</c:v>
                </c:pt>
                <c:pt idx="9">
                  <c:v>1</c:v>
                </c:pt>
                <c:pt idx="10">
                  <c:v>2</c:v>
                </c:pt>
                <c:pt idx="11">
                  <c:v>0</c:v>
                </c:pt>
                <c:pt idx="12">
                  <c:v>1</c:v>
                </c:pt>
                <c:pt idx="13">
                  <c:v>2</c:v>
                </c:pt>
                <c:pt idx="14">
                  <c:v>3</c:v>
                </c:pt>
                <c:pt idx="15">
                  <c:v>6</c:v>
                </c:pt>
                <c:pt idx="16">
                  <c:v>10</c:v>
                </c:pt>
                <c:pt idx="17">
                  <c:v>14</c:v>
                </c:pt>
                <c:pt idx="18">
                  <c:v>24</c:v>
                </c:pt>
                <c:pt idx="19">
                  <c:v>23</c:v>
                </c:pt>
                <c:pt idx="20">
                  <c:v>19</c:v>
                </c:pt>
                <c:pt idx="21">
                  <c:v>44</c:v>
                </c:pt>
                <c:pt idx="22">
                  <c:v>56</c:v>
                </c:pt>
                <c:pt idx="23">
                  <c:v>64</c:v>
                </c:pt>
                <c:pt idx="24">
                  <c:v>61</c:v>
                </c:pt>
                <c:pt idx="25">
                  <c:v>86</c:v>
                </c:pt>
                <c:pt idx="26">
                  <c:v>76</c:v>
                </c:pt>
                <c:pt idx="27">
                  <c:v>114</c:v>
                </c:pt>
                <c:pt idx="28">
                  <c:v>124</c:v>
                </c:pt>
                <c:pt idx="29">
                  <c:v>114</c:v>
                </c:pt>
                <c:pt idx="30">
                  <c:v>153</c:v>
                </c:pt>
                <c:pt idx="31">
                  <c:v>123</c:v>
                </c:pt>
                <c:pt idx="32">
                  <c:v>153</c:v>
                </c:pt>
                <c:pt idx="33">
                  <c:v>175</c:v>
                </c:pt>
                <c:pt idx="34">
                  <c:v>161</c:v>
                </c:pt>
                <c:pt idx="35">
                  <c:v>176</c:v>
                </c:pt>
                <c:pt idx="36">
                  <c:v>171</c:v>
                </c:pt>
                <c:pt idx="37">
                  <c:v>171</c:v>
                </c:pt>
                <c:pt idx="38">
                  <c:v>163</c:v>
                </c:pt>
                <c:pt idx="39">
                  <c:v>167</c:v>
                </c:pt>
                <c:pt idx="40">
                  <c:v>151</c:v>
                </c:pt>
                <c:pt idx="41">
                  <c:v>150</c:v>
                </c:pt>
                <c:pt idx="42">
                  <c:v>117</c:v>
                </c:pt>
                <c:pt idx="43">
                  <c:v>157</c:v>
                </c:pt>
                <c:pt idx="44">
                  <c:v>141</c:v>
                </c:pt>
                <c:pt idx="45">
                  <c:v>143</c:v>
                </c:pt>
                <c:pt idx="46">
                  <c:v>129</c:v>
                </c:pt>
                <c:pt idx="47">
                  <c:v>130</c:v>
                </c:pt>
                <c:pt idx="48">
                  <c:v>123</c:v>
                </c:pt>
                <c:pt idx="49">
                  <c:v>137</c:v>
                </c:pt>
                <c:pt idx="50">
                  <c:v>129</c:v>
                </c:pt>
                <c:pt idx="51">
                  <c:v>118</c:v>
                </c:pt>
                <c:pt idx="52">
                  <c:v>113</c:v>
                </c:pt>
                <c:pt idx="53">
                  <c:v>95</c:v>
                </c:pt>
                <c:pt idx="54">
                  <c:v>128</c:v>
                </c:pt>
                <c:pt idx="55">
                  <c:v>117</c:v>
                </c:pt>
                <c:pt idx="56">
                  <c:v>104</c:v>
                </c:pt>
                <c:pt idx="57">
                  <c:v>92</c:v>
                </c:pt>
                <c:pt idx="58">
                  <c:v>81</c:v>
                </c:pt>
                <c:pt idx="59">
                  <c:v>78</c:v>
                </c:pt>
                <c:pt idx="60">
                  <c:v>75</c:v>
                </c:pt>
                <c:pt idx="61">
                  <c:v>70</c:v>
                </c:pt>
                <c:pt idx="62">
                  <c:v>58</c:v>
                </c:pt>
                <c:pt idx="63">
                  <c:v>66</c:v>
                </c:pt>
                <c:pt idx="64">
                  <c:v>53</c:v>
                </c:pt>
                <c:pt idx="65">
                  <c:v>55</c:v>
                </c:pt>
                <c:pt idx="66">
                  <c:v>45</c:v>
                </c:pt>
                <c:pt idx="67">
                  <c:v>57</c:v>
                </c:pt>
                <c:pt idx="68">
                  <c:v>35</c:v>
                </c:pt>
                <c:pt idx="69">
                  <c:v>53</c:v>
                </c:pt>
                <c:pt idx="70">
                  <c:v>44</c:v>
                </c:pt>
                <c:pt idx="71">
                  <c:v>40</c:v>
                </c:pt>
                <c:pt idx="72">
                  <c:v>39</c:v>
                </c:pt>
                <c:pt idx="73">
                  <c:v>25</c:v>
                </c:pt>
                <c:pt idx="74">
                  <c:v>33</c:v>
                </c:pt>
                <c:pt idx="75">
                  <c:v>34</c:v>
                </c:pt>
                <c:pt idx="76">
                  <c:v>26</c:v>
                </c:pt>
                <c:pt idx="77">
                  <c:v>22</c:v>
                </c:pt>
                <c:pt idx="78">
                  <c:v>23</c:v>
                </c:pt>
                <c:pt idx="79">
                  <c:v>19</c:v>
                </c:pt>
                <c:pt idx="80">
                  <c:v>16</c:v>
                </c:pt>
                <c:pt idx="81">
                  <c:v>15</c:v>
                </c:pt>
                <c:pt idx="82">
                  <c:v>20</c:v>
                </c:pt>
                <c:pt idx="83">
                  <c:v>22</c:v>
                </c:pt>
                <c:pt idx="84">
                  <c:v>11</c:v>
                </c:pt>
                <c:pt idx="85">
                  <c:v>20</c:v>
                </c:pt>
                <c:pt idx="86">
                  <c:v>18</c:v>
                </c:pt>
                <c:pt idx="87">
                  <c:v>13</c:v>
                </c:pt>
                <c:pt idx="88">
                  <c:v>15</c:v>
                </c:pt>
                <c:pt idx="89">
                  <c:v>19</c:v>
                </c:pt>
                <c:pt idx="90">
                  <c:v>16</c:v>
                </c:pt>
                <c:pt idx="91">
                  <c:v>5</c:v>
                </c:pt>
                <c:pt idx="92">
                  <c:v>11</c:v>
                </c:pt>
                <c:pt idx="93">
                  <c:v>11</c:v>
                </c:pt>
                <c:pt idx="94">
                  <c:v>14</c:v>
                </c:pt>
                <c:pt idx="95">
                  <c:v>7</c:v>
                </c:pt>
                <c:pt idx="96">
                  <c:v>8</c:v>
                </c:pt>
                <c:pt idx="97">
                  <c:v>6</c:v>
                </c:pt>
                <c:pt idx="98">
                  <c:v>8</c:v>
                </c:pt>
                <c:pt idx="99">
                  <c:v>9</c:v>
                </c:pt>
                <c:pt idx="100">
                  <c:v>7</c:v>
                </c:pt>
                <c:pt idx="101">
                  <c:v>9</c:v>
                </c:pt>
                <c:pt idx="102">
                  <c:v>5</c:v>
                </c:pt>
                <c:pt idx="103">
                  <c:v>5</c:v>
                </c:pt>
                <c:pt idx="104">
                  <c:v>7</c:v>
                </c:pt>
                <c:pt idx="105">
                  <c:v>5</c:v>
                </c:pt>
                <c:pt idx="106">
                  <c:v>5</c:v>
                </c:pt>
                <c:pt idx="107">
                  <c:v>1</c:v>
                </c:pt>
                <c:pt idx="108">
                  <c:v>4</c:v>
                </c:pt>
                <c:pt idx="109">
                  <c:v>5</c:v>
                </c:pt>
                <c:pt idx="110">
                  <c:v>3</c:v>
                </c:pt>
                <c:pt idx="111">
                  <c:v>4</c:v>
                </c:pt>
                <c:pt idx="112">
                  <c:v>5</c:v>
                </c:pt>
                <c:pt idx="113">
                  <c:v>2</c:v>
                </c:pt>
                <c:pt idx="114">
                  <c:v>1</c:v>
                </c:pt>
                <c:pt idx="115">
                  <c:v>4</c:v>
                </c:pt>
                <c:pt idx="116">
                  <c:v>1</c:v>
                </c:pt>
                <c:pt idx="117">
                  <c:v>1</c:v>
                </c:pt>
                <c:pt idx="118">
                  <c:v>2</c:v>
                </c:pt>
                <c:pt idx="119">
                  <c:v>0</c:v>
                </c:pt>
                <c:pt idx="120">
                  <c:v>2</c:v>
                </c:pt>
                <c:pt idx="121">
                  <c:v>3</c:v>
                </c:pt>
                <c:pt idx="122">
                  <c:v>2</c:v>
                </c:pt>
                <c:pt idx="123">
                  <c:v>1</c:v>
                </c:pt>
                <c:pt idx="124">
                  <c:v>2</c:v>
                </c:pt>
                <c:pt idx="125">
                  <c:v>3</c:v>
                </c:pt>
                <c:pt idx="126">
                  <c:v>0</c:v>
                </c:pt>
                <c:pt idx="127">
                  <c:v>3</c:v>
                </c:pt>
                <c:pt idx="128">
                  <c:v>0</c:v>
                </c:pt>
                <c:pt idx="129">
                  <c:v>3</c:v>
                </c:pt>
                <c:pt idx="130">
                  <c:v>0</c:v>
                </c:pt>
                <c:pt idx="131">
                  <c:v>2</c:v>
                </c:pt>
                <c:pt idx="132">
                  <c:v>0</c:v>
                </c:pt>
                <c:pt idx="133">
                  <c:v>0</c:v>
                </c:pt>
                <c:pt idx="134">
                  <c:v>1</c:v>
                </c:pt>
                <c:pt idx="135">
                  <c:v>0</c:v>
                </c:pt>
                <c:pt idx="136">
                  <c:v>2</c:v>
                </c:pt>
                <c:pt idx="137">
                  <c:v>0</c:v>
                </c:pt>
                <c:pt idx="138">
                  <c:v>2</c:v>
                </c:pt>
                <c:pt idx="139">
                  <c:v>3</c:v>
                </c:pt>
                <c:pt idx="140">
                  <c:v>0</c:v>
                </c:pt>
                <c:pt idx="141">
                  <c:v>1</c:v>
                </c:pt>
                <c:pt idx="142">
                  <c:v>0</c:v>
                </c:pt>
                <c:pt idx="143">
                  <c:v>1</c:v>
                </c:pt>
                <c:pt idx="144">
                  <c:v>2</c:v>
                </c:pt>
                <c:pt idx="145">
                  <c:v>0</c:v>
                </c:pt>
                <c:pt idx="146">
                  <c:v>3</c:v>
                </c:pt>
                <c:pt idx="147">
                  <c:v>1</c:v>
                </c:pt>
                <c:pt idx="148">
                  <c:v>0</c:v>
                </c:pt>
                <c:pt idx="149">
                  <c:v>0</c:v>
                </c:pt>
                <c:pt idx="150">
                  <c:v>1</c:v>
                </c:pt>
                <c:pt idx="151">
                  <c:v>3</c:v>
                </c:pt>
                <c:pt idx="152">
                  <c:v>2</c:v>
                </c:pt>
                <c:pt idx="153">
                  <c:v>1</c:v>
                </c:pt>
                <c:pt idx="154">
                  <c:v>1</c:v>
                </c:pt>
                <c:pt idx="155">
                  <c:v>1</c:v>
                </c:pt>
                <c:pt idx="156">
                  <c:v>0</c:v>
                </c:pt>
                <c:pt idx="157">
                  <c:v>0</c:v>
                </c:pt>
                <c:pt idx="158">
                  <c:v>0</c:v>
                </c:pt>
                <c:pt idx="159">
                  <c:v>0</c:v>
                </c:pt>
                <c:pt idx="160">
                  <c:v>2</c:v>
                </c:pt>
                <c:pt idx="161">
                  <c:v>0</c:v>
                </c:pt>
                <c:pt idx="162">
                  <c:v>0</c:v>
                </c:pt>
                <c:pt idx="163">
                  <c:v>1</c:v>
                </c:pt>
                <c:pt idx="164">
                  <c:v>1</c:v>
                </c:pt>
                <c:pt idx="165">
                  <c:v>5</c:v>
                </c:pt>
                <c:pt idx="166">
                  <c:v>3</c:v>
                </c:pt>
                <c:pt idx="167">
                  <c:v>2</c:v>
                </c:pt>
                <c:pt idx="168">
                  <c:v>1</c:v>
                </c:pt>
                <c:pt idx="169">
                  <c:v>2</c:v>
                </c:pt>
                <c:pt idx="170">
                  <c:v>2</c:v>
                </c:pt>
                <c:pt idx="171">
                  <c:v>0</c:v>
                </c:pt>
                <c:pt idx="172">
                  <c:v>1</c:v>
                </c:pt>
                <c:pt idx="173">
                  <c:v>0</c:v>
                </c:pt>
                <c:pt idx="174">
                  <c:v>0</c:v>
                </c:pt>
                <c:pt idx="175">
                  <c:v>0</c:v>
                </c:pt>
                <c:pt idx="176">
                  <c:v>0</c:v>
                </c:pt>
                <c:pt idx="177">
                  <c:v>0</c:v>
                </c:pt>
                <c:pt idx="178">
                  <c:v>0</c:v>
                </c:pt>
                <c:pt idx="179">
                  <c:v>0</c:v>
                </c:pt>
              </c:numCache>
            </c:numRef>
          </c:val>
          <c:extLst>
            <c:ext xmlns:c16="http://schemas.microsoft.com/office/drawing/2014/chart" uri="{C3380CC4-5D6E-409C-BE32-E72D297353CC}">
              <c16:uniqueId val="{0000002B-FB7C-4406-AD84-D4EE0A535350}"/>
            </c:ext>
          </c:extLst>
        </c:ser>
        <c:ser>
          <c:idx val="2"/>
          <c:order val="2"/>
          <c:tx>
            <c:strRef>
              <c:f>'Official - RIVM'!$AF$3</c:f>
              <c:strCache>
                <c:ptCount val="1"/>
                <c:pt idx="0">
                  <c:v> Added today</c:v>
                </c:pt>
              </c:strCache>
            </c:strRef>
          </c:tx>
          <c:spPr>
            <a:solidFill>
              <a:srgbClr val="FF0000">
                <a:alpha val="50000"/>
              </a:srgbClr>
            </a:solidFill>
            <a:ln>
              <a:noFill/>
            </a:ln>
            <a:effectLst/>
          </c:spPr>
          <c:invertIfNegative val="0"/>
          <c:cat>
            <c:strLit>
              <c:ptCount val="181"/>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19/08/2020</c:v>
              </c:pt>
              <c:pt idx="174">
                <c:v>20/08/2020</c:v>
              </c:pt>
              <c:pt idx="175">
                <c:v>21/08/2020</c:v>
              </c:pt>
              <c:pt idx="176">
                <c:v>22/08/2020</c:v>
              </c:pt>
              <c:pt idx="177">
                <c:v>23/08/2020</c:v>
              </c:pt>
              <c:pt idx="178">
                <c:v>24/08/2020</c:v>
              </c:pt>
              <c:pt idx="179">
                <c:v>25/08/2020</c:v>
              </c:pt>
              <c:pt idx="180">
                <c:v>26/08/2020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RIVM'!$AF$4:$AF$200</c15:sqref>
                  </c15:fullRef>
                </c:ext>
              </c:extLst>
              <c:f>('Official - RIVM'!$AF$4:$AF$176,'Official - RIVM'!$AF$178:$AF$185)</c:f>
              <c:numCache>
                <c:formatCode>General</c:formatCode>
                <c:ptCount val="18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pt idx="168">
                  <c:v>2</c:v>
                </c:pt>
                <c:pt idx="169">
                  <c:v>2</c:v>
                </c:pt>
                <c:pt idx="170">
                  <c:v>3</c:v>
                </c:pt>
                <c:pt idx="171">
                  <c:v>3</c:v>
                </c:pt>
                <c:pt idx="172">
                  <c:v>5</c:v>
                </c:pt>
                <c:pt idx="173">
                  <c:v>2</c:v>
                </c:pt>
                <c:pt idx="174">
                  <c:v>6</c:v>
                </c:pt>
                <c:pt idx="175">
                  <c:v>4</c:v>
                </c:pt>
                <c:pt idx="176">
                  <c:v>0</c:v>
                </c:pt>
                <c:pt idx="177">
                  <c:v>1</c:v>
                </c:pt>
                <c:pt idx="178">
                  <c:v>0</c:v>
                </c:pt>
                <c:pt idx="179">
                  <c:v>0</c:v>
                </c:pt>
              </c:numCache>
            </c:numRef>
          </c:val>
          <c:extLst>
            <c:ext xmlns:c16="http://schemas.microsoft.com/office/drawing/2014/chart" uri="{C3380CC4-5D6E-409C-BE32-E72D297353CC}">
              <c16:uniqueId val="{00000000-0BA3-485B-AAE1-A33FEAD62530}"/>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RIVM'!$AK$3</c:f>
              <c:strCache>
                <c:ptCount val="1"/>
                <c:pt idx="0">
                  <c:v> 7 day moving average</c:v>
                </c:pt>
              </c:strCache>
            </c:strRef>
          </c:tx>
          <c:spPr>
            <a:ln w="44450" cap="rnd">
              <a:solidFill>
                <a:srgbClr val="FF0000"/>
              </a:solidFill>
              <a:round/>
            </a:ln>
            <a:effectLst/>
          </c:spPr>
          <c:marker>
            <c:symbol val="none"/>
          </c:marker>
          <c:cat>
            <c:numRef>
              <c:extLst>
                <c:ext xmlns:c15="http://schemas.microsoft.com/office/drawing/2012/chart" uri="{02D57815-91ED-43cb-92C2-25804820EDAC}">
                  <c15:fullRef>
                    <c15:sqref>'Official - RIVM'!$C$4:$C$200</c15:sqref>
                  </c15:fullRef>
                </c:ext>
              </c:extLst>
              <c:f>('Official - RIVM'!$C$4:$C$176,'Official - RIVM'!$C$178:$C$185)</c:f>
              <c:numCache>
                <c:formatCode>m/d/yyyy</c:formatCode>
                <c:ptCount val="181"/>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extLst>
                <c:ext xmlns:c15="http://schemas.microsoft.com/office/drawing/2012/chart" uri="{02D57815-91ED-43cb-92C2-25804820EDAC}">
                  <c15:fullRef>
                    <c15:sqref>'Official - RIVM'!$AK$4:$AK$174</c15:sqref>
                  </c15:fullRef>
                </c:ext>
              </c:extLst>
              <c:f>'Official - RIVM'!$AK$4:$AK$174</c:f>
              <c:numCache>
                <c:formatCode>General</c:formatCode>
                <c:ptCount val="171"/>
                <c:pt idx="6" formatCode="0">
                  <c:v>0</c:v>
                </c:pt>
                <c:pt idx="7" formatCode="0">
                  <c:v>0</c:v>
                </c:pt>
                <c:pt idx="8" formatCode="0">
                  <c:v>0.14285714285714285</c:v>
                </c:pt>
                <c:pt idx="9" formatCode="0">
                  <c:v>0.2857142857142857</c:v>
                </c:pt>
                <c:pt idx="10" formatCode="0">
                  <c:v>0.5714285714285714</c:v>
                </c:pt>
                <c:pt idx="11" formatCode="0">
                  <c:v>0.5714285714285714</c:v>
                </c:pt>
                <c:pt idx="12" formatCode="0">
                  <c:v>0.7142857142857143</c:v>
                </c:pt>
                <c:pt idx="13" formatCode="0">
                  <c:v>1</c:v>
                </c:pt>
                <c:pt idx="14" formatCode="0">
                  <c:v>1.4285714285714286</c:v>
                </c:pt>
                <c:pt idx="15" formatCode="0">
                  <c:v>2.1428571428571428</c:v>
                </c:pt>
                <c:pt idx="16" formatCode="0">
                  <c:v>3.4285714285714284</c:v>
                </c:pt>
                <c:pt idx="17" formatCode="0">
                  <c:v>5.1428571428571432</c:v>
                </c:pt>
                <c:pt idx="18" formatCode="0">
                  <c:v>8.5714285714285712</c:v>
                </c:pt>
                <c:pt idx="19" formatCode="0">
                  <c:v>11.714285714285714</c:v>
                </c:pt>
                <c:pt idx="20" formatCode="0">
                  <c:v>14.142857142857142</c:v>
                </c:pt>
                <c:pt idx="21" formatCode="0">
                  <c:v>20</c:v>
                </c:pt>
                <c:pt idx="22" formatCode="0">
                  <c:v>27.142857142857142</c:v>
                </c:pt>
                <c:pt idx="23" formatCode="0">
                  <c:v>34.857142857142854</c:v>
                </c:pt>
                <c:pt idx="24" formatCode="0">
                  <c:v>41.571428571428569</c:v>
                </c:pt>
                <c:pt idx="25" formatCode="0">
                  <c:v>50.428571428571431</c:v>
                </c:pt>
                <c:pt idx="26" formatCode="0">
                  <c:v>58</c:v>
                </c:pt>
                <c:pt idx="27" formatCode="0">
                  <c:v>71.571428571428569</c:v>
                </c:pt>
                <c:pt idx="28" formatCode="0">
                  <c:v>83</c:v>
                </c:pt>
                <c:pt idx="29" formatCode="0">
                  <c:v>91.285714285714292</c:v>
                </c:pt>
                <c:pt idx="30" formatCode="0">
                  <c:v>104</c:v>
                </c:pt>
                <c:pt idx="31" formatCode="0">
                  <c:v>112.85714285714286</c:v>
                </c:pt>
                <c:pt idx="32" formatCode="0">
                  <c:v>122.42857142857143</c:v>
                </c:pt>
                <c:pt idx="33" formatCode="0">
                  <c:v>136.57142857142858</c:v>
                </c:pt>
                <c:pt idx="34" formatCode="0">
                  <c:v>143.28571428571428</c:v>
                </c:pt>
                <c:pt idx="35" formatCode="0">
                  <c:v>150.71428571428572</c:v>
                </c:pt>
                <c:pt idx="36" formatCode="0">
                  <c:v>158.85714285714286</c:v>
                </c:pt>
                <c:pt idx="37" formatCode="0">
                  <c:v>161.42857142857142</c:v>
                </c:pt>
                <c:pt idx="38" formatCode="0">
                  <c:v>167.14285714285714</c:v>
                </c:pt>
                <c:pt idx="39" formatCode="0">
                  <c:v>169.14285714285714</c:v>
                </c:pt>
                <c:pt idx="40" formatCode="0">
                  <c:v>165.71428571428572</c:v>
                </c:pt>
                <c:pt idx="41" formatCode="0">
                  <c:v>164.14285714285714</c:v>
                </c:pt>
                <c:pt idx="42" formatCode="0">
                  <c:v>155.71428571428572</c:v>
                </c:pt>
                <c:pt idx="43" formatCode="0">
                  <c:v>153.71428571428572</c:v>
                </c:pt>
                <c:pt idx="44" formatCode="0">
                  <c:v>149.42857142857142</c:v>
                </c:pt>
                <c:pt idx="45" formatCode="0">
                  <c:v>146.57142857142858</c:v>
                </c:pt>
                <c:pt idx="46" formatCode="0">
                  <c:v>141.14285714285714</c:v>
                </c:pt>
                <c:pt idx="47" formatCode="0">
                  <c:v>138.14285714285714</c:v>
                </c:pt>
                <c:pt idx="48" formatCode="0">
                  <c:v>134.28571428571428</c:v>
                </c:pt>
                <c:pt idx="49" formatCode="0">
                  <c:v>137.14285714285714</c:v>
                </c:pt>
                <c:pt idx="50" formatCode="0">
                  <c:v>133.14285714285714</c:v>
                </c:pt>
                <c:pt idx="51" formatCode="0">
                  <c:v>129.85714285714286</c:v>
                </c:pt>
                <c:pt idx="52" formatCode="0">
                  <c:v>125.57142857142857</c:v>
                </c:pt>
                <c:pt idx="53" formatCode="0">
                  <c:v>120.71428571428571</c:v>
                </c:pt>
                <c:pt idx="54" formatCode="0">
                  <c:v>120.42857142857143</c:v>
                </c:pt>
                <c:pt idx="55" formatCode="0">
                  <c:v>119.57142857142857</c:v>
                </c:pt>
                <c:pt idx="56" formatCode="0">
                  <c:v>114.85714285714286</c:v>
                </c:pt>
                <c:pt idx="57" formatCode="0">
                  <c:v>109.57142857142857</c:v>
                </c:pt>
                <c:pt idx="58" formatCode="0">
                  <c:v>104.28571428571429</c:v>
                </c:pt>
                <c:pt idx="59" formatCode="0">
                  <c:v>99.285714285714292</c:v>
                </c:pt>
                <c:pt idx="60" formatCode="0">
                  <c:v>96.428571428571431</c:v>
                </c:pt>
                <c:pt idx="61" formatCode="0">
                  <c:v>88.142857142857139</c:v>
                </c:pt>
                <c:pt idx="62" formatCode="0">
                  <c:v>79.714285714285708</c:v>
                </c:pt>
                <c:pt idx="63" formatCode="0">
                  <c:v>74.285714285714292</c:v>
                </c:pt>
                <c:pt idx="64" formatCode="0">
                  <c:v>68.714285714285708</c:v>
                </c:pt>
                <c:pt idx="65" formatCode="0">
                  <c:v>65</c:v>
                </c:pt>
                <c:pt idx="66" formatCode="0">
                  <c:v>60.285714285714285</c:v>
                </c:pt>
                <c:pt idx="67" formatCode="0">
                  <c:v>57.714285714285715</c:v>
                </c:pt>
                <c:pt idx="68" formatCode="0">
                  <c:v>52.714285714285715</c:v>
                </c:pt>
                <c:pt idx="69" formatCode="0">
                  <c:v>52</c:v>
                </c:pt>
                <c:pt idx="70" formatCode="0">
                  <c:v>48.857142857142854</c:v>
                </c:pt>
                <c:pt idx="71" formatCode="0">
                  <c:v>47</c:v>
                </c:pt>
                <c:pt idx="72" formatCode="0">
                  <c:v>44.714285714285715</c:v>
                </c:pt>
                <c:pt idx="73" formatCode="0">
                  <c:v>41.857142857142854</c:v>
                </c:pt>
                <c:pt idx="74" formatCode="0">
                  <c:v>38.428571428571431</c:v>
                </c:pt>
                <c:pt idx="75" formatCode="0">
                  <c:v>38.285714285714285</c:v>
                </c:pt>
                <c:pt idx="76" formatCode="0">
                  <c:v>34.428571428571431</c:v>
                </c:pt>
                <c:pt idx="77" formatCode="0">
                  <c:v>31.285714285714285</c:v>
                </c:pt>
                <c:pt idx="78" formatCode="0">
                  <c:v>28.857142857142858</c:v>
                </c:pt>
                <c:pt idx="79" formatCode="0">
                  <c:v>26</c:v>
                </c:pt>
                <c:pt idx="80" formatCode="0">
                  <c:v>24.714285714285715</c:v>
                </c:pt>
                <c:pt idx="81" formatCode="0">
                  <c:v>22.142857142857142</c:v>
                </c:pt>
                <c:pt idx="82" formatCode="0">
                  <c:v>20.142857142857142</c:v>
                </c:pt>
                <c:pt idx="83" formatCode="0">
                  <c:v>19.571428571428573</c:v>
                </c:pt>
                <c:pt idx="84" formatCode="0">
                  <c:v>18</c:v>
                </c:pt>
                <c:pt idx="85" formatCode="0">
                  <c:v>17.571428571428573</c:v>
                </c:pt>
                <c:pt idx="86" formatCode="0">
                  <c:v>17.428571428571427</c:v>
                </c:pt>
                <c:pt idx="87" formatCode="0">
                  <c:v>17</c:v>
                </c:pt>
                <c:pt idx="88" formatCode="0">
                  <c:v>17</c:v>
                </c:pt>
                <c:pt idx="89" formatCode="0">
                  <c:v>16.857142857142858</c:v>
                </c:pt>
                <c:pt idx="90" formatCode="0">
                  <c:v>16</c:v>
                </c:pt>
                <c:pt idx="91" formatCode="0">
                  <c:v>15.142857142857142</c:v>
                </c:pt>
                <c:pt idx="92" formatCode="0">
                  <c:v>13.857142857142858</c:v>
                </c:pt>
                <c:pt idx="93" formatCode="0">
                  <c:v>12.857142857142858</c:v>
                </c:pt>
                <c:pt idx="94" formatCode="0">
                  <c:v>13</c:v>
                </c:pt>
                <c:pt idx="95" formatCode="0">
                  <c:v>11.857142857142858</c:v>
                </c:pt>
                <c:pt idx="96" formatCode="0">
                  <c:v>10.285714285714286</c:v>
                </c:pt>
                <c:pt idx="97" formatCode="0">
                  <c:v>8.8571428571428577</c:v>
                </c:pt>
                <c:pt idx="98" formatCode="0">
                  <c:v>9.2857142857142865</c:v>
                </c:pt>
                <c:pt idx="99" formatCode="0">
                  <c:v>9</c:v>
                </c:pt>
                <c:pt idx="100" formatCode="0">
                  <c:v>8.4285714285714288</c:v>
                </c:pt>
                <c:pt idx="101" formatCode="0">
                  <c:v>7.7142857142857144</c:v>
                </c:pt>
                <c:pt idx="102" formatCode="0">
                  <c:v>7.4285714285714288</c:v>
                </c:pt>
                <c:pt idx="103" formatCode="0">
                  <c:v>7</c:v>
                </c:pt>
                <c:pt idx="104" formatCode="0">
                  <c:v>7.1428571428571432</c:v>
                </c:pt>
                <c:pt idx="105" formatCode="0">
                  <c:v>6.7142857142857144</c:v>
                </c:pt>
                <c:pt idx="106" formatCode="0">
                  <c:v>6.1428571428571432</c:v>
                </c:pt>
                <c:pt idx="107" formatCode="0">
                  <c:v>5.2857142857142856</c:v>
                </c:pt>
                <c:pt idx="108" formatCode="0">
                  <c:v>4.5714285714285712</c:v>
                </c:pt>
                <c:pt idx="109" formatCode="0">
                  <c:v>4.5714285714285712</c:v>
                </c:pt>
                <c:pt idx="110" formatCode="0">
                  <c:v>4.2857142857142856</c:v>
                </c:pt>
                <c:pt idx="111" formatCode="0">
                  <c:v>3.8571428571428572</c:v>
                </c:pt>
                <c:pt idx="112" formatCode="0">
                  <c:v>3.8571428571428572</c:v>
                </c:pt>
                <c:pt idx="113" formatCode="0">
                  <c:v>3.4285714285714284</c:v>
                </c:pt>
                <c:pt idx="114" formatCode="0">
                  <c:v>3.4285714285714284</c:v>
                </c:pt>
                <c:pt idx="115" formatCode="0">
                  <c:v>3.4285714285714284</c:v>
                </c:pt>
                <c:pt idx="116" formatCode="0">
                  <c:v>2.8571428571428572</c:v>
                </c:pt>
                <c:pt idx="117" formatCode="0">
                  <c:v>2.5714285714285716</c:v>
                </c:pt>
                <c:pt idx="118" formatCode="0">
                  <c:v>2.2857142857142856</c:v>
                </c:pt>
                <c:pt idx="119" formatCode="0">
                  <c:v>1.5714285714285714</c:v>
                </c:pt>
                <c:pt idx="120" formatCode="0">
                  <c:v>1.5714285714285714</c:v>
                </c:pt>
                <c:pt idx="121" formatCode="0">
                  <c:v>1.8571428571428572</c:v>
                </c:pt>
                <c:pt idx="122" formatCode="0">
                  <c:v>1.5714285714285714</c:v>
                </c:pt>
                <c:pt idx="123" formatCode="0">
                  <c:v>1.5714285714285714</c:v>
                </c:pt>
                <c:pt idx="124" formatCode="0">
                  <c:v>1.7142857142857142</c:v>
                </c:pt>
                <c:pt idx="125" formatCode="0">
                  <c:v>1.8571428571428572</c:v>
                </c:pt>
                <c:pt idx="126" formatCode="0">
                  <c:v>1.8571428571428572</c:v>
                </c:pt>
                <c:pt idx="127" formatCode="0">
                  <c:v>2</c:v>
                </c:pt>
                <c:pt idx="128" formatCode="0">
                  <c:v>1.5714285714285714</c:v>
                </c:pt>
                <c:pt idx="129" formatCode="0">
                  <c:v>1.7142857142857142</c:v>
                </c:pt>
                <c:pt idx="130" formatCode="0">
                  <c:v>1.5714285714285714</c:v>
                </c:pt>
                <c:pt idx="131" formatCode="0">
                  <c:v>1.7142857142857142</c:v>
                </c:pt>
                <c:pt idx="132" formatCode="0">
                  <c:v>1.2857142857142858</c:v>
                </c:pt>
                <c:pt idx="133" formatCode="0">
                  <c:v>1.2857142857142858</c:v>
                </c:pt>
                <c:pt idx="134" formatCode="0">
                  <c:v>1</c:v>
                </c:pt>
                <c:pt idx="135" formatCode="0">
                  <c:v>1</c:v>
                </c:pt>
                <c:pt idx="136" formatCode="0">
                  <c:v>0.8571428571428571</c:v>
                </c:pt>
                <c:pt idx="137" formatCode="0">
                  <c:v>0.8571428571428571</c:v>
                </c:pt>
                <c:pt idx="138" formatCode="0">
                  <c:v>0.7142857142857143</c:v>
                </c:pt>
                <c:pt idx="139" formatCode="0">
                  <c:v>1.1428571428571428</c:v>
                </c:pt>
                <c:pt idx="140" formatCode="0">
                  <c:v>1.1428571428571428</c:v>
                </c:pt>
                <c:pt idx="141" formatCode="0">
                  <c:v>1.1428571428571428</c:v>
                </c:pt>
                <c:pt idx="142" formatCode="0">
                  <c:v>1.1428571428571428</c:v>
                </c:pt>
                <c:pt idx="143" formatCode="0">
                  <c:v>1</c:v>
                </c:pt>
                <c:pt idx="144" formatCode="0">
                  <c:v>1.2857142857142858</c:v>
                </c:pt>
                <c:pt idx="145" formatCode="0">
                  <c:v>1</c:v>
                </c:pt>
                <c:pt idx="146" formatCode="0">
                  <c:v>1</c:v>
                </c:pt>
                <c:pt idx="147" formatCode="0">
                  <c:v>1.1428571428571428</c:v>
                </c:pt>
                <c:pt idx="148" formatCode="0">
                  <c:v>1</c:v>
                </c:pt>
                <c:pt idx="149" formatCode="0">
                  <c:v>1</c:v>
                </c:pt>
                <c:pt idx="150" formatCode="0">
                  <c:v>1</c:v>
                </c:pt>
                <c:pt idx="151" formatCode="0">
                  <c:v>1.1428571428571428</c:v>
                </c:pt>
                <c:pt idx="152" formatCode="0">
                  <c:v>1.4285714285714286</c:v>
                </c:pt>
                <c:pt idx="153" formatCode="0">
                  <c:v>1.1428571428571428</c:v>
                </c:pt>
                <c:pt idx="154" formatCode="0">
                  <c:v>1.1428571428571428</c:v>
                </c:pt>
                <c:pt idx="155" formatCode="0">
                  <c:v>1.2857142857142858</c:v>
                </c:pt>
                <c:pt idx="156" formatCode="0">
                  <c:v>1.2857142857142858</c:v>
                </c:pt>
                <c:pt idx="157" formatCode="0">
                  <c:v>1.1428571428571428</c:v>
                </c:pt>
                <c:pt idx="158" formatCode="0">
                  <c:v>0.7142857142857143</c:v>
                </c:pt>
                <c:pt idx="159" formatCode="0">
                  <c:v>0.42857142857142855</c:v>
                </c:pt>
                <c:pt idx="160" formatCode="0">
                  <c:v>0.5714285714285714</c:v>
                </c:pt>
                <c:pt idx="161" formatCode="0">
                  <c:v>0.42857142857142855</c:v>
                </c:pt>
                <c:pt idx="162" formatCode="0">
                  <c:v>0.2857142857142857</c:v>
                </c:pt>
                <c:pt idx="163" formatCode="0">
                  <c:v>0.42857142857142855</c:v>
                </c:pt>
                <c:pt idx="164" formatCode="0">
                  <c:v>0.5714285714285714</c:v>
                </c:pt>
                <c:pt idx="165" formatCode="0">
                  <c:v>1.2857142857142858</c:v>
                </c:pt>
                <c:pt idx="166" formatCode="0">
                  <c:v>1.7142857142857142</c:v>
                </c:pt>
                <c:pt idx="167" formatCode="0">
                  <c:v>1.8571428571428572</c:v>
                </c:pt>
                <c:pt idx="168" formatCode="0">
                  <c:v>2.2857142857142856</c:v>
                </c:pt>
                <c:pt idx="169" formatCode="0">
                  <c:v>2.8571428571428572</c:v>
                </c:pt>
                <c:pt idx="170" formatCode="0">
                  <c:v>3.4285714285714284</c:v>
                </c:pt>
              </c:numCache>
            </c:numRef>
          </c:val>
          <c:smooth val="0"/>
          <c:extLst>
            <c:ext xmlns:c16="http://schemas.microsoft.com/office/drawing/2014/chart" uri="{C3380CC4-5D6E-409C-BE32-E72D297353CC}">
              <c16:uniqueId val="{0000002C-FB7C-4406-AD84-D4EE0A535350}"/>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180"/>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5"/>
      </c:valAx>
      <c:spPr>
        <a:noFill/>
        <a:ln w="25400">
          <a:noFill/>
        </a:ln>
        <a:effectLst/>
      </c:spPr>
    </c:plotArea>
    <c:legend>
      <c:legendPos val="t"/>
      <c:layout>
        <c:manualLayout>
          <c:xMode val="edge"/>
          <c:yMode val="edge"/>
          <c:x val="0.65337624708000097"/>
          <c:y val="0.12381431007618275"/>
          <c:w val="0.31815166426032143"/>
          <c:h val="0.11563243440359804"/>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ysClr val="windowText" lastClr="000000">
                    <a:lumMod val="65000"/>
                    <a:lumOff val="35000"/>
                  </a:sysClr>
                </a:solidFill>
                <a:latin typeface="+mn-lt"/>
                <a:ea typeface="+mn-ea"/>
                <a:cs typeface="+mn-cs"/>
              </a:defRPr>
            </a:pPr>
            <a:r>
              <a:rPr lang="nl-NL" sz="2000">
                <a:solidFill>
                  <a:schemeClr val="bg2">
                    <a:lumMod val="50000"/>
                  </a:schemeClr>
                </a:solidFill>
              </a:rPr>
              <a:t>New COVID-19 </a:t>
            </a:r>
            <a:r>
              <a:rPr lang="nl-NL" sz="2000" u="sng">
                <a:solidFill>
                  <a:schemeClr val="bg2">
                    <a:lumMod val="50000"/>
                  </a:schemeClr>
                </a:solidFill>
              </a:rPr>
              <a:t>hospitalizations</a:t>
            </a:r>
            <a:r>
              <a:rPr lang="nl-NL" sz="2000">
                <a:solidFill>
                  <a:schemeClr val="bg2">
                    <a:lumMod val="50000"/>
                  </a:schemeClr>
                </a:solidFill>
              </a:rPr>
              <a:t> in The Netherlands</a:t>
            </a:r>
            <a:endParaRPr lang="en-NL" sz="2000">
              <a:effectLst/>
            </a:endParaRPr>
          </a:p>
        </c:rich>
      </c:tx>
      <c:layout>
        <c:manualLayout>
          <c:xMode val="edge"/>
          <c:yMode val="edge"/>
          <c:x val="0.15342655641823519"/>
          <c:y val="5.024607712406779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730551581778999"/>
          <c:y val="0.12922388888888889"/>
          <c:w val="0.86883412475087018"/>
          <c:h val="0.77418034532812841"/>
        </c:manualLayout>
      </c:layout>
      <c:barChart>
        <c:barDir val="col"/>
        <c:grouping val="stacked"/>
        <c:varyColors val="0"/>
        <c:ser>
          <c:idx val="0"/>
          <c:order val="1"/>
          <c:tx>
            <c:strRef>
              <c:f>'Official - RIVM'!$U$3</c:f>
              <c:strCache>
                <c:ptCount val="1"/>
                <c:pt idx="0">
                  <c:v> Reported before today</c:v>
                </c:pt>
              </c:strCache>
            </c:strRef>
          </c:tx>
          <c:spPr>
            <a:solidFill>
              <a:schemeClr val="accent2">
                <a:lumMod val="40000"/>
                <a:lumOff val="60000"/>
              </a:schemeClr>
            </a:solidFill>
            <a:ln>
              <a:noFill/>
            </a:ln>
            <a:effectLst/>
          </c:spPr>
          <c:invertIfNegative val="0"/>
          <c:dPt>
            <c:idx val="29"/>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0-3DE8-4332-B8D3-5634483B400B}"/>
              </c:ext>
            </c:extLst>
          </c:dPt>
          <c:cat>
            <c:strLit>
              <c:ptCount val="182"/>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18/08/2020</c:v>
              </c:pt>
              <c:pt idx="174">
                <c:v>19/08/2020</c:v>
              </c:pt>
              <c:pt idx="175">
                <c:v>20/08/2020</c:v>
              </c:pt>
              <c:pt idx="176">
                <c:v>21/08/2020</c:v>
              </c:pt>
              <c:pt idx="177">
                <c:v>22/08/2020</c:v>
              </c:pt>
              <c:pt idx="178">
                <c:v>23/08/2020</c:v>
              </c:pt>
              <c:pt idx="179">
                <c:v>24/08/2020</c:v>
              </c:pt>
              <c:pt idx="180">
                <c:v>25/08/2020</c:v>
              </c:pt>
              <c:pt idx="181">
                <c:v>26/08/2020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RIVM'!$U$4:$U$200</c15:sqref>
                  </c15:fullRef>
                </c:ext>
              </c:extLst>
              <c:f>'Official - RIVM'!$U$4:$U$185</c:f>
              <c:numCache>
                <c:formatCode>General</c:formatCode>
                <c:ptCount val="182"/>
                <c:pt idx="0">
                  <c:v>1</c:v>
                </c:pt>
                <c:pt idx="1">
                  <c:v>8</c:v>
                </c:pt>
                <c:pt idx="2">
                  <c:v>1</c:v>
                </c:pt>
                <c:pt idx="3">
                  <c:v>10</c:v>
                </c:pt>
                <c:pt idx="4">
                  <c:v>14</c:v>
                </c:pt>
                <c:pt idx="5">
                  <c:v>6</c:v>
                </c:pt>
                <c:pt idx="6">
                  <c:v>13</c:v>
                </c:pt>
                <c:pt idx="7">
                  <c:v>13</c:v>
                </c:pt>
                <c:pt idx="8">
                  <c:v>20</c:v>
                </c:pt>
                <c:pt idx="9">
                  <c:v>17</c:v>
                </c:pt>
                <c:pt idx="10">
                  <c:v>25</c:v>
                </c:pt>
                <c:pt idx="11">
                  <c:v>47</c:v>
                </c:pt>
                <c:pt idx="12">
                  <c:v>39</c:v>
                </c:pt>
                <c:pt idx="13">
                  <c:v>54</c:v>
                </c:pt>
                <c:pt idx="14">
                  <c:v>81</c:v>
                </c:pt>
                <c:pt idx="15">
                  <c:v>87</c:v>
                </c:pt>
                <c:pt idx="16">
                  <c:v>91</c:v>
                </c:pt>
                <c:pt idx="17">
                  <c:v>101</c:v>
                </c:pt>
                <c:pt idx="18">
                  <c:v>183</c:v>
                </c:pt>
                <c:pt idx="19">
                  <c:v>178</c:v>
                </c:pt>
                <c:pt idx="20">
                  <c:v>245</c:v>
                </c:pt>
                <c:pt idx="21">
                  <c:v>349</c:v>
                </c:pt>
                <c:pt idx="22">
                  <c:v>335</c:v>
                </c:pt>
                <c:pt idx="23">
                  <c:v>280</c:v>
                </c:pt>
                <c:pt idx="24">
                  <c:v>301</c:v>
                </c:pt>
                <c:pt idx="25">
                  <c:v>556</c:v>
                </c:pt>
                <c:pt idx="26">
                  <c:v>478</c:v>
                </c:pt>
                <c:pt idx="27">
                  <c:v>512</c:v>
                </c:pt>
                <c:pt idx="28">
                  <c:v>490</c:v>
                </c:pt>
                <c:pt idx="29">
                  <c:v>609</c:v>
                </c:pt>
                <c:pt idx="30">
                  <c:v>338</c:v>
                </c:pt>
                <c:pt idx="31">
                  <c:v>301</c:v>
                </c:pt>
                <c:pt idx="32">
                  <c:v>504</c:v>
                </c:pt>
                <c:pt idx="33">
                  <c:v>341</c:v>
                </c:pt>
                <c:pt idx="34">
                  <c:v>362</c:v>
                </c:pt>
                <c:pt idx="35">
                  <c:v>352</c:v>
                </c:pt>
                <c:pt idx="36">
                  <c:v>333</c:v>
                </c:pt>
                <c:pt idx="37">
                  <c:v>198</c:v>
                </c:pt>
                <c:pt idx="38">
                  <c:v>217</c:v>
                </c:pt>
                <c:pt idx="39">
                  <c:v>312</c:v>
                </c:pt>
                <c:pt idx="40">
                  <c:v>193</c:v>
                </c:pt>
                <c:pt idx="41">
                  <c:v>189</c:v>
                </c:pt>
                <c:pt idx="42">
                  <c:v>186</c:v>
                </c:pt>
                <c:pt idx="43">
                  <c:v>170</c:v>
                </c:pt>
                <c:pt idx="44">
                  <c:v>133</c:v>
                </c:pt>
                <c:pt idx="45">
                  <c:v>126</c:v>
                </c:pt>
                <c:pt idx="46">
                  <c:v>135</c:v>
                </c:pt>
                <c:pt idx="47">
                  <c:v>159</c:v>
                </c:pt>
                <c:pt idx="48">
                  <c:v>108</c:v>
                </c:pt>
                <c:pt idx="49">
                  <c:v>101</c:v>
                </c:pt>
                <c:pt idx="50">
                  <c:v>122</c:v>
                </c:pt>
                <c:pt idx="51">
                  <c:v>70</c:v>
                </c:pt>
                <c:pt idx="52">
                  <c:v>60</c:v>
                </c:pt>
                <c:pt idx="53">
                  <c:v>90</c:v>
                </c:pt>
                <c:pt idx="54">
                  <c:v>71</c:v>
                </c:pt>
                <c:pt idx="55">
                  <c:v>69</c:v>
                </c:pt>
                <c:pt idx="56">
                  <c:v>76</c:v>
                </c:pt>
                <c:pt idx="57">
                  <c:v>44</c:v>
                </c:pt>
                <c:pt idx="58">
                  <c:v>44</c:v>
                </c:pt>
                <c:pt idx="59">
                  <c:v>31</c:v>
                </c:pt>
                <c:pt idx="60">
                  <c:v>39</c:v>
                </c:pt>
                <c:pt idx="61">
                  <c:v>59</c:v>
                </c:pt>
                <c:pt idx="62">
                  <c:v>41</c:v>
                </c:pt>
                <c:pt idx="63">
                  <c:v>36</c:v>
                </c:pt>
                <c:pt idx="64">
                  <c:v>29</c:v>
                </c:pt>
                <c:pt idx="65">
                  <c:v>17</c:v>
                </c:pt>
                <c:pt idx="66">
                  <c:v>32</c:v>
                </c:pt>
                <c:pt idx="67">
                  <c:v>32</c:v>
                </c:pt>
                <c:pt idx="68">
                  <c:v>16</c:v>
                </c:pt>
                <c:pt idx="69">
                  <c:v>36</c:v>
                </c:pt>
                <c:pt idx="70">
                  <c:v>27</c:v>
                </c:pt>
                <c:pt idx="71">
                  <c:v>27</c:v>
                </c:pt>
                <c:pt idx="72">
                  <c:v>16</c:v>
                </c:pt>
                <c:pt idx="73">
                  <c:v>13</c:v>
                </c:pt>
                <c:pt idx="74">
                  <c:v>22</c:v>
                </c:pt>
                <c:pt idx="75">
                  <c:v>10</c:v>
                </c:pt>
                <c:pt idx="76">
                  <c:v>19</c:v>
                </c:pt>
                <c:pt idx="77">
                  <c:v>11</c:v>
                </c:pt>
                <c:pt idx="78">
                  <c:v>10</c:v>
                </c:pt>
                <c:pt idx="79">
                  <c:v>9</c:v>
                </c:pt>
                <c:pt idx="80">
                  <c:v>8</c:v>
                </c:pt>
                <c:pt idx="81">
                  <c:v>11</c:v>
                </c:pt>
                <c:pt idx="82">
                  <c:v>8</c:v>
                </c:pt>
                <c:pt idx="83">
                  <c:v>9</c:v>
                </c:pt>
                <c:pt idx="84">
                  <c:v>8</c:v>
                </c:pt>
                <c:pt idx="85">
                  <c:v>9</c:v>
                </c:pt>
                <c:pt idx="86">
                  <c:v>8</c:v>
                </c:pt>
                <c:pt idx="87">
                  <c:v>4</c:v>
                </c:pt>
                <c:pt idx="88">
                  <c:v>14</c:v>
                </c:pt>
                <c:pt idx="89">
                  <c:v>7</c:v>
                </c:pt>
                <c:pt idx="90">
                  <c:v>8</c:v>
                </c:pt>
                <c:pt idx="91">
                  <c:v>4</c:v>
                </c:pt>
                <c:pt idx="92">
                  <c:v>9</c:v>
                </c:pt>
                <c:pt idx="93">
                  <c:v>8</c:v>
                </c:pt>
                <c:pt idx="94">
                  <c:v>6</c:v>
                </c:pt>
                <c:pt idx="95">
                  <c:v>5</c:v>
                </c:pt>
                <c:pt idx="96">
                  <c:v>9</c:v>
                </c:pt>
                <c:pt idx="97">
                  <c:v>2</c:v>
                </c:pt>
                <c:pt idx="98">
                  <c:v>8</c:v>
                </c:pt>
                <c:pt idx="99">
                  <c:v>5</c:v>
                </c:pt>
                <c:pt idx="100">
                  <c:v>3</c:v>
                </c:pt>
                <c:pt idx="101">
                  <c:v>2</c:v>
                </c:pt>
                <c:pt idx="102">
                  <c:v>6</c:v>
                </c:pt>
                <c:pt idx="103">
                  <c:v>5</c:v>
                </c:pt>
                <c:pt idx="104">
                  <c:v>2</c:v>
                </c:pt>
                <c:pt idx="105">
                  <c:v>3</c:v>
                </c:pt>
                <c:pt idx="106">
                  <c:v>5</c:v>
                </c:pt>
                <c:pt idx="107">
                  <c:v>1</c:v>
                </c:pt>
                <c:pt idx="108">
                  <c:v>2</c:v>
                </c:pt>
                <c:pt idx="109">
                  <c:v>0</c:v>
                </c:pt>
                <c:pt idx="110">
                  <c:v>4</c:v>
                </c:pt>
                <c:pt idx="111">
                  <c:v>1</c:v>
                </c:pt>
                <c:pt idx="112">
                  <c:v>3</c:v>
                </c:pt>
                <c:pt idx="113">
                  <c:v>2</c:v>
                </c:pt>
                <c:pt idx="114">
                  <c:v>3</c:v>
                </c:pt>
                <c:pt idx="115">
                  <c:v>2</c:v>
                </c:pt>
                <c:pt idx="116">
                  <c:v>4</c:v>
                </c:pt>
                <c:pt idx="117">
                  <c:v>2</c:v>
                </c:pt>
                <c:pt idx="118">
                  <c:v>2</c:v>
                </c:pt>
                <c:pt idx="119">
                  <c:v>3</c:v>
                </c:pt>
                <c:pt idx="120">
                  <c:v>0</c:v>
                </c:pt>
                <c:pt idx="121">
                  <c:v>2</c:v>
                </c:pt>
                <c:pt idx="122">
                  <c:v>1</c:v>
                </c:pt>
                <c:pt idx="123">
                  <c:v>1</c:v>
                </c:pt>
                <c:pt idx="124">
                  <c:v>1</c:v>
                </c:pt>
                <c:pt idx="125">
                  <c:v>1</c:v>
                </c:pt>
                <c:pt idx="126">
                  <c:v>0</c:v>
                </c:pt>
                <c:pt idx="127">
                  <c:v>1</c:v>
                </c:pt>
                <c:pt idx="128">
                  <c:v>0</c:v>
                </c:pt>
                <c:pt idx="129">
                  <c:v>1</c:v>
                </c:pt>
                <c:pt idx="130">
                  <c:v>2</c:v>
                </c:pt>
                <c:pt idx="131">
                  <c:v>2</c:v>
                </c:pt>
                <c:pt idx="132">
                  <c:v>1</c:v>
                </c:pt>
                <c:pt idx="133">
                  <c:v>2</c:v>
                </c:pt>
                <c:pt idx="134">
                  <c:v>1</c:v>
                </c:pt>
                <c:pt idx="135">
                  <c:v>0</c:v>
                </c:pt>
                <c:pt idx="136">
                  <c:v>1</c:v>
                </c:pt>
                <c:pt idx="137">
                  <c:v>4</c:v>
                </c:pt>
                <c:pt idx="138">
                  <c:v>1</c:v>
                </c:pt>
                <c:pt idx="139">
                  <c:v>1</c:v>
                </c:pt>
                <c:pt idx="140">
                  <c:v>0</c:v>
                </c:pt>
                <c:pt idx="141">
                  <c:v>3</c:v>
                </c:pt>
                <c:pt idx="142">
                  <c:v>2</c:v>
                </c:pt>
                <c:pt idx="143">
                  <c:v>4</c:v>
                </c:pt>
                <c:pt idx="144">
                  <c:v>2</c:v>
                </c:pt>
                <c:pt idx="145">
                  <c:v>1</c:v>
                </c:pt>
                <c:pt idx="146">
                  <c:v>3</c:v>
                </c:pt>
                <c:pt idx="147">
                  <c:v>5</c:v>
                </c:pt>
                <c:pt idx="148">
                  <c:v>3</c:v>
                </c:pt>
                <c:pt idx="149">
                  <c:v>5</c:v>
                </c:pt>
                <c:pt idx="150">
                  <c:v>1</c:v>
                </c:pt>
                <c:pt idx="151">
                  <c:v>3</c:v>
                </c:pt>
                <c:pt idx="152">
                  <c:v>6</c:v>
                </c:pt>
                <c:pt idx="153">
                  <c:v>4</c:v>
                </c:pt>
                <c:pt idx="154">
                  <c:v>12</c:v>
                </c:pt>
                <c:pt idx="155">
                  <c:v>9</c:v>
                </c:pt>
                <c:pt idx="156">
                  <c:v>4</c:v>
                </c:pt>
                <c:pt idx="157">
                  <c:v>2</c:v>
                </c:pt>
                <c:pt idx="158">
                  <c:v>7</c:v>
                </c:pt>
                <c:pt idx="159">
                  <c:v>2</c:v>
                </c:pt>
                <c:pt idx="160">
                  <c:v>3</c:v>
                </c:pt>
                <c:pt idx="161">
                  <c:v>4</c:v>
                </c:pt>
                <c:pt idx="162">
                  <c:v>7</c:v>
                </c:pt>
                <c:pt idx="163">
                  <c:v>10</c:v>
                </c:pt>
                <c:pt idx="164">
                  <c:v>12</c:v>
                </c:pt>
                <c:pt idx="165">
                  <c:v>11</c:v>
                </c:pt>
                <c:pt idx="166">
                  <c:v>3</c:v>
                </c:pt>
                <c:pt idx="167">
                  <c:v>5</c:v>
                </c:pt>
                <c:pt idx="168">
                  <c:v>3</c:v>
                </c:pt>
                <c:pt idx="169">
                  <c:v>2</c:v>
                </c:pt>
                <c:pt idx="170">
                  <c:v>3</c:v>
                </c:pt>
                <c:pt idx="171">
                  <c:v>2</c:v>
                </c:pt>
                <c:pt idx="172">
                  <c:v>0</c:v>
                </c:pt>
                <c:pt idx="173">
                  <c:v>0</c:v>
                </c:pt>
                <c:pt idx="174">
                  <c:v>0</c:v>
                </c:pt>
                <c:pt idx="175">
                  <c:v>0</c:v>
                </c:pt>
                <c:pt idx="176">
                  <c:v>0</c:v>
                </c:pt>
                <c:pt idx="177">
                  <c:v>0</c:v>
                </c:pt>
                <c:pt idx="178">
                  <c:v>0</c:v>
                </c:pt>
                <c:pt idx="179">
                  <c:v>0</c:v>
                </c:pt>
                <c:pt idx="180">
                  <c:v>0</c:v>
                </c:pt>
              </c:numCache>
            </c:numRef>
          </c:val>
          <c:extLst>
            <c:ext xmlns:c16="http://schemas.microsoft.com/office/drawing/2014/chart" uri="{C3380CC4-5D6E-409C-BE32-E72D297353CC}">
              <c16:uniqueId val="{00000000-49FB-4709-A77C-BDF585605C5F}"/>
            </c:ext>
          </c:extLst>
        </c:ser>
        <c:ser>
          <c:idx val="2"/>
          <c:order val="2"/>
          <c:tx>
            <c:strRef>
              <c:f>'Official - RIVM'!$T$3</c:f>
              <c:strCache>
                <c:ptCount val="1"/>
                <c:pt idx="0">
                  <c:v> Added today</c:v>
                </c:pt>
              </c:strCache>
            </c:strRef>
          </c:tx>
          <c:spPr>
            <a:solidFill>
              <a:schemeClr val="accent2">
                <a:lumMod val="75000"/>
              </a:schemeClr>
            </a:solidFill>
            <a:ln>
              <a:noFill/>
            </a:ln>
            <a:effectLst/>
          </c:spPr>
          <c:invertIfNegative val="0"/>
          <c:cat>
            <c:strLit>
              <c:ptCount val="182"/>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18/08/2020</c:v>
              </c:pt>
              <c:pt idx="174">
                <c:v>19/08/2020</c:v>
              </c:pt>
              <c:pt idx="175">
                <c:v>20/08/2020</c:v>
              </c:pt>
              <c:pt idx="176">
                <c:v>21/08/2020</c:v>
              </c:pt>
              <c:pt idx="177">
                <c:v>22/08/2020</c:v>
              </c:pt>
              <c:pt idx="178">
                <c:v>23/08/2020</c:v>
              </c:pt>
              <c:pt idx="179">
                <c:v>24/08/2020</c:v>
              </c:pt>
              <c:pt idx="180">
                <c:v>25/08/2020</c:v>
              </c:pt>
              <c:pt idx="181">
                <c:v>26/08/2020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RIVM'!$T$4:$T$200</c15:sqref>
                  </c15:fullRef>
                </c:ext>
              </c:extLst>
              <c:f>'Official - RIVM'!$T$4:$T$185</c:f>
              <c:numCache>
                <c:formatCode>General</c:formatCode>
                <c:ptCount val="18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0</c:v>
                </c:pt>
                <c:pt idx="145">
                  <c:v>0</c:v>
                </c:pt>
                <c:pt idx="146">
                  <c:v>0</c:v>
                </c:pt>
                <c:pt idx="147">
                  <c:v>2</c:v>
                </c:pt>
                <c:pt idx="148">
                  <c:v>0</c:v>
                </c:pt>
                <c:pt idx="149">
                  <c:v>0</c:v>
                </c:pt>
                <c:pt idx="150">
                  <c:v>1</c:v>
                </c:pt>
                <c:pt idx="151">
                  <c:v>1</c:v>
                </c:pt>
                <c:pt idx="152">
                  <c:v>0</c:v>
                </c:pt>
                <c:pt idx="153">
                  <c:v>0</c:v>
                </c:pt>
                <c:pt idx="154">
                  <c:v>0</c:v>
                </c:pt>
                <c:pt idx="155">
                  <c:v>0</c:v>
                </c:pt>
                <c:pt idx="156">
                  <c:v>0</c:v>
                </c:pt>
                <c:pt idx="157">
                  <c:v>1</c:v>
                </c:pt>
                <c:pt idx="158">
                  <c:v>2</c:v>
                </c:pt>
                <c:pt idx="159">
                  <c:v>0</c:v>
                </c:pt>
                <c:pt idx="160">
                  <c:v>3</c:v>
                </c:pt>
                <c:pt idx="161">
                  <c:v>1</c:v>
                </c:pt>
                <c:pt idx="162">
                  <c:v>2</c:v>
                </c:pt>
                <c:pt idx="163">
                  <c:v>1</c:v>
                </c:pt>
                <c:pt idx="164">
                  <c:v>1</c:v>
                </c:pt>
                <c:pt idx="165">
                  <c:v>3</c:v>
                </c:pt>
                <c:pt idx="166">
                  <c:v>3</c:v>
                </c:pt>
                <c:pt idx="167">
                  <c:v>5</c:v>
                </c:pt>
                <c:pt idx="168">
                  <c:v>5</c:v>
                </c:pt>
                <c:pt idx="169">
                  <c:v>6</c:v>
                </c:pt>
                <c:pt idx="170">
                  <c:v>4</c:v>
                </c:pt>
                <c:pt idx="171">
                  <c:v>7</c:v>
                </c:pt>
                <c:pt idx="172">
                  <c:v>8</c:v>
                </c:pt>
                <c:pt idx="173">
                  <c:v>6</c:v>
                </c:pt>
                <c:pt idx="174">
                  <c:v>1</c:v>
                </c:pt>
                <c:pt idx="175">
                  <c:v>5</c:v>
                </c:pt>
                <c:pt idx="176">
                  <c:v>4</c:v>
                </c:pt>
                <c:pt idx="177">
                  <c:v>6</c:v>
                </c:pt>
                <c:pt idx="178">
                  <c:v>1</c:v>
                </c:pt>
                <c:pt idx="179">
                  <c:v>0</c:v>
                </c:pt>
                <c:pt idx="180">
                  <c:v>0</c:v>
                </c:pt>
              </c:numCache>
            </c:numRef>
          </c:val>
          <c:extLst>
            <c:ext xmlns:c16="http://schemas.microsoft.com/office/drawing/2014/chart" uri="{C3380CC4-5D6E-409C-BE32-E72D297353CC}">
              <c16:uniqueId val="{00000001-49FB-4709-A77C-BDF585605C5F}"/>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RIVM'!$Y$3</c:f>
              <c:strCache>
                <c:ptCount val="1"/>
                <c:pt idx="0">
                  <c:v> 7 day moving average</c:v>
                </c:pt>
              </c:strCache>
            </c:strRef>
          </c:tx>
          <c:spPr>
            <a:ln w="44450" cap="rnd">
              <a:solidFill>
                <a:schemeClr val="accent2">
                  <a:lumMod val="75000"/>
                </a:schemeClr>
              </a:solidFill>
              <a:round/>
            </a:ln>
            <a:effectLst/>
          </c:spPr>
          <c:marker>
            <c:symbol val="none"/>
          </c:marker>
          <c:cat>
            <c:numRef>
              <c:extLst>
                <c:ext xmlns:c15="http://schemas.microsoft.com/office/drawing/2012/chart" uri="{02D57815-91ED-43cb-92C2-25804820EDAC}">
                  <c15:fullRef>
                    <c15:sqref>'Official - RIVM'!$C$4:$C$200</c15:sqref>
                  </c15:fullRef>
                </c:ext>
              </c:extLst>
              <c:f>'Official - RIVM'!$C$4:$C$185</c:f>
              <c:numCache>
                <c:formatCode>m/d/yyyy</c:formatCode>
                <c:ptCount val="182"/>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extLst>
                <c:ext xmlns:c15="http://schemas.microsoft.com/office/drawing/2012/chart" uri="{02D57815-91ED-43cb-92C2-25804820EDAC}">
                  <c15:fullRef>
                    <c15:sqref>'Official - RIVM'!$Y$4:$Y$173</c15:sqref>
                  </c15:fullRef>
                </c:ext>
              </c:extLst>
              <c:f>'Official - RIVM'!$Y$4:$Y$173</c:f>
              <c:numCache>
                <c:formatCode>0</c:formatCode>
                <c:ptCount val="170"/>
                <c:pt idx="7">
                  <c:v>9.2857142857142865</c:v>
                </c:pt>
                <c:pt idx="8">
                  <c:v>11</c:v>
                </c:pt>
                <c:pt idx="9">
                  <c:v>13.285714285714286</c:v>
                </c:pt>
                <c:pt idx="10">
                  <c:v>15.428571428571429</c:v>
                </c:pt>
                <c:pt idx="11">
                  <c:v>20.142857142857142</c:v>
                </c:pt>
                <c:pt idx="12">
                  <c:v>24.857142857142858</c:v>
                </c:pt>
                <c:pt idx="13">
                  <c:v>30.714285714285715</c:v>
                </c:pt>
                <c:pt idx="14">
                  <c:v>40.428571428571431</c:v>
                </c:pt>
                <c:pt idx="15">
                  <c:v>50</c:v>
                </c:pt>
                <c:pt idx="16">
                  <c:v>60.571428571428569</c:v>
                </c:pt>
                <c:pt idx="17">
                  <c:v>71.428571428571431</c:v>
                </c:pt>
                <c:pt idx="18">
                  <c:v>90.857142857142861</c:v>
                </c:pt>
                <c:pt idx="19">
                  <c:v>110.71428571428571</c:v>
                </c:pt>
                <c:pt idx="20">
                  <c:v>138</c:v>
                </c:pt>
                <c:pt idx="21">
                  <c:v>176.28571428571428</c:v>
                </c:pt>
                <c:pt idx="22">
                  <c:v>211.71428571428572</c:v>
                </c:pt>
                <c:pt idx="23">
                  <c:v>238.71428571428572</c:v>
                </c:pt>
                <c:pt idx="24">
                  <c:v>267.28571428571428</c:v>
                </c:pt>
                <c:pt idx="25">
                  <c:v>320.57142857142856</c:v>
                </c:pt>
                <c:pt idx="26">
                  <c:v>363.42857142857144</c:v>
                </c:pt>
                <c:pt idx="27">
                  <c:v>401.57142857142856</c:v>
                </c:pt>
                <c:pt idx="28">
                  <c:v>421.71428571428572</c:v>
                </c:pt>
                <c:pt idx="29">
                  <c:v>460.85714285714283</c:v>
                </c:pt>
                <c:pt idx="30">
                  <c:v>469.14285714285717</c:v>
                </c:pt>
                <c:pt idx="31">
                  <c:v>469.14285714285717</c:v>
                </c:pt>
                <c:pt idx="32">
                  <c:v>461.71428571428572</c:v>
                </c:pt>
                <c:pt idx="33">
                  <c:v>442.14285714285717</c:v>
                </c:pt>
                <c:pt idx="34">
                  <c:v>420.71428571428572</c:v>
                </c:pt>
                <c:pt idx="35">
                  <c:v>401</c:v>
                </c:pt>
                <c:pt idx="36">
                  <c:v>361.57142857142856</c:v>
                </c:pt>
                <c:pt idx="37">
                  <c:v>341.57142857142856</c:v>
                </c:pt>
                <c:pt idx="38">
                  <c:v>329.57142857142856</c:v>
                </c:pt>
                <c:pt idx="39">
                  <c:v>302.14285714285717</c:v>
                </c:pt>
                <c:pt idx="40">
                  <c:v>281</c:v>
                </c:pt>
                <c:pt idx="41">
                  <c:v>256.28571428571428</c:v>
                </c:pt>
                <c:pt idx="42">
                  <c:v>232.57142857142858</c:v>
                </c:pt>
                <c:pt idx="43">
                  <c:v>209.28571428571428</c:v>
                </c:pt>
                <c:pt idx="44">
                  <c:v>200</c:v>
                </c:pt>
                <c:pt idx="45">
                  <c:v>187</c:v>
                </c:pt>
                <c:pt idx="46">
                  <c:v>161.71428571428572</c:v>
                </c:pt>
                <c:pt idx="47">
                  <c:v>156.85714285714286</c:v>
                </c:pt>
                <c:pt idx="48">
                  <c:v>145.28571428571428</c:v>
                </c:pt>
                <c:pt idx="49">
                  <c:v>133.14285714285714</c:v>
                </c:pt>
                <c:pt idx="50">
                  <c:v>126.28571428571429</c:v>
                </c:pt>
                <c:pt idx="51">
                  <c:v>117.28571428571429</c:v>
                </c:pt>
                <c:pt idx="52">
                  <c:v>107.85714285714286</c:v>
                </c:pt>
                <c:pt idx="53">
                  <c:v>101.42857142857143</c:v>
                </c:pt>
                <c:pt idx="54">
                  <c:v>88.857142857142861</c:v>
                </c:pt>
                <c:pt idx="55">
                  <c:v>83.285714285714292</c:v>
                </c:pt>
                <c:pt idx="56">
                  <c:v>79.714285714285708</c:v>
                </c:pt>
                <c:pt idx="57">
                  <c:v>68.571428571428569</c:v>
                </c:pt>
                <c:pt idx="58">
                  <c:v>64.857142857142861</c:v>
                </c:pt>
                <c:pt idx="59">
                  <c:v>60.714285714285715</c:v>
                </c:pt>
                <c:pt idx="60">
                  <c:v>53.428571428571431</c:v>
                </c:pt>
                <c:pt idx="61">
                  <c:v>51.714285714285715</c:v>
                </c:pt>
                <c:pt idx="62">
                  <c:v>47.714285714285715</c:v>
                </c:pt>
                <c:pt idx="63">
                  <c:v>42</c:v>
                </c:pt>
                <c:pt idx="64">
                  <c:v>39.857142857142854</c:v>
                </c:pt>
                <c:pt idx="65">
                  <c:v>36</c:v>
                </c:pt>
                <c:pt idx="66">
                  <c:v>36.142857142857146</c:v>
                </c:pt>
                <c:pt idx="67">
                  <c:v>35.142857142857146</c:v>
                </c:pt>
                <c:pt idx="68">
                  <c:v>29</c:v>
                </c:pt>
                <c:pt idx="69">
                  <c:v>28.285714285714285</c:v>
                </c:pt>
                <c:pt idx="70">
                  <c:v>27</c:v>
                </c:pt>
                <c:pt idx="71">
                  <c:v>26.714285714285715</c:v>
                </c:pt>
                <c:pt idx="72">
                  <c:v>26.571428571428573</c:v>
                </c:pt>
                <c:pt idx="73">
                  <c:v>23.857142857142858</c:v>
                </c:pt>
                <c:pt idx="74">
                  <c:v>22.428571428571427</c:v>
                </c:pt>
                <c:pt idx="75">
                  <c:v>21.571428571428573</c:v>
                </c:pt>
                <c:pt idx="76">
                  <c:v>19.142857142857142</c:v>
                </c:pt>
                <c:pt idx="77">
                  <c:v>16.857142857142858</c:v>
                </c:pt>
                <c:pt idx="78">
                  <c:v>14.428571428571429</c:v>
                </c:pt>
                <c:pt idx="79">
                  <c:v>13.428571428571429</c:v>
                </c:pt>
                <c:pt idx="80">
                  <c:v>12.714285714285714</c:v>
                </c:pt>
                <c:pt idx="81">
                  <c:v>11.142857142857142</c:v>
                </c:pt>
                <c:pt idx="82">
                  <c:v>10.857142857142858</c:v>
                </c:pt>
                <c:pt idx="83">
                  <c:v>9.4285714285714288</c:v>
                </c:pt>
                <c:pt idx="84">
                  <c:v>9</c:v>
                </c:pt>
                <c:pt idx="85">
                  <c:v>8.8571428571428577</c:v>
                </c:pt>
                <c:pt idx="86">
                  <c:v>8.7142857142857135</c:v>
                </c:pt>
                <c:pt idx="87">
                  <c:v>8.1428571428571423</c:v>
                </c:pt>
                <c:pt idx="88">
                  <c:v>8.5714285714285712</c:v>
                </c:pt>
                <c:pt idx="89">
                  <c:v>8.4285714285714288</c:v>
                </c:pt>
                <c:pt idx="90">
                  <c:v>8.2857142857142865</c:v>
                </c:pt>
                <c:pt idx="91">
                  <c:v>7.7142857142857144</c:v>
                </c:pt>
                <c:pt idx="92">
                  <c:v>7.7142857142857144</c:v>
                </c:pt>
                <c:pt idx="93">
                  <c:v>7.7142857142857144</c:v>
                </c:pt>
                <c:pt idx="94">
                  <c:v>8</c:v>
                </c:pt>
                <c:pt idx="95">
                  <c:v>6.7142857142857144</c:v>
                </c:pt>
                <c:pt idx="96">
                  <c:v>7</c:v>
                </c:pt>
                <c:pt idx="97">
                  <c:v>6.1428571428571432</c:v>
                </c:pt>
                <c:pt idx="98">
                  <c:v>6.7142857142857144</c:v>
                </c:pt>
                <c:pt idx="99">
                  <c:v>6.1428571428571432</c:v>
                </c:pt>
                <c:pt idx="100">
                  <c:v>5.4285714285714288</c:v>
                </c:pt>
                <c:pt idx="101">
                  <c:v>4.8571428571428568</c:v>
                </c:pt>
                <c:pt idx="102">
                  <c:v>5</c:v>
                </c:pt>
                <c:pt idx="103">
                  <c:v>4.4285714285714288</c:v>
                </c:pt>
                <c:pt idx="104">
                  <c:v>4.4285714285714288</c:v>
                </c:pt>
                <c:pt idx="105">
                  <c:v>3.7142857142857144</c:v>
                </c:pt>
                <c:pt idx="106">
                  <c:v>3.7142857142857144</c:v>
                </c:pt>
                <c:pt idx="107">
                  <c:v>3.4285714285714284</c:v>
                </c:pt>
                <c:pt idx="108">
                  <c:v>3.4285714285714284</c:v>
                </c:pt>
                <c:pt idx="109">
                  <c:v>2.5714285714285716</c:v>
                </c:pt>
                <c:pt idx="110">
                  <c:v>2.4285714285714284</c:v>
                </c:pt>
                <c:pt idx="111">
                  <c:v>2.2857142857142856</c:v>
                </c:pt>
                <c:pt idx="112">
                  <c:v>2.2857142857142856</c:v>
                </c:pt>
                <c:pt idx="113">
                  <c:v>1.8571428571428572</c:v>
                </c:pt>
                <c:pt idx="114">
                  <c:v>2.1428571428571428</c:v>
                </c:pt>
                <c:pt idx="115">
                  <c:v>2.1428571428571428</c:v>
                </c:pt>
                <c:pt idx="116">
                  <c:v>2.7142857142857144</c:v>
                </c:pt>
                <c:pt idx="117">
                  <c:v>2.4285714285714284</c:v>
                </c:pt>
                <c:pt idx="118">
                  <c:v>2.5714285714285716</c:v>
                </c:pt>
                <c:pt idx="119">
                  <c:v>2.5714285714285716</c:v>
                </c:pt>
                <c:pt idx="120">
                  <c:v>2.2857142857142856</c:v>
                </c:pt>
                <c:pt idx="121">
                  <c:v>2.1428571428571428</c:v>
                </c:pt>
                <c:pt idx="122">
                  <c:v>2</c:v>
                </c:pt>
                <c:pt idx="123">
                  <c:v>1.5714285714285714</c:v>
                </c:pt>
                <c:pt idx="124">
                  <c:v>1.4285714285714286</c:v>
                </c:pt>
                <c:pt idx="125">
                  <c:v>1.2857142857142858</c:v>
                </c:pt>
                <c:pt idx="126">
                  <c:v>0.8571428571428571</c:v>
                </c:pt>
                <c:pt idx="127">
                  <c:v>1</c:v>
                </c:pt>
                <c:pt idx="128">
                  <c:v>0.7142857142857143</c:v>
                </c:pt>
                <c:pt idx="129">
                  <c:v>0.7142857142857143</c:v>
                </c:pt>
                <c:pt idx="130">
                  <c:v>0.8571428571428571</c:v>
                </c:pt>
                <c:pt idx="131">
                  <c:v>1</c:v>
                </c:pt>
                <c:pt idx="132">
                  <c:v>1</c:v>
                </c:pt>
                <c:pt idx="133">
                  <c:v>1.2857142857142858</c:v>
                </c:pt>
                <c:pt idx="134">
                  <c:v>1.2857142857142858</c:v>
                </c:pt>
                <c:pt idx="135">
                  <c:v>1.2857142857142858</c:v>
                </c:pt>
                <c:pt idx="136">
                  <c:v>1.2857142857142858</c:v>
                </c:pt>
                <c:pt idx="137">
                  <c:v>1.5714285714285714</c:v>
                </c:pt>
                <c:pt idx="138">
                  <c:v>1.4285714285714286</c:v>
                </c:pt>
                <c:pt idx="139">
                  <c:v>1.4285714285714286</c:v>
                </c:pt>
                <c:pt idx="140">
                  <c:v>1.1428571428571428</c:v>
                </c:pt>
                <c:pt idx="141">
                  <c:v>1.4285714285714286</c:v>
                </c:pt>
                <c:pt idx="142">
                  <c:v>1.8571428571428572</c:v>
                </c:pt>
                <c:pt idx="143">
                  <c:v>2.2857142857142856</c:v>
                </c:pt>
                <c:pt idx="144">
                  <c:v>2</c:v>
                </c:pt>
                <c:pt idx="145">
                  <c:v>2</c:v>
                </c:pt>
                <c:pt idx="146">
                  <c:v>2.2857142857142856</c:v>
                </c:pt>
                <c:pt idx="147">
                  <c:v>3.2857142857142856</c:v>
                </c:pt>
                <c:pt idx="148">
                  <c:v>3.2857142857142856</c:v>
                </c:pt>
                <c:pt idx="149">
                  <c:v>3.5714285714285716</c:v>
                </c:pt>
                <c:pt idx="150">
                  <c:v>3.2857142857142856</c:v>
                </c:pt>
                <c:pt idx="151">
                  <c:v>3.5714285714285716</c:v>
                </c:pt>
                <c:pt idx="152">
                  <c:v>4.2857142857142856</c:v>
                </c:pt>
                <c:pt idx="153">
                  <c:v>4.4285714285714288</c:v>
                </c:pt>
                <c:pt idx="154">
                  <c:v>5.1428571428571432</c:v>
                </c:pt>
                <c:pt idx="155">
                  <c:v>6</c:v>
                </c:pt>
                <c:pt idx="156">
                  <c:v>5.8571428571428568</c:v>
                </c:pt>
                <c:pt idx="157">
                  <c:v>6</c:v>
                </c:pt>
                <c:pt idx="158">
                  <c:v>6.7142857142857144</c:v>
                </c:pt>
                <c:pt idx="159">
                  <c:v>6.1428571428571432</c:v>
                </c:pt>
                <c:pt idx="160">
                  <c:v>6.4285714285714288</c:v>
                </c:pt>
                <c:pt idx="161">
                  <c:v>5.4285714285714288</c:v>
                </c:pt>
                <c:pt idx="162">
                  <c:v>5.4285714285714288</c:v>
                </c:pt>
                <c:pt idx="163">
                  <c:v>6.4285714285714288</c:v>
                </c:pt>
                <c:pt idx="164">
                  <c:v>7.8571428571428568</c:v>
                </c:pt>
                <c:pt idx="165">
                  <c:v>8.5714285714285712</c:v>
                </c:pt>
                <c:pt idx="166">
                  <c:v>9.1428571428571423</c:v>
                </c:pt>
                <c:pt idx="167">
                  <c:v>9.7142857142857135</c:v>
                </c:pt>
                <c:pt idx="168">
                  <c:v>10.142857142857142</c:v>
                </c:pt>
                <c:pt idx="169">
                  <c:v>10</c:v>
                </c:pt>
              </c:numCache>
            </c:numRef>
          </c:val>
          <c:smooth val="0"/>
          <c:extLst>
            <c:ext xmlns:c16="http://schemas.microsoft.com/office/drawing/2014/chart" uri="{C3380CC4-5D6E-409C-BE32-E72D297353CC}">
              <c16:uniqueId val="{00000002-49FB-4709-A77C-BDF585605C5F}"/>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620"/>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100"/>
      </c:valAx>
      <c:spPr>
        <a:noFill/>
        <a:ln w="25400">
          <a:noFill/>
        </a:ln>
        <a:effectLst/>
      </c:spPr>
    </c:plotArea>
    <c:legend>
      <c:legendPos val="t"/>
      <c:layout>
        <c:manualLayout>
          <c:xMode val="edge"/>
          <c:yMode val="edge"/>
          <c:x val="0.62202791666666668"/>
          <c:y val="0.1131861111111111"/>
          <c:w val="0.35044541666666668"/>
          <c:h val="0.1128384722222222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sz="1800" b="1"/>
      </a:pPr>
      <a:endParaRPr lang="en-NL"/>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ysClr val="windowText" lastClr="000000">
                    <a:lumMod val="65000"/>
                    <a:lumOff val="35000"/>
                  </a:sysClr>
                </a:solidFill>
                <a:latin typeface="+mn-lt"/>
                <a:ea typeface="+mn-ea"/>
                <a:cs typeface="+mn-cs"/>
              </a:defRPr>
            </a:pPr>
            <a:r>
              <a:rPr lang="nl-NL" sz="2000">
                <a:solidFill>
                  <a:schemeClr val="bg2">
                    <a:lumMod val="50000"/>
                  </a:schemeClr>
                </a:solidFill>
              </a:rPr>
              <a:t>COVID-19 in The Netherlands</a:t>
            </a:r>
            <a:br>
              <a:rPr lang="nl-NL" sz="2000">
                <a:solidFill>
                  <a:schemeClr val="bg2">
                    <a:lumMod val="50000"/>
                  </a:schemeClr>
                </a:solidFill>
              </a:rPr>
            </a:br>
            <a:r>
              <a:rPr lang="nl-NL" sz="1400" b="0">
                <a:solidFill>
                  <a:schemeClr val="bg2">
                    <a:lumMod val="50000"/>
                  </a:schemeClr>
                </a:solidFill>
              </a:rPr>
              <a:t>New cases, hospitalizations,</a:t>
            </a:r>
            <a:r>
              <a:rPr lang="nl-NL" sz="1400" b="0" baseline="0">
                <a:solidFill>
                  <a:schemeClr val="bg2">
                    <a:lumMod val="50000"/>
                  </a:schemeClr>
                </a:solidFill>
              </a:rPr>
              <a:t> deceased</a:t>
            </a:r>
            <a:endParaRPr lang="en-NL" sz="2000" b="0">
              <a:effectLst/>
            </a:endParaRPr>
          </a:p>
        </c:rich>
      </c:tx>
      <c:layout>
        <c:manualLayout>
          <c:xMode val="edge"/>
          <c:yMode val="edge"/>
          <c:x val="0.2789948405155307"/>
          <c:y val="3.260722222222222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730551581778999"/>
          <c:y val="0.12922388888888889"/>
          <c:w val="0.86883412475087018"/>
          <c:h val="0.77418034532812841"/>
        </c:manualLayout>
      </c:layout>
      <c:barChart>
        <c:barDir val="col"/>
        <c:grouping val="clustered"/>
        <c:varyColors val="0"/>
        <c:ser>
          <c:idx val="3"/>
          <c:order val="0"/>
          <c:tx>
            <c:strRef>
              <c:f>'Official - RIVM'!$F$3</c:f>
              <c:strCache>
                <c:ptCount val="1"/>
                <c:pt idx="0">
                  <c:v>New Cases</c:v>
                </c:pt>
              </c:strCache>
            </c:strRef>
          </c:tx>
          <c:spPr>
            <a:solidFill>
              <a:schemeClr val="accent1">
                <a:lumMod val="40000"/>
                <a:lumOff val="60000"/>
              </a:schemeClr>
            </a:solidFill>
            <a:ln>
              <a:noFill/>
            </a:ln>
            <a:effectLst/>
          </c:spPr>
          <c:invertIfNegative val="0"/>
          <c:dPt>
            <c:idx val="25"/>
            <c:invertIfNegative val="0"/>
            <c:bubble3D val="0"/>
            <c:spPr>
              <a:solidFill>
                <a:schemeClr val="accent6">
                  <a:lumMod val="75000"/>
                </a:schemeClr>
              </a:solidFill>
              <a:ln>
                <a:noFill/>
              </a:ln>
              <a:effectLst/>
            </c:spPr>
            <c:extLst>
              <c:ext xmlns:c16="http://schemas.microsoft.com/office/drawing/2014/chart" uri="{C3380CC4-5D6E-409C-BE32-E72D297353CC}">
                <c16:uniqueId val="{00000001-A14D-40BD-ADCC-EC7DE6AF6156}"/>
              </c:ext>
            </c:extLst>
          </c:dPt>
          <c:dLbls>
            <c:dLbl>
              <c:idx val="25"/>
              <c:layout>
                <c:manualLayout>
                  <c:x val="-7.0555555555555594E-2"/>
                  <c:y val="-7.937500000000007E-2"/>
                </c:manualLayout>
              </c:layout>
              <c:tx>
                <c:rich>
                  <a:bodyPr rot="0" spcFirstLastPara="1" vertOverflow="clip" horzOverflow="clip" vert="horz" wrap="square" lIns="38100" tIns="19050" rIns="38100" bIns="19050" anchor="ctr" anchorCtr="1">
                    <a:spAutoFit/>
                  </a:bodyPr>
                  <a:lstStyle/>
                  <a:p>
                    <a:pPr>
                      <a:defRPr sz="1800" b="1" i="0" u="none" strike="noStrike" kern="1200" baseline="0">
                        <a:solidFill>
                          <a:schemeClr val="dk1">
                            <a:lumMod val="65000"/>
                            <a:lumOff val="35000"/>
                          </a:schemeClr>
                        </a:solidFill>
                        <a:latin typeface="+mn-lt"/>
                        <a:ea typeface="+mn-ea"/>
                        <a:cs typeface="+mn-cs"/>
                      </a:defRPr>
                    </a:pPr>
                    <a:r>
                      <a:rPr lang="en-US" baseline="0"/>
                      <a:t>Lockdown</a:t>
                    </a:r>
                    <a:endParaRPr lang="en-US"/>
                  </a:p>
                </c:rich>
              </c:tx>
              <c:spPr>
                <a:solidFill>
                  <a:srgbClr val="E7E6E6">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dk1">
                          <a:lumMod val="65000"/>
                          <a:lumOff val="35000"/>
                        </a:schemeClr>
                      </a:solidFill>
                      <a:latin typeface="+mn-lt"/>
                      <a:ea typeface="+mn-ea"/>
                      <a:cs typeface="+mn-cs"/>
                    </a:defRPr>
                  </a:pPr>
                  <a:endParaRPr lang="en-NL"/>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 xmlns:c16="http://schemas.microsoft.com/office/drawing/2014/chart" uri="{C3380CC4-5D6E-409C-BE32-E72D297353CC}">
                  <c16:uniqueId val="{00000001-A14D-40BD-ADCC-EC7DE6AF615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dk1">
                        <a:lumMod val="65000"/>
                        <a:lumOff val="3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67"/>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13/06/2020</c:v>
              </c:pt>
              <c:pt idx="101">
                <c:v>14/06/2020</c:v>
              </c:pt>
              <c:pt idx="102">
                <c:v>15/06/2020</c:v>
              </c:pt>
              <c:pt idx="103">
                <c:v>16/06/2020</c:v>
              </c:pt>
              <c:pt idx="104">
                <c:v>17/06/2020</c:v>
              </c:pt>
              <c:pt idx="105">
                <c:v>18/06/2020</c:v>
              </c:pt>
              <c:pt idx="106">
                <c:v>19/06/2020</c:v>
              </c:pt>
              <c:pt idx="107">
                <c:v>20/06/2020</c:v>
              </c:pt>
              <c:pt idx="108">
                <c:v>21/06/2020</c:v>
              </c:pt>
              <c:pt idx="109">
                <c:v>22/06/2020</c:v>
              </c:pt>
              <c:pt idx="110">
                <c:v>23/06/2020</c:v>
              </c:pt>
              <c:pt idx="111">
                <c:v>24/06/2020</c:v>
              </c:pt>
              <c:pt idx="112">
                <c:v>25/06/2020</c:v>
              </c:pt>
              <c:pt idx="113">
                <c:v>26/06/2020</c:v>
              </c:pt>
              <c:pt idx="114">
                <c:v>27/06/2020</c:v>
              </c:pt>
              <c:pt idx="115">
                <c:v>28/06/2020</c:v>
              </c:pt>
              <c:pt idx="116">
                <c:v>29/06/2020</c:v>
              </c:pt>
              <c:pt idx="117">
                <c:v>30/06/2020</c:v>
              </c:pt>
              <c:pt idx="118">
                <c:v>01/07/2020</c:v>
              </c:pt>
              <c:pt idx="119">
                <c:v>02/07/2020</c:v>
              </c:pt>
              <c:pt idx="120">
                <c:v>03/07/2020</c:v>
              </c:pt>
              <c:pt idx="121">
                <c:v>04/07/2020</c:v>
              </c:pt>
              <c:pt idx="122">
                <c:v>05/07/2020</c:v>
              </c:pt>
              <c:pt idx="123">
                <c:v>06/07/2020</c:v>
              </c:pt>
              <c:pt idx="124">
                <c:v>07/07/2020</c:v>
              </c:pt>
              <c:pt idx="125">
                <c:v>08/07/2020</c:v>
              </c:pt>
              <c:pt idx="126">
                <c:v>09/07/2020</c:v>
              </c:pt>
              <c:pt idx="127">
                <c:v>10/07/2020</c:v>
              </c:pt>
              <c:pt idx="128">
                <c:v>11/07/2020</c:v>
              </c:pt>
              <c:pt idx="129">
                <c:v>12/07/2020</c:v>
              </c:pt>
              <c:pt idx="130">
                <c:v>13/07/2020</c:v>
              </c:pt>
              <c:pt idx="131">
                <c:v>14/07/2020</c:v>
              </c:pt>
              <c:pt idx="132">
                <c:v>15/07/2020</c:v>
              </c:pt>
              <c:pt idx="133">
                <c:v>18/07/2020</c:v>
              </c:pt>
              <c:pt idx="134">
                <c:v>19/07/2020</c:v>
              </c:pt>
              <c:pt idx="135">
                <c:v>20/07/2020</c:v>
              </c:pt>
              <c:pt idx="136">
                <c:v>21/07/2020</c:v>
              </c:pt>
              <c:pt idx="137">
                <c:v>22/07/2020</c:v>
              </c:pt>
              <c:pt idx="138">
                <c:v>23/07/2020</c:v>
              </c:pt>
              <c:pt idx="139">
                <c:v>24/07/2020</c:v>
              </c:pt>
              <c:pt idx="140">
                <c:v>25/07/2020</c:v>
              </c:pt>
              <c:pt idx="141">
                <c:v>26/07/2020</c:v>
              </c:pt>
              <c:pt idx="142">
                <c:v>27/07/2020</c:v>
              </c:pt>
              <c:pt idx="143">
                <c:v>28/07/2020</c:v>
              </c:pt>
              <c:pt idx="144">
                <c:v>29/07/2020</c:v>
              </c:pt>
              <c:pt idx="145">
                <c:v>30/07/2020</c:v>
              </c:pt>
              <c:pt idx="146">
                <c:v>31/07/2020</c:v>
              </c:pt>
              <c:pt idx="147">
                <c:v>01/08/2020</c:v>
              </c:pt>
              <c:pt idx="148">
                <c:v>02/08/2020</c:v>
              </c:pt>
              <c:pt idx="149">
                <c:v>03/08/2020</c:v>
              </c:pt>
              <c:pt idx="150">
                <c:v>04/08/2020</c:v>
              </c:pt>
              <c:pt idx="151">
                <c:v>05/08/2020</c:v>
              </c:pt>
              <c:pt idx="152">
                <c:v>06/08/2020</c:v>
              </c:pt>
              <c:pt idx="153">
                <c:v>07/08/2020</c:v>
              </c:pt>
              <c:pt idx="154">
                <c:v>08/08/2020</c:v>
              </c:pt>
              <c:pt idx="155">
                <c:v>09/08/2020</c:v>
              </c:pt>
              <c:pt idx="156">
                <c:v>10/08/2020</c:v>
              </c:pt>
              <c:pt idx="157">
                <c:v>11/08/2020</c:v>
              </c:pt>
              <c:pt idx="158">
                <c:v>12/08/2020</c:v>
              </c:pt>
              <c:pt idx="159">
                <c:v>13/08/2020</c:v>
              </c:pt>
              <c:pt idx="160">
                <c:v>14/08/2020</c:v>
              </c:pt>
              <c:pt idx="161">
                <c:v>15/08/2020</c:v>
              </c:pt>
              <c:pt idx="162">
                <c:v>16/08/2020</c:v>
              </c:pt>
              <c:pt idx="163">
                <c:v>17/08/2020</c:v>
              </c:pt>
              <c:pt idx="164">
                <c:v>18/08/2020</c:v>
              </c:pt>
              <c:pt idx="165">
                <c:v>19/08/2020</c:v>
              </c:pt>
              <c:pt idx="166">
                <c:v>20/08/2020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RIVM'!$I$4:$I$200</c15:sqref>
                  </c15:fullRef>
                </c:ext>
              </c:extLst>
              <c:f>('Official - RIVM'!$I$4:$I$103,'Official - RIVM'!$I$111:$I$143,'Official - RIVM'!$I$146:$I$179)</c:f>
              <c:numCache>
                <c:formatCode>#,##0</c:formatCode>
                <c:ptCount val="167"/>
                <c:pt idx="0">
                  <c:v>3</c:v>
                </c:pt>
                <c:pt idx="1">
                  <c:v>4</c:v>
                </c:pt>
                <c:pt idx="2">
                  <c:v>13</c:v>
                </c:pt>
                <c:pt idx="3">
                  <c:v>13</c:v>
                </c:pt>
                <c:pt idx="4">
                  <c:v>47</c:v>
                </c:pt>
                <c:pt idx="5">
                  <c:v>40</c:v>
                </c:pt>
                <c:pt idx="6">
                  <c:v>41</c:v>
                </c:pt>
                <c:pt idx="7">
                  <c:v>41</c:v>
                </c:pt>
                <c:pt idx="8">
                  <c:v>32</c:v>
                </c:pt>
                <c:pt idx="9">
                  <c:v>45</c:v>
                </c:pt>
                <c:pt idx="10">
                  <c:v>72</c:v>
                </c:pt>
                <c:pt idx="11">
                  <c:v>78</c:v>
                </c:pt>
                <c:pt idx="12">
                  <c:v>137</c:v>
                </c:pt>
                <c:pt idx="13">
                  <c:v>168</c:v>
                </c:pt>
                <c:pt idx="14">
                  <c:v>186</c:v>
                </c:pt>
                <c:pt idx="15">
                  <c:v>222</c:v>
                </c:pt>
                <c:pt idx="16">
                  <c:v>222</c:v>
                </c:pt>
                <c:pt idx="17">
                  <c:v>234</c:v>
                </c:pt>
                <c:pt idx="18">
                  <c:v>271</c:v>
                </c:pt>
                <c:pt idx="19">
                  <c:v>371</c:v>
                </c:pt>
                <c:pt idx="20">
                  <c:v>458</c:v>
                </c:pt>
                <c:pt idx="21">
                  <c:v>514</c:v>
                </c:pt>
                <c:pt idx="22">
                  <c:v>696</c:v>
                </c:pt>
                <c:pt idx="23">
                  <c:v>668</c:v>
                </c:pt>
                <c:pt idx="24">
                  <c:v>540</c:v>
                </c:pt>
                <c:pt idx="25">
                  <c:v>619</c:v>
                </c:pt>
                <c:pt idx="26">
                  <c:v>1120</c:v>
                </c:pt>
                <c:pt idx="27">
                  <c:v>1049</c:v>
                </c:pt>
                <c:pt idx="28">
                  <c:v>1050</c:v>
                </c:pt>
                <c:pt idx="29">
                  <c:v>1177</c:v>
                </c:pt>
                <c:pt idx="30">
                  <c:v>985</c:v>
                </c:pt>
                <c:pt idx="31">
                  <c:v>746</c:v>
                </c:pt>
                <c:pt idx="32">
                  <c:v>805</c:v>
                </c:pt>
                <c:pt idx="33">
                  <c:v>1124</c:v>
                </c:pt>
                <c:pt idx="34">
                  <c:v>1042</c:v>
                </c:pt>
                <c:pt idx="35">
                  <c:v>1028</c:v>
                </c:pt>
                <c:pt idx="36">
                  <c:v>1221</c:v>
                </c:pt>
                <c:pt idx="37">
                  <c:v>1096</c:v>
                </c:pt>
                <c:pt idx="38">
                  <c:v>857</c:v>
                </c:pt>
                <c:pt idx="39">
                  <c:v>773</c:v>
                </c:pt>
                <c:pt idx="40">
                  <c:v>1089</c:v>
                </c:pt>
                <c:pt idx="41">
                  <c:v>1344</c:v>
                </c:pt>
                <c:pt idx="42">
                  <c:v>1314</c:v>
                </c:pt>
                <c:pt idx="43">
                  <c:v>1394</c:v>
                </c:pt>
                <c:pt idx="44">
                  <c:v>1055</c:v>
                </c:pt>
                <c:pt idx="45">
                  <c:v>823</c:v>
                </c:pt>
                <c:pt idx="46">
                  <c:v>756</c:v>
                </c:pt>
                <c:pt idx="47">
                  <c:v>814</c:v>
                </c:pt>
                <c:pt idx="48">
                  <c:v>1114</c:v>
                </c:pt>
                <c:pt idx="49">
                  <c:v>1168</c:v>
                </c:pt>
                <c:pt idx="50">
                  <c:v>1276</c:v>
                </c:pt>
                <c:pt idx="51">
                  <c:v>994</c:v>
                </c:pt>
                <c:pt idx="52">
                  <c:v>623</c:v>
                </c:pt>
                <c:pt idx="53">
                  <c:v>585</c:v>
                </c:pt>
                <c:pt idx="54">
                  <c:v>712</c:v>
                </c:pt>
                <c:pt idx="55">
                  <c:v>971</c:v>
                </c:pt>
                <c:pt idx="56">
                  <c:v>796</c:v>
                </c:pt>
                <c:pt idx="57">
                  <c:v>661</c:v>
                </c:pt>
                <c:pt idx="58">
                  <c:v>574</c:v>
                </c:pt>
                <c:pt idx="59">
                  <c:v>379</c:v>
                </c:pt>
                <c:pt idx="60">
                  <c:v>175</c:v>
                </c:pt>
                <c:pt idx="61">
                  <c:v>393</c:v>
                </c:pt>
                <c:pt idx="62">
                  <c:v>458</c:v>
                </c:pt>
                <c:pt idx="63">
                  <c:v>506</c:v>
                </c:pt>
                <c:pt idx="64">
                  <c:v>491</c:v>
                </c:pt>
                <c:pt idx="65">
                  <c:v>311</c:v>
                </c:pt>
                <c:pt idx="66">
                  <c:v>175</c:v>
                </c:pt>
                <c:pt idx="67">
                  <c:v>284</c:v>
                </c:pt>
                <c:pt idx="68">
                  <c:v>250</c:v>
                </c:pt>
                <c:pt idx="69">
                  <c:v>299</c:v>
                </c:pt>
                <c:pt idx="70">
                  <c:v>298</c:v>
                </c:pt>
                <c:pt idx="71">
                  <c:v>327</c:v>
                </c:pt>
                <c:pt idx="72">
                  <c:v>252</c:v>
                </c:pt>
                <c:pt idx="73">
                  <c:v>152</c:v>
                </c:pt>
                <c:pt idx="74">
                  <c:v>168</c:v>
                </c:pt>
                <c:pt idx="75">
                  <c:v>218</c:v>
                </c:pt>
                <c:pt idx="76">
                  <c:v>295</c:v>
                </c:pt>
                <c:pt idx="77">
                  <c:v>185</c:v>
                </c:pt>
                <c:pt idx="78">
                  <c:v>211</c:v>
                </c:pt>
                <c:pt idx="79">
                  <c:v>157</c:v>
                </c:pt>
                <c:pt idx="80">
                  <c:v>109</c:v>
                </c:pt>
                <c:pt idx="81">
                  <c:v>102</c:v>
                </c:pt>
                <c:pt idx="82">
                  <c:v>180</c:v>
                </c:pt>
                <c:pt idx="83">
                  <c:v>294</c:v>
                </c:pt>
                <c:pt idx="84">
                  <c:v>194</c:v>
                </c:pt>
                <c:pt idx="85">
                  <c:v>195</c:v>
                </c:pt>
                <c:pt idx="86">
                  <c:v>204</c:v>
                </c:pt>
                <c:pt idx="87">
                  <c:v>150</c:v>
                </c:pt>
                <c:pt idx="88">
                  <c:v>123</c:v>
                </c:pt>
                <c:pt idx="89">
                  <c:v>173</c:v>
                </c:pt>
                <c:pt idx="90">
                  <c:v>191</c:v>
                </c:pt>
                <c:pt idx="91">
                  <c:v>206</c:v>
                </c:pt>
                <c:pt idx="92">
                  <c:v>165</c:v>
                </c:pt>
                <c:pt idx="93">
                  <c:v>170</c:v>
                </c:pt>
                <c:pt idx="94">
                  <c:v>97</c:v>
                </c:pt>
                <c:pt idx="95">
                  <c:v>99</c:v>
                </c:pt>
                <c:pt idx="96">
                  <c:v>122</c:v>
                </c:pt>
                <c:pt idx="97">
                  <c:v>186</c:v>
                </c:pt>
                <c:pt idx="98">
                  <c:v>261</c:v>
                </c:pt>
                <c:pt idx="99">
                  <c:v>222</c:v>
                </c:pt>
                <c:pt idx="100">
                  <c:v>131</c:v>
                </c:pt>
                <c:pt idx="101">
                  <c:v>147</c:v>
                </c:pt>
                <c:pt idx="102">
                  <c:v>130</c:v>
                </c:pt>
                <c:pt idx="103">
                  <c:v>118</c:v>
                </c:pt>
                <c:pt idx="104">
                  <c:v>138</c:v>
                </c:pt>
                <c:pt idx="105">
                  <c:v>83</c:v>
                </c:pt>
                <c:pt idx="106">
                  <c:v>101</c:v>
                </c:pt>
                <c:pt idx="107">
                  <c:v>98</c:v>
                </c:pt>
                <c:pt idx="108">
                  <c:v>57</c:v>
                </c:pt>
                <c:pt idx="109">
                  <c:v>70</c:v>
                </c:pt>
                <c:pt idx="110">
                  <c:v>76</c:v>
                </c:pt>
                <c:pt idx="111">
                  <c:v>112</c:v>
                </c:pt>
                <c:pt idx="112">
                  <c:v>82</c:v>
                </c:pt>
                <c:pt idx="113">
                  <c:v>68</c:v>
                </c:pt>
                <c:pt idx="114">
                  <c:v>81</c:v>
                </c:pt>
                <c:pt idx="115">
                  <c:v>68</c:v>
                </c:pt>
                <c:pt idx="116">
                  <c:v>50</c:v>
                </c:pt>
                <c:pt idx="117">
                  <c:v>57</c:v>
                </c:pt>
                <c:pt idx="118">
                  <c:v>74</c:v>
                </c:pt>
                <c:pt idx="119">
                  <c:v>75</c:v>
                </c:pt>
                <c:pt idx="120">
                  <c:v>59</c:v>
                </c:pt>
                <c:pt idx="121">
                  <c:v>78</c:v>
                </c:pt>
                <c:pt idx="122">
                  <c:v>43</c:v>
                </c:pt>
                <c:pt idx="123">
                  <c:v>41</c:v>
                </c:pt>
                <c:pt idx="124">
                  <c:v>49</c:v>
                </c:pt>
                <c:pt idx="125">
                  <c:v>57</c:v>
                </c:pt>
                <c:pt idx="126">
                  <c:v>61</c:v>
                </c:pt>
                <c:pt idx="127">
                  <c:v>98</c:v>
                </c:pt>
                <c:pt idx="128">
                  <c:v>74</c:v>
                </c:pt>
                <c:pt idx="129">
                  <c:v>89</c:v>
                </c:pt>
                <c:pt idx="130">
                  <c:v>103</c:v>
                </c:pt>
                <c:pt idx="131">
                  <c:v>95</c:v>
                </c:pt>
                <c:pt idx="132">
                  <c:v>151</c:v>
                </c:pt>
                <c:pt idx="133">
                  <c:v>134</c:v>
                </c:pt>
                <c:pt idx="134">
                  <c:v>153</c:v>
                </c:pt>
                <c:pt idx="135">
                  <c:v>180</c:v>
                </c:pt>
                <c:pt idx="136">
                  <c:v>166</c:v>
                </c:pt>
                <c:pt idx="137">
                  <c:v>141</c:v>
                </c:pt>
                <c:pt idx="138">
                  <c:v>218</c:v>
                </c:pt>
                <c:pt idx="139">
                  <c:v>188</c:v>
                </c:pt>
                <c:pt idx="140">
                  <c:v>193</c:v>
                </c:pt>
                <c:pt idx="141">
                  <c:v>201</c:v>
                </c:pt>
                <c:pt idx="142">
                  <c:v>202</c:v>
                </c:pt>
                <c:pt idx="143">
                  <c:v>234</c:v>
                </c:pt>
                <c:pt idx="144">
                  <c:v>344</c:v>
                </c:pt>
                <c:pt idx="145">
                  <c:v>343</c:v>
                </c:pt>
                <c:pt idx="146">
                  <c:v>552</c:v>
                </c:pt>
                <c:pt idx="147">
                  <c:v>365</c:v>
                </c:pt>
                <c:pt idx="148">
                  <c:v>335</c:v>
                </c:pt>
                <c:pt idx="149">
                  <c:v>472</c:v>
                </c:pt>
                <c:pt idx="150">
                  <c:v>488</c:v>
                </c:pt>
                <c:pt idx="151">
                  <c:v>671</c:v>
                </c:pt>
                <c:pt idx="152">
                  <c:v>538</c:v>
                </c:pt>
                <c:pt idx="153">
                  <c:v>559</c:v>
                </c:pt>
                <c:pt idx="154">
                  <c:v>623</c:v>
                </c:pt>
                <c:pt idx="155">
                  <c:v>568</c:v>
                </c:pt>
                <c:pt idx="156">
                  <c:v>525</c:v>
                </c:pt>
                <c:pt idx="157">
                  <c:v>680</c:v>
                </c:pt>
                <c:pt idx="158">
                  <c:v>601</c:v>
                </c:pt>
                <c:pt idx="159">
                  <c:v>686</c:v>
                </c:pt>
                <c:pt idx="160">
                  <c:v>590</c:v>
                </c:pt>
                <c:pt idx="161">
                  <c:v>544</c:v>
                </c:pt>
                <c:pt idx="162">
                  <c:v>436</c:v>
                </c:pt>
                <c:pt idx="163">
                  <c:v>431</c:v>
                </c:pt>
                <c:pt idx="164">
                  <c:v>563</c:v>
                </c:pt>
                <c:pt idx="165">
                  <c:v>568</c:v>
                </c:pt>
                <c:pt idx="166">
                  <c:v>496</c:v>
                </c:pt>
              </c:numCache>
            </c:numRef>
          </c:val>
          <c:extLst>
            <c:ext xmlns:c16="http://schemas.microsoft.com/office/drawing/2014/chart" uri="{C3380CC4-5D6E-409C-BE32-E72D297353CC}">
              <c16:uniqueId val="{00000012-48E6-4FE6-866B-215B513C5A7B}"/>
            </c:ext>
          </c:extLst>
        </c:ser>
        <c:ser>
          <c:idx val="0"/>
          <c:order val="1"/>
          <c:tx>
            <c:strRef>
              <c:f>'Official - RIVM'!$R$3</c:f>
              <c:strCache>
                <c:ptCount val="1"/>
                <c:pt idx="0">
                  <c:v>Hospitalized</c:v>
                </c:pt>
              </c:strCache>
            </c:strRef>
          </c:tx>
          <c:spPr>
            <a:solidFill>
              <a:schemeClr val="accent2">
                <a:lumMod val="60000"/>
                <a:lumOff val="40000"/>
              </a:schemeClr>
            </a:solidFill>
            <a:ln>
              <a:noFill/>
            </a:ln>
            <a:effectLst/>
          </c:spPr>
          <c:invertIfNegative val="0"/>
          <c:dPt>
            <c:idx val="25"/>
            <c:invertIfNegative val="0"/>
            <c:bubble3D val="0"/>
            <c:spPr>
              <a:solidFill>
                <a:schemeClr val="accent6">
                  <a:lumMod val="75000"/>
                </a:schemeClr>
              </a:solidFill>
              <a:ln>
                <a:noFill/>
              </a:ln>
              <a:effectLst/>
            </c:spPr>
            <c:extLst>
              <c:ext xmlns:c16="http://schemas.microsoft.com/office/drawing/2014/chart" uri="{C3380CC4-5D6E-409C-BE32-E72D297353CC}">
                <c16:uniqueId val="{00000000-A14D-40BD-ADCC-EC7DE6AF6156}"/>
              </c:ext>
            </c:extLst>
          </c:dPt>
          <c:cat>
            <c:strLit>
              <c:ptCount val="167"/>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13/06/2020</c:v>
              </c:pt>
              <c:pt idx="101">
                <c:v>14/06/2020</c:v>
              </c:pt>
              <c:pt idx="102">
                <c:v>15/06/2020</c:v>
              </c:pt>
              <c:pt idx="103">
                <c:v>16/06/2020</c:v>
              </c:pt>
              <c:pt idx="104">
                <c:v>17/06/2020</c:v>
              </c:pt>
              <c:pt idx="105">
                <c:v>18/06/2020</c:v>
              </c:pt>
              <c:pt idx="106">
                <c:v>19/06/2020</c:v>
              </c:pt>
              <c:pt idx="107">
                <c:v>20/06/2020</c:v>
              </c:pt>
              <c:pt idx="108">
                <c:v>21/06/2020</c:v>
              </c:pt>
              <c:pt idx="109">
                <c:v>22/06/2020</c:v>
              </c:pt>
              <c:pt idx="110">
                <c:v>23/06/2020</c:v>
              </c:pt>
              <c:pt idx="111">
                <c:v>24/06/2020</c:v>
              </c:pt>
              <c:pt idx="112">
                <c:v>25/06/2020</c:v>
              </c:pt>
              <c:pt idx="113">
                <c:v>26/06/2020</c:v>
              </c:pt>
              <c:pt idx="114">
                <c:v>27/06/2020</c:v>
              </c:pt>
              <c:pt idx="115">
                <c:v>28/06/2020</c:v>
              </c:pt>
              <c:pt idx="116">
                <c:v>29/06/2020</c:v>
              </c:pt>
              <c:pt idx="117">
                <c:v>30/06/2020</c:v>
              </c:pt>
              <c:pt idx="118">
                <c:v>01/07/2020</c:v>
              </c:pt>
              <c:pt idx="119">
                <c:v>02/07/2020</c:v>
              </c:pt>
              <c:pt idx="120">
                <c:v>03/07/2020</c:v>
              </c:pt>
              <c:pt idx="121">
                <c:v>04/07/2020</c:v>
              </c:pt>
              <c:pt idx="122">
                <c:v>05/07/2020</c:v>
              </c:pt>
              <c:pt idx="123">
                <c:v>06/07/2020</c:v>
              </c:pt>
              <c:pt idx="124">
                <c:v>07/07/2020</c:v>
              </c:pt>
              <c:pt idx="125">
                <c:v>08/07/2020</c:v>
              </c:pt>
              <c:pt idx="126">
                <c:v>09/07/2020</c:v>
              </c:pt>
              <c:pt idx="127">
                <c:v>10/07/2020</c:v>
              </c:pt>
              <c:pt idx="128">
                <c:v>11/07/2020</c:v>
              </c:pt>
              <c:pt idx="129">
                <c:v>12/07/2020</c:v>
              </c:pt>
              <c:pt idx="130">
                <c:v>13/07/2020</c:v>
              </c:pt>
              <c:pt idx="131">
                <c:v>14/07/2020</c:v>
              </c:pt>
              <c:pt idx="132">
                <c:v>15/07/2020</c:v>
              </c:pt>
              <c:pt idx="133">
                <c:v>18/07/2020</c:v>
              </c:pt>
              <c:pt idx="134">
                <c:v>19/07/2020</c:v>
              </c:pt>
              <c:pt idx="135">
                <c:v>20/07/2020</c:v>
              </c:pt>
              <c:pt idx="136">
                <c:v>21/07/2020</c:v>
              </c:pt>
              <c:pt idx="137">
                <c:v>22/07/2020</c:v>
              </c:pt>
              <c:pt idx="138">
                <c:v>23/07/2020</c:v>
              </c:pt>
              <c:pt idx="139">
                <c:v>24/07/2020</c:v>
              </c:pt>
              <c:pt idx="140">
                <c:v>25/07/2020</c:v>
              </c:pt>
              <c:pt idx="141">
                <c:v>26/07/2020</c:v>
              </c:pt>
              <c:pt idx="142">
                <c:v>27/07/2020</c:v>
              </c:pt>
              <c:pt idx="143">
                <c:v>28/07/2020</c:v>
              </c:pt>
              <c:pt idx="144">
                <c:v>29/07/2020</c:v>
              </c:pt>
              <c:pt idx="145">
                <c:v>30/07/2020</c:v>
              </c:pt>
              <c:pt idx="146">
                <c:v>31/07/2020</c:v>
              </c:pt>
              <c:pt idx="147">
                <c:v>01/08/2020</c:v>
              </c:pt>
              <c:pt idx="148">
                <c:v>02/08/2020</c:v>
              </c:pt>
              <c:pt idx="149">
                <c:v>03/08/2020</c:v>
              </c:pt>
              <c:pt idx="150">
                <c:v>04/08/2020</c:v>
              </c:pt>
              <c:pt idx="151">
                <c:v>05/08/2020</c:v>
              </c:pt>
              <c:pt idx="152">
                <c:v>06/08/2020</c:v>
              </c:pt>
              <c:pt idx="153">
                <c:v>07/08/2020</c:v>
              </c:pt>
              <c:pt idx="154">
                <c:v>08/08/2020</c:v>
              </c:pt>
              <c:pt idx="155">
                <c:v>09/08/2020</c:v>
              </c:pt>
              <c:pt idx="156">
                <c:v>10/08/2020</c:v>
              </c:pt>
              <c:pt idx="157">
                <c:v>11/08/2020</c:v>
              </c:pt>
              <c:pt idx="158">
                <c:v>12/08/2020</c:v>
              </c:pt>
              <c:pt idx="159">
                <c:v>13/08/2020</c:v>
              </c:pt>
              <c:pt idx="160">
                <c:v>14/08/2020</c:v>
              </c:pt>
              <c:pt idx="161">
                <c:v>15/08/2020</c:v>
              </c:pt>
              <c:pt idx="162">
                <c:v>16/08/2020</c:v>
              </c:pt>
              <c:pt idx="163">
                <c:v>17/08/2020</c:v>
              </c:pt>
              <c:pt idx="164">
                <c:v>18/08/2020</c:v>
              </c:pt>
              <c:pt idx="165">
                <c:v>19/08/2020</c:v>
              </c:pt>
              <c:pt idx="166">
                <c:v>20/08/2020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RIVM'!$V$4:$V$200</c15:sqref>
                  </c15:fullRef>
                </c:ext>
              </c:extLst>
              <c:f>('Official - RIVM'!$V$4:$V$103,'Official - RIVM'!$V$111:$V$143,'Official - RIVM'!$V$146:$V$179)</c:f>
              <c:numCache>
                <c:formatCode>#,##0</c:formatCode>
                <c:ptCount val="167"/>
                <c:pt idx="0">
                  <c:v>1</c:v>
                </c:pt>
                <c:pt idx="1">
                  <c:v>8</c:v>
                </c:pt>
                <c:pt idx="2">
                  <c:v>1</c:v>
                </c:pt>
                <c:pt idx="3">
                  <c:v>10</c:v>
                </c:pt>
                <c:pt idx="4">
                  <c:v>14</c:v>
                </c:pt>
                <c:pt idx="5">
                  <c:v>6</c:v>
                </c:pt>
                <c:pt idx="6">
                  <c:v>13</c:v>
                </c:pt>
                <c:pt idx="7">
                  <c:v>13</c:v>
                </c:pt>
                <c:pt idx="8">
                  <c:v>20</c:v>
                </c:pt>
                <c:pt idx="9">
                  <c:v>17</c:v>
                </c:pt>
                <c:pt idx="10">
                  <c:v>25</c:v>
                </c:pt>
                <c:pt idx="11">
                  <c:v>47</c:v>
                </c:pt>
                <c:pt idx="12">
                  <c:v>39</c:v>
                </c:pt>
                <c:pt idx="13">
                  <c:v>54</c:v>
                </c:pt>
                <c:pt idx="14">
                  <c:v>81</c:v>
                </c:pt>
                <c:pt idx="15">
                  <c:v>87</c:v>
                </c:pt>
                <c:pt idx="16">
                  <c:v>91</c:v>
                </c:pt>
                <c:pt idx="17">
                  <c:v>101</c:v>
                </c:pt>
                <c:pt idx="18">
                  <c:v>183</c:v>
                </c:pt>
                <c:pt idx="19">
                  <c:v>178</c:v>
                </c:pt>
                <c:pt idx="20">
                  <c:v>245</c:v>
                </c:pt>
                <c:pt idx="21">
                  <c:v>349</c:v>
                </c:pt>
                <c:pt idx="22">
                  <c:v>335</c:v>
                </c:pt>
                <c:pt idx="23">
                  <c:v>280</c:v>
                </c:pt>
                <c:pt idx="24">
                  <c:v>301</c:v>
                </c:pt>
                <c:pt idx="25">
                  <c:v>556</c:v>
                </c:pt>
                <c:pt idx="26">
                  <c:v>478</c:v>
                </c:pt>
                <c:pt idx="27">
                  <c:v>512</c:v>
                </c:pt>
                <c:pt idx="28">
                  <c:v>490</c:v>
                </c:pt>
                <c:pt idx="29">
                  <c:v>609</c:v>
                </c:pt>
                <c:pt idx="30">
                  <c:v>338</c:v>
                </c:pt>
                <c:pt idx="31">
                  <c:v>301</c:v>
                </c:pt>
                <c:pt idx="32">
                  <c:v>504</c:v>
                </c:pt>
                <c:pt idx="33">
                  <c:v>341</c:v>
                </c:pt>
                <c:pt idx="34">
                  <c:v>362</c:v>
                </c:pt>
                <c:pt idx="35">
                  <c:v>352</c:v>
                </c:pt>
                <c:pt idx="36">
                  <c:v>333</c:v>
                </c:pt>
                <c:pt idx="37">
                  <c:v>198</c:v>
                </c:pt>
                <c:pt idx="38">
                  <c:v>217</c:v>
                </c:pt>
                <c:pt idx="39">
                  <c:v>312</c:v>
                </c:pt>
                <c:pt idx="40">
                  <c:v>193</c:v>
                </c:pt>
                <c:pt idx="41">
                  <c:v>189</c:v>
                </c:pt>
                <c:pt idx="42">
                  <c:v>186</c:v>
                </c:pt>
                <c:pt idx="43">
                  <c:v>170</c:v>
                </c:pt>
                <c:pt idx="44">
                  <c:v>133</c:v>
                </c:pt>
                <c:pt idx="45">
                  <c:v>126</c:v>
                </c:pt>
                <c:pt idx="46">
                  <c:v>135</c:v>
                </c:pt>
                <c:pt idx="47">
                  <c:v>159</c:v>
                </c:pt>
                <c:pt idx="48">
                  <c:v>108</c:v>
                </c:pt>
                <c:pt idx="49">
                  <c:v>101</c:v>
                </c:pt>
                <c:pt idx="50">
                  <c:v>122</c:v>
                </c:pt>
                <c:pt idx="51">
                  <c:v>70</c:v>
                </c:pt>
                <c:pt idx="52">
                  <c:v>60</c:v>
                </c:pt>
                <c:pt idx="53">
                  <c:v>90</c:v>
                </c:pt>
                <c:pt idx="54">
                  <c:v>71</c:v>
                </c:pt>
                <c:pt idx="55">
                  <c:v>69</c:v>
                </c:pt>
                <c:pt idx="56">
                  <c:v>76</c:v>
                </c:pt>
                <c:pt idx="57">
                  <c:v>44</c:v>
                </c:pt>
                <c:pt idx="58">
                  <c:v>44</c:v>
                </c:pt>
                <c:pt idx="59">
                  <c:v>31</c:v>
                </c:pt>
                <c:pt idx="60">
                  <c:v>39</c:v>
                </c:pt>
                <c:pt idx="61">
                  <c:v>59</c:v>
                </c:pt>
                <c:pt idx="62">
                  <c:v>41</c:v>
                </c:pt>
                <c:pt idx="63">
                  <c:v>36</c:v>
                </c:pt>
                <c:pt idx="64">
                  <c:v>29</c:v>
                </c:pt>
                <c:pt idx="65">
                  <c:v>17</c:v>
                </c:pt>
                <c:pt idx="66">
                  <c:v>32</c:v>
                </c:pt>
                <c:pt idx="67">
                  <c:v>32</c:v>
                </c:pt>
                <c:pt idx="68">
                  <c:v>16</c:v>
                </c:pt>
                <c:pt idx="69">
                  <c:v>36</c:v>
                </c:pt>
                <c:pt idx="70">
                  <c:v>27</c:v>
                </c:pt>
                <c:pt idx="71">
                  <c:v>27</c:v>
                </c:pt>
                <c:pt idx="72">
                  <c:v>16</c:v>
                </c:pt>
                <c:pt idx="73">
                  <c:v>13</c:v>
                </c:pt>
                <c:pt idx="74">
                  <c:v>22</c:v>
                </c:pt>
                <c:pt idx="75">
                  <c:v>10</c:v>
                </c:pt>
                <c:pt idx="76">
                  <c:v>19</c:v>
                </c:pt>
                <c:pt idx="77">
                  <c:v>11</c:v>
                </c:pt>
                <c:pt idx="78">
                  <c:v>10</c:v>
                </c:pt>
                <c:pt idx="79">
                  <c:v>9</c:v>
                </c:pt>
                <c:pt idx="80">
                  <c:v>8</c:v>
                </c:pt>
                <c:pt idx="81">
                  <c:v>11</c:v>
                </c:pt>
                <c:pt idx="82">
                  <c:v>8</c:v>
                </c:pt>
                <c:pt idx="83">
                  <c:v>9</c:v>
                </c:pt>
                <c:pt idx="84">
                  <c:v>8</c:v>
                </c:pt>
                <c:pt idx="85">
                  <c:v>9</c:v>
                </c:pt>
                <c:pt idx="86">
                  <c:v>8</c:v>
                </c:pt>
                <c:pt idx="87">
                  <c:v>4</c:v>
                </c:pt>
                <c:pt idx="88">
                  <c:v>14</c:v>
                </c:pt>
                <c:pt idx="89">
                  <c:v>7</c:v>
                </c:pt>
                <c:pt idx="90">
                  <c:v>8</c:v>
                </c:pt>
                <c:pt idx="91">
                  <c:v>4</c:v>
                </c:pt>
                <c:pt idx="92">
                  <c:v>9</c:v>
                </c:pt>
                <c:pt idx="93">
                  <c:v>8</c:v>
                </c:pt>
                <c:pt idx="94">
                  <c:v>6</c:v>
                </c:pt>
                <c:pt idx="95">
                  <c:v>5</c:v>
                </c:pt>
                <c:pt idx="96">
                  <c:v>9</c:v>
                </c:pt>
                <c:pt idx="97">
                  <c:v>2</c:v>
                </c:pt>
                <c:pt idx="98">
                  <c:v>8</c:v>
                </c:pt>
                <c:pt idx="99">
                  <c:v>5</c:v>
                </c:pt>
                <c:pt idx="100">
                  <c:v>1</c:v>
                </c:pt>
                <c:pt idx="101">
                  <c:v>2</c:v>
                </c:pt>
                <c:pt idx="102">
                  <c:v>0</c:v>
                </c:pt>
                <c:pt idx="103">
                  <c:v>4</c:v>
                </c:pt>
                <c:pt idx="104">
                  <c:v>1</c:v>
                </c:pt>
                <c:pt idx="105">
                  <c:v>3</c:v>
                </c:pt>
                <c:pt idx="106">
                  <c:v>2</c:v>
                </c:pt>
                <c:pt idx="107">
                  <c:v>3</c:v>
                </c:pt>
                <c:pt idx="108">
                  <c:v>2</c:v>
                </c:pt>
                <c:pt idx="109">
                  <c:v>4</c:v>
                </c:pt>
                <c:pt idx="110">
                  <c:v>2</c:v>
                </c:pt>
                <c:pt idx="111">
                  <c:v>2</c:v>
                </c:pt>
                <c:pt idx="112">
                  <c:v>3</c:v>
                </c:pt>
                <c:pt idx="113">
                  <c:v>0</c:v>
                </c:pt>
                <c:pt idx="114">
                  <c:v>2</c:v>
                </c:pt>
                <c:pt idx="115">
                  <c:v>1</c:v>
                </c:pt>
                <c:pt idx="116">
                  <c:v>1</c:v>
                </c:pt>
                <c:pt idx="117">
                  <c:v>1</c:v>
                </c:pt>
                <c:pt idx="118">
                  <c:v>1</c:v>
                </c:pt>
                <c:pt idx="119">
                  <c:v>0</c:v>
                </c:pt>
                <c:pt idx="120">
                  <c:v>1</c:v>
                </c:pt>
                <c:pt idx="121">
                  <c:v>0</c:v>
                </c:pt>
                <c:pt idx="122">
                  <c:v>1</c:v>
                </c:pt>
                <c:pt idx="123">
                  <c:v>2</c:v>
                </c:pt>
                <c:pt idx="124">
                  <c:v>2</c:v>
                </c:pt>
                <c:pt idx="125">
                  <c:v>1</c:v>
                </c:pt>
                <c:pt idx="126">
                  <c:v>2</c:v>
                </c:pt>
                <c:pt idx="127">
                  <c:v>1</c:v>
                </c:pt>
                <c:pt idx="128">
                  <c:v>0</c:v>
                </c:pt>
                <c:pt idx="129">
                  <c:v>1</c:v>
                </c:pt>
                <c:pt idx="130">
                  <c:v>4</c:v>
                </c:pt>
                <c:pt idx="131">
                  <c:v>1</c:v>
                </c:pt>
                <c:pt idx="132">
                  <c:v>1</c:v>
                </c:pt>
                <c:pt idx="133">
                  <c:v>3</c:v>
                </c:pt>
                <c:pt idx="134">
                  <c:v>4</c:v>
                </c:pt>
                <c:pt idx="135">
                  <c:v>2</c:v>
                </c:pt>
                <c:pt idx="136">
                  <c:v>1</c:v>
                </c:pt>
                <c:pt idx="137">
                  <c:v>3</c:v>
                </c:pt>
                <c:pt idx="138">
                  <c:v>7</c:v>
                </c:pt>
                <c:pt idx="139">
                  <c:v>3</c:v>
                </c:pt>
                <c:pt idx="140">
                  <c:v>5</c:v>
                </c:pt>
                <c:pt idx="141">
                  <c:v>2</c:v>
                </c:pt>
                <c:pt idx="142">
                  <c:v>4</c:v>
                </c:pt>
                <c:pt idx="143">
                  <c:v>6</c:v>
                </c:pt>
                <c:pt idx="144">
                  <c:v>4</c:v>
                </c:pt>
                <c:pt idx="145">
                  <c:v>12</c:v>
                </c:pt>
                <c:pt idx="146">
                  <c:v>9</c:v>
                </c:pt>
                <c:pt idx="147">
                  <c:v>4</c:v>
                </c:pt>
                <c:pt idx="148">
                  <c:v>3</c:v>
                </c:pt>
                <c:pt idx="149">
                  <c:v>9</c:v>
                </c:pt>
                <c:pt idx="150">
                  <c:v>2</c:v>
                </c:pt>
                <c:pt idx="151">
                  <c:v>6</c:v>
                </c:pt>
                <c:pt idx="152">
                  <c:v>5</c:v>
                </c:pt>
                <c:pt idx="153">
                  <c:v>9</c:v>
                </c:pt>
                <c:pt idx="154">
                  <c:v>11</c:v>
                </c:pt>
                <c:pt idx="155">
                  <c:v>13</c:v>
                </c:pt>
                <c:pt idx="156">
                  <c:v>14</c:v>
                </c:pt>
                <c:pt idx="157">
                  <c:v>6</c:v>
                </c:pt>
                <c:pt idx="158">
                  <c:v>10</c:v>
                </c:pt>
                <c:pt idx="159">
                  <c:v>8</c:v>
                </c:pt>
                <c:pt idx="160">
                  <c:v>8</c:v>
                </c:pt>
                <c:pt idx="161">
                  <c:v>7</c:v>
                </c:pt>
                <c:pt idx="162">
                  <c:v>9</c:v>
                </c:pt>
                <c:pt idx="163">
                  <c:v>8</c:v>
                </c:pt>
                <c:pt idx="164">
                  <c:v>6</c:v>
                </c:pt>
                <c:pt idx="165">
                  <c:v>1</c:v>
                </c:pt>
                <c:pt idx="166">
                  <c:v>5</c:v>
                </c:pt>
              </c:numCache>
            </c:numRef>
          </c:val>
          <c:extLst>
            <c:ext xmlns:c16="http://schemas.microsoft.com/office/drawing/2014/chart" uri="{C3380CC4-5D6E-409C-BE32-E72D297353CC}">
              <c16:uniqueId val="{0000000D-48E6-4FE6-866B-215B513C5A7B}"/>
            </c:ext>
          </c:extLst>
        </c:ser>
        <c:ser>
          <c:idx val="6"/>
          <c:order val="2"/>
          <c:tx>
            <c:strRef>
              <c:f>'Official - RIVM'!$AD$3</c:f>
              <c:strCache>
                <c:ptCount val="1"/>
                <c:pt idx="0">
                  <c:v>Deceased </c:v>
                </c:pt>
              </c:strCache>
            </c:strRef>
          </c:tx>
          <c:spPr>
            <a:solidFill>
              <a:srgbClr val="FF0000"/>
            </a:solidFill>
            <a:ln>
              <a:noFill/>
            </a:ln>
            <a:effectLst/>
          </c:spPr>
          <c:invertIfNegative val="0"/>
          <c:dPt>
            <c:idx val="25"/>
            <c:invertIfNegative val="0"/>
            <c:bubble3D val="0"/>
            <c:spPr>
              <a:solidFill>
                <a:schemeClr val="accent6">
                  <a:lumMod val="75000"/>
                </a:schemeClr>
              </a:solidFill>
              <a:ln>
                <a:noFill/>
              </a:ln>
              <a:effectLst/>
            </c:spPr>
            <c:extLst>
              <c:ext xmlns:c16="http://schemas.microsoft.com/office/drawing/2014/chart" uri="{C3380CC4-5D6E-409C-BE32-E72D297353CC}">
                <c16:uniqueId val="{00000002-A14D-40BD-ADCC-EC7DE6AF6156}"/>
              </c:ext>
            </c:extLst>
          </c:dPt>
          <c:cat>
            <c:strLit>
              <c:ptCount val="167"/>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13/06/2020</c:v>
              </c:pt>
              <c:pt idx="101">
                <c:v>14/06/2020</c:v>
              </c:pt>
              <c:pt idx="102">
                <c:v>15/06/2020</c:v>
              </c:pt>
              <c:pt idx="103">
                <c:v>16/06/2020</c:v>
              </c:pt>
              <c:pt idx="104">
                <c:v>17/06/2020</c:v>
              </c:pt>
              <c:pt idx="105">
                <c:v>18/06/2020</c:v>
              </c:pt>
              <c:pt idx="106">
                <c:v>19/06/2020</c:v>
              </c:pt>
              <c:pt idx="107">
                <c:v>20/06/2020</c:v>
              </c:pt>
              <c:pt idx="108">
                <c:v>21/06/2020</c:v>
              </c:pt>
              <c:pt idx="109">
                <c:v>22/06/2020</c:v>
              </c:pt>
              <c:pt idx="110">
                <c:v>23/06/2020</c:v>
              </c:pt>
              <c:pt idx="111">
                <c:v>24/06/2020</c:v>
              </c:pt>
              <c:pt idx="112">
                <c:v>25/06/2020</c:v>
              </c:pt>
              <c:pt idx="113">
                <c:v>26/06/2020</c:v>
              </c:pt>
              <c:pt idx="114">
                <c:v>27/06/2020</c:v>
              </c:pt>
              <c:pt idx="115">
                <c:v>28/06/2020</c:v>
              </c:pt>
              <c:pt idx="116">
                <c:v>29/06/2020</c:v>
              </c:pt>
              <c:pt idx="117">
                <c:v>30/06/2020</c:v>
              </c:pt>
              <c:pt idx="118">
                <c:v>01/07/2020</c:v>
              </c:pt>
              <c:pt idx="119">
                <c:v>02/07/2020</c:v>
              </c:pt>
              <c:pt idx="120">
                <c:v>03/07/2020</c:v>
              </c:pt>
              <c:pt idx="121">
                <c:v>04/07/2020</c:v>
              </c:pt>
              <c:pt idx="122">
                <c:v>05/07/2020</c:v>
              </c:pt>
              <c:pt idx="123">
                <c:v>06/07/2020</c:v>
              </c:pt>
              <c:pt idx="124">
                <c:v>07/07/2020</c:v>
              </c:pt>
              <c:pt idx="125">
                <c:v>08/07/2020</c:v>
              </c:pt>
              <c:pt idx="126">
                <c:v>09/07/2020</c:v>
              </c:pt>
              <c:pt idx="127">
                <c:v>10/07/2020</c:v>
              </c:pt>
              <c:pt idx="128">
                <c:v>11/07/2020</c:v>
              </c:pt>
              <c:pt idx="129">
                <c:v>12/07/2020</c:v>
              </c:pt>
              <c:pt idx="130">
                <c:v>13/07/2020</c:v>
              </c:pt>
              <c:pt idx="131">
                <c:v>14/07/2020</c:v>
              </c:pt>
              <c:pt idx="132">
                <c:v>15/07/2020</c:v>
              </c:pt>
              <c:pt idx="133">
                <c:v>18/07/2020</c:v>
              </c:pt>
              <c:pt idx="134">
                <c:v>19/07/2020</c:v>
              </c:pt>
              <c:pt idx="135">
                <c:v>20/07/2020</c:v>
              </c:pt>
              <c:pt idx="136">
                <c:v>21/07/2020</c:v>
              </c:pt>
              <c:pt idx="137">
                <c:v>22/07/2020</c:v>
              </c:pt>
              <c:pt idx="138">
                <c:v>23/07/2020</c:v>
              </c:pt>
              <c:pt idx="139">
                <c:v>24/07/2020</c:v>
              </c:pt>
              <c:pt idx="140">
                <c:v>25/07/2020</c:v>
              </c:pt>
              <c:pt idx="141">
                <c:v>26/07/2020</c:v>
              </c:pt>
              <c:pt idx="142">
                <c:v>27/07/2020</c:v>
              </c:pt>
              <c:pt idx="143">
                <c:v>28/07/2020</c:v>
              </c:pt>
              <c:pt idx="144">
                <c:v>29/07/2020</c:v>
              </c:pt>
              <c:pt idx="145">
                <c:v>30/07/2020</c:v>
              </c:pt>
              <c:pt idx="146">
                <c:v>31/07/2020</c:v>
              </c:pt>
              <c:pt idx="147">
                <c:v>01/08/2020</c:v>
              </c:pt>
              <c:pt idx="148">
                <c:v>02/08/2020</c:v>
              </c:pt>
              <c:pt idx="149">
                <c:v>03/08/2020</c:v>
              </c:pt>
              <c:pt idx="150">
                <c:v>04/08/2020</c:v>
              </c:pt>
              <c:pt idx="151">
                <c:v>05/08/2020</c:v>
              </c:pt>
              <c:pt idx="152">
                <c:v>06/08/2020</c:v>
              </c:pt>
              <c:pt idx="153">
                <c:v>07/08/2020</c:v>
              </c:pt>
              <c:pt idx="154">
                <c:v>08/08/2020</c:v>
              </c:pt>
              <c:pt idx="155">
                <c:v>09/08/2020</c:v>
              </c:pt>
              <c:pt idx="156">
                <c:v>10/08/2020</c:v>
              </c:pt>
              <c:pt idx="157">
                <c:v>11/08/2020</c:v>
              </c:pt>
              <c:pt idx="158">
                <c:v>12/08/2020</c:v>
              </c:pt>
              <c:pt idx="159">
                <c:v>13/08/2020</c:v>
              </c:pt>
              <c:pt idx="160">
                <c:v>14/08/2020</c:v>
              </c:pt>
              <c:pt idx="161">
                <c:v>15/08/2020</c:v>
              </c:pt>
              <c:pt idx="162">
                <c:v>16/08/2020</c:v>
              </c:pt>
              <c:pt idx="163">
                <c:v>17/08/2020</c:v>
              </c:pt>
              <c:pt idx="164">
                <c:v>18/08/2020</c:v>
              </c:pt>
              <c:pt idx="165">
                <c:v>19/08/2020</c:v>
              </c:pt>
              <c:pt idx="166">
                <c:v>20/08/2020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RIVM'!$AH$4:$AH$200</c15:sqref>
                  </c15:fullRef>
                </c:ext>
              </c:extLst>
              <c:f>('Official - RIVM'!$AH$4:$AH$103,'Official - RIVM'!$AH$111:$AH$143,'Official - RIVM'!$AH$146:$AH$179)</c:f>
              <c:numCache>
                <c:formatCode>General</c:formatCode>
                <c:ptCount val="167"/>
                <c:pt idx="0">
                  <c:v>0</c:v>
                </c:pt>
                <c:pt idx="1">
                  <c:v>0</c:v>
                </c:pt>
                <c:pt idx="2">
                  <c:v>0</c:v>
                </c:pt>
                <c:pt idx="3">
                  <c:v>0</c:v>
                </c:pt>
                <c:pt idx="4">
                  <c:v>0</c:v>
                </c:pt>
                <c:pt idx="5">
                  <c:v>0</c:v>
                </c:pt>
                <c:pt idx="6">
                  <c:v>0</c:v>
                </c:pt>
                <c:pt idx="7">
                  <c:v>0</c:v>
                </c:pt>
                <c:pt idx="8">
                  <c:v>1</c:v>
                </c:pt>
                <c:pt idx="9">
                  <c:v>1</c:v>
                </c:pt>
                <c:pt idx="10">
                  <c:v>2</c:v>
                </c:pt>
                <c:pt idx="11">
                  <c:v>0</c:v>
                </c:pt>
                <c:pt idx="12">
                  <c:v>1</c:v>
                </c:pt>
                <c:pt idx="13">
                  <c:v>2</c:v>
                </c:pt>
                <c:pt idx="14">
                  <c:v>3</c:v>
                </c:pt>
                <c:pt idx="15">
                  <c:v>6</c:v>
                </c:pt>
                <c:pt idx="16">
                  <c:v>10</c:v>
                </c:pt>
                <c:pt idx="17">
                  <c:v>14</c:v>
                </c:pt>
                <c:pt idx="18">
                  <c:v>24</c:v>
                </c:pt>
                <c:pt idx="19">
                  <c:v>23</c:v>
                </c:pt>
                <c:pt idx="20">
                  <c:v>19</c:v>
                </c:pt>
                <c:pt idx="21">
                  <c:v>44</c:v>
                </c:pt>
                <c:pt idx="22">
                  <c:v>56</c:v>
                </c:pt>
                <c:pt idx="23">
                  <c:v>64</c:v>
                </c:pt>
                <c:pt idx="24">
                  <c:v>61</c:v>
                </c:pt>
                <c:pt idx="25">
                  <c:v>86</c:v>
                </c:pt>
                <c:pt idx="26">
                  <c:v>76</c:v>
                </c:pt>
                <c:pt idx="27">
                  <c:v>114</c:v>
                </c:pt>
                <c:pt idx="28">
                  <c:v>124</c:v>
                </c:pt>
                <c:pt idx="29">
                  <c:v>114</c:v>
                </c:pt>
                <c:pt idx="30">
                  <c:v>153</c:v>
                </c:pt>
                <c:pt idx="31">
                  <c:v>123</c:v>
                </c:pt>
                <c:pt idx="32">
                  <c:v>153</c:v>
                </c:pt>
                <c:pt idx="33">
                  <c:v>175</c:v>
                </c:pt>
                <c:pt idx="34">
                  <c:v>161</c:v>
                </c:pt>
                <c:pt idx="35">
                  <c:v>176</c:v>
                </c:pt>
                <c:pt idx="36">
                  <c:v>171</c:v>
                </c:pt>
                <c:pt idx="37">
                  <c:v>171</c:v>
                </c:pt>
                <c:pt idx="38">
                  <c:v>163</c:v>
                </c:pt>
                <c:pt idx="39">
                  <c:v>167</c:v>
                </c:pt>
                <c:pt idx="40">
                  <c:v>151</c:v>
                </c:pt>
                <c:pt idx="41">
                  <c:v>150</c:v>
                </c:pt>
                <c:pt idx="42">
                  <c:v>117</c:v>
                </c:pt>
                <c:pt idx="43">
                  <c:v>157</c:v>
                </c:pt>
                <c:pt idx="44">
                  <c:v>141</c:v>
                </c:pt>
                <c:pt idx="45">
                  <c:v>143</c:v>
                </c:pt>
                <c:pt idx="46">
                  <c:v>129</c:v>
                </c:pt>
                <c:pt idx="47">
                  <c:v>130</c:v>
                </c:pt>
                <c:pt idx="48">
                  <c:v>123</c:v>
                </c:pt>
                <c:pt idx="49">
                  <c:v>137</c:v>
                </c:pt>
                <c:pt idx="50">
                  <c:v>129</c:v>
                </c:pt>
                <c:pt idx="51">
                  <c:v>118</c:v>
                </c:pt>
                <c:pt idx="52">
                  <c:v>113</c:v>
                </c:pt>
                <c:pt idx="53">
                  <c:v>95</c:v>
                </c:pt>
                <c:pt idx="54">
                  <c:v>128</c:v>
                </c:pt>
                <c:pt idx="55">
                  <c:v>117</c:v>
                </c:pt>
                <c:pt idx="56">
                  <c:v>104</c:v>
                </c:pt>
                <c:pt idx="57">
                  <c:v>92</c:v>
                </c:pt>
                <c:pt idx="58">
                  <c:v>81</c:v>
                </c:pt>
                <c:pt idx="59">
                  <c:v>78</c:v>
                </c:pt>
                <c:pt idx="60">
                  <c:v>75</c:v>
                </c:pt>
                <c:pt idx="61">
                  <c:v>70</c:v>
                </c:pt>
                <c:pt idx="62">
                  <c:v>58</c:v>
                </c:pt>
                <c:pt idx="63">
                  <c:v>66</c:v>
                </c:pt>
                <c:pt idx="64">
                  <c:v>53</c:v>
                </c:pt>
                <c:pt idx="65">
                  <c:v>55</c:v>
                </c:pt>
                <c:pt idx="66">
                  <c:v>45</c:v>
                </c:pt>
                <c:pt idx="67">
                  <c:v>57</c:v>
                </c:pt>
                <c:pt idx="68">
                  <c:v>35</c:v>
                </c:pt>
                <c:pt idx="69">
                  <c:v>53</c:v>
                </c:pt>
                <c:pt idx="70">
                  <c:v>44</c:v>
                </c:pt>
                <c:pt idx="71">
                  <c:v>40</c:v>
                </c:pt>
                <c:pt idx="72">
                  <c:v>39</c:v>
                </c:pt>
                <c:pt idx="73">
                  <c:v>25</c:v>
                </c:pt>
                <c:pt idx="74">
                  <c:v>33</c:v>
                </c:pt>
                <c:pt idx="75">
                  <c:v>34</c:v>
                </c:pt>
                <c:pt idx="76">
                  <c:v>26</c:v>
                </c:pt>
                <c:pt idx="77">
                  <c:v>22</c:v>
                </c:pt>
                <c:pt idx="78">
                  <c:v>23</c:v>
                </c:pt>
                <c:pt idx="79">
                  <c:v>19</c:v>
                </c:pt>
                <c:pt idx="80">
                  <c:v>16</c:v>
                </c:pt>
                <c:pt idx="81">
                  <c:v>15</c:v>
                </c:pt>
                <c:pt idx="82">
                  <c:v>20</c:v>
                </c:pt>
                <c:pt idx="83">
                  <c:v>22</c:v>
                </c:pt>
                <c:pt idx="84">
                  <c:v>11</c:v>
                </c:pt>
                <c:pt idx="85">
                  <c:v>20</c:v>
                </c:pt>
                <c:pt idx="86">
                  <c:v>18</c:v>
                </c:pt>
                <c:pt idx="87">
                  <c:v>13</c:v>
                </c:pt>
                <c:pt idx="88">
                  <c:v>15</c:v>
                </c:pt>
                <c:pt idx="89">
                  <c:v>19</c:v>
                </c:pt>
                <c:pt idx="90">
                  <c:v>16</c:v>
                </c:pt>
                <c:pt idx="91">
                  <c:v>5</c:v>
                </c:pt>
                <c:pt idx="92">
                  <c:v>11</c:v>
                </c:pt>
                <c:pt idx="93">
                  <c:v>11</c:v>
                </c:pt>
                <c:pt idx="94">
                  <c:v>14</c:v>
                </c:pt>
                <c:pt idx="95">
                  <c:v>7</c:v>
                </c:pt>
                <c:pt idx="96">
                  <c:v>8</c:v>
                </c:pt>
                <c:pt idx="97">
                  <c:v>6</c:v>
                </c:pt>
                <c:pt idx="98">
                  <c:v>8</c:v>
                </c:pt>
                <c:pt idx="99">
                  <c:v>9</c:v>
                </c:pt>
                <c:pt idx="100">
                  <c:v>1</c:v>
                </c:pt>
                <c:pt idx="101">
                  <c:v>4</c:v>
                </c:pt>
                <c:pt idx="102">
                  <c:v>5</c:v>
                </c:pt>
                <c:pt idx="103">
                  <c:v>3</c:v>
                </c:pt>
                <c:pt idx="104">
                  <c:v>4</c:v>
                </c:pt>
                <c:pt idx="105">
                  <c:v>5</c:v>
                </c:pt>
                <c:pt idx="106">
                  <c:v>2</c:v>
                </c:pt>
                <c:pt idx="107">
                  <c:v>1</c:v>
                </c:pt>
                <c:pt idx="108">
                  <c:v>4</c:v>
                </c:pt>
                <c:pt idx="109">
                  <c:v>1</c:v>
                </c:pt>
                <c:pt idx="110">
                  <c:v>1</c:v>
                </c:pt>
                <c:pt idx="111">
                  <c:v>2</c:v>
                </c:pt>
                <c:pt idx="112">
                  <c:v>0</c:v>
                </c:pt>
                <c:pt idx="113">
                  <c:v>2</c:v>
                </c:pt>
                <c:pt idx="114">
                  <c:v>3</c:v>
                </c:pt>
                <c:pt idx="115">
                  <c:v>2</c:v>
                </c:pt>
                <c:pt idx="116">
                  <c:v>1</c:v>
                </c:pt>
                <c:pt idx="117">
                  <c:v>2</c:v>
                </c:pt>
                <c:pt idx="118">
                  <c:v>3</c:v>
                </c:pt>
                <c:pt idx="119">
                  <c:v>0</c:v>
                </c:pt>
                <c:pt idx="120">
                  <c:v>3</c:v>
                </c:pt>
                <c:pt idx="121">
                  <c:v>0</c:v>
                </c:pt>
                <c:pt idx="122">
                  <c:v>3</c:v>
                </c:pt>
                <c:pt idx="123">
                  <c:v>0</c:v>
                </c:pt>
                <c:pt idx="124">
                  <c:v>3</c:v>
                </c:pt>
                <c:pt idx="125">
                  <c:v>0</c:v>
                </c:pt>
                <c:pt idx="126">
                  <c:v>0</c:v>
                </c:pt>
                <c:pt idx="127">
                  <c:v>1</c:v>
                </c:pt>
                <c:pt idx="128">
                  <c:v>0</c:v>
                </c:pt>
                <c:pt idx="129">
                  <c:v>2</c:v>
                </c:pt>
                <c:pt idx="130">
                  <c:v>0</c:v>
                </c:pt>
                <c:pt idx="131">
                  <c:v>2</c:v>
                </c:pt>
                <c:pt idx="132">
                  <c:v>3</c:v>
                </c:pt>
                <c:pt idx="133">
                  <c:v>0</c:v>
                </c:pt>
                <c:pt idx="134">
                  <c:v>1</c:v>
                </c:pt>
                <c:pt idx="135">
                  <c:v>2</c:v>
                </c:pt>
                <c:pt idx="136">
                  <c:v>0</c:v>
                </c:pt>
                <c:pt idx="137">
                  <c:v>3</c:v>
                </c:pt>
                <c:pt idx="138">
                  <c:v>1</c:v>
                </c:pt>
                <c:pt idx="139">
                  <c:v>0</c:v>
                </c:pt>
                <c:pt idx="140">
                  <c:v>0</c:v>
                </c:pt>
                <c:pt idx="141">
                  <c:v>1</c:v>
                </c:pt>
                <c:pt idx="142">
                  <c:v>3</c:v>
                </c:pt>
                <c:pt idx="143">
                  <c:v>2</c:v>
                </c:pt>
                <c:pt idx="144">
                  <c:v>1</c:v>
                </c:pt>
                <c:pt idx="145">
                  <c:v>1</c:v>
                </c:pt>
                <c:pt idx="146">
                  <c:v>1</c:v>
                </c:pt>
                <c:pt idx="147">
                  <c:v>0</c:v>
                </c:pt>
                <c:pt idx="148">
                  <c:v>0</c:v>
                </c:pt>
                <c:pt idx="149">
                  <c:v>0</c:v>
                </c:pt>
                <c:pt idx="150">
                  <c:v>0</c:v>
                </c:pt>
                <c:pt idx="151">
                  <c:v>2</c:v>
                </c:pt>
                <c:pt idx="152">
                  <c:v>0</c:v>
                </c:pt>
                <c:pt idx="153">
                  <c:v>0</c:v>
                </c:pt>
                <c:pt idx="154">
                  <c:v>1</c:v>
                </c:pt>
                <c:pt idx="155">
                  <c:v>1</c:v>
                </c:pt>
                <c:pt idx="156">
                  <c:v>5</c:v>
                </c:pt>
                <c:pt idx="157">
                  <c:v>3</c:v>
                </c:pt>
                <c:pt idx="158">
                  <c:v>3</c:v>
                </c:pt>
                <c:pt idx="159">
                  <c:v>3</c:v>
                </c:pt>
                <c:pt idx="160">
                  <c:v>4</c:v>
                </c:pt>
                <c:pt idx="161">
                  <c:v>5</c:v>
                </c:pt>
                <c:pt idx="162">
                  <c:v>3</c:v>
                </c:pt>
                <c:pt idx="163">
                  <c:v>6</c:v>
                </c:pt>
                <c:pt idx="164">
                  <c:v>2</c:v>
                </c:pt>
                <c:pt idx="165">
                  <c:v>2</c:v>
                </c:pt>
                <c:pt idx="166">
                  <c:v>6</c:v>
                </c:pt>
              </c:numCache>
            </c:numRef>
          </c:val>
          <c:extLst>
            <c:ext xmlns:c16="http://schemas.microsoft.com/office/drawing/2014/chart" uri="{C3380CC4-5D6E-409C-BE32-E72D297353CC}">
              <c16:uniqueId val="{00000015-48E6-4FE6-866B-215B513C5A7B}"/>
            </c:ext>
          </c:extLst>
        </c:ser>
        <c:dLbls>
          <c:showLegendKey val="0"/>
          <c:showVal val="0"/>
          <c:showCatName val="0"/>
          <c:showSerName val="0"/>
          <c:showPercent val="0"/>
          <c:showBubbleSize val="0"/>
        </c:dLbls>
        <c:gapWidth val="0"/>
        <c:axId val="596545392"/>
        <c:axId val="596544408"/>
      </c:barChart>
      <c:lineChart>
        <c:grouping val="standard"/>
        <c:varyColors val="0"/>
        <c:ser>
          <c:idx val="5"/>
          <c:order val="3"/>
          <c:tx>
            <c:strRef>
              <c:f>'Official - RIVM'!$L$3</c:f>
              <c:strCache>
                <c:ptCount val="1"/>
                <c:pt idx="0">
                  <c:v> 7 day moving average</c:v>
                </c:pt>
              </c:strCache>
            </c:strRef>
          </c:tx>
          <c:spPr>
            <a:ln w="47625" cap="rnd">
              <a:solidFill>
                <a:schemeClr val="accent1"/>
              </a:solidFill>
              <a:round/>
            </a:ln>
            <a:effectLst/>
          </c:spPr>
          <c:marker>
            <c:symbol val="none"/>
          </c:marker>
          <c:cat>
            <c:numRef>
              <c:extLst>
                <c:ext xmlns:c15="http://schemas.microsoft.com/office/drawing/2012/chart" uri="{02D57815-91ED-43cb-92C2-25804820EDAC}">
                  <c15:fullRef>
                    <c15:sqref>'Official - RIVM'!$C$4:$C$200</c15:sqref>
                  </c15:fullRef>
                </c:ext>
              </c:extLst>
              <c:f>('Official - RIVM'!$C$4:$C$103,'Official - RIVM'!$C$111:$C$143,'Official - RIVM'!$C$146:$C$179)</c:f>
              <c:numCache>
                <c:formatCode>m/d/yyyy</c:formatCode>
                <c:ptCount val="16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43995</c:v>
                </c:pt>
                <c:pt idx="101">
                  <c:v>43996</c:v>
                </c:pt>
                <c:pt idx="102">
                  <c:v>43997</c:v>
                </c:pt>
                <c:pt idx="103">
                  <c:v>43998</c:v>
                </c:pt>
                <c:pt idx="104">
                  <c:v>43999</c:v>
                </c:pt>
                <c:pt idx="105">
                  <c:v>44000</c:v>
                </c:pt>
                <c:pt idx="106">
                  <c:v>44001</c:v>
                </c:pt>
                <c:pt idx="107">
                  <c:v>44002</c:v>
                </c:pt>
                <c:pt idx="108">
                  <c:v>44003</c:v>
                </c:pt>
                <c:pt idx="109">
                  <c:v>44004</c:v>
                </c:pt>
                <c:pt idx="110">
                  <c:v>44005</c:v>
                </c:pt>
                <c:pt idx="111">
                  <c:v>44006</c:v>
                </c:pt>
                <c:pt idx="112">
                  <c:v>44007</c:v>
                </c:pt>
                <c:pt idx="113">
                  <c:v>44008</c:v>
                </c:pt>
                <c:pt idx="114">
                  <c:v>44009</c:v>
                </c:pt>
                <c:pt idx="115">
                  <c:v>44010</c:v>
                </c:pt>
                <c:pt idx="116">
                  <c:v>44011</c:v>
                </c:pt>
                <c:pt idx="117">
                  <c:v>44012</c:v>
                </c:pt>
                <c:pt idx="118">
                  <c:v>44013</c:v>
                </c:pt>
                <c:pt idx="119">
                  <c:v>44014</c:v>
                </c:pt>
                <c:pt idx="120">
                  <c:v>44015</c:v>
                </c:pt>
                <c:pt idx="121">
                  <c:v>44016</c:v>
                </c:pt>
                <c:pt idx="122">
                  <c:v>44017</c:v>
                </c:pt>
                <c:pt idx="123">
                  <c:v>44018</c:v>
                </c:pt>
                <c:pt idx="124">
                  <c:v>44019</c:v>
                </c:pt>
                <c:pt idx="125">
                  <c:v>44020</c:v>
                </c:pt>
                <c:pt idx="126">
                  <c:v>44021</c:v>
                </c:pt>
                <c:pt idx="127">
                  <c:v>44022</c:v>
                </c:pt>
                <c:pt idx="128">
                  <c:v>44023</c:v>
                </c:pt>
                <c:pt idx="129">
                  <c:v>44024</c:v>
                </c:pt>
                <c:pt idx="130">
                  <c:v>44025</c:v>
                </c:pt>
                <c:pt idx="131">
                  <c:v>44026</c:v>
                </c:pt>
                <c:pt idx="132">
                  <c:v>44027</c:v>
                </c:pt>
                <c:pt idx="133">
                  <c:v>44030</c:v>
                </c:pt>
                <c:pt idx="134">
                  <c:v>44031</c:v>
                </c:pt>
                <c:pt idx="135">
                  <c:v>44032</c:v>
                </c:pt>
                <c:pt idx="136">
                  <c:v>44033</c:v>
                </c:pt>
                <c:pt idx="137">
                  <c:v>44034</c:v>
                </c:pt>
                <c:pt idx="138">
                  <c:v>44035</c:v>
                </c:pt>
                <c:pt idx="139">
                  <c:v>44036</c:v>
                </c:pt>
                <c:pt idx="140">
                  <c:v>44037</c:v>
                </c:pt>
                <c:pt idx="141">
                  <c:v>44038</c:v>
                </c:pt>
                <c:pt idx="142">
                  <c:v>44039</c:v>
                </c:pt>
                <c:pt idx="143">
                  <c:v>44040</c:v>
                </c:pt>
                <c:pt idx="144">
                  <c:v>44041</c:v>
                </c:pt>
                <c:pt idx="145">
                  <c:v>44042</c:v>
                </c:pt>
                <c:pt idx="146">
                  <c:v>44043</c:v>
                </c:pt>
                <c:pt idx="147">
                  <c:v>44044</c:v>
                </c:pt>
                <c:pt idx="148">
                  <c:v>44045</c:v>
                </c:pt>
                <c:pt idx="149">
                  <c:v>44046</c:v>
                </c:pt>
                <c:pt idx="150">
                  <c:v>44047</c:v>
                </c:pt>
                <c:pt idx="151">
                  <c:v>44048</c:v>
                </c:pt>
                <c:pt idx="152">
                  <c:v>44049</c:v>
                </c:pt>
                <c:pt idx="153">
                  <c:v>44050</c:v>
                </c:pt>
                <c:pt idx="154">
                  <c:v>44051</c:v>
                </c:pt>
                <c:pt idx="155">
                  <c:v>44052</c:v>
                </c:pt>
                <c:pt idx="156">
                  <c:v>44053</c:v>
                </c:pt>
                <c:pt idx="157">
                  <c:v>44054</c:v>
                </c:pt>
                <c:pt idx="158">
                  <c:v>44055</c:v>
                </c:pt>
                <c:pt idx="159">
                  <c:v>44056</c:v>
                </c:pt>
                <c:pt idx="160">
                  <c:v>44057</c:v>
                </c:pt>
                <c:pt idx="161">
                  <c:v>44058</c:v>
                </c:pt>
                <c:pt idx="162">
                  <c:v>44059</c:v>
                </c:pt>
                <c:pt idx="163">
                  <c:v>44060</c:v>
                </c:pt>
                <c:pt idx="164">
                  <c:v>44061</c:v>
                </c:pt>
                <c:pt idx="165">
                  <c:v>44062</c:v>
                </c:pt>
                <c:pt idx="166">
                  <c:v>44063</c:v>
                </c:pt>
                <c:pt idx="167">
                  <c:v>44064</c:v>
                </c:pt>
                <c:pt idx="168">
                  <c:v>44065</c:v>
                </c:pt>
                <c:pt idx="169">
                  <c:v>44066</c:v>
                </c:pt>
                <c:pt idx="170">
                  <c:v>44067</c:v>
                </c:pt>
                <c:pt idx="171">
                  <c:v>44068</c:v>
                </c:pt>
                <c:pt idx="172">
                  <c:v>44069</c:v>
                </c:pt>
                <c:pt idx="173">
                  <c:v>44070</c:v>
                </c:pt>
                <c:pt idx="174">
                  <c:v>44071</c:v>
                </c:pt>
                <c:pt idx="175">
                  <c:v>44072</c:v>
                </c:pt>
                <c:pt idx="176">
                  <c:v>44073</c:v>
                </c:pt>
                <c:pt idx="177">
                  <c:v>44074</c:v>
                </c:pt>
                <c:pt idx="178">
                  <c:v>44075</c:v>
                </c:pt>
                <c:pt idx="179">
                  <c:v>44076</c:v>
                </c:pt>
                <c:pt idx="180">
                  <c:v>44077</c:v>
                </c:pt>
                <c:pt idx="181">
                  <c:v>44078</c:v>
                </c:pt>
                <c:pt idx="182">
                  <c:v>44079</c:v>
                </c:pt>
                <c:pt idx="183">
                  <c:v>44080</c:v>
                </c:pt>
                <c:pt idx="184">
                  <c:v>44081</c:v>
                </c:pt>
                <c:pt idx="185">
                  <c:v>44082</c:v>
                </c:pt>
                <c:pt idx="186">
                  <c:v>44083</c:v>
                </c:pt>
                <c:pt idx="187">
                  <c:v>44084</c:v>
                </c:pt>
              </c:numCache>
            </c:numRef>
          </c:cat>
          <c:val>
            <c:numRef>
              <c:extLst>
                <c:ext xmlns:c15="http://schemas.microsoft.com/office/drawing/2012/chart" uri="{02D57815-91ED-43cb-92C2-25804820EDAC}">
                  <c15:fullRef>
                    <c15:sqref>'Official - RIVM'!$L$4:$L$169</c15:sqref>
                  </c15:fullRef>
                </c:ext>
              </c:extLst>
              <c:f>('Official - RIVM'!$L$4:$L$103,'Official - RIVM'!$L$111:$L$143,'Official - RIVM'!$L$146:$L$169)</c:f>
              <c:numCache>
                <c:formatCode>#,##0</c:formatCode>
                <c:ptCount val="157"/>
                <c:pt idx="6">
                  <c:v>23</c:v>
                </c:pt>
                <c:pt idx="7">
                  <c:v>28.428571428571427</c:v>
                </c:pt>
                <c:pt idx="8">
                  <c:v>32.428571428571431</c:v>
                </c:pt>
                <c:pt idx="9">
                  <c:v>37</c:v>
                </c:pt>
                <c:pt idx="10">
                  <c:v>45.428571428571431</c:v>
                </c:pt>
                <c:pt idx="11">
                  <c:v>49.857142857142854</c:v>
                </c:pt>
                <c:pt idx="12">
                  <c:v>63.714285714285715</c:v>
                </c:pt>
                <c:pt idx="13">
                  <c:v>81.857142857142861</c:v>
                </c:pt>
                <c:pt idx="14">
                  <c:v>102.57142857142857</c:v>
                </c:pt>
                <c:pt idx="15">
                  <c:v>129.71428571428572</c:v>
                </c:pt>
                <c:pt idx="16">
                  <c:v>155</c:v>
                </c:pt>
                <c:pt idx="17">
                  <c:v>178.14285714285714</c:v>
                </c:pt>
                <c:pt idx="18">
                  <c:v>205.71428571428572</c:v>
                </c:pt>
                <c:pt idx="19">
                  <c:v>239.14285714285714</c:v>
                </c:pt>
                <c:pt idx="20">
                  <c:v>280.57142857142856</c:v>
                </c:pt>
                <c:pt idx="21">
                  <c:v>327.42857142857144</c:v>
                </c:pt>
                <c:pt idx="22">
                  <c:v>395.14285714285717</c:v>
                </c:pt>
                <c:pt idx="23">
                  <c:v>458.85714285714283</c:v>
                </c:pt>
                <c:pt idx="24">
                  <c:v>502.57142857142856</c:v>
                </c:pt>
                <c:pt idx="25">
                  <c:v>552.28571428571433</c:v>
                </c:pt>
                <c:pt idx="26">
                  <c:v>659.28571428571433</c:v>
                </c:pt>
                <c:pt idx="27">
                  <c:v>743.71428571428567</c:v>
                </c:pt>
                <c:pt idx="28">
                  <c:v>820.28571428571433</c:v>
                </c:pt>
                <c:pt idx="29">
                  <c:v>889</c:v>
                </c:pt>
                <c:pt idx="30">
                  <c:v>934.28571428571433</c:v>
                </c:pt>
                <c:pt idx="31">
                  <c:v>963.71428571428567</c:v>
                </c:pt>
                <c:pt idx="32">
                  <c:v>990.28571428571433</c:v>
                </c:pt>
                <c:pt idx="33">
                  <c:v>990.85714285714289</c:v>
                </c:pt>
                <c:pt idx="34">
                  <c:v>989.85714285714289</c:v>
                </c:pt>
                <c:pt idx="35">
                  <c:v>986.71428571428567</c:v>
                </c:pt>
                <c:pt idx="36">
                  <c:v>993</c:v>
                </c:pt>
                <c:pt idx="37">
                  <c:v>1008.8571428571429</c:v>
                </c:pt>
                <c:pt idx="38">
                  <c:v>1024.7142857142858</c:v>
                </c:pt>
                <c:pt idx="39">
                  <c:v>1020.1428571428571</c:v>
                </c:pt>
                <c:pt idx="40">
                  <c:v>1015.1428571428571</c:v>
                </c:pt>
                <c:pt idx="41">
                  <c:v>1058.2857142857142</c:v>
                </c:pt>
                <c:pt idx="42">
                  <c:v>1099.1428571428571</c:v>
                </c:pt>
                <c:pt idx="43">
                  <c:v>1123.8571428571429</c:v>
                </c:pt>
                <c:pt idx="44">
                  <c:v>1118</c:v>
                </c:pt>
                <c:pt idx="45">
                  <c:v>1113.1428571428571</c:v>
                </c:pt>
                <c:pt idx="46">
                  <c:v>1110.7142857142858</c:v>
                </c:pt>
                <c:pt idx="47">
                  <c:v>1071.4285714285713</c:v>
                </c:pt>
                <c:pt idx="48">
                  <c:v>1038.5714285714287</c:v>
                </c:pt>
                <c:pt idx="49">
                  <c:v>1017.7142857142857</c:v>
                </c:pt>
                <c:pt idx="50">
                  <c:v>1000.8571428571429</c:v>
                </c:pt>
                <c:pt idx="51">
                  <c:v>992.14285714285711</c:v>
                </c:pt>
                <c:pt idx="52">
                  <c:v>963.57142857142856</c:v>
                </c:pt>
                <c:pt idx="53">
                  <c:v>939.14285714285711</c:v>
                </c:pt>
                <c:pt idx="54">
                  <c:v>924.57142857142856</c:v>
                </c:pt>
                <c:pt idx="55">
                  <c:v>904.14285714285711</c:v>
                </c:pt>
                <c:pt idx="56">
                  <c:v>851</c:v>
                </c:pt>
                <c:pt idx="57">
                  <c:v>763.14285714285711</c:v>
                </c:pt>
                <c:pt idx="58">
                  <c:v>703.14285714285711</c:v>
                </c:pt>
                <c:pt idx="59">
                  <c:v>668.28571428571433</c:v>
                </c:pt>
                <c:pt idx="60">
                  <c:v>609.71428571428567</c:v>
                </c:pt>
                <c:pt idx="61">
                  <c:v>564.14285714285711</c:v>
                </c:pt>
                <c:pt idx="62">
                  <c:v>490.85714285714283</c:v>
                </c:pt>
                <c:pt idx="63">
                  <c:v>449.42857142857144</c:v>
                </c:pt>
                <c:pt idx="64">
                  <c:v>425.14285714285717</c:v>
                </c:pt>
                <c:pt idx="65">
                  <c:v>387.57142857142856</c:v>
                </c:pt>
                <c:pt idx="66">
                  <c:v>358.42857142857144</c:v>
                </c:pt>
                <c:pt idx="67">
                  <c:v>374</c:v>
                </c:pt>
                <c:pt idx="68">
                  <c:v>353.57142857142856</c:v>
                </c:pt>
                <c:pt idx="69">
                  <c:v>330.85714285714283</c:v>
                </c:pt>
                <c:pt idx="70">
                  <c:v>301.14285714285717</c:v>
                </c:pt>
                <c:pt idx="71">
                  <c:v>277.71428571428572</c:v>
                </c:pt>
                <c:pt idx="72">
                  <c:v>269.28571428571428</c:v>
                </c:pt>
                <c:pt idx="73">
                  <c:v>266</c:v>
                </c:pt>
                <c:pt idx="74">
                  <c:v>249.42857142857142</c:v>
                </c:pt>
                <c:pt idx="75">
                  <c:v>244.85714285714286</c:v>
                </c:pt>
                <c:pt idx="76">
                  <c:v>244.28571428571428</c:v>
                </c:pt>
                <c:pt idx="77">
                  <c:v>228.14285714285714</c:v>
                </c:pt>
                <c:pt idx="78">
                  <c:v>211.57142857142858</c:v>
                </c:pt>
                <c:pt idx="79">
                  <c:v>198</c:v>
                </c:pt>
                <c:pt idx="80">
                  <c:v>191.85714285714286</c:v>
                </c:pt>
                <c:pt idx="81">
                  <c:v>182.42857142857142</c:v>
                </c:pt>
                <c:pt idx="82">
                  <c:v>177</c:v>
                </c:pt>
                <c:pt idx="83">
                  <c:v>176.85714285714286</c:v>
                </c:pt>
                <c:pt idx="84">
                  <c:v>178.14285714285714</c:v>
                </c:pt>
                <c:pt idx="85">
                  <c:v>175.85714285714286</c:v>
                </c:pt>
                <c:pt idx="86">
                  <c:v>182.57142857142858</c:v>
                </c:pt>
                <c:pt idx="87">
                  <c:v>188.42857142857142</c:v>
                </c:pt>
                <c:pt idx="88">
                  <c:v>191.42857142857142</c:v>
                </c:pt>
                <c:pt idx="89">
                  <c:v>190.42857142857142</c:v>
                </c:pt>
                <c:pt idx="90">
                  <c:v>175.71428571428572</c:v>
                </c:pt>
                <c:pt idx="91">
                  <c:v>177.42857142857142</c:v>
                </c:pt>
                <c:pt idx="92">
                  <c:v>173.14285714285714</c:v>
                </c:pt>
                <c:pt idx="93">
                  <c:v>168.28571428571428</c:v>
                </c:pt>
                <c:pt idx="94">
                  <c:v>160.71428571428572</c:v>
                </c:pt>
                <c:pt idx="95">
                  <c:v>157.28571428571428</c:v>
                </c:pt>
                <c:pt idx="96">
                  <c:v>150</c:v>
                </c:pt>
                <c:pt idx="97">
                  <c:v>149.28571428571428</c:v>
                </c:pt>
                <c:pt idx="98">
                  <c:v>157.14285714285714</c:v>
                </c:pt>
                <c:pt idx="99">
                  <c:v>165.28571428571428</c:v>
                </c:pt>
                <c:pt idx="100">
                  <c:v>163.42857142857142</c:v>
                </c:pt>
                <c:pt idx="101">
                  <c:v>165.28571428571428</c:v>
                </c:pt>
                <c:pt idx="102">
                  <c:v>161.71428571428572</c:v>
                </c:pt>
                <c:pt idx="103">
                  <c:v>158.28571428571428</c:v>
                </c:pt>
                <c:pt idx="104">
                  <c:v>152</c:v>
                </c:pt>
                <c:pt idx="105">
                  <c:v>134.57142857142858</c:v>
                </c:pt>
                <c:pt idx="106">
                  <c:v>121.14285714285714</c:v>
                </c:pt>
                <c:pt idx="107">
                  <c:v>116.42857142857143</c:v>
                </c:pt>
                <c:pt idx="108">
                  <c:v>103.57142857142857</c:v>
                </c:pt>
                <c:pt idx="109">
                  <c:v>95</c:v>
                </c:pt>
                <c:pt idx="110">
                  <c:v>89</c:v>
                </c:pt>
                <c:pt idx="111">
                  <c:v>85.285714285714292</c:v>
                </c:pt>
                <c:pt idx="112">
                  <c:v>85.142857142857139</c:v>
                </c:pt>
                <c:pt idx="113">
                  <c:v>80.428571428571431</c:v>
                </c:pt>
                <c:pt idx="114">
                  <c:v>78</c:v>
                </c:pt>
                <c:pt idx="115">
                  <c:v>79.571428571428569</c:v>
                </c:pt>
                <c:pt idx="116">
                  <c:v>76.714285714285708</c:v>
                </c:pt>
                <c:pt idx="117">
                  <c:v>74</c:v>
                </c:pt>
                <c:pt idx="118">
                  <c:v>68.571428571428569</c:v>
                </c:pt>
                <c:pt idx="119">
                  <c:v>67.571428571428569</c:v>
                </c:pt>
                <c:pt idx="120">
                  <c:v>66.285714285714292</c:v>
                </c:pt>
                <c:pt idx="121">
                  <c:v>65.857142857142861</c:v>
                </c:pt>
                <c:pt idx="122">
                  <c:v>62.285714285714285</c:v>
                </c:pt>
                <c:pt idx="123">
                  <c:v>61</c:v>
                </c:pt>
                <c:pt idx="124">
                  <c:v>59.857142857142854</c:v>
                </c:pt>
                <c:pt idx="125">
                  <c:v>57.428571428571431</c:v>
                </c:pt>
                <c:pt idx="126">
                  <c:v>55.428571428571431</c:v>
                </c:pt>
                <c:pt idx="127">
                  <c:v>61</c:v>
                </c:pt>
                <c:pt idx="128">
                  <c:v>60.428571428571431</c:v>
                </c:pt>
                <c:pt idx="129">
                  <c:v>67</c:v>
                </c:pt>
                <c:pt idx="130">
                  <c:v>75.857142857142861</c:v>
                </c:pt>
                <c:pt idx="131">
                  <c:v>82.428571428571431</c:v>
                </c:pt>
                <c:pt idx="132">
                  <c:v>95.857142857142861</c:v>
                </c:pt>
                <c:pt idx="133">
                  <c:v>123.85714285714286</c:v>
                </c:pt>
                <c:pt idx="134">
                  <c:v>133</c:v>
                </c:pt>
                <c:pt idx="135">
                  <c:v>144</c:v>
                </c:pt>
                <c:pt idx="136">
                  <c:v>154.14285714285714</c:v>
                </c:pt>
                <c:pt idx="137">
                  <c:v>152.71428571428572</c:v>
                </c:pt>
                <c:pt idx="138">
                  <c:v>164.71428571428572</c:v>
                </c:pt>
                <c:pt idx="139">
                  <c:v>168.57142857142858</c:v>
                </c:pt>
                <c:pt idx="140">
                  <c:v>177</c:v>
                </c:pt>
                <c:pt idx="141">
                  <c:v>183.85714285714286</c:v>
                </c:pt>
                <c:pt idx="142">
                  <c:v>187</c:v>
                </c:pt>
                <c:pt idx="143">
                  <c:v>196.71428571428572</c:v>
                </c:pt>
                <c:pt idx="144">
                  <c:v>225.71428571428572</c:v>
                </c:pt>
                <c:pt idx="145">
                  <c:v>243.57142857142858</c:v>
                </c:pt>
                <c:pt idx="146">
                  <c:v>295.57142857142856</c:v>
                </c:pt>
                <c:pt idx="147">
                  <c:v>320.14285714285717</c:v>
                </c:pt>
                <c:pt idx="148">
                  <c:v>339.28571428571428</c:v>
                </c:pt>
                <c:pt idx="149">
                  <c:v>377.85714285714283</c:v>
                </c:pt>
                <c:pt idx="150">
                  <c:v>414.14285714285717</c:v>
                </c:pt>
                <c:pt idx="151">
                  <c:v>460.85714285714283</c:v>
                </c:pt>
                <c:pt idx="152">
                  <c:v>488.71428571428572</c:v>
                </c:pt>
                <c:pt idx="153">
                  <c:v>489.71428571428572</c:v>
                </c:pt>
                <c:pt idx="154">
                  <c:v>526.57142857142856</c:v>
                </c:pt>
                <c:pt idx="155">
                  <c:v>559.85714285714289</c:v>
                </c:pt>
                <c:pt idx="156">
                  <c:v>567.42857142857144</c:v>
                </c:pt>
              </c:numCache>
            </c:numRef>
          </c:val>
          <c:smooth val="0"/>
          <c:extLst>
            <c:ext xmlns:c16="http://schemas.microsoft.com/office/drawing/2014/chart" uri="{C3380CC4-5D6E-409C-BE32-E72D297353CC}">
              <c16:uniqueId val="{00000014-48E6-4FE6-866B-215B513C5A7B}"/>
            </c:ext>
          </c:extLst>
        </c:ser>
        <c:ser>
          <c:idx val="8"/>
          <c:order val="4"/>
          <c:tx>
            <c:strRef>
              <c:f>'Official - RIVM'!$AK$3</c:f>
              <c:strCache>
                <c:ptCount val="1"/>
                <c:pt idx="0">
                  <c:v> 7 day moving average</c:v>
                </c:pt>
              </c:strCache>
            </c:strRef>
          </c:tx>
          <c:spPr>
            <a:ln w="47625" cap="rnd">
              <a:solidFill>
                <a:srgbClr val="FF0000"/>
              </a:solidFill>
              <a:round/>
            </a:ln>
            <a:effectLst/>
          </c:spPr>
          <c:marker>
            <c:symbol val="none"/>
          </c:marker>
          <c:cat>
            <c:numRef>
              <c:extLst>
                <c:ext xmlns:c15="http://schemas.microsoft.com/office/drawing/2012/chart" uri="{02D57815-91ED-43cb-92C2-25804820EDAC}">
                  <c15:fullRef>
                    <c15:sqref>'Official - RIVM'!$C$4:$C$200</c15:sqref>
                  </c15:fullRef>
                </c:ext>
              </c:extLst>
              <c:f>('Official - RIVM'!$C$4:$C$103,'Official - RIVM'!$C$111:$C$143,'Official - RIVM'!$C$146:$C$179)</c:f>
              <c:numCache>
                <c:formatCode>m/d/yyyy</c:formatCode>
                <c:ptCount val="16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43995</c:v>
                </c:pt>
                <c:pt idx="101">
                  <c:v>43996</c:v>
                </c:pt>
                <c:pt idx="102">
                  <c:v>43997</c:v>
                </c:pt>
                <c:pt idx="103">
                  <c:v>43998</c:v>
                </c:pt>
                <c:pt idx="104">
                  <c:v>43999</c:v>
                </c:pt>
                <c:pt idx="105">
                  <c:v>44000</c:v>
                </c:pt>
                <c:pt idx="106">
                  <c:v>44001</c:v>
                </c:pt>
                <c:pt idx="107">
                  <c:v>44002</c:v>
                </c:pt>
                <c:pt idx="108">
                  <c:v>44003</c:v>
                </c:pt>
                <c:pt idx="109">
                  <c:v>44004</c:v>
                </c:pt>
                <c:pt idx="110">
                  <c:v>44005</c:v>
                </c:pt>
                <c:pt idx="111">
                  <c:v>44006</c:v>
                </c:pt>
                <c:pt idx="112">
                  <c:v>44007</c:v>
                </c:pt>
                <c:pt idx="113">
                  <c:v>44008</c:v>
                </c:pt>
                <c:pt idx="114">
                  <c:v>44009</c:v>
                </c:pt>
                <c:pt idx="115">
                  <c:v>44010</c:v>
                </c:pt>
                <c:pt idx="116">
                  <c:v>44011</c:v>
                </c:pt>
                <c:pt idx="117">
                  <c:v>44012</c:v>
                </c:pt>
                <c:pt idx="118">
                  <c:v>44013</c:v>
                </c:pt>
                <c:pt idx="119">
                  <c:v>44014</c:v>
                </c:pt>
                <c:pt idx="120">
                  <c:v>44015</c:v>
                </c:pt>
                <c:pt idx="121">
                  <c:v>44016</c:v>
                </c:pt>
                <c:pt idx="122">
                  <c:v>44017</c:v>
                </c:pt>
                <c:pt idx="123">
                  <c:v>44018</c:v>
                </c:pt>
                <c:pt idx="124">
                  <c:v>44019</c:v>
                </c:pt>
                <c:pt idx="125">
                  <c:v>44020</c:v>
                </c:pt>
                <c:pt idx="126">
                  <c:v>44021</c:v>
                </c:pt>
                <c:pt idx="127">
                  <c:v>44022</c:v>
                </c:pt>
                <c:pt idx="128">
                  <c:v>44023</c:v>
                </c:pt>
                <c:pt idx="129">
                  <c:v>44024</c:v>
                </c:pt>
                <c:pt idx="130">
                  <c:v>44025</c:v>
                </c:pt>
                <c:pt idx="131">
                  <c:v>44026</c:v>
                </c:pt>
                <c:pt idx="132">
                  <c:v>44027</c:v>
                </c:pt>
                <c:pt idx="133">
                  <c:v>44030</c:v>
                </c:pt>
                <c:pt idx="134">
                  <c:v>44031</c:v>
                </c:pt>
                <c:pt idx="135">
                  <c:v>44032</c:v>
                </c:pt>
                <c:pt idx="136">
                  <c:v>44033</c:v>
                </c:pt>
                <c:pt idx="137">
                  <c:v>44034</c:v>
                </c:pt>
                <c:pt idx="138">
                  <c:v>44035</c:v>
                </c:pt>
                <c:pt idx="139">
                  <c:v>44036</c:v>
                </c:pt>
                <c:pt idx="140">
                  <c:v>44037</c:v>
                </c:pt>
                <c:pt idx="141">
                  <c:v>44038</c:v>
                </c:pt>
                <c:pt idx="142">
                  <c:v>44039</c:v>
                </c:pt>
                <c:pt idx="143">
                  <c:v>44040</c:v>
                </c:pt>
                <c:pt idx="144">
                  <c:v>44041</c:v>
                </c:pt>
                <c:pt idx="145">
                  <c:v>44042</c:v>
                </c:pt>
                <c:pt idx="146">
                  <c:v>44043</c:v>
                </c:pt>
                <c:pt idx="147">
                  <c:v>44044</c:v>
                </c:pt>
                <c:pt idx="148">
                  <c:v>44045</c:v>
                </c:pt>
                <c:pt idx="149">
                  <c:v>44046</c:v>
                </c:pt>
                <c:pt idx="150">
                  <c:v>44047</c:v>
                </c:pt>
                <c:pt idx="151">
                  <c:v>44048</c:v>
                </c:pt>
                <c:pt idx="152">
                  <c:v>44049</c:v>
                </c:pt>
                <c:pt idx="153">
                  <c:v>44050</c:v>
                </c:pt>
                <c:pt idx="154">
                  <c:v>44051</c:v>
                </c:pt>
                <c:pt idx="155">
                  <c:v>44052</c:v>
                </c:pt>
                <c:pt idx="156">
                  <c:v>44053</c:v>
                </c:pt>
                <c:pt idx="157">
                  <c:v>44054</c:v>
                </c:pt>
                <c:pt idx="158">
                  <c:v>44055</c:v>
                </c:pt>
                <c:pt idx="159">
                  <c:v>44056</c:v>
                </c:pt>
                <c:pt idx="160">
                  <c:v>44057</c:v>
                </c:pt>
                <c:pt idx="161">
                  <c:v>44058</c:v>
                </c:pt>
                <c:pt idx="162">
                  <c:v>44059</c:v>
                </c:pt>
                <c:pt idx="163">
                  <c:v>44060</c:v>
                </c:pt>
                <c:pt idx="164">
                  <c:v>44061</c:v>
                </c:pt>
                <c:pt idx="165">
                  <c:v>44062</c:v>
                </c:pt>
                <c:pt idx="166">
                  <c:v>44063</c:v>
                </c:pt>
                <c:pt idx="167">
                  <c:v>44064</c:v>
                </c:pt>
                <c:pt idx="168">
                  <c:v>44065</c:v>
                </c:pt>
                <c:pt idx="169">
                  <c:v>44066</c:v>
                </c:pt>
                <c:pt idx="170">
                  <c:v>44067</c:v>
                </c:pt>
                <c:pt idx="171">
                  <c:v>44068</c:v>
                </c:pt>
                <c:pt idx="172">
                  <c:v>44069</c:v>
                </c:pt>
                <c:pt idx="173">
                  <c:v>44070</c:v>
                </c:pt>
                <c:pt idx="174">
                  <c:v>44071</c:v>
                </c:pt>
                <c:pt idx="175">
                  <c:v>44072</c:v>
                </c:pt>
                <c:pt idx="176">
                  <c:v>44073</c:v>
                </c:pt>
                <c:pt idx="177">
                  <c:v>44074</c:v>
                </c:pt>
                <c:pt idx="178">
                  <c:v>44075</c:v>
                </c:pt>
                <c:pt idx="179">
                  <c:v>44076</c:v>
                </c:pt>
                <c:pt idx="180">
                  <c:v>44077</c:v>
                </c:pt>
                <c:pt idx="181">
                  <c:v>44078</c:v>
                </c:pt>
                <c:pt idx="182">
                  <c:v>44079</c:v>
                </c:pt>
                <c:pt idx="183">
                  <c:v>44080</c:v>
                </c:pt>
                <c:pt idx="184">
                  <c:v>44081</c:v>
                </c:pt>
                <c:pt idx="185">
                  <c:v>44082</c:v>
                </c:pt>
                <c:pt idx="186">
                  <c:v>44083</c:v>
                </c:pt>
                <c:pt idx="187">
                  <c:v>44084</c:v>
                </c:pt>
              </c:numCache>
            </c:numRef>
          </c:cat>
          <c:val>
            <c:numRef>
              <c:extLst>
                <c:ext xmlns:c15="http://schemas.microsoft.com/office/drawing/2012/chart" uri="{02D57815-91ED-43cb-92C2-25804820EDAC}">
                  <c15:fullRef>
                    <c15:sqref>'Official - RIVM'!$AK$4:$AK$171</c15:sqref>
                  </c15:fullRef>
                </c:ext>
              </c:extLst>
              <c:f>('Official - RIVM'!$AK$4:$AK$103,'Official - RIVM'!$AK$111:$AK$143,'Official - RIVM'!$AK$146:$AK$171)</c:f>
              <c:numCache>
                <c:formatCode>General</c:formatCode>
                <c:ptCount val="159"/>
                <c:pt idx="6" formatCode="0">
                  <c:v>0</c:v>
                </c:pt>
                <c:pt idx="7" formatCode="0">
                  <c:v>0</c:v>
                </c:pt>
                <c:pt idx="8" formatCode="0">
                  <c:v>0.14285714285714285</c:v>
                </c:pt>
                <c:pt idx="9" formatCode="0">
                  <c:v>0.2857142857142857</c:v>
                </c:pt>
                <c:pt idx="10" formatCode="0">
                  <c:v>0.5714285714285714</c:v>
                </c:pt>
                <c:pt idx="11" formatCode="0">
                  <c:v>0.5714285714285714</c:v>
                </c:pt>
                <c:pt idx="12" formatCode="0">
                  <c:v>0.7142857142857143</c:v>
                </c:pt>
                <c:pt idx="13" formatCode="0">
                  <c:v>1</c:v>
                </c:pt>
                <c:pt idx="14" formatCode="0">
                  <c:v>1.4285714285714286</c:v>
                </c:pt>
                <c:pt idx="15" formatCode="0">
                  <c:v>2.1428571428571428</c:v>
                </c:pt>
                <c:pt idx="16" formatCode="0">
                  <c:v>3.4285714285714284</c:v>
                </c:pt>
                <c:pt idx="17" formatCode="0">
                  <c:v>5.1428571428571432</c:v>
                </c:pt>
                <c:pt idx="18" formatCode="0">
                  <c:v>8.5714285714285712</c:v>
                </c:pt>
                <c:pt idx="19" formatCode="0">
                  <c:v>11.714285714285714</c:v>
                </c:pt>
                <c:pt idx="20" formatCode="0">
                  <c:v>14.142857142857142</c:v>
                </c:pt>
                <c:pt idx="21" formatCode="0">
                  <c:v>20</c:v>
                </c:pt>
                <c:pt idx="22" formatCode="0">
                  <c:v>27.142857142857142</c:v>
                </c:pt>
                <c:pt idx="23" formatCode="0">
                  <c:v>34.857142857142854</c:v>
                </c:pt>
                <c:pt idx="24" formatCode="0">
                  <c:v>41.571428571428569</c:v>
                </c:pt>
                <c:pt idx="25" formatCode="0">
                  <c:v>50.428571428571431</c:v>
                </c:pt>
                <c:pt idx="26" formatCode="0">
                  <c:v>58</c:v>
                </c:pt>
                <c:pt idx="27" formatCode="0">
                  <c:v>71.571428571428569</c:v>
                </c:pt>
                <c:pt idx="28" formatCode="0">
                  <c:v>83</c:v>
                </c:pt>
                <c:pt idx="29" formatCode="0">
                  <c:v>91.285714285714292</c:v>
                </c:pt>
                <c:pt idx="30" formatCode="0">
                  <c:v>104</c:v>
                </c:pt>
                <c:pt idx="31" formatCode="0">
                  <c:v>112.85714285714286</c:v>
                </c:pt>
                <c:pt idx="32" formatCode="0">
                  <c:v>122.42857142857143</c:v>
                </c:pt>
                <c:pt idx="33" formatCode="0">
                  <c:v>136.57142857142858</c:v>
                </c:pt>
                <c:pt idx="34" formatCode="0">
                  <c:v>143.28571428571428</c:v>
                </c:pt>
                <c:pt idx="35" formatCode="0">
                  <c:v>150.71428571428572</c:v>
                </c:pt>
                <c:pt idx="36" formatCode="0">
                  <c:v>158.85714285714286</c:v>
                </c:pt>
                <c:pt idx="37" formatCode="0">
                  <c:v>161.42857142857142</c:v>
                </c:pt>
                <c:pt idx="38" formatCode="0">
                  <c:v>167.14285714285714</c:v>
                </c:pt>
                <c:pt idx="39" formatCode="0">
                  <c:v>169.14285714285714</c:v>
                </c:pt>
                <c:pt idx="40" formatCode="0">
                  <c:v>165.71428571428572</c:v>
                </c:pt>
                <c:pt idx="41" formatCode="0">
                  <c:v>164.14285714285714</c:v>
                </c:pt>
                <c:pt idx="42" formatCode="0">
                  <c:v>155.71428571428572</c:v>
                </c:pt>
                <c:pt idx="43" formatCode="0">
                  <c:v>153.71428571428572</c:v>
                </c:pt>
                <c:pt idx="44" formatCode="0">
                  <c:v>149.42857142857142</c:v>
                </c:pt>
                <c:pt idx="45" formatCode="0">
                  <c:v>146.57142857142858</c:v>
                </c:pt>
                <c:pt idx="46" formatCode="0">
                  <c:v>141.14285714285714</c:v>
                </c:pt>
                <c:pt idx="47" formatCode="0">
                  <c:v>138.14285714285714</c:v>
                </c:pt>
                <c:pt idx="48" formatCode="0">
                  <c:v>134.28571428571428</c:v>
                </c:pt>
                <c:pt idx="49" formatCode="0">
                  <c:v>137.14285714285714</c:v>
                </c:pt>
                <c:pt idx="50" formatCode="0">
                  <c:v>133.14285714285714</c:v>
                </c:pt>
                <c:pt idx="51" formatCode="0">
                  <c:v>129.85714285714286</c:v>
                </c:pt>
                <c:pt idx="52" formatCode="0">
                  <c:v>125.57142857142857</c:v>
                </c:pt>
                <c:pt idx="53" formatCode="0">
                  <c:v>120.71428571428571</c:v>
                </c:pt>
                <c:pt idx="54" formatCode="0">
                  <c:v>120.42857142857143</c:v>
                </c:pt>
                <c:pt idx="55" formatCode="0">
                  <c:v>119.57142857142857</c:v>
                </c:pt>
                <c:pt idx="56" formatCode="0">
                  <c:v>114.85714285714286</c:v>
                </c:pt>
                <c:pt idx="57" formatCode="0">
                  <c:v>109.57142857142857</c:v>
                </c:pt>
                <c:pt idx="58" formatCode="0">
                  <c:v>104.28571428571429</c:v>
                </c:pt>
                <c:pt idx="59" formatCode="0">
                  <c:v>99.285714285714292</c:v>
                </c:pt>
                <c:pt idx="60" formatCode="0">
                  <c:v>96.428571428571431</c:v>
                </c:pt>
                <c:pt idx="61" formatCode="0">
                  <c:v>88.142857142857139</c:v>
                </c:pt>
                <c:pt idx="62" formatCode="0">
                  <c:v>79.714285714285708</c:v>
                </c:pt>
                <c:pt idx="63" formatCode="0">
                  <c:v>74.285714285714292</c:v>
                </c:pt>
                <c:pt idx="64" formatCode="0">
                  <c:v>68.714285714285708</c:v>
                </c:pt>
                <c:pt idx="65" formatCode="0">
                  <c:v>65</c:v>
                </c:pt>
                <c:pt idx="66" formatCode="0">
                  <c:v>60.285714285714285</c:v>
                </c:pt>
                <c:pt idx="67" formatCode="0">
                  <c:v>57.714285714285715</c:v>
                </c:pt>
                <c:pt idx="68" formatCode="0">
                  <c:v>52.714285714285715</c:v>
                </c:pt>
                <c:pt idx="69" formatCode="0">
                  <c:v>52</c:v>
                </c:pt>
                <c:pt idx="70" formatCode="0">
                  <c:v>48.857142857142854</c:v>
                </c:pt>
                <c:pt idx="71" formatCode="0">
                  <c:v>47</c:v>
                </c:pt>
                <c:pt idx="72" formatCode="0">
                  <c:v>44.714285714285715</c:v>
                </c:pt>
                <c:pt idx="73" formatCode="0">
                  <c:v>41.857142857142854</c:v>
                </c:pt>
                <c:pt idx="74" formatCode="0">
                  <c:v>38.428571428571431</c:v>
                </c:pt>
                <c:pt idx="75" formatCode="0">
                  <c:v>38.285714285714285</c:v>
                </c:pt>
                <c:pt idx="76" formatCode="0">
                  <c:v>34.428571428571431</c:v>
                </c:pt>
                <c:pt idx="77" formatCode="0">
                  <c:v>31.285714285714285</c:v>
                </c:pt>
                <c:pt idx="78" formatCode="0">
                  <c:v>28.857142857142858</c:v>
                </c:pt>
                <c:pt idx="79" formatCode="0">
                  <c:v>26</c:v>
                </c:pt>
                <c:pt idx="80" formatCode="0">
                  <c:v>24.714285714285715</c:v>
                </c:pt>
                <c:pt idx="81" formatCode="0">
                  <c:v>22.142857142857142</c:v>
                </c:pt>
                <c:pt idx="82" formatCode="0">
                  <c:v>20.142857142857142</c:v>
                </c:pt>
                <c:pt idx="83" formatCode="0">
                  <c:v>19.571428571428573</c:v>
                </c:pt>
                <c:pt idx="84" formatCode="0">
                  <c:v>18</c:v>
                </c:pt>
                <c:pt idx="85" formatCode="0">
                  <c:v>17.571428571428573</c:v>
                </c:pt>
                <c:pt idx="86" formatCode="0">
                  <c:v>17.428571428571427</c:v>
                </c:pt>
                <c:pt idx="87" formatCode="0">
                  <c:v>17</c:v>
                </c:pt>
                <c:pt idx="88" formatCode="0">
                  <c:v>17</c:v>
                </c:pt>
                <c:pt idx="89" formatCode="0">
                  <c:v>16.857142857142858</c:v>
                </c:pt>
                <c:pt idx="90" formatCode="0">
                  <c:v>16</c:v>
                </c:pt>
                <c:pt idx="91" formatCode="0">
                  <c:v>15.142857142857142</c:v>
                </c:pt>
                <c:pt idx="92" formatCode="0">
                  <c:v>13.857142857142858</c:v>
                </c:pt>
                <c:pt idx="93" formatCode="0">
                  <c:v>12.857142857142858</c:v>
                </c:pt>
                <c:pt idx="94" formatCode="0">
                  <c:v>13</c:v>
                </c:pt>
                <c:pt idx="95" formatCode="0">
                  <c:v>11.857142857142858</c:v>
                </c:pt>
                <c:pt idx="96" formatCode="0">
                  <c:v>10.285714285714286</c:v>
                </c:pt>
                <c:pt idx="97" formatCode="0">
                  <c:v>8.8571428571428577</c:v>
                </c:pt>
                <c:pt idx="98" formatCode="0">
                  <c:v>9.2857142857142865</c:v>
                </c:pt>
                <c:pt idx="99" formatCode="0">
                  <c:v>9</c:v>
                </c:pt>
                <c:pt idx="100" formatCode="0">
                  <c:v>5.2857142857142856</c:v>
                </c:pt>
                <c:pt idx="101" formatCode="0">
                  <c:v>4.5714285714285712</c:v>
                </c:pt>
                <c:pt idx="102" formatCode="0">
                  <c:v>4.5714285714285712</c:v>
                </c:pt>
                <c:pt idx="103" formatCode="0">
                  <c:v>4.2857142857142856</c:v>
                </c:pt>
                <c:pt idx="104" formatCode="0">
                  <c:v>3.8571428571428572</c:v>
                </c:pt>
                <c:pt idx="105" formatCode="0">
                  <c:v>3.8571428571428572</c:v>
                </c:pt>
                <c:pt idx="106" formatCode="0">
                  <c:v>3.4285714285714284</c:v>
                </c:pt>
                <c:pt idx="107" formatCode="0">
                  <c:v>3.4285714285714284</c:v>
                </c:pt>
                <c:pt idx="108" formatCode="0">
                  <c:v>3.4285714285714284</c:v>
                </c:pt>
                <c:pt idx="109" formatCode="0">
                  <c:v>2.8571428571428572</c:v>
                </c:pt>
                <c:pt idx="110" formatCode="0">
                  <c:v>2.5714285714285716</c:v>
                </c:pt>
                <c:pt idx="111" formatCode="0">
                  <c:v>2.2857142857142856</c:v>
                </c:pt>
                <c:pt idx="112" formatCode="0">
                  <c:v>1.5714285714285714</c:v>
                </c:pt>
                <c:pt idx="113" formatCode="0">
                  <c:v>1.5714285714285714</c:v>
                </c:pt>
                <c:pt idx="114" formatCode="0">
                  <c:v>1.8571428571428572</c:v>
                </c:pt>
                <c:pt idx="115" formatCode="0">
                  <c:v>1.5714285714285714</c:v>
                </c:pt>
                <c:pt idx="116" formatCode="0">
                  <c:v>1.5714285714285714</c:v>
                </c:pt>
                <c:pt idx="117" formatCode="0">
                  <c:v>1.7142857142857142</c:v>
                </c:pt>
                <c:pt idx="118" formatCode="0">
                  <c:v>1.8571428571428572</c:v>
                </c:pt>
                <c:pt idx="119" formatCode="0">
                  <c:v>1.8571428571428572</c:v>
                </c:pt>
                <c:pt idx="120" formatCode="0">
                  <c:v>2</c:v>
                </c:pt>
                <c:pt idx="121" formatCode="0">
                  <c:v>1.5714285714285714</c:v>
                </c:pt>
                <c:pt idx="122" formatCode="0">
                  <c:v>1.7142857142857142</c:v>
                </c:pt>
                <c:pt idx="123" formatCode="0">
                  <c:v>1.5714285714285714</c:v>
                </c:pt>
                <c:pt idx="124" formatCode="0">
                  <c:v>1.7142857142857142</c:v>
                </c:pt>
                <c:pt idx="125" formatCode="0">
                  <c:v>1.2857142857142858</c:v>
                </c:pt>
                <c:pt idx="126" formatCode="0">
                  <c:v>1.2857142857142858</c:v>
                </c:pt>
                <c:pt idx="127" formatCode="0">
                  <c:v>1</c:v>
                </c:pt>
                <c:pt idx="128" formatCode="0">
                  <c:v>1</c:v>
                </c:pt>
                <c:pt idx="129" formatCode="0">
                  <c:v>0.8571428571428571</c:v>
                </c:pt>
                <c:pt idx="130" formatCode="0">
                  <c:v>0.8571428571428571</c:v>
                </c:pt>
                <c:pt idx="131" formatCode="0">
                  <c:v>0.7142857142857143</c:v>
                </c:pt>
                <c:pt idx="132" formatCode="0">
                  <c:v>1.1428571428571428</c:v>
                </c:pt>
                <c:pt idx="133" formatCode="0">
                  <c:v>1.1428571428571428</c:v>
                </c:pt>
                <c:pt idx="134" formatCode="0">
                  <c:v>1</c:v>
                </c:pt>
                <c:pt idx="135" formatCode="0">
                  <c:v>1.2857142857142858</c:v>
                </c:pt>
                <c:pt idx="136" formatCode="0">
                  <c:v>1</c:v>
                </c:pt>
                <c:pt idx="137" formatCode="0">
                  <c:v>1</c:v>
                </c:pt>
                <c:pt idx="138" formatCode="0">
                  <c:v>1.1428571428571428</c:v>
                </c:pt>
                <c:pt idx="139" formatCode="0">
                  <c:v>1</c:v>
                </c:pt>
                <c:pt idx="140" formatCode="0">
                  <c:v>1</c:v>
                </c:pt>
                <c:pt idx="141" formatCode="0">
                  <c:v>1</c:v>
                </c:pt>
                <c:pt idx="142" formatCode="0">
                  <c:v>1.1428571428571428</c:v>
                </c:pt>
                <c:pt idx="143" formatCode="0">
                  <c:v>1.4285714285714286</c:v>
                </c:pt>
                <c:pt idx="144" formatCode="0">
                  <c:v>1.1428571428571428</c:v>
                </c:pt>
                <c:pt idx="145" formatCode="0">
                  <c:v>1.1428571428571428</c:v>
                </c:pt>
                <c:pt idx="146" formatCode="0">
                  <c:v>1.2857142857142858</c:v>
                </c:pt>
                <c:pt idx="147" formatCode="0">
                  <c:v>1.2857142857142858</c:v>
                </c:pt>
                <c:pt idx="148" formatCode="0">
                  <c:v>1.1428571428571428</c:v>
                </c:pt>
                <c:pt idx="149" formatCode="0">
                  <c:v>0.7142857142857143</c:v>
                </c:pt>
                <c:pt idx="150" formatCode="0">
                  <c:v>0.42857142857142855</c:v>
                </c:pt>
                <c:pt idx="151" formatCode="0">
                  <c:v>0.5714285714285714</c:v>
                </c:pt>
                <c:pt idx="152" formatCode="0">
                  <c:v>0.42857142857142855</c:v>
                </c:pt>
                <c:pt idx="153" formatCode="0">
                  <c:v>0.2857142857142857</c:v>
                </c:pt>
                <c:pt idx="154" formatCode="0">
                  <c:v>0.42857142857142855</c:v>
                </c:pt>
                <c:pt idx="155" formatCode="0">
                  <c:v>0.5714285714285714</c:v>
                </c:pt>
                <c:pt idx="156" formatCode="0">
                  <c:v>1.2857142857142858</c:v>
                </c:pt>
                <c:pt idx="157" formatCode="0">
                  <c:v>1.7142857142857142</c:v>
                </c:pt>
                <c:pt idx="158" formatCode="0">
                  <c:v>1.8571428571428572</c:v>
                </c:pt>
              </c:numCache>
            </c:numRef>
          </c:val>
          <c:smooth val="0"/>
          <c:extLst>
            <c:ext xmlns:c16="http://schemas.microsoft.com/office/drawing/2014/chart" uri="{C3380CC4-5D6E-409C-BE32-E72D297353CC}">
              <c16:uniqueId val="{00000017-48E6-4FE6-866B-215B513C5A7B}"/>
            </c:ext>
          </c:extLst>
        </c:ser>
        <c:ser>
          <c:idx val="1"/>
          <c:order val="5"/>
          <c:tx>
            <c:strRef>
              <c:f>'Official - RIVM'!$Y$3</c:f>
              <c:strCache>
                <c:ptCount val="1"/>
                <c:pt idx="0">
                  <c:v> 7 day moving average</c:v>
                </c:pt>
              </c:strCache>
            </c:strRef>
          </c:tx>
          <c:spPr>
            <a:ln w="44450" cap="rnd">
              <a:solidFill>
                <a:schemeClr val="accent2">
                  <a:lumMod val="75000"/>
                </a:schemeClr>
              </a:solidFill>
              <a:round/>
            </a:ln>
            <a:effectLst/>
          </c:spPr>
          <c:marker>
            <c:symbol val="none"/>
          </c:marker>
          <c:cat>
            <c:numRef>
              <c:extLst>
                <c:ext xmlns:c15="http://schemas.microsoft.com/office/drawing/2012/chart" uri="{02D57815-91ED-43cb-92C2-25804820EDAC}">
                  <c15:fullRef>
                    <c15:sqref>'Official - RIVM'!$C$4:$C$200</c15:sqref>
                  </c15:fullRef>
                </c:ext>
              </c:extLst>
              <c:f>('Official - RIVM'!$C$4:$C$103,'Official - RIVM'!$C$111:$C$143,'Official - RIVM'!$C$146:$C$179)</c:f>
              <c:numCache>
                <c:formatCode>m/d/yyyy</c:formatCode>
                <c:ptCount val="16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43995</c:v>
                </c:pt>
                <c:pt idx="101">
                  <c:v>43996</c:v>
                </c:pt>
                <c:pt idx="102">
                  <c:v>43997</c:v>
                </c:pt>
                <c:pt idx="103">
                  <c:v>43998</c:v>
                </c:pt>
                <c:pt idx="104">
                  <c:v>43999</c:v>
                </c:pt>
                <c:pt idx="105">
                  <c:v>44000</c:v>
                </c:pt>
                <c:pt idx="106">
                  <c:v>44001</c:v>
                </c:pt>
                <c:pt idx="107">
                  <c:v>44002</c:v>
                </c:pt>
                <c:pt idx="108">
                  <c:v>44003</c:v>
                </c:pt>
                <c:pt idx="109">
                  <c:v>44004</c:v>
                </c:pt>
                <c:pt idx="110">
                  <c:v>44005</c:v>
                </c:pt>
                <c:pt idx="111">
                  <c:v>44006</c:v>
                </c:pt>
                <c:pt idx="112">
                  <c:v>44007</c:v>
                </c:pt>
                <c:pt idx="113">
                  <c:v>44008</c:v>
                </c:pt>
                <c:pt idx="114">
                  <c:v>44009</c:v>
                </c:pt>
                <c:pt idx="115">
                  <c:v>44010</c:v>
                </c:pt>
                <c:pt idx="116">
                  <c:v>44011</c:v>
                </c:pt>
                <c:pt idx="117">
                  <c:v>44012</c:v>
                </c:pt>
                <c:pt idx="118">
                  <c:v>44013</c:v>
                </c:pt>
                <c:pt idx="119">
                  <c:v>44014</c:v>
                </c:pt>
                <c:pt idx="120">
                  <c:v>44015</c:v>
                </c:pt>
                <c:pt idx="121">
                  <c:v>44016</c:v>
                </c:pt>
                <c:pt idx="122">
                  <c:v>44017</c:v>
                </c:pt>
                <c:pt idx="123">
                  <c:v>44018</c:v>
                </c:pt>
                <c:pt idx="124">
                  <c:v>44019</c:v>
                </c:pt>
                <c:pt idx="125">
                  <c:v>44020</c:v>
                </c:pt>
                <c:pt idx="126">
                  <c:v>44021</c:v>
                </c:pt>
                <c:pt idx="127">
                  <c:v>44022</c:v>
                </c:pt>
                <c:pt idx="128">
                  <c:v>44023</c:v>
                </c:pt>
                <c:pt idx="129">
                  <c:v>44024</c:v>
                </c:pt>
                <c:pt idx="130">
                  <c:v>44025</c:v>
                </c:pt>
                <c:pt idx="131">
                  <c:v>44026</c:v>
                </c:pt>
                <c:pt idx="132">
                  <c:v>44027</c:v>
                </c:pt>
                <c:pt idx="133">
                  <c:v>44030</c:v>
                </c:pt>
                <c:pt idx="134">
                  <c:v>44031</c:v>
                </c:pt>
                <c:pt idx="135">
                  <c:v>44032</c:v>
                </c:pt>
                <c:pt idx="136">
                  <c:v>44033</c:v>
                </c:pt>
                <c:pt idx="137">
                  <c:v>44034</c:v>
                </c:pt>
                <c:pt idx="138">
                  <c:v>44035</c:v>
                </c:pt>
                <c:pt idx="139">
                  <c:v>44036</c:v>
                </c:pt>
                <c:pt idx="140">
                  <c:v>44037</c:v>
                </c:pt>
                <c:pt idx="141">
                  <c:v>44038</c:v>
                </c:pt>
                <c:pt idx="142">
                  <c:v>44039</c:v>
                </c:pt>
                <c:pt idx="143">
                  <c:v>44040</c:v>
                </c:pt>
                <c:pt idx="144">
                  <c:v>44041</c:v>
                </c:pt>
                <c:pt idx="145">
                  <c:v>44042</c:v>
                </c:pt>
                <c:pt idx="146">
                  <c:v>44043</c:v>
                </c:pt>
                <c:pt idx="147">
                  <c:v>44044</c:v>
                </c:pt>
                <c:pt idx="148">
                  <c:v>44045</c:v>
                </c:pt>
                <c:pt idx="149">
                  <c:v>44046</c:v>
                </c:pt>
                <c:pt idx="150">
                  <c:v>44047</c:v>
                </c:pt>
                <c:pt idx="151">
                  <c:v>44048</c:v>
                </c:pt>
                <c:pt idx="152">
                  <c:v>44049</c:v>
                </c:pt>
                <c:pt idx="153">
                  <c:v>44050</c:v>
                </c:pt>
                <c:pt idx="154">
                  <c:v>44051</c:v>
                </c:pt>
                <c:pt idx="155">
                  <c:v>44052</c:v>
                </c:pt>
                <c:pt idx="156">
                  <c:v>44053</c:v>
                </c:pt>
                <c:pt idx="157">
                  <c:v>44054</c:v>
                </c:pt>
                <c:pt idx="158">
                  <c:v>44055</c:v>
                </c:pt>
                <c:pt idx="159">
                  <c:v>44056</c:v>
                </c:pt>
                <c:pt idx="160">
                  <c:v>44057</c:v>
                </c:pt>
                <c:pt idx="161">
                  <c:v>44058</c:v>
                </c:pt>
                <c:pt idx="162">
                  <c:v>44059</c:v>
                </c:pt>
                <c:pt idx="163">
                  <c:v>44060</c:v>
                </c:pt>
                <c:pt idx="164">
                  <c:v>44061</c:v>
                </c:pt>
                <c:pt idx="165">
                  <c:v>44062</c:v>
                </c:pt>
                <c:pt idx="166">
                  <c:v>44063</c:v>
                </c:pt>
                <c:pt idx="167">
                  <c:v>44064</c:v>
                </c:pt>
                <c:pt idx="168">
                  <c:v>44065</c:v>
                </c:pt>
                <c:pt idx="169">
                  <c:v>44066</c:v>
                </c:pt>
                <c:pt idx="170">
                  <c:v>44067</c:v>
                </c:pt>
                <c:pt idx="171">
                  <c:v>44068</c:v>
                </c:pt>
                <c:pt idx="172">
                  <c:v>44069</c:v>
                </c:pt>
                <c:pt idx="173">
                  <c:v>44070</c:v>
                </c:pt>
                <c:pt idx="174">
                  <c:v>44071</c:v>
                </c:pt>
                <c:pt idx="175">
                  <c:v>44072</c:v>
                </c:pt>
                <c:pt idx="176">
                  <c:v>44073</c:v>
                </c:pt>
                <c:pt idx="177">
                  <c:v>44074</c:v>
                </c:pt>
                <c:pt idx="178">
                  <c:v>44075</c:v>
                </c:pt>
                <c:pt idx="179">
                  <c:v>44076</c:v>
                </c:pt>
                <c:pt idx="180">
                  <c:v>44077</c:v>
                </c:pt>
                <c:pt idx="181">
                  <c:v>44078</c:v>
                </c:pt>
                <c:pt idx="182">
                  <c:v>44079</c:v>
                </c:pt>
                <c:pt idx="183">
                  <c:v>44080</c:v>
                </c:pt>
                <c:pt idx="184">
                  <c:v>44081</c:v>
                </c:pt>
                <c:pt idx="185">
                  <c:v>44082</c:v>
                </c:pt>
                <c:pt idx="186">
                  <c:v>44083</c:v>
                </c:pt>
                <c:pt idx="187">
                  <c:v>44084</c:v>
                </c:pt>
              </c:numCache>
            </c:numRef>
          </c:cat>
          <c:val>
            <c:numRef>
              <c:extLst>
                <c:ext xmlns:c15="http://schemas.microsoft.com/office/drawing/2012/chart" uri="{02D57815-91ED-43cb-92C2-25804820EDAC}">
                  <c15:fullRef>
                    <c15:sqref>'Official - RIVM'!$Y$4:$Y$165</c15:sqref>
                  </c15:fullRef>
                </c:ext>
              </c:extLst>
              <c:f>('Official - RIVM'!$Y$4:$Y$103,'Official - RIVM'!$Y$111:$Y$143,'Official - RIVM'!$Y$146:$Y$165)</c:f>
              <c:numCache>
                <c:formatCode>0</c:formatCode>
                <c:ptCount val="153"/>
                <c:pt idx="7">
                  <c:v>9.2857142857142865</c:v>
                </c:pt>
                <c:pt idx="8">
                  <c:v>11</c:v>
                </c:pt>
                <c:pt idx="9">
                  <c:v>13.285714285714286</c:v>
                </c:pt>
                <c:pt idx="10">
                  <c:v>15.428571428571429</c:v>
                </c:pt>
                <c:pt idx="11">
                  <c:v>20.142857142857142</c:v>
                </c:pt>
                <c:pt idx="12">
                  <c:v>24.857142857142858</c:v>
                </c:pt>
                <c:pt idx="13">
                  <c:v>30.714285714285715</c:v>
                </c:pt>
                <c:pt idx="14">
                  <c:v>40.428571428571431</c:v>
                </c:pt>
                <c:pt idx="15">
                  <c:v>50</c:v>
                </c:pt>
                <c:pt idx="16">
                  <c:v>60.571428571428569</c:v>
                </c:pt>
                <c:pt idx="17">
                  <c:v>71.428571428571431</c:v>
                </c:pt>
                <c:pt idx="18">
                  <c:v>90.857142857142861</c:v>
                </c:pt>
                <c:pt idx="19">
                  <c:v>110.71428571428571</c:v>
                </c:pt>
                <c:pt idx="20">
                  <c:v>138</c:v>
                </c:pt>
                <c:pt idx="21">
                  <c:v>176.28571428571428</c:v>
                </c:pt>
                <c:pt idx="22">
                  <c:v>211.71428571428572</c:v>
                </c:pt>
                <c:pt idx="23">
                  <c:v>238.71428571428572</c:v>
                </c:pt>
                <c:pt idx="24">
                  <c:v>267.28571428571428</c:v>
                </c:pt>
                <c:pt idx="25">
                  <c:v>320.57142857142856</c:v>
                </c:pt>
                <c:pt idx="26">
                  <c:v>363.42857142857144</c:v>
                </c:pt>
                <c:pt idx="27">
                  <c:v>401.57142857142856</c:v>
                </c:pt>
                <c:pt idx="28">
                  <c:v>421.71428571428572</c:v>
                </c:pt>
                <c:pt idx="29">
                  <c:v>460.85714285714283</c:v>
                </c:pt>
                <c:pt idx="30">
                  <c:v>469.14285714285717</c:v>
                </c:pt>
                <c:pt idx="31">
                  <c:v>469.14285714285717</c:v>
                </c:pt>
                <c:pt idx="32">
                  <c:v>461.71428571428572</c:v>
                </c:pt>
                <c:pt idx="33">
                  <c:v>442.14285714285717</c:v>
                </c:pt>
                <c:pt idx="34">
                  <c:v>420.71428571428572</c:v>
                </c:pt>
                <c:pt idx="35">
                  <c:v>401</c:v>
                </c:pt>
                <c:pt idx="36">
                  <c:v>361.57142857142856</c:v>
                </c:pt>
                <c:pt idx="37">
                  <c:v>341.57142857142856</c:v>
                </c:pt>
                <c:pt idx="38">
                  <c:v>329.57142857142856</c:v>
                </c:pt>
                <c:pt idx="39">
                  <c:v>302.14285714285717</c:v>
                </c:pt>
                <c:pt idx="40">
                  <c:v>281</c:v>
                </c:pt>
                <c:pt idx="41">
                  <c:v>256.28571428571428</c:v>
                </c:pt>
                <c:pt idx="42">
                  <c:v>232.57142857142858</c:v>
                </c:pt>
                <c:pt idx="43">
                  <c:v>209.28571428571428</c:v>
                </c:pt>
                <c:pt idx="44">
                  <c:v>200</c:v>
                </c:pt>
                <c:pt idx="45">
                  <c:v>187</c:v>
                </c:pt>
                <c:pt idx="46">
                  <c:v>161.71428571428572</c:v>
                </c:pt>
                <c:pt idx="47">
                  <c:v>156.85714285714286</c:v>
                </c:pt>
                <c:pt idx="48">
                  <c:v>145.28571428571428</c:v>
                </c:pt>
                <c:pt idx="49">
                  <c:v>133.14285714285714</c:v>
                </c:pt>
                <c:pt idx="50">
                  <c:v>126.28571428571429</c:v>
                </c:pt>
                <c:pt idx="51">
                  <c:v>117.28571428571429</c:v>
                </c:pt>
                <c:pt idx="52">
                  <c:v>107.85714285714286</c:v>
                </c:pt>
                <c:pt idx="53">
                  <c:v>101.42857142857143</c:v>
                </c:pt>
                <c:pt idx="54">
                  <c:v>88.857142857142861</c:v>
                </c:pt>
                <c:pt idx="55">
                  <c:v>83.285714285714292</c:v>
                </c:pt>
                <c:pt idx="56">
                  <c:v>79.714285714285708</c:v>
                </c:pt>
                <c:pt idx="57">
                  <c:v>68.571428571428569</c:v>
                </c:pt>
                <c:pt idx="58">
                  <c:v>64.857142857142861</c:v>
                </c:pt>
                <c:pt idx="59">
                  <c:v>60.714285714285715</c:v>
                </c:pt>
                <c:pt idx="60">
                  <c:v>53.428571428571431</c:v>
                </c:pt>
                <c:pt idx="61">
                  <c:v>51.714285714285715</c:v>
                </c:pt>
                <c:pt idx="62">
                  <c:v>47.714285714285715</c:v>
                </c:pt>
                <c:pt idx="63">
                  <c:v>42</c:v>
                </c:pt>
                <c:pt idx="64">
                  <c:v>39.857142857142854</c:v>
                </c:pt>
                <c:pt idx="65">
                  <c:v>36</c:v>
                </c:pt>
                <c:pt idx="66">
                  <c:v>36.142857142857146</c:v>
                </c:pt>
                <c:pt idx="67">
                  <c:v>35.142857142857146</c:v>
                </c:pt>
                <c:pt idx="68">
                  <c:v>29</c:v>
                </c:pt>
                <c:pt idx="69">
                  <c:v>28.285714285714285</c:v>
                </c:pt>
                <c:pt idx="70">
                  <c:v>27</c:v>
                </c:pt>
                <c:pt idx="71">
                  <c:v>26.714285714285715</c:v>
                </c:pt>
                <c:pt idx="72">
                  <c:v>26.571428571428573</c:v>
                </c:pt>
                <c:pt idx="73">
                  <c:v>23.857142857142858</c:v>
                </c:pt>
                <c:pt idx="74">
                  <c:v>22.428571428571427</c:v>
                </c:pt>
                <c:pt idx="75">
                  <c:v>21.571428571428573</c:v>
                </c:pt>
                <c:pt idx="76">
                  <c:v>19.142857142857142</c:v>
                </c:pt>
                <c:pt idx="77">
                  <c:v>16.857142857142858</c:v>
                </c:pt>
                <c:pt idx="78">
                  <c:v>14.428571428571429</c:v>
                </c:pt>
                <c:pt idx="79">
                  <c:v>13.428571428571429</c:v>
                </c:pt>
                <c:pt idx="80">
                  <c:v>12.714285714285714</c:v>
                </c:pt>
                <c:pt idx="81">
                  <c:v>11.142857142857142</c:v>
                </c:pt>
                <c:pt idx="82">
                  <c:v>10.857142857142858</c:v>
                </c:pt>
                <c:pt idx="83">
                  <c:v>9.4285714285714288</c:v>
                </c:pt>
                <c:pt idx="84">
                  <c:v>9</c:v>
                </c:pt>
                <c:pt idx="85">
                  <c:v>8.8571428571428577</c:v>
                </c:pt>
                <c:pt idx="86">
                  <c:v>8.7142857142857135</c:v>
                </c:pt>
                <c:pt idx="87">
                  <c:v>8.1428571428571423</c:v>
                </c:pt>
                <c:pt idx="88">
                  <c:v>8.5714285714285712</c:v>
                </c:pt>
                <c:pt idx="89">
                  <c:v>8.4285714285714288</c:v>
                </c:pt>
                <c:pt idx="90">
                  <c:v>8.2857142857142865</c:v>
                </c:pt>
                <c:pt idx="91">
                  <c:v>7.7142857142857144</c:v>
                </c:pt>
                <c:pt idx="92">
                  <c:v>7.7142857142857144</c:v>
                </c:pt>
                <c:pt idx="93">
                  <c:v>7.7142857142857144</c:v>
                </c:pt>
                <c:pt idx="94">
                  <c:v>8</c:v>
                </c:pt>
                <c:pt idx="95">
                  <c:v>6.7142857142857144</c:v>
                </c:pt>
                <c:pt idx="96">
                  <c:v>7</c:v>
                </c:pt>
                <c:pt idx="97">
                  <c:v>6.1428571428571432</c:v>
                </c:pt>
                <c:pt idx="98">
                  <c:v>6.7142857142857144</c:v>
                </c:pt>
                <c:pt idx="99">
                  <c:v>6.1428571428571432</c:v>
                </c:pt>
                <c:pt idx="100">
                  <c:v>3.4285714285714284</c:v>
                </c:pt>
                <c:pt idx="101">
                  <c:v>3.4285714285714284</c:v>
                </c:pt>
                <c:pt idx="102">
                  <c:v>2.5714285714285716</c:v>
                </c:pt>
                <c:pt idx="103">
                  <c:v>2.4285714285714284</c:v>
                </c:pt>
                <c:pt idx="104">
                  <c:v>2.2857142857142856</c:v>
                </c:pt>
                <c:pt idx="105">
                  <c:v>2.2857142857142856</c:v>
                </c:pt>
                <c:pt idx="106">
                  <c:v>1.8571428571428572</c:v>
                </c:pt>
                <c:pt idx="107">
                  <c:v>2.1428571428571428</c:v>
                </c:pt>
                <c:pt idx="108">
                  <c:v>2.1428571428571428</c:v>
                </c:pt>
                <c:pt idx="109">
                  <c:v>2.7142857142857144</c:v>
                </c:pt>
                <c:pt idx="110">
                  <c:v>2.4285714285714284</c:v>
                </c:pt>
                <c:pt idx="111">
                  <c:v>2.5714285714285716</c:v>
                </c:pt>
                <c:pt idx="112">
                  <c:v>2.5714285714285716</c:v>
                </c:pt>
                <c:pt idx="113">
                  <c:v>2.2857142857142856</c:v>
                </c:pt>
                <c:pt idx="114">
                  <c:v>2.1428571428571428</c:v>
                </c:pt>
                <c:pt idx="115">
                  <c:v>2</c:v>
                </c:pt>
                <c:pt idx="116">
                  <c:v>1.5714285714285714</c:v>
                </c:pt>
                <c:pt idx="117">
                  <c:v>1.4285714285714286</c:v>
                </c:pt>
                <c:pt idx="118">
                  <c:v>1.2857142857142858</c:v>
                </c:pt>
                <c:pt idx="119">
                  <c:v>0.8571428571428571</c:v>
                </c:pt>
                <c:pt idx="120">
                  <c:v>1</c:v>
                </c:pt>
                <c:pt idx="121">
                  <c:v>0.7142857142857143</c:v>
                </c:pt>
                <c:pt idx="122">
                  <c:v>0.7142857142857143</c:v>
                </c:pt>
                <c:pt idx="123">
                  <c:v>0.8571428571428571</c:v>
                </c:pt>
                <c:pt idx="124">
                  <c:v>1</c:v>
                </c:pt>
                <c:pt idx="125">
                  <c:v>1</c:v>
                </c:pt>
                <c:pt idx="126">
                  <c:v>1.2857142857142858</c:v>
                </c:pt>
                <c:pt idx="127">
                  <c:v>1.2857142857142858</c:v>
                </c:pt>
                <c:pt idx="128">
                  <c:v>1.2857142857142858</c:v>
                </c:pt>
                <c:pt idx="129">
                  <c:v>1.2857142857142858</c:v>
                </c:pt>
                <c:pt idx="130">
                  <c:v>1.5714285714285714</c:v>
                </c:pt>
                <c:pt idx="131">
                  <c:v>1.4285714285714286</c:v>
                </c:pt>
                <c:pt idx="132">
                  <c:v>1.4285714285714286</c:v>
                </c:pt>
                <c:pt idx="133">
                  <c:v>1.8571428571428572</c:v>
                </c:pt>
                <c:pt idx="134">
                  <c:v>2.2857142857142856</c:v>
                </c:pt>
                <c:pt idx="135">
                  <c:v>2</c:v>
                </c:pt>
                <c:pt idx="136">
                  <c:v>2</c:v>
                </c:pt>
                <c:pt idx="137">
                  <c:v>2.2857142857142856</c:v>
                </c:pt>
                <c:pt idx="138">
                  <c:v>3.2857142857142856</c:v>
                </c:pt>
                <c:pt idx="139">
                  <c:v>3.2857142857142856</c:v>
                </c:pt>
                <c:pt idx="140">
                  <c:v>3.5714285714285716</c:v>
                </c:pt>
                <c:pt idx="141">
                  <c:v>3.2857142857142856</c:v>
                </c:pt>
                <c:pt idx="142">
                  <c:v>3.5714285714285716</c:v>
                </c:pt>
                <c:pt idx="143">
                  <c:v>4.2857142857142856</c:v>
                </c:pt>
                <c:pt idx="144">
                  <c:v>4.4285714285714288</c:v>
                </c:pt>
                <c:pt idx="145">
                  <c:v>5.1428571428571432</c:v>
                </c:pt>
                <c:pt idx="146">
                  <c:v>6</c:v>
                </c:pt>
                <c:pt idx="147">
                  <c:v>5.8571428571428568</c:v>
                </c:pt>
                <c:pt idx="148">
                  <c:v>6</c:v>
                </c:pt>
                <c:pt idx="149">
                  <c:v>6.7142857142857144</c:v>
                </c:pt>
                <c:pt idx="150">
                  <c:v>6.1428571428571432</c:v>
                </c:pt>
                <c:pt idx="151">
                  <c:v>6.4285714285714288</c:v>
                </c:pt>
                <c:pt idx="152">
                  <c:v>5.4285714285714288</c:v>
                </c:pt>
              </c:numCache>
            </c:numRef>
          </c:val>
          <c:smooth val="0"/>
          <c:extLst>
            <c:ext xmlns:c16="http://schemas.microsoft.com/office/drawing/2014/chart" uri="{C3380CC4-5D6E-409C-BE32-E72D297353CC}">
              <c16:uniqueId val="{00000011-48E6-4FE6-866B-215B513C5A7B}"/>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in val="0"/>
        </c:scaling>
        <c:delete val="0"/>
        <c:axPos val="l"/>
        <c:majorGridlines>
          <c:spPr>
            <a:ln w="9525" cap="flat" cmpd="sng" algn="ctr">
              <a:solidFill>
                <a:schemeClr val="tx1">
                  <a:lumMod val="15000"/>
                  <a:lumOff val="85000"/>
                </a:schemeClr>
              </a:solidFill>
              <a:prstDash val="lgDash"/>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250"/>
      </c:valAx>
      <c:spPr>
        <a:noFill/>
        <a:ln w="25400">
          <a:noFill/>
        </a:ln>
        <a:effectLst/>
      </c:spPr>
    </c:plotArea>
    <c:legend>
      <c:legendPos val="r"/>
      <c:layout>
        <c:manualLayout>
          <c:xMode val="edge"/>
          <c:yMode val="edge"/>
          <c:x val="0.1034505183854504"/>
          <c:y val="0.12732791666666668"/>
          <c:w val="0.28108773908744666"/>
          <c:h val="0.13592944444444444"/>
        </c:manualLayout>
      </c:layout>
      <c:overlay val="0"/>
      <c:spPr>
        <a:solidFill>
          <a:schemeClr val="bg2"/>
        </a:solid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sz="1800" b="1"/>
      </a:pPr>
      <a:endParaRPr lang="en-NL"/>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Verandering</a:t>
            </a:r>
            <a:r>
              <a:rPr lang="nl-NL" sz="2000" b="1" baseline="0"/>
              <a:t> week op week</a:t>
            </a:r>
            <a:br>
              <a:rPr lang="nl-NL" sz="2000" b="1" baseline="0"/>
            </a:br>
            <a:r>
              <a:rPr lang="nl-NL" sz="1800" b="0" baseline="0"/>
              <a:t>aantal doden gerapporteerd om 14:00u</a:t>
            </a:r>
            <a:endParaRPr lang="nl-NL" sz="2000" b="0" baseline="0"/>
          </a:p>
        </c:rich>
      </c:tx>
      <c:layout>
        <c:manualLayout>
          <c:xMode val="edge"/>
          <c:yMode val="edge"/>
          <c:x val="0.34019954160123816"/>
          <c:y val="1.5747317686221677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tx>
            <c:strRef>
              <c:f>'Official - RIVM'!$AQ$3</c:f>
              <c:strCache>
                <c:ptCount val="1"/>
                <c:pt idx="0">
                  <c:v>change week on week</c:v>
                </c:pt>
              </c:strCache>
            </c:strRef>
          </c:tx>
          <c:spPr>
            <a:solidFill>
              <a:schemeClr val="accent1"/>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539C-4576-A865-709B408B837A}"/>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3-539C-4576-A865-709B408B837A}"/>
              </c:ext>
            </c:extLst>
          </c:dPt>
          <c:dPt>
            <c:idx val="5"/>
            <c:invertIfNegative val="0"/>
            <c:bubble3D val="0"/>
            <c:spPr>
              <a:solidFill>
                <a:schemeClr val="accent2">
                  <a:lumMod val="75000"/>
                </a:schemeClr>
              </a:solidFill>
              <a:ln>
                <a:noFill/>
              </a:ln>
              <a:effectLst/>
            </c:spPr>
            <c:extLst>
              <c:ext xmlns:c16="http://schemas.microsoft.com/office/drawing/2014/chart" uri="{C3380CC4-5D6E-409C-BE32-E72D297353CC}">
                <c16:uniqueId val="{00000005-539C-4576-A865-709B408B837A}"/>
              </c:ext>
            </c:extLst>
          </c:dPt>
          <c:dPt>
            <c:idx val="6"/>
            <c:invertIfNegative val="0"/>
            <c:bubble3D val="0"/>
            <c:spPr>
              <a:solidFill>
                <a:schemeClr val="accent2">
                  <a:lumMod val="75000"/>
                </a:schemeClr>
              </a:solidFill>
              <a:ln>
                <a:noFill/>
              </a:ln>
              <a:effectLst/>
            </c:spPr>
            <c:extLst>
              <c:ext xmlns:c16="http://schemas.microsoft.com/office/drawing/2014/chart" uri="{C3380CC4-5D6E-409C-BE32-E72D297353CC}">
                <c16:uniqueId val="{00000018-7C70-4C5A-AB3E-FF74E3B66E98}"/>
              </c:ext>
            </c:extLst>
          </c:dPt>
          <c:dPt>
            <c:idx val="8"/>
            <c:invertIfNegative val="0"/>
            <c:bubble3D val="0"/>
            <c:spPr>
              <a:solidFill>
                <a:schemeClr val="accent2">
                  <a:lumMod val="75000"/>
                </a:schemeClr>
              </a:solidFill>
              <a:ln>
                <a:noFill/>
              </a:ln>
              <a:effectLst/>
            </c:spPr>
            <c:extLst>
              <c:ext xmlns:c16="http://schemas.microsoft.com/office/drawing/2014/chart" uri="{C3380CC4-5D6E-409C-BE32-E72D297353CC}">
                <c16:uniqueId val="{00000009-539C-4576-A865-709B408B837A}"/>
              </c:ext>
            </c:extLst>
          </c:dPt>
          <c:dPt>
            <c:idx val="9"/>
            <c:invertIfNegative val="0"/>
            <c:bubble3D val="0"/>
            <c:spPr>
              <a:solidFill>
                <a:schemeClr val="accent2">
                  <a:lumMod val="75000"/>
                </a:schemeClr>
              </a:solidFill>
              <a:ln>
                <a:noFill/>
              </a:ln>
              <a:effectLst/>
            </c:spPr>
            <c:extLst>
              <c:ext xmlns:c16="http://schemas.microsoft.com/office/drawing/2014/chart" uri="{C3380CC4-5D6E-409C-BE32-E72D297353CC}">
                <c16:uniqueId val="{00000015-7C70-4C5A-AB3E-FF74E3B66E98}"/>
              </c:ext>
            </c:extLst>
          </c:dPt>
          <c:dPt>
            <c:idx val="10"/>
            <c:invertIfNegative val="0"/>
            <c:bubble3D val="0"/>
            <c:spPr>
              <a:solidFill>
                <a:schemeClr val="accent2">
                  <a:lumMod val="75000"/>
                </a:schemeClr>
              </a:solidFill>
              <a:ln>
                <a:noFill/>
              </a:ln>
              <a:effectLst/>
            </c:spPr>
            <c:extLst>
              <c:ext xmlns:c16="http://schemas.microsoft.com/office/drawing/2014/chart" uri="{C3380CC4-5D6E-409C-BE32-E72D297353CC}">
                <c16:uniqueId val="{00000014-7C70-4C5A-AB3E-FF74E3B66E98}"/>
              </c:ext>
            </c:extLst>
          </c:dPt>
          <c:dPt>
            <c:idx val="11"/>
            <c:invertIfNegative val="0"/>
            <c:bubble3D val="0"/>
            <c:spPr>
              <a:solidFill>
                <a:schemeClr val="accent2">
                  <a:lumMod val="75000"/>
                </a:schemeClr>
              </a:solidFill>
              <a:ln>
                <a:noFill/>
              </a:ln>
              <a:effectLst/>
            </c:spPr>
            <c:extLst>
              <c:ext xmlns:c16="http://schemas.microsoft.com/office/drawing/2014/chart" uri="{C3380CC4-5D6E-409C-BE32-E72D297353CC}">
                <c16:uniqueId val="{00000007-7C70-4C5A-AB3E-FF74E3B66E98}"/>
              </c:ext>
            </c:extLst>
          </c:dPt>
          <c:dPt>
            <c:idx val="12"/>
            <c:invertIfNegative val="0"/>
            <c:bubble3D val="0"/>
            <c:spPr>
              <a:solidFill>
                <a:schemeClr val="accent2">
                  <a:lumMod val="75000"/>
                </a:schemeClr>
              </a:solidFill>
              <a:ln>
                <a:noFill/>
              </a:ln>
              <a:effectLst/>
            </c:spPr>
            <c:extLst>
              <c:ext xmlns:c16="http://schemas.microsoft.com/office/drawing/2014/chart" uri="{C3380CC4-5D6E-409C-BE32-E72D297353CC}">
                <c16:uniqueId val="{00000004-7C70-4C5A-AB3E-FF74E3B66E98}"/>
              </c:ext>
            </c:extLst>
          </c:dPt>
          <c:dPt>
            <c:idx val="13"/>
            <c:invertIfNegative val="0"/>
            <c:bubble3D val="0"/>
            <c:spPr>
              <a:solidFill>
                <a:schemeClr val="accent2">
                  <a:lumMod val="75000"/>
                </a:schemeClr>
              </a:solidFill>
              <a:ln>
                <a:noFill/>
              </a:ln>
              <a:effectLst/>
            </c:spPr>
            <c:extLst>
              <c:ext xmlns:c16="http://schemas.microsoft.com/office/drawing/2014/chart" uri="{C3380CC4-5D6E-409C-BE32-E72D297353CC}">
                <c16:uniqueId val="{00000005-7C70-4C5A-AB3E-FF74E3B66E98}"/>
              </c:ext>
            </c:extLst>
          </c:dPt>
          <c:dPt>
            <c:idx val="14"/>
            <c:invertIfNegative val="0"/>
            <c:bubble3D val="0"/>
            <c:spPr>
              <a:solidFill>
                <a:schemeClr val="accent2">
                  <a:lumMod val="75000"/>
                </a:schemeClr>
              </a:solidFill>
              <a:ln>
                <a:noFill/>
              </a:ln>
              <a:effectLst/>
            </c:spPr>
            <c:extLst>
              <c:ext xmlns:c16="http://schemas.microsoft.com/office/drawing/2014/chart" uri="{C3380CC4-5D6E-409C-BE32-E72D297353CC}">
                <c16:uniqueId val="{00000006-7C70-4C5A-AB3E-FF74E3B66E98}"/>
              </c:ext>
            </c:extLst>
          </c:dPt>
          <c:dPt>
            <c:idx val="15"/>
            <c:invertIfNegative val="0"/>
            <c:bubble3D val="0"/>
            <c:spPr>
              <a:solidFill>
                <a:schemeClr val="accent2">
                  <a:lumMod val="75000"/>
                </a:schemeClr>
              </a:solidFill>
              <a:ln>
                <a:noFill/>
              </a:ln>
              <a:effectLst/>
            </c:spPr>
            <c:extLst>
              <c:ext xmlns:c16="http://schemas.microsoft.com/office/drawing/2014/chart" uri="{C3380CC4-5D6E-409C-BE32-E72D297353CC}">
                <c16:uniqueId val="{00000013-7C70-4C5A-AB3E-FF74E3B66E98}"/>
              </c:ext>
            </c:extLst>
          </c:dPt>
          <c:dPt>
            <c:idx val="16"/>
            <c:invertIfNegative val="0"/>
            <c:bubble3D val="0"/>
            <c:spPr>
              <a:solidFill>
                <a:schemeClr val="accent2">
                  <a:lumMod val="75000"/>
                </a:schemeClr>
              </a:solidFill>
              <a:ln>
                <a:noFill/>
              </a:ln>
              <a:effectLst/>
            </c:spPr>
            <c:extLst>
              <c:ext xmlns:c16="http://schemas.microsoft.com/office/drawing/2014/chart" uri="{C3380CC4-5D6E-409C-BE32-E72D297353CC}">
                <c16:uniqueId val="{00000027-C780-471D-AF7C-2DBEEAF7859C}"/>
              </c:ext>
            </c:extLst>
          </c:dPt>
          <c:dPt>
            <c:idx val="17"/>
            <c:invertIfNegative val="0"/>
            <c:bubble3D val="0"/>
            <c:spPr>
              <a:solidFill>
                <a:schemeClr val="accent2">
                  <a:lumMod val="75000"/>
                </a:schemeClr>
              </a:solidFill>
              <a:ln>
                <a:noFill/>
              </a:ln>
              <a:effectLst/>
            </c:spPr>
            <c:extLst>
              <c:ext xmlns:c16="http://schemas.microsoft.com/office/drawing/2014/chart" uri="{C3380CC4-5D6E-409C-BE32-E72D297353CC}">
                <c16:uniqueId val="{00000029-C780-471D-AF7C-2DBEEAF7859C}"/>
              </c:ext>
            </c:extLst>
          </c:dPt>
          <c:dPt>
            <c:idx val="18"/>
            <c:invertIfNegative val="0"/>
            <c:bubble3D val="0"/>
            <c:spPr>
              <a:solidFill>
                <a:schemeClr val="accent2">
                  <a:lumMod val="75000"/>
                </a:schemeClr>
              </a:solidFill>
              <a:ln>
                <a:noFill/>
              </a:ln>
              <a:effectLst/>
            </c:spPr>
            <c:extLst>
              <c:ext xmlns:c16="http://schemas.microsoft.com/office/drawing/2014/chart" uri="{C3380CC4-5D6E-409C-BE32-E72D297353CC}">
                <c16:uniqueId val="{0000002B-C780-471D-AF7C-2DBEEAF7859C}"/>
              </c:ext>
            </c:extLst>
          </c:dPt>
          <c:dPt>
            <c:idx val="19"/>
            <c:invertIfNegative val="0"/>
            <c:bubble3D val="0"/>
            <c:spPr>
              <a:solidFill>
                <a:schemeClr val="accent2">
                  <a:lumMod val="75000"/>
                </a:schemeClr>
              </a:solidFill>
              <a:ln>
                <a:noFill/>
              </a:ln>
              <a:effectLst/>
            </c:spPr>
            <c:extLst>
              <c:ext xmlns:c16="http://schemas.microsoft.com/office/drawing/2014/chart" uri="{C3380CC4-5D6E-409C-BE32-E72D297353CC}">
                <c16:uniqueId val="{0000002D-C780-471D-AF7C-2DBEEAF7859C}"/>
              </c:ext>
            </c:extLst>
          </c:dPt>
          <c:dPt>
            <c:idx val="20"/>
            <c:invertIfNegative val="0"/>
            <c:bubble3D val="0"/>
            <c:spPr>
              <a:solidFill>
                <a:schemeClr val="accent2">
                  <a:lumMod val="75000"/>
                </a:schemeClr>
              </a:solidFill>
              <a:ln>
                <a:noFill/>
              </a:ln>
              <a:effectLst/>
            </c:spPr>
            <c:extLst>
              <c:ext xmlns:c16="http://schemas.microsoft.com/office/drawing/2014/chart" uri="{C3380CC4-5D6E-409C-BE32-E72D297353CC}">
                <c16:uniqueId val="{0000002F-C780-471D-AF7C-2DBEEAF7859C}"/>
              </c:ext>
            </c:extLst>
          </c:dPt>
          <c:dPt>
            <c:idx val="21"/>
            <c:invertIfNegative val="0"/>
            <c:bubble3D val="0"/>
            <c:spPr>
              <a:solidFill>
                <a:schemeClr val="accent2">
                  <a:lumMod val="75000"/>
                </a:schemeClr>
              </a:solidFill>
              <a:ln>
                <a:noFill/>
              </a:ln>
              <a:effectLst/>
            </c:spPr>
            <c:extLst>
              <c:ext xmlns:c16="http://schemas.microsoft.com/office/drawing/2014/chart" uri="{C3380CC4-5D6E-409C-BE32-E72D297353CC}">
                <c16:uniqueId val="{00000031-C780-471D-AF7C-2DBEEAF7859C}"/>
              </c:ext>
            </c:extLst>
          </c:dPt>
          <c:dPt>
            <c:idx val="22"/>
            <c:invertIfNegative val="0"/>
            <c:bubble3D val="0"/>
            <c:spPr>
              <a:solidFill>
                <a:schemeClr val="accent2">
                  <a:lumMod val="75000"/>
                </a:schemeClr>
              </a:solidFill>
              <a:ln>
                <a:noFill/>
              </a:ln>
              <a:effectLst/>
            </c:spPr>
            <c:extLst>
              <c:ext xmlns:c16="http://schemas.microsoft.com/office/drawing/2014/chart" uri="{C3380CC4-5D6E-409C-BE32-E72D297353CC}">
                <c16:uniqueId val="{00000033-C780-471D-AF7C-2DBEEAF7859C}"/>
              </c:ext>
            </c:extLst>
          </c:dPt>
          <c:dPt>
            <c:idx val="23"/>
            <c:invertIfNegative val="0"/>
            <c:bubble3D val="0"/>
            <c:spPr>
              <a:solidFill>
                <a:schemeClr val="accent2">
                  <a:lumMod val="75000"/>
                </a:schemeClr>
              </a:solidFill>
              <a:ln>
                <a:noFill/>
              </a:ln>
              <a:effectLst/>
            </c:spPr>
            <c:extLst>
              <c:ext xmlns:c16="http://schemas.microsoft.com/office/drawing/2014/chart" uri="{C3380CC4-5D6E-409C-BE32-E72D297353CC}">
                <c16:uniqueId val="{00000035-C780-471D-AF7C-2DBEEAF7859C}"/>
              </c:ext>
            </c:extLst>
          </c:dPt>
          <c:dPt>
            <c:idx val="24"/>
            <c:invertIfNegative val="0"/>
            <c:bubble3D val="0"/>
            <c:spPr>
              <a:solidFill>
                <a:schemeClr val="accent2">
                  <a:lumMod val="75000"/>
                </a:schemeClr>
              </a:solidFill>
              <a:ln>
                <a:noFill/>
              </a:ln>
              <a:effectLst/>
            </c:spPr>
            <c:extLst>
              <c:ext xmlns:c16="http://schemas.microsoft.com/office/drawing/2014/chart" uri="{C3380CC4-5D6E-409C-BE32-E72D297353CC}">
                <c16:uniqueId val="{00000029-ABEA-4DAF-8789-6756DEED3D14}"/>
              </c:ext>
            </c:extLst>
          </c:dPt>
          <c:dPt>
            <c:idx val="25"/>
            <c:invertIfNegative val="0"/>
            <c:bubble3D val="0"/>
            <c:spPr>
              <a:solidFill>
                <a:schemeClr val="accent2">
                  <a:lumMod val="75000"/>
                </a:schemeClr>
              </a:solidFill>
              <a:ln>
                <a:noFill/>
              </a:ln>
              <a:effectLst/>
            </c:spPr>
            <c:extLst>
              <c:ext xmlns:c16="http://schemas.microsoft.com/office/drawing/2014/chart" uri="{C3380CC4-5D6E-409C-BE32-E72D297353CC}">
                <c16:uniqueId val="{00000037-C780-471D-AF7C-2DBEEAF7859C}"/>
              </c:ext>
            </c:extLst>
          </c:dPt>
          <c:dPt>
            <c:idx val="26"/>
            <c:invertIfNegative val="0"/>
            <c:bubble3D val="0"/>
            <c:spPr>
              <a:solidFill>
                <a:schemeClr val="accent2">
                  <a:lumMod val="75000"/>
                </a:schemeClr>
              </a:solidFill>
              <a:ln>
                <a:noFill/>
              </a:ln>
              <a:effectLst/>
            </c:spPr>
            <c:extLst>
              <c:ext xmlns:c16="http://schemas.microsoft.com/office/drawing/2014/chart" uri="{C3380CC4-5D6E-409C-BE32-E72D297353CC}">
                <c16:uniqueId val="{00000039-C780-471D-AF7C-2DBEEAF7859C}"/>
              </c:ext>
            </c:extLst>
          </c:dPt>
          <c:dPt>
            <c:idx val="2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B-C780-471D-AF7C-2DBEEAF7859C}"/>
              </c:ext>
            </c:extLst>
          </c:dPt>
          <c:dPt>
            <c:idx val="2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1-ABEA-4DAF-8789-6756DEED3D14}"/>
              </c:ext>
            </c:extLst>
          </c:dPt>
          <c:dPt>
            <c:idx val="2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3-ABEA-4DAF-8789-6756DEED3D14}"/>
              </c:ext>
            </c:extLst>
          </c:dPt>
          <c:dPt>
            <c:idx val="3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5-ABEA-4DAF-8789-6756DEED3D14}"/>
              </c:ext>
            </c:extLst>
          </c:dPt>
          <c:dPt>
            <c:idx val="3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7-539C-4576-A865-709B408B837A}"/>
              </c:ext>
            </c:extLst>
          </c:dPt>
          <c:dPt>
            <c:idx val="3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9-ABEA-4DAF-8789-6756DEED3D14}"/>
              </c:ext>
            </c:extLst>
          </c:dPt>
          <c:dPt>
            <c:idx val="3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D-C780-471D-AF7C-2DBEEAF7859C}"/>
              </c:ext>
            </c:extLst>
          </c:dPt>
          <c:dPt>
            <c:idx val="4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D-539C-4576-A865-709B408B837A}"/>
              </c:ext>
            </c:extLst>
          </c:dPt>
          <c:dPt>
            <c:idx val="4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F-ABEA-4DAF-8789-6756DEED3D14}"/>
              </c:ext>
            </c:extLst>
          </c:dPt>
          <c:dPt>
            <c:idx val="4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1-ABEA-4DAF-8789-6756DEED3D14}"/>
              </c:ext>
            </c:extLst>
          </c:dPt>
          <c:dPt>
            <c:idx val="4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3-ABEA-4DAF-8789-6756DEED3D14}"/>
              </c:ext>
            </c:extLst>
          </c:dPt>
          <c:dPt>
            <c:idx val="4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5-539C-4576-A865-709B408B837A}"/>
              </c:ext>
            </c:extLst>
          </c:dPt>
          <c:dPt>
            <c:idx val="5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7-539C-4576-A865-709B408B837A}"/>
              </c:ext>
            </c:extLst>
          </c:dPt>
          <c:dPt>
            <c:idx val="5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9-539C-4576-A865-709B408B837A}"/>
              </c:ext>
            </c:extLst>
          </c:dPt>
          <c:dPt>
            <c:idx val="6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B-539C-4576-A865-709B408B837A}"/>
              </c:ext>
            </c:extLst>
          </c:dPt>
          <c:dPt>
            <c:idx val="6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D-539C-4576-A865-709B408B837A}"/>
              </c:ext>
            </c:extLst>
          </c:dPt>
          <c:dPt>
            <c:idx val="8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F-539C-4576-A865-709B408B837A}"/>
              </c:ext>
            </c:extLst>
          </c:dPt>
          <c:dPt>
            <c:idx val="8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1-539C-4576-A865-709B408B837A}"/>
              </c:ext>
            </c:extLst>
          </c:dPt>
          <c:dPt>
            <c:idx val="83"/>
            <c:invertIfNegative val="0"/>
            <c:bubble3D val="0"/>
            <c:spPr>
              <a:solidFill>
                <a:schemeClr val="accent1"/>
              </a:solidFill>
              <a:ln>
                <a:noFill/>
              </a:ln>
              <a:effectLst/>
            </c:spPr>
            <c:extLst>
              <c:ext xmlns:c16="http://schemas.microsoft.com/office/drawing/2014/chart" uri="{C3380CC4-5D6E-409C-BE32-E72D297353CC}">
                <c16:uniqueId val="{00000050-96A5-426B-989A-B068E5ECEBAD}"/>
              </c:ext>
            </c:extLst>
          </c:dPt>
          <c:dPt>
            <c:idx val="8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2-C5D1-45BE-A950-2979A06E4E49}"/>
              </c:ext>
            </c:extLst>
          </c:dPt>
          <c:dPt>
            <c:idx val="8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5-12DF-41EA-9DA2-271E31F5EE1D}"/>
              </c:ext>
            </c:extLst>
          </c:dPt>
          <c:dPt>
            <c:idx val="9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9-539C-4576-A865-709B408B837A}"/>
              </c:ext>
            </c:extLst>
          </c:dPt>
          <c:dPt>
            <c:idx val="9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8-03DF-4CAC-9E37-8DCE7BDA383D}"/>
              </c:ext>
            </c:extLst>
          </c:dPt>
          <c:dPt>
            <c:idx val="10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C-9E97-43A0-AAE8-2D7D8AAB74E0}"/>
              </c:ext>
            </c:extLst>
          </c:dPt>
          <c:dPt>
            <c:idx val="10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F-66EC-4E32-8F17-D31341B93A16}"/>
              </c:ext>
            </c:extLst>
          </c:dPt>
          <c:dPt>
            <c:idx val="10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E-66EC-4E32-8F17-D31341B93A16}"/>
              </c:ext>
            </c:extLst>
          </c:dPt>
          <c:dPt>
            <c:idx val="113"/>
            <c:invertIfNegative val="0"/>
            <c:bubble3D val="0"/>
            <c:spPr>
              <a:solidFill>
                <a:schemeClr val="accent2">
                  <a:lumMod val="75000"/>
                </a:schemeClr>
              </a:solidFill>
              <a:ln>
                <a:noFill/>
              </a:ln>
              <a:effectLst/>
            </c:spPr>
            <c:extLst>
              <c:ext xmlns:c16="http://schemas.microsoft.com/office/drawing/2014/chart" uri="{C3380CC4-5D6E-409C-BE32-E72D297353CC}">
                <c16:uniqueId val="{00000077-5A0A-4A73-8420-04C5B4139F87}"/>
              </c:ext>
            </c:extLst>
          </c:dPt>
          <c:dPt>
            <c:idx val="11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76-5A0A-4A73-8420-04C5B4139F87}"/>
              </c:ext>
            </c:extLst>
          </c:dPt>
          <c:dPt>
            <c:idx val="118"/>
            <c:invertIfNegative val="0"/>
            <c:bubble3D val="0"/>
            <c:spPr>
              <a:solidFill>
                <a:schemeClr val="accent2">
                  <a:lumMod val="75000"/>
                </a:schemeClr>
              </a:solidFill>
              <a:ln>
                <a:noFill/>
              </a:ln>
              <a:effectLst/>
            </c:spPr>
            <c:extLst>
              <c:ext xmlns:c16="http://schemas.microsoft.com/office/drawing/2014/chart" uri="{C3380CC4-5D6E-409C-BE32-E72D297353CC}">
                <c16:uniqueId val="{00000075-5A0A-4A73-8420-04C5B4139F87}"/>
              </c:ext>
            </c:extLst>
          </c:dPt>
          <c:dPt>
            <c:idx val="11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74-5A0A-4A73-8420-04C5B4139F87}"/>
              </c:ext>
            </c:extLst>
          </c:dPt>
          <c:dPt>
            <c:idx val="12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73-5A0A-4A73-8420-04C5B4139F87}"/>
              </c:ext>
            </c:extLst>
          </c:dPt>
          <c:dPt>
            <c:idx val="131"/>
            <c:invertIfNegative val="0"/>
            <c:bubble3D val="0"/>
            <c:spPr>
              <a:solidFill>
                <a:schemeClr val="accent2">
                  <a:lumMod val="75000"/>
                </a:schemeClr>
              </a:solidFill>
              <a:ln>
                <a:noFill/>
              </a:ln>
              <a:effectLst/>
            </c:spPr>
            <c:extLst>
              <c:ext xmlns:c16="http://schemas.microsoft.com/office/drawing/2014/chart" uri="{C3380CC4-5D6E-409C-BE32-E72D297353CC}">
                <c16:uniqueId val="{00000072-5A0A-4A73-8420-04C5B4139F87}"/>
              </c:ext>
            </c:extLst>
          </c:dPt>
          <c:dPt>
            <c:idx val="135"/>
            <c:invertIfNegative val="0"/>
            <c:bubble3D val="0"/>
            <c:spPr>
              <a:solidFill>
                <a:schemeClr val="accent2">
                  <a:lumMod val="75000"/>
                </a:schemeClr>
              </a:solidFill>
              <a:ln>
                <a:noFill/>
              </a:ln>
              <a:effectLst/>
            </c:spPr>
            <c:extLst>
              <c:ext xmlns:c16="http://schemas.microsoft.com/office/drawing/2014/chart" uri="{C3380CC4-5D6E-409C-BE32-E72D297353CC}">
                <c16:uniqueId val="{00000071-5A0A-4A73-8420-04C5B4139F87}"/>
              </c:ext>
            </c:extLst>
          </c:dPt>
          <c:dPt>
            <c:idx val="136"/>
            <c:invertIfNegative val="0"/>
            <c:bubble3D val="0"/>
            <c:spPr>
              <a:solidFill>
                <a:schemeClr val="accent2">
                  <a:lumMod val="75000"/>
                </a:schemeClr>
              </a:solidFill>
              <a:ln>
                <a:noFill/>
              </a:ln>
              <a:effectLst/>
            </c:spPr>
            <c:extLst>
              <c:ext xmlns:c16="http://schemas.microsoft.com/office/drawing/2014/chart" uri="{C3380CC4-5D6E-409C-BE32-E72D297353CC}">
                <c16:uniqueId val="{00000070-5A0A-4A73-8420-04C5B4139F87}"/>
              </c:ext>
            </c:extLst>
          </c:dPt>
          <c:dPt>
            <c:idx val="139"/>
            <c:invertIfNegative val="0"/>
            <c:bubble3D val="0"/>
            <c:spPr>
              <a:solidFill>
                <a:schemeClr val="accent2">
                  <a:lumMod val="75000"/>
                </a:schemeClr>
              </a:solidFill>
              <a:ln>
                <a:noFill/>
              </a:ln>
              <a:effectLst/>
            </c:spPr>
            <c:extLst>
              <c:ext xmlns:c16="http://schemas.microsoft.com/office/drawing/2014/chart" uri="{C3380CC4-5D6E-409C-BE32-E72D297353CC}">
                <c16:uniqueId val="{0000006F-5A0A-4A73-8420-04C5B4139F87}"/>
              </c:ext>
            </c:extLst>
          </c:dPt>
          <c:dPt>
            <c:idx val="142"/>
            <c:invertIfNegative val="0"/>
            <c:bubble3D val="0"/>
            <c:spPr>
              <a:solidFill>
                <a:schemeClr val="accent2">
                  <a:lumMod val="75000"/>
                </a:schemeClr>
              </a:solidFill>
              <a:ln>
                <a:noFill/>
              </a:ln>
              <a:effectLst/>
            </c:spPr>
            <c:extLst>
              <c:ext xmlns:c16="http://schemas.microsoft.com/office/drawing/2014/chart" uri="{C3380CC4-5D6E-409C-BE32-E72D297353CC}">
                <c16:uniqueId val="{0000006E-5A0A-4A73-8420-04C5B4139F87}"/>
              </c:ext>
            </c:extLst>
          </c:dPt>
          <c:dPt>
            <c:idx val="147"/>
            <c:invertIfNegative val="0"/>
            <c:bubble3D val="0"/>
            <c:spPr>
              <a:solidFill>
                <a:schemeClr val="accent2">
                  <a:lumMod val="75000"/>
                </a:schemeClr>
              </a:solidFill>
              <a:ln>
                <a:noFill/>
              </a:ln>
              <a:effectLst/>
            </c:spPr>
            <c:extLst>
              <c:ext xmlns:c16="http://schemas.microsoft.com/office/drawing/2014/chart" uri="{C3380CC4-5D6E-409C-BE32-E72D297353CC}">
                <c16:uniqueId val="{0000006D-5A0A-4A73-8420-04C5B4139F87}"/>
              </c:ext>
            </c:extLst>
          </c:dPt>
          <c:dPt>
            <c:idx val="150"/>
            <c:invertIfNegative val="0"/>
            <c:bubble3D val="0"/>
            <c:spPr>
              <a:solidFill>
                <a:schemeClr val="accent2">
                  <a:lumMod val="75000"/>
                </a:schemeClr>
              </a:solidFill>
              <a:ln>
                <a:noFill/>
              </a:ln>
              <a:effectLst/>
            </c:spPr>
            <c:extLst>
              <c:ext xmlns:c16="http://schemas.microsoft.com/office/drawing/2014/chart" uri="{C3380CC4-5D6E-409C-BE32-E72D297353CC}">
                <c16:uniqueId val="{0000006C-5A0A-4A73-8420-04C5B4139F87}"/>
              </c:ext>
            </c:extLst>
          </c:dPt>
          <c:dPt>
            <c:idx val="152"/>
            <c:invertIfNegative val="0"/>
            <c:bubble3D val="0"/>
            <c:spPr>
              <a:solidFill>
                <a:schemeClr val="accent2">
                  <a:lumMod val="75000"/>
                </a:schemeClr>
              </a:solidFill>
              <a:ln>
                <a:noFill/>
              </a:ln>
              <a:effectLst/>
            </c:spPr>
            <c:extLst>
              <c:ext xmlns:c16="http://schemas.microsoft.com/office/drawing/2014/chart" uri="{C3380CC4-5D6E-409C-BE32-E72D297353CC}">
                <c16:uniqueId val="{0000006B-5A0A-4A73-8420-04C5B4139F87}"/>
              </c:ext>
            </c:extLst>
          </c:dPt>
          <c:dPt>
            <c:idx val="153"/>
            <c:invertIfNegative val="0"/>
            <c:bubble3D val="0"/>
            <c:spPr>
              <a:solidFill>
                <a:schemeClr val="accent2">
                  <a:lumMod val="75000"/>
                </a:schemeClr>
              </a:solidFill>
              <a:ln>
                <a:noFill/>
              </a:ln>
              <a:effectLst/>
            </c:spPr>
            <c:extLst>
              <c:ext xmlns:c16="http://schemas.microsoft.com/office/drawing/2014/chart" uri="{C3380CC4-5D6E-409C-BE32-E72D297353CC}">
                <c16:uniqueId val="{0000006A-5A0A-4A73-8420-04C5B4139F87}"/>
              </c:ext>
            </c:extLst>
          </c:dPt>
          <c:dPt>
            <c:idx val="156"/>
            <c:invertIfNegative val="0"/>
            <c:bubble3D val="0"/>
            <c:spPr>
              <a:solidFill>
                <a:schemeClr val="accent2">
                  <a:lumMod val="75000"/>
                </a:schemeClr>
              </a:solidFill>
              <a:ln>
                <a:noFill/>
              </a:ln>
              <a:effectLst/>
            </c:spPr>
            <c:extLst>
              <c:ext xmlns:c16="http://schemas.microsoft.com/office/drawing/2014/chart" uri="{C3380CC4-5D6E-409C-BE32-E72D297353CC}">
                <c16:uniqueId val="{00000069-5A0A-4A73-8420-04C5B4139F87}"/>
              </c:ext>
            </c:extLst>
          </c:dPt>
          <c:dPt>
            <c:idx val="158"/>
            <c:invertIfNegative val="0"/>
            <c:bubble3D val="0"/>
            <c:spPr>
              <a:solidFill>
                <a:schemeClr val="accent2">
                  <a:lumMod val="75000"/>
                </a:schemeClr>
              </a:solidFill>
              <a:ln>
                <a:noFill/>
              </a:ln>
              <a:effectLst/>
            </c:spPr>
            <c:extLst>
              <c:ext xmlns:c16="http://schemas.microsoft.com/office/drawing/2014/chart" uri="{C3380CC4-5D6E-409C-BE32-E72D297353CC}">
                <c16:uniqueId val="{00000068-5A0A-4A73-8420-04C5B4139F87}"/>
              </c:ext>
            </c:extLst>
          </c:dPt>
          <c:dPt>
            <c:idx val="15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7-5A0A-4A73-8420-04C5B4139F87}"/>
              </c:ext>
            </c:extLst>
          </c:dPt>
          <c:dPt>
            <c:idx val="161"/>
            <c:invertIfNegative val="0"/>
            <c:bubble3D val="0"/>
            <c:spPr>
              <a:solidFill>
                <a:schemeClr val="accent2">
                  <a:lumMod val="75000"/>
                </a:schemeClr>
              </a:solidFill>
              <a:ln>
                <a:noFill/>
              </a:ln>
              <a:effectLst/>
            </c:spPr>
            <c:extLst>
              <c:ext xmlns:c16="http://schemas.microsoft.com/office/drawing/2014/chart" uri="{C3380CC4-5D6E-409C-BE32-E72D297353CC}">
                <c16:uniqueId val="{00000066-5A0A-4A73-8420-04C5B4139F87}"/>
              </c:ext>
            </c:extLst>
          </c:dPt>
          <c:dPt>
            <c:idx val="163"/>
            <c:invertIfNegative val="0"/>
            <c:bubble3D val="0"/>
            <c:spPr>
              <a:solidFill>
                <a:schemeClr val="accent2">
                  <a:lumMod val="75000"/>
                </a:schemeClr>
              </a:solidFill>
              <a:ln>
                <a:noFill/>
              </a:ln>
              <a:effectLst/>
            </c:spPr>
            <c:extLst>
              <c:ext xmlns:c16="http://schemas.microsoft.com/office/drawing/2014/chart" uri="{C3380CC4-5D6E-409C-BE32-E72D297353CC}">
                <c16:uniqueId val="{00000065-5A0A-4A73-8420-04C5B4139F87}"/>
              </c:ext>
            </c:extLst>
          </c:dPt>
          <c:dPt>
            <c:idx val="164"/>
            <c:invertIfNegative val="0"/>
            <c:bubble3D val="0"/>
            <c:spPr>
              <a:solidFill>
                <a:schemeClr val="accent2">
                  <a:lumMod val="75000"/>
                </a:schemeClr>
              </a:solidFill>
              <a:ln>
                <a:noFill/>
              </a:ln>
              <a:effectLst/>
            </c:spPr>
            <c:extLst>
              <c:ext xmlns:c16="http://schemas.microsoft.com/office/drawing/2014/chart" uri="{C3380CC4-5D6E-409C-BE32-E72D297353CC}">
                <c16:uniqueId val="{00000064-5A0A-4A73-8420-04C5B4139F87}"/>
              </c:ext>
            </c:extLst>
          </c:dPt>
          <c:dPt>
            <c:idx val="165"/>
            <c:invertIfNegative val="0"/>
            <c:bubble3D val="0"/>
            <c:spPr>
              <a:solidFill>
                <a:schemeClr val="accent2">
                  <a:lumMod val="75000"/>
                </a:schemeClr>
              </a:solidFill>
              <a:ln>
                <a:noFill/>
              </a:ln>
              <a:effectLst/>
            </c:spPr>
            <c:extLst>
              <c:ext xmlns:c16="http://schemas.microsoft.com/office/drawing/2014/chart" uri="{C3380CC4-5D6E-409C-BE32-E72D297353CC}">
                <c16:uniqueId val="{00000063-5A0A-4A73-8420-04C5B4139F87}"/>
              </c:ext>
            </c:extLst>
          </c:dPt>
          <c:dPt>
            <c:idx val="16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D-DB8C-4AD1-A8CC-0D1DBB275E59}"/>
              </c:ext>
            </c:extLst>
          </c:dPt>
          <c:dPt>
            <c:idx val="167"/>
            <c:invertIfNegative val="0"/>
            <c:bubble3D val="0"/>
            <c:spPr>
              <a:solidFill>
                <a:schemeClr val="accent2">
                  <a:lumMod val="75000"/>
                </a:schemeClr>
              </a:solidFill>
              <a:ln>
                <a:noFill/>
              </a:ln>
              <a:effectLst/>
            </c:spPr>
            <c:extLst>
              <c:ext xmlns:c16="http://schemas.microsoft.com/office/drawing/2014/chart" uri="{C3380CC4-5D6E-409C-BE32-E72D297353CC}">
                <c16:uniqueId val="{0000008E-DB8C-4AD1-A8CC-0D1DBB275E59}"/>
              </c:ext>
            </c:extLst>
          </c:dPt>
          <c:dPt>
            <c:idx val="169"/>
            <c:invertIfNegative val="0"/>
            <c:bubble3D val="0"/>
            <c:spPr>
              <a:solidFill>
                <a:schemeClr val="accent2">
                  <a:lumMod val="75000"/>
                </a:schemeClr>
              </a:solidFill>
              <a:ln>
                <a:noFill/>
              </a:ln>
              <a:effectLst/>
            </c:spPr>
            <c:extLst>
              <c:ext xmlns:c16="http://schemas.microsoft.com/office/drawing/2014/chart" uri="{C3380CC4-5D6E-409C-BE32-E72D297353CC}">
                <c16:uniqueId val="{0000008F-DB8C-4AD1-A8CC-0D1DBB275E59}"/>
              </c:ext>
            </c:extLst>
          </c:dPt>
          <c:dPt>
            <c:idx val="170"/>
            <c:invertIfNegative val="0"/>
            <c:bubble3D val="0"/>
            <c:spPr>
              <a:solidFill>
                <a:schemeClr val="accent2">
                  <a:lumMod val="75000"/>
                </a:schemeClr>
              </a:solidFill>
              <a:ln>
                <a:noFill/>
              </a:ln>
              <a:effectLst/>
            </c:spPr>
            <c:extLst>
              <c:ext xmlns:c16="http://schemas.microsoft.com/office/drawing/2014/chart" uri="{C3380CC4-5D6E-409C-BE32-E72D297353CC}">
                <c16:uniqueId val="{00000093-74CA-4AE7-85C4-0386D89D35D4}"/>
              </c:ext>
            </c:extLst>
          </c:dPt>
          <c:dPt>
            <c:idx val="171"/>
            <c:invertIfNegative val="0"/>
            <c:bubble3D val="0"/>
            <c:spPr>
              <a:solidFill>
                <a:schemeClr val="accent2">
                  <a:lumMod val="75000"/>
                </a:schemeClr>
              </a:solidFill>
              <a:ln>
                <a:noFill/>
              </a:ln>
              <a:effectLst/>
            </c:spPr>
            <c:extLst>
              <c:ext xmlns:c16="http://schemas.microsoft.com/office/drawing/2014/chart" uri="{C3380CC4-5D6E-409C-BE32-E72D297353CC}">
                <c16:uniqueId val="{00000094-74CA-4AE7-85C4-0386D89D35D4}"/>
              </c:ext>
            </c:extLst>
          </c:dPt>
          <c:cat>
            <c:numRef>
              <c:extLst>
                <c:ext xmlns:c15="http://schemas.microsoft.com/office/drawing/2012/chart" uri="{02D57815-91ED-43cb-92C2-25804820EDAC}">
                  <c15:fullRef>
                    <c15:sqref>'Official - RIVM'!$C$4:$C$200</c15:sqref>
                  </c15:fullRef>
                </c:ext>
              </c:extLst>
              <c:f>('Official - RIVM'!$C$11:$C$122,'Official - RIVM'!$C$126:$C$200)</c:f>
              <c:numCache>
                <c:formatCode>m/d/yyyy</c:formatCode>
                <c:ptCount val="187"/>
                <c:pt idx="0">
                  <c:v>43895</c:v>
                </c:pt>
                <c:pt idx="1">
                  <c:v>43896</c:v>
                </c:pt>
                <c:pt idx="2">
                  <c:v>43897</c:v>
                </c:pt>
                <c:pt idx="3">
                  <c:v>43898</c:v>
                </c:pt>
                <c:pt idx="4">
                  <c:v>43899</c:v>
                </c:pt>
                <c:pt idx="5">
                  <c:v>43900</c:v>
                </c:pt>
                <c:pt idx="6">
                  <c:v>43901</c:v>
                </c:pt>
                <c:pt idx="7">
                  <c:v>43902</c:v>
                </c:pt>
                <c:pt idx="8">
                  <c:v>43903</c:v>
                </c:pt>
                <c:pt idx="9">
                  <c:v>43904</c:v>
                </c:pt>
                <c:pt idx="10">
                  <c:v>43905</c:v>
                </c:pt>
                <c:pt idx="11">
                  <c:v>43906</c:v>
                </c:pt>
                <c:pt idx="12">
                  <c:v>43907</c:v>
                </c:pt>
                <c:pt idx="13">
                  <c:v>43908</c:v>
                </c:pt>
                <c:pt idx="14">
                  <c:v>43909</c:v>
                </c:pt>
                <c:pt idx="15">
                  <c:v>43910</c:v>
                </c:pt>
                <c:pt idx="16">
                  <c:v>43911</c:v>
                </c:pt>
                <c:pt idx="17">
                  <c:v>43912</c:v>
                </c:pt>
                <c:pt idx="18">
                  <c:v>43913</c:v>
                </c:pt>
                <c:pt idx="19">
                  <c:v>43914</c:v>
                </c:pt>
                <c:pt idx="20">
                  <c:v>43915</c:v>
                </c:pt>
                <c:pt idx="21">
                  <c:v>43916</c:v>
                </c:pt>
                <c:pt idx="22">
                  <c:v>43917</c:v>
                </c:pt>
                <c:pt idx="23">
                  <c:v>43918</c:v>
                </c:pt>
                <c:pt idx="24">
                  <c:v>43919</c:v>
                </c:pt>
                <c:pt idx="25">
                  <c:v>43920</c:v>
                </c:pt>
                <c:pt idx="26">
                  <c:v>43921</c:v>
                </c:pt>
                <c:pt idx="27">
                  <c:v>43922</c:v>
                </c:pt>
                <c:pt idx="28">
                  <c:v>43923</c:v>
                </c:pt>
                <c:pt idx="29">
                  <c:v>43924</c:v>
                </c:pt>
                <c:pt idx="30">
                  <c:v>43925</c:v>
                </c:pt>
                <c:pt idx="31">
                  <c:v>43926</c:v>
                </c:pt>
                <c:pt idx="32">
                  <c:v>43927</c:v>
                </c:pt>
                <c:pt idx="33">
                  <c:v>43928</c:v>
                </c:pt>
                <c:pt idx="34">
                  <c:v>43929</c:v>
                </c:pt>
                <c:pt idx="35">
                  <c:v>43930</c:v>
                </c:pt>
                <c:pt idx="36">
                  <c:v>43931</c:v>
                </c:pt>
                <c:pt idx="37">
                  <c:v>43932</c:v>
                </c:pt>
                <c:pt idx="38">
                  <c:v>43933</c:v>
                </c:pt>
                <c:pt idx="39">
                  <c:v>43934</c:v>
                </c:pt>
                <c:pt idx="40">
                  <c:v>43935</c:v>
                </c:pt>
                <c:pt idx="41">
                  <c:v>43936</c:v>
                </c:pt>
                <c:pt idx="42">
                  <c:v>43937</c:v>
                </c:pt>
                <c:pt idx="43">
                  <c:v>43938</c:v>
                </c:pt>
                <c:pt idx="44">
                  <c:v>43939</c:v>
                </c:pt>
                <c:pt idx="45">
                  <c:v>43940</c:v>
                </c:pt>
                <c:pt idx="46">
                  <c:v>43941</c:v>
                </c:pt>
                <c:pt idx="47">
                  <c:v>43942</c:v>
                </c:pt>
                <c:pt idx="48">
                  <c:v>43943</c:v>
                </c:pt>
                <c:pt idx="49">
                  <c:v>43944</c:v>
                </c:pt>
                <c:pt idx="50">
                  <c:v>43945</c:v>
                </c:pt>
                <c:pt idx="51">
                  <c:v>43946</c:v>
                </c:pt>
                <c:pt idx="52">
                  <c:v>43947</c:v>
                </c:pt>
                <c:pt idx="53">
                  <c:v>43948</c:v>
                </c:pt>
                <c:pt idx="54">
                  <c:v>43949</c:v>
                </c:pt>
                <c:pt idx="55">
                  <c:v>43950</c:v>
                </c:pt>
                <c:pt idx="56">
                  <c:v>43951</c:v>
                </c:pt>
                <c:pt idx="57">
                  <c:v>43952</c:v>
                </c:pt>
                <c:pt idx="58">
                  <c:v>43953</c:v>
                </c:pt>
                <c:pt idx="59">
                  <c:v>43954</c:v>
                </c:pt>
                <c:pt idx="60">
                  <c:v>43955</c:v>
                </c:pt>
                <c:pt idx="61">
                  <c:v>43956</c:v>
                </c:pt>
                <c:pt idx="62">
                  <c:v>43957</c:v>
                </c:pt>
                <c:pt idx="63">
                  <c:v>43958</c:v>
                </c:pt>
                <c:pt idx="64">
                  <c:v>43959</c:v>
                </c:pt>
                <c:pt idx="65">
                  <c:v>43960</c:v>
                </c:pt>
                <c:pt idx="66">
                  <c:v>43961</c:v>
                </c:pt>
                <c:pt idx="67">
                  <c:v>43962</c:v>
                </c:pt>
                <c:pt idx="68">
                  <c:v>43963</c:v>
                </c:pt>
                <c:pt idx="69">
                  <c:v>43964</c:v>
                </c:pt>
                <c:pt idx="70">
                  <c:v>43965</c:v>
                </c:pt>
                <c:pt idx="71">
                  <c:v>43966</c:v>
                </c:pt>
                <c:pt idx="72">
                  <c:v>43967</c:v>
                </c:pt>
                <c:pt idx="73">
                  <c:v>43968</c:v>
                </c:pt>
                <c:pt idx="74">
                  <c:v>43969</c:v>
                </c:pt>
                <c:pt idx="75">
                  <c:v>43970</c:v>
                </c:pt>
                <c:pt idx="76">
                  <c:v>43971</c:v>
                </c:pt>
                <c:pt idx="77">
                  <c:v>43972</c:v>
                </c:pt>
                <c:pt idx="78">
                  <c:v>43973</c:v>
                </c:pt>
                <c:pt idx="79">
                  <c:v>43974</c:v>
                </c:pt>
                <c:pt idx="80">
                  <c:v>43975</c:v>
                </c:pt>
                <c:pt idx="81">
                  <c:v>43976</c:v>
                </c:pt>
                <c:pt idx="82">
                  <c:v>43977</c:v>
                </c:pt>
                <c:pt idx="83">
                  <c:v>43978</c:v>
                </c:pt>
                <c:pt idx="84">
                  <c:v>43979</c:v>
                </c:pt>
                <c:pt idx="85">
                  <c:v>43980</c:v>
                </c:pt>
                <c:pt idx="86">
                  <c:v>43981</c:v>
                </c:pt>
                <c:pt idx="87">
                  <c:v>43982</c:v>
                </c:pt>
                <c:pt idx="88">
                  <c:v>43983</c:v>
                </c:pt>
                <c:pt idx="89">
                  <c:v>43984</c:v>
                </c:pt>
                <c:pt idx="90">
                  <c:v>43985</c:v>
                </c:pt>
                <c:pt idx="91">
                  <c:v>43986</c:v>
                </c:pt>
                <c:pt idx="92">
                  <c:v>43987</c:v>
                </c:pt>
                <c:pt idx="93">
                  <c:v>43988</c:v>
                </c:pt>
                <c:pt idx="94">
                  <c:v>43989</c:v>
                </c:pt>
                <c:pt idx="95">
                  <c:v>43990</c:v>
                </c:pt>
                <c:pt idx="96">
                  <c:v>43991</c:v>
                </c:pt>
                <c:pt idx="97">
                  <c:v>43992</c:v>
                </c:pt>
                <c:pt idx="98">
                  <c:v>43993</c:v>
                </c:pt>
                <c:pt idx="99">
                  <c:v>43994</c:v>
                </c:pt>
                <c:pt idx="100">
                  <c:v>43995</c:v>
                </c:pt>
                <c:pt idx="101">
                  <c:v>43996</c:v>
                </c:pt>
                <c:pt idx="102">
                  <c:v>43997</c:v>
                </c:pt>
                <c:pt idx="103">
                  <c:v>43998</c:v>
                </c:pt>
                <c:pt idx="104">
                  <c:v>43999</c:v>
                </c:pt>
                <c:pt idx="105">
                  <c:v>44000</c:v>
                </c:pt>
                <c:pt idx="106">
                  <c:v>44001</c:v>
                </c:pt>
                <c:pt idx="107">
                  <c:v>44002</c:v>
                </c:pt>
                <c:pt idx="108">
                  <c:v>44003</c:v>
                </c:pt>
                <c:pt idx="109">
                  <c:v>44004</c:v>
                </c:pt>
                <c:pt idx="110">
                  <c:v>44005</c:v>
                </c:pt>
                <c:pt idx="111">
                  <c:v>44006</c:v>
                </c:pt>
                <c:pt idx="112">
                  <c:v>44010</c:v>
                </c:pt>
                <c:pt idx="113">
                  <c:v>44011</c:v>
                </c:pt>
                <c:pt idx="114">
                  <c:v>44012</c:v>
                </c:pt>
                <c:pt idx="115">
                  <c:v>44013</c:v>
                </c:pt>
                <c:pt idx="116">
                  <c:v>44014</c:v>
                </c:pt>
                <c:pt idx="117">
                  <c:v>44015</c:v>
                </c:pt>
                <c:pt idx="118">
                  <c:v>44016</c:v>
                </c:pt>
                <c:pt idx="119">
                  <c:v>44017</c:v>
                </c:pt>
                <c:pt idx="120">
                  <c:v>44018</c:v>
                </c:pt>
                <c:pt idx="121">
                  <c:v>44019</c:v>
                </c:pt>
                <c:pt idx="122">
                  <c:v>44020</c:v>
                </c:pt>
                <c:pt idx="123">
                  <c:v>44021</c:v>
                </c:pt>
                <c:pt idx="124">
                  <c:v>44022</c:v>
                </c:pt>
                <c:pt idx="125">
                  <c:v>44023</c:v>
                </c:pt>
                <c:pt idx="126">
                  <c:v>44024</c:v>
                </c:pt>
                <c:pt idx="127">
                  <c:v>44025</c:v>
                </c:pt>
                <c:pt idx="128">
                  <c:v>44026</c:v>
                </c:pt>
                <c:pt idx="129">
                  <c:v>44027</c:v>
                </c:pt>
                <c:pt idx="130">
                  <c:v>44028</c:v>
                </c:pt>
                <c:pt idx="131">
                  <c:v>44029</c:v>
                </c:pt>
                <c:pt idx="132">
                  <c:v>44030</c:v>
                </c:pt>
                <c:pt idx="133">
                  <c:v>44031</c:v>
                </c:pt>
                <c:pt idx="134">
                  <c:v>44032</c:v>
                </c:pt>
                <c:pt idx="135">
                  <c:v>44033</c:v>
                </c:pt>
                <c:pt idx="136">
                  <c:v>44034</c:v>
                </c:pt>
                <c:pt idx="137">
                  <c:v>44035</c:v>
                </c:pt>
                <c:pt idx="138">
                  <c:v>44036</c:v>
                </c:pt>
                <c:pt idx="139">
                  <c:v>44037</c:v>
                </c:pt>
                <c:pt idx="140">
                  <c:v>44038</c:v>
                </c:pt>
                <c:pt idx="141">
                  <c:v>44039</c:v>
                </c:pt>
                <c:pt idx="142">
                  <c:v>44040</c:v>
                </c:pt>
                <c:pt idx="143">
                  <c:v>44041</c:v>
                </c:pt>
                <c:pt idx="144">
                  <c:v>44042</c:v>
                </c:pt>
                <c:pt idx="145">
                  <c:v>44043</c:v>
                </c:pt>
                <c:pt idx="146">
                  <c:v>44044</c:v>
                </c:pt>
                <c:pt idx="147">
                  <c:v>44045</c:v>
                </c:pt>
                <c:pt idx="148">
                  <c:v>44046</c:v>
                </c:pt>
                <c:pt idx="149">
                  <c:v>44047</c:v>
                </c:pt>
                <c:pt idx="150">
                  <c:v>44048</c:v>
                </c:pt>
                <c:pt idx="151">
                  <c:v>44049</c:v>
                </c:pt>
                <c:pt idx="152">
                  <c:v>44050</c:v>
                </c:pt>
                <c:pt idx="153">
                  <c:v>44051</c:v>
                </c:pt>
                <c:pt idx="154">
                  <c:v>44052</c:v>
                </c:pt>
                <c:pt idx="155">
                  <c:v>44053</c:v>
                </c:pt>
                <c:pt idx="156">
                  <c:v>44054</c:v>
                </c:pt>
                <c:pt idx="157">
                  <c:v>44055</c:v>
                </c:pt>
                <c:pt idx="158">
                  <c:v>44056</c:v>
                </c:pt>
                <c:pt idx="159">
                  <c:v>44057</c:v>
                </c:pt>
                <c:pt idx="160">
                  <c:v>44058</c:v>
                </c:pt>
                <c:pt idx="161">
                  <c:v>44059</c:v>
                </c:pt>
                <c:pt idx="162">
                  <c:v>44060</c:v>
                </c:pt>
                <c:pt idx="163">
                  <c:v>44061</c:v>
                </c:pt>
                <c:pt idx="164">
                  <c:v>44062</c:v>
                </c:pt>
                <c:pt idx="165">
                  <c:v>44063</c:v>
                </c:pt>
                <c:pt idx="166">
                  <c:v>44064</c:v>
                </c:pt>
                <c:pt idx="167">
                  <c:v>44065</c:v>
                </c:pt>
                <c:pt idx="168">
                  <c:v>44066</c:v>
                </c:pt>
                <c:pt idx="169">
                  <c:v>44067</c:v>
                </c:pt>
                <c:pt idx="170">
                  <c:v>44068</c:v>
                </c:pt>
                <c:pt idx="171">
                  <c:v>44069</c:v>
                </c:pt>
                <c:pt idx="172">
                  <c:v>44070</c:v>
                </c:pt>
                <c:pt idx="173">
                  <c:v>44071</c:v>
                </c:pt>
                <c:pt idx="174">
                  <c:v>44072</c:v>
                </c:pt>
                <c:pt idx="175">
                  <c:v>44073</c:v>
                </c:pt>
                <c:pt idx="176">
                  <c:v>44074</c:v>
                </c:pt>
                <c:pt idx="177">
                  <c:v>44075</c:v>
                </c:pt>
                <c:pt idx="178">
                  <c:v>44076</c:v>
                </c:pt>
                <c:pt idx="179">
                  <c:v>44077</c:v>
                </c:pt>
                <c:pt idx="180">
                  <c:v>44078</c:v>
                </c:pt>
                <c:pt idx="181">
                  <c:v>44079</c:v>
                </c:pt>
                <c:pt idx="182">
                  <c:v>44080</c:v>
                </c:pt>
                <c:pt idx="183">
                  <c:v>44081</c:v>
                </c:pt>
                <c:pt idx="184">
                  <c:v>44082</c:v>
                </c:pt>
                <c:pt idx="185">
                  <c:v>44083</c:v>
                </c:pt>
                <c:pt idx="186">
                  <c:v>44084</c:v>
                </c:pt>
              </c:numCache>
            </c:numRef>
          </c:cat>
          <c:val>
            <c:numRef>
              <c:extLst>
                <c:ext xmlns:c15="http://schemas.microsoft.com/office/drawing/2012/chart" uri="{02D57815-91ED-43cb-92C2-25804820EDAC}">
                  <c15:fullRef>
                    <c15:sqref>'Official - RIVM'!$AQ$4:$AQ$188</c15:sqref>
                  </c15:fullRef>
                </c:ext>
              </c:extLst>
              <c:f>('Official - RIVM'!$AQ$11:$AQ$122,'Official - RIVM'!$AQ$126:$AQ$188)</c:f>
              <c:numCache>
                <c:formatCode>General</c:formatCode>
                <c:ptCount val="175"/>
                <c:pt idx="0" formatCode="0">
                  <c:v>0</c:v>
                </c:pt>
                <c:pt idx="1" formatCode="0">
                  <c:v>1</c:v>
                </c:pt>
                <c:pt idx="2" formatCode="0">
                  <c:v>0</c:v>
                </c:pt>
                <c:pt idx="3" formatCode="0">
                  <c:v>2</c:v>
                </c:pt>
                <c:pt idx="4" formatCode="0">
                  <c:v>0</c:v>
                </c:pt>
                <c:pt idx="5" formatCode="0">
                  <c:v>1</c:v>
                </c:pt>
                <c:pt idx="6" formatCode="0">
                  <c:v>1</c:v>
                </c:pt>
                <c:pt idx="7" formatCode="0">
                  <c:v>0</c:v>
                </c:pt>
                <c:pt idx="8" formatCode="0">
                  <c:v>4</c:v>
                </c:pt>
                <c:pt idx="9" formatCode="0">
                  <c:v>2</c:v>
                </c:pt>
                <c:pt idx="10" formatCode="0">
                  <c:v>6</c:v>
                </c:pt>
                <c:pt idx="11" formatCode="0">
                  <c:v>4</c:v>
                </c:pt>
                <c:pt idx="12" formatCode="0">
                  <c:v>18</c:v>
                </c:pt>
                <c:pt idx="13" formatCode="0">
                  <c:v>14</c:v>
                </c:pt>
                <c:pt idx="14" formatCode="0">
                  <c:v>18</c:v>
                </c:pt>
                <c:pt idx="15" formatCode="0">
                  <c:v>25</c:v>
                </c:pt>
                <c:pt idx="16" formatCode="0">
                  <c:v>28</c:v>
                </c:pt>
                <c:pt idx="17" formatCode="0">
                  <c:v>35</c:v>
                </c:pt>
                <c:pt idx="18" formatCode="0">
                  <c:v>30</c:v>
                </c:pt>
                <c:pt idx="19" formatCode="0">
                  <c:v>44</c:v>
                </c:pt>
                <c:pt idx="20" formatCode="0">
                  <c:v>65</c:v>
                </c:pt>
                <c:pt idx="21" formatCode="0">
                  <c:v>60</c:v>
                </c:pt>
                <c:pt idx="22" formatCode="0">
                  <c:v>82</c:v>
                </c:pt>
                <c:pt idx="23" formatCode="0">
                  <c:v>63</c:v>
                </c:pt>
                <c:pt idx="24" formatCode="0">
                  <c:v>89</c:v>
                </c:pt>
                <c:pt idx="25" formatCode="0">
                  <c:v>59</c:v>
                </c:pt>
                <c:pt idx="26" formatCode="0">
                  <c:v>112</c:v>
                </c:pt>
                <c:pt idx="27" formatCode="0">
                  <c:v>54</c:v>
                </c:pt>
                <c:pt idx="28" formatCode="0">
                  <c:v>88</c:v>
                </c:pt>
                <c:pt idx="29" formatCode="0">
                  <c:v>36</c:v>
                </c:pt>
                <c:pt idx="30" formatCode="0">
                  <c:v>71</c:v>
                </c:pt>
                <c:pt idx="31" formatCode="0">
                  <c:v>-17</c:v>
                </c:pt>
                <c:pt idx="32" formatCode="0">
                  <c:v>8</c:v>
                </c:pt>
                <c:pt idx="33" formatCode="0">
                  <c:v>59</c:v>
                </c:pt>
                <c:pt idx="34" formatCode="0">
                  <c:v>13</c:v>
                </c:pt>
                <c:pt idx="35" formatCode="0">
                  <c:v>-18</c:v>
                </c:pt>
                <c:pt idx="36" formatCode="0">
                  <c:v>-33</c:v>
                </c:pt>
                <c:pt idx="37" formatCode="0">
                  <c:v>-32</c:v>
                </c:pt>
                <c:pt idx="38" formatCode="0">
                  <c:v>-21</c:v>
                </c:pt>
                <c:pt idx="39" formatCode="0">
                  <c:v>-15</c:v>
                </c:pt>
                <c:pt idx="40" formatCode="0">
                  <c:v>-112</c:v>
                </c:pt>
                <c:pt idx="41" formatCode="0">
                  <c:v>42</c:v>
                </c:pt>
                <c:pt idx="42" formatCode="0">
                  <c:v>33</c:v>
                </c:pt>
                <c:pt idx="43" formatCode="0">
                  <c:v>29</c:v>
                </c:pt>
                <c:pt idx="44" formatCode="0">
                  <c:v>10</c:v>
                </c:pt>
                <c:pt idx="45" formatCode="0">
                  <c:v>-11</c:v>
                </c:pt>
                <c:pt idx="46" formatCode="0">
                  <c:v>-19</c:v>
                </c:pt>
                <c:pt idx="47" formatCode="0">
                  <c:v>43</c:v>
                </c:pt>
                <c:pt idx="48" formatCode="0">
                  <c:v>-51</c:v>
                </c:pt>
                <c:pt idx="49" formatCode="0">
                  <c:v>-58</c:v>
                </c:pt>
                <c:pt idx="50" formatCode="0">
                  <c:v>-32</c:v>
                </c:pt>
                <c:pt idx="51" formatCode="0">
                  <c:v>-22</c:v>
                </c:pt>
                <c:pt idx="52" formatCode="0">
                  <c:v>-17</c:v>
                </c:pt>
                <c:pt idx="53" formatCode="0">
                  <c:v>-24</c:v>
                </c:pt>
                <c:pt idx="54" formatCode="0">
                  <c:v>-117</c:v>
                </c:pt>
                <c:pt idx="55" formatCode="0">
                  <c:v>7</c:v>
                </c:pt>
                <c:pt idx="56" formatCode="0">
                  <c:v>-39</c:v>
                </c:pt>
                <c:pt idx="57" formatCode="0">
                  <c:v>-14</c:v>
                </c:pt>
                <c:pt idx="58" formatCode="0">
                  <c:v>-26</c:v>
                </c:pt>
                <c:pt idx="59" formatCode="0">
                  <c:v>3</c:v>
                </c:pt>
                <c:pt idx="60" formatCode="0">
                  <c:v>-17</c:v>
                </c:pt>
                <c:pt idx="61" formatCode="0">
                  <c:v>38</c:v>
                </c:pt>
                <c:pt idx="62" formatCode="0">
                  <c:v>-109</c:v>
                </c:pt>
                <c:pt idx="63" formatCode="0">
                  <c:v>0</c:v>
                </c:pt>
                <c:pt idx="64" formatCode="0">
                  <c:v>-27</c:v>
                </c:pt>
                <c:pt idx="65" formatCode="0">
                  <c:v>-31</c:v>
                </c:pt>
                <c:pt idx="66" formatCode="0">
                  <c:v>-51</c:v>
                </c:pt>
                <c:pt idx="67" formatCode="0">
                  <c:v>-10</c:v>
                </c:pt>
                <c:pt idx="68" formatCode="0">
                  <c:v>-32</c:v>
                </c:pt>
                <c:pt idx="69" formatCode="0">
                  <c:v>16</c:v>
                </c:pt>
                <c:pt idx="70" formatCode="0">
                  <c:v>-56</c:v>
                </c:pt>
                <c:pt idx="71" formatCode="0">
                  <c:v>-18</c:v>
                </c:pt>
                <c:pt idx="72" formatCode="0">
                  <c:v>-36</c:v>
                </c:pt>
                <c:pt idx="73" formatCode="0">
                  <c:v>-8</c:v>
                </c:pt>
                <c:pt idx="74" formatCode="0">
                  <c:v>-2</c:v>
                </c:pt>
                <c:pt idx="75" formatCode="0">
                  <c:v>-33</c:v>
                </c:pt>
                <c:pt idx="76" formatCode="0">
                  <c:v>-19</c:v>
                </c:pt>
                <c:pt idx="77" formatCode="0">
                  <c:v>-1</c:v>
                </c:pt>
                <c:pt idx="78" formatCode="0">
                  <c:v>-40</c:v>
                </c:pt>
                <c:pt idx="79" formatCode="0">
                  <c:v>-4</c:v>
                </c:pt>
                <c:pt idx="80" formatCode="0">
                  <c:v>1</c:v>
                </c:pt>
                <c:pt idx="81" formatCode="0">
                  <c:v>-6</c:v>
                </c:pt>
                <c:pt idx="82" formatCode="0">
                  <c:v>5</c:v>
                </c:pt>
                <c:pt idx="83" formatCode="0">
                  <c:v>-18</c:v>
                </c:pt>
                <c:pt idx="84" formatCode="0">
                  <c:v>5</c:v>
                </c:pt>
                <c:pt idx="85" formatCode="0">
                  <c:v>15</c:v>
                </c:pt>
                <c:pt idx="86" formatCode="0">
                  <c:v>-3</c:v>
                </c:pt>
                <c:pt idx="87" formatCode="0">
                  <c:v>-6</c:v>
                </c:pt>
                <c:pt idx="88" formatCode="0">
                  <c:v>-2</c:v>
                </c:pt>
                <c:pt idx="89" formatCode="0">
                  <c:v>-21</c:v>
                </c:pt>
                <c:pt idx="90" formatCode="0">
                  <c:v>-5</c:v>
                </c:pt>
                <c:pt idx="91" formatCode="0">
                  <c:v>-19</c:v>
                </c:pt>
                <c:pt idx="92" formatCode="0">
                  <c:v>-13</c:v>
                </c:pt>
                <c:pt idx="93" formatCode="0">
                  <c:v>-14</c:v>
                </c:pt>
                <c:pt idx="94" formatCode="0">
                  <c:v>-3</c:v>
                </c:pt>
                <c:pt idx="95" formatCode="0">
                  <c:v>-3</c:v>
                </c:pt>
                <c:pt idx="96" formatCode="0">
                  <c:v>10</c:v>
                </c:pt>
                <c:pt idx="97" formatCode="0">
                  <c:v>1</c:v>
                </c:pt>
                <c:pt idx="98" formatCode="0">
                  <c:v>-11</c:v>
                </c:pt>
                <c:pt idx="99" formatCode="0">
                  <c:v>-6</c:v>
                </c:pt>
                <c:pt idx="100" formatCode="0">
                  <c:v>-2</c:v>
                </c:pt>
                <c:pt idx="101" formatCode="0">
                  <c:v>0</c:v>
                </c:pt>
                <c:pt idx="102" formatCode="0">
                  <c:v>3</c:v>
                </c:pt>
                <c:pt idx="103" formatCode="0">
                  <c:v>-10</c:v>
                </c:pt>
                <c:pt idx="104" formatCode="0">
                  <c:v>-7</c:v>
                </c:pt>
                <c:pt idx="105" formatCode="0">
                  <c:v>2</c:v>
                </c:pt>
                <c:pt idx="106" formatCode="0">
                  <c:v>-6</c:v>
                </c:pt>
                <c:pt idx="107" formatCode="0">
                  <c:v>4</c:v>
                </c:pt>
                <c:pt idx="108" formatCode="0">
                  <c:v>-1</c:v>
                </c:pt>
                <c:pt idx="109" formatCode="0">
                  <c:v>-6</c:v>
                </c:pt>
                <c:pt idx="110" formatCode="0">
                  <c:v>0</c:v>
                </c:pt>
                <c:pt idx="111" formatCode="0">
                  <c:v>-2</c:v>
                </c:pt>
                <c:pt idx="112" formatCode="0">
                  <c:v>-1</c:v>
                </c:pt>
                <c:pt idx="113" formatCode="0">
                  <c:v>2</c:v>
                </c:pt>
                <c:pt idx="114" formatCode="0">
                  <c:v>1</c:v>
                </c:pt>
                <c:pt idx="115" formatCode="0">
                  <c:v>0</c:v>
                </c:pt>
                <c:pt idx="116" formatCode="0">
                  <c:v>0</c:v>
                </c:pt>
                <c:pt idx="117" formatCode="0">
                  <c:v>-1</c:v>
                </c:pt>
                <c:pt idx="118" formatCode="0">
                  <c:v>4</c:v>
                </c:pt>
                <c:pt idx="119" formatCode="0">
                  <c:v>1</c:v>
                </c:pt>
                <c:pt idx="120" formatCode="0">
                  <c:v>-1</c:v>
                </c:pt>
                <c:pt idx="121" formatCode="0">
                  <c:v>-2</c:v>
                </c:pt>
                <c:pt idx="122" formatCode="0">
                  <c:v>1</c:v>
                </c:pt>
                <c:pt idx="123" formatCode="0">
                  <c:v>-1</c:v>
                </c:pt>
                <c:pt idx="124" formatCode="0">
                  <c:v>-3</c:v>
                </c:pt>
                <c:pt idx="125" formatCode="0">
                  <c:v>-5</c:v>
                </c:pt>
                <c:pt idx="126" formatCode="0">
                  <c:v>-1</c:v>
                </c:pt>
                <c:pt idx="127" formatCode="0">
                  <c:v>-1</c:v>
                </c:pt>
                <c:pt idx="128" formatCode="0">
                  <c:v>-6</c:v>
                </c:pt>
                <c:pt idx="129" formatCode="0">
                  <c:v>-2</c:v>
                </c:pt>
                <c:pt idx="130" formatCode="0">
                  <c:v>-1</c:v>
                </c:pt>
                <c:pt idx="131" formatCode="0">
                  <c:v>2</c:v>
                </c:pt>
                <c:pt idx="132" formatCode="0">
                  <c:v>-3</c:v>
                </c:pt>
                <c:pt idx="133" formatCode="0">
                  <c:v>0</c:v>
                </c:pt>
                <c:pt idx="134" formatCode="0">
                  <c:v>0</c:v>
                </c:pt>
                <c:pt idx="135" formatCode="0">
                  <c:v>2</c:v>
                </c:pt>
                <c:pt idx="136" formatCode="0">
                  <c:v>2</c:v>
                </c:pt>
                <c:pt idx="137" formatCode="0">
                  <c:v>-1</c:v>
                </c:pt>
                <c:pt idx="138" formatCode="0">
                  <c:v>-1</c:v>
                </c:pt>
                <c:pt idx="139" formatCode="0">
                  <c:v>3</c:v>
                </c:pt>
                <c:pt idx="140" formatCode="0">
                  <c:v>0</c:v>
                </c:pt>
                <c:pt idx="141" formatCode="0">
                  <c:v>1</c:v>
                </c:pt>
                <c:pt idx="142" formatCode="0">
                  <c:v>4</c:v>
                </c:pt>
                <c:pt idx="143" formatCode="0">
                  <c:v>-1</c:v>
                </c:pt>
                <c:pt idx="144" formatCode="0">
                  <c:v>0</c:v>
                </c:pt>
                <c:pt idx="145" formatCode="0">
                  <c:v>0</c:v>
                </c:pt>
                <c:pt idx="146" formatCode="0">
                  <c:v>0</c:v>
                </c:pt>
                <c:pt idx="147" formatCode="0">
                  <c:v>1</c:v>
                </c:pt>
                <c:pt idx="148" formatCode="0">
                  <c:v>-1</c:v>
                </c:pt>
                <c:pt idx="149" formatCode="0">
                  <c:v>-3</c:v>
                </c:pt>
                <c:pt idx="150" formatCode="0">
                  <c:v>1</c:v>
                </c:pt>
                <c:pt idx="151" formatCode="0">
                  <c:v>0</c:v>
                </c:pt>
                <c:pt idx="152" formatCode="0">
                  <c:v>1</c:v>
                </c:pt>
                <c:pt idx="153" formatCode="0">
                  <c:v>2</c:v>
                </c:pt>
                <c:pt idx="154" formatCode="0">
                  <c:v>-1</c:v>
                </c:pt>
                <c:pt idx="155" formatCode="0">
                  <c:v>0</c:v>
                </c:pt>
                <c:pt idx="156" formatCode="0">
                  <c:v>1</c:v>
                </c:pt>
                <c:pt idx="157" formatCode="0">
                  <c:v>-1</c:v>
                </c:pt>
                <c:pt idx="158" formatCode="0">
                  <c:v>4</c:v>
                </c:pt>
                <c:pt idx="159" formatCode="0">
                  <c:v>1</c:v>
                </c:pt>
                <c:pt idx="160" formatCode="0">
                  <c:v>-1</c:v>
                </c:pt>
                <c:pt idx="161" formatCode="0">
                  <c:v>3</c:v>
                </c:pt>
                <c:pt idx="162" formatCode="0">
                  <c:v>0</c:v>
                </c:pt>
                <c:pt idx="163" formatCode="0">
                  <c:v>1</c:v>
                </c:pt>
                <c:pt idx="164" formatCode="0">
                  <c:v>4</c:v>
                </c:pt>
                <c:pt idx="165" formatCode="0">
                  <c:v>6</c:v>
                </c:pt>
                <c:pt idx="166" formatCode="0">
                  <c:v>2</c:v>
                </c:pt>
                <c:pt idx="167" formatCode="0">
                  <c:v>3</c:v>
                </c:pt>
                <c:pt idx="168" formatCode="0">
                  <c:v>-3</c:v>
                </c:pt>
                <c:pt idx="169" formatCode="0">
                  <c:v>2</c:v>
                </c:pt>
                <c:pt idx="170" formatCode="0">
                  <c:v>2</c:v>
                </c:pt>
                <c:pt idx="171" formatCode="0">
                  <c:v>2</c:v>
                </c:pt>
                <c:pt idx="172" formatCode="0">
                  <c:v>-7</c:v>
                </c:pt>
                <c:pt idx="173" formatCode="0">
                  <c:v>-2</c:v>
                </c:pt>
                <c:pt idx="174" formatCode="0">
                  <c:v>-1</c:v>
                </c:pt>
              </c:numCache>
            </c:numRef>
          </c:val>
          <c:extLst>
            <c:ext xmlns:c16="http://schemas.microsoft.com/office/drawing/2014/chart" uri="{C3380CC4-5D6E-409C-BE32-E72D297353CC}">
              <c16:uniqueId val="{00000000-7C70-4C5A-AB3E-FF74E3B66E98}"/>
            </c:ext>
          </c:extLst>
        </c:ser>
        <c:dLbls>
          <c:showLegendKey val="0"/>
          <c:showVal val="0"/>
          <c:showCatName val="0"/>
          <c:showSerName val="0"/>
          <c:showPercent val="0"/>
          <c:showBubbleSize val="0"/>
        </c:dLbls>
        <c:gapWidth val="30"/>
        <c:overlap val="-27"/>
        <c:axId val="693976504"/>
        <c:axId val="693971584"/>
      </c:barChart>
      <c:dateAx>
        <c:axId val="693976504"/>
        <c:scaling>
          <c:orientation val="minMax"/>
        </c:scaling>
        <c:delete val="1"/>
        <c:axPos val="b"/>
        <c:numFmt formatCode="m/d/yyyy" sourceLinked="1"/>
        <c:majorTickMark val="out"/>
        <c:minorTickMark val="none"/>
        <c:tickLblPos val="nextTo"/>
        <c:crossAx val="693971584"/>
        <c:crosses val="autoZero"/>
        <c:auto val="1"/>
        <c:lblOffset val="100"/>
        <c:baseTimeUnit val="days"/>
      </c:dateAx>
      <c:valAx>
        <c:axId val="693971584"/>
        <c:scaling>
          <c:orientation val="minMax"/>
          <c:min val="-12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NL"/>
          </a:p>
        </c:txPr>
        <c:crossAx val="693976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effectLst/>
              </a:rPr>
              <a:t>COVID-19 </a:t>
            </a:r>
            <a:r>
              <a:rPr lang="nl-NL" sz="1800" b="1" i="0" u="sng" baseline="0">
                <a:effectLst/>
              </a:rPr>
              <a:t>cases</a:t>
            </a:r>
            <a:r>
              <a:rPr lang="nl-NL" sz="1800" b="1" i="0" baseline="0">
                <a:effectLst/>
              </a:rPr>
              <a:t> in The Netherlands</a:t>
            </a:r>
            <a:endParaRPr lang="en-NL">
              <a:effectLst/>
            </a:endParaRPr>
          </a:p>
          <a:p>
            <a:pPr>
              <a:defRPr/>
            </a:pPr>
            <a:r>
              <a:rPr lang="nl-NL" sz="1800" b="1" i="0" baseline="0">
                <a:effectLst/>
              </a:rPr>
              <a:t>Based on 7 day moving average</a:t>
            </a:r>
            <a:endParaRPr lang="en-NL">
              <a:effectLst/>
            </a:endParaRPr>
          </a:p>
          <a:p>
            <a:pPr>
              <a:defRPr/>
            </a:pPr>
            <a:endParaRPr lang="nl-NL"/>
          </a:p>
        </c:rich>
      </c:tx>
      <c:layout>
        <c:manualLayout>
          <c:xMode val="edge"/>
          <c:yMode val="edge"/>
          <c:x val="0.28503333333333336"/>
          <c:y val="1.82627777777777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9491613757023589E-2"/>
          <c:y val="0.12165902777777776"/>
          <c:w val="0.82501240250871288"/>
          <c:h val="0.79323500000000002"/>
        </c:manualLayout>
      </c:layout>
      <c:lineChart>
        <c:grouping val="standard"/>
        <c:varyColors val="0"/>
        <c:ser>
          <c:idx val="3"/>
          <c:order val="0"/>
          <c:tx>
            <c:strRef>
              <c:f>'Official - RIVM'!$N$3</c:f>
              <c:strCache>
                <c:ptCount val="1"/>
                <c:pt idx="0">
                  <c:v>Growth Cases</c:v>
                </c:pt>
              </c:strCache>
            </c:strRef>
          </c:tx>
          <c:spPr>
            <a:ln w="19050" cap="rnd">
              <a:solidFill>
                <a:srgbClr val="C00000">
                  <a:alpha val="34000"/>
                </a:srgbClr>
              </a:solidFill>
              <a:prstDash val="dash"/>
              <a:round/>
            </a:ln>
            <a:effectLst/>
          </c:spPr>
          <c:marker>
            <c:symbol val="circle"/>
            <c:size val="5"/>
            <c:spPr>
              <a:solidFill>
                <a:srgbClr val="FF0000">
                  <a:alpha val="34000"/>
                </a:srgbClr>
              </a:solidFill>
              <a:ln w="9525">
                <a:solidFill>
                  <a:srgbClr val="FF0000">
                    <a:alpha val="34000"/>
                  </a:srgbClr>
                </a:solidFill>
              </a:ln>
              <a:effectLst/>
            </c:spPr>
          </c:marker>
          <c:cat>
            <c:numRef>
              <c:extLst>
                <c:ext xmlns:c15="http://schemas.microsoft.com/office/drawing/2012/chart" uri="{02D57815-91ED-43cb-92C2-25804820EDAC}">
                  <c15:fullRef>
                    <c15:sqref>'Official - RIVM'!$C$4:$C$200</c15:sqref>
                  </c15:fullRef>
                </c:ext>
              </c:extLst>
              <c:f>('Official - RIVM'!$C$16:$C$128,'Official - RIVM'!$C$146:$C$200)</c:f>
              <c:numCache>
                <c:formatCode>m/d/yyyy</c:formatCode>
                <c:ptCount val="168"/>
                <c:pt idx="0">
                  <c:v>43900</c:v>
                </c:pt>
                <c:pt idx="1">
                  <c:v>43901</c:v>
                </c:pt>
                <c:pt idx="2">
                  <c:v>43902</c:v>
                </c:pt>
                <c:pt idx="3">
                  <c:v>43903</c:v>
                </c:pt>
                <c:pt idx="4">
                  <c:v>43904</c:v>
                </c:pt>
                <c:pt idx="5">
                  <c:v>43905</c:v>
                </c:pt>
                <c:pt idx="6">
                  <c:v>43906</c:v>
                </c:pt>
                <c:pt idx="7">
                  <c:v>43907</c:v>
                </c:pt>
                <c:pt idx="8">
                  <c:v>43908</c:v>
                </c:pt>
                <c:pt idx="9">
                  <c:v>43909</c:v>
                </c:pt>
                <c:pt idx="10">
                  <c:v>43910</c:v>
                </c:pt>
                <c:pt idx="11">
                  <c:v>43911</c:v>
                </c:pt>
                <c:pt idx="12">
                  <c:v>43912</c:v>
                </c:pt>
                <c:pt idx="13">
                  <c:v>43913</c:v>
                </c:pt>
                <c:pt idx="14">
                  <c:v>43914</c:v>
                </c:pt>
                <c:pt idx="15">
                  <c:v>43915</c:v>
                </c:pt>
                <c:pt idx="16">
                  <c:v>43916</c:v>
                </c:pt>
                <c:pt idx="17">
                  <c:v>43917</c:v>
                </c:pt>
                <c:pt idx="18">
                  <c:v>43918</c:v>
                </c:pt>
                <c:pt idx="19">
                  <c:v>43919</c:v>
                </c:pt>
                <c:pt idx="20">
                  <c:v>43920</c:v>
                </c:pt>
                <c:pt idx="21">
                  <c:v>43921</c:v>
                </c:pt>
                <c:pt idx="22">
                  <c:v>43922</c:v>
                </c:pt>
                <c:pt idx="23">
                  <c:v>43923</c:v>
                </c:pt>
                <c:pt idx="24">
                  <c:v>43924</c:v>
                </c:pt>
                <c:pt idx="25">
                  <c:v>43925</c:v>
                </c:pt>
                <c:pt idx="26">
                  <c:v>43926</c:v>
                </c:pt>
                <c:pt idx="27">
                  <c:v>43927</c:v>
                </c:pt>
                <c:pt idx="28">
                  <c:v>43928</c:v>
                </c:pt>
                <c:pt idx="29">
                  <c:v>43929</c:v>
                </c:pt>
                <c:pt idx="30">
                  <c:v>43930</c:v>
                </c:pt>
                <c:pt idx="31">
                  <c:v>43931</c:v>
                </c:pt>
                <c:pt idx="32">
                  <c:v>43932</c:v>
                </c:pt>
                <c:pt idx="33">
                  <c:v>43933</c:v>
                </c:pt>
                <c:pt idx="34">
                  <c:v>43934</c:v>
                </c:pt>
                <c:pt idx="35">
                  <c:v>43935</c:v>
                </c:pt>
                <c:pt idx="36">
                  <c:v>43936</c:v>
                </c:pt>
                <c:pt idx="37">
                  <c:v>43937</c:v>
                </c:pt>
                <c:pt idx="38">
                  <c:v>43938</c:v>
                </c:pt>
                <c:pt idx="39">
                  <c:v>43939</c:v>
                </c:pt>
                <c:pt idx="40">
                  <c:v>43940</c:v>
                </c:pt>
                <c:pt idx="41">
                  <c:v>43941</c:v>
                </c:pt>
                <c:pt idx="42">
                  <c:v>43942</c:v>
                </c:pt>
                <c:pt idx="43">
                  <c:v>43943</c:v>
                </c:pt>
                <c:pt idx="44">
                  <c:v>43944</c:v>
                </c:pt>
                <c:pt idx="45">
                  <c:v>43945</c:v>
                </c:pt>
                <c:pt idx="46">
                  <c:v>43946</c:v>
                </c:pt>
                <c:pt idx="47">
                  <c:v>43947</c:v>
                </c:pt>
                <c:pt idx="48">
                  <c:v>43948</c:v>
                </c:pt>
                <c:pt idx="49">
                  <c:v>43949</c:v>
                </c:pt>
                <c:pt idx="50">
                  <c:v>43950</c:v>
                </c:pt>
                <c:pt idx="51">
                  <c:v>43951</c:v>
                </c:pt>
                <c:pt idx="52">
                  <c:v>43952</c:v>
                </c:pt>
                <c:pt idx="53">
                  <c:v>43953</c:v>
                </c:pt>
                <c:pt idx="54">
                  <c:v>43954</c:v>
                </c:pt>
                <c:pt idx="55">
                  <c:v>43955</c:v>
                </c:pt>
                <c:pt idx="56">
                  <c:v>43956</c:v>
                </c:pt>
                <c:pt idx="57">
                  <c:v>43957</c:v>
                </c:pt>
                <c:pt idx="58">
                  <c:v>43958</c:v>
                </c:pt>
                <c:pt idx="59">
                  <c:v>43959</c:v>
                </c:pt>
                <c:pt idx="60">
                  <c:v>43960</c:v>
                </c:pt>
                <c:pt idx="61">
                  <c:v>43961</c:v>
                </c:pt>
                <c:pt idx="62">
                  <c:v>43962</c:v>
                </c:pt>
                <c:pt idx="63">
                  <c:v>43963</c:v>
                </c:pt>
                <c:pt idx="64">
                  <c:v>43964</c:v>
                </c:pt>
                <c:pt idx="65">
                  <c:v>43965</c:v>
                </c:pt>
                <c:pt idx="66">
                  <c:v>43966</c:v>
                </c:pt>
                <c:pt idx="67">
                  <c:v>43967</c:v>
                </c:pt>
                <c:pt idx="68">
                  <c:v>43968</c:v>
                </c:pt>
                <c:pt idx="69">
                  <c:v>43969</c:v>
                </c:pt>
                <c:pt idx="70">
                  <c:v>43970</c:v>
                </c:pt>
                <c:pt idx="71">
                  <c:v>43971</c:v>
                </c:pt>
                <c:pt idx="72">
                  <c:v>43972</c:v>
                </c:pt>
                <c:pt idx="73">
                  <c:v>43973</c:v>
                </c:pt>
                <c:pt idx="74">
                  <c:v>43974</c:v>
                </c:pt>
                <c:pt idx="75">
                  <c:v>43975</c:v>
                </c:pt>
                <c:pt idx="76">
                  <c:v>43976</c:v>
                </c:pt>
                <c:pt idx="77">
                  <c:v>43977</c:v>
                </c:pt>
                <c:pt idx="78">
                  <c:v>43978</c:v>
                </c:pt>
                <c:pt idx="79">
                  <c:v>43979</c:v>
                </c:pt>
                <c:pt idx="80">
                  <c:v>43980</c:v>
                </c:pt>
                <c:pt idx="81">
                  <c:v>43981</c:v>
                </c:pt>
                <c:pt idx="82">
                  <c:v>43982</c:v>
                </c:pt>
                <c:pt idx="83">
                  <c:v>43983</c:v>
                </c:pt>
                <c:pt idx="84">
                  <c:v>43984</c:v>
                </c:pt>
                <c:pt idx="85">
                  <c:v>43985</c:v>
                </c:pt>
                <c:pt idx="86">
                  <c:v>43986</c:v>
                </c:pt>
                <c:pt idx="87">
                  <c:v>43987</c:v>
                </c:pt>
                <c:pt idx="88">
                  <c:v>43988</c:v>
                </c:pt>
                <c:pt idx="89">
                  <c:v>43989</c:v>
                </c:pt>
                <c:pt idx="90">
                  <c:v>43990</c:v>
                </c:pt>
                <c:pt idx="91">
                  <c:v>43991</c:v>
                </c:pt>
                <c:pt idx="92">
                  <c:v>43992</c:v>
                </c:pt>
                <c:pt idx="93">
                  <c:v>43993</c:v>
                </c:pt>
                <c:pt idx="94">
                  <c:v>43994</c:v>
                </c:pt>
                <c:pt idx="95">
                  <c:v>43995</c:v>
                </c:pt>
                <c:pt idx="96">
                  <c:v>43996</c:v>
                </c:pt>
                <c:pt idx="97">
                  <c:v>43997</c:v>
                </c:pt>
                <c:pt idx="98">
                  <c:v>43998</c:v>
                </c:pt>
                <c:pt idx="99">
                  <c:v>43999</c:v>
                </c:pt>
                <c:pt idx="100">
                  <c:v>44000</c:v>
                </c:pt>
                <c:pt idx="101">
                  <c:v>44001</c:v>
                </c:pt>
                <c:pt idx="102">
                  <c:v>44002</c:v>
                </c:pt>
                <c:pt idx="103">
                  <c:v>44003</c:v>
                </c:pt>
                <c:pt idx="104">
                  <c:v>44004</c:v>
                </c:pt>
                <c:pt idx="105">
                  <c:v>44005</c:v>
                </c:pt>
                <c:pt idx="106">
                  <c:v>44006</c:v>
                </c:pt>
                <c:pt idx="107">
                  <c:v>44007</c:v>
                </c:pt>
                <c:pt idx="108">
                  <c:v>44008</c:v>
                </c:pt>
                <c:pt idx="109">
                  <c:v>44009</c:v>
                </c:pt>
                <c:pt idx="110">
                  <c:v>44010</c:v>
                </c:pt>
                <c:pt idx="111">
                  <c:v>44011</c:v>
                </c:pt>
                <c:pt idx="112">
                  <c:v>44012</c:v>
                </c:pt>
                <c:pt idx="113">
                  <c:v>44030</c:v>
                </c:pt>
                <c:pt idx="114">
                  <c:v>44031</c:v>
                </c:pt>
                <c:pt idx="115">
                  <c:v>44032</c:v>
                </c:pt>
                <c:pt idx="116">
                  <c:v>44033</c:v>
                </c:pt>
                <c:pt idx="117">
                  <c:v>44034</c:v>
                </c:pt>
                <c:pt idx="118">
                  <c:v>44035</c:v>
                </c:pt>
                <c:pt idx="119">
                  <c:v>44036</c:v>
                </c:pt>
                <c:pt idx="120">
                  <c:v>44037</c:v>
                </c:pt>
                <c:pt idx="121">
                  <c:v>44038</c:v>
                </c:pt>
                <c:pt idx="122">
                  <c:v>44039</c:v>
                </c:pt>
                <c:pt idx="123">
                  <c:v>44040</c:v>
                </c:pt>
                <c:pt idx="124">
                  <c:v>44041</c:v>
                </c:pt>
                <c:pt idx="125">
                  <c:v>44042</c:v>
                </c:pt>
                <c:pt idx="126">
                  <c:v>44043</c:v>
                </c:pt>
                <c:pt idx="127">
                  <c:v>44044</c:v>
                </c:pt>
                <c:pt idx="128">
                  <c:v>44045</c:v>
                </c:pt>
                <c:pt idx="129">
                  <c:v>44046</c:v>
                </c:pt>
                <c:pt idx="130">
                  <c:v>44047</c:v>
                </c:pt>
                <c:pt idx="131">
                  <c:v>44048</c:v>
                </c:pt>
                <c:pt idx="132">
                  <c:v>44049</c:v>
                </c:pt>
                <c:pt idx="133">
                  <c:v>44050</c:v>
                </c:pt>
                <c:pt idx="134">
                  <c:v>44051</c:v>
                </c:pt>
                <c:pt idx="135">
                  <c:v>44052</c:v>
                </c:pt>
                <c:pt idx="136">
                  <c:v>44053</c:v>
                </c:pt>
                <c:pt idx="137">
                  <c:v>44054</c:v>
                </c:pt>
                <c:pt idx="138">
                  <c:v>44055</c:v>
                </c:pt>
                <c:pt idx="139">
                  <c:v>44056</c:v>
                </c:pt>
                <c:pt idx="140">
                  <c:v>44057</c:v>
                </c:pt>
                <c:pt idx="141">
                  <c:v>44058</c:v>
                </c:pt>
                <c:pt idx="142">
                  <c:v>44059</c:v>
                </c:pt>
                <c:pt idx="143">
                  <c:v>44060</c:v>
                </c:pt>
                <c:pt idx="144">
                  <c:v>44061</c:v>
                </c:pt>
                <c:pt idx="145">
                  <c:v>44062</c:v>
                </c:pt>
                <c:pt idx="146">
                  <c:v>44063</c:v>
                </c:pt>
                <c:pt idx="147">
                  <c:v>44064</c:v>
                </c:pt>
                <c:pt idx="148">
                  <c:v>44065</c:v>
                </c:pt>
                <c:pt idx="149">
                  <c:v>44066</c:v>
                </c:pt>
                <c:pt idx="150">
                  <c:v>44067</c:v>
                </c:pt>
                <c:pt idx="151">
                  <c:v>44068</c:v>
                </c:pt>
                <c:pt idx="152">
                  <c:v>44069</c:v>
                </c:pt>
                <c:pt idx="153">
                  <c:v>44070</c:v>
                </c:pt>
                <c:pt idx="154">
                  <c:v>44071</c:v>
                </c:pt>
                <c:pt idx="155">
                  <c:v>44072</c:v>
                </c:pt>
                <c:pt idx="156">
                  <c:v>44073</c:v>
                </c:pt>
                <c:pt idx="157">
                  <c:v>44074</c:v>
                </c:pt>
                <c:pt idx="158">
                  <c:v>44075</c:v>
                </c:pt>
                <c:pt idx="159">
                  <c:v>44076</c:v>
                </c:pt>
                <c:pt idx="160">
                  <c:v>44077</c:v>
                </c:pt>
                <c:pt idx="161">
                  <c:v>44078</c:v>
                </c:pt>
                <c:pt idx="162">
                  <c:v>44079</c:v>
                </c:pt>
                <c:pt idx="163">
                  <c:v>44080</c:v>
                </c:pt>
                <c:pt idx="164">
                  <c:v>44081</c:v>
                </c:pt>
                <c:pt idx="165">
                  <c:v>44082</c:v>
                </c:pt>
                <c:pt idx="166">
                  <c:v>44083</c:v>
                </c:pt>
                <c:pt idx="167">
                  <c:v>44084</c:v>
                </c:pt>
              </c:numCache>
            </c:numRef>
          </c:cat>
          <c:val>
            <c:numRef>
              <c:extLst>
                <c:ext xmlns:c15="http://schemas.microsoft.com/office/drawing/2012/chart" uri="{02D57815-91ED-43cb-92C2-25804820EDAC}">
                  <c15:fullRef>
                    <c15:sqref>'Official - RIVM'!$N$4:$N$190</c15:sqref>
                  </c15:fullRef>
                </c:ext>
              </c:extLst>
              <c:f>('Official - RIVM'!$N$16:$N$128,'Official - RIVM'!$N$146:$N$190)</c:f>
              <c:numCache>
                <c:formatCode>0%</c:formatCode>
                <c:ptCount val="158"/>
                <c:pt idx="0">
                  <c:v>0.3193473193473193</c:v>
                </c:pt>
                <c:pt idx="1">
                  <c:v>0.29681978798586584</c:v>
                </c:pt>
                <c:pt idx="2">
                  <c:v>0.2534059945504088</c:v>
                </c:pt>
                <c:pt idx="3">
                  <c:v>0.24130434782608701</c:v>
                </c:pt>
                <c:pt idx="4">
                  <c:v>0.19439579684763575</c:v>
                </c:pt>
                <c:pt idx="5">
                  <c:v>0.17155425219941356</c:v>
                </c:pt>
                <c:pt idx="6">
                  <c:v>0.16958698372966219</c:v>
                </c:pt>
                <c:pt idx="7">
                  <c:v>0.19850187265917607</c:v>
                </c:pt>
                <c:pt idx="8">
                  <c:v>0.20446428571428577</c:v>
                </c:pt>
                <c:pt idx="9">
                  <c:v>0.19051148999258705</c:v>
                </c:pt>
                <c:pt idx="10">
                  <c:v>0.2166874221668742</c:v>
                </c:pt>
                <c:pt idx="11">
                  <c:v>0.17093142272262019</c:v>
                </c:pt>
                <c:pt idx="12">
                  <c:v>0.11800699300699291</c:v>
                </c:pt>
                <c:pt idx="13">
                  <c:v>0.12099296325254105</c:v>
                </c:pt>
                <c:pt idx="14">
                  <c:v>0.19529206625980811</c:v>
                </c:pt>
                <c:pt idx="15">
                  <c:v>0.15302698760029165</c:v>
                </c:pt>
                <c:pt idx="16">
                  <c:v>0.13284412955465585</c:v>
                </c:pt>
                <c:pt idx="17">
                  <c:v>0.1314496314496314</c:v>
                </c:pt>
                <c:pt idx="18">
                  <c:v>9.7226335011351361E-2</c:v>
                </c:pt>
                <c:pt idx="19">
                  <c:v>6.711047139258719E-2</c:v>
                </c:pt>
                <c:pt idx="20">
                  <c:v>6.786376664980609E-2</c:v>
                </c:pt>
                <c:pt idx="21">
                  <c:v>8.8734506986658301E-2</c:v>
                </c:pt>
                <c:pt idx="22">
                  <c:v>7.5556522369661483E-2</c:v>
                </c:pt>
                <c:pt idx="23">
                  <c:v>6.930492820063372E-2</c:v>
                </c:pt>
                <c:pt idx="24">
                  <c:v>7.6981274825042467E-2</c:v>
                </c:pt>
                <c:pt idx="25">
                  <c:v>6.4161105256995699E-2</c:v>
                </c:pt>
                <c:pt idx="26">
                  <c:v>4.7144900429090031E-2</c:v>
                </c:pt>
                <c:pt idx="27">
                  <c:v>4.0609403729971127E-2</c:v>
                </c:pt>
                <c:pt idx="28">
                  <c:v>5.4977786752827162E-2</c:v>
                </c:pt>
                <c:pt idx="29">
                  <c:v>6.4315451978752991E-2</c:v>
                </c:pt>
                <c:pt idx="30">
                  <c:v>5.9080077334652259E-2</c:v>
                </c:pt>
                <c:pt idx="31">
                  <c:v>5.9180641052855032E-2</c:v>
                </c:pt>
                <c:pt idx="32">
                  <c:v>4.2286263978516203E-2</c:v>
                </c:pt>
                <c:pt idx="33">
                  <c:v>3.1648977080449114E-2</c:v>
                </c:pt>
                <c:pt idx="34">
                  <c:v>2.8180564356804716E-2</c:v>
                </c:pt>
                <c:pt idx="35">
                  <c:v>2.951093064568755E-2</c:v>
                </c:pt>
                <c:pt idx="36">
                  <c:v>3.922949607352888E-2</c:v>
                </c:pt>
                <c:pt idx="37">
                  <c:v>3.9578462268306636E-2</c:v>
                </c:pt>
                <c:pt idx="38">
                  <c:v>4.159196844747215E-2</c:v>
                </c:pt>
                <c:pt idx="39">
                  <c:v>3.1106243154435997E-2</c:v>
                </c:pt>
                <c:pt idx="40">
                  <c:v>1.8908009347779808E-2</c:v>
                </c:pt>
                <c:pt idx="41">
                  <c:v>1.7425235315143617E-2</c:v>
                </c:pt>
                <c:pt idx="42">
                  <c:v>2.0844921977925424E-2</c:v>
                </c:pt>
                <c:pt idx="43">
                  <c:v>2.7847084803120259E-2</c:v>
                </c:pt>
                <c:pt idx="44">
                  <c:v>2.220982142857153E-2</c:v>
                </c:pt>
                <c:pt idx="45">
                  <c:v>1.8042362703351911E-2</c:v>
                </c:pt>
                <c:pt idx="46">
                  <c:v>1.5389977746199435E-2</c:v>
                </c:pt>
                <c:pt idx="47">
                  <c:v>1.0007657574397255E-2</c:v>
                </c:pt>
                <c:pt idx="48">
                  <c:v>4.5751633986927942E-3</c:v>
                </c:pt>
                <c:pt idx="49">
                  <c:v>1.0227716330514003E-2</c:v>
                </c:pt>
                <c:pt idx="50">
                  <c:v>1.1798650110773412E-2</c:v>
                </c:pt>
                <c:pt idx="51">
                  <c:v>1.2883185660454322E-2</c:v>
                </c:pt>
                <c:pt idx="52">
                  <c:v>1.2342265346136472E-2</c:v>
                </c:pt>
                <c:pt idx="53">
                  <c:v>7.7222953343432099E-3</c:v>
                </c:pt>
                <c:pt idx="54">
                  <c:v>4.3120441553321509E-3</c:v>
                </c:pt>
                <c:pt idx="55">
                  <c:v>6.9677862557961934E-3</c:v>
                </c:pt>
                <c:pt idx="56">
                  <c:v>6.0911726725629833E-3</c:v>
                </c:pt>
                <c:pt idx="57">
                  <c:v>7.2409367205095165E-3</c:v>
                </c:pt>
                <c:pt idx="58">
                  <c:v>7.1648393921908138E-3</c:v>
                </c:pt>
                <c:pt idx="59">
                  <c:v>7.806158987825329E-3</c:v>
                </c:pt>
                <c:pt idx="60">
                  <c:v>5.9691593433923718E-3</c:v>
                </c:pt>
                <c:pt idx="61">
                  <c:v>3.5790812121783144E-3</c:v>
                </c:pt>
                <c:pt idx="62">
                  <c:v>3.9417188709791606E-3</c:v>
                </c:pt>
                <c:pt idx="63">
                  <c:v>5.0947673467480747E-3</c:v>
                </c:pt>
                <c:pt idx="64">
                  <c:v>6.8593484781547254E-3</c:v>
                </c:pt>
                <c:pt idx="65">
                  <c:v>4.2723199852201521E-3</c:v>
                </c:pt>
                <c:pt idx="66">
                  <c:v>4.852024743026595E-3</c:v>
                </c:pt>
                <c:pt idx="67">
                  <c:v>3.5928417776556199E-3</c:v>
                </c:pt>
                <c:pt idx="68">
                  <c:v>2.4854634591267022E-3</c:v>
                </c:pt>
                <c:pt idx="69">
                  <c:v>2.3200800655081011E-3</c:v>
                </c:pt>
                <c:pt idx="70">
                  <c:v>4.0847819180320766E-3</c:v>
                </c:pt>
                <c:pt idx="71">
                  <c:v>6.6446684446050952E-3</c:v>
                </c:pt>
                <c:pt idx="72">
                  <c:v>4.3556353839244721E-3</c:v>
                </c:pt>
                <c:pt idx="73">
                  <c:v>4.3591004604999206E-3</c:v>
                </c:pt>
                <c:pt idx="74">
                  <c:v>4.5404972289613266E-3</c:v>
                </c:pt>
                <c:pt idx="75">
                  <c:v>3.3235105133715415E-3</c:v>
                </c:pt>
                <c:pt idx="76">
                  <c:v>2.7162511317713189E-3</c:v>
                </c:pt>
                <c:pt idx="77">
                  <c:v>3.8100691538562881E-3</c:v>
                </c:pt>
                <c:pt idx="78">
                  <c:v>4.1905263388841707E-3</c:v>
                </c:pt>
                <c:pt idx="79">
                  <c:v>4.5007646930304013E-3</c:v>
                </c:pt>
                <c:pt idx="80">
                  <c:v>3.5888289542369556E-3</c:v>
                </c:pt>
                <c:pt idx="81">
                  <c:v>3.6843588132029481E-3</c:v>
                </c:pt>
                <c:pt idx="82">
                  <c:v>2.0945347757552746E-3</c:v>
                </c:pt>
                <c:pt idx="83">
                  <c:v>2.1332528874331569E-3</c:v>
                </c:pt>
                <c:pt idx="84">
                  <c:v>2.6232610144709678E-3</c:v>
                </c:pt>
                <c:pt idx="85">
                  <c:v>3.9889339252396905E-3</c:v>
                </c:pt>
                <c:pt idx="86">
                  <c:v>5.5751361743030525E-3</c:v>
                </c:pt>
                <c:pt idx="87">
                  <c:v>4.7157787407596796E-3</c:v>
                </c:pt>
                <c:pt idx="88">
                  <c:v>3.932513002663951E-3</c:v>
                </c:pt>
                <c:pt idx="89">
                  <c:v>2.8220032010781715E-3</c:v>
                </c:pt>
                <c:pt idx="90">
                  <c:v>3.2550716115753442E-3</c:v>
                </c:pt>
                <c:pt idx="91">
                  <c:v>2.9723902622820209E-3</c:v>
                </c:pt>
                <c:pt idx="92">
                  <c:v>3.798392987582222E-3</c:v>
                </c:pt>
                <c:pt idx="93">
                  <c:v>4.2622200968875923E-3</c:v>
                </c:pt>
                <c:pt idx="94">
                  <c:v>4.0370999130470153E-3</c:v>
                </c:pt>
                <c:pt idx="95">
                  <c:v>2.7011980122482182E-3</c:v>
                </c:pt>
                <c:pt idx="96">
                  <c:v>3.022949740890013E-3</c:v>
                </c:pt>
                <c:pt idx="97">
                  <c:v>2.6652998462326494E-3</c:v>
                </c:pt>
                <c:pt idx="98">
                  <c:v>2.4128412227788498E-3</c:v>
                </c:pt>
                <c:pt idx="99">
                  <c:v>2.8150052016400195E-3</c:v>
                </c:pt>
                <c:pt idx="100">
                  <c:v>1.6883301804275774E-3</c:v>
                </c:pt>
                <c:pt idx="101">
                  <c:v>2.0510112907157207E-3</c:v>
                </c:pt>
                <c:pt idx="102">
                  <c:v>1.9860168203464923E-3</c:v>
                </c:pt>
                <c:pt idx="103">
                  <c:v>1.1528426673139691E-3</c:v>
                </c:pt>
                <c:pt idx="104">
                  <c:v>1.4141414141413122E-3</c:v>
                </c:pt>
                <c:pt idx="105">
                  <c:v>1.533185394391845E-3</c:v>
                </c:pt>
                <c:pt idx="106">
                  <c:v>2.2559722837691698E-3</c:v>
                </c:pt>
                <c:pt idx="107">
                  <c:v>1.6479762048313695E-3</c:v>
                </c:pt>
                <c:pt idx="108">
                  <c:v>1.3643659711075617E-3</c:v>
                </c:pt>
                <c:pt idx="109">
                  <c:v>1.6229862947823026E-3</c:v>
                </c:pt>
                <c:pt idx="110">
                  <c:v>1.3602992658385826E-3</c:v>
                </c:pt>
                <c:pt idx="111">
                  <c:v>9.9886129812021274E-4</c:v>
                </c:pt>
                <c:pt idx="112">
                  <c:v>1.1375656095955478E-3</c:v>
                </c:pt>
                <c:pt idx="113">
                  <c:v>2.5965972948882587E-3</c:v>
                </c:pt>
                <c:pt idx="114">
                  <c:v>2.9570931580982229E-3</c:v>
                </c:pt>
                <c:pt idx="115">
                  <c:v>3.4686759293161007E-3</c:v>
                </c:pt>
                <c:pt idx="116">
                  <c:v>3.1878324659613266E-3</c:v>
                </c:pt>
                <c:pt idx="117">
                  <c:v>2.6991328317922392E-3</c:v>
                </c:pt>
                <c:pt idx="118">
                  <c:v>4.1618938526155613E-3</c:v>
                </c:pt>
                <c:pt idx="119">
                  <c:v>3.5742803908893617E-3</c:v>
                </c:pt>
                <c:pt idx="120">
                  <c:v>3.6562724964952498E-3</c:v>
                </c:pt>
                <c:pt idx="121">
                  <c:v>3.7939560958115681E-3</c:v>
                </c:pt>
                <c:pt idx="122">
                  <c:v>3.7984204588190629E-3</c:v>
                </c:pt>
                <c:pt idx="123">
                  <c:v>4.383500056198697E-3</c:v>
                </c:pt>
                <c:pt idx="124">
                  <c:v>6.4159952253057817E-3</c:v>
                </c:pt>
                <c:pt idx="125">
                  <c:v>6.3565604151223365E-3</c:v>
                </c:pt>
                <c:pt idx="126">
                  <c:v>1.0165184243964509E-2</c:v>
                </c:pt>
                <c:pt idx="127">
                  <c:v>6.6539057515266897E-3</c:v>
                </c:pt>
                <c:pt idx="128">
                  <c:v>6.0666425208257824E-3</c:v>
                </c:pt>
                <c:pt idx="129">
                  <c:v>8.4960849608495259E-3</c:v>
                </c:pt>
                <c:pt idx="130">
                  <c:v>8.7100862084352748E-3</c:v>
                </c:pt>
                <c:pt idx="131">
                  <c:v>1.187295408298672E-2</c:v>
                </c:pt>
                <c:pt idx="132">
                  <c:v>9.407897037736479E-3</c:v>
                </c:pt>
                <c:pt idx="133">
                  <c:v>9.6840135818723194E-3</c:v>
                </c:pt>
                <c:pt idx="134">
                  <c:v>1.0689223272652315E-2</c:v>
                </c:pt>
                <c:pt idx="135">
                  <c:v>9.6424812412996275E-3</c:v>
                </c:pt>
                <c:pt idx="136">
                  <c:v>8.8273867572383757E-3</c:v>
                </c:pt>
                <c:pt idx="137">
                  <c:v>1.1333522225370318E-2</c:v>
                </c:pt>
                <c:pt idx="138">
                  <c:v>9.9045798381647288E-3</c:v>
                </c:pt>
                <c:pt idx="139">
                  <c:v>1.1194516971279267E-2</c:v>
                </c:pt>
                <c:pt idx="140">
                  <c:v>9.5213504179711972E-3</c:v>
                </c:pt>
                <c:pt idx="141">
                  <c:v>8.6962081974550909E-3</c:v>
                </c:pt>
                <c:pt idx="142">
                  <c:v>6.9096671949286925E-3</c:v>
                </c:pt>
                <c:pt idx="143">
                  <c:v>6.7835557794007073E-3</c:v>
                </c:pt>
                <c:pt idx="144">
                  <c:v>8.8014132286959867E-3</c:v>
                </c:pt>
                <c:pt idx="145">
                  <c:v>8.8021075468773802E-3</c:v>
                </c:pt>
                <c:pt idx="146">
                  <c:v>7.6192816983624567E-3</c:v>
                </c:pt>
                <c:pt idx="147">
                  <c:v>7.8055919748758473E-3</c:v>
                </c:pt>
                <c:pt idx="148">
                  <c:v>7.4728466402445015E-3</c:v>
                </c:pt>
                <c:pt idx="149">
                  <c:v>7.7177177177176759E-3</c:v>
                </c:pt>
                <c:pt idx="150">
                  <c:v>5.3640075096104134E-3</c:v>
                </c:pt>
                <c:pt idx="151">
                  <c:v>1.0226161188013894E-3</c:v>
                </c:pt>
                <c:pt idx="152">
                  <c:v>0</c:v>
                </c:pt>
                <c:pt idx="153">
                  <c:v>0</c:v>
                </c:pt>
                <c:pt idx="154">
                  <c:v>0</c:v>
                </c:pt>
                <c:pt idx="155">
                  <c:v>0</c:v>
                </c:pt>
                <c:pt idx="156">
                  <c:v>0</c:v>
                </c:pt>
                <c:pt idx="157">
                  <c:v>0</c:v>
                </c:pt>
              </c:numCache>
            </c:numRef>
          </c:val>
          <c:smooth val="1"/>
          <c:extLst>
            <c:ext xmlns:c16="http://schemas.microsoft.com/office/drawing/2014/chart" uri="{C3380CC4-5D6E-409C-BE32-E72D297353CC}">
              <c16:uniqueId val="{00000005-CF57-42F6-A06B-F72F27F7720A}"/>
            </c:ext>
          </c:extLst>
        </c:ser>
        <c:dLbls>
          <c:showLegendKey val="0"/>
          <c:showVal val="0"/>
          <c:showCatName val="0"/>
          <c:showSerName val="0"/>
          <c:showPercent val="0"/>
          <c:showBubbleSize val="0"/>
        </c:dLbls>
        <c:marker val="1"/>
        <c:smooth val="0"/>
        <c:axId val="596612160"/>
        <c:axId val="596613144"/>
      </c:lineChart>
      <c:lineChart>
        <c:grouping val="standard"/>
        <c:varyColors val="0"/>
        <c:ser>
          <c:idx val="0"/>
          <c:order val="1"/>
          <c:tx>
            <c:strRef>
              <c:f>'Official - RIVM'!$P$3</c:f>
              <c:strCache>
                <c:ptCount val="1"/>
                <c:pt idx="0">
                  <c:v>GF new cases</c:v>
                </c:pt>
              </c:strCache>
            </c:strRef>
          </c:tx>
          <c:spPr>
            <a:ln w="31750" cap="rnd">
              <a:solidFill>
                <a:srgbClr val="4472C4">
                  <a:lumMod val="75000"/>
                </a:srgbClr>
              </a:solidFill>
              <a:prstDash val="solid"/>
              <a:round/>
            </a:ln>
            <a:effectLst/>
          </c:spPr>
          <c:marker>
            <c:symbol val="none"/>
          </c:marker>
          <c:cat>
            <c:numRef>
              <c:extLst>
                <c:ext xmlns:c15="http://schemas.microsoft.com/office/drawing/2012/chart" uri="{02D57815-91ED-43cb-92C2-25804820EDAC}">
                  <c15:fullRef>
                    <c15:sqref>'Official - RIVM'!$C$4:$C$200</c15:sqref>
                  </c15:fullRef>
                </c:ext>
              </c:extLst>
              <c:f>('Official - RIVM'!$C$16:$C$128,'Official - RIVM'!$C$146:$C$200)</c:f>
              <c:numCache>
                <c:formatCode>m/d/yyyy</c:formatCode>
                <c:ptCount val="168"/>
                <c:pt idx="0">
                  <c:v>43900</c:v>
                </c:pt>
                <c:pt idx="1">
                  <c:v>43901</c:v>
                </c:pt>
                <c:pt idx="2">
                  <c:v>43902</c:v>
                </c:pt>
                <c:pt idx="3">
                  <c:v>43903</c:v>
                </c:pt>
                <c:pt idx="4">
                  <c:v>43904</c:v>
                </c:pt>
                <c:pt idx="5">
                  <c:v>43905</c:v>
                </c:pt>
                <c:pt idx="6">
                  <c:v>43906</c:v>
                </c:pt>
                <c:pt idx="7">
                  <c:v>43907</c:v>
                </c:pt>
                <c:pt idx="8">
                  <c:v>43908</c:v>
                </c:pt>
                <c:pt idx="9">
                  <c:v>43909</c:v>
                </c:pt>
                <c:pt idx="10">
                  <c:v>43910</c:v>
                </c:pt>
                <c:pt idx="11">
                  <c:v>43911</c:v>
                </c:pt>
                <c:pt idx="12">
                  <c:v>43912</c:v>
                </c:pt>
                <c:pt idx="13">
                  <c:v>43913</c:v>
                </c:pt>
                <c:pt idx="14">
                  <c:v>43914</c:v>
                </c:pt>
                <c:pt idx="15">
                  <c:v>43915</c:v>
                </c:pt>
                <c:pt idx="16">
                  <c:v>43916</c:v>
                </c:pt>
                <c:pt idx="17">
                  <c:v>43917</c:v>
                </c:pt>
                <c:pt idx="18">
                  <c:v>43918</c:v>
                </c:pt>
                <c:pt idx="19">
                  <c:v>43919</c:v>
                </c:pt>
                <c:pt idx="20">
                  <c:v>43920</c:v>
                </c:pt>
                <c:pt idx="21">
                  <c:v>43921</c:v>
                </c:pt>
                <c:pt idx="22">
                  <c:v>43922</c:v>
                </c:pt>
                <c:pt idx="23">
                  <c:v>43923</c:v>
                </c:pt>
                <c:pt idx="24">
                  <c:v>43924</c:v>
                </c:pt>
                <c:pt idx="25">
                  <c:v>43925</c:v>
                </c:pt>
                <c:pt idx="26">
                  <c:v>43926</c:v>
                </c:pt>
                <c:pt idx="27">
                  <c:v>43927</c:v>
                </c:pt>
                <c:pt idx="28">
                  <c:v>43928</c:v>
                </c:pt>
                <c:pt idx="29">
                  <c:v>43929</c:v>
                </c:pt>
                <c:pt idx="30">
                  <c:v>43930</c:v>
                </c:pt>
                <c:pt idx="31">
                  <c:v>43931</c:v>
                </c:pt>
                <c:pt idx="32">
                  <c:v>43932</c:v>
                </c:pt>
                <c:pt idx="33">
                  <c:v>43933</c:v>
                </c:pt>
                <c:pt idx="34">
                  <c:v>43934</c:v>
                </c:pt>
                <c:pt idx="35">
                  <c:v>43935</c:v>
                </c:pt>
                <c:pt idx="36">
                  <c:v>43936</c:v>
                </c:pt>
                <c:pt idx="37">
                  <c:v>43937</c:v>
                </c:pt>
                <c:pt idx="38">
                  <c:v>43938</c:v>
                </c:pt>
                <c:pt idx="39">
                  <c:v>43939</c:v>
                </c:pt>
                <c:pt idx="40">
                  <c:v>43940</c:v>
                </c:pt>
                <c:pt idx="41">
                  <c:v>43941</c:v>
                </c:pt>
                <c:pt idx="42">
                  <c:v>43942</c:v>
                </c:pt>
                <c:pt idx="43">
                  <c:v>43943</c:v>
                </c:pt>
                <c:pt idx="44">
                  <c:v>43944</c:v>
                </c:pt>
                <c:pt idx="45">
                  <c:v>43945</c:v>
                </c:pt>
                <c:pt idx="46">
                  <c:v>43946</c:v>
                </c:pt>
                <c:pt idx="47">
                  <c:v>43947</c:v>
                </c:pt>
                <c:pt idx="48">
                  <c:v>43948</c:v>
                </c:pt>
                <c:pt idx="49">
                  <c:v>43949</c:v>
                </c:pt>
                <c:pt idx="50">
                  <c:v>43950</c:v>
                </c:pt>
                <c:pt idx="51">
                  <c:v>43951</c:v>
                </c:pt>
                <c:pt idx="52">
                  <c:v>43952</c:v>
                </c:pt>
                <c:pt idx="53">
                  <c:v>43953</c:v>
                </c:pt>
                <c:pt idx="54">
                  <c:v>43954</c:v>
                </c:pt>
                <c:pt idx="55">
                  <c:v>43955</c:v>
                </c:pt>
                <c:pt idx="56">
                  <c:v>43956</c:v>
                </c:pt>
                <c:pt idx="57">
                  <c:v>43957</c:v>
                </c:pt>
                <c:pt idx="58">
                  <c:v>43958</c:v>
                </c:pt>
                <c:pt idx="59">
                  <c:v>43959</c:v>
                </c:pt>
                <c:pt idx="60">
                  <c:v>43960</c:v>
                </c:pt>
                <c:pt idx="61">
                  <c:v>43961</c:v>
                </c:pt>
                <c:pt idx="62">
                  <c:v>43962</c:v>
                </c:pt>
                <c:pt idx="63">
                  <c:v>43963</c:v>
                </c:pt>
                <c:pt idx="64">
                  <c:v>43964</c:v>
                </c:pt>
                <c:pt idx="65">
                  <c:v>43965</c:v>
                </c:pt>
                <c:pt idx="66">
                  <c:v>43966</c:v>
                </c:pt>
                <c:pt idx="67">
                  <c:v>43967</c:v>
                </c:pt>
                <c:pt idx="68">
                  <c:v>43968</c:v>
                </c:pt>
                <c:pt idx="69">
                  <c:v>43969</c:v>
                </c:pt>
                <c:pt idx="70">
                  <c:v>43970</c:v>
                </c:pt>
                <c:pt idx="71">
                  <c:v>43971</c:v>
                </c:pt>
                <c:pt idx="72">
                  <c:v>43972</c:v>
                </c:pt>
                <c:pt idx="73">
                  <c:v>43973</c:v>
                </c:pt>
                <c:pt idx="74">
                  <c:v>43974</c:v>
                </c:pt>
                <c:pt idx="75">
                  <c:v>43975</c:v>
                </c:pt>
                <c:pt idx="76">
                  <c:v>43976</c:v>
                </c:pt>
                <c:pt idx="77">
                  <c:v>43977</c:v>
                </c:pt>
                <c:pt idx="78">
                  <c:v>43978</c:v>
                </c:pt>
                <c:pt idx="79">
                  <c:v>43979</c:v>
                </c:pt>
                <c:pt idx="80">
                  <c:v>43980</c:v>
                </c:pt>
                <c:pt idx="81">
                  <c:v>43981</c:v>
                </c:pt>
                <c:pt idx="82">
                  <c:v>43982</c:v>
                </c:pt>
                <c:pt idx="83">
                  <c:v>43983</c:v>
                </c:pt>
                <c:pt idx="84">
                  <c:v>43984</c:v>
                </c:pt>
                <c:pt idx="85">
                  <c:v>43985</c:v>
                </c:pt>
                <c:pt idx="86">
                  <c:v>43986</c:v>
                </c:pt>
                <c:pt idx="87">
                  <c:v>43987</c:v>
                </c:pt>
                <c:pt idx="88">
                  <c:v>43988</c:v>
                </c:pt>
                <c:pt idx="89">
                  <c:v>43989</c:v>
                </c:pt>
                <c:pt idx="90">
                  <c:v>43990</c:v>
                </c:pt>
                <c:pt idx="91">
                  <c:v>43991</c:v>
                </c:pt>
                <c:pt idx="92">
                  <c:v>43992</c:v>
                </c:pt>
                <c:pt idx="93">
                  <c:v>43993</c:v>
                </c:pt>
                <c:pt idx="94">
                  <c:v>43994</c:v>
                </c:pt>
                <c:pt idx="95">
                  <c:v>43995</c:v>
                </c:pt>
                <c:pt idx="96">
                  <c:v>43996</c:v>
                </c:pt>
                <c:pt idx="97">
                  <c:v>43997</c:v>
                </c:pt>
                <c:pt idx="98">
                  <c:v>43998</c:v>
                </c:pt>
                <c:pt idx="99">
                  <c:v>43999</c:v>
                </c:pt>
                <c:pt idx="100">
                  <c:v>44000</c:v>
                </c:pt>
                <c:pt idx="101">
                  <c:v>44001</c:v>
                </c:pt>
                <c:pt idx="102">
                  <c:v>44002</c:v>
                </c:pt>
                <c:pt idx="103">
                  <c:v>44003</c:v>
                </c:pt>
                <c:pt idx="104">
                  <c:v>44004</c:v>
                </c:pt>
                <c:pt idx="105">
                  <c:v>44005</c:v>
                </c:pt>
                <c:pt idx="106">
                  <c:v>44006</c:v>
                </c:pt>
                <c:pt idx="107">
                  <c:v>44007</c:v>
                </c:pt>
                <c:pt idx="108">
                  <c:v>44008</c:v>
                </c:pt>
                <c:pt idx="109">
                  <c:v>44009</c:v>
                </c:pt>
                <c:pt idx="110">
                  <c:v>44010</c:v>
                </c:pt>
                <c:pt idx="111">
                  <c:v>44011</c:v>
                </c:pt>
                <c:pt idx="112">
                  <c:v>44012</c:v>
                </c:pt>
                <c:pt idx="113">
                  <c:v>44030</c:v>
                </c:pt>
                <c:pt idx="114">
                  <c:v>44031</c:v>
                </c:pt>
                <c:pt idx="115">
                  <c:v>44032</c:v>
                </c:pt>
                <c:pt idx="116">
                  <c:v>44033</c:v>
                </c:pt>
                <c:pt idx="117">
                  <c:v>44034</c:v>
                </c:pt>
                <c:pt idx="118">
                  <c:v>44035</c:v>
                </c:pt>
                <c:pt idx="119">
                  <c:v>44036</c:v>
                </c:pt>
                <c:pt idx="120">
                  <c:v>44037</c:v>
                </c:pt>
                <c:pt idx="121">
                  <c:v>44038</c:v>
                </c:pt>
                <c:pt idx="122">
                  <c:v>44039</c:v>
                </c:pt>
                <c:pt idx="123">
                  <c:v>44040</c:v>
                </c:pt>
                <c:pt idx="124">
                  <c:v>44041</c:v>
                </c:pt>
                <c:pt idx="125">
                  <c:v>44042</c:v>
                </c:pt>
                <c:pt idx="126">
                  <c:v>44043</c:v>
                </c:pt>
                <c:pt idx="127">
                  <c:v>44044</c:v>
                </c:pt>
                <c:pt idx="128">
                  <c:v>44045</c:v>
                </c:pt>
                <c:pt idx="129">
                  <c:v>44046</c:v>
                </c:pt>
                <c:pt idx="130">
                  <c:v>44047</c:v>
                </c:pt>
                <c:pt idx="131">
                  <c:v>44048</c:v>
                </c:pt>
                <c:pt idx="132">
                  <c:v>44049</c:v>
                </c:pt>
                <c:pt idx="133">
                  <c:v>44050</c:v>
                </c:pt>
                <c:pt idx="134">
                  <c:v>44051</c:v>
                </c:pt>
                <c:pt idx="135">
                  <c:v>44052</c:v>
                </c:pt>
                <c:pt idx="136">
                  <c:v>44053</c:v>
                </c:pt>
                <c:pt idx="137">
                  <c:v>44054</c:v>
                </c:pt>
                <c:pt idx="138">
                  <c:v>44055</c:v>
                </c:pt>
                <c:pt idx="139">
                  <c:v>44056</c:v>
                </c:pt>
                <c:pt idx="140">
                  <c:v>44057</c:v>
                </c:pt>
                <c:pt idx="141">
                  <c:v>44058</c:v>
                </c:pt>
                <c:pt idx="142">
                  <c:v>44059</c:v>
                </c:pt>
                <c:pt idx="143">
                  <c:v>44060</c:v>
                </c:pt>
                <c:pt idx="144">
                  <c:v>44061</c:v>
                </c:pt>
                <c:pt idx="145">
                  <c:v>44062</c:v>
                </c:pt>
                <c:pt idx="146">
                  <c:v>44063</c:v>
                </c:pt>
                <c:pt idx="147">
                  <c:v>44064</c:v>
                </c:pt>
                <c:pt idx="148">
                  <c:v>44065</c:v>
                </c:pt>
                <c:pt idx="149">
                  <c:v>44066</c:v>
                </c:pt>
                <c:pt idx="150">
                  <c:v>44067</c:v>
                </c:pt>
                <c:pt idx="151">
                  <c:v>44068</c:v>
                </c:pt>
                <c:pt idx="152">
                  <c:v>44069</c:v>
                </c:pt>
                <c:pt idx="153">
                  <c:v>44070</c:v>
                </c:pt>
                <c:pt idx="154">
                  <c:v>44071</c:v>
                </c:pt>
                <c:pt idx="155">
                  <c:v>44072</c:v>
                </c:pt>
                <c:pt idx="156">
                  <c:v>44073</c:v>
                </c:pt>
                <c:pt idx="157">
                  <c:v>44074</c:v>
                </c:pt>
                <c:pt idx="158">
                  <c:v>44075</c:v>
                </c:pt>
                <c:pt idx="159">
                  <c:v>44076</c:v>
                </c:pt>
                <c:pt idx="160">
                  <c:v>44077</c:v>
                </c:pt>
                <c:pt idx="161">
                  <c:v>44078</c:v>
                </c:pt>
                <c:pt idx="162">
                  <c:v>44079</c:v>
                </c:pt>
                <c:pt idx="163">
                  <c:v>44080</c:v>
                </c:pt>
                <c:pt idx="164">
                  <c:v>44081</c:v>
                </c:pt>
                <c:pt idx="165">
                  <c:v>44082</c:v>
                </c:pt>
                <c:pt idx="166">
                  <c:v>44083</c:v>
                </c:pt>
                <c:pt idx="167">
                  <c:v>44084</c:v>
                </c:pt>
              </c:numCache>
            </c:numRef>
          </c:cat>
          <c:val>
            <c:numRef>
              <c:extLst>
                <c:ext xmlns:c15="http://schemas.microsoft.com/office/drawing/2012/chart" uri="{02D57815-91ED-43cb-92C2-25804820EDAC}">
                  <c15:fullRef>
                    <c15:sqref>'Official - RIVM'!$P$4:$P$176</c15:sqref>
                  </c15:fullRef>
                </c:ext>
              </c:extLst>
              <c:f>('Official - RIVM'!$P$16:$P$128,'Official - RIVM'!$P$146:$P$176)</c:f>
              <c:numCache>
                <c:formatCode>0.00</c:formatCode>
                <c:ptCount val="144"/>
                <c:pt idx="0">
                  <c:v>1.2779369627507164</c:v>
                </c:pt>
                <c:pt idx="1">
                  <c:v>1.2847533632286996</c:v>
                </c:pt>
                <c:pt idx="2">
                  <c:v>1.2530541012216403</c:v>
                </c:pt>
                <c:pt idx="3">
                  <c:v>1.2646239554317549</c:v>
                </c:pt>
                <c:pt idx="4">
                  <c:v>1.1949339207048457</c:v>
                </c:pt>
                <c:pt idx="5">
                  <c:v>1.1493087557603687</c:v>
                </c:pt>
                <c:pt idx="6">
                  <c:v>1.1547714514835605</c:v>
                </c:pt>
                <c:pt idx="7">
                  <c:v>1.1624999999999999</c:v>
                </c:pt>
                <c:pt idx="8">
                  <c:v>1.1732377538829151</c:v>
                </c:pt>
                <c:pt idx="9">
                  <c:v>1.1670061099796336</c:v>
                </c:pt>
                <c:pt idx="10">
                  <c:v>1.206806282722513</c:v>
                </c:pt>
                <c:pt idx="11">
                  <c:v>1.1612436731742588</c:v>
                </c:pt>
                <c:pt idx="12">
                  <c:v>1.0952677459526774</c:v>
                </c:pt>
                <c:pt idx="13">
                  <c:v>1.0989198408186471</c:v>
                </c:pt>
                <c:pt idx="14">
                  <c:v>1.193740300051733</c:v>
                </c:pt>
                <c:pt idx="15">
                  <c:v>1.1280606717226433</c:v>
                </c:pt>
                <c:pt idx="16">
                  <c:v>1.1029581252401077</c:v>
                </c:pt>
                <c:pt idx="17">
                  <c:v>1.083768721699756</c:v>
                </c:pt>
                <c:pt idx="18">
                  <c:v>1.0509400610637956</c:v>
                </c:pt>
                <c:pt idx="19">
                  <c:v>1.0314984709480122</c:v>
                </c:pt>
                <c:pt idx="20">
                  <c:v>1.027571894455974</c:v>
                </c:pt>
                <c:pt idx="21">
                  <c:v>1.0005770340450086</c:v>
                </c:pt>
                <c:pt idx="22">
                  <c:v>0.99899077277970016</c:v>
                </c:pt>
                <c:pt idx="23">
                  <c:v>0.99682493866358779</c:v>
                </c:pt>
                <c:pt idx="24">
                  <c:v>1.0063703489213842</c:v>
                </c:pt>
                <c:pt idx="25">
                  <c:v>1.0159689253344844</c:v>
                </c:pt>
                <c:pt idx="26">
                  <c:v>1.0157179269328802</c:v>
                </c:pt>
                <c:pt idx="27">
                  <c:v>0.99553882615363154</c:v>
                </c:pt>
                <c:pt idx="28">
                  <c:v>0.99509872566867386</c:v>
                </c:pt>
                <c:pt idx="29">
                  <c:v>1.0424992963692654</c:v>
                </c:pt>
                <c:pt idx="30">
                  <c:v>1.0386069114470842</c:v>
                </c:pt>
                <c:pt idx="31">
                  <c:v>1.0224850532882765</c:v>
                </c:pt>
                <c:pt idx="32">
                  <c:v>0.99478835642557517</c:v>
                </c:pt>
                <c:pt idx="33">
                  <c:v>0.99565550728341423</c:v>
                </c:pt>
                <c:pt idx="34">
                  <c:v>0.99781827515400423</c:v>
                </c:pt>
                <c:pt idx="35">
                  <c:v>0.96463022508038576</c:v>
                </c:pt>
                <c:pt idx="36">
                  <c:v>0.96933333333333349</c:v>
                </c:pt>
                <c:pt idx="37">
                  <c:v>0.97991746905089394</c:v>
                </c:pt>
                <c:pt idx="38">
                  <c:v>0.98343627175743975</c:v>
                </c:pt>
                <c:pt idx="39">
                  <c:v>0.99129317727662003</c:v>
                </c:pt>
                <c:pt idx="40">
                  <c:v>0.97120230381569472</c:v>
                </c:pt>
                <c:pt idx="41">
                  <c:v>0.9746478873239437</c:v>
                </c:pt>
                <c:pt idx="42">
                  <c:v>0.98448433221782783</c:v>
                </c:pt>
                <c:pt idx="43">
                  <c:v>0.97790482076637819</c:v>
                </c:pt>
                <c:pt idx="44">
                  <c:v>0.94122294201295631</c:v>
                </c:pt>
                <c:pt idx="45">
                  <c:v>0.89676011415141843</c:v>
                </c:pt>
                <c:pt idx="46">
                  <c:v>0.92137776113815051</c:v>
                </c:pt>
                <c:pt idx="47">
                  <c:v>0.95042665583096309</c:v>
                </c:pt>
                <c:pt idx="48">
                  <c:v>0.9123557075673363</c:v>
                </c:pt>
                <c:pt idx="49">
                  <c:v>0.92525773195876293</c:v>
                </c:pt>
                <c:pt idx="50">
                  <c:v>0.87009369460622943</c:v>
                </c:pt>
                <c:pt idx="51">
                  <c:v>0.91559953434225849</c:v>
                </c:pt>
                <c:pt idx="52">
                  <c:v>0.94596312778130964</c:v>
                </c:pt>
                <c:pt idx="53">
                  <c:v>0.91162634408602139</c:v>
                </c:pt>
                <c:pt idx="54">
                  <c:v>0.92480648728345016</c:v>
                </c:pt>
                <c:pt idx="55">
                  <c:v>1.0434436030290952</c:v>
                </c:pt>
                <c:pt idx="56">
                  <c:v>0.94537815126050417</c:v>
                </c:pt>
                <c:pt idx="57">
                  <c:v>0.93575757575757568</c:v>
                </c:pt>
                <c:pt idx="58">
                  <c:v>0.91018998272884299</c:v>
                </c:pt>
                <c:pt idx="59">
                  <c:v>0.92220113851992402</c:v>
                </c:pt>
                <c:pt idx="60">
                  <c:v>0.96965020576131677</c:v>
                </c:pt>
                <c:pt idx="61">
                  <c:v>0.98779840848806366</c:v>
                </c:pt>
                <c:pt idx="62">
                  <c:v>0.93770139634801286</c:v>
                </c:pt>
                <c:pt idx="63">
                  <c:v>0.98167239404352813</c:v>
                </c:pt>
                <c:pt idx="64">
                  <c:v>0.99766627771295213</c:v>
                </c:pt>
                <c:pt idx="65">
                  <c:v>0.93391812865497081</c:v>
                </c:pt>
                <c:pt idx="66">
                  <c:v>0.92736380713838451</c:v>
                </c:pt>
                <c:pt idx="67">
                  <c:v>0.71296296296296291</c:v>
                </c:pt>
                <c:pt idx="68">
                  <c:v>0.96897546897546905</c:v>
                </c:pt>
                <c:pt idx="69">
                  <c:v>0.68582169709989249</c:v>
                </c:pt>
                <c:pt idx="70">
                  <c:v>0.97024275646045421</c:v>
                </c:pt>
                <c:pt idx="71">
                  <c:v>0.72228704784130693</c:v>
                </c:pt>
                <c:pt idx="72">
                  <c:v>1.0072697899838448</c:v>
                </c:pt>
                <c:pt idx="73">
                  <c:v>0.77082028804007519</c:v>
                </c:pt>
                <c:pt idx="74">
                  <c:v>1.0381803411860278</c:v>
                </c:pt>
                <c:pt idx="75">
                  <c:v>0.95165945165945165</c:v>
                </c:pt>
                <c:pt idx="76">
                  <c:v>1.0159211523881728</c:v>
                </c:pt>
                <c:pt idx="77">
                  <c:v>1.0438527799530148</c:v>
                </c:pt>
                <c:pt idx="78">
                  <c:v>0.92273068267066782</c:v>
                </c:pt>
                <c:pt idx="79">
                  <c:v>1.0032310177705976</c:v>
                </c:pt>
                <c:pt idx="80">
                  <c:v>0.97584541062801933</c:v>
                </c:pt>
                <c:pt idx="81">
                  <c:v>0.95694557270511771</c:v>
                </c:pt>
                <c:pt idx="82">
                  <c:v>0.95500848896434642</c:v>
                </c:pt>
                <c:pt idx="83">
                  <c:v>0.83472327520849132</c:v>
                </c:pt>
                <c:pt idx="84">
                  <c:v>0.95367847411444151</c:v>
                </c:pt>
                <c:pt idx="85">
                  <c:v>0.78394598649662417</c:v>
                </c:pt>
                <c:pt idx="86">
                  <c:v>1.0526315789473684</c:v>
                </c:pt>
                <c:pt idx="87">
                  <c:v>0.93156199677938811</c:v>
                </c:pt>
                <c:pt idx="88">
                  <c:v>1.0138288677614522</c:v>
                </c:pt>
                <c:pt idx="89">
                  <c:v>1.0315430520034099</c:v>
                </c:pt>
                <c:pt idx="90">
                  <c:v>1.0462809917355371</c:v>
                </c:pt>
                <c:pt idx="91">
                  <c:v>1.0157977883096367</c:v>
                </c:pt>
                <c:pt idx="92">
                  <c:v>0.99688958009331252</c:v>
                </c:pt>
                <c:pt idx="93">
                  <c:v>0.95631825273010918</c:v>
                </c:pt>
                <c:pt idx="94">
                  <c:v>0.97797716150081559</c:v>
                </c:pt>
                <c:pt idx="95">
                  <c:v>0.95412844036697242</c:v>
                </c:pt>
                <c:pt idx="96">
                  <c:v>1.0113636363636365</c:v>
                </c:pt>
                <c:pt idx="97">
                  <c:v>0.97839239412273127</c:v>
                </c:pt>
                <c:pt idx="98">
                  <c:v>0.97879858657243801</c:v>
                </c:pt>
                <c:pt idx="99">
                  <c:v>0.96028880866426003</c:v>
                </c:pt>
                <c:pt idx="100">
                  <c:v>0.88533834586466176</c:v>
                </c:pt>
                <c:pt idx="101">
                  <c:v>0.90021231422505299</c:v>
                </c:pt>
                <c:pt idx="102">
                  <c:v>0.96108490566037741</c:v>
                </c:pt>
                <c:pt idx="103">
                  <c:v>0.88957055214723924</c:v>
                </c:pt>
                <c:pt idx="104">
                  <c:v>0.91724137931034488</c:v>
                </c:pt>
                <c:pt idx="105">
                  <c:v>0.93684210526315792</c:v>
                </c:pt>
                <c:pt idx="106">
                  <c:v>0.95826645264847521</c:v>
                </c:pt>
                <c:pt idx="107">
                  <c:v>0.99832495812395294</c:v>
                </c:pt>
                <c:pt idx="108">
                  <c:v>0.94463087248322153</c:v>
                </c:pt>
                <c:pt idx="109">
                  <c:v>0.96980461811722907</c:v>
                </c:pt>
                <c:pt idx="110">
                  <c:v>1.0201465201465201</c:v>
                </c:pt>
                <c:pt idx="111">
                  <c:v>0.96409335727109513</c:v>
                </c:pt>
                <c:pt idx="112">
                  <c:v>0.96461824953445074</c:v>
                </c:pt>
                <c:pt idx="113">
                  <c:v>1.0743494423791822</c:v>
                </c:pt>
                <c:pt idx="114">
                  <c:v>1.0738177623990772</c:v>
                </c:pt>
                <c:pt idx="115">
                  <c:v>1.0827067669172932</c:v>
                </c:pt>
                <c:pt idx="116">
                  <c:v>1.0704365079365079</c:v>
                </c:pt>
                <c:pt idx="117">
                  <c:v>0.99073215940685833</c:v>
                </c:pt>
                <c:pt idx="118">
                  <c:v>1.0785781103835359</c:v>
                </c:pt>
                <c:pt idx="119">
                  <c:v>1.0234171725932351</c:v>
                </c:pt>
                <c:pt idx="120">
                  <c:v>1.0499999999999998</c:v>
                </c:pt>
                <c:pt idx="121">
                  <c:v>1.0387409200968523</c:v>
                </c:pt>
                <c:pt idx="122">
                  <c:v>1.017094017094017</c:v>
                </c:pt>
                <c:pt idx="123">
                  <c:v>1.051948051948052</c:v>
                </c:pt>
                <c:pt idx="124">
                  <c:v>1.1474219317356573</c:v>
                </c:pt>
                <c:pt idx="125">
                  <c:v>1.0791139240506329</c:v>
                </c:pt>
                <c:pt idx="126">
                  <c:v>1.2134897360703811</c:v>
                </c:pt>
                <c:pt idx="127">
                  <c:v>1.0831319478008701</c:v>
                </c:pt>
                <c:pt idx="128">
                  <c:v>1.0597947344935297</c:v>
                </c:pt>
                <c:pt idx="129">
                  <c:v>1.1136842105263158</c:v>
                </c:pt>
                <c:pt idx="130">
                  <c:v>1.0960302457466919</c:v>
                </c:pt>
                <c:pt idx="131">
                  <c:v>1.1127975163849602</c:v>
                </c:pt>
                <c:pt idx="132">
                  <c:v>1.060446373217607</c:v>
                </c:pt>
                <c:pt idx="133">
                  <c:v>1.0020461853259282</c:v>
                </c:pt>
                <c:pt idx="134">
                  <c:v>1.0752625437572929</c:v>
                </c:pt>
                <c:pt idx="135">
                  <c:v>1.0632121540965818</c:v>
                </c:pt>
                <c:pt idx="136">
                  <c:v>1.0135238581270731</c:v>
                </c:pt>
                <c:pt idx="137">
                  <c:v>1.0483383685800605</c:v>
                </c:pt>
                <c:pt idx="138">
                  <c:v>0.98318924111431316</c:v>
                </c:pt>
                <c:pt idx="139">
                  <c:v>1.0361504640937957</c:v>
                </c:pt>
                <c:pt idx="140">
                  <c:v>1.0073078736445074</c:v>
                </c:pt>
                <c:pt idx="141">
                  <c:v>0.98151181839457047</c:v>
                </c:pt>
                <c:pt idx="142">
                  <c:v>0.96852646638054374</c:v>
                </c:pt>
                <c:pt idx="143">
                  <c:v>0.97685869030034467</c:v>
                </c:pt>
              </c:numCache>
            </c:numRef>
          </c:val>
          <c:smooth val="1"/>
          <c:extLst>
            <c:ext xmlns:c16="http://schemas.microsoft.com/office/drawing/2014/chart" uri="{C3380CC4-5D6E-409C-BE32-E72D297353CC}">
              <c16:uniqueId val="{0000000E-CF57-42F6-A06B-F72F27F7720A}"/>
            </c:ext>
          </c:extLst>
        </c:ser>
        <c:dLbls>
          <c:showLegendKey val="0"/>
          <c:showVal val="0"/>
          <c:showCatName val="0"/>
          <c:showSerName val="0"/>
          <c:showPercent val="0"/>
          <c:showBubbleSize val="0"/>
        </c:dLbls>
        <c:marker val="1"/>
        <c:smooth val="0"/>
        <c:axId val="842288120"/>
        <c:axId val="842298944"/>
      </c:lineChart>
      <c:dateAx>
        <c:axId val="596612160"/>
        <c:scaling>
          <c:orientation val="minMax"/>
        </c:scaling>
        <c:delete val="0"/>
        <c:axPos val="b"/>
        <c:numFmt formatCode="d/m;@" sourceLinked="0"/>
        <c:majorTickMark val="out"/>
        <c:minorTickMark val="none"/>
        <c:tickLblPos val="nextTo"/>
        <c:spPr>
          <a:solidFill>
            <a:sysClr val="window" lastClr="FFFFFF">
              <a:lumMod val="95000"/>
            </a:sysClr>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613144"/>
        <c:crosses val="autoZero"/>
        <c:auto val="1"/>
        <c:lblOffset val="100"/>
        <c:baseTimeUnit val="days"/>
        <c:majorUnit val="3"/>
        <c:majorTimeUnit val="days"/>
      </c:dateAx>
      <c:valAx>
        <c:axId val="596613144"/>
        <c:scaling>
          <c:orientation val="minMax"/>
          <c:max val="0.5"/>
          <c:min val="0"/>
        </c:scaling>
        <c:delete val="0"/>
        <c:axPos val="l"/>
        <c:majorGridlines>
          <c:spPr>
            <a:ln w="9525" cap="flat" cmpd="sng" algn="ctr">
              <a:solidFill>
                <a:schemeClr val="tx1"/>
              </a:solidFill>
              <a:round/>
            </a:ln>
            <a:effectLst/>
          </c:spPr>
        </c:majorGridlines>
        <c:minorGridlines>
          <c:spPr>
            <a:ln w="9525" cap="flat" cmpd="sng" algn="ctr">
              <a:solidFill>
                <a:schemeClr val="bg2">
                  <a:lumMod val="90000"/>
                </a:schemeClr>
              </a:solidFill>
              <a:round/>
            </a:ln>
            <a:effectLst/>
          </c:spPr>
        </c:min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NL"/>
          </a:p>
        </c:txPr>
        <c:crossAx val="596612160"/>
        <c:crosses val="autoZero"/>
        <c:crossBetween val="midCat"/>
        <c:majorUnit val="0.25"/>
        <c:minorUnit val="0.25"/>
      </c:valAx>
      <c:valAx>
        <c:axId val="842298944"/>
        <c:scaling>
          <c:orientation val="minMax"/>
          <c:max val="2"/>
          <c:min val="0"/>
        </c:scaling>
        <c:delete val="0"/>
        <c:axPos val="r"/>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NL"/>
          </a:p>
        </c:txPr>
        <c:crossAx val="842288120"/>
        <c:crosses val="max"/>
        <c:crossBetween val="between"/>
      </c:valAx>
      <c:dateAx>
        <c:axId val="842288120"/>
        <c:scaling>
          <c:orientation val="minMax"/>
        </c:scaling>
        <c:delete val="1"/>
        <c:axPos val="b"/>
        <c:numFmt formatCode="m/d/yyyy" sourceLinked="1"/>
        <c:majorTickMark val="out"/>
        <c:minorTickMark val="none"/>
        <c:tickLblPos val="nextTo"/>
        <c:crossAx val="842298944"/>
        <c:crosses val="autoZero"/>
        <c:auto val="1"/>
        <c:lblOffset val="100"/>
        <c:baseTimeUnit val="days"/>
      </c:dateAx>
      <c:spPr>
        <a:solidFill>
          <a:sysClr val="window" lastClr="FFFFFF">
            <a:lumMod val="95000"/>
          </a:sysClr>
        </a:solidFill>
        <a:ln>
          <a:noFill/>
        </a:ln>
        <a:effectLst/>
      </c:spPr>
    </c:plotArea>
    <c:plotVisOnly val="1"/>
    <c:dispBlanksAs val="gap"/>
    <c:showDLblsOverMax val="0"/>
    <c:extLst/>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effectLst/>
              </a:rPr>
              <a:t>COVID-19 </a:t>
            </a:r>
            <a:r>
              <a:rPr lang="nl-NL" sz="1800" b="1" i="0" u="sng" baseline="0">
                <a:effectLst/>
              </a:rPr>
              <a:t>hospitalisations</a:t>
            </a:r>
            <a:r>
              <a:rPr lang="nl-NL" sz="1800" b="1" i="0" baseline="0">
                <a:effectLst/>
              </a:rPr>
              <a:t> in The Netherlands</a:t>
            </a:r>
            <a:endParaRPr lang="en-NL">
              <a:effectLst/>
            </a:endParaRPr>
          </a:p>
          <a:p>
            <a:pPr>
              <a:defRPr/>
            </a:pPr>
            <a:r>
              <a:rPr lang="nl-NL" sz="1800" b="1" i="0" baseline="0">
                <a:effectLst/>
              </a:rPr>
              <a:t>Based on 7 day moving average</a:t>
            </a:r>
            <a:endParaRPr lang="en-NL">
              <a:effectLst/>
            </a:endParaRPr>
          </a:p>
        </c:rich>
      </c:tx>
      <c:layout>
        <c:manualLayout>
          <c:xMode val="edge"/>
          <c:yMode val="edge"/>
          <c:x val="0.28503333333333336"/>
          <c:y val="1.82627777777777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9491613757023589E-2"/>
          <c:y val="0.12165902777777776"/>
          <c:w val="0.82501240250871288"/>
          <c:h val="0.79323500000000002"/>
        </c:manualLayout>
      </c:layout>
      <c:lineChart>
        <c:grouping val="standard"/>
        <c:varyColors val="0"/>
        <c:ser>
          <c:idx val="3"/>
          <c:order val="0"/>
          <c:tx>
            <c:strRef>
              <c:f>'Official - RIVM'!$AA$3</c:f>
              <c:strCache>
                <c:ptCount val="1"/>
                <c:pt idx="0">
                  <c:v>GR hospitalizations</c:v>
                </c:pt>
              </c:strCache>
            </c:strRef>
          </c:tx>
          <c:spPr>
            <a:ln w="19050" cap="rnd">
              <a:solidFill>
                <a:srgbClr val="FF0000">
                  <a:alpha val="34000"/>
                </a:srgbClr>
              </a:solidFill>
              <a:prstDash val="dash"/>
              <a:round/>
            </a:ln>
            <a:effectLst/>
          </c:spPr>
          <c:marker>
            <c:symbol val="circle"/>
            <c:size val="5"/>
            <c:spPr>
              <a:solidFill>
                <a:srgbClr val="C00000">
                  <a:alpha val="34000"/>
                </a:srgbClr>
              </a:solidFill>
              <a:ln w="9525">
                <a:noFill/>
              </a:ln>
              <a:effectLst/>
            </c:spPr>
          </c:marker>
          <c:cat>
            <c:numRef>
              <c:extLst>
                <c:ext xmlns:c15="http://schemas.microsoft.com/office/drawing/2012/chart" uri="{02D57815-91ED-43cb-92C2-25804820EDAC}">
                  <c15:fullRef>
                    <c15:sqref>'Official - RIVM'!$C$4:$C$200</c15:sqref>
                  </c15:fullRef>
                </c:ext>
              </c:extLst>
              <c:f>('Official - RIVM'!$C$4:$C$136,'Official - RIVM'!$C$146:$C$200)</c:f>
              <c:numCache>
                <c:formatCode>m/d/yyyy</c:formatCode>
                <c:ptCount val="188"/>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44030</c:v>
                </c:pt>
                <c:pt idx="134">
                  <c:v>44031</c:v>
                </c:pt>
                <c:pt idx="135">
                  <c:v>44032</c:v>
                </c:pt>
                <c:pt idx="136">
                  <c:v>44033</c:v>
                </c:pt>
                <c:pt idx="137">
                  <c:v>44034</c:v>
                </c:pt>
                <c:pt idx="138">
                  <c:v>44035</c:v>
                </c:pt>
                <c:pt idx="139">
                  <c:v>44036</c:v>
                </c:pt>
                <c:pt idx="140">
                  <c:v>44037</c:v>
                </c:pt>
                <c:pt idx="141">
                  <c:v>44038</c:v>
                </c:pt>
                <c:pt idx="142">
                  <c:v>44039</c:v>
                </c:pt>
                <c:pt idx="143">
                  <c:v>44040</c:v>
                </c:pt>
                <c:pt idx="144">
                  <c:v>44041</c:v>
                </c:pt>
                <c:pt idx="145">
                  <c:v>44042</c:v>
                </c:pt>
                <c:pt idx="146">
                  <c:v>44043</c:v>
                </c:pt>
                <c:pt idx="147">
                  <c:v>44044</c:v>
                </c:pt>
                <c:pt idx="148">
                  <c:v>44045</c:v>
                </c:pt>
                <c:pt idx="149">
                  <c:v>44046</c:v>
                </c:pt>
                <c:pt idx="150">
                  <c:v>44047</c:v>
                </c:pt>
                <c:pt idx="151">
                  <c:v>44048</c:v>
                </c:pt>
                <c:pt idx="152">
                  <c:v>44049</c:v>
                </c:pt>
                <c:pt idx="153">
                  <c:v>44050</c:v>
                </c:pt>
                <c:pt idx="154">
                  <c:v>44051</c:v>
                </c:pt>
                <c:pt idx="155">
                  <c:v>44052</c:v>
                </c:pt>
                <c:pt idx="156">
                  <c:v>44053</c:v>
                </c:pt>
                <c:pt idx="157">
                  <c:v>44054</c:v>
                </c:pt>
                <c:pt idx="158">
                  <c:v>44055</c:v>
                </c:pt>
                <c:pt idx="159">
                  <c:v>44056</c:v>
                </c:pt>
                <c:pt idx="160">
                  <c:v>44057</c:v>
                </c:pt>
                <c:pt idx="161">
                  <c:v>44058</c:v>
                </c:pt>
                <c:pt idx="162">
                  <c:v>44059</c:v>
                </c:pt>
                <c:pt idx="163">
                  <c:v>44060</c:v>
                </c:pt>
                <c:pt idx="164">
                  <c:v>44061</c:v>
                </c:pt>
                <c:pt idx="165">
                  <c:v>44062</c:v>
                </c:pt>
                <c:pt idx="166">
                  <c:v>44063</c:v>
                </c:pt>
                <c:pt idx="167">
                  <c:v>44064</c:v>
                </c:pt>
                <c:pt idx="168">
                  <c:v>44065</c:v>
                </c:pt>
                <c:pt idx="169">
                  <c:v>44066</c:v>
                </c:pt>
                <c:pt idx="170">
                  <c:v>44067</c:v>
                </c:pt>
                <c:pt idx="171">
                  <c:v>44068</c:v>
                </c:pt>
                <c:pt idx="172">
                  <c:v>44069</c:v>
                </c:pt>
                <c:pt idx="173">
                  <c:v>44070</c:v>
                </c:pt>
                <c:pt idx="174">
                  <c:v>44071</c:v>
                </c:pt>
                <c:pt idx="175">
                  <c:v>44072</c:v>
                </c:pt>
                <c:pt idx="176">
                  <c:v>44073</c:v>
                </c:pt>
                <c:pt idx="177">
                  <c:v>44074</c:v>
                </c:pt>
                <c:pt idx="178">
                  <c:v>44075</c:v>
                </c:pt>
                <c:pt idx="179">
                  <c:v>44076</c:v>
                </c:pt>
                <c:pt idx="180">
                  <c:v>44077</c:v>
                </c:pt>
                <c:pt idx="181">
                  <c:v>44078</c:v>
                </c:pt>
                <c:pt idx="182">
                  <c:v>44079</c:v>
                </c:pt>
                <c:pt idx="183">
                  <c:v>44080</c:v>
                </c:pt>
                <c:pt idx="184">
                  <c:v>44081</c:v>
                </c:pt>
                <c:pt idx="185">
                  <c:v>44082</c:v>
                </c:pt>
                <c:pt idx="186">
                  <c:v>44083</c:v>
                </c:pt>
                <c:pt idx="187">
                  <c:v>44084</c:v>
                </c:pt>
              </c:numCache>
            </c:numRef>
          </c:cat>
          <c:val>
            <c:numRef>
              <c:extLst>
                <c:ext xmlns:c15="http://schemas.microsoft.com/office/drawing/2012/chart" uri="{02D57815-91ED-43cb-92C2-25804820EDAC}">
                  <c15:fullRef>
                    <c15:sqref>'Official - RIVM'!$AA$4:$AA$187</c15:sqref>
                  </c15:fullRef>
                </c:ext>
              </c:extLst>
              <c:f>('Official - RIVM'!$AA$4:$AA$136,'Official - RIVM'!$AA$146:$AA$187)</c:f>
              <c:numCache>
                <c:formatCode>0%</c:formatCode>
                <c:ptCount val="175"/>
                <c:pt idx="1">
                  <c:v>8</c:v>
                </c:pt>
                <c:pt idx="2">
                  <c:v>0.11111111111111116</c:v>
                </c:pt>
                <c:pt idx="3">
                  <c:v>1</c:v>
                </c:pt>
                <c:pt idx="4">
                  <c:v>0.7</c:v>
                </c:pt>
                <c:pt idx="5">
                  <c:v>0.17647058823529416</c:v>
                </c:pt>
                <c:pt idx="6">
                  <c:v>0.32499999999999996</c:v>
                </c:pt>
                <c:pt idx="7">
                  <c:v>0.24528301886792447</c:v>
                </c:pt>
                <c:pt idx="8">
                  <c:v>0.30303030303030298</c:v>
                </c:pt>
                <c:pt idx="9">
                  <c:v>0.19767441860465107</c:v>
                </c:pt>
                <c:pt idx="10">
                  <c:v>0.24271844660194164</c:v>
                </c:pt>
                <c:pt idx="11">
                  <c:v>0.3671875</c:v>
                </c:pt>
                <c:pt idx="12">
                  <c:v>0.22285714285714286</c:v>
                </c:pt>
                <c:pt idx="13">
                  <c:v>0.25233644859813076</c:v>
                </c:pt>
                <c:pt idx="14">
                  <c:v>0.30223880597014929</c:v>
                </c:pt>
                <c:pt idx="15">
                  <c:v>0.24928366762177645</c:v>
                </c:pt>
                <c:pt idx="16">
                  <c:v>0.20871559633027514</c:v>
                </c:pt>
                <c:pt idx="17">
                  <c:v>0.19165085388994307</c:v>
                </c:pt>
                <c:pt idx="18">
                  <c:v>0.29140127388535042</c:v>
                </c:pt>
                <c:pt idx="19">
                  <c:v>0.21948212083847096</c:v>
                </c:pt>
                <c:pt idx="20">
                  <c:v>0.24772497472194144</c:v>
                </c:pt>
                <c:pt idx="21">
                  <c:v>0.28282009724473256</c:v>
                </c:pt>
                <c:pt idx="22">
                  <c:v>0.21162349968414396</c:v>
                </c:pt>
                <c:pt idx="23">
                  <c:v>0.14598540145985406</c:v>
                </c:pt>
                <c:pt idx="24">
                  <c:v>0.13694267515923575</c:v>
                </c:pt>
                <c:pt idx="25">
                  <c:v>0.2224889955982392</c:v>
                </c:pt>
                <c:pt idx="26">
                  <c:v>0.15646481178396066</c:v>
                </c:pt>
                <c:pt idx="27">
                  <c:v>0.14491933201245399</c:v>
                </c:pt>
                <c:pt idx="28">
                  <c:v>0.12113720642768855</c:v>
                </c:pt>
                <c:pt idx="29">
                  <c:v>0.13428886438809262</c:v>
                </c:pt>
                <c:pt idx="30">
                  <c:v>6.5707620528771438E-2</c:v>
                </c:pt>
                <c:pt idx="31">
                  <c:v>5.4906968259759159E-2</c:v>
                </c:pt>
                <c:pt idx="32">
                  <c:v>8.715199723326994E-2</c:v>
                </c:pt>
                <c:pt idx="33">
                  <c:v>5.4238905678384075E-2</c:v>
                </c:pt>
                <c:pt idx="34">
                  <c:v>5.4616777308388764E-2</c:v>
                </c:pt>
                <c:pt idx="35">
                  <c:v>5.0357653791130108E-2</c:v>
                </c:pt>
                <c:pt idx="36">
                  <c:v>4.535548896758379E-2</c:v>
                </c:pt>
                <c:pt idx="37">
                  <c:v>2.5798045602605901E-2</c:v>
                </c:pt>
                <c:pt idx="38">
                  <c:v>2.7562555569668579E-2</c:v>
                </c:pt>
                <c:pt idx="39">
                  <c:v>3.8566131025957961E-2</c:v>
                </c:pt>
                <c:pt idx="40">
                  <c:v>2.2970721256843518E-2</c:v>
                </c:pt>
                <c:pt idx="41">
                  <c:v>2.1989528795811619E-2</c:v>
                </c:pt>
                <c:pt idx="42">
                  <c:v>2.1174863387978249E-2</c:v>
                </c:pt>
                <c:pt idx="43">
                  <c:v>1.8952062430323213E-2</c:v>
                </c:pt>
                <c:pt idx="44">
                  <c:v>1.4551422319474927E-2</c:v>
                </c:pt>
                <c:pt idx="45">
                  <c:v>1.3587835651892588E-2</c:v>
                </c:pt>
                <c:pt idx="46">
                  <c:v>1.4363230130864935E-2</c:v>
                </c:pt>
                <c:pt idx="47">
                  <c:v>1.6677155443675318E-2</c:v>
                </c:pt>
                <c:pt idx="48">
                  <c:v>1.1142061281337101E-2</c:v>
                </c:pt>
                <c:pt idx="49">
                  <c:v>1.030507091113142E-2</c:v>
                </c:pt>
                <c:pt idx="50">
                  <c:v>1.2320743284184976E-2</c:v>
                </c:pt>
                <c:pt idx="51">
                  <c:v>6.9832402234637492E-3</c:v>
                </c:pt>
                <c:pt idx="52">
                  <c:v>5.9441252229046615E-3</c:v>
                </c:pt>
                <c:pt idx="53">
                  <c:v>8.8635020681504528E-3</c:v>
                </c:pt>
                <c:pt idx="54">
                  <c:v>6.930886372510825E-3</c:v>
                </c:pt>
                <c:pt idx="55">
                  <c:v>6.6892874454678175E-3</c:v>
                </c:pt>
                <c:pt idx="56">
                  <c:v>7.3189522342065327E-3</c:v>
                </c:pt>
                <c:pt idx="57">
                  <c:v>4.2065009560230404E-3</c:v>
                </c:pt>
                <c:pt idx="58">
                  <c:v>4.1888804265042268E-3</c:v>
                </c:pt>
                <c:pt idx="59">
                  <c:v>2.9389457717101664E-3</c:v>
                </c:pt>
                <c:pt idx="60">
                  <c:v>3.6865488231401233E-3</c:v>
                </c:pt>
                <c:pt idx="61">
                  <c:v>5.556601996609567E-3</c:v>
                </c:pt>
                <c:pt idx="62">
                  <c:v>3.8400299709655528E-3</c:v>
                </c:pt>
                <c:pt idx="63">
                  <c:v>3.3588356036573508E-3</c:v>
                </c:pt>
                <c:pt idx="64">
                  <c:v>2.6966710061373522E-3</c:v>
                </c:pt>
                <c:pt idx="65">
                  <c:v>1.5765556895113164E-3</c:v>
                </c:pt>
                <c:pt idx="66">
                  <c:v>2.9629629629630561E-3</c:v>
                </c:pt>
                <c:pt idx="67">
                  <c:v>2.9542097488921559E-3</c:v>
                </c:pt>
                <c:pt idx="68">
                  <c:v>1.4727540500736325E-3</c:v>
                </c:pt>
                <c:pt idx="69">
                  <c:v>3.308823529411864E-3</c:v>
                </c:pt>
                <c:pt idx="70">
                  <c:v>2.4734334921217016E-3</c:v>
                </c:pt>
                <c:pt idx="71">
                  <c:v>2.4673307136982014E-3</c:v>
                </c:pt>
                <c:pt idx="72">
                  <c:v>1.4585232452142272E-3</c:v>
                </c:pt>
                <c:pt idx="73">
                  <c:v>1.1833242308392222E-3</c:v>
                </c:pt>
                <c:pt idx="74">
                  <c:v>2.000181834712178E-3</c:v>
                </c:pt>
                <c:pt idx="75">
                  <c:v>9.0735867888569466E-4</c:v>
                </c:pt>
                <c:pt idx="76">
                  <c:v>1.7224186383828499E-3</c:v>
                </c:pt>
                <c:pt idx="77">
                  <c:v>9.9547511312225723E-4</c:v>
                </c:pt>
                <c:pt idx="78">
                  <c:v>9.0407738902453794E-4</c:v>
                </c:pt>
                <c:pt idx="79">
                  <c:v>8.1293469424625897E-4</c:v>
                </c:pt>
                <c:pt idx="80">
                  <c:v>7.2202166064982976E-4</c:v>
                </c:pt>
                <c:pt idx="81">
                  <c:v>9.9206349206348854E-4</c:v>
                </c:pt>
                <c:pt idx="82">
                  <c:v>7.2078565636535252E-4</c:v>
                </c:pt>
                <c:pt idx="83">
                  <c:v>8.1029981093005965E-4</c:v>
                </c:pt>
                <c:pt idx="84">
                  <c:v>7.1968333933059014E-4</c:v>
                </c:pt>
                <c:pt idx="85">
                  <c:v>8.0906148867310179E-4</c:v>
                </c:pt>
                <c:pt idx="86">
                  <c:v>7.1858438875405106E-4</c:v>
                </c:pt>
                <c:pt idx="87">
                  <c:v>3.5903419800731307E-4</c:v>
                </c:pt>
                <c:pt idx="88">
                  <c:v>1.2561686855092624E-3</c:v>
                </c:pt>
                <c:pt idx="89">
                  <c:v>6.2729635271985273E-4</c:v>
                </c:pt>
                <c:pt idx="90">
                  <c:v>7.1646068422004383E-4</c:v>
                </c:pt>
                <c:pt idx="91">
                  <c:v>3.5797386790759056E-4</c:v>
                </c:pt>
                <c:pt idx="92">
                  <c:v>8.0515297906602612E-4</c:v>
                </c:pt>
                <c:pt idx="93">
                  <c:v>7.151157593634494E-4</c:v>
                </c:pt>
                <c:pt idx="94">
                  <c:v>5.359535506923585E-4</c:v>
                </c:pt>
                <c:pt idx="95">
                  <c:v>4.4638871529323332E-4</c:v>
                </c:pt>
                <c:pt idx="96">
                  <c:v>8.0314117437096932E-4</c:v>
                </c:pt>
                <c:pt idx="97">
                  <c:v>1.78332590280883E-4</c:v>
                </c:pt>
                <c:pt idx="98">
                  <c:v>7.1320317375422881E-4</c:v>
                </c:pt>
                <c:pt idx="99">
                  <c:v>4.4543429844101645E-4</c:v>
                </c:pt>
                <c:pt idx="100">
                  <c:v>2.6714158504015373E-4</c:v>
                </c:pt>
                <c:pt idx="101">
                  <c:v>1.7804682631528124E-4</c:v>
                </c:pt>
                <c:pt idx="102">
                  <c:v>5.3404539385848437E-4</c:v>
                </c:pt>
                <c:pt idx="103">
                  <c:v>4.4480028467219768E-4</c:v>
                </c:pt>
                <c:pt idx="104">
                  <c:v>1.7784101013695874E-4</c:v>
                </c:pt>
                <c:pt idx="105">
                  <c:v>2.6671408250344975E-4</c:v>
                </c:pt>
                <c:pt idx="106">
                  <c:v>4.4440494178288326E-4</c:v>
                </c:pt>
                <c:pt idx="107">
                  <c:v>8.8841506751924371E-5</c:v>
                </c:pt>
                <c:pt idx="108">
                  <c:v>1.7766722927947676E-4</c:v>
                </c:pt>
                <c:pt idx="109">
                  <c:v>0</c:v>
                </c:pt>
                <c:pt idx="110">
                  <c:v>3.5527133848467507E-4</c:v>
                </c:pt>
                <c:pt idx="111">
                  <c:v>8.8786291396525385E-5</c:v>
                </c:pt>
                <c:pt idx="112">
                  <c:v>2.6633522727270709E-4</c:v>
                </c:pt>
                <c:pt idx="113">
                  <c:v>1.7750954113782136E-4</c:v>
                </c:pt>
                <c:pt idx="114">
                  <c:v>2.6621705563933951E-4</c:v>
                </c:pt>
                <c:pt idx="115">
                  <c:v>1.7743080198728833E-4</c:v>
                </c:pt>
                <c:pt idx="116">
                  <c:v>3.5479865176513137E-4</c:v>
                </c:pt>
                <c:pt idx="117">
                  <c:v>1.7733640716444121E-4</c:v>
                </c:pt>
                <c:pt idx="118">
                  <c:v>1.7730496453904898E-4</c:v>
                </c:pt>
                <c:pt idx="119">
                  <c:v>2.6591029959233126E-4</c:v>
                </c:pt>
                <c:pt idx="120">
                  <c:v>0</c:v>
                </c:pt>
                <c:pt idx="121">
                  <c:v>1.7722640673456524E-4</c:v>
                </c:pt>
                <c:pt idx="122">
                  <c:v>8.8597501550546909E-5</c:v>
                </c:pt>
                <c:pt idx="123">
                  <c:v>8.858965272851016E-5</c:v>
                </c:pt>
                <c:pt idx="124">
                  <c:v>8.8581805297138771E-5</c:v>
                </c:pt>
                <c:pt idx="125">
                  <c:v>8.8573959255988655E-5</c:v>
                </c:pt>
                <c:pt idx="126">
                  <c:v>0</c:v>
                </c:pt>
                <c:pt idx="127">
                  <c:v>8.856611460461572E-5</c:v>
                </c:pt>
                <c:pt idx="128">
                  <c:v>0</c:v>
                </c:pt>
                <c:pt idx="129">
                  <c:v>8.8558271342575878E-5</c:v>
                </c:pt>
                <c:pt idx="130">
                  <c:v>1.7710085893907213E-4</c:v>
                </c:pt>
                <c:pt idx="131">
                  <c:v>1.7706949977869257E-4</c:v>
                </c:pt>
                <c:pt idx="132">
                  <c:v>8.8519075860826746E-5</c:v>
                </c:pt>
                <c:pt idx="133">
                  <c:v>2.652285385906783E-4</c:v>
                </c:pt>
                <c:pt idx="134">
                  <c:v>3.5354428142131411E-4</c:v>
                </c:pt>
                <c:pt idx="135">
                  <c:v>1.7670966601879279E-4</c:v>
                </c:pt>
                <c:pt idx="136">
                  <c:v>8.8339222614752799E-5</c:v>
                </c:pt>
                <c:pt idx="137">
                  <c:v>2.6499425845782909E-4</c:v>
                </c:pt>
                <c:pt idx="138">
                  <c:v>6.1815612857651914E-4</c:v>
                </c:pt>
                <c:pt idx="139">
                  <c:v>2.6476039184530897E-4</c:v>
                </c:pt>
                <c:pt idx="140">
                  <c:v>4.4115052055770931E-4</c:v>
                </c:pt>
                <c:pt idx="141">
                  <c:v>1.763823970368783E-4</c:v>
                </c:pt>
                <c:pt idx="142">
                  <c:v>3.5270258354636042E-4</c:v>
                </c:pt>
                <c:pt idx="143">
                  <c:v>5.2886734244150801E-4</c:v>
                </c:pt>
                <c:pt idx="144">
                  <c:v>3.5239185974811349E-4</c:v>
                </c:pt>
                <c:pt idx="145">
                  <c:v>1.0568031704094594E-3</c:v>
                </c:pt>
                <c:pt idx="146">
                  <c:v>7.9176563737126671E-4</c:v>
                </c:pt>
                <c:pt idx="147">
                  <c:v>3.5161744022493835E-4</c:v>
                </c:pt>
                <c:pt idx="148">
                  <c:v>2.636203866432929E-4</c:v>
                </c:pt>
                <c:pt idx="149">
                  <c:v>7.9065272775191708E-4</c:v>
                </c:pt>
                <c:pt idx="150">
                  <c:v>1.7556179775279901E-4</c:v>
                </c:pt>
                <c:pt idx="151">
                  <c:v>5.2659294365464682E-4</c:v>
                </c:pt>
                <c:pt idx="152">
                  <c:v>4.3859649122812705E-4</c:v>
                </c:pt>
                <c:pt idx="153">
                  <c:v>7.8912757562465963E-4</c:v>
                </c:pt>
                <c:pt idx="154">
                  <c:v>9.6372875416150805E-4</c:v>
                </c:pt>
                <c:pt idx="155">
                  <c:v>1.137855579868674E-3</c:v>
                </c:pt>
                <c:pt idx="156">
                  <c:v>1.223990208078396E-3</c:v>
                </c:pt>
                <c:pt idx="157">
                  <c:v>5.239259517988426E-4</c:v>
                </c:pt>
                <c:pt idx="158">
                  <c:v>8.7275266189568157E-4</c:v>
                </c:pt>
                <c:pt idx="159">
                  <c:v>6.9759330310437129E-4</c:v>
                </c:pt>
                <c:pt idx="160">
                  <c:v>6.9710700592540142E-4</c:v>
                </c:pt>
                <c:pt idx="161">
                  <c:v>6.0954371299204446E-4</c:v>
                </c:pt>
                <c:pt idx="162">
                  <c:v>7.8322165172739489E-4</c:v>
                </c:pt>
                <c:pt idx="163">
                  <c:v>6.9565217391298617E-4</c:v>
                </c:pt>
                <c:pt idx="164">
                  <c:v>5.2137643378524778E-4</c:v>
                </c:pt>
                <c:pt idx="165">
                  <c:v>8.6850790342207773E-5</c:v>
                </c:pt>
                <c:pt idx="166">
                  <c:v>4.3421623968731282E-4</c:v>
                </c:pt>
                <c:pt idx="167">
                  <c:v>3.472222222222765E-4</c:v>
                </c:pt>
                <c:pt idx="168">
                  <c:v>5.206525511975979E-4</c:v>
                </c:pt>
                <c:pt idx="169">
                  <c:v>8.6730268863854931E-5</c:v>
                </c:pt>
                <c:pt idx="170">
                  <c:v>0</c:v>
                </c:pt>
                <c:pt idx="171">
                  <c:v>0</c:v>
                </c:pt>
                <c:pt idx="172">
                  <c:v>0</c:v>
                </c:pt>
                <c:pt idx="173">
                  <c:v>0</c:v>
                </c:pt>
                <c:pt idx="174">
                  <c:v>0</c:v>
                </c:pt>
              </c:numCache>
            </c:numRef>
          </c:val>
          <c:smooth val="1"/>
          <c:extLst>
            <c:ext xmlns:c16="http://schemas.microsoft.com/office/drawing/2014/chart" uri="{C3380CC4-5D6E-409C-BE32-E72D297353CC}">
              <c16:uniqueId val="{00000001-37BC-4B5C-BE46-5A6320A3B8FA}"/>
            </c:ext>
          </c:extLst>
        </c:ser>
        <c:dLbls>
          <c:showLegendKey val="0"/>
          <c:showVal val="0"/>
          <c:showCatName val="0"/>
          <c:showSerName val="0"/>
          <c:showPercent val="0"/>
          <c:showBubbleSize val="0"/>
        </c:dLbls>
        <c:marker val="1"/>
        <c:smooth val="0"/>
        <c:axId val="596612160"/>
        <c:axId val="596613144"/>
      </c:lineChart>
      <c:lineChart>
        <c:grouping val="standard"/>
        <c:varyColors val="0"/>
        <c:ser>
          <c:idx val="0"/>
          <c:order val="1"/>
          <c:tx>
            <c:strRef>
              <c:f>'Official - RIVM'!$AB$3</c:f>
              <c:strCache>
                <c:ptCount val="1"/>
                <c:pt idx="0">
                  <c:v>GF Hos</c:v>
                </c:pt>
              </c:strCache>
            </c:strRef>
          </c:tx>
          <c:spPr>
            <a:ln w="31750" cap="rnd">
              <a:solidFill>
                <a:srgbClr val="4472C4">
                  <a:lumMod val="75000"/>
                </a:srgbClr>
              </a:solidFill>
              <a:prstDash val="solid"/>
              <a:round/>
            </a:ln>
            <a:effectLst/>
          </c:spPr>
          <c:marker>
            <c:symbol val="none"/>
          </c:marker>
          <c:cat>
            <c:numRef>
              <c:extLst>
                <c:ext xmlns:c15="http://schemas.microsoft.com/office/drawing/2012/chart" uri="{02D57815-91ED-43cb-92C2-25804820EDAC}">
                  <c15:fullRef>
                    <c15:sqref>'Official - RIVM'!$C$4:$C$102</c15:sqref>
                  </c15:fullRef>
                </c:ext>
              </c:extLst>
              <c:f>'Official - RIVM'!$C$4:$C$102</c:f>
              <c:numCache>
                <c:formatCode>m/d/yyyy</c:formatCode>
                <c:ptCount val="99"/>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numCache>
            </c:numRef>
          </c:cat>
          <c:val>
            <c:numRef>
              <c:extLst>
                <c:ext xmlns:c15="http://schemas.microsoft.com/office/drawing/2012/chart" uri="{02D57815-91ED-43cb-92C2-25804820EDAC}">
                  <c15:fullRef>
                    <c15:sqref>'Official - RIVM'!$AB$4:$AB$181</c15:sqref>
                  </c15:fullRef>
                </c:ext>
              </c:extLst>
              <c:f>('Official - RIVM'!$AB$4:$AB$136,'Official - RIVM'!$AB$146:$AB$181)</c:f>
              <c:numCache>
                <c:formatCode>0.0</c:formatCode>
                <c:ptCount val="169"/>
                <c:pt idx="8">
                  <c:v>1.1846153846153846</c:v>
                </c:pt>
                <c:pt idx="9">
                  <c:v>1.2077922077922079</c:v>
                </c:pt>
                <c:pt idx="10">
                  <c:v>1.161290322580645</c:v>
                </c:pt>
                <c:pt idx="11">
                  <c:v>1.3055555555555556</c:v>
                </c:pt>
                <c:pt idx="12">
                  <c:v>1.2340425531914894</c:v>
                </c:pt>
                <c:pt idx="13">
                  <c:v>1.235632183908046</c:v>
                </c:pt>
                <c:pt idx="14">
                  <c:v>1.3162790697674418</c:v>
                </c:pt>
                <c:pt idx="15">
                  <c:v>1.2367491166077738</c:v>
                </c:pt>
                <c:pt idx="16">
                  <c:v>1.2114285714285713</c:v>
                </c:pt>
                <c:pt idx="17">
                  <c:v>1.179245283018868</c:v>
                </c:pt>
                <c:pt idx="18">
                  <c:v>1.272</c:v>
                </c:pt>
                <c:pt idx="19">
                  <c:v>1.2185534591194966</c:v>
                </c:pt>
                <c:pt idx="20">
                  <c:v>1.2464516129032259</c:v>
                </c:pt>
                <c:pt idx="21">
                  <c:v>1.2774327122153208</c:v>
                </c:pt>
                <c:pt idx="22">
                  <c:v>1.2009724473257699</c:v>
                </c:pt>
                <c:pt idx="23">
                  <c:v>1.1275303643724697</c:v>
                </c:pt>
                <c:pt idx="24">
                  <c:v>1.1196888090963495</c:v>
                </c:pt>
                <c:pt idx="25">
                  <c:v>1.1993586317477285</c:v>
                </c:pt>
                <c:pt idx="26">
                  <c:v>1.1336898395721926</c:v>
                </c:pt>
                <c:pt idx="27">
                  <c:v>1.1049528301886791</c:v>
                </c:pt>
                <c:pt idx="28">
                  <c:v>1.0501600853788688</c:v>
                </c:pt>
                <c:pt idx="29">
                  <c:v>1.0928184281842817</c:v>
                </c:pt>
                <c:pt idx="30">
                  <c:v>1.0179789212647241</c:v>
                </c:pt>
                <c:pt idx="31">
                  <c:v>1</c:v>
                </c:pt>
                <c:pt idx="32">
                  <c:v>0.98416565164433611</c:v>
                </c:pt>
                <c:pt idx="33">
                  <c:v>0.95761138613861385</c:v>
                </c:pt>
                <c:pt idx="34">
                  <c:v>0.9515347334410339</c:v>
                </c:pt>
                <c:pt idx="35">
                  <c:v>0.95314091680814939</c:v>
                </c:pt>
                <c:pt idx="36">
                  <c:v>0.90167438546490908</c:v>
                </c:pt>
                <c:pt idx="37">
                  <c:v>0.94468589490320032</c:v>
                </c:pt>
                <c:pt idx="38">
                  <c:v>0.96486825595984949</c:v>
                </c:pt>
                <c:pt idx="39">
                  <c:v>0.91677503250975301</c:v>
                </c:pt>
                <c:pt idx="40">
                  <c:v>0.93002364066193843</c:v>
                </c:pt>
                <c:pt idx="41">
                  <c:v>0.91204880528723942</c:v>
                </c:pt>
                <c:pt idx="42">
                  <c:v>0.90746934225195097</c:v>
                </c:pt>
                <c:pt idx="43">
                  <c:v>0.89987714987714984</c:v>
                </c:pt>
                <c:pt idx="44">
                  <c:v>0.95563139931740615</c:v>
                </c:pt>
                <c:pt idx="45">
                  <c:v>0.93500000000000005</c:v>
                </c:pt>
                <c:pt idx="46">
                  <c:v>0.86478227654698248</c:v>
                </c:pt>
                <c:pt idx="47">
                  <c:v>0.96996466431095407</c:v>
                </c:pt>
                <c:pt idx="48">
                  <c:v>0.92622950819672123</c:v>
                </c:pt>
                <c:pt idx="49">
                  <c:v>0.91642084562438542</c:v>
                </c:pt>
                <c:pt idx="50">
                  <c:v>0.94849785407725329</c:v>
                </c:pt>
                <c:pt idx="51">
                  <c:v>0.92873303167420818</c:v>
                </c:pt>
                <c:pt idx="52">
                  <c:v>0.91961023142509135</c:v>
                </c:pt>
                <c:pt idx="53">
                  <c:v>0.94039735099337751</c:v>
                </c:pt>
                <c:pt idx="54">
                  <c:v>0.87605633802816907</c:v>
                </c:pt>
                <c:pt idx="55">
                  <c:v>0.93729903536977499</c:v>
                </c:pt>
                <c:pt idx="56">
                  <c:v>0.95711835334476825</c:v>
                </c:pt>
                <c:pt idx="57">
                  <c:v>0.86021505376344087</c:v>
                </c:pt>
                <c:pt idx="58">
                  <c:v>0.94583333333333341</c:v>
                </c:pt>
                <c:pt idx="59">
                  <c:v>0.93612334801762109</c:v>
                </c:pt>
                <c:pt idx="60">
                  <c:v>0.88</c:v>
                </c:pt>
                <c:pt idx="61">
                  <c:v>0.96791443850267378</c:v>
                </c:pt>
                <c:pt idx="62">
                  <c:v>0.92265193370165743</c:v>
                </c:pt>
                <c:pt idx="63">
                  <c:v>0.88023952095808378</c:v>
                </c:pt>
                <c:pt idx="64">
                  <c:v>0.94897959183673464</c:v>
                </c:pt>
                <c:pt idx="65">
                  <c:v>0.90322580645161299</c:v>
                </c:pt>
                <c:pt idx="66">
                  <c:v>1.003968253968254</c:v>
                </c:pt>
                <c:pt idx="67">
                  <c:v>0.97233201581027673</c:v>
                </c:pt>
                <c:pt idx="68">
                  <c:v>0.82520325203252021</c:v>
                </c:pt>
                <c:pt idx="69">
                  <c:v>0.97536945812807874</c:v>
                </c:pt>
                <c:pt idx="70">
                  <c:v>0.95454545454545459</c:v>
                </c:pt>
                <c:pt idx="71">
                  <c:v>0.98941798941798942</c:v>
                </c:pt>
                <c:pt idx="72">
                  <c:v>0.99465240641711228</c:v>
                </c:pt>
                <c:pt idx="73">
                  <c:v>0.89784946236559138</c:v>
                </c:pt>
                <c:pt idx="74">
                  <c:v>0.94011976047904178</c:v>
                </c:pt>
                <c:pt idx="75">
                  <c:v>0.96178343949044598</c:v>
                </c:pt>
                <c:pt idx="76">
                  <c:v>0.88741721854304623</c:v>
                </c:pt>
                <c:pt idx="77">
                  <c:v>0.88059701492537323</c:v>
                </c:pt>
                <c:pt idx="78">
                  <c:v>0.85593220338983045</c:v>
                </c:pt>
                <c:pt idx="79">
                  <c:v>0.93069306930693074</c:v>
                </c:pt>
                <c:pt idx="80">
                  <c:v>0.94680851063829785</c:v>
                </c:pt>
                <c:pt idx="81">
                  <c:v>0.8764044943820225</c:v>
                </c:pt>
                <c:pt idx="82">
                  <c:v>0.97435897435897445</c:v>
                </c:pt>
                <c:pt idx="83">
                  <c:v>0.86842105263157898</c:v>
                </c:pt>
                <c:pt idx="84">
                  <c:v>0.95454545454545447</c:v>
                </c:pt>
                <c:pt idx="85">
                  <c:v>0.98412698412698418</c:v>
                </c:pt>
                <c:pt idx="86">
                  <c:v>0.98387096774193539</c:v>
                </c:pt>
                <c:pt idx="87">
                  <c:v>0.93442622950819676</c:v>
                </c:pt>
                <c:pt idx="88">
                  <c:v>1.0526315789473684</c:v>
                </c:pt>
                <c:pt idx="89">
                  <c:v>0.98333333333333339</c:v>
                </c:pt>
                <c:pt idx="90">
                  <c:v>0.98305084745762716</c:v>
                </c:pt>
                <c:pt idx="91">
                  <c:v>0.93103448275862066</c:v>
                </c:pt>
                <c:pt idx="92">
                  <c:v>1</c:v>
                </c:pt>
                <c:pt idx="93">
                  <c:v>1</c:v>
                </c:pt>
                <c:pt idx="94">
                  <c:v>1.037037037037037</c:v>
                </c:pt>
                <c:pt idx="95">
                  <c:v>0.8392857142857143</c:v>
                </c:pt>
                <c:pt idx="96">
                  <c:v>1.0425531914893618</c:v>
                </c:pt>
                <c:pt idx="97">
                  <c:v>0.87755102040816335</c:v>
                </c:pt>
                <c:pt idx="98">
                  <c:v>1.0930232558139534</c:v>
                </c:pt>
                <c:pt idx="99">
                  <c:v>0.91489361702127658</c:v>
                </c:pt>
                <c:pt idx="100">
                  <c:v>0.88372093023255816</c:v>
                </c:pt>
                <c:pt idx="101">
                  <c:v>0.89473684210526305</c:v>
                </c:pt>
                <c:pt idx="102">
                  <c:v>1.0294117647058825</c:v>
                </c:pt>
                <c:pt idx="103">
                  <c:v>0.88571428571428579</c:v>
                </c:pt>
                <c:pt idx="104">
                  <c:v>1</c:v>
                </c:pt>
                <c:pt idx="105">
                  <c:v>0.83870967741935487</c:v>
                </c:pt>
                <c:pt idx="106">
                  <c:v>1</c:v>
                </c:pt>
                <c:pt idx="107">
                  <c:v>0.92307692307692302</c:v>
                </c:pt>
                <c:pt idx="108">
                  <c:v>1</c:v>
                </c:pt>
                <c:pt idx="109">
                  <c:v>0.75000000000000011</c:v>
                </c:pt>
                <c:pt idx="110">
                  <c:v>0.94444444444444431</c:v>
                </c:pt>
                <c:pt idx="111">
                  <c:v>0.94117647058823528</c:v>
                </c:pt>
                <c:pt idx="112">
                  <c:v>1</c:v>
                </c:pt>
                <c:pt idx="113">
                  <c:v>0.81250000000000011</c:v>
                </c:pt>
                <c:pt idx="114">
                  <c:v>1.1538461538461537</c:v>
                </c:pt>
                <c:pt idx="115">
                  <c:v>1</c:v>
                </c:pt>
                <c:pt idx="116">
                  <c:v>1.2666666666666668</c:v>
                </c:pt>
                <c:pt idx="117">
                  <c:v>0.89473684210526305</c:v>
                </c:pt>
                <c:pt idx="118">
                  <c:v>1.0588235294117649</c:v>
                </c:pt>
                <c:pt idx="119">
                  <c:v>1</c:v>
                </c:pt>
                <c:pt idx="120">
                  <c:v>0.88888888888888873</c:v>
                </c:pt>
                <c:pt idx="121">
                  <c:v>0.9375</c:v>
                </c:pt>
                <c:pt idx="122">
                  <c:v>0.93333333333333335</c:v>
                </c:pt>
                <c:pt idx="123">
                  <c:v>0.7857142857142857</c:v>
                </c:pt>
                <c:pt idx="124">
                  <c:v>0.90909090909090917</c:v>
                </c:pt>
                <c:pt idx="125">
                  <c:v>0.9</c:v>
                </c:pt>
                <c:pt idx="126">
                  <c:v>0.66666666666666663</c:v>
                </c:pt>
                <c:pt idx="127">
                  <c:v>1.1666666666666667</c:v>
                </c:pt>
                <c:pt idx="128">
                  <c:v>0.7142857142857143</c:v>
                </c:pt>
                <c:pt idx="129">
                  <c:v>1</c:v>
                </c:pt>
                <c:pt idx="130">
                  <c:v>1.2</c:v>
                </c:pt>
                <c:pt idx="131">
                  <c:v>1.1666666666666667</c:v>
                </c:pt>
                <c:pt idx="132">
                  <c:v>1</c:v>
                </c:pt>
                <c:pt idx="133">
                  <c:v>1.3</c:v>
                </c:pt>
                <c:pt idx="134">
                  <c:v>1.2307692307692306</c:v>
                </c:pt>
                <c:pt idx="135">
                  <c:v>0.875</c:v>
                </c:pt>
                <c:pt idx="136">
                  <c:v>1</c:v>
                </c:pt>
                <c:pt idx="137">
                  <c:v>1.1428571428571428</c:v>
                </c:pt>
                <c:pt idx="138">
                  <c:v>1.4375</c:v>
                </c:pt>
                <c:pt idx="139">
                  <c:v>1</c:v>
                </c:pt>
                <c:pt idx="140">
                  <c:v>1.0869565217391306</c:v>
                </c:pt>
                <c:pt idx="141">
                  <c:v>0.91999999999999993</c:v>
                </c:pt>
                <c:pt idx="142">
                  <c:v>1.0869565217391306</c:v>
                </c:pt>
                <c:pt idx="143">
                  <c:v>1.2</c:v>
                </c:pt>
                <c:pt idx="144">
                  <c:v>1.0333333333333334</c:v>
                </c:pt>
                <c:pt idx="145">
                  <c:v>1.1612903225806452</c:v>
                </c:pt>
                <c:pt idx="146">
                  <c:v>1.1666666666666665</c:v>
                </c:pt>
                <c:pt idx="147">
                  <c:v>0.97619047619047616</c:v>
                </c:pt>
                <c:pt idx="148">
                  <c:v>1.024390243902439</c:v>
                </c:pt>
                <c:pt idx="149">
                  <c:v>1.1190476190476191</c:v>
                </c:pt>
                <c:pt idx="150">
                  <c:v>0.91489361702127658</c:v>
                </c:pt>
                <c:pt idx="151">
                  <c:v>1.0465116279069768</c:v>
                </c:pt>
                <c:pt idx="152">
                  <c:v>0.84444444444444444</c:v>
                </c:pt>
                <c:pt idx="153">
                  <c:v>1</c:v>
                </c:pt>
                <c:pt idx="154">
                  <c:v>1.1842105263157894</c:v>
                </c:pt>
                <c:pt idx="155">
                  <c:v>1.2222222222222221</c:v>
                </c:pt>
                <c:pt idx="156">
                  <c:v>1.0909090909090908</c:v>
                </c:pt>
                <c:pt idx="157">
                  <c:v>1.0666666666666667</c:v>
                </c:pt>
                <c:pt idx="158">
                  <c:v>1.0625</c:v>
                </c:pt>
                <c:pt idx="159">
                  <c:v>1.0441176470588236</c:v>
                </c:pt>
                <c:pt idx="160">
                  <c:v>0.9859154929577465</c:v>
                </c:pt>
                <c:pt idx="161">
                  <c:v>0.94285714285714284</c:v>
                </c:pt>
                <c:pt idx="162">
                  <c:v>0.93939393939393945</c:v>
                </c:pt>
                <c:pt idx="163">
                  <c:v>0.90322580645161288</c:v>
                </c:pt>
                <c:pt idx="164">
                  <c:v>1</c:v>
                </c:pt>
                <c:pt idx="165">
                  <c:v>0.8392857142857143</c:v>
                </c:pt>
                <c:pt idx="166">
                  <c:v>0.93617021276595747</c:v>
                </c:pt>
                <c:pt idx="167">
                  <c:v>0.90909090909090917</c:v>
                </c:pt>
                <c:pt idx="168">
                  <c:v>0.97499999999999998</c:v>
                </c:pt>
              </c:numCache>
            </c:numRef>
          </c:val>
          <c:smooth val="1"/>
          <c:extLst>
            <c:ext xmlns:c16="http://schemas.microsoft.com/office/drawing/2014/chart" uri="{C3380CC4-5D6E-409C-BE32-E72D297353CC}">
              <c16:uniqueId val="{00000002-37BC-4B5C-BE46-5A6320A3B8FA}"/>
            </c:ext>
          </c:extLst>
        </c:ser>
        <c:dLbls>
          <c:showLegendKey val="0"/>
          <c:showVal val="0"/>
          <c:showCatName val="0"/>
          <c:showSerName val="0"/>
          <c:showPercent val="0"/>
          <c:showBubbleSize val="0"/>
        </c:dLbls>
        <c:marker val="1"/>
        <c:smooth val="0"/>
        <c:axId val="842288120"/>
        <c:axId val="842298944"/>
      </c:lineChart>
      <c:dateAx>
        <c:axId val="596612160"/>
        <c:scaling>
          <c:orientation val="minMax"/>
        </c:scaling>
        <c:delete val="0"/>
        <c:axPos val="b"/>
        <c:numFmt formatCode="d/m;@" sourceLinked="0"/>
        <c:majorTickMark val="out"/>
        <c:minorTickMark val="none"/>
        <c:tickLblPos val="nextTo"/>
        <c:spPr>
          <a:solidFill>
            <a:schemeClr val="accent2">
              <a:lumMod val="20000"/>
              <a:lumOff val="80000"/>
            </a:schemeClr>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613144"/>
        <c:crosses val="autoZero"/>
        <c:auto val="1"/>
        <c:lblOffset val="100"/>
        <c:baseTimeUnit val="days"/>
        <c:majorUnit val="7"/>
        <c:majorTimeUnit val="days"/>
        <c:minorUnit val="5"/>
      </c:dateAx>
      <c:valAx>
        <c:axId val="596613144"/>
        <c:scaling>
          <c:orientation val="minMax"/>
          <c:max val="0.5"/>
          <c:min val="0"/>
        </c:scaling>
        <c:delete val="0"/>
        <c:axPos val="l"/>
        <c:majorGridlines>
          <c:spPr>
            <a:ln w="9525" cap="flat" cmpd="sng" algn="ctr">
              <a:solidFill>
                <a:schemeClr val="tx1"/>
              </a:solidFill>
              <a:round/>
            </a:ln>
            <a:effectLst/>
          </c:spPr>
        </c:majorGridlines>
        <c:minorGridlines>
          <c:spPr>
            <a:ln w="9525" cap="flat" cmpd="sng" algn="ctr">
              <a:solidFill>
                <a:schemeClr val="bg2">
                  <a:lumMod val="90000"/>
                </a:schemeClr>
              </a:solidFill>
              <a:round/>
            </a:ln>
            <a:effectLst/>
          </c:spPr>
        </c:min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NL"/>
          </a:p>
        </c:txPr>
        <c:crossAx val="596612160"/>
        <c:crosses val="autoZero"/>
        <c:crossBetween val="midCat"/>
        <c:majorUnit val="0.25"/>
        <c:minorUnit val="0.25"/>
      </c:valAx>
      <c:valAx>
        <c:axId val="842298944"/>
        <c:scaling>
          <c:orientation val="minMax"/>
          <c:max val="2"/>
          <c:min val="0"/>
        </c:scaling>
        <c:delete val="0"/>
        <c:axPos val="r"/>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NL"/>
          </a:p>
        </c:txPr>
        <c:crossAx val="842288120"/>
        <c:crosses val="max"/>
        <c:crossBetween val="between"/>
      </c:valAx>
      <c:dateAx>
        <c:axId val="842288120"/>
        <c:scaling>
          <c:orientation val="minMax"/>
        </c:scaling>
        <c:delete val="1"/>
        <c:axPos val="b"/>
        <c:numFmt formatCode="m/d/yyyy" sourceLinked="1"/>
        <c:majorTickMark val="out"/>
        <c:minorTickMark val="none"/>
        <c:tickLblPos val="nextTo"/>
        <c:crossAx val="842298944"/>
        <c:crosses val="autoZero"/>
        <c:auto val="1"/>
        <c:lblOffset val="100"/>
        <c:baseTimeUnit val="days"/>
      </c:dateAx>
      <c:spPr>
        <a:solidFill>
          <a:schemeClr val="accent2">
            <a:lumMod val="20000"/>
            <a:lumOff val="80000"/>
          </a:schemeClr>
        </a:solidFill>
        <a:ln>
          <a:noFill/>
        </a:ln>
        <a:effectLst/>
      </c:spPr>
    </c:plotArea>
    <c:plotVisOnly val="1"/>
    <c:dispBlanksAs val="gap"/>
    <c:showDLblsOverMax val="0"/>
    <c:extLst/>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effectLst/>
              </a:rPr>
              <a:t>COVID-19 </a:t>
            </a:r>
            <a:r>
              <a:rPr lang="nl-NL" sz="1800" b="1" i="0" u="sng" baseline="0">
                <a:effectLst/>
              </a:rPr>
              <a:t>deceased</a:t>
            </a:r>
            <a:r>
              <a:rPr lang="nl-NL" sz="1800" b="1" i="0" baseline="0">
                <a:effectLst/>
              </a:rPr>
              <a:t> in The Netherlands</a:t>
            </a:r>
            <a:endParaRPr lang="en-NL">
              <a:effectLst/>
            </a:endParaRPr>
          </a:p>
          <a:p>
            <a:pPr>
              <a:defRPr/>
            </a:pPr>
            <a:r>
              <a:rPr lang="nl-NL" sz="1800" b="1" i="0" baseline="0">
                <a:effectLst/>
              </a:rPr>
              <a:t>Based on 7 day moving average</a:t>
            </a:r>
            <a:endParaRPr lang="en-NL">
              <a:effectLst/>
            </a:endParaRPr>
          </a:p>
          <a:p>
            <a:pPr>
              <a:defRPr/>
            </a:pPr>
            <a:endParaRPr lang="nl-NL"/>
          </a:p>
        </c:rich>
      </c:tx>
      <c:layout>
        <c:manualLayout>
          <c:xMode val="edge"/>
          <c:yMode val="edge"/>
          <c:x val="0.28503333333333336"/>
          <c:y val="1.82627777777777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9491613757023589E-2"/>
          <c:y val="0.12165902777777776"/>
          <c:w val="0.82501240250871288"/>
          <c:h val="0.79323500000000002"/>
        </c:manualLayout>
      </c:layout>
      <c:lineChart>
        <c:grouping val="standard"/>
        <c:varyColors val="0"/>
        <c:ser>
          <c:idx val="3"/>
          <c:order val="0"/>
          <c:tx>
            <c:strRef>
              <c:f>'Official - RIVM'!$AM$3</c:f>
              <c:strCache>
                <c:ptCount val="1"/>
                <c:pt idx="0">
                  <c:v>Growth deceased</c:v>
                </c:pt>
              </c:strCache>
            </c:strRef>
          </c:tx>
          <c:spPr>
            <a:ln w="19050" cap="rnd">
              <a:solidFill>
                <a:srgbClr val="FF0000">
                  <a:alpha val="34000"/>
                </a:srgbClr>
              </a:solidFill>
              <a:prstDash val="dash"/>
              <a:round/>
            </a:ln>
            <a:effectLst/>
          </c:spPr>
          <c:marker>
            <c:symbol val="circle"/>
            <c:size val="5"/>
            <c:spPr>
              <a:solidFill>
                <a:srgbClr val="C00000">
                  <a:alpha val="34000"/>
                </a:srgbClr>
              </a:solidFill>
              <a:ln w="9525">
                <a:noFill/>
              </a:ln>
              <a:effectLst/>
            </c:spPr>
          </c:marker>
          <c:cat>
            <c:numRef>
              <c:extLst>
                <c:ext xmlns:c15="http://schemas.microsoft.com/office/drawing/2012/chart" uri="{02D57815-91ED-43cb-92C2-25804820EDAC}">
                  <c15:fullRef>
                    <c15:sqref>'Official - RIVM'!$C$4:$C$110</c15:sqref>
                  </c15:fullRef>
                </c:ext>
              </c:extLst>
              <c:f>'Official - RIVM'!$C$15:$C$102</c:f>
              <c:numCache>
                <c:formatCode>m/d/yyyy</c:formatCode>
                <c:ptCount val="88"/>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numCache>
            </c:numRef>
          </c:cat>
          <c:val>
            <c:numRef>
              <c:extLst>
                <c:ext xmlns:c15="http://schemas.microsoft.com/office/drawing/2012/chart" uri="{02D57815-91ED-43cb-92C2-25804820EDAC}">
                  <c15:fullRef>
                    <c15:sqref>'Official - RIVM'!$AM$4:$AM$177</c15:sqref>
                  </c15:fullRef>
                </c:ext>
              </c:extLst>
              <c:f>('Official - RIVM'!$AM$15:$AM$102,'Official - RIVM'!$AM$111:$AM$177)</c:f>
              <c:numCache>
                <c:formatCode>0</c:formatCode>
                <c:ptCount val="155"/>
                <c:pt idx="0" formatCode="0%">
                  <c:v>0</c:v>
                </c:pt>
                <c:pt idx="1" formatCode="0%">
                  <c:v>0.25</c:v>
                </c:pt>
                <c:pt idx="2" formatCode="0%">
                  <c:v>0.39999999999999991</c:v>
                </c:pt>
                <c:pt idx="3" formatCode="0%">
                  <c:v>0.4285714285714286</c:v>
                </c:pt>
                <c:pt idx="4" formatCode="0%">
                  <c:v>0.60000000000000009</c:v>
                </c:pt>
                <c:pt idx="5" formatCode="0%">
                  <c:v>0.625</c:v>
                </c:pt>
                <c:pt idx="6" formatCode="0%">
                  <c:v>0.53846153846153855</c:v>
                </c:pt>
                <c:pt idx="7" formatCode="0%">
                  <c:v>0.60000000000000009</c:v>
                </c:pt>
                <c:pt idx="8" formatCode="0%">
                  <c:v>0.359375</c:v>
                </c:pt>
                <c:pt idx="9" formatCode="0%">
                  <c:v>0.21839080459770122</c:v>
                </c:pt>
                <c:pt idx="10" formatCode="0%">
                  <c:v>0.41509433962264142</c:v>
                </c:pt>
                <c:pt idx="11" formatCode="0%">
                  <c:v>0.37333333333333329</c:v>
                </c:pt>
                <c:pt idx="12" formatCode="0%">
                  <c:v>0.31067961165048552</c:v>
                </c:pt>
                <c:pt idx="13" formatCode="0%">
                  <c:v>0.22592592592592586</c:v>
                </c:pt>
                <c:pt idx="14" formatCode="0%">
                  <c:v>0.25981873111782483</c:v>
                </c:pt>
                <c:pt idx="15" formatCode="0%">
                  <c:v>0.18225419664268583</c:v>
                </c:pt>
                <c:pt idx="16" formatCode="0%">
                  <c:v>0.2312373225152129</c:v>
                </c:pt>
                <c:pt idx="17" formatCode="0%">
                  <c:v>0.20428336079077436</c:v>
                </c:pt>
                <c:pt idx="18" formatCode="0%">
                  <c:v>0.15595075239398093</c:v>
                </c:pt>
                <c:pt idx="19" formatCode="0%">
                  <c:v>0.18106508875739635</c:v>
                </c:pt>
                <c:pt idx="20" formatCode="0%">
                  <c:v>0.12324649298597201</c:v>
                </c:pt>
                <c:pt idx="21" formatCode="0%">
                  <c:v>0.13648528099910795</c:v>
                </c:pt>
                <c:pt idx="22" formatCode="0%">
                  <c:v>0.13736263736263732</c:v>
                </c:pt>
                <c:pt idx="23" formatCode="0%">
                  <c:v>0.11111111111111116</c:v>
                </c:pt>
                <c:pt idx="24" formatCode="0%">
                  <c:v>0.10931677018633534</c:v>
                </c:pt>
                <c:pt idx="25" formatCode="0%">
                  <c:v>9.5744680851063801E-2</c:v>
                </c:pt>
                <c:pt idx="26" formatCode="0%">
                  <c:v>8.737864077669899E-2</c:v>
                </c:pt>
                <c:pt idx="27" formatCode="0%">
                  <c:v>7.6597744360902276E-2</c:v>
                </c:pt>
                <c:pt idx="28" formatCode="0%">
                  <c:v>7.2893932780445203E-2</c:v>
                </c:pt>
                <c:pt idx="29" formatCode="0%">
                  <c:v>6.1432058584214744E-2</c:v>
                </c:pt>
                <c:pt idx="30" formatCode="0%">
                  <c:v>5.7493292449214195E-2</c:v>
                </c:pt>
                <c:pt idx="31" formatCode="0%">
                  <c:v>4.2406669083001169E-2</c:v>
                </c:pt>
                <c:pt idx="32" formatCode="0%">
                  <c:v>5.4589707927677367E-2</c:v>
                </c:pt>
                <c:pt idx="33" formatCode="0%">
                  <c:v>4.6488625123640048E-2</c:v>
                </c:pt>
                <c:pt idx="34" formatCode="0%">
                  <c:v>4.5053560176433471E-2</c:v>
                </c:pt>
                <c:pt idx="35" formatCode="0%">
                  <c:v>3.8890563762435937E-2</c:v>
                </c:pt>
                <c:pt idx="36" formatCode="0%">
                  <c:v>3.772489843296567E-2</c:v>
                </c:pt>
                <c:pt idx="37" formatCode="0%">
                  <c:v>3.439597315436238E-2</c:v>
                </c:pt>
                <c:pt idx="38" formatCode="0%">
                  <c:v>3.7037037037036979E-2</c:v>
                </c:pt>
                <c:pt idx="39" formatCode="0%">
                  <c:v>3.362877997914504E-2</c:v>
                </c:pt>
                <c:pt idx="40" formatCode="0%">
                  <c:v>2.9760403530895374E-2</c:v>
                </c:pt>
                <c:pt idx="41" formatCode="0%">
                  <c:v>2.7675728630908614E-2</c:v>
                </c:pt>
                <c:pt idx="42" formatCode="0%">
                  <c:v>2.2640610104861736E-2</c:v>
                </c:pt>
                <c:pt idx="43" formatCode="0%">
                  <c:v>2.9829876485667706E-2</c:v>
                </c:pt>
                <c:pt idx="44" formatCode="0%">
                  <c:v>2.6476578411405383E-2</c:v>
                </c:pt>
                <c:pt idx="45" formatCode="0%">
                  <c:v>2.2927689594356204E-2</c:v>
                </c:pt>
                <c:pt idx="46" formatCode="0%">
                  <c:v>1.9827586206896619E-2</c:v>
                </c:pt>
                <c:pt idx="47" formatCode="0%">
                  <c:v>1.7117497886728561E-2</c:v>
                </c:pt>
                <c:pt idx="48" formatCode="0%">
                  <c:v>1.6206108456264356E-2</c:v>
                </c:pt>
                <c:pt idx="49" formatCode="0%">
                  <c:v>1.5334287466775676E-2</c:v>
                </c:pt>
                <c:pt idx="50" formatCode="0%">
                  <c:v>1.4095851792186975E-2</c:v>
                </c:pt>
                <c:pt idx="51" formatCode="0%">
                  <c:v>1.1517077045273938E-2</c:v>
                </c:pt>
                <c:pt idx="52" formatCode="0%">
                  <c:v>1.2956419316843437E-2</c:v>
                </c:pt>
                <c:pt idx="53" formatCode="0%">
                  <c:v>1.0271317829457338E-2</c:v>
                </c:pt>
                <c:pt idx="54" formatCode="0%">
                  <c:v>1.0550546710147657E-2</c:v>
                </c:pt>
                <c:pt idx="55" formatCode="0%">
                  <c:v>8.5421412300683564E-3</c:v>
                </c:pt>
                <c:pt idx="56" formatCode="0%">
                  <c:v>1.0728402032749829E-2</c:v>
                </c:pt>
                <c:pt idx="57" formatCode="0%">
                  <c:v>6.5176908752326845E-3</c:v>
                </c:pt>
                <c:pt idx="58" formatCode="0%">
                  <c:v>9.8057354301572808E-3</c:v>
                </c:pt>
                <c:pt idx="59" formatCode="0%">
                  <c:v>8.0615610113594638E-3</c:v>
                </c:pt>
                <c:pt idx="60" formatCode="0%">
                  <c:v>7.2700836059613749E-3</c:v>
                </c:pt>
                <c:pt idx="61" formatCode="0%">
                  <c:v>7.0371706964995617E-3</c:v>
                </c:pt>
                <c:pt idx="62" formatCode="0%">
                  <c:v>4.4794839634474393E-3</c:v>
                </c:pt>
                <c:pt idx="63" formatCode="0%">
                  <c:v>5.8865501248661634E-3</c:v>
                </c:pt>
                <c:pt idx="64" formatCode="0%">
                  <c:v>6.0294378435892249E-3</c:v>
                </c:pt>
                <c:pt idx="65" formatCode="0%">
                  <c:v>4.5831129913624924E-3</c:v>
                </c:pt>
                <c:pt idx="66" formatCode="0%">
                  <c:v>3.8603263730478954E-3</c:v>
                </c:pt>
                <c:pt idx="67" formatCode="0%">
                  <c:v>4.02027617549372E-3</c:v>
                </c:pt>
                <c:pt idx="68" formatCode="0%">
                  <c:v>3.3077994428969415E-3</c:v>
                </c:pt>
                <c:pt idx="69" formatCode="0%">
                  <c:v>2.7763317716467117E-3</c:v>
                </c:pt>
                <c:pt idx="70" formatCode="0%">
                  <c:v>2.5956047759128076E-3</c:v>
                </c:pt>
                <c:pt idx="71" formatCode="0%">
                  <c:v>3.4518467380049156E-3</c:v>
                </c:pt>
                <c:pt idx="72" formatCode="0%">
                  <c:v>3.7839697282422424E-3</c:v>
                </c:pt>
                <c:pt idx="73" formatCode="0%">
                  <c:v>1.8848526387937881E-3</c:v>
                </c:pt>
                <c:pt idx="74" formatCode="0%">
                  <c:v>3.4205575508807762E-3</c:v>
                </c:pt>
                <c:pt idx="75" formatCode="0%">
                  <c:v>3.0680074995739215E-3</c:v>
                </c:pt>
                <c:pt idx="76" formatCode="0%">
                  <c:v>2.2090059473236501E-3</c:v>
                </c:pt>
                <c:pt idx="77" formatCode="0%">
                  <c:v>2.5432349949134903E-3</c:v>
                </c:pt>
                <c:pt idx="78" formatCode="0%">
                  <c:v>3.2132589210214224E-3</c:v>
                </c:pt>
                <c:pt idx="79" formatCode="0%">
                  <c:v>2.6972353337828547E-3</c:v>
                </c:pt>
                <c:pt idx="80" formatCode="0%">
                  <c:v>8.4061869535978495E-4</c:v>
                </c:pt>
                <c:pt idx="81" formatCode="0%">
                  <c:v>1.8478078279859922E-3</c:v>
                </c:pt>
                <c:pt idx="82" formatCode="0%">
                  <c:v>1.8443997317236782E-3</c:v>
                </c:pt>
                <c:pt idx="83" formatCode="0%">
                  <c:v>2.3430962343096162E-3</c:v>
                </c:pt>
                <c:pt idx="84" formatCode="0%">
                  <c:v>1.1688094840540675E-3</c:v>
                </c:pt>
                <c:pt idx="85" formatCode="0%">
                  <c:v>1.3342228152102287E-3</c:v>
                </c:pt>
                <c:pt idx="86" formatCode="0%">
                  <c:v>9.9933377748162577E-4</c:v>
                </c:pt>
                <c:pt idx="87" formatCode="0%">
                  <c:v>1.3311148086523339E-3</c:v>
                </c:pt>
                <c:pt idx="88" formatCode="0%">
                  <c:v>1.6474464579907533E-4</c:v>
                </c:pt>
                <c:pt idx="89" formatCode="0%">
                  <c:v>6.5887003788511755E-4</c:v>
                </c:pt>
                <c:pt idx="90" formatCode="0%">
                  <c:v>8.230452674897748E-4</c:v>
                </c:pt>
                <c:pt idx="91" formatCode="0%">
                  <c:v>4.9342105263150415E-4</c:v>
                </c:pt>
                <c:pt idx="92" formatCode="0%">
                  <c:v>6.5757027782353816E-4</c:v>
                </c:pt>
                <c:pt idx="93" formatCode="0%">
                  <c:v>8.2142270412344232E-4</c:v>
                </c:pt>
                <c:pt idx="94" formatCode="0%">
                  <c:v>3.2829940906098365E-4</c:v>
                </c:pt>
                <c:pt idx="95" formatCode="0%">
                  <c:v>1.6409583196597133E-4</c:v>
                </c:pt>
                <c:pt idx="96" formatCode="0%">
                  <c:v>6.5627563576708958E-4</c:v>
                </c:pt>
                <c:pt idx="97" formatCode="0%">
                  <c:v>1.6396130513207652E-4</c:v>
                </c:pt>
                <c:pt idx="98" formatCode="0%">
                  <c:v>1.6393442622941734E-4</c:v>
                </c:pt>
                <c:pt idx="99" formatCode="0%">
                  <c:v>3.2781511227675253E-4</c:v>
                </c:pt>
                <c:pt idx="100" formatCode="0%">
                  <c:v>0</c:v>
                </c:pt>
                <c:pt idx="101" formatCode="0%">
                  <c:v>3.2770768474521539E-4</c:v>
                </c:pt>
                <c:pt idx="102" formatCode="0%">
                  <c:v>4.9140049140050657E-4</c:v>
                </c:pt>
                <c:pt idx="103" formatCode="0%">
                  <c:v>3.274394237067213E-4</c:v>
                </c:pt>
                <c:pt idx="104" formatCode="0%">
                  <c:v>1.6366612111284873E-4</c:v>
                </c:pt>
                <c:pt idx="105" formatCode="0%">
                  <c:v>3.2727867779414055E-4</c:v>
                </c:pt>
                <c:pt idx="106" formatCode="0%">
                  <c:v>4.907574022574579E-4</c:v>
                </c:pt>
                <c:pt idx="107" formatCode="0%">
                  <c:v>0</c:v>
                </c:pt>
                <c:pt idx="108" formatCode="0%">
                  <c:v>4.9051667756705442E-4</c:v>
                </c:pt>
                <c:pt idx="109" formatCode="0%">
                  <c:v>0</c:v>
                </c:pt>
                <c:pt idx="110" formatCode="0%">
                  <c:v>4.9027618891983593E-4</c:v>
                </c:pt>
                <c:pt idx="111" formatCode="0%">
                  <c:v>0</c:v>
                </c:pt>
                <c:pt idx="112" formatCode="0%">
                  <c:v>4.9003593596874673E-4</c:v>
                </c:pt>
                <c:pt idx="113" formatCode="0%">
                  <c:v>0</c:v>
                </c:pt>
                <c:pt idx="114" formatCode="0%">
                  <c:v>0</c:v>
                </c:pt>
                <c:pt idx="115" formatCode="0%">
                  <c:v>1.6326530612253976E-4</c:v>
                </c:pt>
                <c:pt idx="116" formatCode="0%">
                  <c:v>0</c:v>
                </c:pt>
                <c:pt idx="117" formatCode="0%">
                  <c:v>3.2647730982704459E-4</c:v>
                </c:pt>
                <c:pt idx="118" formatCode="0%">
                  <c:v>0</c:v>
                </c:pt>
                <c:pt idx="119" formatCode="0%">
                  <c:v>3.2637075718011666E-4</c:v>
                </c:pt>
                <c:pt idx="120" formatCode="0%">
                  <c:v>4.8939641109302379E-4</c:v>
                </c:pt>
                <c:pt idx="121" formatCode="0%">
                  <c:v>0</c:v>
                </c:pt>
                <c:pt idx="122" formatCode="0%">
                  <c:v>1.6305233980107303E-4</c:v>
                </c:pt>
                <c:pt idx="123" formatCode="0%">
                  <c:v>0</c:v>
                </c:pt>
                <c:pt idx="124" formatCode="0%">
                  <c:v>1.6302575806981245E-4</c:v>
                </c:pt>
                <c:pt idx="125" formatCode="0%">
                  <c:v>3.2599837000812926E-4</c:v>
                </c:pt>
                <c:pt idx="126" formatCode="0%">
                  <c:v>0</c:v>
                </c:pt>
                <c:pt idx="127" formatCode="0%">
                  <c:v>4.8883819455758371E-4</c:v>
                </c:pt>
                <c:pt idx="128" formatCode="0%">
                  <c:v>1.6286644951146734E-4</c:v>
                </c:pt>
                <c:pt idx="129" formatCode="0%">
                  <c:v>0</c:v>
                </c:pt>
                <c:pt idx="130" formatCode="0%">
                  <c:v>0</c:v>
                </c:pt>
                <c:pt idx="131" formatCode="0%">
                  <c:v>1.6283992835042227E-4</c:v>
                </c:pt>
                <c:pt idx="132" formatCode="0%">
                  <c:v>4.8844024747629611E-4</c:v>
                </c:pt>
                <c:pt idx="133" formatCode="0%">
                  <c:v>3.2546786004883366E-4</c:v>
                </c:pt>
                <c:pt idx="134" formatCode="0%">
                  <c:v>1.6268098259319963E-4</c:v>
                </c:pt>
                <c:pt idx="135" formatCode="0%">
                  <c:v>1.6265452179564655E-4</c:v>
                </c:pt>
                <c:pt idx="136" formatCode="0%">
                  <c:v>1.6262806960476439E-4</c:v>
                </c:pt>
                <c:pt idx="137" formatCode="0%">
                  <c:v>0</c:v>
                </c:pt>
                <c:pt idx="138" formatCode="0%">
                  <c:v>0</c:v>
                </c:pt>
                <c:pt idx="139" formatCode="0%">
                  <c:v>0</c:v>
                </c:pt>
                <c:pt idx="140" formatCode="0%">
                  <c:v>0</c:v>
                </c:pt>
                <c:pt idx="141" formatCode="0%">
                  <c:v>3.252032520324466E-4</c:v>
                </c:pt>
                <c:pt idx="142" formatCode="0%">
                  <c:v>0</c:v>
                </c:pt>
                <c:pt idx="143" formatCode="0%">
                  <c:v>0</c:v>
                </c:pt>
                <c:pt idx="144" formatCode="0%">
                  <c:v>1.6254876462928891E-4</c:v>
                </c:pt>
                <c:pt idx="145" formatCode="0%">
                  <c:v>1.6252234682267996E-4</c:v>
                </c:pt>
                <c:pt idx="146" formatCode="0%">
                  <c:v>8.1247968800779446E-4</c:v>
                </c:pt>
                <c:pt idx="147" formatCode="0%">
                  <c:v>4.8709206039942998E-4</c:v>
                </c:pt>
                <c:pt idx="148" formatCode="0%">
                  <c:v>4.8685491723476915E-4</c:v>
                </c:pt>
                <c:pt idx="149" formatCode="0%">
                  <c:v>4.8661800486615725E-4</c:v>
                </c:pt>
                <c:pt idx="150" formatCode="0%">
                  <c:v>6.4850843060959562E-4</c:v>
                </c:pt>
                <c:pt idx="151" formatCode="0%">
                  <c:v>8.1011017498378024E-4</c:v>
                </c:pt>
                <c:pt idx="152" formatCode="0%">
                  <c:v>4.8567265662935455E-4</c:v>
                </c:pt>
                <c:pt idx="153" formatCode="0%">
                  <c:v>9.7087378640781097E-4</c:v>
                </c:pt>
                <c:pt idx="154" formatCode="0%">
                  <c:v>3.2331070158431174E-4</c:v>
                </c:pt>
              </c:numCache>
            </c:numRef>
          </c:val>
          <c:smooth val="1"/>
          <c:extLst>
            <c:ext xmlns:c16="http://schemas.microsoft.com/office/drawing/2014/chart" uri="{C3380CC4-5D6E-409C-BE32-E72D297353CC}">
              <c16:uniqueId val="{00000001-3193-4454-87DF-7E80EF035488}"/>
            </c:ext>
          </c:extLst>
        </c:ser>
        <c:dLbls>
          <c:showLegendKey val="0"/>
          <c:showVal val="0"/>
          <c:showCatName val="0"/>
          <c:showSerName val="0"/>
          <c:showPercent val="0"/>
          <c:showBubbleSize val="0"/>
        </c:dLbls>
        <c:marker val="1"/>
        <c:smooth val="0"/>
        <c:axId val="596612160"/>
        <c:axId val="596613144"/>
      </c:lineChart>
      <c:lineChart>
        <c:grouping val="standard"/>
        <c:varyColors val="0"/>
        <c:ser>
          <c:idx val="0"/>
          <c:order val="1"/>
          <c:tx>
            <c:strRef>
              <c:f>'Official - RIVM'!$AN$3</c:f>
              <c:strCache>
                <c:ptCount val="1"/>
                <c:pt idx="0">
                  <c:v>GF Dead</c:v>
                </c:pt>
              </c:strCache>
            </c:strRef>
          </c:tx>
          <c:spPr>
            <a:ln w="31750" cap="rnd">
              <a:solidFill>
                <a:srgbClr val="4472C4">
                  <a:lumMod val="75000"/>
                </a:srgbClr>
              </a:solidFill>
              <a:prstDash val="solid"/>
              <a:round/>
            </a:ln>
            <a:effectLst/>
          </c:spPr>
          <c:marker>
            <c:symbol val="none"/>
          </c:marker>
          <c:cat>
            <c:numRef>
              <c:extLst>
                <c:ext xmlns:c15="http://schemas.microsoft.com/office/drawing/2012/chart" uri="{02D57815-91ED-43cb-92C2-25804820EDAC}">
                  <c15:fullRef>
                    <c15:sqref>'Official - RIVM'!$C$4:$C$200</c15:sqref>
                  </c15:fullRef>
                </c:ext>
              </c:extLst>
              <c:f>('Official - RIVM'!$C$15:$C$102,'Official - RIVM'!$C$111:$C$200)</c:f>
              <c:numCache>
                <c:formatCode>m/d/yyyy</c:formatCode>
                <c:ptCount val="178"/>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43995</c:v>
                </c:pt>
                <c:pt idx="89">
                  <c:v>43996</c:v>
                </c:pt>
                <c:pt idx="90">
                  <c:v>43997</c:v>
                </c:pt>
                <c:pt idx="91">
                  <c:v>43998</c:v>
                </c:pt>
                <c:pt idx="92">
                  <c:v>43999</c:v>
                </c:pt>
                <c:pt idx="93">
                  <c:v>44000</c:v>
                </c:pt>
                <c:pt idx="94">
                  <c:v>44001</c:v>
                </c:pt>
                <c:pt idx="95">
                  <c:v>44002</c:v>
                </c:pt>
                <c:pt idx="96">
                  <c:v>44003</c:v>
                </c:pt>
                <c:pt idx="97">
                  <c:v>44004</c:v>
                </c:pt>
                <c:pt idx="98">
                  <c:v>44005</c:v>
                </c:pt>
                <c:pt idx="99">
                  <c:v>44006</c:v>
                </c:pt>
                <c:pt idx="100">
                  <c:v>44007</c:v>
                </c:pt>
                <c:pt idx="101">
                  <c:v>44008</c:v>
                </c:pt>
                <c:pt idx="102">
                  <c:v>44009</c:v>
                </c:pt>
                <c:pt idx="103">
                  <c:v>44010</c:v>
                </c:pt>
                <c:pt idx="104">
                  <c:v>44011</c:v>
                </c:pt>
                <c:pt idx="105">
                  <c:v>44012</c:v>
                </c:pt>
                <c:pt idx="106">
                  <c:v>44013</c:v>
                </c:pt>
                <c:pt idx="107">
                  <c:v>44014</c:v>
                </c:pt>
                <c:pt idx="108">
                  <c:v>44015</c:v>
                </c:pt>
                <c:pt idx="109">
                  <c:v>44016</c:v>
                </c:pt>
                <c:pt idx="110">
                  <c:v>44017</c:v>
                </c:pt>
                <c:pt idx="111">
                  <c:v>44018</c:v>
                </c:pt>
                <c:pt idx="112">
                  <c:v>44019</c:v>
                </c:pt>
                <c:pt idx="113">
                  <c:v>44020</c:v>
                </c:pt>
                <c:pt idx="114">
                  <c:v>44021</c:v>
                </c:pt>
                <c:pt idx="115">
                  <c:v>44022</c:v>
                </c:pt>
                <c:pt idx="116">
                  <c:v>44023</c:v>
                </c:pt>
                <c:pt idx="117">
                  <c:v>44024</c:v>
                </c:pt>
                <c:pt idx="118">
                  <c:v>44025</c:v>
                </c:pt>
                <c:pt idx="119">
                  <c:v>44026</c:v>
                </c:pt>
                <c:pt idx="120">
                  <c:v>44027</c:v>
                </c:pt>
                <c:pt idx="121">
                  <c:v>44028</c:v>
                </c:pt>
                <c:pt idx="122">
                  <c:v>44029</c:v>
                </c:pt>
                <c:pt idx="123">
                  <c:v>44030</c:v>
                </c:pt>
                <c:pt idx="124">
                  <c:v>44031</c:v>
                </c:pt>
                <c:pt idx="125">
                  <c:v>44032</c:v>
                </c:pt>
                <c:pt idx="126">
                  <c:v>44033</c:v>
                </c:pt>
                <c:pt idx="127">
                  <c:v>44034</c:v>
                </c:pt>
                <c:pt idx="128">
                  <c:v>44035</c:v>
                </c:pt>
                <c:pt idx="129">
                  <c:v>44036</c:v>
                </c:pt>
                <c:pt idx="130">
                  <c:v>44037</c:v>
                </c:pt>
                <c:pt idx="131">
                  <c:v>44038</c:v>
                </c:pt>
                <c:pt idx="132">
                  <c:v>44039</c:v>
                </c:pt>
                <c:pt idx="133">
                  <c:v>44040</c:v>
                </c:pt>
                <c:pt idx="134">
                  <c:v>44041</c:v>
                </c:pt>
                <c:pt idx="135">
                  <c:v>44042</c:v>
                </c:pt>
                <c:pt idx="136">
                  <c:v>44043</c:v>
                </c:pt>
                <c:pt idx="137">
                  <c:v>44044</c:v>
                </c:pt>
                <c:pt idx="138">
                  <c:v>44045</c:v>
                </c:pt>
                <c:pt idx="139">
                  <c:v>44046</c:v>
                </c:pt>
                <c:pt idx="140">
                  <c:v>44047</c:v>
                </c:pt>
                <c:pt idx="141">
                  <c:v>44048</c:v>
                </c:pt>
                <c:pt idx="142">
                  <c:v>44049</c:v>
                </c:pt>
                <c:pt idx="143">
                  <c:v>44050</c:v>
                </c:pt>
                <c:pt idx="144">
                  <c:v>44051</c:v>
                </c:pt>
                <c:pt idx="145">
                  <c:v>44052</c:v>
                </c:pt>
                <c:pt idx="146">
                  <c:v>44053</c:v>
                </c:pt>
                <c:pt idx="147">
                  <c:v>44054</c:v>
                </c:pt>
                <c:pt idx="148">
                  <c:v>44055</c:v>
                </c:pt>
                <c:pt idx="149">
                  <c:v>44056</c:v>
                </c:pt>
                <c:pt idx="150">
                  <c:v>44057</c:v>
                </c:pt>
                <c:pt idx="151">
                  <c:v>44058</c:v>
                </c:pt>
                <c:pt idx="152">
                  <c:v>44059</c:v>
                </c:pt>
                <c:pt idx="153">
                  <c:v>44060</c:v>
                </c:pt>
                <c:pt idx="154">
                  <c:v>44061</c:v>
                </c:pt>
                <c:pt idx="155">
                  <c:v>44062</c:v>
                </c:pt>
                <c:pt idx="156">
                  <c:v>44063</c:v>
                </c:pt>
                <c:pt idx="157">
                  <c:v>44064</c:v>
                </c:pt>
                <c:pt idx="158">
                  <c:v>44065</c:v>
                </c:pt>
                <c:pt idx="159">
                  <c:v>44066</c:v>
                </c:pt>
                <c:pt idx="160">
                  <c:v>44067</c:v>
                </c:pt>
                <c:pt idx="161">
                  <c:v>44068</c:v>
                </c:pt>
                <c:pt idx="162">
                  <c:v>44069</c:v>
                </c:pt>
                <c:pt idx="163">
                  <c:v>44070</c:v>
                </c:pt>
                <c:pt idx="164">
                  <c:v>44071</c:v>
                </c:pt>
                <c:pt idx="165">
                  <c:v>44072</c:v>
                </c:pt>
                <c:pt idx="166">
                  <c:v>44073</c:v>
                </c:pt>
                <c:pt idx="167">
                  <c:v>44074</c:v>
                </c:pt>
                <c:pt idx="168">
                  <c:v>44075</c:v>
                </c:pt>
                <c:pt idx="169">
                  <c:v>44076</c:v>
                </c:pt>
                <c:pt idx="170">
                  <c:v>44077</c:v>
                </c:pt>
                <c:pt idx="171">
                  <c:v>44078</c:v>
                </c:pt>
                <c:pt idx="172">
                  <c:v>44079</c:v>
                </c:pt>
                <c:pt idx="173">
                  <c:v>44080</c:v>
                </c:pt>
                <c:pt idx="174">
                  <c:v>44081</c:v>
                </c:pt>
                <c:pt idx="175">
                  <c:v>44082</c:v>
                </c:pt>
                <c:pt idx="176">
                  <c:v>44083</c:v>
                </c:pt>
                <c:pt idx="177">
                  <c:v>44084</c:v>
                </c:pt>
              </c:numCache>
            </c:numRef>
          </c:cat>
          <c:val>
            <c:numRef>
              <c:extLst>
                <c:ext xmlns:c15="http://schemas.microsoft.com/office/drawing/2012/chart" uri="{02D57815-91ED-43cb-92C2-25804820EDAC}">
                  <c15:fullRef>
                    <c15:sqref>'Official - RIVM'!$AN$4:$AN$175</c15:sqref>
                  </c15:fullRef>
                </c:ext>
              </c:extLst>
              <c:f>('Official - RIVM'!$AN$15:$AN$102,'Official - RIVM'!$AN$111:$AN$175)</c:f>
              <c:numCache>
                <c:formatCode>General</c:formatCode>
                <c:ptCount val="153"/>
                <c:pt idx="5" formatCode="0.00">
                  <c:v>1.5999999999999999</c:v>
                </c:pt>
                <c:pt idx="6" formatCode="0.00">
                  <c:v>1.5000000000000002</c:v>
                </c:pt>
                <c:pt idx="7" formatCode="0.00">
                  <c:v>1.6666666666666665</c:v>
                </c:pt>
                <c:pt idx="8" formatCode="0.00">
                  <c:v>1.3666666666666667</c:v>
                </c:pt>
                <c:pt idx="9" formatCode="0.00">
                  <c:v>1.2073170731707317</c:v>
                </c:pt>
                <c:pt idx="10" formatCode="0.00">
                  <c:v>1.4141414141414141</c:v>
                </c:pt>
                <c:pt idx="11" formatCode="0.00">
                  <c:v>1.3571428571428572</c:v>
                </c:pt>
                <c:pt idx="12" formatCode="0.00">
                  <c:v>1.2842105263157895</c:v>
                </c:pt>
                <c:pt idx="13" formatCode="0.00">
                  <c:v>1.1926229508196722</c:v>
                </c:pt>
                <c:pt idx="14" formatCode="0.00">
                  <c:v>1.2130584192439864</c:v>
                </c:pt>
                <c:pt idx="15" formatCode="0.00">
                  <c:v>1.15014164305949</c:v>
                </c:pt>
                <c:pt idx="16" formatCode="0.00">
                  <c:v>1.2339901477832511</c:v>
                </c:pt>
                <c:pt idx="17" formatCode="0.00">
                  <c:v>1.1596806387225549</c:v>
                </c:pt>
                <c:pt idx="18" formatCode="0.00">
                  <c:v>1.0998278829604131</c:v>
                </c:pt>
                <c:pt idx="19" formatCode="0.00">
                  <c:v>1.1392801251956182</c:v>
                </c:pt>
                <c:pt idx="20" formatCode="0.00">
                  <c:v>1.0851648351648353</c:v>
                </c:pt>
                <c:pt idx="21" formatCode="0.00">
                  <c:v>1.0848101265822785</c:v>
                </c:pt>
                <c:pt idx="22" formatCode="0.00">
                  <c:v>1.1155192532088682</c:v>
                </c:pt>
                <c:pt idx="23" formatCode="0.00">
                  <c:v>1.0491631799163179</c:v>
                </c:pt>
                <c:pt idx="24" formatCode="0.00">
                  <c:v>1.0518444666001996</c:v>
                </c:pt>
                <c:pt idx="25" formatCode="0.00">
                  <c:v>1.0540284360189573</c:v>
                </c:pt>
                <c:pt idx="26" formatCode="0.00">
                  <c:v>1.0161870503597121</c:v>
                </c:pt>
                <c:pt idx="27" formatCode="0.00">
                  <c:v>1.0353982300884956</c:v>
                </c:pt>
                <c:pt idx="28" formatCode="0.00">
                  <c:v>1.0119658119658119</c:v>
                </c:pt>
                <c:pt idx="29" formatCode="0.00">
                  <c:v>0.97972972972972983</c:v>
                </c:pt>
                <c:pt idx="30" formatCode="0.00">
                  <c:v>0.9905172413793103</c:v>
                </c:pt>
                <c:pt idx="31" formatCode="0.00">
                  <c:v>0.94865100087032206</c:v>
                </c:pt>
                <c:pt idx="32" formatCode="0.00">
                  <c:v>0.98715596330275235</c:v>
                </c:pt>
                <c:pt idx="33" formatCode="0.00">
                  <c:v>0.97211895910780655</c:v>
                </c:pt>
                <c:pt idx="34" formatCode="0.00">
                  <c:v>0.98087954110898679</c:v>
                </c:pt>
                <c:pt idx="35" formatCode="0.00">
                  <c:v>0.96296296296296291</c:v>
                </c:pt>
                <c:pt idx="36" formatCode="0.00">
                  <c:v>0.97874493927125505</c:v>
                </c:pt>
                <c:pt idx="37" formatCode="0.00">
                  <c:v>0.97207859358841775</c:v>
                </c:pt>
                <c:pt idx="38" formatCode="0.00">
                  <c:v>1.021276595744681</c:v>
                </c:pt>
                <c:pt idx="39" formatCode="0.00">
                  <c:v>0.97083333333333333</c:v>
                </c:pt>
                <c:pt idx="40" formatCode="0.00">
                  <c:v>0.97532188841201728</c:v>
                </c:pt>
                <c:pt idx="41" formatCode="0.00">
                  <c:v>0.96699669966996693</c:v>
                </c:pt>
                <c:pt idx="42" formatCode="0.00">
                  <c:v>0.96131968145620017</c:v>
                </c:pt>
                <c:pt idx="43" formatCode="0.00">
                  <c:v>0.99763313609467463</c:v>
                </c:pt>
                <c:pt idx="44" formatCode="0.00">
                  <c:v>0.99288256227757998</c:v>
                </c:pt>
                <c:pt idx="45" formatCode="0.00">
                  <c:v>0.96057347670250903</c:v>
                </c:pt>
                <c:pt idx="46" formatCode="0.00">
                  <c:v>0.95398009950248752</c:v>
                </c:pt>
                <c:pt idx="47" formatCode="0.00">
                  <c:v>0.95176010430247726</c:v>
                </c:pt>
                <c:pt idx="48" formatCode="0.00">
                  <c:v>0.95205479452054798</c:v>
                </c:pt>
                <c:pt idx="49" formatCode="0.00">
                  <c:v>0.97122302158273377</c:v>
                </c:pt>
                <c:pt idx="50" formatCode="0.00">
                  <c:v>0.91407407407407404</c:v>
                </c:pt>
                <c:pt idx="51" formatCode="0.00">
                  <c:v>0.90437601296596437</c:v>
                </c:pt>
                <c:pt idx="52" formatCode="0.00">
                  <c:v>0.93189964157706107</c:v>
                </c:pt>
                <c:pt idx="53" formatCode="0.00">
                  <c:v>0.92499999999999982</c:v>
                </c:pt>
                <c:pt idx="54" formatCode="0.00">
                  <c:v>0.94594594594594605</c:v>
                </c:pt>
                <c:pt idx="55" formatCode="0.00">
                  <c:v>0.92747252747252751</c:v>
                </c:pt>
                <c:pt idx="56" formatCode="0.00">
                  <c:v>0.95734597156398105</c:v>
                </c:pt>
                <c:pt idx="57" formatCode="0.00">
                  <c:v>0.9133663366336634</c:v>
                </c:pt>
                <c:pt idx="58" formatCode="0.00">
                  <c:v>0.98644986449864491</c:v>
                </c:pt>
                <c:pt idx="59" formatCode="0.00">
                  <c:v>0.93956043956043955</c:v>
                </c:pt>
                <c:pt idx="60" formatCode="0.00">
                  <c:v>0.96198830409356728</c:v>
                </c:pt>
                <c:pt idx="61" formatCode="0.00">
                  <c:v>0.95136778115501519</c:v>
                </c:pt>
                <c:pt idx="62" formatCode="0.00">
                  <c:v>0.93610223642172519</c:v>
                </c:pt>
                <c:pt idx="63" formatCode="0.00">
                  <c:v>0.9180887372013653</c:v>
                </c:pt>
                <c:pt idx="64" formatCode="0.00">
                  <c:v>0.99628252788104077</c:v>
                </c:pt>
                <c:pt idx="65" formatCode="0.00">
                  <c:v>0.89925373134328368</c:v>
                </c:pt>
                <c:pt idx="66" formatCode="0.00">
                  <c:v>0.90871369294605797</c:v>
                </c:pt>
                <c:pt idx="67" formatCode="0.00">
                  <c:v>0.92237442922374435</c:v>
                </c:pt>
                <c:pt idx="68" formatCode="0.00">
                  <c:v>0.90099009900990101</c:v>
                </c:pt>
                <c:pt idx="69" formatCode="0.00">
                  <c:v>0.95054945054945061</c:v>
                </c:pt>
                <c:pt idx="70" formatCode="0.00">
                  <c:v>0.89595375722543347</c:v>
                </c:pt>
                <c:pt idx="71" formatCode="0.00">
                  <c:v>0.9096774193548387</c:v>
                </c:pt>
                <c:pt idx="72" formatCode="0.00">
                  <c:v>0.97163120567375894</c:v>
                </c:pt>
                <c:pt idx="73" formatCode="0.00">
                  <c:v>0.91970802919708017</c:v>
                </c:pt>
                <c:pt idx="74" formatCode="0.00">
                  <c:v>0.97619047619047628</c:v>
                </c:pt>
                <c:pt idx="75" formatCode="0.00">
                  <c:v>0.99186991869918684</c:v>
                </c:pt>
                <c:pt idx="76" formatCode="0.00">
                  <c:v>0.97540983606557385</c:v>
                </c:pt>
                <c:pt idx="77" formatCode="0.00">
                  <c:v>1</c:v>
                </c:pt>
                <c:pt idx="78" formatCode="0.00">
                  <c:v>0.99159663865546221</c:v>
                </c:pt>
                <c:pt idx="79" formatCode="0.00">
                  <c:v>0.94915254237288138</c:v>
                </c:pt>
                <c:pt idx="80" formatCode="0.00">
                  <c:v>0.9464285714285714</c:v>
                </c:pt>
                <c:pt idx="81" formatCode="0.00">
                  <c:v>0.91509433962264153</c:v>
                </c:pt>
                <c:pt idx="82" formatCode="0.00">
                  <c:v>0.92783505154639179</c:v>
                </c:pt>
                <c:pt idx="83" formatCode="0.00">
                  <c:v>1.0111111111111111</c:v>
                </c:pt>
                <c:pt idx="84" formatCode="0.00">
                  <c:v>0.91208791208791218</c:v>
                </c:pt>
                <c:pt idx="85" formatCode="0.00">
                  <c:v>0.86746987951807231</c:v>
                </c:pt>
                <c:pt idx="86" formatCode="0.00">
                  <c:v>0.86111111111111105</c:v>
                </c:pt>
                <c:pt idx="87" formatCode="0.00">
                  <c:v>1.0483870967741935</c:v>
                </c:pt>
                <c:pt idx="88" formatCode="0.00">
                  <c:v>0.86046511627906974</c:v>
                </c:pt>
                <c:pt idx="89" formatCode="0.00">
                  <c:v>0.8648648648648648</c:v>
                </c:pt>
                <c:pt idx="90" formatCode="0.00">
                  <c:v>1</c:v>
                </c:pt>
                <c:pt idx="91" formatCode="0.00">
                  <c:v>0.9375</c:v>
                </c:pt>
                <c:pt idx="92" formatCode="0.00">
                  <c:v>0.9</c:v>
                </c:pt>
                <c:pt idx="93" formatCode="0.00">
                  <c:v>1</c:v>
                </c:pt>
                <c:pt idx="94" formatCode="0.00">
                  <c:v>0.88888888888888884</c:v>
                </c:pt>
                <c:pt idx="95" formatCode="0.00">
                  <c:v>1</c:v>
                </c:pt>
                <c:pt idx="96" formatCode="0.00">
                  <c:v>1</c:v>
                </c:pt>
                <c:pt idx="97" formatCode="0.00">
                  <c:v>0.83333333333333337</c:v>
                </c:pt>
                <c:pt idx="98" formatCode="0.00">
                  <c:v>0.9</c:v>
                </c:pt>
                <c:pt idx="99" formatCode="0.00">
                  <c:v>0.88888888888888873</c:v>
                </c:pt>
                <c:pt idx="100" formatCode="0.00">
                  <c:v>0.6875</c:v>
                </c:pt>
                <c:pt idx="101" formatCode="0.00">
                  <c:v>1</c:v>
                </c:pt>
                <c:pt idx="102" formatCode="0.00">
                  <c:v>1.1818181818181819</c:v>
                </c:pt>
                <c:pt idx="103" formatCode="0.00">
                  <c:v>0.84615384615384615</c:v>
                </c:pt>
                <c:pt idx="104" formatCode="0.00">
                  <c:v>1</c:v>
                </c:pt>
                <c:pt idx="105" formatCode="0.00">
                  <c:v>1.0909090909090908</c:v>
                </c:pt>
                <c:pt idx="106" formatCode="0.00">
                  <c:v>1.0833333333333335</c:v>
                </c:pt>
                <c:pt idx="107" formatCode="0.00">
                  <c:v>1</c:v>
                </c:pt>
                <c:pt idx="108" formatCode="0.00">
                  <c:v>1.0769230769230769</c:v>
                </c:pt>
                <c:pt idx="109" formatCode="0.00">
                  <c:v>0.7857142857142857</c:v>
                </c:pt>
                <c:pt idx="110" formatCode="0.00">
                  <c:v>1.0909090909090908</c:v>
                </c:pt>
                <c:pt idx="111" formatCode="0.00">
                  <c:v>0.91666666666666674</c:v>
                </c:pt>
                <c:pt idx="112" formatCode="0.00">
                  <c:v>1.0909090909090908</c:v>
                </c:pt>
                <c:pt idx="113" formatCode="0.00">
                  <c:v>0.75000000000000011</c:v>
                </c:pt>
                <c:pt idx="114" formatCode="0.00">
                  <c:v>1</c:v>
                </c:pt>
                <c:pt idx="115" formatCode="0.00">
                  <c:v>0.77777777777777768</c:v>
                </c:pt>
                <c:pt idx="116" formatCode="0.00">
                  <c:v>1</c:v>
                </c:pt>
                <c:pt idx="117" formatCode="0.00">
                  <c:v>0.8571428571428571</c:v>
                </c:pt>
                <c:pt idx="118" formatCode="0.00">
                  <c:v>1</c:v>
                </c:pt>
                <c:pt idx="119" formatCode="0.00">
                  <c:v>0.83333333333333337</c:v>
                </c:pt>
                <c:pt idx="120" formatCode="0.00">
                  <c:v>1.5999999999999999</c:v>
                </c:pt>
                <c:pt idx="121" formatCode="0.00">
                  <c:v>1</c:v>
                </c:pt>
                <c:pt idx="122" formatCode="0.00">
                  <c:v>1</c:v>
                </c:pt>
                <c:pt idx="123" formatCode="0.00">
                  <c:v>1</c:v>
                </c:pt>
                <c:pt idx="124" formatCode="0.00">
                  <c:v>0.875</c:v>
                </c:pt>
                <c:pt idx="125" formatCode="0.00">
                  <c:v>1.2857142857142858</c:v>
                </c:pt>
                <c:pt idx="126" formatCode="0.00">
                  <c:v>0.77777777777777768</c:v>
                </c:pt>
                <c:pt idx="127" formatCode="0.00">
                  <c:v>1</c:v>
                </c:pt>
                <c:pt idx="128" formatCode="0.00">
                  <c:v>1.1428571428571428</c:v>
                </c:pt>
                <c:pt idx="129" formatCode="0.00">
                  <c:v>0.875</c:v>
                </c:pt>
                <c:pt idx="130" formatCode="0.00">
                  <c:v>1</c:v>
                </c:pt>
                <c:pt idx="131" formatCode="0.00">
                  <c:v>1</c:v>
                </c:pt>
                <c:pt idx="132" formatCode="0.00">
                  <c:v>1.1428571428571428</c:v>
                </c:pt>
                <c:pt idx="133" formatCode="0.00">
                  <c:v>1.25</c:v>
                </c:pt>
                <c:pt idx="134" formatCode="0.00">
                  <c:v>0.79999999999999993</c:v>
                </c:pt>
                <c:pt idx="135" formatCode="0.00">
                  <c:v>1</c:v>
                </c:pt>
                <c:pt idx="136" formatCode="0.00">
                  <c:v>1.1250000000000002</c:v>
                </c:pt>
                <c:pt idx="137" formatCode="0.00">
                  <c:v>1</c:v>
                </c:pt>
                <c:pt idx="138" formatCode="0.00">
                  <c:v>0.88888888888888873</c:v>
                </c:pt>
                <c:pt idx="139" formatCode="0.00">
                  <c:v>0.625</c:v>
                </c:pt>
                <c:pt idx="140" formatCode="0.00">
                  <c:v>0.6</c:v>
                </c:pt>
                <c:pt idx="141" formatCode="0.00">
                  <c:v>1.3333333333333333</c:v>
                </c:pt>
                <c:pt idx="142" formatCode="0.00">
                  <c:v>0.75</c:v>
                </c:pt>
                <c:pt idx="143" formatCode="0.00">
                  <c:v>0.66666666666666663</c:v>
                </c:pt>
                <c:pt idx="144" formatCode="0.00">
                  <c:v>1.5</c:v>
                </c:pt>
                <c:pt idx="145" formatCode="0.00">
                  <c:v>1.3333333333333333</c:v>
                </c:pt>
                <c:pt idx="146" formatCode="0.00">
                  <c:v>2.2500000000000004</c:v>
                </c:pt>
                <c:pt idx="147" formatCode="0.00">
                  <c:v>1.3333333333333333</c:v>
                </c:pt>
                <c:pt idx="148" formatCode="0.00">
                  <c:v>1.0833333333333335</c:v>
                </c:pt>
                <c:pt idx="149" formatCode="0.00">
                  <c:v>1.2307692307692306</c:v>
                </c:pt>
                <c:pt idx="150" formatCode="0.00">
                  <c:v>1.25</c:v>
                </c:pt>
                <c:pt idx="151" formatCode="0.00">
                  <c:v>1.2</c:v>
                </c:pt>
                <c:pt idx="152" formatCode="0.00">
                  <c:v>1.0833333333333335</c:v>
                </c:pt>
              </c:numCache>
            </c:numRef>
          </c:val>
          <c:smooth val="1"/>
          <c:extLst>
            <c:ext xmlns:c16="http://schemas.microsoft.com/office/drawing/2014/chart" uri="{C3380CC4-5D6E-409C-BE32-E72D297353CC}">
              <c16:uniqueId val="{00000002-3193-4454-87DF-7E80EF035488}"/>
            </c:ext>
          </c:extLst>
        </c:ser>
        <c:dLbls>
          <c:showLegendKey val="0"/>
          <c:showVal val="0"/>
          <c:showCatName val="0"/>
          <c:showSerName val="0"/>
          <c:showPercent val="0"/>
          <c:showBubbleSize val="0"/>
        </c:dLbls>
        <c:marker val="1"/>
        <c:smooth val="0"/>
        <c:axId val="842288120"/>
        <c:axId val="842298944"/>
      </c:lineChart>
      <c:catAx>
        <c:axId val="596612160"/>
        <c:scaling>
          <c:orientation val="minMax"/>
        </c:scaling>
        <c:delete val="0"/>
        <c:axPos val="b"/>
        <c:numFmt formatCode="d/m;@" sourceLinked="0"/>
        <c:majorTickMark val="out"/>
        <c:minorTickMark val="none"/>
        <c:tickLblPos val="nextTo"/>
        <c:spPr>
          <a:solidFill>
            <a:srgbClr val="FFE7E7"/>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613144"/>
        <c:crosses val="autoZero"/>
        <c:auto val="1"/>
        <c:lblAlgn val="ctr"/>
        <c:lblOffset val="100"/>
        <c:tickLblSkip val="3"/>
        <c:noMultiLvlLbl val="1"/>
      </c:catAx>
      <c:valAx>
        <c:axId val="596613144"/>
        <c:scaling>
          <c:orientation val="minMax"/>
          <c:max val="0.5"/>
          <c:min val="0"/>
        </c:scaling>
        <c:delete val="0"/>
        <c:axPos val="l"/>
        <c:majorGridlines>
          <c:spPr>
            <a:ln w="9525" cap="flat" cmpd="sng" algn="ctr">
              <a:solidFill>
                <a:schemeClr val="tx1"/>
              </a:solidFill>
              <a:round/>
            </a:ln>
            <a:effectLst/>
          </c:spPr>
        </c:majorGridlines>
        <c:minorGridlines>
          <c:spPr>
            <a:ln w="9525" cap="flat" cmpd="sng" algn="ctr">
              <a:solidFill>
                <a:schemeClr val="bg2">
                  <a:lumMod val="90000"/>
                </a:schemeClr>
              </a:solidFill>
              <a:round/>
            </a:ln>
            <a:effectLst/>
          </c:spPr>
        </c:min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NL"/>
          </a:p>
        </c:txPr>
        <c:crossAx val="596612160"/>
        <c:crosses val="autoZero"/>
        <c:crossBetween val="midCat"/>
        <c:majorUnit val="0.25"/>
        <c:minorUnit val="0.25"/>
      </c:valAx>
      <c:valAx>
        <c:axId val="842298944"/>
        <c:scaling>
          <c:orientation val="minMax"/>
          <c:max val="2"/>
          <c:min val="0"/>
        </c:scaling>
        <c:delete val="0"/>
        <c:axPos val="r"/>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NL"/>
          </a:p>
        </c:txPr>
        <c:crossAx val="842288120"/>
        <c:crosses val="max"/>
        <c:crossBetween val="between"/>
      </c:valAx>
      <c:dateAx>
        <c:axId val="842288120"/>
        <c:scaling>
          <c:orientation val="minMax"/>
        </c:scaling>
        <c:delete val="1"/>
        <c:axPos val="b"/>
        <c:numFmt formatCode="m/d/yyyy" sourceLinked="1"/>
        <c:majorTickMark val="out"/>
        <c:minorTickMark val="none"/>
        <c:tickLblPos val="nextTo"/>
        <c:crossAx val="842298944"/>
        <c:crosses val="autoZero"/>
        <c:auto val="1"/>
        <c:lblOffset val="100"/>
        <c:baseTimeUnit val="days"/>
      </c:dateAx>
      <c:spPr>
        <a:solidFill>
          <a:srgbClr val="FFE7E7"/>
        </a:solidFill>
        <a:ln>
          <a:noFill/>
        </a:ln>
        <a:effectLst/>
      </c:spPr>
    </c:plotArea>
    <c:plotVisOnly val="1"/>
    <c:dispBlanksAs val="gap"/>
    <c:showDLblsOverMax val="0"/>
    <c:extLst/>
  </c:chart>
  <c:spPr>
    <a:solidFill>
      <a:srgbClr val="FFE7E7"/>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0.21750722222222221"/>
          <c:y val="1.9380694444444443E-2"/>
          <c:w val="0.73267611111111108"/>
          <c:h val="0.88706916666666669"/>
        </c:manualLayout>
      </c:layout>
      <c:barChart>
        <c:barDir val="col"/>
        <c:grouping val="stacked"/>
        <c:varyColors val="0"/>
        <c:ser>
          <c:idx val="0"/>
          <c:order val="1"/>
          <c:tx>
            <c:strRef>
              <c:f>'Official - RIVM'!$U$3</c:f>
              <c:strCache>
                <c:ptCount val="1"/>
                <c:pt idx="0">
                  <c:v> Reported before today</c:v>
                </c:pt>
              </c:strCache>
            </c:strRef>
          </c:tx>
          <c:spPr>
            <a:solidFill>
              <a:schemeClr val="accent2">
                <a:lumMod val="40000"/>
                <a:lumOff val="60000"/>
              </a:schemeClr>
            </a:solidFill>
            <a:ln>
              <a:noFill/>
            </a:ln>
            <a:effectLst/>
          </c:spPr>
          <c:invertIfNegative val="0"/>
          <c:cat>
            <c:strLit>
              <c:ptCount val="42"/>
              <c:pt idx="0">
                <c:v>16/07/2020</c:v>
              </c:pt>
              <c:pt idx="1">
                <c:v>17/07/2020</c:v>
              </c:pt>
              <c:pt idx="2">
                <c:v>18/07/2020</c:v>
              </c:pt>
              <c:pt idx="3">
                <c:v>19/07/2020</c:v>
              </c:pt>
              <c:pt idx="4">
                <c:v>20/07/2020</c:v>
              </c:pt>
              <c:pt idx="5">
                <c:v>21/07/2020</c:v>
              </c:pt>
              <c:pt idx="6">
                <c:v>22/07/2020</c:v>
              </c:pt>
              <c:pt idx="7">
                <c:v>23/07/2020</c:v>
              </c:pt>
              <c:pt idx="8">
                <c:v>24/07/2020</c:v>
              </c:pt>
              <c:pt idx="9">
                <c:v>25/07/2020</c:v>
              </c:pt>
              <c:pt idx="10">
                <c:v>26/07/2020</c:v>
              </c:pt>
              <c:pt idx="11">
                <c:v>27/07/2020</c:v>
              </c:pt>
              <c:pt idx="12">
                <c:v>28/07/2020</c:v>
              </c:pt>
              <c:pt idx="13">
                <c:v>29/07/2020</c:v>
              </c:pt>
              <c:pt idx="14">
                <c:v>30/07/2020</c:v>
              </c:pt>
              <c:pt idx="15">
                <c:v>31/07/2020</c:v>
              </c:pt>
              <c:pt idx="16">
                <c:v>01/08/2020</c:v>
              </c:pt>
              <c:pt idx="17">
                <c:v>02/08/2020</c:v>
              </c:pt>
              <c:pt idx="18">
                <c:v>03/08/2020</c:v>
              </c:pt>
              <c:pt idx="19">
                <c:v>04/08/2020</c:v>
              </c:pt>
              <c:pt idx="20">
                <c:v>05/08/2020</c:v>
              </c:pt>
              <c:pt idx="21">
                <c:v>06/08/2020</c:v>
              </c:pt>
              <c:pt idx="22">
                <c:v>07/08/2020</c:v>
              </c:pt>
              <c:pt idx="23">
                <c:v>08/08/2020</c:v>
              </c:pt>
              <c:pt idx="24">
                <c:v>09/08/2020</c:v>
              </c:pt>
              <c:pt idx="25">
                <c:v>10/08/2020</c:v>
              </c:pt>
              <c:pt idx="26">
                <c:v>11/08/2020</c:v>
              </c:pt>
              <c:pt idx="27">
                <c:v>12/08/2020</c:v>
              </c:pt>
              <c:pt idx="28">
                <c:v>13/08/2020</c:v>
              </c:pt>
              <c:pt idx="29">
                <c:v>14/08/2020</c:v>
              </c:pt>
              <c:pt idx="30">
                <c:v>15/08/2020</c:v>
              </c:pt>
              <c:pt idx="31">
                <c:v>16/08/2020</c:v>
              </c:pt>
              <c:pt idx="32">
                <c:v>17/08/2020</c:v>
              </c:pt>
              <c:pt idx="33">
                <c:v>18/08/2020</c:v>
              </c:pt>
              <c:pt idx="34">
                <c:v>19/08/2020</c:v>
              </c:pt>
              <c:pt idx="35">
                <c:v>20/08/2020</c:v>
              </c:pt>
              <c:pt idx="36">
                <c:v>21/08/2020</c:v>
              </c:pt>
              <c:pt idx="37">
                <c:v>22/08/2020</c:v>
              </c:pt>
              <c:pt idx="38">
                <c:v>23/08/2020</c:v>
              </c:pt>
              <c:pt idx="39">
                <c:v>24/08/2020</c:v>
              </c:pt>
              <c:pt idx="40">
                <c:v>25/08/2020</c:v>
              </c:pt>
              <c:pt idx="41">
                <c:v>26/08/2020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RIVM'!$U$4:$U$200</c15:sqref>
                  </c15:fullRef>
                </c:ext>
              </c:extLst>
              <c:f>'Official - RIVM'!$U$144:$U$185</c:f>
              <c:numCache>
                <c:formatCode>General</c:formatCode>
                <c:ptCount val="42"/>
                <c:pt idx="0">
                  <c:v>0</c:v>
                </c:pt>
                <c:pt idx="1">
                  <c:v>3</c:v>
                </c:pt>
                <c:pt idx="2">
                  <c:v>2</c:v>
                </c:pt>
                <c:pt idx="3">
                  <c:v>4</c:v>
                </c:pt>
                <c:pt idx="4">
                  <c:v>2</c:v>
                </c:pt>
                <c:pt idx="5">
                  <c:v>1</c:v>
                </c:pt>
                <c:pt idx="6">
                  <c:v>3</c:v>
                </c:pt>
                <c:pt idx="7">
                  <c:v>5</c:v>
                </c:pt>
                <c:pt idx="8">
                  <c:v>3</c:v>
                </c:pt>
                <c:pt idx="9">
                  <c:v>5</c:v>
                </c:pt>
                <c:pt idx="10">
                  <c:v>1</c:v>
                </c:pt>
                <c:pt idx="11">
                  <c:v>3</c:v>
                </c:pt>
                <c:pt idx="12">
                  <c:v>6</c:v>
                </c:pt>
                <c:pt idx="13">
                  <c:v>4</c:v>
                </c:pt>
                <c:pt idx="14">
                  <c:v>12</c:v>
                </c:pt>
                <c:pt idx="15">
                  <c:v>9</c:v>
                </c:pt>
                <c:pt idx="16">
                  <c:v>4</c:v>
                </c:pt>
                <c:pt idx="17">
                  <c:v>2</c:v>
                </c:pt>
                <c:pt idx="18">
                  <c:v>7</c:v>
                </c:pt>
                <c:pt idx="19">
                  <c:v>2</c:v>
                </c:pt>
                <c:pt idx="20">
                  <c:v>3</c:v>
                </c:pt>
                <c:pt idx="21">
                  <c:v>4</c:v>
                </c:pt>
                <c:pt idx="22">
                  <c:v>7</c:v>
                </c:pt>
                <c:pt idx="23">
                  <c:v>10</c:v>
                </c:pt>
                <c:pt idx="24">
                  <c:v>12</c:v>
                </c:pt>
                <c:pt idx="25">
                  <c:v>11</c:v>
                </c:pt>
                <c:pt idx="26">
                  <c:v>3</c:v>
                </c:pt>
                <c:pt idx="27">
                  <c:v>5</c:v>
                </c:pt>
                <c:pt idx="28">
                  <c:v>3</c:v>
                </c:pt>
                <c:pt idx="29">
                  <c:v>2</c:v>
                </c:pt>
                <c:pt idx="30">
                  <c:v>3</c:v>
                </c:pt>
                <c:pt idx="31">
                  <c:v>2</c:v>
                </c:pt>
                <c:pt idx="32">
                  <c:v>0</c:v>
                </c:pt>
                <c:pt idx="33">
                  <c:v>0</c:v>
                </c:pt>
                <c:pt idx="34">
                  <c:v>0</c:v>
                </c:pt>
                <c:pt idx="35">
                  <c:v>0</c:v>
                </c:pt>
                <c:pt idx="36">
                  <c:v>0</c:v>
                </c:pt>
                <c:pt idx="37">
                  <c:v>0</c:v>
                </c:pt>
                <c:pt idx="38">
                  <c:v>0</c:v>
                </c:pt>
                <c:pt idx="39">
                  <c:v>0</c:v>
                </c:pt>
                <c:pt idx="40">
                  <c:v>0</c:v>
                </c:pt>
              </c:numCache>
            </c:numRef>
          </c:val>
          <c:extLst>
            <c:ext xmlns:c15="http://schemas.microsoft.com/office/drawing/2012/chart" uri="{02D57815-91ED-43cb-92C2-25804820EDAC}">
              <c15:categoryFilterExceptions>
                <c15:categoryFilterException>
                  <c15:sqref>'Official - RIVM'!$U$33</c15:sqref>
                  <c15:spPr xmlns:c15="http://schemas.microsoft.com/office/drawing/2012/chart">
                    <a:solidFill>
                      <a:schemeClr val="accent2">
                        <a:lumMod val="40000"/>
                        <a:lumOff val="60000"/>
                      </a:schemeClr>
                    </a:solidFill>
                    <a:ln>
                      <a:noFill/>
                    </a:ln>
                    <a:effectLst/>
                  </c15:spPr>
                  <c15:invertIfNegative val="0"/>
                  <c15:bubble3D val="0"/>
                </c15:categoryFilterException>
              </c15:categoryFilterExceptions>
            </c:ext>
            <c:ext xmlns:c16="http://schemas.microsoft.com/office/drawing/2014/chart" uri="{C3380CC4-5D6E-409C-BE32-E72D297353CC}">
              <c16:uniqueId val="{00000000-5B34-43C7-A57D-EAD4A487C5B2}"/>
            </c:ext>
          </c:extLst>
        </c:ser>
        <c:ser>
          <c:idx val="2"/>
          <c:order val="2"/>
          <c:tx>
            <c:strRef>
              <c:f>'Official - RIVM'!$T$3</c:f>
              <c:strCache>
                <c:ptCount val="1"/>
                <c:pt idx="0">
                  <c:v> Added today</c:v>
                </c:pt>
              </c:strCache>
            </c:strRef>
          </c:tx>
          <c:spPr>
            <a:solidFill>
              <a:schemeClr val="accent2">
                <a:lumMod val="75000"/>
              </a:schemeClr>
            </a:solidFill>
            <a:ln>
              <a:noFill/>
            </a:ln>
            <a:effectLst/>
          </c:spPr>
          <c:invertIfNegative val="0"/>
          <c:cat>
            <c:strLit>
              <c:ptCount val="42"/>
              <c:pt idx="0">
                <c:v>16/07/2020</c:v>
              </c:pt>
              <c:pt idx="1">
                <c:v>17/07/2020</c:v>
              </c:pt>
              <c:pt idx="2">
                <c:v>18/07/2020</c:v>
              </c:pt>
              <c:pt idx="3">
                <c:v>19/07/2020</c:v>
              </c:pt>
              <c:pt idx="4">
                <c:v>20/07/2020</c:v>
              </c:pt>
              <c:pt idx="5">
                <c:v>21/07/2020</c:v>
              </c:pt>
              <c:pt idx="6">
                <c:v>22/07/2020</c:v>
              </c:pt>
              <c:pt idx="7">
                <c:v>23/07/2020</c:v>
              </c:pt>
              <c:pt idx="8">
                <c:v>24/07/2020</c:v>
              </c:pt>
              <c:pt idx="9">
                <c:v>25/07/2020</c:v>
              </c:pt>
              <c:pt idx="10">
                <c:v>26/07/2020</c:v>
              </c:pt>
              <c:pt idx="11">
                <c:v>27/07/2020</c:v>
              </c:pt>
              <c:pt idx="12">
                <c:v>28/07/2020</c:v>
              </c:pt>
              <c:pt idx="13">
                <c:v>29/07/2020</c:v>
              </c:pt>
              <c:pt idx="14">
                <c:v>30/07/2020</c:v>
              </c:pt>
              <c:pt idx="15">
                <c:v>31/07/2020</c:v>
              </c:pt>
              <c:pt idx="16">
                <c:v>01/08/2020</c:v>
              </c:pt>
              <c:pt idx="17">
                <c:v>02/08/2020</c:v>
              </c:pt>
              <c:pt idx="18">
                <c:v>03/08/2020</c:v>
              </c:pt>
              <c:pt idx="19">
                <c:v>04/08/2020</c:v>
              </c:pt>
              <c:pt idx="20">
                <c:v>05/08/2020</c:v>
              </c:pt>
              <c:pt idx="21">
                <c:v>06/08/2020</c:v>
              </c:pt>
              <c:pt idx="22">
                <c:v>07/08/2020</c:v>
              </c:pt>
              <c:pt idx="23">
                <c:v>08/08/2020</c:v>
              </c:pt>
              <c:pt idx="24">
                <c:v>09/08/2020</c:v>
              </c:pt>
              <c:pt idx="25">
                <c:v>10/08/2020</c:v>
              </c:pt>
              <c:pt idx="26">
                <c:v>11/08/2020</c:v>
              </c:pt>
              <c:pt idx="27">
                <c:v>12/08/2020</c:v>
              </c:pt>
              <c:pt idx="28">
                <c:v>13/08/2020</c:v>
              </c:pt>
              <c:pt idx="29">
                <c:v>14/08/2020</c:v>
              </c:pt>
              <c:pt idx="30">
                <c:v>15/08/2020</c:v>
              </c:pt>
              <c:pt idx="31">
                <c:v>16/08/2020</c:v>
              </c:pt>
              <c:pt idx="32">
                <c:v>17/08/2020</c:v>
              </c:pt>
              <c:pt idx="33">
                <c:v>18/08/2020</c:v>
              </c:pt>
              <c:pt idx="34">
                <c:v>19/08/2020</c:v>
              </c:pt>
              <c:pt idx="35">
                <c:v>20/08/2020</c:v>
              </c:pt>
              <c:pt idx="36">
                <c:v>21/08/2020</c:v>
              </c:pt>
              <c:pt idx="37">
                <c:v>22/08/2020</c:v>
              </c:pt>
              <c:pt idx="38">
                <c:v>23/08/2020</c:v>
              </c:pt>
              <c:pt idx="39">
                <c:v>24/08/2020</c:v>
              </c:pt>
              <c:pt idx="40">
                <c:v>25/08/2020</c:v>
              </c:pt>
              <c:pt idx="41">
                <c:v>26/08/2020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RIVM'!$T$4:$T$200</c15:sqref>
                  </c15:fullRef>
                </c:ext>
              </c:extLst>
              <c:f>'Official - RIVM'!$T$144:$T$185</c:f>
              <c:numCache>
                <c:formatCode>General</c:formatCode>
                <c:ptCount val="42"/>
                <c:pt idx="0">
                  <c:v>0</c:v>
                </c:pt>
                <c:pt idx="1">
                  <c:v>0</c:v>
                </c:pt>
                <c:pt idx="2">
                  <c:v>1</c:v>
                </c:pt>
                <c:pt idx="3">
                  <c:v>0</c:v>
                </c:pt>
                <c:pt idx="4">
                  <c:v>0</c:v>
                </c:pt>
                <c:pt idx="5">
                  <c:v>0</c:v>
                </c:pt>
                <c:pt idx="6">
                  <c:v>0</c:v>
                </c:pt>
                <c:pt idx="7">
                  <c:v>2</c:v>
                </c:pt>
                <c:pt idx="8">
                  <c:v>0</c:v>
                </c:pt>
                <c:pt idx="9">
                  <c:v>0</c:v>
                </c:pt>
                <c:pt idx="10">
                  <c:v>1</c:v>
                </c:pt>
                <c:pt idx="11">
                  <c:v>1</c:v>
                </c:pt>
                <c:pt idx="12">
                  <c:v>0</c:v>
                </c:pt>
                <c:pt idx="13">
                  <c:v>0</c:v>
                </c:pt>
                <c:pt idx="14">
                  <c:v>0</c:v>
                </c:pt>
                <c:pt idx="15">
                  <c:v>0</c:v>
                </c:pt>
                <c:pt idx="16">
                  <c:v>0</c:v>
                </c:pt>
                <c:pt idx="17">
                  <c:v>1</c:v>
                </c:pt>
                <c:pt idx="18">
                  <c:v>2</c:v>
                </c:pt>
                <c:pt idx="19">
                  <c:v>0</c:v>
                </c:pt>
                <c:pt idx="20">
                  <c:v>3</c:v>
                </c:pt>
                <c:pt idx="21">
                  <c:v>1</c:v>
                </c:pt>
                <c:pt idx="22">
                  <c:v>2</c:v>
                </c:pt>
                <c:pt idx="23">
                  <c:v>1</c:v>
                </c:pt>
                <c:pt idx="24">
                  <c:v>1</c:v>
                </c:pt>
                <c:pt idx="25">
                  <c:v>3</c:v>
                </c:pt>
                <c:pt idx="26">
                  <c:v>3</c:v>
                </c:pt>
                <c:pt idx="27">
                  <c:v>5</c:v>
                </c:pt>
                <c:pt idx="28">
                  <c:v>5</c:v>
                </c:pt>
                <c:pt idx="29">
                  <c:v>6</c:v>
                </c:pt>
                <c:pt idx="30">
                  <c:v>4</c:v>
                </c:pt>
                <c:pt idx="31">
                  <c:v>7</c:v>
                </c:pt>
                <c:pt idx="32">
                  <c:v>8</c:v>
                </c:pt>
                <c:pt idx="33">
                  <c:v>6</c:v>
                </c:pt>
                <c:pt idx="34">
                  <c:v>1</c:v>
                </c:pt>
                <c:pt idx="35">
                  <c:v>5</c:v>
                </c:pt>
                <c:pt idx="36">
                  <c:v>4</c:v>
                </c:pt>
                <c:pt idx="37">
                  <c:v>6</c:v>
                </c:pt>
                <c:pt idx="38">
                  <c:v>1</c:v>
                </c:pt>
                <c:pt idx="39">
                  <c:v>0</c:v>
                </c:pt>
                <c:pt idx="40">
                  <c:v>0</c:v>
                </c:pt>
              </c:numCache>
            </c:numRef>
          </c:val>
          <c:extLst>
            <c:ext xmlns:c16="http://schemas.microsoft.com/office/drawing/2014/chart" uri="{C3380CC4-5D6E-409C-BE32-E72D297353CC}">
              <c16:uniqueId val="{00000001-5B34-43C7-A57D-EAD4A487C5B2}"/>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RIVM'!$Y$3</c:f>
              <c:strCache>
                <c:ptCount val="1"/>
                <c:pt idx="0">
                  <c:v> 7 day moving average</c:v>
                </c:pt>
              </c:strCache>
            </c:strRef>
          </c:tx>
          <c:spPr>
            <a:ln w="44450" cap="rnd">
              <a:solidFill>
                <a:schemeClr val="accent2">
                  <a:lumMod val="50000"/>
                </a:schemeClr>
              </a:solidFill>
              <a:round/>
            </a:ln>
            <a:effectLst/>
          </c:spPr>
          <c:marker>
            <c:symbol val="none"/>
          </c:marker>
          <c:cat>
            <c:numRef>
              <c:extLst>
                <c:ext xmlns:c15="http://schemas.microsoft.com/office/drawing/2012/chart" uri="{02D57815-91ED-43cb-92C2-25804820EDAC}">
                  <c15:fullRef>
                    <c15:sqref>'Official - RIVM'!$C$4:$C$200</c15:sqref>
                  </c15:fullRef>
                </c:ext>
              </c:extLst>
              <c:f>'Official - RIVM'!$C$144:$C$185</c:f>
              <c:numCache>
                <c:formatCode>m/d/yyyy</c:formatCode>
                <c:ptCount val="42"/>
                <c:pt idx="0">
                  <c:v>44028</c:v>
                </c:pt>
                <c:pt idx="1">
                  <c:v>44029</c:v>
                </c:pt>
                <c:pt idx="2">
                  <c:v>44030</c:v>
                </c:pt>
                <c:pt idx="3">
                  <c:v>44031</c:v>
                </c:pt>
                <c:pt idx="4">
                  <c:v>44032</c:v>
                </c:pt>
                <c:pt idx="5">
                  <c:v>44033</c:v>
                </c:pt>
                <c:pt idx="6">
                  <c:v>44034</c:v>
                </c:pt>
                <c:pt idx="7">
                  <c:v>44035</c:v>
                </c:pt>
                <c:pt idx="8">
                  <c:v>44036</c:v>
                </c:pt>
                <c:pt idx="9">
                  <c:v>44037</c:v>
                </c:pt>
                <c:pt idx="10">
                  <c:v>44038</c:v>
                </c:pt>
                <c:pt idx="11">
                  <c:v>44039</c:v>
                </c:pt>
                <c:pt idx="12">
                  <c:v>44040</c:v>
                </c:pt>
                <c:pt idx="13">
                  <c:v>44041</c:v>
                </c:pt>
                <c:pt idx="14">
                  <c:v>44042</c:v>
                </c:pt>
                <c:pt idx="15">
                  <c:v>44043</c:v>
                </c:pt>
                <c:pt idx="16">
                  <c:v>44044</c:v>
                </c:pt>
                <c:pt idx="17">
                  <c:v>44045</c:v>
                </c:pt>
                <c:pt idx="18">
                  <c:v>44046</c:v>
                </c:pt>
                <c:pt idx="19">
                  <c:v>44047</c:v>
                </c:pt>
                <c:pt idx="20">
                  <c:v>44048</c:v>
                </c:pt>
                <c:pt idx="21">
                  <c:v>44049</c:v>
                </c:pt>
                <c:pt idx="22">
                  <c:v>44050</c:v>
                </c:pt>
                <c:pt idx="23">
                  <c:v>44051</c:v>
                </c:pt>
                <c:pt idx="24">
                  <c:v>44052</c:v>
                </c:pt>
                <c:pt idx="25">
                  <c:v>44053</c:v>
                </c:pt>
                <c:pt idx="26">
                  <c:v>44054</c:v>
                </c:pt>
                <c:pt idx="27">
                  <c:v>44055</c:v>
                </c:pt>
                <c:pt idx="28">
                  <c:v>44056</c:v>
                </c:pt>
                <c:pt idx="29">
                  <c:v>44057</c:v>
                </c:pt>
                <c:pt idx="30">
                  <c:v>44058</c:v>
                </c:pt>
                <c:pt idx="31">
                  <c:v>44059</c:v>
                </c:pt>
                <c:pt idx="32">
                  <c:v>44060</c:v>
                </c:pt>
                <c:pt idx="33">
                  <c:v>44061</c:v>
                </c:pt>
                <c:pt idx="34">
                  <c:v>44062</c:v>
                </c:pt>
                <c:pt idx="35">
                  <c:v>44063</c:v>
                </c:pt>
                <c:pt idx="36">
                  <c:v>44064</c:v>
                </c:pt>
                <c:pt idx="37">
                  <c:v>44065</c:v>
                </c:pt>
                <c:pt idx="38">
                  <c:v>44066</c:v>
                </c:pt>
                <c:pt idx="39">
                  <c:v>44067</c:v>
                </c:pt>
                <c:pt idx="40">
                  <c:v>44068</c:v>
                </c:pt>
                <c:pt idx="41">
                  <c:v>44069</c:v>
                </c:pt>
                <c:pt idx="42">
                  <c:v>44070</c:v>
                </c:pt>
                <c:pt idx="43">
                  <c:v>44071</c:v>
                </c:pt>
                <c:pt idx="44">
                  <c:v>44072</c:v>
                </c:pt>
                <c:pt idx="45">
                  <c:v>44073</c:v>
                </c:pt>
                <c:pt idx="46">
                  <c:v>44074</c:v>
                </c:pt>
                <c:pt idx="47">
                  <c:v>44075</c:v>
                </c:pt>
                <c:pt idx="48">
                  <c:v>44076</c:v>
                </c:pt>
                <c:pt idx="49">
                  <c:v>44077</c:v>
                </c:pt>
                <c:pt idx="50">
                  <c:v>44078</c:v>
                </c:pt>
                <c:pt idx="51">
                  <c:v>44079</c:v>
                </c:pt>
                <c:pt idx="52">
                  <c:v>44080</c:v>
                </c:pt>
                <c:pt idx="53">
                  <c:v>44081</c:v>
                </c:pt>
                <c:pt idx="54">
                  <c:v>44082</c:v>
                </c:pt>
                <c:pt idx="55">
                  <c:v>44083</c:v>
                </c:pt>
                <c:pt idx="56">
                  <c:v>44084</c:v>
                </c:pt>
              </c:numCache>
            </c:numRef>
          </c:cat>
          <c:val>
            <c:numRef>
              <c:extLst>
                <c:ext xmlns:c15="http://schemas.microsoft.com/office/drawing/2012/chart" uri="{02D57815-91ED-43cb-92C2-25804820EDAC}">
                  <c15:fullRef>
                    <c15:sqref>'Official - RIVM'!$Y$4:$Y$173</c15:sqref>
                  </c15:fullRef>
                </c:ext>
              </c:extLst>
              <c:f>'Official - RIVM'!$Y$144:$Y$173</c:f>
              <c:numCache>
                <c:formatCode>0</c:formatCode>
                <c:ptCount val="30"/>
                <c:pt idx="0">
                  <c:v>1.1428571428571428</c:v>
                </c:pt>
                <c:pt idx="1">
                  <c:v>1.4285714285714286</c:v>
                </c:pt>
                <c:pt idx="2">
                  <c:v>1.8571428571428572</c:v>
                </c:pt>
                <c:pt idx="3">
                  <c:v>2.2857142857142856</c:v>
                </c:pt>
                <c:pt idx="4">
                  <c:v>2</c:v>
                </c:pt>
                <c:pt idx="5">
                  <c:v>2</c:v>
                </c:pt>
                <c:pt idx="6">
                  <c:v>2.2857142857142856</c:v>
                </c:pt>
                <c:pt idx="7">
                  <c:v>3.2857142857142856</c:v>
                </c:pt>
                <c:pt idx="8">
                  <c:v>3.2857142857142856</c:v>
                </c:pt>
                <c:pt idx="9">
                  <c:v>3.5714285714285716</c:v>
                </c:pt>
                <c:pt idx="10">
                  <c:v>3.2857142857142856</c:v>
                </c:pt>
                <c:pt idx="11">
                  <c:v>3.5714285714285716</c:v>
                </c:pt>
                <c:pt idx="12">
                  <c:v>4.2857142857142856</c:v>
                </c:pt>
                <c:pt idx="13">
                  <c:v>4.4285714285714288</c:v>
                </c:pt>
                <c:pt idx="14">
                  <c:v>5.1428571428571432</c:v>
                </c:pt>
                <c:pt idx="15">
                  <c:v>6</c:v>
                </c:pt>
                <c:pt idx="16">
                  <c:v>5.8571428571428568</c:v>
                </c:pt>
                <c:pt idx="17">
                  <c:v>6</c:v>
                </c:pt>
                <c:pt idx="18">
                  <c:v>6.7142857142857144</c:v>
                </c:pt>
                <c:pt idx="19">
                  <c:v>6.1428571428571432</c:v>
                </c:pt>
                <c:pt idx="20">
                  <c:v>6.4285714285714288</c:v>
                </c:pt>
                <c:pt idx="21">
                  <c:v>5.4285714285714288</c:v>
                </c:pt>
                <c:pt idx="22">
                  <c:v>5.4285714285714288</c:v>
                </c:pt>
                <c:pt idx="23">
                  <c:v>6.4285714285714288</c:v>
                </c:pt>
                <c:pt idx="24">
                  <c:v>7.8571428571428568</c:v>
                </c:pt>
                <c:pt idx="25">
                  <c:v>8.5714285714285712</c:v>
                </c:pt>
                <c:pt idx="26">
                  <c:v>9.1428571428571423</c:v>
                </c:pt>
                <c:pt idx="27">
                  <c:v>9.7142857142857135</c:v>
                </c:pt>
                <c:pt idx="28">
                  <c:v>10.142857142857142</c:v>
                </c:pt>
                <c:pt idx="29">
                  <c:v>10</c:v>
                </c:pt>
              </c:numCache>
            </c:numRef>
          </c:val>
          <c:smooth val="0"/>
          <c:extLst>
            <c:ext xmlns:c16="http://schemas.microsoft.com/office/drawing/2014/chart" uri="{C3380CC4-5D6E-409C-BE32-E72D297353CC}">
              <c16:uniqueId val="{00000002-5B34-43C7-A57D-EAD4A487C5B2}"/>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4"/>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50800" cap="flat" cmpd="sng" algn="ctr">
      <a:solidFill>
        <a:schemeClr val="tx1"/>
      </a:solidFill>
      <a:round/>
    </a:ln>
    <a:effectLst/>
  </c:spPr>
  <c:txPr>
    <a:bodyPr/>
    <a:lstStyle/>
    <a:p>
      <a:pPr>
        <a:defRPr sz="1800" b="1"/>
      </a:pPr>
      <a:endParaRPr lang="en-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barChart>
        <c:barDir val="col"/>
        <c:grouping val="stacked"/>
        <c:varyColors val="0"/>
        <c:ser>
          <c:idx val="0"/>
          <c:order val="1"/>
          <c:tx>
            <c:strRef>
              <c:f>'Official - RIVM'!$AG$3</c:f>
              <c:strCache>
                <c:ptCount val="1"/>
                <c:pt idx="0">
                  <c:v> Reported before today</c:v>
                </c:pt>
              </c:strCache>
            </c:strRef>
          </c:tx>
          <c:spPr>
            <a:solidFill>
              <a:srgbClr val="FF0000">
                <a:alpha val="15000"/>
              </a:srgbClr>
            </a:solidFill>
            <a:ln>
              <a:noFill/>
            </a:ln>
            <a:effectLst/>
          </c:spPr>
          <c:invertIfNegative val="0"/>
          <c:cat>
            <c:strLit>
              <c:ptCount val="42"/>
              <c:pt idx="0">
                <c:v>16/07/2020</c:v>
              </c:pt>
              <c:pt idx="1">
                <c:v>17/07/2020</c:v>
              </c:pt>
              <c:pt idx="2">
                <c:v>18/07/2020</c:v>
              </c:pt>
              <c:pt idx="3">
                <c:v>19/07/2020</c:v>
              </c:pt>
              <c:pt idx="4">
                <c:v>20/07/2020</c:v>
              </c:pt>
              <c:pt idx="5">
                <c:v>21/07/2020</c:v>
              </c:pt>
              <c:pt idx="6">
                <c:v>22/07/2020</c:v>
              </c:pt>
              <c:pt idx="7">
                <c:v>23/07/2020</c:v>
              </c:pt>
              <c:pt idx="8">
                <c:v>24/07/2020</c:v>
              </c:pt>
              <c:pt idx="9">
                <c:v>25/07/2020</c:v>
              </c:pt>
              <c:pt idx="10">
                <c:v>26/07/2020</c:v>
              </c:pt>
              <c:pt idx="11">
                <c:v>27/07/2020</c:v>
              </c:pt>
              <c:pt idx="12">
                <c:v>28/07/2020</c:v>
              </c:pt>
              <c:pt idx="13">
                <c:v>29/07/2020</c:v>
              </c:pt>
              <c:pt idx="14">
                <c:v>30/07/2020</c:v>
              </c:pt>
              <c:pt idx="15">
                <c:v>31/07/2020</c:v>
              </c:pt>
              <c:pt idx="16">
                <c:v>01/08/2020</c:v>
              </c:pt>
              <c:pt idx="17">
                <c:v>02/08/2020</c:v>
              </c:pt>
              <c:pt idx="18">
                <c:v>03/08/2020</c:v>
              </c:pt>
              <c:pt idx="19">
                <c:v>04/08/2020</c:v>
              </c:pt>
              <c:pt idx="20">
                <c:v>05/08/2020</c:v>
              </c:pt>
              <c:pt idx="21">
                <c:v>06/08/2020</c:v>
              </c:pt>
              <c:pt idx="22">
                <c:v>07/08/2020</c:v>
              </c:pt>
              <c:pt idx="23">
                <c:v>08/08/2020</c:v>
              </c:pt>
              <c:pt idx="24">
                <c:v>09/08/2020</c:v>
              </c:pt>
              <c:pt idx="25">
                <c:v>10/08/2020</c:v>
              </c:pt>
              <c:pt idx="26">
                <c:v>11/08/2020</c:v>
              </c:pt>
              <c:pt idx="27">
                <c:v>12/08/2020</c:v>
              </c:pt>
              <c:pt idx="28">
                <c:v>13/08/2020</c:v>
              </c:pt>
              <c:pt idx="29">
                <c:v>14/08/2020</c:v>
              </c:pt>
              <c:pt idx="30">
                <c:v>15/08/2020</c:v>
              </c:pt>
              <c:pt idx="31">
                <c:v>16/08/2020</c:v>
              </c:pt>
              <c:pt idx="32">
                <c:v>17/08/2020</c:v>
              </c:pt>
              <c:pt idx="33">
                <c:v>18/08/2020</c:v>
              </c:pt>
              <c:pt idx="34">
                <c:v>19/08/2020</c:v>
              </c:pt>
              <c:pt idx="35">
                <c:v>20/08/2020</c:v>
              </c:pt>
              <c:pt idx="36">
                <c:v>21/08/2020</c:v>
              </c:pt>
              <c:pt idx="37">
                <c:v>22/08/2020</c:v>
              </c:pt>
              <c:pt idx="38">
                <c:v>23/08/2020</c:v>
              </c:pt>
              <c:pt idx="39">
                <c:v>24/08/2020</c:v>
              </c:pt>
              <c:pt idx="40">
                <c:v>25/08/2020</c:v>
              </c:pt>
              <c:pt idx="41">
                <c:v>26/08/2020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RIVM'!$AG$4:$AG$200</c15:sqref>
                  </c15:fullRef>
                </c:ext>
              </c:extLst>
              <c:f>'Official - RIVM'!$AG$144:$AG$185</c:f>
              <c:numCache>
                <c:formatCode>General</c:formatCode>
                <c:ptCount val="42"/>
                <c:pt idx="0">
                  <c:v>0</c:v>
                </c:pt>
                <c:pt idx="1">
                  <c:v>1</c:v>
                </c:pt>
                <c:pt idx="2">
                  <c:v>0</c:v>
                </c:pt>
                <c:pt idx="3">
                  <c:v>1</c:v>
                </c:pt>
                <c:pt idx="4">
                  <c:v>2</c:v>
                </c:pt>
                <c:pt idx="5">
                  <c:v>0</c:v>
                </c:pt>
                <c:pt idx="6">
                  <c:v>3</c:v>
                </c:pt>
                <c:pt idx="7">
                  <c:v>1</c:v>
                </c:pt>
                <c:pt idx="8">
                  <c:v>0</c:v>
                </c:pt>
                <c:pt idx="9">
                  <c:v>0</c:v>
                </c:pt>
                <c:pt idx="10">
                  <c:v>1</c:v>
                </c:pt>
                <c:pt idx="11">
                  <c:v>3</c:v>
                </c:pt>
                <c:pt idx="12">
                  <c:v>2</c:v>
                </c:pt>
                <c:pt idx="13">
                  <c:v>1</c:v>
                </c:pt>
                <c:pt idx="14">
                  <c:v>1</c:v>
                </c:pt>
                <c:pt idx="15">
                  <c:v>1</c:v>
                </c:pt>
                <c:pt idx="16">
                  <c:v>0</c:v>
                </c:pt>
                <c:pt idx="17">
                  <c:v>0</c:v>
                </c:pt>
                <c:pt idx="18">
                  <c:v>0</c:v>
                </c:pt>
                <c:pt idx="19">
                  <c:v>0</c:v>
                </c:pt>
                <c:pt idx="20">
                  <c:v>2</c:v>
                </c:pt>
                <c:pt idx="21">
                  <c:v>0</c:v>
                </c:pt>
                <c:pt idx="22">
                  <c:v>0</c:v>
                </c:pt>
                <c:pt idx="23">
                  <c:v>1</c:v>
                </c:pt>
                <c:pt idx="24">
                  <c:v>1</c:v>
                </c:pt>
                <c:pt idx="25">
                  <c:v>5</c:v>
                </c:pt>
                <c:pt idx="26">
                  <c:v>3</c:v>
                </c:pt>
                <c:pt idx="27">
                  <c:v>2</c:v>
                </c:pt>
                <c:pt idx="28">
                  <c:v>1</c:v>
                </c:pt>
                <c:pt idx="29">
                  <c:v>2</c:v>
                </c:pt>
                <c:pt idx="30">
                  <c:v>2</c:v>
                </c:pt>
                <c:pt idx="31">
                  <c:v>0</c:v>
                </c:pt>
                <c:pt idx="32">
                  <c:v>1</c:v>
                </c:pt>
                <c:pt idx="33">
                  <c:v>0</c:v>
                </c:pt>
                <c:pt idx="34">
                  <c:v>0</c:v>
                </c:pt>
                <c:pt idx="35">
                  <c:v>0</c:v>
                </c:pt>
                <c:pt idx="36">
                  <c:v>0</c:v>
                </c:pt>
                <c:pt idx="37">
                  <c:v>0</c:v>
                </c:pt>
                <c:pt idx="38">
                  <c:v>0</c:v>
                </c:pt>
                <c:pt idx="39">
                  <c:v>0</c:v>
                </c:pt>
                <c:pt idx="40">
                  <c:v>0</c:v>
                </c:pt>
              </c:numCache>
            </c:numRef>
          </c:val>
          <c:extLst>
            <c:ext xmlns:c15="http://schemas.microsoft.com/office/drawing/2012/chart" uri="{02D57815-91ED-43cb-92C2-25804820EDAC}">
              <c15:categoryFilterExceptions>
                <c15:categoryFilterException>
                  <c15:sqref>'Official - RIVM'!$AG$37</c15:sqref>
                  <c15:spPr xmlns:c15="http://schemas.microsoft.com/office/drawing/2012/chart">
                    <a:solidFill>
                      <a:srgbClr val="FF0000">
                        <a:alpha val="15000"/>
                      </a:srgbClr>
                    </a:solidFill>
                    <a:ln>
                      <a:noFill/>
                    </a:ln>
                    <a:effectLst/>
                  </c15:spPr>
                  <c15:invertIfNegative val="0"/>
                  <c15:bubble3D val="0"/>
                </c15:categoryFilterException>
              </c15:categoryFilterExceptions>
            </c:ext>
            <c:ext xmlns:c16="http://schemas.microsoft.com/office/drawing/2014/chart" uri="{C3380CC4-5D6E-409C-BE32-E72D297353CC}">
              <c16:uniqueId val="{00000002-0073-4606-9218-7856B6C0EBBF}"/>
            </c:ext>
          </c:extLst>
        </c:ser>
        <c:ser>
          <c:idx val="2"/>
          <c:order val="2"/>
          <c:tx>
            <c:strRef>
              <c:f>'Official - RIVM'!$AF$3</c:f>
              <c:strCache>
                <c:ptCount val="1"/>
                <c:pt idx="0">
                  <c:v> Added today</c:v>
                </c:pt>
              </c:strCache>
            </c:strRef>
          </c:tx>
          <c:spPr>
            <a:solidFill>
              <a:srgbClr val="FF0000">
                <a:alpha val="50000"/>
              </a:srgbClr>
            </a:solidFill>
            <a:ln>
              <a:noFill/>
            </a:ln>
            <a:effectLst/>
          </c:spPr>
          <c:invertIfNegative val="0"/>
          <c:cat>
            <c:strLit>
              <c:ptCount val="42"/>
              <c:pt idx="0">
                <c:v>16/07/2020</c:v>
              </c:pt>
              <c:pt idx="1">
                <c:v>17/07/2020</c:v>
              </c:pt>
              <c:pt idx="2">
                <c:v>18/07/2020</c:v>
              </c:pt>
              <c:pt idx="3">
                <c:v>19/07/2020</c:v>
              </c:pt>
              <c:pt idx="4">
                <c:v>20/07/2020</c:v>
              </c:pt>
              <c:pt idx="5">
                <c:v>21/07/2020</c:v>
              </c:pt>
              <c:pt idx="6">
                <c:v>22/07/2020</c:v>
              </c:pt>
              <c:pt idx="7">
                <c:v>23/07/2020</c:v>
              </c:pt>
              <c:pt idx="8">
                <c:v>24/07/2020</c:v>
              </c:pt>
              <c:pt idx="9">
                <c:v>25/07/2020</c:v>
              </c:pt>
              <c:pt idx="10">
                <c:v>26/07/2020</c:v>
              </c:pt>
              <c:pt idx="11">
                <c:v>27/07/2020</c:v>
              </c:pt>
              <c:pt idx="12">
                <c:v>28/07/2020</c:v>
              </c:pt>
              <c:pt idx="13">
                <c:v>29/07/2020</c:v>
              </c:pt>
              <c:pt idx="14">
                <c:v>30/07/2020</c:v>
              </c:pt>
              <c:pt idx="15">
                <c:v>31/07/2020</c:v>
              </c:pt>
              <c:pt idx="16">
                <c:v>01/08/2020</c:v>
              </c:pt>
              <c:pt idx="17">
                <c:v>02/08/2020</c:v>
              </c:pt>
              <c:pt idx="18">
                <c:v>03/08/2020</c:v>
              </c:pt>
              <c:pt idx="19">
                <c:v>04/08/2020</c:v>
              </c:pt>
              <c:pt idx="20">
                <c:v>05/08/2020</c:v>
              </c:pt>
              <c:pt idx="21">
                <c:v>06/08/2020</c:v>
              </c:pt>
              <c:pt idx="22">
                <c:v>07/08/2020</c:v>
              </c:pt>
              <c:pt idx="23">
                <c:v>08/08/2020</c:v>
              </c:pt>
              <c:pt idx="24">
                <c:v>09/08/2020</c:v>
              </c:pt>
              <c:pt idx="25">
                <c:v>10/08/2020</c:v>
              </c:pt>
              <c:pt idx="26">
                <c:v>11/08/2020</c:v>
              </c:pt>
              <c:pt idx="27">
                <c:v>12/08/2020</c:v>
              </c:pt>
              <c:pt idx="28">
                <c:v>13/08/2020</c:v>
              </c:pt>
              <c:pt idx="29">
                <c:v>14/08/2020</c:v>
              </c:pt>
              <c:pt idx="30">
                <c:v>15/08/2020</c:v>
              </c:pt>
              <c:pt idx="31">
                <c:v>16/08/2020</c:v>
              </c:pt>
              <c:pt idx="32">
                <c:v>17/08/2020</c:v>
              </c:pt>
              <c:pt idx="33">
                <c:v>18/08/2020</c:v>
              </c:pt>
              <c:pt idx="34">
                <c:v>19/08/2020</c:v>
              </c:pt>
              <c:pt idx="35">
                <c:v>20/08/2020</c:v>
              </c:pt>
              <c:pt idx="36">
                <c:v>21/08/2020</c:v>
              </c:pt>
              <c:pt idx="37">
                <c:v>22/08/2020</c:v>
              </c:pt>
              <c:pt idx="38">
                <c:v>23/08/2020</c:v>
              </c:pt>
              <c:pt idx="39">
                <c:v>24/08/2020</c:v>
              </c:pt>
              <c:pt idx="40">
                <c:v>25/08/2020</c:v>
              </c:pt>
              <c:pt idx="41">
                <c:v>26/08/2020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RIVM'!$AF$4:$AF$200</c15:sqref>
                  </c15:fullRef>
                </c:ext>
              </c:extLst>
              <c:f>'Official - RIVM'!$AF$144:$AF$185</c:f>
              <c:numCache>
                <c:formatCode>General</c:formatCode>
                <c:ptCount val="4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1</c:v>
                </c:pt>
                <c:pt idx="28">
                  <c:v>2</c:v>
                </c:pt>
                <c:pt idx="29">
                  <c:v>2</c:v>
                </c:pt>
                <c:pt idx="30">
                  <c:v>3</c:v>
                </c:pt>
                <c:pt idx="31">
                  <c:v>3</c:v>
                </c:pt>
                <c:pt idx="32">
                  <c:v>5</c:v>
                </c:pt>
                <c:pt idx="33">
                  <c:v>2</c:v>
                </c:pt>
                <c:pt idx="34">
                  <c:v>2</c:v>
                </c:pt>
                <c:pt idx="35">
                  <c:v>6</c:v>
                </c:pt>
                <c:pt idx="36">
                  <c:v>4</c:v>
                </c:pt>
                <c:pt idx="37">
                  <c:v>0</c:v>
                </c:pt>
                <c:pt idx="38">
                  <c:v>1</c:v>
                </c:pt>
                <c:pt idx="39">
                  <c:v>0</c:v>
                </c:pt>
                <c:pt idx="40">
                  <c:v>0</c:v>
                </c:pt>
              </c:numCache>
            </c:numRef>
          </c:val>
          <c:extLst>
            <c:ext xmlns:c16="http://schemas.microsoft.com/office/drawing/2014/chart" uri="{C3380CC4-5D6E-409C-BE32-E72D297353CC}">
              <c16:uniqueId val="{00000003-0073-4606-9218-7856B6C0EBBF}"/>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RIVM'!$AK$3</c:f>
              <c:strCache>
                <c:ptCount val="1"/>
                <c:pt idx="0">
                  <c:v> 7 day moving average</c:v>
                </c:pt>
              </c:strCache>
            </c:strRef>
          </c:tx>
          <c:spPr>
            <a:ln w="44450" cap="rnd">
              <a:solidFill>
                <a:srgbClr val="FF0000"/>
              </a:solidFill>
              <a:round/>
            </a:ln>
            <a:effectLst/>
          </c:spPr>
          <c:marker>
            <c:symbol val="none"/>
          </c:marker>
          <c:cat>
            <c:numRef>
              <c:extLst>
                <c:ext xmlns:c15="http://schemas.microsoft.com/office/drawing/2012/chart" uri="{02D57815-91ED-43cb-92C2-25804820EDAC}">
                  <c15:fullRef>
                    <c15:sqref>'Official - RIVM'!$C$4:$C$200</c15:sqref>
                  </c15:fullRef>
                </c:ext>
              </c:extLst>
              <c:f>'Official - RIVM'!$C$144:$C$185</c:f>
              <c:numCache>
                <c:formatCode>m/d/yyyy</c:formatCode>
                <c:ptCount val="42"/>
                <c:pt idx="0">
                  <c:v>44028</c:v>
                </c:pt>
                <c:pt idx="1">
                  <c:v>44029</c:v>
                </c:pt>
                <c:pt idx="2">
                  <c:v>44030</c:v>
                </c:pt>
                <c:pt idx="3">
                  <c:v>44031</c:v>
                </c:pt>
                <c:pt idx="4">
                  <c:v>44032</c:v>
                </c:pt>
                <c:pt idx="5">
                  <c:v>44033</c:v>
                </c:pt>
                <c:pt idx="6">
                  <c:v>44034</c:v>
                </c:pt>
                <c:pt idx="7">
                  <c:v>44035</c:v>
                </c:pt>
                <c:pt idx="8">
                  <c:v>44036</c:v>
                </c:pt>
                <c:pt idx="9">
                  <c:v>44037</c:v>
                </c:pt>
                <c:pt idx="10">
                  <c:v>44038</c:v>
                </c:pt>
                <c:pt idx="11">
                  <c:v>44039</c:v>
                </c:pt>
                <c:pt idx="12">
                  <c:v>44040</c:v>
                </c:pt>
                <c:pt idx="13">
                  <c:v>44041</c:v>
                </c:pt>
                <c:pt idx="14">
                  <c:v>44042</c:v>
                </c:pt>
                <c:pt idx="15">
                  <c:v>44043</c:v>
                </c:pt>
                <c:pt idx="16">
                  <c:v>44044</c:v>
                </c:pt>
                <c:pt idx="17">
                  <c:v>44045</c:v>
                </c:pt>
                <c:pt idx="18">
                  <c:v>44046</c:v>
                </c:pt>
                <c:pt idx="19">
                  <c:v>44047</c:v>
                </c:pt>
                <c:pt idx="20">
                  <c:v>44048</c:v>
                </c:pt>
                <c:pt idx="21">
                  <c:v>44049</c:v>
                </c:pt>
                <c:pt idx="22">
                  <c:v>44050</c:v>
                </c:pt>
                <c:pt idx="23">
                  <c:v>44051</c:v>
                </c:pt>
                <c:pt idx="24">
                  <c:v>44052</c:v>
                </c:pt>
                <c:pt idx="25">
                  <c:v>44053</c:v>
                </c:pt>
                <c:pt idx="26">
                  <c:v>44054</c:v>
                </c:pt>
                <c:pt idx="27">
                  <c:v>44055</c:v>
                </c:pt>
                <c:pt idx="28">
                  <c:v>44056</c:v>
                </c:pt>
                <c:pt idx="29">
                  <c:v>44057</c:v>
                </c:pt>
                <c:pt idx="30">
                  <c:v>44058</c:v>
                </c:pt>
                <c:pt idx="31">
                  <c:v>44059</c:v>
                </c:pt>
                <c:pt idx="32">
                  <c:v>44060</c:v>
                </c:pt>
                <c:pt idx="33">
                  <c:v>44061</c:v>
                </c:pt>
                <c:pt idx="34">
                  <c:v>44062</c:v>
                </c:pt>
                <c:pt idx="35">
                  <c:v>44063</c:v>
                </c:pt>
                <c:pt idx="36">
                  <c:v>44064</c:v>
                </c:pt>
                <c:pt idx="37">
                  <c:v>44065</c:v>
                </c:pt>
                <c:pt idx="38">
                  <c:v>44066</c:v>
                </c:pt>
                <c:pt idx="39">
                  <c:v>44067</c:v>
                </c:pt>
                <c:pt idx="40">
                  <c:v>44068</c:v>
                </c:pt>
                <c:pt idx="41">
                  <c:v>44069</c:v>
                </c:pt>
                <c:pt idx="42">
                  <c:v>44070</c:v>
                </c:pt>
                <c:pt idx="43">
                  <c:v>44071</c:v>
                </c:pt>
                <c:pt idx="44">
                  <c:v>44072</c:v>
                </c:pt>
                <c:pt idx="45">
                  <c:v>44073</c:v>
                </c:pt>
                <c:pt idx="46">
                  <c:v>44074</c:v>
                </c:pt>
                <c:pt idx="47">
                  <c:v>44075</c:v>
                </c:pt>
                <c:pt idx="48">
                  <c:v>44076</c:v>
                </c:pt>
                <c:pt idx="49">
                  <c:v>44077</c:v>
                </c:pt>
                <c:pt idx="50">
                  <c:v>44078</c:v>
                </c:pt>
                <c:pt idx="51">
                  <c:v>44079</c:v>
                </c:pt>
                <c:pt idx="52">
                  <c:v>44080</c:v>
                </c:pt>
                <c:pt idx="53">
                  <c:v>44081</c:v>
                </c:pt>
                <c:pt idx="54">
                  <c:v>44082</c:v>
                </c:pt>
                <c:pt idx="55">
                  <c:v>44083</c:v>
                </c:pt>
                <c:pt idx="56">
                  <c:v>44084</c:v>
                </c:pt>
              </c:numCache>
            </c:numRef>
          </c:cat>
          <c:val>
            <c:numRef>
              <c:extLst>
                <c:ext xmlns:c15="http://schemas.microsoft.com/office/drawing/2012/chart" uri="{02D57815-91ED-43cb-92C2-25804820EDAC}">
                  <c15:fullRef>
                    <c15:sqref>'Official - RIVM'!$AK$4:$AK$174</c15:sqref>
                  </c15:fullRef>
                </c:ext>
              </c:extLst>
              <c:f>'Official - RIVM'!$AK$144:$AK$174</c:f>
              <c:numCache>
                <c:formatCode>General</c:formatCode>
                <c:ptCount val="31"/>
                <c:pt idx="0" formatCode="0">
                  <c:v>1.1428571428571428</c:v>
                </c:pt>
                <c:pt idx="1" formatCode="0">
                  <c:v>1.1428571428571428</c:v>
                </c:pt>
                <c:pt idx="2" formatCode="0">
                  <c:v>1.1428571428571428</c:v>
                </c:pt>
                <c:pt idx="3" formatCode="0">
                  <c:v>1</c:v>
                </c:pt>
                <c:pt idx="4" formatCode="0">
                  <c:v>1.2857142857142858</c:v>
                </c:pt>
                <c:pt idx="5" formatCode="0">
                  <c:v>1</c:v>
                </c:pt>
                <c:pt idx="6" formatCode="0">
                  <c:v>1</c:v>
                </c:pt>
                <c:pt idx="7" formatCode="0">
                  <c:v>1.1428571428571428</c:v>
                </c:pt>
                <c:pt idx="8" formatCode="0">
                  <c:v>1</c:v>
                </c:pt>
                <c:pt idx="9" formatCode="0">
                  <c:v>1</c:v>
                </c:pt>
                <c:pt idx="10" formatCode="0">
                  <c:v>1</c:v>
                </c:pt>
                <c:pt idx="11" formatCode="0">
                  <c:v>1.1428571428571428</c:v>
                </c:pt>
                <c:pt idx="12" formatCode="0">
                  <c:v>1.4285714285714286</c:v>
                </c:pt>
                <c:pt idx="13" formatCode="0">
                  <c:v>1.1428571428571428</c:v>
                </c:pt>
                <c:pt idx="14" formatCode="0">
                  <c:v>1.1428571428571428</c:v>
                </c:pt>
                <c:pt idx="15" formatCode="0">
                  <c:v>1.2857142857142858</c:v>
                </c:pt>
                <c:pt idx="16" formatCode="0">
                  <c:v>1.2857142857142858</c:v>
                </c:pt>
                <c:pt idx="17" formatCode="0">
                  <c:v>1.1428571428571428</c:v>
                </c:pt>
                <c:pt idx="18" formatCode="0">
                  <c:v>0.7142857142857143</c:v>
                </c:pt>
                <c:pt idx="19" formatCode="0">
                  <c:v>0.42857142857142855</c:v>
                </c:pt>
                <c:pt idx="20" formatCode="0">
                  <c:v>0.5714285714285714</c:v>
                </c:pt>
                <c:pt idx="21" formatCode="0">
                  <c:v>0.42857142857142855</c:v>
                </c:pt>
                <c:pt idx="22" formatCode="0">
                  <c:v>0.2857142857142857</c:v>
                </c:pt>
                <c:pt idx="23" formatCode="0">
                  <c:v>0.42857142857142855</c:v>
                </c:pt>
                <c:pt idx="24" formatCode="0">
                  <c:v>0.5714285714285714</c:v>
                </c:pt>
                <c:pt idx="25" formatCode="0">
                  <c:v>1.2857142857142858</c:v>
                </c:pt>
                <c:pt idx="26" formatCode="0">
                  <c:v>1.7142857142857142</c:v>
                </c:pt>
                <c:pt idx="27" formatCode="0">
                  <c:v>1.8571428571428572</c:v>
                </c:pt>
                <c:pt idx="28" formatCode="0">
                  <c:v>2.2857142857142856</c:v>
                </c:pt>
                <c:pt idx="29" formatCode="0">
                  <c:v>2.8571428571428572</c:v>
                </c:pt>
                <c:pt idx="30" formatCode="0">
                  <c:v>3.4285714285714284</c:v>
                </c:pt>
              </c:numCache>
            </c:numRef>
          </c:val>
          <c:smooth val="0"/>
          <c:extLst>
            <c:ext xmlns:c16="http://schemas.microsoft.com/office/drawing/2014/chart" uri="{C3380CC4-5D6E-409C-BE32-E72D297353CC}">
              <c16:uniqueId val="{00000004-0073-4606-9218-7856B6C0EBBF}"/>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8"/>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50800" cap="flat" cmpd="sng" algn="ctr">
      <a:solidFill>
        <a:schemeClr val="tx1"/>
      </a:solidFill>
      <a:round/>
    </a:ln>
    <a:effectLst/>
  </c:spPr>
  <c:txPr>
    <a:bodyPr/>
    <a:lstStyle/>
    <a:p>
      <a:pPr>
        <a:defRPr/>
      </a:pPr>
      <a:endParaRPr lang="en-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2000" b="1" i="0" u="none" kern="1200" spc="100" baseline="0">
                <a:ln>
                  <a:noFill/>
                </a:ln>
                <a:solidFill>
                  <a:schemeClr val="bg2">
                    <a:lumMod val="50000"/>
                  </a:schemeClr>
                </a:solidFill>
                <a:effectLst/>
              </a:rPr>
              <a:t>Cumulative COVID-19 data in The Netherlands</a:t>
            </a:r>
            <a:endParaRPr lang="en-NL" sz="2000" u="none">
              <a:solidFill>
                <a:schemeClr val="bg2">
                  <a:lumMod val="50000"/>
                </a:schemeClr>
              </a:solidFill>
              <a:effectLst/>
            </a:endParaRPr>
          </a:p>
        </c:rich>
      </c:tx>
      <c:layout>
        <c:manualLayout>
          <c:xMode val="edge"/>
          <c:yMode val="edge"/>
          <c:x val="0.20535964628936193"/>
          <c:y val="2.15476388888888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stacked"/>
        <c:varyColors val="0"/>
        <c:ser>
          <c:idx val="0"/>
          <c:order val="1"/>
          <c:tx>
            <c:strRef>
              <c:f>'Official - RIVM'!$AC$3</c:f>
              <c:strCache>
                <c:ptCount val="1"/>
                <c:pt idx="0">
                  <c:v>dead-prev</c:v>
                </c:pt>
              </c:strCache>
            </c:strRef>
          </c:tx>
          <c:spPr>
            <a:solidFill>
              <a:srgbClr val="FF0000"/>
            </a:solidFill>
            <a:ln>
              <a:noFill/>
            </a:ln>
            <a:effectLst>
              <a:outerShdw blurRad="50800" dist="50800" dir="5400000" algn="t" rotWithShape="0">
                <a:prstClr val="black">
                  <a:alpha val="70000"/>
                </a:prstClr>
              </a:outerShdw>
            </a:effectLst>
          </c:spPr>
          <c:invertIfNegative val="0"/>
          <c:cat>
            <c:numRef>
              <c:extLst>
                <c:ext xmlns:c15="http://schemas.microsoft.com/office/drawing/2012/chart" uri="{02D57815-91ED-43cb-92C2-25804820EDAC}">
                  <c15:fullRef>
                    <c15:sqref>'Official - RIVM'!$C$4:$C$200</c15:sqref>
                  </c15:fullRef>
                </c:ext>
              </c:extLst>
              <c:f>'Official - RIVM'!$C$4:$C$188</c:f>
              <c:numCache>
                <c:formatCode>m/d/yyyy</c:formatCode>
                <c:ptCount val="185"/>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numCache>
            </c:numRef>
          </c:cat>
          <c:val>
            <c:numRef>
              <c:extLst>
                <c:ext xmlns:c15="http://schemas.microsoft.com/office/drawing/2012/chart" uri="{02D57815-91ED-43cb-92C2-25804820EDAC}">
                  <c15:fullRef>
                    <c15:sqref>'Official - RIVM'!$AC$4:$AC$200</c15:sqref>
                  </c15:fullRef>
                </c:ext>
              </c:extLst>
              <c:f>'Official - RIVM'!$AC$4:$AC$188</c:f>
              <c:numCache>
                <c:formatCode>#,##0</c:formatCode>
                <c:ptCount val="185"/>
                <c:pt idx="0">
                  <c:v>0</c:v>
                </c:pt>
                <c:pt idx="1">
                  <c:v>0</c:v>
                </c:pt>
                <c:pt idx="2">
                  <c:v>0</c:v>
                </c:pt>
                <c:pt idx="3">
                  <c:v>0</c:v>
                </c:pt>
                <c:pt idx="4">
                  <c:v>0</c:v>
                </c:pt>
                <c:pt idx="5">
                  <c:v>0</c:v>
                </c:pt>
                <c:pt idx="6">
                  <c:v>0</c:v>
                </c:pt>
                <c:pt idx="7">
                  <c:v>0</c:v>
                </c:pt>
                <c:pt idx="8">
                  <c:v>0</c:v>
                </c:pt>
                <c:pt idx="9">
                  <c:v>1</c:v>
                </c:pt>
                <c:pt idx="10">
                  <c:v>1</c:v>
                </c:pt>
                <c:pt idx="11">
                  <c:v>3</c:v>
                </c:pt>
                <c:pt idx="12">
                  <c:v>3</c:v>
                </c:pt>
                <c:pt idx="13">
                  <c:v>4</c:v>
                </c:pt>
                <c:pt idx="14">
                  <c:v>5</c:v>
                </c:pt>
                <c:pt idx="15">
                  <c:v>5</c:v>
                </c:pt>
                <c:pt idx="16">
                  <c:v>10</c:v>
                </c:pt>
                <c:pt idx="17">
                  <c:v>12</c:v>
                </c:pt>
                <c:pt idx="18">
                  <c:v>20</c:v>
                </c:pt>
                <c:pt idx="19">
                  <c:v>24</c:v>
                </c:pt>
                <c:pt idx="20">
                  <c:v>43</c:v>
                </c:pt>
                <c:pt idx="21">
                  <c:v>58</c:v>
                </c:pt>
                <c:pt idx="22">
                  <c:v>76</c:v>
                </c:pt>
                <c:pt idx="23">
                  <c:v>106</c:v>
                </c:pt>
                <c:pt idx="24">
                  <c:v>136</c:v>
                </c:pt>
                <c:pt idx="25">
                  <c:v>179</c:v>
                </c:pt>
                <c:pt idx="26">
                  <c:v>213</c:v>
                </c:pt>
                <c:pt idx="27">
                  <c:v>276</c:v>
                </c:pt>
                <c:pt idx="28">
                  <c:v>356</c:v>
                </c:pt>
                <c:pt idx="29">
                  <c:v>434</c:v>
                </c:pt>
                <c:pt idx="30">
                  <c:v>546</c:v>
                </c:pt>
                <c:pt idx="31">
                  <c:v>639</c:v>
                </c:pt>
                <c:pt idx="32">
                  <c:v>771</c:v>
                </c:pt>
                <c:pt idx="33">
                  <c:v>864</c:v>
                </c:pt>
                <c:pt idx="34">
                  <c:v>1039</c:v>
                </c:pt>
                <c:pt idx="35">
                  <c:v>1173</c:v>
                </c:pt>
                <c:pt idx="36">
                  <c:v>1339</c:v>
                </c:pt>
                <c:pt idx="37">
                  <c:v>1487</c:v>
                </c:pt>
                <c:pt idx="38">
                  <c:v>1651</c:v>
                </c:pt>
                <c:pt idx="39">
                  <c:v>1766</c:v>
                </c:pt>
                <c:pt idx="40">
                  <c:v>1867</c:v>
                </c:pt>
                <c:pt idx="41">
                  <c:v>2101</c:v>
                </c:pt>
                <c:pt idx="42">
                  <c:v>2248</c:v>
                </c:pt>
                <c:pt idx="43">
                  <c:v>2396</c:v>
                </c:pt>
                <c:pt idx="44">
                  <c:v>2511</c:v>
                </c:pt>
                <c:pt idx="45">
                  <c:v>2643</c:v>
                </c:pt>
                <c:pt idx="46">
                  <c:v>2737</c:v>
                </c:pt>
                <c:pt idx="47">
                  <c:v>2823</c:v>
                </c:pt>
                <c:pt idx="48">
                  <c:v>2945</c:v>
                </c:pt>
                <c:pt idx="49">
                  <c:v>3134</c:v>
                </c:pt>
                <c:pt idx="50">
                  <c:v>3315</c:v>
                </c:pt>
                <c:pt idx="51">
                  <c:v>3459</c:v>
                </c:pt>
                <c:pt idx="52">
                  <c:v>3601</c:v>
                </c:pt>
                <c:pt idx="53">
                  <c:v>3684</c:v>
                </c:pt>
                <c:pt idx="54">
                  <c:v>3751</c:v>
                </c:pt>
                <c:pt idx="55">
                  <c:v>3916</c:v>
                </c:pt>
                <c:pt idx="56">
                  <c:v>4054</c:v>
                </c:pt>
                <c:pt idx="57">
                  <c:v>4177</c:v>
                </c:pt>
                <c:pt idx="58">
                  <c:v>4289</c:v>
                </c:pt>
                <c:pt idx="59">
                  <c:v>4409</c:v>
                </c:pt>
                <c:pt idx="60">
                  <c:v>4475</c:v>
                </c:pt>
                <c:pt idx="61">
                  <c:v>4518</c:v>
                </c:pt>
                <c:pt idx="62">
                  <c:v>4566</c:v>
                </c:pt>
                <c:pt idx="63">
                  <c:v>4711</c:v>
                </c:pt>
                <c:pt idx="64">
                  <c:v>4795</c:v>
                </c:pt>
                <c:pt idx="65">
                  <c:v>4893</c:v>
                </c:pt>
                <c:pt idx="66">
                  <c:v>4987</c:v>
                </c:pt>
                <c:pt idx="67">
                  <c:v>5056</c:v>
                </c:pt>
                <c:pt idx="68">
                  <c:v>5082</c:v>
                </c:pt>
                <c:pt idx="69">
                  <c:v>5168</c:v>
                </c:pt>
                <c:pt idx="70">
                  <c:v>5204</c:v>
                </c:pt>
                <c:pt idx="71">
                  <c:v>5288</c:v>
                </c:pt>
                <c:pt idx="72">
                  <c:v>5359</c:v>
                </c:pt>
                <c:pt idx="73">
                  <c:v>5422</c:v>
                </c:pt>
                <c:pt idx="74">
                  <c:v>5440</c:v>
                </c:pt>
                <c:pt idx="75">
                  <c:v>5456</c:v>
                </c:pt>
                <c:pt idx="76">
                  <c:v>5510</c:v>
                </c:pt>
                <c:pt idx="77">
                  <c:v>5562</c:v>
                </c:pt>
                <c:pt idx="78">
                  <c:v>5590</c:v>
                </c:pt>
                <c:pt idx="79">
                  <c:v>5643</c:v>
                </c:pt>
                <c:pt idx="80">
                  <c:v>5670</c:v>
                </c:pt>
                <c:pt idx="81">
                  <c:v>5680</c:v>
                </c:pt>
                <c:pt idx="82">
                  <c:v>5694</c:v>
                </c:pt>
                <c:pt idx="83">
                  <c:v>5715</c:v>
                </c:pt>
                <c:pt idx="84">
                  <c:v>5748</c:v>
                </c:pt>
                <c:pt idx="85">
                  <c:v>5775</c:v>
                </c:pt>
                <c:pt idx="86">
                  <c:v>5788</c:v>
                </c:pt>
                <c:pt idx="87">
                  <c:v>5811</c:v>
                </c:pt>
                <c:pt idx="88">
                  <c:v>5822</c:v>
                </c:pt>
                <c:pt idx="89">
                  <c:v>5830</c:v>
                </c:pt>
                <c:pt idx="90">
                  <c:v>5856</c:v>
                </c:pt>
                <c:pt idx="91">
                  <c:v>5871</c:v>
                </c:pt>
                <c:pt idx="92">
                  <c:v>5903</c:v>
                </c:pt>
                <c:pt idx="93">
                  <c:v>5931</c:v>
                </c:pt>
                <c:pt idx="94">
                  <c:v>5951</c:v>
                </c:pt>
                <c:pt idx="95">
                  <c:v>5956</c:v>
                </c:pt>
                <c:pt idx="96">
                  <c:v>5962</c:v>
                </c:pt>
                <c:pt idx="97">
                  <c:v>5967</c:v>
                </c:pt>
                <c:pt idx="98">
                  <c:v>5977</c:v>
                </c:pt>
                <c:pt idx="99">
                  <c:v>5990</c:v>
                </c:pt>
                <c:pt idx="100">
                  <c:v>6005</c:v>
                </c:pt>
                <c:pt idx="101">
                  <c:v>6011</c:v>
                </c:pt>
                <c:pt idx="102">
                  <c:v>6013</c:v>
                </c:pt>
                <c:pt idx="103">
                  <c:v>6016</c:v>
                </c:pt>
                <c:pt idx="104">
                  <c:v>6031</c:v>
                </c:pt>
                <c:pt idx="105">
                  <c:v>6042</c:v>
                </c:pt>
                <c:pt idx="106">
                  <c:v>6044</c:v>
                </c:pt>
                <c:pt idx="107">
                  <c:v>6053</c:v>
                </c:pt>
                <c:pt idx="108">
                  <c:v>6057</c:v>
                </c:pt>
                <c:pt idx="109">
                  <c:v>6059</c:v>
                </c:pt>
                <c:pt idx="110">
                  <c:v>6065</c:v>
                </c:pt>
                <c:pt idx="111">
                  <c:v>6070</c:v>
                </c:pt>
                <c:pt idx="112">
                  <c:v>6074</c:v>
                </c:pt>
                <c:pt idx="113">
                  <c:v>6078</c:v>
                </c:pt>
                <c:pt idx="114">
                  <c:v>6081</c:v>
                </c:pt>
                <c:pt idx="115">
                  <c:v>6089</c:v>
                </c:pt>
                <c:pt idx="116">
                  <c:v>6090</c:v>
                </c:pt>
                <c:pt idx="117">
                  <c:v>6090</c:v>
                </c:pt>
                <c:pt idx="118">
                  <c:v>6095</c:v>
                </c:pt>
                <c:pt idx="119">
                  <c:v>6097</c:v>
                </c:pt>
                <c:pt idx="120">
                  <c:v>6100</c:v>
                </c:pt>
                <c:pt idx="121">
                  <c:v>6103</c:v>
                </c:pt>
                <c:pt idx="122">
                  <c:v>6105</c:v>
                </c:pt>
                <c:pt idx="123">
                  <c:v>6105</c:v>
                </c:pt>
                <c:pt idx="124">
                  <c:v>6107</c:v>
                </c:pt>
                <c:pt idx="125">
                  <c:v>6113</c:v>
                </c:pt>
                <c:pt idx="126">
                  <c:v>6115</c:v>
                </c:pt>
                <c:pt idx="127">
                  <c:v>6118</c:v>
                </c:pt>
                <c:pt idx="128">
                  <c:v>6120</c:v>
                </c:pt>
                <c:pt idx="129">
                  <c:v>6126</c:v>
                </c:pt>
                <c:pt idx="130">
                  <c:v>6127</c:v>
                </c:pt>
                <c:pt idx="131">
                  <c:v>6128</c:v>
                </c:pt>
                <c:pt idx="132">
                  <c:v>6132</c:v>
                </c:pt>
                <c:pt idx="133">
                  <c:v>6135</c:v>
                </c:pt>
                <c:pt idx="134">
                  <c:v>6137</c:v>
                </c:pt>
                <c:pt idx="135">
                  <c:v>6136</c:v>
                </c:pt>
                <c:pt idx="136">
                  <c:v>6137</c:v>
                </c:pt>
                <c:pt idx="137">
                  <c:v>6137</c:v>
                </c:pt>
                <c:pt idx="138">
                  <c:v>6137</c:v>
                </c:pt>
                <c:pt idx="139">
                  <c:v>6135</c:v>
                </c:pt>
                <c:pt idx="140">
                  <c:v>6136</c:v>
                </c:pt>
                <c:pt idx="141">
                  <c:v>6137</c:v>
                </c:pt>
                <c:pt idx="142">
                  <c:v>6138</c:v>
                </c:pt>
                <c:pt idx="143">
                  <c:v>6136</c:v>
                </c:pt>
                <c:pt idx="144">
                  <c:v>6136</c:v>
                </c:pt>
                <c:pt idx="145">
                  <c:v>6136</c:v>
                </c:pt>
                <c:pt idx="146">
                  <c:v>6136</c:v>
                </c:pt>
                <c:pt idx="147">
                  <c:v>6139</c:v>
                </c:pt>
                <c:pt idx="148">
                  <c:v>6139</c:v>
                </c:pt>
                <c:pt idx="149">
                  <c:v>6139</c:v>
                </c:pt>
                <c:pt idx="150">
                  <c:v>6140</c:v>
                </c:pt>
                <c:pt idx="151">
                  <c:v>6140</c:v>
                </c:pt>
                <c:pt idx="152">
                  <c:v>6141</c:v>
                </c:pt>
                <c:pt idx="153">
                  <c:v>6145</c:v>
                </c:pt>
                <c:pt idx="154">
                  <c:v>6147</c:v>
                </c:pt>
                <c:pt idx="155">
                  <c:v>6147</c:v>
                </c:pt>
                <c:pt idx="156">
                  <c:v>6147</c:v>
                </c:pt>
                <c:pt idx="157">
                  <c:v>6148</c:v>
                </c:pt>
                <c:pt idx="158">
                  <c:v>6149</c:v>
                </c:pt>
                <c:pt idx="159">
                  <c:v>6149</c:v>
                </c:pt>
                <c:pt idx="160">
                  <c:v>6150</c:v>
                </c:pt>
                <c:pt idx="161">
                  <c:v>6153</c:v>
                </c:pt>
                <c:pt idx="162">
                  <c:v>6153</c:v>
                </c:pt>
                <c:pt idx="163">
                  <c:v>6154</c:v>
                </c:pt>
                <c:pt idx="164">
                  <c:v>6157</c:v>
                </c:pt>
                <c:pt idx="165">
                  <c:v>6157</c:v>
                </c:pt>
                <c:pt idx="166">
                  <c:v>6157</c:v>
                </c:pt>
                <c:pt idx="167">
                  <c:v>6159</c:v>
                </c:pt>
                <c:pt idx="168">
                  <c:v>6161</c:v>
                </c:pt>
                <c:pt idx="169">
                  <c:v>6165</c:v>
                </c:pt>
                <c:pt idx="170">
                  <c:v>6167</c:v>
                </c:pt>
                <c:pt idx="171">
                  <c:v>6169</c:v>
                </c:pt>
                <c:pt idx="172">
                  <c:v>6172</c:v>
                </c:pt>
                <c:pt idx="173">
                  <c:v>6172</c:v>
                </c:pt>
                <c:pt idx="174">
                  <c:v>6175</c:v>
                </c:pt>
                <c:pt idx="175">
                  <c:v>6181</c:v>
                </c:pt>
                <c:pt idx="176">
                  <c:v>6191</c:v>
                </c:pt>
                <c:pt idx="177">
                  <c:v>6195</c:v>
                </c:pt>
                <c:pt idx="178">
                  <c:v>6200</c:v>
                </c:pt>
                <c:pt idx="179">
                  <c:v>6200</c:v>
                </c:pt>
                <c:pt idx="180">
                  <c:v>6202</c:v>
                </c:pt>
                <c:pt idx="181">
                  <c:v>6207</c:v>
                </c:pt>
                <c:pt idx="182">
                  <c:v>6215</c:v>
                </c:pt>
                <c:pt idx="183">
                  <c:v>6218</c:v>
                </c:pt>
                <c:pt idx="184">
                  <c:v>6220</c:v>
                </c:pt>
              </c:numCache>
            </c:numRef>
          </c:val>
          <c:extLst>
            <c:ext xmlns:c16="http://schemas.microsoft.com/office/drawing/2014/chart" uri="{C3380CC4-5D6E-409C-BE32-E72D297353CC}">
              <c16:uniqueId val="{00000000-E05B-4A45-9F14-F2A3DE12A7F0}"/>
            </c:ext>
          </c:extLst>
        </c:ser>
        <c:ser>
          <c:idx val="7"/>
          <c:order val="3"/>
          <c:tx>
            <c:strRef>
              <c:f>'Official - RIVM'!$AE$3</c:f>
              <c:strCache>
                <c:ptCount val="1"/>
                <c:pt idx="0">
                  <c:v>New</c:v>
                </c:pt>
              </c:strCache>
            </c:strRef>
          </c:tx>
          <c:spPr>
            <a:solidFill>
              <a:srgbClr val="C00000"/>
            </a:solidFill>
            <a:ln>
              <a:noFill/>
            </a:ln>
            <a:effectLst>
              <a:outerShdw blurRad="50800" dist="50800" dir="5400000" algn="t" rotWithShape="0">
                <a:prstClr val="black">
                  <a:alpha val="70000"/>
                </a:prstClr>
              </a:outerShdw>
            </a:effectLst>
          </c:spPr>
          <c:invertIfNegative val="0"/>
          <c:dLbls>
            <c:dLbl>
              <c:idx val="8"/>
              <c:delete val="1"/>
              <c:extLst>
                <c:ext xmlns:c15="http://schemas.microsoft.com/office/drawing/2012/chart" uri="{CE6537A1-D6FC-4f65-9D91-7224C49458BB}"/>
                <c:ext xmlns:c16="http://schemas.microsoft.com/office/drawing/2014/chart" uri="{C3380CC4-5D6E-409C-BE32-E72D297353CC}">
                  <c16:uniqueId val="{00000001-E05B-4A45-9F14-F2A3DE12A7F0}"/>
                </c:ext>
              </c:extLst>
            </c:dLbl>
            <c:dLbl>
              <c:idx val="9"/>
              <c:delete val="1"/>
              <c:extLst>
                <c:ext xmlns:c15="http://schemas.microsoft.com/office/drawing/2012/chart" uri="{CE6537A1-D6FC-4f65-9D91-7224C49458BB}"/>
                <c:ext xmlns:c16="http://schemas.microsoft.com/office/drawing/2014/chart" uri="{C3380CC4-5D6E-409C-BE32-E72D297353CC}">
                  <c16:uniqueId val="{00000002-E05B-4A45-9F14-F2A3DE12A7F0}"/>
                </c:ext>
              </c:extLst>
            </c:dLbl>
            <c:dLbl>
              <c:idx val="10"/>
              <c:delete val="1"/>
              <c:extLst>
                <c:ext xmlns:c15="http://schemas.microsoft.com/office/drawing/2012/chart" uri="{CE6537A1-D6FC-4f65-9D91-7224C49458BB}"/>
                <c:ext xmlns:c16="http://schemas.microsoft.com/office/drawing/2014/chart" uri="{C3380CC4-5D6E-409C-BE32-E72D297353CC}">
                  <c16:uniqueId val="{00000003-E05B-4A45-9F14-F2A3DE12A7F0}"/>
                </c:ext>
              </c:extLst>
            </c:dLbl>
            <c:dLbl>
              <c:idx val="11"/>
              <c:delete val="1"/>
              <c:extLst>
                <c:ext xmlns:c15="http://schemas.microsoft.com/office/drawing/2012/chart" uri="{CE6537A1-D6FC-4f65-9D91-7224C49458BB}"/>
                <c:ext xmlns:c16="http://schemas.microsoft.com/office/drawing/2014/chart" uri="{C3380CC4-5D6E-409C-BE32-E72D297353CC}">
                  <c16:uniqueId val="{00000004-E05B-4A45-9F14-F2A3DE12A7F0}"/>
                </c:ext>
              </c:extLst>
            </c:dLbl>
            <c:dLbl>
              <c:idx val="12"/>
              <c:delete val="1"/>
              <c:extLst>
                <c:ext xmlns:c15="http://schemas.microsoft.com/office/drawing/2012/chart" uri="{CE6537A1-D6FC-4f65-9D91-7224C49458BB}"/>
                <c:ext xmlns:c16="http://schemas.microsoft.com/office/drawing/2014/chart" uri="{C3380CC4-5D6E-409C-BE32-E72D297353CC}">
                  <c16:uniqueId val="{00000005-E05B-4A45-9F14-F2A3DE12A7F0}"/>
                </c:ext>
              </c:extLst>
            </c:dLbl>
            <c:dLbl>
              <c:idx val="13"/>
              <c:delete val="1"/>
              <c:extLst>
                <c:ext xmlns:c15="http://schemas.microsoft.com/office/drawing/2012/chart" uri="{CE6537A1-D6FC-4f65-9D91-7224C49458BB}"/>
                <c:ext xmlns:c16="http://schemas.microsoft.com/office/drawing/2014/chart" uri="{C3380CC4-5D6E-409C-BE32-E72D297353CC}">
                  <c16:uniqueId val="{00000006-E05B-4A45-9F14-F2A3DE12A7F0}"/>
                </c:ext>
              </c:extLst>
            </c:dLbl>
            <c:dLbl>
              <c:idx val="14"/>
              <c:delete val="1"/>
              <c:extLst>
                <c:ext xmlns:c15="http://schemas.microsoft.com/office/drawing/2012/chart" uri="{CE6537A1-D6FC-4f65-9D91-7224C49458BB}"/>
                <c:ext xmlns:c16="http://schemas.microsoft.com/office/drawing/2014/chart" uri="{C3380CC4-5D6E-409C-BE32-E72D297353CC}">
                  <c16:uniqueId val="{00000007-E05B-4A45-9F14-F2A3DE12A7F0}"/>
                </c:ext>
              </c:extLst>
            </c:dLbl>
            <c:dLbl>
              <c:idx val="15"/>
              <c:delete val="1"/>
              <c:extLst>
                <c:ext xmlns:c15="http://schemas.microsoft.com/office/drawing/2012/chart" uri="{CE6537A1-D6FC-4f65-9D91-7224C49458BB}"/>
                <c:ext xmlns:c16="http://schemas.microsoft.com/office/drawing/2014/chart" uri="{C3380CC4-5D6E-409C-BE32-E72D297353CC}">
                  <c16:uniqueId val="{00000008-E05B-4A45-9F14-F2A3DE12A7F0}"/>
                </c:ext>
              </c:extLst>
            </c:dLbl>
            <c:dLbl>
              <c:idx val="16"/>
              <c:delete val="1"/>
              <c:extLst>
                <c:ext xmlns:c15="http://schemas.microsoft.com/office/drawing/2012/chart" uri="{CE6537A1-D6FC-4f65-9D91-7224C49458BB}"/>
                <c:ext xmlns:c16="http://schemas.microsoft.com/office/drawing/2014/chart" uri="{C3380CC4-5D6E-409C-BE32-E72D297353CC}">
                  <c16:uniqueId val="{00000009-E05B-4A45-9F14-F2A3DE12A7F0}"/>
                </c:ext>
              </c:extLst>
            </c:dLbl>
            <c:dLbl>
              <c:idx val="17"/>
              <c:delete val="1"/>
              <c:extLst>
                <c:ext xmlns:c15="http://schemas.microsoft.com/office/drawing/2012/chart" uri="{CE6537A1-D6FC-4f65-9D91-7224C49458BB}"/>
                <c:ext xmlns:c16="http://schemas.microsoft.com/office/drawing/2014/chart" uri="{C3380CC4-5D6E-409C-BE32-E72D297353CC}">
                  <c16:uniqueId val="{0000000A-E05B-4A45-9F14-F2A3DE12A7F0}"/>
                </c:ext>
              </c:extLst>
            </c:dLbl>
            <c:dLbl>
              <c:idx val="18"/>
              <c:delete val="1"/>
              <c:extLst>
                <c:ext xmlns:c15="http://schemas.microsoft.com/office/drawing/2012/chart" uri="{CE6537A1-D6FC-4f65-9D91-7224C49458BB}"/>
                <c:ext xmlns:c16="http://schemas.microsoft.com/office/drawing/2014/chart" uri="{C3380CC4-5D6E-409C-BE32-E72D297353CC}">
                  <c16:uniqueId val="{0000000B-E05B-4A45-9F14-F2A3DE12A7F0}"/>
                </c:ext>
              </c:extLst>
            </c:dLbl>
            <c:dLbl>
              <c:idx val="19"/>
              <c:delete val="1"/>
              <c:extLst>
                <c:ext xmlns:c15="http://schemas.microsoft.com/office/drawing/2012/chart" uri="{CE6537A1-D6FC-4f65-9D91-7224C49458BB}"/>
                <c:ext xmlns:c16="http://schemas.microsoft.com/office/drawing/2014/chart" uri="{C3380CC4-5D6E-409C-BE32-E72D297353CC}">
                  <c16:uniqueId val="{0000000C-E05B-4A45-9F14-F2A3DE12A7F0}"/>
                </c:ext>
              </c:extLst>
            </c:dLbl>
            <c:dLbl>
              <c:idx val="20"/>
              <c:delete val="1"/>
              <c:extLst>
                <c:ext xmlns:c15="http://schemas.microsoft.com/office/drawing/2012/chart" uri="{CE6537A1-D6FC-4f65-9D91-7224C49458BB}"/>
                <c:ext xmlns:c16="http://schemas.microsoft.com/office/drawing/2014/chart" uri="{C3380CC4-5D6E-409C-BE32-E72D297353CC}">
                  <c16:uniqueId val="{0000000D-E05B-4A45-9F14-F2A3DE12A7F0}"/>
                </c:ext>
              </c:extLst>
            </c:dLbl>
            <c:dLbl>
              <c:idx val="21"/>
              <c:delete val="1"/>
              <c:extLst>
                <c:ext xmlns:c15="http://schemas.microsoft.com/office/drawing/2012/chart" uri="{CE6537A1-D6FC-4f65-9D91-7224C49458BB}"/>
                <c:ext xmlns:c16="http://schemas.microsoft.com/office/drawing/2014/chart" uri="{C3380CC4-5D6E-409C-BE32-E72D297353CC}">
                  <c16:uniqueId val="{0000000E-E05B-4A45-9F14-F2A3DE12A7F0}"/>
                </c:ext>
              </c:extLst>
            </c:dLbl>
            <c:dLbl>
              <c:idx val="22"/>
              <c:delete val="1"/>
              <c:extLst>
                <c:ext xmlns:c15="http://schemas.microsoft.com/office/drawing/2012/chart" uri="{CE6537A1-D6FC-4f65-9D91-7224C49458BB}"/>
                <c:ext xmlns:c16="http://schemas.microsoft.com/office/drawing/2014/chart" uri="{C3380CC4-5D6E-409C-BE32-E72D297353CC}">
                  <c16:uniqueId val="{0000000F-E05B-4A45-9F14-F2A3DE12A7F0}"/>
                </c:ext>
              </c:extLst>
            </c:dLbl>
            <c:dLbl>
              <c:idx val="23"/>
              <c:delete val="1"/>
              <c:extLst>
                <c:ext xmlns:c15="http://schemas.microsoft.com/office/drawing/2012/chart" uri="{CE6537A1-D6FC-4f65-9D91-7224C49458BB}"/>
                <c:ext xmlns:c16="http://schemas.microsoft.com/office/drawing/2014/chart" uri="{C3380CC4-5D6E-409C-BE32-E72D297353CC}">
                  <c16:uniqueId val="{00000010-E05B-4A45-9F14-F2A3DE12A7F0}"/>
                </c:ext>
              </c:extLst>
            </c:dLbl>
            <c:dLbl>
              <c:idx val="24"/>
              <c:delete val="1"/>
              <c:extLst>
                <c:ext xmlns:c15="http://schemas.microsoft.com/office/drawing/2012/chart" uri="{CE6537A1-D6FC-4f65-9D91-7224C49458BB}"/>
                <c:ext xmlns:c16="http://schemas.microsoft.com/office/drawing/2014/chart" uri="{C3380CC4-5D6E-409C-BE32-E72D297353CC}">
                  <c16:uniqueId val="{00000011-E05B-4A45-9F14-F2A3DE12A7F0}"/>
                </c:ext>
              </c:extLst>
            </c:dLbl>
            <c:dLbl>
              <c:idx val="25"/>
              <c:delete val="1"/>
              <c:extLst>
                <c:ext xmlns:c15="http://schemas.microsoft.com/office/drawing/2012/chart" uri="{CE6537A1-D6FC-4f65-9D91-7224C49458BB}"/>
                <c:ext xmlns:c16="http://schemas.microsoft.com/office/drawing/2014/chart" uri="{C3380CC4-5D6E-409C-BE32-E72D297353CC}">
                  <c16:uniqueId val="{00000012-E05B-4A45-9F14-F2A3DE12A7F0}"/>
                </c:ext>
              </c:extLst>
            </c:dLbl>
            <c:dLbl>
              <c:idx val="26"/>
              <c:delete val="1"/>
              <c:extLst>
                <c:ext xmlns:c15="http://schemas.microsoft.com/office/drawing/2012/chart" uri="{CE6537A1-D6FC-4f65-9D91-7224C49458BB}"/>
                <c:ext xmlns:c16="http://schemas.microsoft.com/office/drawing/2014/chart" uri="{C3380CC4-5D6E-409C-BE32-E72D297353CC}">
                  <c16:uniqueId val="{00000013-E05B-4A45-9F14-F2A3DE12A7F0}"/>
                </c:ext>
              </c:extLst>
            </c:dLbl>
            <c:dLbl>
              <c:idx val="27"/>
              <c:delete val="1"/>
              <c:extLst>
                <c:ext xmlns:c15="http://schemas.microsoft.com/office/drawing/2012/chart" uri="{CE6537A1-D6FC-4f65-9D91-7224C49458BB}"/>
                <c:ext xmlns:c16="http://schemas.microsoft.com/office/drawing/2014/chart" uri="{C3380CC4-5D6E-409C-BE32-E72D297353CC}">
                  <c16:uniqueId val="{00000014-E05B-4A45-9F14-F2A3DE12A7F0}"/>
                </c:ext>
              </c:extLst>
            </c:dLbl>
            <c:dLbl>
              <c:idx val="28"/>
              <c:delete val="1"/>
              <c:extLst>
                <c:ext xmlns:c15="http://schemas.microsoft.com/office/drawing/2012/chart" uri="{CE6537A1-D6FC-4f65-9D91-7224C49458BB}"/>
                <c:ext xmlns:c16="http://schemas.microsoft.com/office/drawing/2014/chart" uri="{C3380CC4-5D6E-409C-BE32-E72D297353CC}">
                  <c16:uniqueId val="{00000015-E05B-4A45-9F14-F2A3DE12A7F0}"/>
                </c:ext>
              </c:extLst>
            </c:dLbl>
            <c:dLbl>
              <c:idx val="29"/>
              <c:delete val="1"/>
              <c:extLst>
                <c:ext xmlns:c15="http://schemas.microsoft.com/office/drawing/2012/chart" uri="{CE6537A1-D6FC-4f65-9D91-7224C49458BB}"/>
                <c:ext xmlns:c16="http://schemas.microsoft.com/office/drawing/2014/chart" uri="{C3380CC4-5D6E-409C-BE32-E72D297353CC}">
                  <c16:uniqueId val="{00000016-E05B-4A45-9F14-F2A3DE12A7F0}"/>
                </c:ext>
              </c:extLst>
            </c:dLbl>
            <c:dLbl>
              <c:idx val="30"/>
              <c:delete val="1"/>
              <c:extLst>
                <c:ext xmlns:c15="http://schemas.microsoft.com/office/drawing/2012/chart" uri="{CE6537A1-D6FC-4f65-9D91-7224C49458BB}"/>
                <c:ext xmlns:c16="http://schemas.microsoft.com/office/drawing/2014/chart" uri="{C3380CC4-5D6E-409C-BE32-E72D297353CC}">
                  <c16:uniqueId val="{00000017-E05B-4A45-9F14-F2A3DE12A7F0}"/>
                </c:ext>
              </c:extLst>
            </c:dLbl>
            <c:dLbl>
              <c:idx val="31"/>
              <c:delete val="1"/>
              <c:extLst>
                <c:ext xmlns:c15="http://schemas.microsoft.com/office/drawing/2012/chart" uri="{CE6537A1-D6FC-4f65-9D91-7224C49458BB}"/>
                <c:ext xmlns:c16="http://schemas.microsoft.com/office/drawing/2014/chart" uri="{C3380CC4-5D6E-409C-BE32-E72D297353CC}">
                  <c16:uniqueId val="{00000018-E05B-4A45-9F14-F2A3DE12A7F0}"/>
                </c:ext>
              </c:extLst>
            </c:dLbl>
            <c:dLbl>
              <c:idx val="32"/>
              <c:delete val="1"/>
              <c:extLst>
                <c:ext xmlns:c15="http://schemas.microsoft.com/office/drawing/2012/chart" uri="{CE6537A1-D6FC-4f65-9D91-7224C49458BB}"/>
                <c:ext xmlns:c16="http://schemas.microsoft.com/office/drawing/2014/chart" uri="{C3380CC4-5D6E-409C-BE32-E72D297353CC}">
                  <c16:uniqueId val="{00000019-E05B-4A45-9F14-F2A3DE12A7F0}"/>
                </c:ext>
              </c:extLst>
            </c:dLbl>
            <c:dLbl>
              <c:idx val="33"/>
              <c:delete val="1"/>
              <c:extLst>
                <c:ext xmlns:c15="http://schemas.microsoft.com/office/drawing/2012/chart" uri="{CE6537A1-D6FC-4f65-9D91-7224C49458BB}"/>
                <c:ext xmlns:c16="http://schemas.microsoft.com/office/drawing/2014/chart" uri="{C3380CC4-5D6E-409C-BE32-E72D297353CC}">
                  <c16:uniqueId val="{0000001A-E05B-4A45-9F14-F2A3DE12A7F0}"/>
                </c:ext>
              </c:extLst>
            </c:dLbl>
            <c:dLbl>
              <c:idx val="34"/>
              <c:delete val="1"/>
              <c:extLst>
                <c:ext xmlns:c15="http://schemas.microsoft.com/office/drawing/2012/chart" uri="{CE6537A1-D6FC-4f65-9D91-7224C49458BB}"/>
                <c:ext xmlns:c16="http://schemas.microsoft.com/office/drawing/2014/chart" uri="{C3380CC4-5D6E-409C-BE32-E72D297353CC}">
                  <c16:uniqueId val="{0000001B-E05B-4A45-9F14-F2A3DE12A7F0}"/>
                </c:ext>
              </c:extLst>
            </c:dLbl>
            <c:dLbl>
              <c:idx val="35"/>
              <c:delete val="1"/>
              <c:extLst>
                <c:ext xmlns:c15="http://schemas.microsoft.com/office/drawing/2012/chart" uri="{CE6537A1-D6FC-4f65-9D91-7224C49458BB}"/>
                <c:ext xmlns:c16="http://schemas.microsoft.com/office/drawing/2014/chart" uri="{C3380CC4-5D6E-409C-BE32-E72D297353CC}">
                  <c16:uniqueId val="{0000001C-E05B-4A45-9F14-F2A3DE12A7F0}"/>
                </c:ext>
              </c:extLst>
            </c:dLbl>
            <c:dLbl>
              <c:idx val="36"/>
              <c:delete val="1"/>
              <c:extLst>
                <c:ext xmlns:c15="http://schemas.microsoft.com/office/drawing/2012/chart" uri="{CE6537A1-D6FC-4f65-9D91-7224C49458BB}"/>
                <c:ext xmlns:c16="http://schemas.microsoft.com/office/drawing/2014/chart" uri="{C3380CC4-5D6E-409C-BE32-E72D297353CC}">
                  <c16:uniqueId val="{0000001D-E05B-4A45-9F14-F2A3DE12A7F0}"/>
                </c:ext>
              </c:extLst>
            </c:dLbl>
            <c:dLbl>
              <c:idx val="37"/>
              <c:delete val="1"/>
              <c:extLst>
                <c:ext xmlns:c15="http://schemas.microsoft.com/office/drawing/2012/chart" uri="{CE6537A1-D6FC-4f65-9D91-7224C49458BB}"/>
                <c:ext xmlns:c16="http://schemas.microsoft.com/office/drawing/2014/chart" uri="{C3380CC4-5D6E-409C-BE32-E72D297353CC}">
                  <c16:uniqueId val="{0000001E-E05B-4A45-9F14-F2A3DE12A7F0}"/>
                </c:ext>
              </c:extLst>
            </c:dLbl>
            <c:dLbl>
              <c:idx val="38"/>
              <c:delete val="1"/>
              <c:extLst>
                <c:ext xmlns:c15="http://schemas.microsoft.com/office/drawing/2012/chart" uri="{CE6537A1-D6FC-4f65-9D91-7224C49458BB}"/>
                <c:ext xmlns:c16="http://schemas.microsoft.com/office/drawing/2014/chart" uri="{C3380CC4-5D6E-409C-BE32-E72D297353CC}">
                  <c16:uniqueId val="{0000001F-E05B-4A45-9F14-F2A3DE12A7F0}"/>
                </c:ext>
              </c:extLst>
            </c:dLbl>
            <c:dLbl>
              <c:idx val="39"/>
              <c:delete val="1"/>
              <c:extLst>
                <c:ext xmlns:c15="http://schemas.microsoft.com/office/drawing/2012/chart" uri="{CE6537A1-D6FC-4f65-9D91-7224C49458BB}"/>
                <c:ext xmlns:c16="http://schemas.microsoft.com/office/drawing/2014/chart" uri="{C3380CC4-5D6E-409C-BE32-E72D297353CC}">
                  <c16:uniqueId val="{00000020-E05B-4A45-9F14-F2A3DE12A7F0}"/>
                </c:ext>
              </c:extLst>
            </c:dLbl>
            <c:dLbl>
              <c:idx val="40"/>
              <c:delete val="1"/>
              <c:extLst>
                <c:ext xmlns:c15="http://schemas.microsoft.com/office/drawing/2012/chart" uri="{CE6537A1-D6FC-4f65-9D91-7224C49458BB}"/>
                <c:ext xmlns:c16="http://schemas.microsoft.com/office/drawing/2014/chart" uri="{C3380CC4-5D6E-409C-BE32-E72D297353CC}">
                  <c16:uniqueId val="{00000021-E05B-4A45-9F14-F2A3DE12A7F0}"/>
                </c:ext>
              </c:extLst>
            </c:dLbl>
            <c:dLbl>
              <c:idx val="41"/>
              <c:delete val="1"/>
              <c:extLst>
                <c:ext xmlns:c15="http://schemas.microsoft.com/office/drawing/2012/chart" uri="{CE6537A1-D6FC-4f65-9D91-7224C49458BB}"/>
                <c:ext xmlns:c16="http://schemas.microsoft.com/office/drawing/2014/chart" uri="{C3380CC4-5D6E-409C-BE32-E72D297353CC}">
                  <c16:uniqueId val="{00000022-E05B-4A45-9F14-F2A3DE12A7F0}"/>
                </c:ext>
              </c:extLst>
            </c:dLbl>
            <c:dLbl>
              <c:idx val="42"/>
              <c:delete val="1"/>
              <c:extLst>
                <c:ext xmlns:c15="http://schemas.microsoft.com/office/drawing/2012/chart" uri="{CE6537A1-D6FC-4f65-9D91-7224C49458BB}"/>
                <c:ext xmlns:c16="http://schemas.microsoft.com/office/drawing/2014/chart" uri="{C3380CC4-5D6E-409C-BE32-E72D297353CC}">
                  <c16:uniqueId val="{00000023-E05B-4A45-9F14-F2A3DE12A7F0}"/>
                </c:ext>
              </c:extLst>
            </c:dLbl>
            <c:dLbl>
              <c:idx val="43"/>
              <c:delete val="1"/>
              <c:extLst>
                <c:ext xmlns:c15="http://schemas.microsoft.com/office/drawing/2012/chart" uri="{CE6537A1-D6FC-4f65-9D91-7224C49458BB}"/>
                <c:ext xmlns:c16="http://schemas.microsoft.com/office/drawing/2014/chart" uri="{C3380CC4-5D6E-409C-BE32-E72D297353CC}">
                  <c16:uniqueId val="{00000024-E05B-4A45-9F14-F2A3DE12A7F0}"/>
                </c:ext>
              </c:extLst>
            </c:dLbl>
            <c:dLbl>
              <c:idx val="44"/>
              <c:delete val="1"/>
              <c:extLst>
                <c:ext xmlns:c15="http://schemas.microsoft.com/office/drawing/2012/chart" uri="{CE6537A1-D6FC-4f65-9D91-7224C49458BB}"/>
                <c:ext xmlns:c16="http://schemas.microsoft.com/office/drawing/2014/chart" uri="{C3380CC4-5D6E-409C-BE32-E72D297353CC}">
                  <c16:uniqueId val="{00000025-E05B-4A45-9F14-F2A3DE12A7F0}"/>
                </c:ext>
              </c:extLst>
            </c:dLbl>
            <c:dLbl>
              <c:idx val="45"/>
              <c:delete val="1"/>
              <c:extLst>
                <c:ext xmlns:c15="http://schemas.microsoft.com/office/drawing/2012/chart" uri="{CE6537A1-D6FC-4f65-9D91-7224C49458BB}"/>
                <c:ext xmlns:c16="http://schemas.microsoft.com/office/drawing/2014/chart" uri="{C3380CC4-5D6E-409C-BE32-E72D297353CC}">
                  <c16:uniqueId val="{00000026-E05B-4A45-9F14-F2A3DE12A7F0}"/>
                </c:ext>
              </c:extLst>
            </c:dLbl>
            <c:dLbl>
              <c:idx val="46"/>
              <c:delete val="1"/>
              <c:extLst>
                <c:ext xmlns:c15="http://schemas.microsoft.com/office/drawing/2012/chart" uri="{CE6537A1-D6FC-4f65-9D91-7224C49458BB}"/>
                <c:ext xmlns:c16="http://schemas.microsoft.com/office/drawing/2014/chart" uri="{C3380CC4-5D6E-409C-BE32-E72D297353CC}">
                  <c16:uniqueId val="{00000027-E05B-4A45-9F14-F2A3DE12A7F0}"/>
                </c:ext>
              </c:extLst>
            </c:dLbl>
            <c:dLbl>
              <c:idx val="47"/>
              <c:delete val="1"/>
              <c:extLst>
                <c:ext xmlns:c15="http://schemas.microsoft.com/office/drawing/2012/chart" uri="{CE6537A1-D6FC-4f65-9D91-7224C49458BB}"/>
                <c:ext xmlns:c16="http://schemas.microsoft.com/office/drawing/2014/chart" uri="{C3380CC4-5D6E-409C-BE32-E72D297353CC}">
                  <c16:uniqueId val="{00000028-E05B-4A45-9F14-F2A3DE12A7F0}"/>
                </c:ext>
              </c:extLst>
            </c:dLbl>
            <c:dLbl>
              <c:idx val="48"/>
              <c:delete val="1"/>
              <c:extLst>
                <c:ext xmlns:c15="http://schemas.microsoft.com/office/drawing/2012/chart" uri="{CE6537A1-D6FC-4f65-9D91-7224C49458BB}"/>
                <c:ext xmlns:c16="http://schemas.microsoft.com/office/drawing/2014/chart" uri="{C3380CC4-5D6E-409C-BE32-E72D297353CC}">
                  <c16:uniqueId val="{00000029-E05B-4A45-9F14-F2A3DE12A7F0}"/>
                </c:ext>
              </c:extLst>
            </c:dLbl>
            <c:dLbl>
              <c:idx val="49"/>
              <c:delete val="1"/>
              <c:extLst>
                <c:ext xmlns:c15="http://schemas.microsoft.com/office/drawing/2012/chart" uri="{CE6537A1-D6FC-4f65-9D91-7224C49458BB}"/>
                <c:ext xmlns:c16="http://schemas.microsoft.com/office/drawing/2014/chart" uri="{C3380CC4-5D6E-409C-BE32-E72D297353CC}">
                  <c16:uniqueId val="{0000002A-E05B-4A45-9F14-F2A3DE12A7F0}"/>
                </c:ext>
              </c:extLst>
            </c:dLbl>
            <c:dLbl>
              <c:idx val="50"/>
              <c:delete val="1"/>
              <c:extLst>
                <c:ext xmlns:c15="http://schemas.microsoft.com/office/drawing/2012/chart" uri="{CE6537A1-D6FC-4f65-9D91-7224C49458BB}"/>
                <c:ext xmlns:c16="http://schemas.microsoft.com/office/drawing/2014/chart" uri="{C3380CC4-5D6E-409C-BE32-E72D297353CC}">
                  <c16:uniqueId val="{0000002B-E05B-4A45-9F14-F2A3DE12A7F0}"/>
                </c:ext>
              </c:extLst>
            </c:dLbl>
            <c:dLbl>
              <c:idx val="51"/>
              <c:delete val="1"/>
              <c:extLst>
                <c:ext xmlns:c15="http://schemas.microsoft.com/office/drawing/2012/chart" uri="{CE6537A1-D6FC-4f65-9D91-7224C49458BB}"/>
                <c:ext xmlns:c16="http://schemas.microsoft.com/office/drawing/2014/chart" uri="{C3380CC4-5D6E-409C-BE32-E72D297353CC}">
                  <c16:uniqueId val="{0000002C-E05B-4A45-9F14-F2A3DE12A7F0}"/>
                </c:ext>
              </c:extLst>
            </c:dLbl>
            <c:dLbl>
              <c:idx val="52"/>
              <c:delete val="1"/>
              <c:extLst>
                <c:ext xmlns:c15="http://schemas.microsoft.com/office/drawing/2012/chart" uri="{CE6537A1-D6FC-4f65-9D91-7224C49458BB}"/>
                <c:ext xmlns:c16="http://schemas.microsoft.com/office/drawing/2014/chart" uri="{C3380CC4-5D6E-409C-BE32-E72D297353CC}">
                  <c16:uniqueId val="{0000002D-E05B-4A45-9F14-F2A3DE12A7F0}"/>
                </c:ext>
              </c:extLst>
            </c:dLbl>
            <c:dLbl>
              <c:idx val="53"/>
              <c:delete val="1"/>
              <c:extLst>
                <c:ext xmlns:c15="http://schemas.microsoft.com/office/drawing/2012/chart" uri="{CE6537A1-D6FC-4f65-9D91-7224C49458BB}"/>
                <c:ext xmlns:c16="http://schemas.microsoft.com/office/drawing/2014/chart" uri="{C3380CC4-5D6E-409C-BE32-E72D297353CC}">
                  <c16:uniqueId val="{0000002E-E05B-4A45-9F14-F2A3DE12A7F0}"/>
                </c:ext>
              </c:extLst>
            </c:dLbl>
            <c:dLbl>
              <c:idx val="54"/>
              <c:delete val="1"/>
              <c:extLst>
                <c:ext xmlns:c15="http://schemas.microsoft.com/office/drawing/2012/chart" uri="{CE6537A1-D6FC-4f65-9D91-7224C49458BB}"/>
                <c:ext xmlns:c16="http://schemas.microsoft.com/office/drawing/2014/chart" uri="{C3380CC4-5D6E-409C-BE32-E72D297353CC}">
                  <c16:uniqueId val="{0000002F-E05B-4A45-9F14-F2A3DE12A7F0}"/>
                </c:ext>
              </c:extLst>
            </c:dLbl>
            <c:dLbl>
              <c:idx val="55"/>
              <c:delete val="1"/>
              <c:extLst>
                <c:ext xmlns:c15="http://schemas.microsoft.com/office/drawing/2012/chart" uri="{CE6537A1-D6FC-4f65-9D91-7224C49458BB}"/>
                <c:ext xmlns:c16="http://schemas.microsoft.com/office/drawing/2014/chart" uri="{C3380CC4-5D6E-409C-BE32-E72D297353CC}">
                  <c16:uniqueId val="{00000030-E05B-4A45-9F14-F2A3DE12A7F0}"/>
                </c:ext>
              </c:extLst>
            </c:dLbl>
            <c:dLbl>
              <c:idx val="56"/>
              <c:delete val="1"/>
              <c:extLst>
                <c:ext xmlns:c15="http://schemas.microsoft.com/office/drawing/2012/chart" uri="{CE6537A1-D6FC-4f65-9D91-7224C49458BB}"/>
                <c:ext xmlns:c16="http://schemas.microsoft.com/office/drawing/2014/chart" uri="{C3380CC4-5D6E-409C-BE32-E72D297353CC}">
                  <c16:uniqueId val="{00000031-E05B-4A45-9F14-F2A3DE12A7F0}"/>
                </c:ext>
              </c:extLst>
            </c:dLbl>
            <c:dLbl>
              <c:idx val="57"/>
              <c:delete val="1"/>
              <c:extLst>
                <c:ext xmlns:c15="http://schemas.microsoft.com/office/drawing/2012/chart" uri="{CE6537A1-D6FC-4f65-9D91-7224C49458BB}"/>
                <c:ext xmlns:c16="http://schemas.microsoft.com/office/drawing/2014/chart" uri="{C3380CC4-5D6E-409C-BE32-E72D297353CC}">
                  <c16:uniqueId val="{00000032-E05B-4A45-9F14-F2A3DE12A7F0}"/>
                </c:ext>
              </c:extLst>
            </c:dLbl>
            <c:dLbl>
              <c:idx val="58"/>
              <c:delete val="1"/>
              <c:extLst>
                <c:ext xmlns:c15="http://schemas.microsoft.com/office/drawing/2012/chart" uri="{CE6537A1-D6FC-4f65-9D91-7224C49458BB}"/>
                <c:ext xmlns:c16="http://schemas.microsoft.com/office/drawing/2014/chart" uri="{C3380CC4-5D6E-409C-BE32-E72D297353CC}">
                  <c16:uniqueId val="{00000033-E05B-4A45-9F14-F2A3DE12A7F0}"/>
                </c:ext>
              </c:extLst>
            </c:dLbl>
            <c:dLbl>
              <c:idx val="59"/>
              <c:delete val="1"/>
              <c:extLst>
                <c:ext xmlns:c15="http://schemas.microsoft.com/office/drawing/2012/chart" uri="{CE6537A1-D6FC-4f65-9D91-7224C49458BB}"/>
                <c:ext xmlns:c16="http://schemas.microsoft.com/office/drawing/2014/chart" uri="{C3380CC4-5D6E-409C-BE32-E72D297353CC}">
                  <c16:uniqueId val="{00000034-E05B-4A45-9F14-F2A3DE12A7F0}"/>
                </c:ext>
              </c:extLst>
            </c:dLbl>
            <c:dLbl>
              <c:idx val="60"/>
              <c:delete val="1"/>
              <c:extLst>
                <c:ext xmlns:c15="http://schemas.microsoft.com/office/drawing/2012/chart" uri="{CE6537A1-D6FC-4f65-9D91-7224C49458BB}"/>
                <c:ext xmlns:c16="http://schemas.microsoft.com/office/drawing/2014/chart" uri="{C3380CC4-5D6E-409C-BE32-E72D297353CC}">
                  <c16:uniqueId val="{00000035-E05B-4A45-9F14-F2A3DE12A7F0}"/>
                </c:ext>
              </c:extLst>
            </c:dLbl>
            <c:dLbl>
              <c:idx val="61"/>
              <c:delete val="1"/>
              <c:extLst>
                <c:ext xmlns:c15="http://schemas.microsoft.com/office/drawing/2012/chart" uri="{CE6537A1-D6FC-4f65-9D91-7224C49458BB}"/>
                <c:ext xmlns:c16="http://schemas.microsoft.com/office/drawing/2014/chart" uri="{C3380CC4-5D6E-409C-BE32-E72D297353CC}">
                  <c16:uniqueId val="{00000036-E05B-4A45-9F14-F2A3DE12A7F0}"/>
                </c:ext>
              </c:extLst>
            </c:dLbl>
            <c:dLbl>
              <c:idx val="62"/>
              <c:delete val="1"/>
              <c:extLst>
                <c:ext xmlns:c15="http://schemas.microsoft.com/office/drawing/2012/chart" uri="{CE6537A1-D6FC-4f65-9D91-7224C49458BB}"/>
                <c:ext xmlns:c16="http://schemas.microsoft.com/office/drawing/2014/chart" uri="{C3380CC4-5D6E-409C-BE32-E72D297353CC}">
                  <c16:uniqueId val="{00000037-E05B-4A45-9F14-F2A3DE12A7F0}"/>
                </c:ext>
              </c:extLst>
            </c:dLbl>
            <c:dLbl>
              <c:idx val="63"/>
              <c:delete val="1"/>
              <c:extLst>
                <c:ext xmlns:c15="http://schemas.microsoft.com/office/drawing/2012/chart" uri="{CE6537A1-D6FC-4f65-9D91-7224C49458BB}"/>
                <c:ext xmlns:c16="http://schemas.microsoft.com/office/drawing/2014/chart" uri="{C3380CC4-5D6E-409C-BE32-E72D297353CC}">
                  <c16:uniqueId val="{00000038-E05B-4A45-9F14-F2A3DE12A7F0}"/>
                </c:ext>
              </c:extLst>
            </c:dLbl>
            <c:dLbl>
              <c:idx val="64"/>
              <c:delete val="1"/>
              <c:extLst>
                <c:ext xmlns:c15="http://schemas.microsoft.com/office/drawing/2012/chart" uri="{CE6537A1-D6FC-4f65-9D91-7224C49458BB}"/>
                <c:ext xmlns:c16="http://schemas.microsoft.com/office/drawing/2014/chart" uri="{C3380CC4-5D6E-409C-BE32-E72D297353CC}">
                  <c16:uniqueId val="{00000039-E05B-4A45-9F14-F2A3DE12A7F0}"/>
                </c:ext>
              </c:extLst>
            </c:dLbl>
            <c:dLbl>
              <c:idx val="65"/>
              <c:delete val="1"/>
              <c:extLst>
                <c:ext xmlns:c15="http://schemas.microsoft.com/office/drawing/2012/chart" uri="{CE6537A1-D6FC-4f65-9D91-7224C49458BB}"/>
                <c:ext xmlns:c16="http://schemas.microsoft.com/office/drawing/2014/chart" uri="{C3380CC4-5D6E-409C-BE32-E72D297353CC}">
                  <c16:uniqueId val="{0000003A-E05B-4A45-9F14-F2A3DE12A7F0}"/>
                </c:ext>
              </c:extLst>
            </c:dLbl>
            <c:dLbl>
              <c:idx val="66"/>
              <c:delete val="1"/>
              <c:extLst>
                <c:ext xmlns:c15="http://schemas.microsoft.com/office/drawing/2012/chart" uri="{CE6537A1-D6FC-4f65-9D91-7224C49458BB}"/>
                <c:ext xmlns:c16="http://schemas.microsoft.com/office/drawing/2014/chart" uri="{C3380CC4-5D6E-409C-BE32-E72D297353CC}">
                  <c16:uniqueId val="{0000003B-E05B-4A45-9F14-F2A3DE12A7F0}"/>
                </c:ext>
              </c:extLst>
            </c:dLbl>
            <c:dLbl>
              <c:idx val="67"/>
              <c:delete val="1"/>
              <c:extLst>
                <c:ext xmlns:c15="http://schemas.microsoft.com/office/drawing/2012/chart" uri="{CE6537A1-D6FC-4f65-9D91-7224C49458BB}"/>
                <c:ext xmlns:c16="http://schemas.microsoft.com/office/drawing/2014/chart" uri="{C3380CC4-5D6E-409C-BE32-E72D297353CC}">
                  <c16:uniqueId val="{0000003C-E05B-4A45-9F14-F2A3DE12A7F0}"/>
                </c:ext>
              </c:extLst>
            </c:dLbl>
            <c:dLbl>
              <c:idx val="68"/>
              <c:delete val="1"/>
              <c:extLst>
                <c:ext xmlns:c15="http://schemas.microsoft.com/office/drawing/2012/chart" uri="{CE6537A1-D6FC-4f65-9D91-7224C49458BB}"/>
                <c:ext xmlns:c16="http://schemas.microsoft.com/office/drawing/2014/chart" uri="{C3380CC4-5D6E-409C-BE32-E72D297353CC}">
                  <c16:uniqueId val="{0000003D-E05B-4A45-9F14-F2A3DE12A7F0}"/>
                </c:ext>
              </c:extLst>
            </c:dLbl>
            <c:dLbl>
              <c:idx val="69"/>
              <c:delete val="1"/>
              <c:extLst>
                <c:ext xmlns:c15="http://schemas.microsoft.com/office/drawing/2012/chart" uri="{CE6537A1-D6FC-4f65-9D91-7224C49458BB}"/>
                <c:ext xmlns:c16="http://schemas.microsoft.com/office/drawing/2014/chart" uri="{C3380CC4-5D6E-409C-BE32-E72D297353CC}">
                  <c16:uniqueId val="{0000003E-E05B-4A45-9F14-F2A3DE12A7F0}"/>
                </c:ext>
              </c:extLst>
            </c:dLbl>
            <c:dLbl>
              <c:idx val="70"/>
              <c:delete val="1"/>
              <c:extLst>
                <c:ext xmlns:c15="http://schemas.microsoft.com/office/drawing/2012/chart" uri="{CE6537A1-D6FC-4f65-9D91-7224C49458BB}"/>
                <c:ext xmlns:c16="http://schemas.microsoft.com/office/drawing/2014/chart" uri="{C3380CC4-5D6E-409C-BE32-E72D297353CC}">
                  <c16:uniqueId val="{0000003F-E05B-4A45-9F14-F2A3DE12A7F0}"/>
                </c:ext>
              </c:extLst>
            </c:dLbl>
            <c:dLbl>
              <c:idx val="71"/>
              <c:delete val="1"/>
              <c:extLst>
                <c:ext xmlns:c15="http://schemas.microsoft.com/office/drawing/2012/chart" uri="{CE6537A1-D6FC-4f65-9D91-7224C49458BB}"/>
                <c:ext xmlns:c16="http://schemas.microsoft.com/office/drawing/2014/chart" uri="{C3380CC4-5D6E-409C-BE32-E72D297353CC}">
                  <c16:uniqueId val="{00000040-E05B-4A45-9F14-F2A3DE12A7F0}"/>
                </c:ext>
              </c:extLst>
            </c:dLbl>
            <c:dLbl>
              <c:idx val="72"/>
              <c:delete val="1"/>
              <c:extLst>
                <c:ext xmlns:c15="http://schemas.microsoft.com/office/drawing/2012/chart" uri="{CE6537A1-D6FC-4f65-9D91-7224C49458BB}"/>
                <c:ext xmlns:c16="http://schemas.microsoft.com/office/drawing/2014/chart" uri="{C3380CC4-5D6E-409C-BE32-E72D297353CC}">
                  <c16:uniqueId val="{00000041-E05B-4A45-9F14-F2A3DE12A7F0}"/>
                </c:ext>
              </c:extLst>
            </c:dLbl>
            <c:dLbl>
              <c:idx val="73"/>
              <c:delete val="1"/>
              <c:extLst>
                <c:ext xmlns:c15="http://schemas.microsoft.com/office/drawing/2012/chart" uri="{CE6537A1-D6FC-4f65-9D91-7224C49458BB}"/>
                <c:ext xmlns:c16="http://schemas.microsoft.com/office/drawing/2014/chart" uri="{C3380CC4-5D6E-409C-BE32-E72D297353CC}">
                  <c16:uniqueId val="{00000042-E05B-4A45-9F14-F2A3DE12A7F0}"/>
                </c:ext>
              </c:extLst>
            </c:dLbl>
            <c:dLbl>
              <c:idx val="74"/>
              <c:delete val="1"/>
              <c:extLst>
                <c:ext xmlns:c15="http://schemas.microsoft.com/office/drawing/2012/chart" uri="{CE6537A1-D6FC-4f65-9D91-7224C49458BB}"/>
                <c:ext xmlns:c16="http://schemas.microsoft.com/office/drawing/2014/chart" uri="{C3380CC4-5D6E-409C-BE32-E72D297353CC}">
                  <c16:uniqueId val="{00000043-E05B-4A45-9F14-F2A3DE12A7F0}"/>
                </c:ext>
              </c:extLst>
            </c:dLbl>
            <c:dLbl>
              <c:idx val="75"/>
              <c:delete val="1"/>
              <c:extLst>
                <c:ext xmlns:c15="http://schemas.microsoft.com/office/drawing/2012/chart" uri="{CE6537A1-D6FC-4f65-9D91-7224C49458BB}"/>
                <c:ext xmlns:c16="http://schemas.microsoft.com/office/drawing/2014/chart" uri="{C3380CC4-5D6E-409C-BE32-E72D297353CC}">
                  <c16:uniqueId val="{00000044-E05B-4A45-9F14-F2A3DE12A7F0}"/>
                </c:ext>
              </c:extLst>
            </c:dLbl>
            <c:dLbl>
              <c:idx val="76"/>
              <c:delete val="1"/>
              <c:extLst>
                <c:ext xmlns:c15="http://schemas.microsoft.com/office/drawing/2012/chart" uri="{CE6537A1-D6FC-4f65-9D91-7224C49458BB}"/>
                <c:ext xmlns:c16="http://schemas.microsoft.com/office/drawing/2014/chart" uri="{C3380CC4-5D6E-409C-BE32-E72D297353CC}">
                  <c16:uniqueId val="{00000045-E05B-4A45-9F14-F2A3DE12A7F0}"/>
                </c:ext>
              </c:extLst>
            </c:dLbl>
            <c:dLbl>
              <c:idx val="77"/>
              <c:delete val="1"/>
              <c:extLst>
                <c:ext xmlns:c15="http://schemas.microsoft.com/office/drawing/2012/chart" uri="{CE6537A1-D6FC-4f65-9D91-7224C49458BB}"/>
                <c:ext xmlns:c16="http://schemas.microsoft.com/office/drawing/2014/chart" uri="{C3380CC4-5D6E-409C-BE32-E72D297353CC}">
                  <c16:uniqueId val="{00000046-E05B-4A45-9F14-F2A3DE12A7F0}"/>
                </c:ext>
              </c:extLst>
            </c:dLbl>
            <c:dLbl>
              <c:idx val="78"/>
              <c:delete val="1"/>
              <c:extLst>
                <c:ext xmlns:c15="http://schemas.microsoft.com/office/drawing/2012/chart" uri="{CE6537A1-D6FC-4f65-9D91-7224C49458BB}"/>
                <c:ext xmlns:c16="http://schemas.microsoft.com/office/drawing/2014/chart" uri="{C3380CC4-5D6E-409C-BE32-E72D297353CC}">
                  <c16:uniqueId val="{00000047-E05B-4A45-9F14-F2A3DE12A7F0}"/>
                </c:ext>
              </c:extLst>
            </c:dLbl>
            <c:dLbl>
              <c:idx val="79"/>
              <c:delete val="1"/>
              <c:extLst>
                <c:ext xmlns:c15="http://schemas.microsoft.com/office/drawing/2012/chart" uri="{CE6537A1-D6FC-4f65-9D91-7224C49458BB}"/>
                <c:ext xmlns:c16="http://schemas.microsoft.com/office/drawing/2014/chart" uri="{C3380CC4-5D6E-409C-BE32-E72D297353CC}">
                  <c16:uniqueId val="{00000048-E05B-4A45-9F14-F2A3DE12A7F0}"/>
                </c:ext>
              </c:extLst>
            </c:dLbl>
            <c:dLbl>
              <c:idx val="80"/>
              <c:delete val="1"/>
              <c:extLst>
                <c:ext xmlns:c15="http://schemas.microsoft.com/office/drawing/2012/chart" uri="{CE6537A1-D6FC-4f65-9D91-7224C49458BB}"/>
                <c:ext xmlns:c16="http://schemas.microsoft.com/office/drawing/2014/chart" uri="{C3380CC4-5D6E-409C-BE32-E72D297353CC}">
                  <c16:uniqueId val="{00000049-E05B-4A45-9F14-F2A3DE12A7F0}"/>
                </c:ext>
              </c:extLst>
            </c:dLbl>
            <c:dLbl>
              <c:idx val="81"/>
              <c:delete val="1"/>
              <c:extLst>
                <c:ext xmlns:c15="http://schemas.microsoft.com/office/drawing/2012/chart" uri="{CE6537A1-D6FC-4f65-9D91-7224C49458BB}"/>
                <c:ext xmlns:c16="http://schemas.microsoft.com/office/drawing/2014/chart" uri="{C3380CC4-5D6E-409C-BE32-E72D297353CC}">
                  <c16:uniqueId val="{0000004A-E05B-4A45-9F14-F2A3DE12A7F0}"/>
                </c:ext>
              </c:extLst>
            </c:dLbl>
            <c:dLbl>
              <c:idx val="82"/>
              <c:delete val="1"/>
              <c:extLst>
                <c:ext xmlns:c15="http://schemas.microsoft.com/office/drawing/2012/chart" uri="{CE6537A1-D6FC-4f65-9D91-7224C49458BB}"/>
                <c:ext xmlns:c16="http://schemas.microsoft.com/office/drawing/2014/chart" uri="{C3380CC4-5D6E-409C-BE32-E72D297353CC}">
                  <c16:uniqueId val="{0000004B-E05B-4A45-9F14-F2A3DE12A7F0}"/>
                </c:ext>
              </c:extLst>
            </c:dLbl>
            <c:dLbl>
              <c:idx val="83"/>
              <c:delete val="1"/>
              <c:extLst>
                <c:ext xmlns:c15="http://schemas.microsoft.com/office/drawing/2012/chart" uri="{CE6537A1-D6FC-4f65-9D91-7224C49458BB}"/>
                <c:ext xmlns:c16="http://schemas.microsoft.com/office/drawing/2014/chart" uri="{C3380CC4-5D6E-409C-BE32-E72D297353CC}">
                  <c16:uniqueId val="{0000004C-E05B-4A45-9F14-F2A3DE12A7F0}"/>
                </c:ext>
              </c:extLst>
            </c:dLbl>
            <c:dLbl>
              <c:idx val="84"/>
              <c:delete val="1"/>
              <c:extLst>
                <c:ext xmlns:c15="http://schemas.microsoft.com/office/drawing/2012/chart" uri="{CE6537A1-D6FC-4f65-9D91-7224C49458BB}"/>
                <c:ext xmlns:c16="http://schemas.microsoft.com/office/drawing/2014/chart" uri="{C3380CC4-5D6E-409C-BE32-E72D297353CC}">
                  <c16:uniqueId val="{0000004D-E05B-4A45-9F14-F2A3DE12A7F0}"/>
                </c:ext>
              </c:extLst>
            </c:dLbl>
            <c:dLbl>
              <c:idx val="85"/>
              <c:delete val="1"/>
              <c:extLst>
                <c:ext xmlns:c15="http://schemas.microsoft.com/office/drawing/2012/chart" uri="{CE6537A1-D6FC-4f65-9D91-7224C49458BB}"/>
                <c:ext xmlns:c16="http://schemas.microsoft.com/office/drawing/2014/chart" uri="{C3380CC4-5D6E-409C-BE32-E72D297353CC}">
                  <c16:uniqueId val="{0000004E-E05B-4A45-9F14-F2A3DE12A7F0}"/>
                </c:ext>
              </c:extLst>
            </c:dLbl>
            <c:dLbl>
              <c:idx val="86"/>
              <c:delete val="1"/>
              <c:extLst>
                <c:ext xmlns:c15="http://schemas.microsoft.com/office/drawing/2012/chart" uri="{CE6537A1-D6FC-4f65-9D91-7224C49458BB}"/>
                <c:ext xmlns:c16="http://schemas.microsoft.com/office/drawing/2014/chart" uri="{C3380CC4-5D6E-409C-BE32-E72D297353CC}">
                  <c16:uniqueId val="{0000004F-E05B-4A45-9F14-F2A3DE12A7F0}"/>
                </c:ext>
              </c:extLst>
            </c:dLbl>
            <c:dLbl>
              <c:idx val="87"/>
              <c:delete val="1"/>
              <c:extLst>
                <c:ext xmlns:c15="http://schemas.microsoft.com/office/drawing/2012/chart" uri="{CE6537A1-D6FC-4f65-9D91-7224C49458BB}"/>
                <c:ext xmlns:c16="http://schemas.microsoft.com/office/drawing/2014/chart" uri="{C3380CC4-5D6E-409C-BE32-E72D297353CC}">
                  <c16:uniqueId val="{00000050-E05B-4A45-9F14-F2A3DE12A7F0}"/>
                </c:ext>
              </c:extLst>
            </c:dLbl>
            <c:dLbl>
              <c:idx val="88"/>
              <c:delete val="1"/>
              <c:extLst>
                <c:ext xmlns:c15="http://schemas.microsoft.com/office/drawing/2012/chart" uri="{CE6537A1-D6FC-4f65-9D91-7224C49458BB}"/>
                <c:ext xmlns:c16="http://schemas.microsoft.com/office/drawing/2014/chart" uri="{C3380CC4-5D6E-409C-BE32-E72D297353CC}">
                  <c16:uniqueId val="{00000051-E05B-4A45-9F14-F2A3DE12A7F0}"/>
                </c:ext>
              </c:extLst>
            </c:dLbl>
            <c:dLbl>
              <c:idx val="89"/>
              <c:delete val="1"/>
              <c:extLst>
                <c:ext xmlns:c15="http://schemas.microsoft.com/office/drawing/2012/chart" uri="{CE6537A1-D6FC-4f65-9D91-7224C49458BB}"/>
                <c:ext xmlns:c16="http://schemas.microsoft.com/office/drawing/2014/chart" uri="{C3380CC4-5D6E-409C-BE32-E72D297353CC}">
                  <c16:uniqueId val="{00000052-E05B-4A45-9F14-F2A3DE12A7F0}"/>
                </c:ext>
              </c:extLst>
            </c:dLbl>
            <c:dLbl>
              <c:idx val="90"/>
              <c:delete val="1"/>
              <c:extLst>
                <c:ext xmlns:c15="http://schemas.microsoft.com/office/drawing/2012/chart" uri="{CE6537A1-D6FC-4f65-9D91-7224C49458BB}"/>
                <c:ext xmlns:c16="http://schemas.microsoft.com/office/drawing/2014/chart" uri="{C3380CC4-5D6E-409C-BE32-E72D297353CC}">
                  <c16:uniqueId val="{00000053-E05B-4A45-9F14-F2A3DE12A7F0}"/>
                </c:ext>
              </c:extLst>
            </c:dLbl>
            <c:dLbl>
              <c:idx val="91"/>
              <c:delete val="1"/>
              <c:extLst>
                <c:ext xmlns:c15="http://schemas.microsoft.com/office/drawing/2012/chart" uri="{CE6537A1-D6FC-4f65-9D91-7224C49458BB}"/>
                <c:ext xmlns:c16="http://schemas.microsoft.com/office/drawing/2014/chart" uri="{C3380CC4-5D6E-409C-BE32-E72D297353CC}">
                  <c16:uniqueId val="{00000054-E05B-4A45-9F14-F2A3DE12A7F0}"/>
                </c:ext>
              </c:extLst>
            </c:dLbl>
            <c:dLbl>
              <c:idx val="92"/>
              <c:delete val="1"/>
              <c:extLst>
                <c:ext xmlns:c15="http://schemas.microsoft.com/office/drawing/2012/chart" uri="{CE6537A1-D6FC-4f65-9D91-7224C49458BB}"/>
                <c:ext xmlns:c16="http://schemas.microsoft.com/office/drawing/2014/chart" uri="{C3380CC4-5D6E-409C-BE32-E72D297353CC}">
                  <c16:uniqueId val="{00000055-E05B-4A45-9F14-F2A3DE12A7F0}"/>
                </c:ext>
              </c:extLst>
            </c:dLbl>
            <c:dLbl>
              <c:idx val="93"/>
              <c:delete val="1"/>
              <c:extLst>
                <c:ext xmlns:c15="http://schemas.microsoft.com/office/drawing/2012/chart" uri="{CE6537A1-D6FC-4f65-9D91-7224C49458BB}"/>
                <c:ext xmlns:c16="http://schemas.microsoft.com/office/drawing/2014/chart" uri="{C3380CC4-5D6E-409C-BE32-E72D297353CC}">
                  <c16:uniqueId val="{00000056-E05B-4A45-9F14-F2A3DE12A7F0}"/>
                </c:ext>
              </c:extLst>
            </c:dLbl>
            <c:dLbl>
              <c:idx val="94"/>
              <c:delete val="1"/>
              <c:extLst>
                <c:ext xmlns:c15="http://schemas.microsoft.com/office/drawing/2012/chart" uri="{CE6537A1-D6FC-4f65-9D91-7224C49458BB}"/>
                <c:ext xmlns:c16="http://schemas.microsoft.com/office/drawing/2014/chart" uri="{C3380CC4-5D6E-409C-BE32-E72D297353CC}">
                  <c16:uniqueId val="{00000057-E05B-4A45-9F14-F2A3DE12A7F0}"/>
                </c:ext>
              </c:extLst>
            </c:dLbl>
            <c:dLbl>
              <c:idx val="95"/>
              <c:delete val="1"/>
              <c:extLst>
                <c:ext xmlns:c15="http://schemas.microsoft.com/office/drawing/2012/chart" uri="{CE6537A1-D6FC-4f65-9D91-7224C49458BB}"/>
                <c:ext xmlns:c16="http://schemas.microsoft.com/office/drawing/2014/chart" uri="{C3380CC4-5D6E-409C-BE32-E72D297353CC}">
                  <c16:uniqueId val="{00000058-E05B-4A45-9F14-F2A3DE12A7F0}"/>
                </c:ext>
              </c:extLst>
            </c:dLbl>
            <c:dLbl>
              <c:idx val="96"/>
              <c:delete val="1"/>
              <c:extLst>
                <c:ext xmlns:c15="http://schemas.microsoft.com/office/drawing/2012/chart" uri="{CE6537A1-D6FC-4f65-9D91-7224C49458BB}"/>
                <c:ext xmlns:c16="http://schemas.microsoft.com/office/drawing/2014/chart" uri="{C3380CC4-5D6E-409C-BE32-E72D297353CC}">
                  <c16:uniqueId val="{00000059-E05B-4A45-9F14-F2A3DE12A7F0}"/>
                </c:ext>
              </c:extLst>
            </c:dLbl>
            <c:dLbl>
              <c:idx val="97"/>
              <c:delete val="1"/>
              <c:extLst>
                <c:ext xmlns:c15="http://schemas.microsoft.com/office/drawing/2012/chart" uri="{CE6537A1-D6FC-4f65-9D91-7224C49458BB}"/>
                <c:ext xmlns:c16="http://schemas.microsoft.com/office/drawing/2014/chart" uri="{C3380CC4-5D6E-409C-BE32-E72D297353CC}">
                  <c16:uniqueId val="{0000005A-E05B-4A45-9F14-F2A3DE12A7F0}"/>
                </c:ext>
              </c:extLst>
            </c:dLbl>
            <c:dLbl>
              <c:idx val="98"/>
              <c:delete val="1"/>
              <c:extLst>
                <c:ext xmlns:c15="http://schemas.microsoft.com/office/drawing/2012/chart" uri="{CE6537A1-D6FC-4f65-9D91-7224C49458BB}"/>
                <c:ext xmlns:c16="http://schemas.microsoft.com/office/drawing/2014/chart" uri="{C3380CC4-5D6E-409C-BE32-E72D297353CC}">
                  <c16:uniqueId val="{0000005B-E05B-4A45-9F14-F2A3DE12A7F0}"/>
                </c:ext>
              </c:extLst>
            </c:dLbl>
            <c:dLbl>
              <c:idx val="99"/>
              <c:delete val="1"/>
              <c:extLst>
                <c:ext xmlns:c15="http://schemas.microsoft.com/office/drawing/2012/chart" uri="{CE6537A1-D6FC-4f65-9D91-7224C49458BB}"/>
                <c:ext xmlns:c16="http://schemas.microsoft.com/office/drawing/2014/chart" uri="{C3380CC4-5D6E-409C-BE32-E72D297353CC}">
                  <c16:uniqueId val="{0000005C-E05B-4A45-9F14-F2A3DE12A7F0}"/>
                </c:ext>
              </c:extLst>
            </c:dLbl>
            <c:dLbl>
              <c:idx val="100"/>
              <c:delete val="1"/>
              <c:extLst>
                <c:ext xmlns:c15="http://schemas.microsoft.com/office/drawing/2012/chart" uri="{CE6537A1-D6FC-4f65-9D91-7224C49458BB}"/>
                <c:ext xmlns:c16="http://schemas.microsoft.com/office/drawing/2014/chart" uri="{C3380CC4-5D6E-409C-BE32-E72D297353CC}">
                  <c16:uniqueId val="{0000005D-E05B-4A45-9F14-F2A3DE12A7F0}"/>
                </c:ext>
              </c:extLst>
            </c:dLbl>
            <c:dLbl>
              <c:idx val="101"/>
              <c:delete val="1"/>
              <c:extLst>
                <c:ext xmlns:c15="http://schemas.microsoft.com/office/drawing/2012/chart" uri="{CE6537A1-D6FC-4f65-9D91-7224C49458BB}"/>
                <c:ext xmlns:c16="http://schemas.microsoft.com/office/drawing/2014/chart" uri="{C3380CC4-5D6E-409C-BE32-E72D297353CC}">
                  <c16:uniqueId val="{0000005E-E05B-4A45-9F14-F2A3DE12A7F0}"/>
                </c:ext>
              </c:extLst>
            </c:dLbl>
            <c:dLbl>
              <c:idx val="102"/>
              <c:delete val="1"/>
              <c:extLst>
                <c:ext xmlns:c15="http://schemas.microsoft.com/office/drawing/2012/chart" uri="{CE6537A1-D6FC-4f65-9D91-7224C49458BB}"/>
                <c:ext xmlns:c16="http://schemas.microsoft.com/office/drawing/2014/chart" uri="{C3380CC4-5D6E-409C-BE32-E72D297353CC}">
                  <c16:uniqueId val="{0000005F-E05B-4A45-9F14-F2A3DE12A7F0}"/>
                </c:ext>
              </c:extLst>
            </c:dLbl>
            <c:dLbl>
              <c:idx val="103"/>
              <c:delete val="1"/>
              <c:extLst>
                <c:ext xmlns:c15="http://schemas.microsoft.com/office/drawing/2012/chart" uri="{CE6537A1-D6FC-4f65-9D91-7224C49458BB}"/>
                <c:ext xmlns:c16="http://schemas.microsoft.com/office/drawing/2014/chart" uri="{C3380CC4-5D6E-409C-BE32-E72D297353CC}">
                  <c16:uniqueId val="{00000060-E05B-4A45-9F14-F2A3DE12A7F0}"/>
                </c:ext>
              </c:extLst>
            </c:dLbl>
            <c:dLbl>
              <c:idx val="104"/>
              <c:delete val="1"/>
              <c:extLst>
                <c:ext xmlns:c15="http://schemas.microsoft.com/office/drawing/2012/chart" uri="{CE6537A1-D6FC-4f65-9D91-7224C49458BB}"/>
                <c:ext xmlns:c16="http://schemas.microsoft.com/office/drawing/2014/chart" uri="{C3380CC4-5D6E-409C-BE32-E72D297353CC}">
                  <c16:uniqueId val="{00000061-E05B-4A45-9F14-F2A3DE12A7F0}"/>
                </c:ext>
              </c:extLst>
            </c:dLbl>
            <c:dLbl>
              <c:idx val="105"/>
              <c:delete val="1"/>
              <c:extLst>
                <c:ext xmlns:c15="http://schemas.microsoft.com/office/drawing/2012/chart" uri="{CE6537A1-D6FC-4f65-9D91-7224C49458BB}"/>
                <c:ext xmlns:c16="http://schemas.microsoft.com/office/drawing/2014/chart" uri="{C3380CC4-5D6E-409C-BE32-E72D297353CC}">
                  <c16:uniqueId val="{00000062-E05B-4A45-9F14-F2A3DE12A7F0}"/>
                </c:ext>
              </c:extLst>
            </c:dLbl>
            <c:dLbl>
              <c:idx val="106"/>
              <c:delete val="1"/>
              <c:extLst>
                <c:ext xmlns:c15="http://schemas.microsoft.com/office/drawing/2012/chart" uri="{CE6537A1-D6FC-4f65-9D91-7224C49458BB}"/>
                <c:ext xmlns:c16="http://schemas.microsoft.com/office/drawing/2014/chart" uri="{C3380CC4-5D6E-409C-BE32-E72D297353CC}">
                  <c16:uniqueId val="{00000063-E05B-4A45-9F14-F2A3DE12A7F0}"/>
                </c:ext>
              </c:extLst>
            </c:dLbl>
            <c:dLbl>
              <c:idx val="107"/>
              <c:delete val="1"/>
              <c:extLst>
                <c:ext xmlns:c15="http://schemas.microsoft.com/office/drawing/2012/chart" uri="{CE6537A1-D6FC-4f65-9D91-7224C49458BB}"/>
                <c:ext xmlns:c16="http://schemas.microsoft.com/office/drawing/2014/chart" uri="{C3380CC4-5D6E-409C-BE32-E72D297353CC}">
                  <c16:uniqueId val="{00000064-E05B-4A45-9F14-F2A3DE12A7F0}"/>
                </c:ext>
              </c:extLst>
            </c:dLbl>
            <c:dLbl>
              <c:idx val="108"/>
              <c:delete val="1"/>
              <c:extLst>
                <c:ext xmlns:c15="http://schemas.microsoft.com/office/drawing/2012/chart" uri="{CE6537A1-D6FC-4f65-9D91-7224C49458BB}"/>
                <c:ext xmlns:c16="http://schemas.microsoft.com/office/drawing/2014/chart" uri="{C3380CC4-5D6E-409C-BE32-E72D297353CC}">
                  <c16:uniqueId val="{00000065-E05B-4A45-9F14-F2A3DE12A7F0}"/>
                </c:ext>
              </c:extLst>
            </c:dLbl>
            <c:dLbl>
              <c:idx val="109"/>
              <c:delete val="1"/>
              <c:extLst>
                <c:ext xmlns:c15="http://schemas.microsoft.com/office/drawing/2012/chart" uri="{CE6537A1-D6FC-4f65-9D91-7224C49458BB}">
                  <c15:layout>
                    <c:manualLayout>
                      <c:w val="4.967111111111111E-2"/>
                      <c:h val="4.7580972222222219E-2"/>
                    </c:manualLayout>
                  </c15:layout>
                </c:ext>
                <c:ext xmlns:c16="http://schemas.microsoft.com/office/drawing/2014/chart" uri="{C3380CC4-5D6E-409C-BE32-E72D297353CC}">
                  <c16:uniqueId val="{00000066-E05B-4A45-9F14-F2A3DE12A7F0}"/>
                </c:ext>
              </c:extLst>
            </c:dLbl>
            <c:dLbl>
              <c:idx val="110"/>
              <c:delete val="1"/>
              <c:extLst>
                <c:ext xmlns:c15="http://schemas.microsoft.com/office/drawing/2012/chart" uri="{CE6537A1-D6FC-4f65-9D91-7224C49458BB}"/>
                <c:ext xmlns:c16="http://schemas.microsoft.com/office/drawing/2014/chart" uri="{C3380CC4-5D6E-409C-BE32-E72D297353CC}">
                  <c16:uniqueId val="{00000067-E05B-4A45-9F14-F2A3DE12A7F0}"/>
                </c:ext>
              </c:extLst>
            </c:dLbl>
            <c:dLbl>
              <c:idx val="111"/>
              <c:delete val="1"/>
              <c:extLst>
                <c:ext xmlns:c15="http://schemas.microsoft.com/office/drawing/2012/chart" uri="{CE6537A1-D6FC-4f65-9D91-7224C49458BB}"/>
                <c:ext xmlns:c16="http://schemas.microsoft.com/office/drawing/2014/chart" uri="{C3380CC4-5D6E-409C-BE32-E72D297353CC}">
                  <c16:uniqueId val="{00000068-E05B-4A45-9F14-F2A3DE12A7F0}"/>
                </c:ext>
              </c:extLst>
            </c:dLbl>
            <c:dLbl>
              <c:idx val="112"/>
              <c:delete val="1"/>
              <c:extLst>
                <c:ext xmlns:c15="http://schemas.microsoft.com/office/drawing/2012/chart" uri="{CE6537A1-D6FC-4f65-9D91-7224C49458BB}"/>
                <c:ext xmlns:c16="http://schemas.microsoft.com/office/drawing/2014/chart" uri="{C3380CC4-5D6E-409C-BE32-E72D297353CC}">
                  <c16:uniqueId val="{00000069-E05B-4A45-9F14-F2A3DE12A7F0}"/>
                </c:ext>
              </c:extLst>
            </c:dLbl>
            <c:dLbl>
              <c:idx val="113"/>
              <c:delete val="1"/>
              <c:extLst>
                <c:ext xmlns:c15="http://schemas.microsoft.com/office/drawing/2012/chart" uri="{CE6537A1-D6FC-4f65-9D91-7224C49458BB}"/>
                <c:ext xmlns:c16="http://schemas.microsoft.com/office/drawing/2014/chart" uri="{C3380CC4-5D6E-409C-BE32-E72D297353CC}">
                  <c16:uniqueId val="{0000006A-E05B-4A45-9F14-F2A3DE12A7F0}"/>
                </c:ext>
              </c:extLst>
            </c:dLbl>
            <c:dLbl>
              <c:idx val="114"/>
              <c:delete val="1"/>
              <c:extLst>
                <c:ext xmlns:c15="http://schemas.microsoft.com/office/drawing/2012/chart" uri="{CE6537A1-D6FC-4f65-9D91-7224C49458BB}"/>
                <c:ext xmlns:c16="http://schemas.microsoft.com/office/drawing/2014/chart" uri="{C3380CC4-5D6E-409C-BE32-E72D297353CC}">
                  <c16:uniqueId val="{0000006B-E05B-4A45-9F14-F2A3DE12A7F0}"/>
                </c:ext>
              </c:extLst>
            </c:dLbl>
            <c:dLbl>
              <c:idx val="115"/>
              <c:delete val="1"/>
              <c:extLst>
                <c:ext xmlns:c15="http://schemas.microsoft.com/office/drawing/2012/chart" uri="{CE6537A1-D6FC-4f65-9D91-7224C49458BB}"/>
                <c:ext xmlns:c16="http://schemas.microsoft.com/office/drawing/2014/chart" uri="{C3380CC4-5D6E-409C-BE32-E72D297353CC}">
                  <c16:uniqueId val="{0000006C-E05B-4A45-9F14-F2A3DE12A7F0}"/>
                </c:ext>
              </c:extLst>
            </c:dLbl>
            <c:dLbl>
              <c:idx val="116"/>
              <c:delete val="1"/>
              <c:extLst>
                <c:ext xmlns:c15="http://schemas.microsoft.com/office/drawing/2012/chart" uri="{CE6537A1-D6FC-4f65-9D91-7224C49458BB}"/>
                <c:ext xmlns:c16="http://schemas.microsoft.com/office/drawing/2014/chart" uri="{C3380CC4-5D6E-409C-BE32-E72D297353CC}">
                  <c16:uniqueId val="{0000006D-E05B-4A45-9F14-F2A3DE12A7F0}"/>
                </c:ext>
              </c:extLst>
            </c:dLbl>
            <c:dLbl>
              <c:idx val="117"/>
              <c:delete val="1"/>
              <c:extLst>
                <c:ext xmlns:c15="http://schemas.microsoft.com/office/drawing/2012/chart" uri="{CE6537A1-D6FC-4f65-9D91-7224C49458BB}"/>
                <c:ext xmlns:c16="http://schemas.microsoft.com/office/drawing/2014/chart" uri="{C3380CC4-5D6E-409C-BE32-E72D297353CC}">
                  <c16:uniqueId val="{0000006E-E05B-4A45-9F14-F2A3DE12A7F0}"/>
                </c:ext>
              </c:extLst>
            </c:dLbl>
            <c:dLbl>
              <c:idx val="118"/>
              <c:delete val="1"/>
              <c:extLst>
                <c:ext xmlns:c15="http://schemas.microsoft.com/office/drawing/2012/chart" uri="{CE6537A1-D6FC-4f65-9D91-7224C49458BB}"/>
                <c:ext xmlns:c16="http://schemas.microsoft.com/office/drawing/2014/chart" uri="{C3380CC4-5D6E-409C-BE32-E72D297353CC}">
                  <c16:uniqueId val="{0000006F-E05B-4A45-9F14-F2A3DE12A7F0}"/>
                </c:ext>
              </c:extLst>
            </c:dLbl>
            <c:dLbl>
              <c:idx val="119"/>
              <c:delete val="1"/>
              <c:extLst>
                <c:ext xmlns:c15="http://schemas.microsoft.com/office/drawing/2012/chart" uri="{CE6537A1-D6FC-4f65-9D91-7224C49458BB}"/>
                <c:ext xmlns:c16="http://schemas.microsoft.com/office/drawing/2014/chart" uri="{C3380CC4-5D6E-409C-BE32-E72D297353CC}">
                  <c16:uniqueId val="{00000070-E05B-4A45-9F14-F2A3DE12A7F0}"/>
                </c:ext>
              </c:extLst>
            </c:dLbl>
            <c:dLbl>
              <c:idx val="120"/>
              <c:delete val="1"/>
              <c:extLst>
                <c:ext xmlns:c15="http://schemas.microsoft.com/office/drawing/2012/chart" uri="{CE6537A1-D6FC-4f65-9D91-7224C49458BB}"/>
                <c:ext xmlns:c16="http://schemas.microsoft.com/office/drawing/2014/chart" uri="{C3380CC4-5D6E-409C-BE32-E72D297353CC}">
                  <c16:uniqueId val="{00000071-E05B-4A45-9F14-F2A3DE12A7F0}"/>
                </c:ext>
              </c:extLst>
            </c:dLbl>
            <c:dLbl>
              <c:idx val="121"/>
              <c:delete val="1"/>
              <c:extLst>
                <c:ext xmlns:c15="http://schemas.microsoft.com/office/drawing/2012/chart" uri="{CE6537A1-D6FC-4f65-9D91-7224C49458BB}"/>
                <c:ext xmlns:c16="http://schemas.microsoft.com/office/drawing/2014/chart" uri="{C3380CC4-5D6E-409C-BE32-E72D297353CC}">
                  <c16:uniqueId val="{00000072-E05B-4A45-9F14-F2A3DE12A7F0}"/>
                </c:ext>
              </c:extLst>
            </c:dLbl>
            <c:dLbl>
              <c:idx val="122"/>
              <c:delete val="1"/>
              <c:extLst>
                <c:ext xmlns:c15="http://schemas.microsoft.com/office/drawing/2012/chart" uri="{CE6537A1-D6FC-4f65-9D91-7224C49458BB}"/>
                <c:ext xmlns:c16="http://schemas.microsoft.com/office/drawing/2014/chart" uri="{C3380CC4-5D6E-409C-BE32-E72D297353CC}">
                  <c16:uniqueId val="{00000073-E05B-4A45-9F14-F2A3DE12A7F0}"/>
                </c:ext>
              </c:extLst>
            </c:dLbl>
            <c:dLbl>
              <c:idx val="123"/>
              <c:delete val="1"/>
              <c:extLst>
                <c:ext xmlns:c15="http://schemas.microsoft.com/office/drawing/2012/chart" uri="{CE6537A1-D6FC-4f65-9D91-7224C49458BB}"/>
                <c:ext xmlns:c16="http://schemas.microsoft.com/office/drawing/2014/chart" uri="{C3380CC4-5D6E-409C-BE32-E72D297353CC}">
                  <c16:uniqueId val="{00000074-E05B-4A45-9F14-F2A3DE12A7F0}"/>
                </c:ext>
              </c:extLst>
            </c:dLbl>
            <c:dLbl>
              <c:idx val="124"/>
              <c:delete val="1"/>
              <c:extLst>
                <c:ext xmlns:c15="http://schemas.microsoft.com/office/drawing/2012/chart" uri="{CE6537A1-D6FC-4f65-9D91-7224C49458BB}"/>
                <c:ext xmlns:c16="http://schemas.microsoft.com/office/drawing/2014/chart" uri="{C3380CC4-5D6E-409C-BE32-E72D297353CC}">
                  <c16:uniqueId val="{00000075-E05B-4A45-9F14-F2A3DE12A7F0}"/>
                </c:ext>
              </c:extLst>
            </c:dLbl>
            <c:dLbl>
              <c:idx val="125"/>
              <c:delete val="1"/>
              <c:extLst>
                <c:ext xmlns:c15="http://schemas.microsoft.com/office/drawing/2012/chart" uri="{CE6537A1-D6FC-4f65-9D91-7224C49458BB}"/>
                <c:ext xmlns:c16="http://schemas.microsoft.com/office/drawing/2014/chart" uri="{C3380CC4-5D6E-409C-BE32-E72D297353CC}">
                  <c16:uniqueId val="{00000076-E05B-4A45-9F14-F2A3DE12A7F0}"/>
                </c:ext>
              </c:extLst>
            </c:dLbl>
            <c:dLbl>
              <c:idx val="126"/>
              <c:delete val="1"/>
              <c:extLst>
                <c:ext xmlns:c15="http://schemas.microsoft.com/office/drawing/2012/chart" uri="{CE6537A1-D6FC-4f65-9D91-7224C49458BB}"/>
                <c:ext xmlns:c16="http://schemas.microsoft.com/office/drawing/2014/chart" uri="{C3380CC4-5D6E-409C-BE32-E72D297353CC}">
                  <c16:uniqueId val="{00000077-E05B-4A45-9F14-F2A3DE12A7F0}"/>
                </c:ext>
              </c:extLst>
            </c:dLbl>
            <c:dLbl>
              <c:idx val="127"/>
              <c:delete val="1"/>
              <c:extLst>
                <c:ext xmlns:c15="http://schemas.microsoft.com/office/drawing/2012/chart" uri="{CE6537A1-D6FC-4f65-9D91-7224C49458BB}"/>
                <c:ext xmlns:c16="http://schemas.microsoft.com/office/drawing/2014/chart" uri="{C3380CC4-5D6E-409C-BE32-E72D297353CC}">
                  <c16:uniqueId val="{00000078-E05B-4A45-9F14-F2A3DE12A7F0}"/>
                </c:ext>
              </c:extLst>
            </c:dLbl>
            <c:dLbl>
              <c:idx val="128"/>
              <c:delete val="1"/>
              <c:extLst>
                <c:ext xmlns:c15="http://schemas.microsoft.com/office/drawing/2012/chart" uri="{CE6537A1-D6FC-4f65-9D91-7224C49458BB}"/>
                <c:ext xmlns:c16="http://schemas.microsoft.com/office/drawing/2014/chart" uri="{C3380CC4-5D6E-409C-BE32-E72D297353CC}">
                  <c16:uniqueId val="{00000079-E05B-4A45-9F14-F2A3DE12A7F0}"/>
                </c:ext>
              </c:extLst>
            </c:dLbl>
            <c:dLbl>
              <c:idx val="129"/>
              <c:delete val="1"/>
              <c:extLst>
                <c:ext xmlns:c15="http://schemas.microsoft.com/office/drawing/2012/chart" uri="{CE6537A1-D6FC-4f65-9D91-7224C49458BB}"/>
                <c:ext xmlns:c16="http://schemas.microsoft.com/office/drawing/2014/chart" uri="{C3380CC4-5D6E-409C-BE32-E72D297353CC}">
                  <c16:uniqueId val="{0000007A-E05B-4A45-9F14-F2A3DE12A7F0}"/>
                </c:ext>
              </c:extLst>
            </c:dLbl>
            <c:dLbl>
              <c:idx val="130"/>
              <c:delete val="1"/>
              <c:extLst>
                <c:ext xmlns:c15="http://schemas.microsoft.com/office/drawing/2012/chart" uri="{CE6537A1-D6FC-4f65-9D91-7224C49458BB}"/>
                <c:ext xmlns:c16="http://schemas.microsoft.com/office/drawing/2014/chart" uri="{C3380CC4-5D6E-409C-BE32-E72D297353CC}">
                  <c16:uniqueId val="{0000007B-E05B-4A45-9F14-F2A3DE12A7F0}"/>
                </c:ext>
              </c:extLst>
            </c:dLbl>
            <c:dLbl>
              <c:idx val="131"/>
              <c:delete val="1"/>
              <c:extLst>
                <c:ext xmlns:c15="http://schemas.microsoft.com/office/drawing/2012/chart" uri="{CE6537A1-D6FC-4f65-9D91-7224C49458BB}"/>
                <c:ext xmlns:c16="http://schemas.microsoft.com/office/drawing/2014/chart" uri="{C3380CC4-5D6E-409C-BE32-E72D297353CC}">
                  <c16:uniqueId val="{0000007C-E05B-4A45-9F14-F2A3DE12A7F0}"/>
                </c:ext>
              </c:extLst>
            </c:dLbl>
            <c:dLbl>
              <c:idx val="132"/>
              <c:delete val="1"/>
              <c:extLst>
                <c:ext xmlns:c15="http://schemas.microsoft.com/office/drawing/2012/chart" uri="{CE6537A1-D6FC-4f65-9D91-7224C49458BB}"/>
                <c:ext xmlns:c16="http://schemas.microsoft.com/office/drawing/2014/chart" uri="{C3380CC4-5D6E-409C-BE32-E72D297353CC}">
                  <c16:uniqueId val="{0000007D-E05B-4A45-9F14-F2A3DE12A7F0}"/>
                </c:ext>
              </c:extLst>
            </c:dLbl>
            <c:dLbl>
              <c:idx val="133"/>
              <c:delete val="1"/>
              <c:extLst>
                <c:ext xmlns:c15="http://schemas.microsoft.com/office/drawing/2012/chart" uri="{CE6537A1-D6FC-4f65-9D91-7224C49458BB}"/>
                <c:ext xmlns:c16="http://schemas.microsoft.com/office/drawing/2014/chart" uri="{C3380CC4-5D6E-409C-BE32-E72D297353CC}">
                  <c16:uniqueId val="{0000007E-E05B-4A45-9F14-F2A3DE12A7F0}"/>
                </c:ext>
              </c:extLst>
            </c:dLbl>
            <c:dLbl>
              <c:idx val="135"/>
              <c:delete val="1"/>
              <c:extLst>
                <c:ext xmlns:c15="http://schemas.microsoft.com/office/drawing/2012/chart" uri="{CE6537A1-D6FC-4f65-9D91-7224C49458BB}"/>
                <c:ext xmlns:c16="http://schemas.microsoft.com/office/drawing/2014/chart" uri="{C3380CC4-5D6E-409C-BE32-E72D297353CC}">
                  <c16:uniqueId val="{0000007F-E05B-4A45-9F14-F2A3DE12A7F0}"/>
                </c:ext>
              </c:extLst>
            </c:dLbl>
            <c:dLbl>
              <c:idx val="136"/>
              <c:delete val="1"/>
              <c:extLst>
                <c:ext xmlns:c15="http://schemas.microsoft.com/office/drawing/2012/chart" uri="{CE6537A1-D6FC-4f65-9D91-7224C49458BB}"/>
                <c:ext xmlns:c16="http://schemas.microsoft.com/office/drawing/2014/chart" uri="{C3380CC4-5D6E-409C-BE32-E72D297353CC}">
                  <c16:uniqueId val="{00000080-E05B-4A45-9F14-F2A3DE12A7F0}"/>
                </c:ext>
              </c:extLst>
            </c:dLbl>
            <c:dLbl>
              <c:idx val="137"/>
              <c:delete val="1"/>
              <c:extLst>
                <c:ext xmlns:c15="http://schemas.microsoft.com/office/drawing/2012/chart" uri="{CE6537A1-D6FC-4f65-9D91-7224C49458BB}"/>
                <c:ext xmlns:c16="http://schemas.microsoft.com/office/drawing/2014/chart" uri="{C3380CC4-5D6E-409C-BE32-E72D297353CC}">
                  <c16:uniqueId val="{00000081-E05B-4A45-9F14-F2A3DE12A7F0}"/>
                </c:ext>
              </c:extLst>
            </c:dLbl>
            <c:dLbl>
              <c:idx val="139"/>
              <c:delete val="1"/>
              <c:extLst>
                <c:ext xmlns:c15="http://schemas.microsoft.com/office/drawing/2012/chart" uri="{CE6537A1-D6FC-4f65-9D91-7224C49458BB}"/>
                <c:ext xmlns:c16="http://schemas.microsoft.com/office/drawing/2014/chart" uri="{C3380CC4-5D6E-409C-BE32-E72D297353CC}">
                  <c16:uniqueId val="{00000082-E05B-4A45-9F14-F2A3DE12A7F0}"/>
                </c:ext>
              </c:extLst>
            </c:dLbl>
            <c:dLbl>
              <c:idx val="140"/>
              <c:delete val="1"/>
              <c:extLst>
                <c:ext xmlns:c15="http://schemas.microsoft.com/office/drawing/2012/chart" uri="{CE6537A1-D6FC-4f65-9D91-7224C49458BB}"/>
                <c:ext xmlns:c16="http://schemas.microsoft.com/office/drawing/2014/chart" uri="{C3380CC4-5D6E-409C-BE32-E72D297353CC}">
                  <c16:uniqueId val="{00000083-E05B-4A45-9F14-F2A3DE12A7F0}"/>
                </c:ext>
              </c:extLst>
            </c:dLbl>
            <c:dLbl>
              <c:idx val="141"/>
              <c:delete val="1"/>
              <c:extLst>
                <c:ext xmlns:c15="http://schemas.microsoft.com/office/drawing/2012/chart" uri="{CE6537A1-D6FC-4f65-9D91-7224C49458BB}"/>
                <c:ext xmlns:c16="http://schemas.microsoft.com/office/drawing/2014/chart" uri="{C3380CC4-5D6E-409C-BE32-E72D297353CC}">
                  <c16:uniqueId val="{00000084-E05B-4A45-9F14-F2A3DE12A7F0}"/>
                </c:ext>
              </c:extLst>
            </c:dLbl>
            <c:dLbl>
              <c:idx val="143"/>
              <c:delete val="1"/>
              <c:extLst>
                <c:ext xmlns:c15="http://schemas.microsoft.com/office/drawing/2012/chart" uri="{CE6537A1-D6FC-4f65-9D91-7224C49458BB}"/>
                <c:ext xmlns:c16="http://schemas.microsoft.com/office/drawing/2014/chart" uri="{C3380CC4-5D6E-409C-BE32-E72D297353CC}">
                  <c16:uniqueId val="{00000085-E05B-4A45-9F14-F2A3DE12A7F0}"/>
                </c:ext>
              </c:extLst>
            </c:dLbl>
            <c:dLbl>
              <c:idx val="144"/>
              <c:delete val="1"/>
              <c:extLst>
                <c:ext xmlns:c15="http://schemas.microsoft.com/office/drawing/2012/chart" uri="{CE6537A1-D6FC-4f65-9D91-7224C49458BB}"/>
                <c:ext xmlns:c16="http://schemas.microsoft.com/office/drawing/2014/chart" uri="{C3380CC4-5D6E-409C-BE32-E72D297353CC}">
                  <c16:uniqueId val="{00000086-E05B-4A45-9F14-F2A3DE12A7F0}"/>
                </c:ext>
              </c:extLst>
            </c:dLbl>
            <c:dLbl>
              <c:idx val="145"/>
              <c:delete val="1"/>
              <c:extLst>
                <c:ext xmlns:c15="http://schemas.microsoft.com/office/drawing/2012/chart" uri="{CE6537A1-D6FC-4f65-9D91-7224C49458BB}"/>
                <c:ext xmlns:c16="http://schemas.microsoft.com/office/drawing/2014/chart" uri="{C3380CC4-5D6E-409C-BE32-E72D297353CC}">
                  <c16:uniqueId val="{00000087-E05B-4A45-9F14-F2A3DE12A7F0}"/>
                </c:ext>
              </c:extLst>
            </c:dLbl>
            <c:dLbl>
              <c:idx val="146"/>
              <c:delete val="1"/>
              <c:extLst>
                <c:ext xmlns:c15="http://schemas.microsoft.com/office/drawing/2012/chart" uri="{CE6537A1-D6FC-4f65-9D91-7224C49458BB}"/>
                <c:ext xmlns:c16="http://schemas.microsoft.com/office/drawing/2014/chart" uri="{C3380CC4-5D6E-409C-BE32-E72D297353CC}">
                  <c16:uniqueId val="{00000088-E05B-4A45-9F14-F2A3DE12A7F0}"/>
                </c:ext>
              </c:extLst>
            </c:dLbl>
            <c:dLbl>
              <c:idx val="147"/>
              <c:delete val="1"/>
              <c:extLst>
                <c:ext xmlns:c15="http://schemas.microsoft.com/office/drawing/2012/chart" uri="{CE6537A1-D6FC-4f65-9D91-7224C49458BB}"/>
                <c:ext xmlns:c16="http://schemas.microsoft.com/office/drawing/2014/chart" uri="{C3380CC4-5D6E-409C-BE32-E72D297353CC}">
                  <c16:uniqueId val="{00000089-E05B-4A45-9F14-F2A3DE12A7F0}"/>
                </c:ext>
              </c:extLst>
            </c:dLbl>
            <c:dLbl>
              <c:idx val="148"/>
              <c:delete val="1"/>
              <c:extLst>
                <c:ext xmlns:c15="http://schemas.microsoft.com/office/drawing/2012/chart" uri="{CE6537A1-D6FC-4f65-9D91-7224C49458BB}"/>
                <c:ext xmlns:c16="http://schemas.microsoft.com/office/drawing/2014/chart" uri="{C3380CC4-5D6E-409C-BE32-E72D297353CC}">
                  <c16:uniqueId val="{0000008A-E05B-4A45-9F14-F2A3DE12A7F0}"/>
                </c:ext>
              </c:extLst>
            </c:dLbl>
            <c:dLbl>
              <c:idx val="149"/>
              <c:delete val="1"/>
              <c:extLst>
                <c:ext xmlns:c15="http://schemas.microsoft.com/office/drawing/2012/chart" uri="{CE6537A1-D6FC-4f65-9D91-7224C49458BB}"/>
                <c:ext xmlns:c16="http://schemas.microsoft.com/office/drawing/2014/chart" uri="{C3380CC4-5D6E-409C-BE32-E72D297353CC}">
                  <c16:uniqueId val="{0000008B-E05B-4A45-9F14-F2A3DE12A7F0}"/>
                </c:ext>
              </c:extLst>
            </c:dLbl>
            <c:dLbl>
              <c:idx val="150"/>
              <c:delete val="1"/>
              <c:extLst>
                <c:ext xmlns:c15="http://schemas.microsoft.com/office/drawing/2012/chart" uri="{CE6537A1-D6FC-4f65-9D91-7224C49458BB}"/>
                <c:ext xmlns:c16="http://schemas.microsoft.com/office/drawing/2014/chart" uri="{C3380CC4-5D6E-409C-BE32-E72D297353CC}">
                  <c16:uniqueId val="{0000008C-E05B-4A45-9F14-F2A3DE12A7F0}"/>
                </c:ext>
              </c:extLst>
            </c:dLbl>
            <c:dLbl>
              <c:idx val="151"/>
              <c:delete val="1"/>
              <c:extLst>
                <c:ext xmlns:c15="http://schemas.microsoft.com/office/drawing/2012/chart" uri="{CE6537A1-D6FC-4f65-9D91-7224C49458BB}"/>
                <c:ext xmlns:c16="http://schemas.microsoft.com/office/drawing/2014/chart" uri="{C3380CC4-5D6E-409C-BE32-E72D297353CC}">
                  <c16:uniqueId val="{0000008D-E05B-4A45-9F14-F2A3DE12A7F0}"/>
                </c:ext>
              </c:extLst>
            </c:dLbl>
            <c:dLbl>
              <c:idx val="152"/>
              <c:delete val="1"/>
              <c:extLst>
                <c:ext xmlns:c15="http://schemas.microsoft.com/office/drawing/2012/chart" uri="{CE6537A1-D6FC-4f65-9D91-7224C49458BB}"/>
                <c:ext xmlns:c16="http://schemas.microsoft.com/office/drawing/2014/chart" uri="{C3380CC4-5D6E-409C-BE32-E72D297353CC}">
                  <c16:uniqueId val="{0000008E-E05B-4A45-9F14-F2A3DE12A7F0}"/>
                </c:ext>
              </c:extLst>
            </c:dLbl>
            <c:dLbl>
              <c:idx val="153"/>
              <c:delete val="1"/>
              <c:extLst>
                <c:ext xmlns:c15="http://schemas.microsoft.com/office/drawing/2012/chart" uri="{CE6537A1-D6FC-4f65-9D91-7224C49458BB}"/>
                <c:ext xmlns:c16="http://schemas.microsoft.com/office/drawing/2014/chart" uri="{C3380CC4-5D6E-409C-BE32-E72D297353CC}">
                  <c16:uniqueId val="{0000008F-E05B-4A45-9F14-F2A3DE12A7F0}"/>
                </c:ext>
              </c:extLst>
            </c:dLbl>
            <c:dLbl>
              <c:idx val="154"/>
              <c:delete val="1"/>
              <c:extLst>
                <c:ext xmlns:c15="http://schemas.microsoft.com/office/drawing/2012/chart" uri="{CE6537A1-D6FC-4f65-9D91-7224C49458BB}"/>
                <c:ext xmlns:c16="http://schemas.microsoft.com/office/drawing/2014/chart" uri="{C3380CC4-5D6E-409C-BE32-E72D297353CC}">
                  <c16:uniqueId val="{00000090-E05B-4A45-9F14-F2A3DE12A7F0}"/>
                </c:ext>
              </c:extLst>
            </c:dLbl>
            <c:dLbl>
              <c:idx val="155"/>
              <c:delete val="1"/>
              <c:extLst>
                <c:ext xmlns:c15="http://schemas.microsoft.com/office/drawing/2012/chart" uri="{CE6537A1-D6FC-4f65-9D91-7224C49458BB}"/>
                <c:ext xmlns:c16="http://schemas.microsoft.com/office/drawing/2014/chart" uri="{C3380CC4-5D6E-409C-BE32-E72D297353CC}">
                  <c16:uniqueId val="{00000091-E05B-4A45-9F14-F2A3DE12A7F0}"/>
                </c:ext>
              </c:extLst>
            </c:dLbl>
            <c:dLbl>
              <c:idx val="156"/>
              <c:delete val="1"/>
              <c:extLst>
                <c:ext xmlns:c15="http://schemas.microsoft.com/office/drawing/2012/chart" uri="{CE6537A1-D6FC-4f65-9D91-7224C49458BB}"/>
                <c:ext xmlns:c16="http://schemas.microsoft.com/office/drawing/2014/chart" uri="{C3380CC4-5D6E-409C-BE32-E72D297353CC}">
                  <c16:uniqueId val="{00000092-E05B-4A45-9F14-F2A3DE12A7F0}"/>
                </c:ext>
              </c:extLst>
            </c:dLbl>
            <c:dLbl>
              <c:idx val="157"/>
              <c:delete val="1"/>
              <c:extLst>
                <c:ext xmlns:c15="http://schemas.microsoft.com/office/drawing/2012/chart" uri="{CE6537A1-D6FC-4f65-9D91-7224C49458BB}"/>
                <c:ext xmlns:c16="http://schemas.microsoft.com/office/drawing/2014/chart" uri="{C3380CC4-5D6E-409C-BE32-E72D297353CC}">
                  <c16:uniqueId val="{00000093-E05B-4A45-9F14-F2A3DE12A7F0}"/>
                </c:ext>
              </c:extLst>
            </c:dLbl>
            <c:dLbl>
              <c:idx val="158"/>
              <c:delete val="1"/>
              <c:extLst>
                <c:ext xmlns:c15="http://schemas.microsoft.com/office/drawing/2012/chart" uri="{CE6537A1-D6FC-4f65-9D91-7224C49458BB}"/>
                <c:ext xmlns:c16="http://schemas.microsoft.com/office/drawing/2014/chart" uri="{C3380CC4-5D6E-409C-BE32-E72D297353CC}">
                  <c16:uniqueId val="{00000094-E05B-4A45-9F14-F2A3DE12A7F0}"/>
                </c:ext>
              </c:extLst>
            </c:dLbl>
            <c:dLbl>
              <c:idx val="159"/>
              <c:delete val="1"/>
              <c:extLst>
                <c:ext xmlns:c15="http://schemas.microsoft.com/office/drawing/2012/chart" uri="{CE6537A1-D6FC-4f65-9D91-7224C49458BB}"/>
                <c:ext xmlns:c16="http://schemas.microsoft.com/office/drawing/2014/chart" uri="{C3380CC4-5D6E-409C-BE32-E72D297353CC}">
                  <c16:uniqueId val="{00000095-E05B-4A45-9F14-F2A3DE12A7F0}"/>
                </c:ext>
              </c:extLst>
            </c:dLbl>
            <c:dLbl>
              <c:idx val="160"/>
              <c:delete val="1"/>
              <c:extLst>
                <c:ext xmlns:c15="http://schemas.microsoft.com/office/drawing/2012/chart" uri="{CE6537A1-D6FC-4f65-9D91-7224C49458BB}"/>
                <c:ext xmlns:c16="http://schemas.microsoft.com/office/drawing/2014/chart" uri="{C3380CC4-5D6E-409C-BE32-E72D297353CC}">
                  <c16:uniqueId val="{00000096-E05B-4A45-9F14-F2A3DE12A7F0}"/>
                </c:ext>
              </c:extLst>
            </c:dLbl>
            <c:dLbl>
              <c:idx val="161"/>
              <c:delete val="1"/>
              <c:extLst>
                <c:ext xmlns:c15="http://schemas.microsoft.com/office/drawing/2012/chart" uri="{CE6537A1-D6FC-4f65-9D91-7224C49458BB}"/>
                <c:ext xmlns:c16="http://schemas.microsoft.com/office/drawing/2014/chart" uri="{C3380CC4-5D6E-409C-BE32-E72D297353CC}">
                  <c16:uniqueId val="{00000097-E05B-4A45-9F14-F2A3DE12A7F0}"/>
                </c:ext>
              </c:extLst>
            </c:dLbl>
            <c:dLbl>
              <c:idx val="162"/>
              <c:delete val="1"/>
              <c:extLst>
                <c:ext xmlns:c15="http://schemas.microsoft.com/office/drawing/2012/chart" uri="{CE6537A1-D6FC-4f65-9D91-7224C49458BB}"/>
                <c:ext xmlns:c16="http://schemas.microsoft.com/office/drawing/2014/chart" uri="{C3380CC4-5D6E-409C-BE32-E72D297353CC}">
                  <c16:uniqueId val="{00000098-E05B-4A45-9F14-F2A3DE12A7F0}"/>
                </c:ext>
              </c:extLst>
            </c:dLbl>
            <c:dLbl>
              <c:idx val="163"/>
              <c:delete val="1"/>
              <c:extLst>
                <c:ext xmlns:c15="http://schemas.microsoft.com/office/drawing/2012/chart" uri="{CE6537A1-D6FC-4f65-9D91-7224C49458BB}"/>
                <c:ext xmlns:c16="http://schemas.microsoft.com/office/drawing/2014/chart" uri="{C3380CC4-5D6E-409C-BE32-E72D297353CC}">
                  <c16:uniqueId val="{00000099-E05B-4A45-9F14-F2A3DE12A7F0}"/>
                </c:ext>
              </c:extLst>
            </c:dLbl>
            <c:dLbl>
              <c:idx val="164"/>
              <c:delete val="1"/>
              <c:extLst>
                <c:ext xmlns:c15="http://schemas.microsoft.com/office/drawing/2012/chart" uri="{CE6537A1-D6FC-4f65-9D91-7224C49458BB}"/>
                <c:ext xmlns:c16="http://schemas.microsoft.com/office/drawing/2014/chart" uri="{C3380CC4-5D6E-409C-BE32-E72D297353CC}">
                  <c16:uniqueId val="{0000009A-E05B-4A45-9F14-F2A3DE12A7F0}"/>
                </c:ext>
              </c:extLst>
            </c:dLbl>
            <c:dLbl>
              <c:idx val="165"/>
              <c:delete val="1"/>
              <c:extLst>
                <c:ext xmlns:c15="http://schemas.microsoft.com/office/drawing/2012/chart" uri="{CE6537A1-D6FC-4f65-9D91-7224C49458BB}"/>
                <c:ext xmlns:c16="http://schemas.microsoft.com/office/drawing/2014/chart" uri="{C3380CC4-5D6E-409C-BE32-E72D297353CC}">
                  <c16:uniqueId val="{0000009B-E05B-4A45-9F14-F2A3DE12A7F0}"/>
                </c:ext>
              </c:extLst>
            </c:dLbl>
            <c:dLbl>
              <c:idx val="166"/>
              <c:delete val="1"/>
              <c:extLst>
                <c:ext xmlns:c15="http://schemas.microsoft.com/office/drawing/2012/chart" uri="{CE6537A1-D6FC-4f65-9D91-7224C49458BB}"/>
                <c:ext xmlns:c16="http://schemas.microsoft.com/office/drawing/2014/chart" uri="{C3380CC4-5D6E-409C-BE32-E72D297353CC}">
                  <c16:uniqueId val="{0000009C-E05B-4A45-9F14-F2A3DE12A7F0}"/>
                </c:ext>
              </c:extLst>
            </c:dLbl>
            <c:dLbl>
              <c:idx val="167"/>
              <c:delete val="1"/>
              <c:extLst>
                <c:ext xmlns:c15="http://schemas.microsoft.com/office/drawing/2012/chart" uri="{CE6537A1-D6FC-4f65-9D91-7224C49458BB}"/>
                <c:ext xmlns:c16="http://schemas.microsoft.com/office/drawing/2014/chart" uri="{C3380CC4-5D6E-409C-BE32-E72D297353CC}">
                  <c16:uniqueId val="{0000009D-E05B-4A45-9F14-F2A3DE12A7F0}"/>
                </c:ext>
              </c:extLst>
            </c:dLbl>
            <c:dLbl>
              <c:idx val="168"/>
              <c:delete val="1"/>
              <c:extLst>
                <c:ext xmlns:c15="http://schemas.microsoft.com/office/drawing/2012/chart" uri="{CE6537A1-D6FC-4f65-9D91-7224C49458BB}"/>
                <c:ext xmlns:c16="http://schemas.microsoft.com/office/drawing/2014/chart" uri="{C3380CC4-5D6E-409C-BE32-E72D297353CC}">
                  <c16:uniqueId val="{0000009E-E05B-4A45-9F14-F2A3DE12A7F0}"/>
                </c:ext>
              </c:extLst>
            </c:dLbl>
            <c:dLbl>
              <c:idx val="169"/>
              <c:delete val="1"/>
              <c:extLst>
                <c:ext xmlns:c15="http://schemas.microsoft.com/office/drawing/2012/chart" uri="{CE6537A1-D6FC-4f65-9D91-7224C49458BB}"/>
                <c:ext xmlns:c16="http://schemas.microsoft.com/office/drawing/2014/chart" uri="{C3380CC4-5D6E-409C-BE32-E72D297353CC}">
                  <c16:uniqueId val="{0000009F-E05B-4A45-9F14-F2A3DE12A7F0}"/>
                </c:ext>
              </c:extLst>
            </c:dLbl>
            <c:dLbl>
              <c:idx val="170"/>
              <c:delete val="1"/>
              <c:extLst>
                <c:ext xmlns:c15="http://schemas.microsoft.com/office/drawing/2012/chart" uri="{CE6537A1-D6FC-4f65-9D91-7224C49458BB}"/>
                <c:ext xmlns:c16="http://schemas.microsoft.com/office/drawing/2014/chart" uri="{C3380CC4-5D6E-409C-BE32-E72D297353CC}">
                  <c16:uniqueId val="{000000A0-E05B-4A45-9F14-F2A3DE12A7F0}"/>
                </c:ext>
              </c:extLst>
            </c:dLbl>
            <c:dLbl>
              <c:idx val="171"/>
              <c:delete val="1"/>
              <c:extLst>
                <c:ext xmlns:c15="http://schemas.microsoft.com/office/drawing/2012/chart" uri="{CE6537A1-D6FC-4f65-9D91-7224C49458BB}"/>
                <c:ext xmlns:c16="http://schemas.microsoft.com/office/drawing/2014/chart" uri="{C3380CC4-5D6E-409C-BE32-E72D297353CC}">
                  <c16:uniqueId val="{000000A1-E05B-4A45-9F14-F2A3DE12A7F0}"/>
                </c:ext>
              </c:extLst>
            </c:dLbl>
            <c:dLbl>
              <c:idx val="172"/>
              <c:delete val="1"/>
              <c:extLst>
                <c:ext xmlns:c15="http://schemas.microsoft.com/office/drawing/2012/chart" uri="{CE6537A1-D6FC-4f65-9D91-7224C49458BB}"/>
                <c:ext xmlns:c16="http://schemas.microsoft.com/office/drawing/2014/chart" uri="{C3380CC4-5D6E-409C-BE32-E72D297353CC}">
                  <c16:uniqueId val="{000000A2-E05B-4A45-9F14-F2A3DE12A7F0}"/>
                </c:ext>
              </c:extLst>
            </c:dLbl>
            <c:dLbl>
              <c:idx val="173"/>
              <c:delete val="1"/>
              <c:extLst>
                <c:ext xmlns:c15="http://schemas.microsoft.com/office/drawing/2012/chart" uri="{CE6537A1-D6FC-4f65-9D91-7224C49458BB}"/>
                <c:ext xmlns:c16="http://schemas.microsoft.com/office/drawing/2014/chart" uri="{C3380CC4-5D6E-409C-BE32-E72D297353CC}">
                  <c16:uniqueId val="{000000A3-E05B-4A45-9F14-F2A3DE12A7F0}"/>
                </c:ext>
              </c:extLst>
            </c:dLbl>
            <c:dLbl>
              <c:idx val="174"/>
              <c:delete val="1"/>
              <c:extLst>
                <c:ext xmlns:c15="http://schemas.microsoft.com/office/drawing/2012/chart" uri="{CE6537A1-D6FC-4f65-9D91-7224C49458BB}"/>
                <c:ext xmlns:c16="http://schemas.microsoft.com/office/drawing/2014/chart" uri="{C3380CC4-5D6E-409C-BE32-E72D297353CC}">
                  <c16:uniqueId val="{000000A4-E05B-4A45-9F14-F2A3DE12A7F0}"/>
                </c:ext>
              </c:extLst>
            </c:dLbl>
            <c:dLbl>
              <c:idx val="175"/>
              <c:delete val="1"/>
              <c:extLst>
                <c:ext xmlns:c15="http://schemas.microsoft.com/office/drawing/2012/chart" uri="{CE6537A1-D6FC-4f65-9D91-7224C49458BB}"/>
                <c:ext xmlns:c16="http://schemas.microsoft.com/office/drawing/2014/chart" uri="{C3380CC4-5D6E-409C-BE32-E72D297353CC}">
                  <c16:uniqueId val="{000000A5-E05B-4A45-9F14-F2A3DE12A7F0}"/>
                </c:ext>
              </c:extLst>
            </c:dLbl>
            <c:dLbl>
              <c:idx val="176"/>
              <c:delete val="1"/>
              <c:extLst>
                <c:ext xmlns:c15="http://schemas.microsoft.com/office/drawing/2012/chart" uri="{CE6537A1-D6FC-4f65-9D91-7224C49458BB}"/>
                <c:ext xmlns:c16="http://schemas.microsoft.com/office/drawing/2014/chart" uri="{C3380CC4-5D6E-409C-BE32-E72D297353CC}">
                  <c16:uniqueId val="{00000006-5CAE-486E-AA02-F6F5CEC70A72}"/>
                </c:ext>
              </c:extLst>
            </c:dLbl>
            <c:dLbl>
              <c:idx val="177"/>
              <c:delete val="1"/>
              <c:extLst>
                <c:ext xmlns:c15="http://schemas.microsoft.com/office/drawing/2012/chart" uri="{CE6537A1-D6FC-4f65-9D91-7224C49458BB}"/>
                <c:ext xmlns:c16="http://schemas.microsoft.com/office/drawing/2014/chart" uri="{C3380CC4-5D6E-409C-BE32-E72D297353CC}">
                  <c16:uniqueId val="{00000007-4CC6-49FD-AB69-85244AB2A3DB}"/>
                </c:ext>
              </c:extLst>
            </c:dLbl>
            <c:dLbl>
              <c:idx val="178"/>
              <c:delete val="1"/>
              <c:extLst>
                <c:ext xmlns:c15="http://schemas.microsoft.com/office/drawing/2012/chart" uri="{CE6537A1-D6FC-4f65-9D91-7224C49458BB}"/>
                <c:ext xmlns:c16="http://schemas.microsoft.com/office/drawing/2014/chart" uri="{C3380CC4-5D6E-409C-BE32-E72D297353CC}">
                  <c16:uniqueId val="{00000006-40E3-4C53-BDBE-CA3D2A6C5AFC}"/>
                </c:ext>
              </c:extLst>
            </c:dLbl>
            <c:dLbl>
              <c:idx val="179"/>
              <c:delete val="1"/>
              <c:extLst>
                <c:ext xmlns:c15="http://schemas.microsoft.com/office/drawing/2012/chart" uri="{CE6537A1-D6FC-4f65-9D91-7224C49458BB}"/>
                <c:ext xmlns:c16="http://schemas.microsoft.com/office/drawing/2014/chart" uri="{C3380CC4-5D6E-409C-BE32-E72D297353CC}">
                  <c16:uniqueId val="{00000007-493A-4E75-A865-3FC709416FEF}"/>
                </c:ext>
              </c:extLst>
            </c:dLbl>
            <c:dLbl>
              <c:idx val="180"/>
              <c:delete val="1"/>
              <c:extLst>
                <c:ext xmlns:c15="http://schemas.microsoft.com/office/drawing/2012/chart" uri="{CE6537A1-D6FC-4f65-9D91-7224C49458BB}"/>
                <c:ext xmlns:c16="http://schemas.microsoft.com/office/drawing/2014/chart" uri="{C3380CC4-5D6E-409C-BE32-E72D297353CC}">
                  <c16:uniqueId val="{00000006-3E6A-4442-ACCC-D594A774B669}"/>
                </c:ext>
              </c:extLst>
            </c:dLbl>
            <c:dLbl>
              <c:idx val="181"/>
              <c:delete val="1"/>
              <c:extLst>
                <c:ext xmlns:c15="http://schemas.microsoft.com/office/drawing/2012/chart" uri="{CE6537A1-D6FC-4f65-9D91-7224C49458BB}"/>
                <c:ext xmlns:c16="http://schemas.microsoft.com/office/drawing/2014/chart" uri="{C3380CC4-5D6E-409C-BE32-E72D297353CC}">
                  <c16:uniqueId val="{00000006-344F-4130-BBF0-FDC0E87B5CF8}"/>
                </c:ext>
              </c:extLst>
            </c:dLbl>
            <c:dLbl>
              <c:idx val="182"/>
              <c:delete val="1"/>
              <c:extLst>
                <c:ext xmlns:c15="http://schemas.microsoft.com/office/drawing/2012/chart" uri="{CE6537A1-D6FC-4f65-9D91-7224C49458BB}"/>
                <c:ext xmlns:c16="http://schemas.microsoft.com/office/drawing/2014/chart" uri="{C3380CC4-5D6E-409C-BE32-E72D297353CC}">
                  <c16:uniqueId val="{00000006-CA42-409B-A036-E85F86166F00}"/>
                </c:ext>
              </c:extLst>
            </c:dLbl>
            <c:dLbl>
              <c:idx val="183"/>
              <c:delete val="1"/>
              <c:extLst>
                <c:ext xmlns:c15="http://schemas.microsoft.com/office/drawing/2012/chart" uri="{CE6537A1-D6FC-4f65-9D91-7224C49458BB}"/>
                <c:ext xmlns:c16="http://schemas.microsoft.com/office/drawing/2014/chart" uri="{C3380CC4-5D6E-409C-BE32-E72D297353CC}">
                  <c16:uniqueId val="{00000004-DBB3-4036-95D7-2C91FEEA6620}"/>
                </c:ext>
              </c:extLst>
            </c:dLbl>
            <c:dLbl>
              <c:idx val="184"/>
              <c:layout>
                <c:manualLayout>
                  <c:x val="-2.9986111111111113E-2"/>
                  <c:y val="-2.6458333333333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0EC-4A3C-9E99-0FBED1E6277D}"/>
                </c:ext>
              </c:extLst>
            </c:dLbl>
            <c:numFmt formatCode="\+\ 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RIVM'!$C$4:$C$200</c15:sqref>
                  </c15:fullRef>
                </c:ext>
              </c:extLst>
              <c:f>'Official - RIVM'!$C$4:$C$188</c:f>
              <c:numCache>
                <c:formatCode>m/d/yyyy</c:formatCode>
                <c:ptCount val="185"/>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numCache>
            </c:numRef>
          </c:cat>
          <c:val>
            <c:numRef>
              <c:extLst>
                <c:ext xmlns:c15="http://schemas.microsoft.com/office/drawing/2012/chart" uri="{02D57815-91ED-43cb-92C2-25804820EDAC}">
                  <c15:fullRef>
                    <c15:sqref>'Official - RIVM'!$AE$4:$AE$200</c15:sqref>
                  </c15:fullRef>
                </c:ext>
              </c:extLst>
              <c:f>'Official - RIVM'!$AE$4:$AE$188</c:f>
              <c:numCache>
                <c:formatCode>General</c:formatCode>
                <c:ptCount val="185"/>
                <c:pt idx="8">
                  <c:v>1</c:v>
                </c:pt>
                <c:pt idx="9">
                  <c:v>0</c:v>
                </c:pt>
                <c:pt idx="10">
                  <c:v>2</c:v>
                </c:pt>
                <c:pt idx="11">
                  <c:v>0</c:v>
                </c:pt>
                <c:pt idx="12">
                  <c:v>1</c:v>
                </c:pt>
                <c:pt idx="13">
                  <c:v>1</c:v>
                </c:pt>
                <c:pt idx="14">
                  <c:v>0</c:v>
                </c:pt>
                <c:pt idx="15">
                  <c:v>5</c:v>
                </c:pt>
                <c:pt idx="16">
                  <c:v>2</c:v>
                </c:pt>
                <c:pt idx="17">
                  <c:v>8</c:v>
                </c:pt>
                <c:pt idx="18">
                  <c:v>4</c:v>
                </c:pt>
                <c:pt idx="19">
                  <c:v>19</c:v>
                </c:pt>
                <c:pt idx="20">
                  <c:v>15</c:v>
                </c:pt>
                <c:pt idx="21">
                  <c:v>18</c:v>
                </c:pt>
                <c:pt idx="22">
                  <c:v>30</c:v>
                </c:pt>
                <c:pt idx="23">
                  <c:v>30</c:v>
                </c:pt>
                <c:pt idx="24">
                  <c:v>43</c:v>
                </c:pt>
                <c:pt idx="25">
                  <c:v>34</c:v>
                </c:pt>
                <c:pt idx="26">
                  <c:v>63</c:v>
                </c:pt>
                <c:pt idx="27">
                  <c:v>80</c:v>
                </c:pt>
                <c:pt idx="28">
                  <c:v>78</c:v>
                </c:pt>
                <c:pt idx="29">
                  <c:v>112</c:v>
                </c:pt>
                <c:pt idx="30">
                  <c:v>93</c:v>
                </c:pt>
                <c:pt idx="31">
                  <c:v>132</c:v>
                </c:pt>
                <c:pt idx="32">
                  <c:v>93</c:v>
                </c:pt>
                <c:pt idx="33">
                  <c:v>175</c:v>
                </c:pt>
                <c:pt idx="34">
                  <c:v>134</c:v>
                </c:pt>
                <c:pt idx="35">
                  <c:v>166</c:v>
                </c:pt>
                <c:pt idx="36">
                  <c:v>148</c:v>
                </c:pt>
                <c:pt idx="37">
                  <c:v>164</c:v>
                </c:pt>
                <c:pt idx="38">
                  <c:v>115</c:v>
                </c:pt>
                <c:pt idx="39">
                  <c:v>101</c:v>
                </c:pt>
                <c:pt idx="40">
                  <c:v>234</c:v>
                </c:pt>
                <c:pt idx="41">
                  <c:v>147</c:v>
                </c:pt>
                <c:pt idx="42">
                  <c:v>148</c:v>
                </c:pt>
                <c:pt idx="43">
                  <c:v>115</c:v>
                </c:pt>
                <c:pt idx="44">
                  <c:v>132</c:v>
                </c:pt>
                <c:pt idx="45">
                  <c:v>94</c:v>
                </c:pt>
                <c:pt idx="46">
                  <c:v>86</c:v>
                </c:pt>
                <c:pt idx="47">
                  <c:v>122</c:v>
                </c:pt>
                <c:pt idx="48">
                  <c:v>189</c:v>
                </c:pt>
                <c:pt idx="49">
                  <c:v>181</c:v>
                </c:pt>
                <c:pt idx="50">
                  <c:v>144</c:v>
                </c:pt>
                <c:pt idx="51">
                  <c:v>142</c:v>
                </c:pt>
                <c:pt idx="52">
                  <c:v>83</c:v>
                </c:pt>
                <c:pt idx="53">
                  <c:v>67</c:v>
                </c:pt>
                <c:pt idx="54">
                  <c:v>165</c:v>
                </c:pt>
                <c:pt idx="55">
                  <c:v>138</c:v>
                </c:pt>
                <c:pt idx="56">
                  <c:v>123</c:v>
                </c:pt>
                <c:pt idx="57">
                  <c:v>112</c:v>
                </c:pt>
                <c:pt idx="58">
                  <c:v>120</c:v>
                </c:pt>
                <c:pt idx="59">
                  <c:v>66</c:v>
                </c:pt>
                <c:pt idx="60">
                  <c:v>43</c:v>
                </c:pt>
                <c:pt idx="61">
                  <c:v>48</c:v>
                </c:pt>
                <c:pt idx="62">
                  <c:v>145</c:v>
                </c:pt>
                <c:pt idx="63">
                  <c:v>84</c:v>
                </c:pt>
                <c:pt idx="64">
                  <c:v>98</c:v>
                </c:pt>
                <c:pt idx="65">
                  <c:v>94</c:v>
                </c:pt>
                <c:pt idx="66">
                  <c:v>69</c:v>
                </c:pt>
                <c:pt idx="67">
                  <c:v>26</c:v>
                </c:pt>
                <c:pt idx="68">
                  <c:v>86</c:v>
                </c:pt>
                <c:pt idx="69">
                  <c:v>36</c:v>
                </c:pt>
                <c:pt idx="70">
                  <c:v>84</c:v>
                </c:pt>
                <c:pt idx="71">
                  <c:v>71</c:v>
                </c:pt>
                <c:pt idx="72">
                  <c:v>63</c:v>
                </c:pt>
                <c:pt idx="73">
                  <c:v>18</c:v>
                </c:pt>
                <c:pt idx="74">
                  <c:v>16</c:v>
                </c:pt>
                <c:pt idx="75">
                  <c:v>54</c:v>
                </c:pt>
                <c:pt idx="76">
                  <c:v>52</c:v>
                </c:pt>
                <c:pt idx="77">
                  <c:v>28</c:v>
                </c:pt>
                <c:pt idx="78">
                  <c:v>53</c:v>
                </c:pt>
                <c:pt idx="79">
                  <c:v>27</c:v>
                </c:pt>
                <c:pt idx="80">
                  <c:v>10</c:v>
                </c:pt>
                <c:pt idx="81">
                  <c:v>14</c:v>
                </c:pt>
                <c:pt idx="82">
                  <c:v>21</c:v>
                </c:pt>
                <c:pt idx="83">
                  <c:v>33</c:v>
                </c:pt>
                <c:pt idx="84">
                  <c:v>27</c:v>
                </c:pt>
                <c:pt idx="85">
                  <c:v>13</c:v>
                </c:pt>
                <c:pt idx="86">
                  <c:v>23</c:v>
                </c:pt>
                <c:pt idx="87">
                  <c:v>11</c:v>
                </c:pt>
                <c:pt idx="88">
                  <c:v>8</c:v>
                </c:pt>
                <c:pt idx="89">
                  <c:v>26</c:v>
                </c:pt>
                <c:pt idx="90">
                  <c:v>15</c:v>
                </c:pt>
                <c:pt idx="91">
                  <c:v>32</c:v>
                </c:pt>
                <c:pt idx="92">
                  <c:v>28</c:v>
                </c:pt>
                <c:pt idx="93">
                  <c:v>20</c:v>
                </c:pt>
                <c:pt idx="94">
                  <c:v>5</c:v>
                </c:pt>
                <c:pt idx="95">
                  <c:v>6</c:v>
                </c:pt>
                <c:pt idx="96">
                  <c:v>5</c:v>
                </c:pt>
                <c:pt idx="97">
                  <c:v>10</c:v>
                </c:pt>
                <c:pt idx="98">
                  <c:v>13</c:v>
                </c:pt>
                <c:pt idx="99">
                  <c:v>15</c:v>
                </c:pt>
                <c:pt idx="100">
                  <c:v>6</c:v>
                </c:pt>
                <c:pt idx="101">
                  <c:v>2</c:v>
                </c:pt>
                <c:pt idx="102">
                  <c:v>3</c:v>
                </c:pt>
                <c:pt idx="103">
                  <c:v>15</c:v>
                </c:pt>
                <c:pt idx="104">
                  <c:v>11</c:v>
                </c:pt>
                <c:pt idx="105">
                  <c:v>2</c:v>
                </c:pt>
                <c:pt idx="106">
                  <c:v>9</c:v>
                </c:pt>
                <c:pt idx="107">
                  <c:v>4</c:v>
                </c:pt>
                <c:pt idx="108">
                  <c:v>2</c:v>
                </c:pt>
                <c:pt idx="109">
                  <c:v>6</c:v>
                </c:pt>
                <c:pt idx="110">
                  <c:v>5</c:v>
                </c:pt>
                <c:pt idx="111">
                  <c:v>4</c:v>
                </c:pt>
                <c:pt idx="112">
                  <c:v>4</c:v>
                </c:pt>
                <c:pt idx="113">
                  <c:v>3</c:v>
                </c:pt>
                <c:pt idx="114">
                  <c:v>8</c:v>
                </c:pt>
                <c:pt idx="115">
                  <c:v>1</c:v>
                </c:pt>
                <c:pt idx="116">
                  <c:v>0</c:v>
                </c:pt>
                <c:pt idx="117">
                  <c:v>5</c:v>
                </c:pt>
                <c:pt idx="118">
                  <c:v>2</c:v>
                </c:pt>
                <c:pt idx="119">
                  <c:v>3</c:v>
                </c:pt>
                <c:pt idx="120">
                  <c:v>3</c:v>
                </c:pt>
                <c:pt idx="121">
                  <c:v>2</c:v>
                </c:pt>
                <c:pt idx="122">
                  <c:v>0</c:v>
                </c:pt>
                <c:pt idx="123">
                  <c:v>2</c:v>
                </c:pt>
                <c:pt idx="124">
                  <c:v>6</c:v>
                </c:pt>
                <c:pt idx="125">
                  <c:v>2</c:v>
                </c:pt>
                <c:pt idx="126">
                  <c:v>3</c:v>
                </c:pt>
                <c:pt idx="127">
                  <c:v>2</c:v>
                </c:pt>
                <c:pt idx="128">
                  <c:v>6</c:v>
                </c:pt>
                <c:pt idx="129">
                  <c:v>1</c:v>
                </c:pt>
                <c:pt idx="130">
                  <c:v>1</c:v>
                </c:pt>
                <c:pt idx="131">
                  <c:v>4</c:v>
                </c:pt>
                <c:pt idx="132">
                  <c:v>3</c:v>
                </c:pt>
                <c:pt idx="133">
                  <c:v>2</c:v>
                </c:pt>
                <c:pt idx="134">
                  <c:v>-1</c:v>
                </c:pt>
                <c:pt idx="135">
                  <c:v>1</c:v>
                </c:pt>
                <c:pt idx="136">
                  <c:v>0</c:v>
                </c:pt>
                <c:pt idx="137">
                  <c:v>0</c:v>
                </c:pt>
                <c:pt idx="138">
                  <c:v>-2</c:v>
                </c:pt>
                <c:pt idx="139">
                  <c:v>1</c:v>
                </c:pt>
                <c:pt idx="140">
                  <c:v>1</c:v>
                </c:pt>
                <c:pt idx="141">
                  <c:v>1</c:v>
                </c:pt>
                <c:pt idx="142">
                  <c:v>-2</c:v>
                </c:pt>
                <c:pt idx="143">
                  <c:v>0</c:v>
                </c:pt>
                <c:pt idx="144">
                  <c:v>0</c:v>
                </c:pt>
                <c:pt idx="145">
                  <c:v>0</c:v>
                </c:pt>
                <c:pt idx="146">
                  <c:v>3</c:v>
                </c:pt>
                <c:pt idx="147">
                  <c:v>0</c:v>
                </c:pt>
                <c:pt idx="148">
                  <c:v>0</c:v>
                </c:pt>
                <c:pt idx="149">
                  <c:v>1</c:v>
                </c:pt>
                <c:pt idx="150">
                  <c:v>0</c:v>
                </c:pt>
                <c:pt idx="151">
                  <c:v>1</c:v>
                </c:pt>
                <c:pt idx="152">
                  <c:v>4</c:v>
                </c:pt>
                <c:pt idx="153">
                  <c:v>2</c:v>
                </c:pt>
                <c:pt idx="154">
                  <c:v>0</c:v>
                </c:pt>
                <c:pt idx="155">
                  <c:v>0</c:v>
                </c:pt>
                <c:pt idx="156">
                  <c:v>1</c:v>
                </c:pt>
                <c:pt idx="157">
                  <c:v>1</c:v>
                </c:pt>
                <c:pt idx="158">
                  <c:v>0</c:v>
                </c:pt>
                <c:pt idx="159">
                  <c:v>1</c:v>
                </c:pt>
                <c:pt idx="160">
                  <c:v>3</c:v>
                </c:pt>
                <c:pt idx="161">
                  <c:v>0</c:v>
                </c:pt>
                <c:pt idx="162">
                  <c:v>1</c:v>
                </c:pt>
                <c:pt idx="163">
                  <c:v>3</c:v>
                </c:pt>
                <c:pt idx="164">
                  <c:v>0</c:v>
                </c:pt>
                <c:pt idx="165">
                  <c:v>0</c:v>
                </c:pt>
                <c:pt idx="166">
                  <c:v>2</c:v>
                </c:pt>
                <c:pt idx="167">
                  <c:v>2</c:v>
                </c:pt>
                <c:pt idx="168">
                  <c:v>4</c:v>
                </c:pt>
                <c:pt idx="169">
                  <c:v>2</c:v>
                </c:pt>
                <c:pt idx="170">
                  <c:v>2</c:v>
                </c:pt>
                <c:pt idx="171">
                  <c:v>3</c:v>
                </c:pt>
                <c:pt idx="172" formatCode="#,##0">
                  <c:v>0</c:v>
                </c:pt>
                <c:pt idx="173" formatCode="#,##0">
                  <c:v>3</c:v>
                </c:pt>
                <c:pt idx="174" formatCode="#,##0">
                  <c:v>6</c:v>
                </c:pt>
                <c:pt idx="175" formatCode="#,##0">
                  <c:v>10</c:v>
                </c:pt>
                <c:pt idx="176" formatCode="#,##0">
                  <c:v>4</c:v>
                </c:pt>
                <c:pt idx="177" formatCode="#,##0">
                  <c:v>5</c:v>
                </c:pt>
                <c:pt idx="178" formatCode="#,##0">
                  <c:v>0</c:v>
                </c:pt>
                <c:pt idx="179" formatCode="#,##0">
                  <c:v>2</c:v>
                </c:pt>
                <c:pt idx="180" formatCode="#,##0">
                  <c:v>5</c:v>
                </c:pt>
                <c:pt idx="181" formatCode="#,##0">
                  <c:v>8</c:v>
                </c:pt>
                <c:pt idx="182" formatCode="#,##0">
                  <c:v>3</c:v>
                </c:pt>
                <c:pt idx="183" formatCode="#,##0">
                  <c:v>2</c:v>
                </c:pt>
                <c:pt idx="184" formatCode="#,##0">
                  <c:v>4</c:v>
                </c:pt>
              </c:numCache>
            </c:numRef>
          </c:val>
          <c:extLst>
            <c:ext xmlns:c16="http://schemas.microsoft.com/office/drawing/2014/chart" uri="{C3380CC4-5D6E-409C-BE32-E72D297353CC}">
              <c16:uniqueId val="{000000A6-E05B-4A45-9F14-F2A3DE12A7F0}"/>
            </c:ext>
          </c:extLst>
        </c:ser>
        <c:ser>
          <c:idx val="1"/>
          <c:order val="4"/>
          <c:tx>
            <c:strRef>
              <c:f>'Official - RIVM'!$Q$3</c:f>
              <c:strCache>
                <c:ptCount val="1"/>
                <c:pt idx="0">
                  <c:v>hos-prev</c:v>
                </c:pt>
              </c:strCache>
            </c:strRef>
          </c:tx>
          <c:spPr>
            <a:solidFill>
              <a:schemeClr val="accent2"/>
            </a:solidFill>
            <a:ln w="25400">
              <a:noFill/>
            </a:ln>
            <a:effectLst>
              <a:outerShdw blurRad="50800" dist="50800" dir="5400000" algn="t" rotWithShape="0">
                <a:prstClr val="black">
                  <a:alpha val="70000"/>
                </a:prstClr>
              </a:outerShdw>
            </a:effectLst>
          </c:spPr>
          <c:invertIfNegative val="0"/>
          <c:cat>
            <c:numRef>
              <c:extLst>
                <c:ext xmlns:c15="http://schemas.microsoft.com/office/drawing/2012/chart" uri="{02D57815-91ED-43cb-92C2-25804820EDAC}">
                  <c15:fullRef>
                    <c15:sqref>'Official - RIVM'!$C$4:$C$200</c15:sqref>
                  </c15:fullRef>
                </c:ext>
              </c:extLst>
              <c:f>'Official - RIVM'!$C$4:$C$188</c:f>
              <c:numCache>
                <c:formatCode>m/d/yyyy</c:formatCode>
                <c:ptCount val="185"/>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numCache>
            </c:numRef>
          </c:cat>
          <c:val>
            <c:numRef>
              <c:extLst>
                <c:ext xmlns:c15="http://schemas.microsoft.com/office/drawing/2012/chart" uri="{02D57815-91ED-43cb-92C2-25804820EDAC}">
                  <c15:fullRef>
                    <c15:sqref>'Official - RIVM'!$Q$4:$Q$200</c15:sqref>
                  </c15:fullRef>
                </c:ext>
              </c:extLst>
              <c:f>'Official - RIVM'!$Q$4:$Q$188</c:f>
              <c:numCache>
                <c:formatCode>0</c:formatCode>
                <c:ptCount val="18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86</c:v>
                </c:pt>
                <c:pt idx="16">
                  <c:v>115</c:v>
                </c:pt>
                <c:pt idx="17">
                  <c:v>136</c:v>
                </c:pt>
                <c:pt idx="18">
                  <c:v>162</c:v>
                </c:pt>
                <c:pt idx="19">
                  <c:v>205</c:v>
                </c:pt>
                <c:pt idx="20">
                  <c:v>314</c:v>
                </c:pt>
                <c:pt idx="21">
                  <c:v>408</c:v>
                </c:pt>
                <c:pt idx="22">
                  <c:v>489</c:v>
                </c:pt>
                <c:pt idx="23">
                  <c:v>643</c:v>
                </c:pt>
                <c:pt idx="24">
                  <c:v>836</c:v>
                </c:pt>
                <c:pt idx="25">
                  <c:v>988</c:v>
                </c:pt>
                <c:pt idx="26">
                  <c:v>1230</c:v>
                </c:pt>
                <c:pt idx="27">
                  <c:v>1495</c:v>
                </c:pt>
                <c:pt idx="28">
                  <c:v>1836</c:v>
                </c:pt>
                <c:pt idx="29">
                  <c:v>2151</c:v>
                </c:pt>
                <c:pt idx="30">
                  <c:v>2500</c:v>
                </c:pt>
                <c:pt idx="31">
                  <c:v>2954</c:v>
                </c:pt>
                <c:pt idx="32">
                  <c:v>3483</c:v>
                </c:pt>
                <c:pt idx="33">
                  <c:v>3990</c:v>
                </c:pt>
                <c:pt idx="34">
                  <c:v>4712</c:v>
                </c:pt>
                <c:pt idx="35">
                  <c:v>5159</c:v>
                </c:pt>
                <c:pt idx="36">
                  <c:v>5784</c:v>
                </c:pt>
                <c:pt idx="37">
                  <c:v>6286</c:v>
                </c:pt>
                <c:pt idx="38">
                  <c:v>6622</c:v>
                </c:pt>
                <c:pt idx="39">
                  <c:v>6875</c:v>
                </c:pt>
                <c:pt idx="40">
                  <c:v>7135</c:v>
                </c:pt>
                <c:pt idx="41">
                  <c:v>7427</c:v>
                </c:pt>
                <c:pt idx="42">
                  <c:v>7735</c:v>
                </c:pt>
                <c:pt idx="43">
                  <c:v>7972</c:v>
                </c:pt>
                <c:pt idx="44">
                  <c:v>8197</c:v>
                </c:pt>
                <c:pt idx="45">
                  <c:v>8379</c:v>
                </c:pt>
                <c:pt idx="46">
                  <c:v>8582</c:v>
                </c:pt>
                <c:pt idx="47">
                  <c:v>8729</c:v>
                </c:pt>
                <c:pt idx="48">
                  <c:v>8939</c:v>
                </c:pt>
                <c:pt idx="49">
                  <c:v>9127</c:v>
                </c:pt>
                <c:pt idx="50">
                  <c:v>9309</c:v>
                </c:pt>
                <c:pt idx="51">
                  <c:v>9465</c:v>
                </c:pt>
                <c:pt idx="52">
                  <c:v>9594</c:v>
                </c:pt>
                <c:pt idx="53">
                  <c:v>9704</c:v>
                </c:pt>
                <c:pt idx="54">
                  <c:v>9779</c:v>
                </c:pt>
                <c:pt idx="55">
                  <c:v>9897</c:v>
                </c:pt>
                <c:pt idx="56">
                  <c:v>10021</c:v>
                </c:pt>
                <c:pt idx="57">
                  <c:v>10158</c:v>
                </c:pt>
                <c:pt idx="58">
                  <c:v>10281</c:v>
                </c:pt>
                <c:pt idx="59">
                  <c:v>10381</c:v>
                </c:pt>
                <c:pt idx="60">
                  <c:v>10456</c:v>
                </c:pt>
                <c:pt idx="61">
                  <c:v>10521</c:v>
                </c:pt>
                <c:pt idx="62">
                  <c:v>10609</c:v>
                </c:pt>
                <c:pt idx="63">
                  <c:v>10685</c:v>
                </c:pt>
                <c:pt idx="64">
                  <c:v>10769</c:v>
                </c:pt>
                <c:pt idx="65">
                  <c:v>10854</c:v>
                </c:pt>
                <c:pt idx="66">
                  <c:v>10951</c:v>
                </c:pt>
                <c:pt idx="67">
                  <c:v>10995</c:v>
                </c:pt>
                <c:pt idx="68">
                  <c:v>11037</c:v>
                </c:pt>
                <c:pt idx="69">
                  <c:v>11126</c:v>
                </c:pt>
                <c:pt idx="70">
                  <c:v>11153</c:v>
                </c:pt>
                <c:pt idx="71">
                  <c:v>11192</c:v>
                </c:pt>
                <c:pt idx="72">
                  <c:v>11227</c:v>
                </c:pt>
                <c:pt idx="73">
                  <c:v>11285</c:v>
                </c:pt>
                <c:pt idx="74">
                  <c:v>11307</c:v>
                </c:pt>
                <c:pt idx="75">
                  <c:v>11343</c:v>
                </c:pt>
                <c:pt idx="76">
                  <c:v>11378</c:v>
                </c:pt>
                <c:pt idx="77">
                  <c:v>11430</c:v>
                </c:pt>
                <c:pt idx="78">
                  <c:v>11457</c:v>
                </c:pt>
                <c:pt idx="79">
                  <c:v>11492</c:v>
                </c:pt>
                <c:pt idx="80">
                  <c:v>11537</c:v>
                </c:pt>
                <c:pt idx="81">
                  <c:v>11552</c:v>
                </c:pt>
                <c:pt idx="82">
                  <c:v>11579</c:v>
                </c:pt>
                <c:pt idx="83">
                  <c:v>11613</c:v>
                </c:pt>
                <c:pt idx="84">
                  <c:v>11627</c:v>
                </c:pt>
                <c:pt idx="85">
                  <c:v>11640</c:v>
                </c:pt>
                <c:pt idx="86">
                  <c:v>11649</c:v>
                </c:pt>
                <c:pt idx="87">
                  <c:v>11659</c:v>
                </c:pt>
                <c:pt idx="88">
                  <c:v>11672</c:v>
                </c:pt>
                <c:pt idx="89">
                  <c:v>11680</c:v>
                </c:pt>
                <c:pt idx="90">
                  <c:v>11690</c:v>
                </c:pt>
                <c:pt idx="91">
                  <c:v>11697</c:v>
                </c:pt>
                <c:pt idx="92">
                  <c:v>11713</c:v>
                </c:pt>
                <c:pt idx="93">
                  <c:v>11722</c:v>
                </c:pt>
                <c:pt idx="94">
                  <c:v>11727</c:v>
                </c:pt>
                <c:pt idx="95">
                  <c:v>11735</c:v>
                </c:pt>
                <c:pt idx="96">
                  <c:v>11744</c:v>
                </c:pt>
                <c:pt idx="97">
                  <c:v>11750</c:v>
                </c:pt>
                <c:pt idx="98">
                  <c:v>11759</c:v>
                </c:pt>
                <c:pt idx="99">
                  <c:v>11771</c:v>
                </c:pt>
                <c:pt idx="100">
                  <c:v>11782</c:v>
                </c:pt>
                <c:pt idx="101">
                  <c:v>11785</c:v>
                </c:pt>
                <c:pt idx="102">
                  <c:v>11789</c:v>
                </c:pt>
                <c:pt idx="103">
                  <c:v>11794</c:v>
                </c:pt>
                <c:pt idx="104">
                  <c:v>11800</c:v>
                </c:pt>
                <c:pt idx="105">
                  <c:v>11805</c:v>
                </c:pt>
                <c:pt idx="106">
                  <c:v>11808</c:v>
                </c:pt>
                <c:pt idx="107">
                  <c:v>11813</c:v>
                </c:pt>
                <c:pt idx="108">
                  <c:v>11822</c:v>
                </c:pt>
                <c:pt idx="109">
                  <c:v>11828</c:v>
                </c:pt>
                <c:pt idx="110">
                  <c:v>11831</c:v>
                </c:pt>
                <c:pt idx="111">
                  <c:v>11834</c:v>
                </c:pt>
                <c:pt idx="112">
                  <c:v>11836</c:v>
                </c:pt>
                <c:pt idx="113">
                  <c:v>11835</c:v>
                </c:pt>
                <c:pt idx="114">
                  <c:v>11846</c:v>
                </c:pt>
                <c:pt idx="115">
                  <c:v>11846</c:v>
                </c:pt>
                <c:pt idx="116">
                  <c:v>11849</c:v>
                </c:pt>
                <c:pt idx="117">
                  <c:v>11851</c:v>
                </c:pt>
                <c:pt idx="118">
                  <c:v>11853</c:v>
                </c:pt>
                <c:pt idx="119">
                  <c:v>11859</c:v>
                </c:pt>
                <c:pt idx="120">
                  <c:v>11863</c:v>
                </c:pt>
                <c:pt idx="121">
                  <c:v>11868</c:v>
                </c:pt>
                <c:pt idx="122">
                  <c:v>11868</c:v>
                </c:pt>
                <c:pt idx="123">
                  <c:v>11871</c:v>
                </c:pt>
                <c:pt idx="124">
                  <c:v>11874</c:v>
                </c:pt>
                <c:pt idx="125">
                  <c:v>11877</c:v>
                </c:pt>
                <c:pt idx="126">
                  <c:v>11878</c:v>
                </c:pt>
                <c:pt idx="127">
                  <c:v>11878</c:v>
                </c:pt>
                <c:pt idx="128">
                  <c:v>11882</c:v>
                </c:pt>
                <c:pt idx="129">
                  <c:v>11883</c:v>
                </c:pt>
                <c:pt idx="130">
                  <c:v>11884</c:v>
                </c:pt>
                <c:pt idx="131">
                  <c:v>11884</c:v>
                </c:pt>
                <c:pt idx="132">
                  <c:v>11886</c:v>
                </c:pt>
                <c:pt idx="133">
                  <c:v>11889</c:v>
                </c:pt>
                <c:pt idx="134">
                  <c:v>11887</c:v>
                </c:pt>
                <c:pt idx="135">
                  <c:v>11888</c:v>
                </c:pt>
                <c:pt idx="136">
                  <c:v>11891</c:v>
                </c:pt>
                <c:pt idx="137">
                  <c:v>11893</c:v>
                </c:pt>
                <c:pt idx="138">
                  <c:v>11894</c:v>
                </c:pt>
                <c:pt idx="139">
                  <c:v>11892</c:v>
                </c:pt>
                <c:pt idx="140">
                  <c:v>11897</c:v>
                </c:pt>
                <c:pt idx="141">
                  <c:v>11898</c:v>
                </c:pt>
                <c:pt idx="142">
                  <c:v>11894</c:v>
                </c:pt>
                <c:pt idx="143">
                  <c:v>11895</c:v>
                </c:pt>
                <c:pt idx="144">
                  <c:v>11898</c:v>
                </c:pt>
                <c:pt idx="145">
                  <c:v>11900</c:v>
                </c:pt>
                <c:pt idx="146">
                  <c:v>11902</c:v>
                </c:pt>
                <c:pt idx="147">
                  <c:v>11902</c:v>
                </c:pt>
                <c:pt idx="148">
                  <c:v>11905</c:v>
                </c:pt>
                <c:pt idx="149">
                  <c:v>11904</c:v>
                </c:pt>
                <c:pt idx="150">
                  <c:v>11906</c:v>
                </c:pt>
                <c:pt idx="151">
                  <c:v>11908</c:v>
                </c:pt>
                <c:pt idx="152">
                  <c:v>11913</c:v>
                </c:pt>
                <c:pt idx="153">
                  <c:v>11919</c:v>
                </c:pt>
                <c:pt idx="154">
                  <c:v>11922</c:v>
                </c:pt>
                <c:pt idx="155">
                  <c:v>11927</c:v>
                </c:pt>
                <c:pt idx="156">
                  <c:v>11934</c:v>
                </c:pt>
                <c:pt idx="157">
                  <c:v>11937</c:v>
                </c:pt>
                <c:pt idx="158">
                  <c:v>11943</c:v>
                </c:pt>
                <c:pt idx="159">
                  <c:v>11949</c:v>
                </c:pt>
                <c:pt idx="160">
                  <c:v>11959</c:v>
                </c:pt>
                <c:pt idx="161">
                  <c:v>11964</c:v>
                </c:pt>
                <c:pt idx="162">
                  <c:v>11965</c:v>
                </c:pt>
                <c:pt idx="163">
                  <c:v>11969</c:v>
                </c:pt>
                <c:pt idx="164">
                  <c:v>11971</c:v>
                </c:pt>
                <c:pt idx="165">
                  <c:v>11978</c:v>
                </c:pt>
                <c:pt idx="166">
                  <c:v>11984</c:v>
                </c:pt>
                <c:pt idx="167">
                  <c:v>11994</c:v>
                </c:pt>
                <c:pt idx="168">
                  <c:v>12003</c:v>
                </c:pt>
                <c:pt idx="169">
                  <c:v>12009</c:v>
                </c:pt>
                <c:pt idx="170">
                  <c:v>12020</c:v>
                </c:pt>
                <c:pt idx="171">
                  <c:v>12027</c:v>
                </c:pt>
                <c:pt idx="172">
                  <c:v>12033</c:v>
                </c:pt>
                <c:pt idx="173">
                  <c:v>12038</c:v>
                </c:pt>
                <c:pt idx="174">
                  <c:v>12042</c:v>
                </c:pt>
                <c:pt idx="175">
                  <c:v>12060</c:v>
                </c:pt>
                <c:pt idx="176">
                  <c:v>12070</c:v>
                </c:pt>
                <c:pt idx="177">
                  <c:v>12088</c:v>
                </c:pt>
                <c:pt idx="178">
                  <c:v>12099</c:v>
                </c:pt>
                <c:pt idx="179">
                  <c:v>12107</c:v>
                </c:pt>
                <c:pt idx="180">
                  <c:v>12111</c:v>
                </c:pt>
                <c:pt idx="181">
                  <c:v>12126</c:v>
                </c:pt>
                <c:pt idx="182">
                  <c:v>12145</c:v>
                </c:pt>
                <c:pt idx="183">
                  <c:v>12152</c:v>
                </c:pt>
                <c:pt idx="184">
                  <c:v>12161</c:v>
                </c:pt>
              </c:numCache>
            </c:numRef>
          </c:val>
          <c:extLst>
            <c:ext xmlns:c16="http://schemas.microsoft.com/office/drawing/2014/chart" uri="{C3380CC4-5D6E-409C-BE32-E72D297353CC}">
              <c16:uniqueId val="{000000A7-E05B-4A45-9F14-F2A3DE12A7F0}"/>
            </c:ext>
          </c:extLst>
        </c:ser>
        <c:ser>
          <c:idx val="6"/>
          <c:order val="5"/>
          <c:tx>
            <c:strRef>
              <c:f>'Official - RIVM'!$S$3</c:f>
              <c:strCache>
                <c:ptCount val="1"/>
                <c:pt idx="0">
                  <c:v>NewHos</c:v>
                </c:pt>
              </c:strCache>
            </c:strRef>
          </c:tx>
          <c:spPr>
            <a:solidFill>
              <a:schemeClr val="accent2">
                <a:lumMod val="75000"/>
              </a:schemeClr>
            </a:solidFill>
            <a:ln w="25400">
              <a:noFill/>
            </a:ln>
            <a:effectLst>
              <a:outerShdw blurRad="50800" dist="50800" dir="5400000" algn="tl" rotWithShape="0">
                <a:prstClr val="black">
                  <a:alpha val="70000"/>
                </a:prstClr>
              </a:outerShdw>
            </a:effectLst>
          </c:spPr>
          <c:invertIfNegative val="0"/>
          <c:dLbls>
            <c:dLbl>
              <c:idx val="14"/>
              <c:delete val="1"/>
              <c:extLst>
                <c:ext xmlns:c15="http://schemas.microsoft.com/office/drawing/2012/chart" uri="{CE6537A1-D6FC-4f65-9D91-7224C49458BB}"/>
                <c:ext xmlns:c16="http://schemas.microsoft.com/office/drawing/2014/chart" uri="{C3380CC4-5D6E-409C-BE32-E72D297353CC}">
                  <c16:uniqueId val="{000000A8-E05B-4A45-9F14-F2A3DE12A7F0}"/>
                </c:ext>
              </c:extLst>
            </c:dLbl>
            <c:dLbl>
              <c:idx val="15"/>
              <c:delete val="1"/>
              <c:extLst>
                <c:ext xmlns:c15="http://schemas.microsoft.com/office/drawing/2012/chart" uri="{CE6537A1-D6FC-4f65-9D91-7224C49458BB}"/>
                <c:ext xmlns:c16="http://schemas.microsoft.com/office/drawing/2014/chart" uri="{C3380CC4-5D6E-409C-BE32-E72D297353CC}">
                  <c16:uniqueId val="{000000A9-E05B-4A45-9F14-F2A3DE12A7F0}"/>
                </c:ext>
              </c:extLst>
            </c:dLbl>
            <c:dLbl>
              <c:idx val="16"/>
              <c:delete val="1"/>
              <c:extLst>
                <c:ext xmlns:c15="http://schemas.microsoft.com/office/drawing/2012/chart" uri="{CE6537A1-D6FC-4f65-9D91-7224C49458BB}"/>
                <c:ext xmlns:c16="http://schemas.microsoft.com/office/drawing/2014/chart" uri="{C3380CC4-5D6E-409C-BE32-E72D297353CC}">
                  <c16:uniqueId val="{000000AA-E05B-4A45-9F14-F2A3DE12A7F0}"/>
                </c:ext>
              </c:extLst>
            </c:dLbl>
            <c:dLbl>
              <c:idx val="17"/>
              <c:delete val="1"/>
              <c:extLst>
                <c:ext xmlns:c15="http://schemas.microsoft.com/office/drawing/2012/chart" uri="{CE6537A1-D6FC-4f65-9D91-7224C49458BB}"/>
                <c:ext xmlns:c16="http://schemas.microsoft.com/office/drawing/2014/chart" uri="{C3380CC4-5D6E-409C-BE32-E72D297353CC}">
                  <c16:uniqueId val="{000000AB-E05B-4A45-9F14-F2A3DE12A7F0}"/>
                </c:ext>
              </c:extLst>
            </c:dLbl>
            <c:dLbl>
              <c:idx val="18"/>
              <c:delete val="1"/>
              <c:extLst>
                <c:ext xmlns:c15="http://schemas.microsoft.com/office/drawing/2012/chart" uri="{CE6537A1-D6FC-4f65-9D91-7224C49458BB}"/>
                <c:ext xmlns:c16="http://schemas.microsoft.com/office/drawing/2014/chart" uri="{C3380CC4-5D6E-409C-BE32-E72D297353CC}">
                  <c16:uniqueId val="{000000AC-E05B-4A45-9F14-F2A3DE12A7F0}"/>
                </c:ext>
              </c:extLst>
            </c:dLbl>
            <c:dLbl>
              <c:idx val="19"/>
              <c:delete val="1"/>
              <c:extLst>
                <c:ext xmlns:c15="http://schemas.microsoft.com/office/drawing/2012/chart" uri="{CE6537A1-D6FC-4f65-9D91-7224C49458BB}"/>
                <c:ext xmlns:c16="http://schemas.microsoft.com/office/drawing/2014/chart" uri="{C3380CC4-5D6E-409C-BE32-E72D297353CC}">
                  <c16:uniqueId val="{000000AD-E05B-4A45-9F14-F2A3DE12A7F0}"/>
                </c:ext>
              </c:extLst>
            </c:dLbl>
            <c:dLbl>
              <c:idx val="20"/>
              <c:delete val="1"/>
              <c:extLst>
                <c:ext xmlns:c15="http://schemas.microsoft.com/office/drawing/2012/chart" uri="{CE6537A1-D6FC-4f65-9D91-7224C49458BB}"/>
                <c:ext xmlns:c16="http://schemas.microsoft.com/office/drawing/2014/chart" uri="{C3380CC4-5D6E-409C-BE32-E72D297353CC}">
                  <c16:uniqueId val="{000000AE-E05B-4A45-9F14-F2A3DE12A7F0}"/>
                </c:ext>
              </c:extLst>
            </c:dLbl>
            <c:dLbl>
              <c:idx val="21"/>
              <c:delete val="1"/>
              <c:extLst>
                <c:ext xmlns:c15="http://schemas.microsoft.com/office/drawing/2012/chart" uri="{CE6537A1-D6FC-4f65-9D91-7224C49458BB}"/>
                <c:ext xmlns:c16="http://schemas.microsoft.com/office/drawing/2014/chart" uri="{C3380CC4-5D6E-409C-BE32-E72D297353CC}">
                  <c16:uniqueId val="{000000AF-E05B-4A45-9F14-F2A3DE12A7F0}"/>
                </c:ext>
              </c:extLst>
            </c:dLbl>
            <c:dLbl>
              <c:idx val="22"/>
              <c:delete val="1"/>
              <c:extLst>
                <c:ext xmlns:c15="http://schemas.microsoft.com/office/drawing/2012/chart" uri="{CE6537A1-D6FC-4f65-9D91-7224C49458BB}"/>
                <c:ext xmlns:c16="http://schemas.microsoft.com/office/drawing/2014/chart" uri="{C3380CC4-5D6E-409C-BE32-E72D297353CC}">
                  <c16:uniqueId val="{000000B0-E05B-4A45-9F14-F2A3DE12A7F0}"/>
                </c:ext>
              </c:extLst>
            </c:dLbl>
            <c:dLbl>
              <c:idx val="23"/>
              <c:delete val="1"/>
              <c:extLst>
                <c:ext xmlns:c15="http://schemas.microsoft.com/office/drawing/2012/chart" uri="{CE6537A1-D6FC-4f65-9D91-7224C49458BB}"/>
                <c:ext xmlns:c16="http://schemas.microsoft.com/office/drawing/2014/chart" uri="{C3380CC4-5D6E-409C-BE32-E72D297353CC}">
                  <c16:uniqueId val="{000000B1-E05B-4A45-9F14-F2A3DE12A7F0}"/>
                </c:ext>
              </c:extLst>
            </c:dLbl>
            <c:dLbl>
              <c:idx val="24"/>
              <c:delete val="1"/>
              <c:extLst>
                <c:ext xmlns:c15="http://schemas.microsoft.com/office/drawing/2012/chart" uri="{CE6537A1-D6FC-4f65-9D91-7224C49458BB}"/>
                <c:ext xmlns:c16="http://schemas.microsoft.com/office/drawing/2014/chart" uri="{C3380CC4-5D6E-409C-BE32-E72D297353CC}">
                  <c16:uniqueId val="{000000B2-E05B-4A45-9F14-F2A3DE12A7F0}"/>
                </c:ext>
              </c:extLst>
            </c:dLbl>
            <c:dLbl>
              <c:idx val="25"/>
              <c:delete val="1"/>
              <c:extLst>
                <c:ext xmlns:c15="http://schemas.microsoft.com/office/drawing/2012/chart" uri="{CE6537A1-D6FC-4f65-9D91-7224C49458BB}"/>
                <c:ext xmlns:c16="http://schemas.microsoft.com/office/drawing/2014/chart" uri="{C3380CC4-5D6E-409C-BE32-E72D297353CC}">
                  <c16:uniqueId val="{000000B3-E05B-4A45-9F14-F2A3DE12A7F0}"/>
                </c:ext>
              </c:extLst>
            </c:dLbl>
            <c:dLbl>
              <c:idx val="26"/>
              <c:delete val="1"/>
              <c:extLst>
                <c:ext xmlns:c15="http://schemas.microsoft.com/office/drawing/2012/chart" uri="{CE6537A1-D6FC-4f65-9D91-7224C49458BB}"/>
                <c:ext xmlns:c16="http://schemas.microsoft.com/office/drawing/2014/chart" uri="{C3380CC4-5D6E-409C-BE32-E72D297353CC}">
                  <c16:uniqueId val="{000000B4-E05B-4A45-9F14-F2A3DE12A7F0}"/>
                </c:ext>
              </c:extLst>
            </c:dLbl>
            <c:dLbl>
              <c:idx val="27"/>
              <c:delete val="1"/>
              <c:extLst>
                <c:ext xmlns:c15="http://schemas.microsoft.com/office/drawing/2012/chart" uri="{CE6537A1-D6FC-4f65-9D91-7224C49458BB}"/>
                <c:ext xmlns:c16="http://schemas.microsoft.com/office/drawing/2014/chart" uri="{C3380CC4-5D6E-409C-BE32-E72D297353CC}">
                  <c16:uniqueId val="{000000B5-E05B-4A45-9F14-F2A3DE12A7F0}"/>
                </c:ext>
              </c:extLst>
            </c:dLbl>
            <c:dLbl>
              <c:idx val="28"/>
              <c:delete val="1"/>
              <c:extLst>
                <c:ext xmlns:c15="http://schemas.microsoft.com/office/drawing/2012/chart" uri="{CE6537A1-D6FC-4f65-9D91-7224C49458BB}"/>
                <c:ext xmlns:c16="http://schemas.microsoft.com/office/drawing/2014/chart" uri="{C3380CC4-5D6E-409C-BE32-E72D297353CC}">
                  <c16:uniqueId val="{000000B6-E05B-4A45-9F14-F2A3DE12A7F0}"/>
                </c:ext>
              </c:extLst>
            </c:dLbl>
            <c:dLbl>
              <c:idx val="29"/>
              <c:delete val="1"/>
              <c:extLst>
                <c:ext xmlns:c15="http://schemas.microsoft.com/office/drawing/2012/chart" uri="{CE6537A1-D6FC-4f65-9D91-7224C49458BB}"/>
                <c:ext xmlns:c16="http://schemas.microsoft.com/office/drawing/2014/chart" uri="{C3380CC4-5D6E-409C-BE32-E72D297353CC}">
                  <c16:uniqueId val="{000000B7-E05B-4A45-9F14-F2A3DE12A7F0}"/>
                </c:ext>
              </c:extLst>
            </c:dLbl>
            <c:dLbl>
              <c:idx val="30"/>
              <c:delete val="1"/>
              <c:extLst>
                <c:ext xmlns:c15="http://schemas.microsoft.com/office/drawing/2012/chart" uri="{CE6537A1-D6FC-4f65-9D91-7224C49458BB}"/>
                <c:ext xmlns:c16="http://schemas.microsoft.com/office/drawing/2014/chart" uri="{C3380CC4-5D6E-409C-BE32-E72D297353CC}">
                  <c16:uniqueId val="{000000B8-E05B-4A45-9F14-F2A3DE12A7F0}"/>
                </c:ext>
              </c:extLst>
            </c:dLbl>
            <c:dLbl>
              <c:idx val="31"/>
              <c:delete val="1"/>
              <c:extLst>
                <c:ext xmlns:c15="http://schemas.microsoft.com/office/drawing/2012/chart" uri="{CE6537A1-D6FC-4f65-9D91-7224C49458BB}"/>
                <c:ext xmlns:c16="http://schemas.microsoft.com/office/drawing/2014/chart" uri="{C3380CC4-5D6E-409C-BE32-E72D297353CC}">
                  <c16:uniqueId val="{000000B9-E05B-4A45-9F14-F2A3DE12A7F0}"/>
                </c:ext>
              </c:extLst>
            </c:dLbl>
            <c:dLbl>
              <c:idx val="32"/>
              <c:delete val="1"/>
              <c:extLst>
                <c:ext xmlns:c15="http://schemas.microsoft.com/office/drawing/2012/chart" uri="{CE6537A1-D6FC-4f65-9D91-7224C49458BB}"/>
                <c:ext xmlns:c16="http://schemas.microsoft.com/office/drawing/2014/chart" uri="{C3380CC4-5D6E-409C-BE32-E72D297353CC}">
                  <c16:uniqueId val="{000000BA-E05B-4A45-9F14-F2A3DE12A7F0}"/>
                </c:ext>
              </c:extLst>
            </c:dLbl>
            <c:dLbl>
              <c:idx val="33"/>
              <c:delete val="1"/>
              <c:extLst>
                <c:ext xmlns:c15="http://schemas.microsoft.com/office/drawing/2012/chart" uri="{CE6537A1-D6FC-4f65-9D91-7224C49458BB}"/>
                <c:ext xmlns:c16="http://schemas.microsoft.com/office/drawing/2014/chart" uri="{C3380CC4-5D6E-409C-BE32-E72D297353CC}">
                  <c16:uniqueId val="{000000BB-E05B-4A45-9F14-F2A3DE12A7F0}"/>
                </c:ext>
              </c:extLst>
            </c:dLbl>
            <c:dLbl>
              <c:idx val="34"/>
              <c:delete val="1"/>
              <c:extLst>
                <c:ext xmlns:c15="http://schemas.microsoft.com/office/drawing/2012/chart" uri="{CE6537A1-D6FC-4f65-9D91-7224C49458BB}"/>
                <c:ext xmlns:c16="http://schemas.microsoft.com/office/drawing/2014/chart" uri="{C3380CC4-5D6E-409C-BE32-E72D297353CC}">
                  <c16:uniqueId val="{000000BC-E05B-4A45-9F14-F2A3DE12A7F0}"/>
                </c:ext>
              </c:extLst>
            </c:dLbl>
            <c:dLbl>
              <c:idx val="35"/>
              <c:delete val="1"/>
              <c:extLst>
                <c:ext xmlns:c15="http://schemas.microsoft.com/office/drawing/2012/chart" uri="{CE6537A1-D6FC-4f65-9D91-7224C49458BB}"/>
                <c:ext xmlns:c16="http://schemas.microsoft.com/office/drawing/2014/chart" uri="{C3380CC4-5D6E-409C-BE32-E72D297353CC}">
                  <c16:uniqueId val="{000000BD-E05B-4A45-9F14-F2A3DE12A7F0}"/>
                </c:ext>
              </c:extLst>
            </c:dLbl>
            <c:dLbl>
              <c:idx val="36"/>
              <c:delete val="1"/>
              <c:extLst>
                <c:ext xmlns:c15="http://schemas.microsoft.com/office/drawing/2012/chart" uri="{CE6537A1-D6FC-4f65-9D91-7224C49458BB}"/>
                <c:ext xmlns:c16="http://schemas.microsoft.com/office/drawing/2014/chart" uri="{C3380CC4-5D6E-409C-BE32-E72D297353CC}">
                  <c16:uniqueId val="{000000BE-E05B-4A45-9F14-F2A3DE12A7F0}"/>
                </c:ext>
              </c:extLst>
            </c:dLbl>
            <c:dLbl>
              <c:idx val="37"/>
              <c:delete val="1"/>
              <c:extLst>
                <c:ext xmlns:c15="http://schemas.microsoft.com/office/drawing/2012/chart" uri="{CE6537A1-D6FC-4f65-9D91-7224C49458BB}"/>
                <c:ext xmlns:c16="http://schemas.microsoft.com/office/drawing/2014/chart" uri="{C3380CC4-5D6E-409C-BE32-E72D297353CC}">
                  <c16:uniqueId val="{000000BF-E05B-4A45-9F14-F2A3DE12A7F0}"/>
                </c:ext>
              </c:extLst>
            </c:dLbl>
            <c:dLbl>
              <c:idx val="38"/>
              <c:delete val="1"/>
              <c:extLst>
                <c:ext xmlns:c15="http://schemas.microsoft.com/office/drawing/2012/chart" uri="{CE6537A1-D6FC-4f65-9D91-7224C49458BB}"/>
                <c:ext xmlns:c16="http://schemas.microsoft.com/office/drawing/2014/chart" uri="{C3380CC4-5D6E-409C-BE32-E72D297353CC}">
                  <c16:uniqueId val="{000000C0-E05B-4A45-9F14-F2A3DE12A7F0}"/>
                </c:ext>
              </c:extLst>
            </c:dLbl>
            <c:dLbl>
              <c:idx val="39"/>
              <c:delete val="1"/>
              <c:extLst>
                <c:ext xmlns:c15="http://schemas.microsoft.com/office/drawing/2012/chart" uri="{CE6537A1-D6FC-4f65-9D91-7224C49458BB}"/>
                <c:ext xmlns:c16="http://schemas.microsoft.com/office/drawing/2014/chart" uri="{C3380CC4-5D6E-409C-BE32-E72D297353CC}">
                  <c16:uniqueId val="{000000C1-E05B-4A45-9F14-F2A3DE12A7F0}"/>
                </c:ext>
              </c:extLst>
            </c:dLbl>
            <c:dLbl>
              <c:idx val="40"/>
              <c:delete val="1"/>
              <c:extLst>
                <c:ext xmlns:c15="http://schemas.microsoft.com/office/drawing/2012/chart" uri="{CE6537A1-D6FC-4f65-9D91-7224C49458BB}"/>
                <c:ext xmlns:c16="http://schemas.microsoft.com/office/drawing/2014/chart" uri="{C3380CC4-5D6E-409C-BE32-E72D297353CC}">
                  <c16:uniqueId val="{000000C2-E05B-4A45-9F14-F2A3DE12A7F0}"/>
                </c:ext>
              </c:extLst>
            </c:dLbl>
            <c:dLbl>
              <c:idx val="41"/>
              <c:delete val="1"/>
              <c:extLst>
                <c:ext xmlns:c15="http://schemas.microsoft.com/office/drawing/2012/chart" uri="{CE6537A1-D6FC-4f65-9D91-7224C49458BB}"/>
                <c:ext xmlns:c16="http://schemas.microsoft.com/office/drawing/2014/chart" uri="{C3380CC4-5D6E-409C-BE32-E72D297353CC}">
                  <c16:uniqueId val="{000000C3-E05B-4A45-9F14-F2A3DE12A7F0}"/>
                </c:ext>
              </c:extLst>
            </c:dLbl>
            <c:dLbl>
              <c:idx val="42"/>
              <c:delete val="1"/>
              <c:extLst>
                <c:ext xmlns:c15="http://schemas.microsoft.com/office/drawing/2012/chart" uri="{CE6537A1-D6FC-4f65-9D91-7224C49458BB}"/>
                <c:ext xmlns:c16="http://schemas.microsoft.com/office/drawing/2014/chart" uri="{C3380CC4-5D6E-409C-BE32-E72D297353CC}">
                  <c16:uniqueId val="{000000C4-E05B-4A45-9F14-F2A3DE12A7F0}"/>
                </c:ext>
              </c:extLst>
            </c:dLbl>
            <c:dLbl>
              <c:idx val="43"/>
              <c:delete val="1"/>
              <c:extLst>
                <c:ext xmlns:c15="http://schemas.microsoft.com/office/drawing/2012/chart" uri="{CE6537A1-D6FC-4f65-9D91-7224C49458BB}"/>
                <c:ext xmlns:c16="http://schemas.microsoft.com/office/drawing/2014/chart" uri="{C3380CC4-5D6E-409C-BE32-E72D297353CC}">
                  <c16:uniqueId val="{000000C5-E05B-4A45-9F14-F2A3DE12A7F0}"/>
                </c:ext>
              </c:extLst>
            </c:dLbl>
            <c:dLbl>
              <c:idx val="44"/>
              <c:delete val="1"/>
              <c:extLst>
                <c:ext xmlns:c15="http://schemas.microsoft.com/office/drawing/2012/chart" uri="{CE6537A1-D6FC-4f65-9D91-7224C49458BB}"/>
                <c:ext xmlns:c16="http://schemas.microsoft.com/office/drawing/2014/chart" uri="{C3380CC4-5D6E-409C-BE32-E72D297353CC}">
                  <c16:uniqueId val="{000000C6-E05B-4A45-9F14-F2A3DE12A7F0}"/>
                </c:ext>
              </c:extLst>
            </c:dLbl>
            <c:dLbl>
              <c:idx val="45"/>
              <c:delete val="1"/>
              <c:extLst>
                <c:ext xmlns:c15="http://schemas.microsoft.com/office/drawing/2012/chart" uri="{CE6537A1-D6FC-4f65-9D91-7224C49458BB}"/>
                <c:ext xmlns:c16="http://schemas.microsoft.com/office/drawing/2014/chart" uri="{C3380CC4-5D6E-409C-BE32-E72D297353CC}">
                  <c16:uniqueId val="{000000C7-E05B-4A45-9F14-F2A3DE12A7F0}"/>
                </c:ext>
              </c:extLst>
            </c:dLbl>
            <c:dLbl>
              <c:idx val="46"/>
              <c:delete val="1"/>
              <c:extLst>
                <c:ext xmlns:c15="http://schemas.microsoft.com/office/drawing/2012/chart" uri="{CE6537A1-D6FC-4f65-9D91-7224C49458BB}"/>
                <c:ext xmlns:c16="http://schemas.microsoft.com/office/drawing/2014/chart" uri="{C3380CC4-5D6E-409C-BE32-E72D297353CC}">
                  <c16:uniqueId val="{000000C8-E05B-4A45-9F14-F2A3DE12A7F0}"/>
                </c:ext>
              </c:extLst>
            </c:dLbl>
            <c:dLbl>
              <c:idx val="47"/>
              <c:delete val="1"/>
              <c:extLst>
                <c:ext xmlns:c15="http://schemas.microsoft.com/office/drawing/2012/chart" uri="{CE6537A1-D6FC-4f65-9D91-7224C49458BB}"/>
                <c:ext xmlns:c16="http://schemas.microsoft.com/office/drawing/2014/chart" uri="{C3380CC4-5D6E-409C-BE32-E72D297353CC}">
                  <c16:uniqueId val="{000000C9-E05B-4A45-9F14-F2A3DE12A7F0}"/>
                </c:ext>
              </c:extLst>
            </c:dLbl>
            <c:dLbl>
              <c:idx val="48"/>
              <c:delete val="1"/>
              <c:extLst>
                <c:ext xmlns:c15="http://schemas.microsoft.com/office/drawing/2012/chart" uri="{CE6537A1-D6FC-4f65-9D91-7224C49458BB}"/>
                <c:ext xmlns:c16="http://schemas.microsoft.com/office/drawing/2014/chart" uri="{C3380CC4-5D6E-409C-BE32-E72D297353CC}">
                  <c16:uniqueId val="{000000CA-E05B-4A45-9F14-F2A3DE12A7F0}"/>
                </c:ext>
              </c:extLst>
            </c:dLbl>
            <c:dLbl>
              <c:idx val="49"/>
              <c:delete val="1"/>
              <c:extLst>
                <c:ext xmlns:c15="http://schemas.microsoft.com/office/drawing/2012/chart" uri="{CE6537A1-D6FC-4f65-9D91-7224C49458BB}"/>
                <c:ext xmlns:c16="http://schemas.microsoft.com/office/drawing/2014/chart" uri="{C3380CC4-5D6E-409C-BE32-E72D297353CC}">
                  <c16:uniqueId val="{000000CB-E05B-4A45-9F14-F2A3DE12A7F0}"/>
                </c:ext>
              </c:extLst>
            </c:dLbl>
            <c:dLbl>
              <c:idx val="50"/>
              <c:delete val="1"/>
              <c:extLst>
                <c:ext xmlns:c15="http://schemas.microsoft.com/office/drawing/2012/chart" uri="{CE6537A1-D6FC-4f65-9D91-7224C49458BB}"/>
                <c:ext xmlns:c16="http://schemas.microsoft.com/office/drawing/2014/chart" uri="{C3380CC4-5D6E-409C-BE32-E72D297353CC}">
                  <c16:uniqueId val="{000000CC-E05B-4A45-9F14-F2A3DE12A7F0}"/>
                </c:ext>
              </c:extLst>
            </c:dLbl>
            <c:dLbl>
              <c:idx val="51"/>
              <c:delete val="1"/>
              <c:extLst>
                <c:ext xmlns:c15="http://schemas.microsoft.com/office/drawing/2012/chart" uri="{CE6537A1-D6FC-4f65-9D91-7224C49458BB}"/>
                <c:ext xmlns:c16="http://schemas.microsoft.com/office/drawing/2014/chart" uri="{C3380CC4-5D6E-409C-BE32-E72D297353CC}">
                  <c16:uniqueId val="{000000CD-E05B-4A45-9F14-F2A3DE12A7F0}"/>
                </c:ext>
              </c:extLst>
            </c:dLbl>
            <c:dLbl>
              <c:idx val="52"/>
              <c:delete val="1"/>
              <c:extLst>
                <c:ext xmlns:c15="http://schemas.microsoft.com/office/drawing/2012/chart" uri="{CE6537A1-D6FC-4f65-9D91-7224C49458BB}"/>
                <c:ext xmlns:c16="http://schemas.microsoft.com/office/drawing/2014/chart" uri="{C3380CC4-5D6E-409C-BE32-E72D297353CC}">
                  <c16:uniqueId val="{000000CE-E05B-4A45-9F14-F2A3DE12A7F0}"/>
                </c:ext>
              </c:extLst>
            </c:dLbl>
            <c:dLbl>
              <c:idx val="53"/>
              <c:delete val="1"/>
              <c:extLst>
                <c:ext xmlns:c15="http://schemas.microsoft.com/office/drawing/2012/chart" uri="{CE6537A1-D6FC-4f65-9D91-7224C49458BB}"/>
                <c:ext xmlns:c16="http://schemas.microsoft.com/office/drawing/2014/chart" uri="{C3380CC4-5D6E-409C-BE32-E72D297353CC}">
                  <c16:uniqueId val="{000000CF-E05B-4A45-9F14-F2A3DE12A7F0}"/>
                </c:ext>
              </c:extLst>
            </c:dLbl>
            <c:dLbl>
              <c:idx val="54"/>
              <c:delete val="1"/>
              <c:extLst>
                <c:ext xmlns:c15="http://schemas.microsoft.com/office/drawing/2012/chart" uri="{CE6537A1-D6FC-4f65-9D91-7224C49458BB}"/>
                <c:ext xmlns:c16="http://schemas.microsoft.com/office/drawing/2014/chart" uri="{C3380CC4-5D6E-409C-BE32-E72D297353CC}">
                  <c16:uniqueId val="{000000D0-E05B-4A45-9F14-F2A3DE12A7F0}"/>
                </c:ext>
              </c:extLst>
            </c:dLbl>
            <c:dLbl>
              <c:idx val="55"/>
              <c:delete val="1"/>
              <c:extLst>
                <c:ext xmlns:c15="http://schemas.microsoft.com/office/drawing/2012/chart" uri="{CE6537A1-D6FC-4f65-9D91-7224C49458BB}"/>
                <c:ext xmlns:c16="http://schemas.microsoft.com/office/drawing/2014/chart" uri="{C3380CC4-5D6E-409C-BE32-E72D297353CC}">
                  <c16:uniqueId val="{000000D1-E05B-4A45-9F14-F2A3DE12A7F0}"/>
                </c:ext>
              </c:extLst>
            </c:dLbl>
            <c:dLbl>
              <c:idx val="56"/>
              <c:delete val="1"/>
              <c:extLst>
                <c:ext xmlns:c15="http://schemas.microsoft.com/office/drawing/2012/chart" uri="{CE6537A1-D6FC-4f65-9D91-7224C49458BB}"/>
                <c:ext xmlns:c16="http://schemas.microsoft.com/office/drawing/2014/chart" uri="{C3380CC4-5D6E-409C-BE32-E72D297353CC}">
                  <c16:uniqueId val="{000000D2-E05B-4A45-9F14-F2A3DE12A7F0}"/>
                </c:ext>
              </c:extLst>
            </c:dLbl>
            <c:dLbl>
              <c:idx val="57"/>
              <c:delete val="1"/>
              <c:extLst>
                <c:ext xmlns:c15="http://schemas.microsoft.com/office/drawing/2012/chart" uri="{CE6537A1-D6FC-4f65-9D91-7224C49458BB}"/>
                <c:ext xmlns:c16="http://schemas.microsoft.com/office/drawing/2014/chart" uri="{C3380CC4-5D6E-409C-BE32-E72D297353CC}">
                  <c16:uniqueId val="{000000D3-E05B-4A45-9F14-F2A3DE12A7F0}"/>
                </c:ext>
              </c:extLst>
            </c:dLbl>
            <c:dLbl>
              <c:idx val="58"/>
              <c:delete val="1"/>
              <c:extLst>
                <c:ext xmlns:c15="http://schemas.microsoft.com/office/drawing/2012/chart" uri="{CE6537A1-D6FC-4f65-9D91-7224C49458BB}"/>
                <c:ext xmlns:c16="http://schemas.microsoft.com/office/drawing/2014/chart" uri="{C3380CC4-5D6E-409C-BE32-E72D297353CC}">
                  <c16:uniqueId val="{000000D4-E05B-4A45-9F14-F2A3DE12A7F0}"/>
                </c:ext>
              </c:extLst>
            </c:dLbl>
            <c:dLbl>
              <c:idx val="59"/>
              <c:delete val="1"/>
              <c:extLst>
                <c:ext xmlns:c15="http://schemas.microsoft.com/office/drawing/2012/chart" uri="{CE6537A1-D6FC-4f65-9D91-7224C49458BB}"/>
                <c:ext xmlns:c16="http://schemas.microsoft.com/office/drawing/2014/chart" uri="{C3380CC4-5D6E-409C-BE32-E72D297353CC}">
                  <c16:uniqueId val="{000000D5-E05B-4A45-9F14-F2A3DE12A7F0}"/>
                </c:ext>
              </c:extLst>
            </c:dLbl>
            <c:dLbl>
              <c:idx val="60"/>
              <c:delete val="1"/>
              <c:extLst>
                <c:ext xmlns:c15="http://schemas.microsoft.com/office/drawing/2012/chart" uri="{CE6537A1-D6FC-4f65-9D91-7224C49458BB}"/>
                <c:ext xmlns:c16="http://schemas.microsoft.com/office/drawing/2014/chart" uri="{C3380CC4-5D6E-409C-BE32-E72D297353CC}">
                  <c16:uniqueId val="{000000D6-E05B-4A45-9F14-F2A3DE12A7F0}"/>
                </c:ext>
              </c:extLst>
            </c:dLbl>
            <c:dLbl>
              <c:idx val="61"/>
              <c:delete val="1"/>
              <c:extLst>
                <c:ext xmlns:c15="http://schemas.microsoft.com/office/drawing/2012/chart" uri="{CE6537A1-D6FC-4f65-9D91-7224C49458BB}"/>
                <c:ext xmlns:c16="http://schemas.microsoft.com/office/drawing/2014/chart" uri="{C3380CC4-5D6E-409C-BE32-E72D297353CC}">
                  <c16:uniqueId val="{000000D7-E05B-4A45-9F14-F2A3DE12A7F0}"/>
                </c:ext>
              </c:extLst>
            </c:dLbl>
            <c:dLbl>
              <c:idx val="62"/>
              <c:delete val="1"/>
              <c:extLst>
                <c:ext xmlns:c15="http://schemas.microsoft.com/office/drawing/2012/chart" uri="{CE6537A1-D6FC-4f65-9D91-7224C49458BB}"/>
                <c:ext xmlns:c16="http://schemas.microsoft.com/office/drawing/2014/chart" uri="{C3380CC4-5D6E-409C-BE32-E72D297353CC}">
                  <c16:uniqueId val="{000000D8-E05B-4A45-9F14-F2A3DE12A7F0}"/>
                </c:ext>
              </c:extLst>
            </c:dLbl>
            <c:dLbl>
              <c:idx val="63"/>
              <c:delete val="1"/>
              <c:extLst>
                <c:ext xmlns:c15="http://schemas.microsoft.com/office/drawing/2012/chart" uri="{CE6537A1-D6FC-4f65-9D91-7224C49458BB}"/>
                <c:ext xmlns:c16="http://schemas.microsoft.com/office/drawing/2014/chart" uri="{C3380CC4-5D6E-409C-BE32-E72D297353CC}">
                  <c16:uniqueId val="{000000D9-E05B-4A45-9F14-F2A3DE12A7F0}"/>
                </c:ext>
              </c:extLst>
            </c:dLbl>
            <c:dLbl>
              <c:idx val="64"/>
              <c:delete val="1"/>
              <c:extLst>
                <c:ext xmlns:c15="http://schemas.microsoft.com/office/drawing/2012/chart" uri="{CE6537A1-D6FC-4f65-9D91-7224C49458BB}"/>
                <c:ext xmlns:c16="http://schemas.microsoft.com/office/drawing/2014/chart" uri="{C3380CC4-5D6E-409C-BE32-E72D297353CC}">
                  <c16:uniqueId val="{000000DA-E05B-4A45-9F14-F2A3DE12A7F0}"/>
                </c:ext>
              </c:extLst>
            </c:dLbl>
            <c:dLbl>
              <c:idx val="65"/>
              <c:delete val="1"/>
              <c:extLst>
                <c:ext xmlns:c15="http://schemas.microsoft.com/office/drawing/2012/chart" uri="{CE6537A1-D6FC-4f65-9D91-7224C49458BB}"/>
                <c:ext xmlns:c16="http://schemas.microsoft.com/office/drawing/2014/chart" uri="{C3380CC4-5D6E-409C-BE32-E72D297353CC}">
                  <c16:uniqueId val="{000000DB-E05B-4A45-9F14-F2A3DE12A7F0}"/>
                </c:ext>
              </c:extLst>
            </c:dLbl>
            <c:dLbl>
              <c:idx val="66"/>
              <c:delete val="1"/>
              <c:extLst>
                <c:ext xmlns:c15="http://schemas.microsoft.com/office/drawing/2012/chart" uri="{CE6537A1-D6FC-4f65-9D91-7224C49458BB}"/>
                <c:ext xmlns:c16="http://schemas.microsoft.com/office/drawing/2014/chart" uri="{C3380CC4-5D6E-409C-BE32-E72D297353CC}">
                  <c16:uniqueId val="{000000DC-E05B-4A45-9F14-F2A3DE12A7F0}"/>
                </c:ext>
              </c:extLst>
            </c:dLbl>
            <c:dLbl>
              <c:idx val="67"/>
              <c:delete val="1"/>
              <c:extLst>
                <c:ext xmlns:c15="http://schemas.microsoft.com/office/drawing/2012/chart" uri="{CE6537A1-D6FC-4f65-9D91-7224C49458BB}"/>
                <c:ext xmlns:c16="http://schemas.microsoft.com/office/drawing/2014/chart" uri="{C3380CC4-5D6E-409C-BE32-E72D297353CC}">
                  <c16:uniqueId val="{000000DD-E05B-4A45-9F14-F2A3DE12A7F0}"/>
                </c:ext>
              </c:extLst>
            </c:dLbl>
            <c:dLbl>
              <c:idx val="68"/>
              <c:delete val="1"/>
              <c:extLst>
                <c:ext xmlns:c15="http://schemas.microsoft.com/office/drawing/2012/chart" uri="{CE6537A1-D6FC-4f65-9D91-7224C49458BB}"/>
                <c:ext xmlns:c16="http://schemas.microsoft.com/office/drawing/2014/chart" uri="{C3380CC4-5D6E-409C-BE32-E72D297353CC}">
                  <c16:uniqueId val="{000000DE-E05B-4A45-9F14-F2A3DE12A7F0}"/>
                </c:ext>
              </c:extLst>
            </c:dLbl>
            <c:dLbl>
              <c:idx val="69"/>
              <c:delete val="1"/>
              <c:extLst>
                <c:ext xmlns:c15="http://schemas.microsoft.com/office/drawing/2012/chart" uri="{CE6537A1-D6FC-4f65-9D91-7224C49458BB}"/>
                <c:ext xmlns:c16="http://schemas.microsoft.com/office/drawing/2014/chart" uri="{C3380CC4-5D6E-409C-BE32-E72D297353CC}">
                  <c16:uniqueId val="{000000DF-E05B-4A45-9F14-F2A3DE12A7F0}"/>
                </c:ext>
              </c:extLst>
            </c:dLbl>
            <c:dLbl>
              <c:idx val="70"/>
              <c:delete val="1"/>
              <c:extLst>
                <c:ext xmlns:c15="http://schemas.microsoft.com/office/drawing/2012/chart" uri="{CE6537A1-D6FC-4f65-9D91-7224C49458BB}"/>
                <c:ext xmlns:c16="http://schemas.microsoft.com/office/drawing/2014/chart" uri="{C3380CC4-5D6E-409C-BE32-E72D297353CC}">
                  <c16:uniqueId val="{000000E0-E05B-4A45-9F14-F2A3DE12A7F0}"/>
                </c:ext>
              </c:extLst>
            </c:dLbl>
            <c:dLbl>
              <c:idx val="71"/>
              <c:delete val="1"/>
              <c:extLst>
                <c:ext xmlns:c15="http://schemas.microsoft.com/office/drawing/2012/chart" uri="{CE6537A1-D6FC-4f65-9D91-7224C49458BB}"/>
                <c:ext xmlns:c16="http://schemas.microsoft.com/office/drawing/2014/chart" uri="{C3380CC4-5D6E-409C-BE32-E72D297353CC}">
                  <c16:uniqueId val="{000000E1-E05B-4A45-9F14-F2A3DE12A7F0}"/>
                </c:ext>
              </c:extLst>
            </c:dLbl>
            <c:dLbl>
              <c:idx val="72"/>
              <c:delete val="1"/>
              <c:extLst>
                <c:ext xmlns:c15="http://schemas.microsoft.com/office/drawing/2012/chart" uri="{CE6537A1-D6FC-4f65-9D91-7224C49458BB}"/>
                <c:ext xmlns:c16="http://schemas.microsoft.com/office/drawing/2014/chart" uri="{C3380CC4-5D6E-409C-BE32-E72D297353CC}">
                  <c16:uniqueId val="{000000E2-E05B-4A45-9F14-F2A3DE12A7F0}"/>
                </c:ext>
              </c:extLst>
            </c:dLbl>
            <c:dLbl>
              <c:idx val="73"/>
              <c:delete val="1"/>
              <c:extLst>
                <c:ext xmlns:c15="http://schemas.microsoft.com/office/drawing/2012/chart" uri="{CE6537A1-D6FC-4f65-9D91-7224C49458BB}"/>
                <c:ext xmlns:c16="http://schemas.microsoft.com/office/drawing/2014/chart" uri="{C3380CC4-5D6E-409C-BE32-E72D297353CC}">
                  <c16:uniqueId val="{000000E3-E05B-4A45-9F14-F2A3DE12A7F0}"/>
                </c:ext>
              </c:extLst>
            </c:dLbl>
            <c:dLbl>
              <c:idx val="74"/>
              <c:delete val="1"/>
              <c:extLst>
                <c:ext xmlns:c15="http://schemas.microsoft.com/office/drawing/2012/chart" uri="{CE6537A1-D6FC-4f65-9D91-7224C49458BB}"/>
                <c:ext xmlns:c16="http://schemas.microsoft.com/office/drawing/2014/chart" uri="{C3380CC4-5D6E-409C-BE32-E72D297353CC}">
                  <c16:uniqueId val="{000000E4-E05B-4A45-9F14-F2A3DE12A7F0}"/>
                </c:ext>
              </c:extLst>
            </c:dLbl>
            <c:dLbl>
              <c:idx val="75"/>
              <c:delete val="1"/>
              <c:extLst>
                <c:ext xmlns:c15="http://schemas.microsoft.com/office/drawing/2012/chart" uri="{CE6537A1-D6FC-4f65-9D91-7224C49458BB}"/>
                <c:ext xmlns:c16="http://schemas.microsoft.com/office/drawing/2014/chart" uri="{C3380CC4-5D6E-409C-BE32-E72D297353CC}">
                  <c16:uniqueId val="{000000E5-E05B-4A45-9F14-F2A3DE12A7F0}"/>
                </c:ext>
              </c:extLst>
            </c:dLbl>
            <c:dLbl>
              <c:idx val="76"/>
              <c:delete val="1"/>
              <c:extLst>
                <c:ext xmlns:c15="http://schemas.microsoft.com/office/drawing/2012/chart" uri="{CE6537A1-D6FC-4f65-9D91-7224C49458BB}"/>
                <c:ext xmlns:c16="http://schemas.microsoft.com/office/drawing/2014/chart" uri="{C3380CC4-5D6E-409C-BE32-E72D297353CC}">
                  <c16:uniqueId val="{000000E6-E05B-4A45-9F14-F2A3DE12A7F0}"/>
                </c:ext>
              </c:extLst>
            </c:dLbl>
            <c:dLbl>
              <c:idx val="77"/>
              <c:delete val="1"/>
              <c:extLst>
                <c:ext xmlns:c15="http://schemas.microsoft.com/office/drawing/2012/chart" uri="{CE6537A1-D6FC-4f65-9D91-7224C49458BB}"/>
                <c:ext xmlns:c16="http://schemas.microsoft.com/office/drawing/2014/chart" uri="{C3380CC4-5D6E-409C-BE32-E72D297353CC}">
                  <c16:uniqueId val="{000000E7-E05B-4A45-9F14-F2A3DE12A7F0}"/>
                </c:ext>
              </c:extLst>
            </c:dLbl>
            <c:dLbl>
              <c:idx val="78"/>
              <c:delete val="1"/>
              <c:extLst>
                <c:ext xmlns:c15="http://schemas.microsoft.com/office/drawing/2012/chart" uri="{CE6537A1-D6FC-4f65-9D91-7224C49458BB}"/>
                <c:ext xmlns:c16="http://schemas.microsoft.com/office/drawing/2014/chart" uri="{C3380CC4-5D6E-409C-BE32-E72D297353CC}">
                  <c16:uniqueId val="{000000E8-E05B-4A45-9F14-F2A3DE12A7F0}"/>
                </c:ext>
              </c:extLst>
            </c:dLbl>
            <c:dLbl>
              <c:idx val="79"/>
              <c:delete val="1"/>
              <c:extLst>
                <c:ext xmlns:c15="http://schemas.microsoft.com/office/drawing/2012/chart" uri="{CE6537A1-D6FC-4f65-9D91-7224C49458BB}"/>
                <c:ext xmlns:c16="http://schemas.microsoft.com/office/drawing/2014/chart" uri="{C3380CC4-5D6E-409C-BE32-E72D297353CC}">
                  <c16:uniqueId val="{000000E9-E05B-4A45-9F14-F2A3DE12A7F0}"/>
                </c:ext>
              </c:extLst>
            </c:dLbl>
            <c:dLbl>
              <c:idx val="80"/>
              <c:delete val="1"/>
              <c:extLst>
                <c:ext xmlns:c15="http://schemas.microsoft.com/office/drawing/2012/chart" uri="{CE6537A1-D6FC-4f65-9D91-7224C49458BB}"/>
                <c:ext xmlns:c16="http://schemas.microsoft.com/office/drawing/2014/chart" uri="{C3380CC4-5D6E-409C-BE32-E72D297353CC}">
                  <c16:uniqueId val="{000000EA-E05B-4A45-9F14-F2A3DE12A7F0}"/>
                </c:ext>
              </c:extLst>
            </c:dLbl>
            <c:dLbl>
              <c:idx val="81"/>
              <c:delete val="1"/>
              <c:extLst>
                <c:ext xmlns:c15="http://schemas.microsoft.com/office/drawing/2012/chart" uri="{CE6537A1-D6FC-4f65-9D91-7224C49458BB}"/>
                <c:ext xmlns:c16="http://schemas.microsoft.com/office/drawing/2014/chart" uri="{C3380CC4-5D6E-409C-BE32-E72D297353CC}">
                  <c16:uniqueId val="{000000EB-E05B-4A45-9F14-F2A3DE12A7F0}"/>
                </c:ext>
              </c:extLst>
            </c:dLbl>
            <c:dLbl>
              <c:idx val="82"/>
              <c:delete val="1"/>
              <c:extLst>
                <c:ext xmlns:c15="http://schemas.microsoft.com/office/drawing/2012/chart" uri="{CE6537A1-D6FC-4f65-9D91-7224C49458BB}"/>
                <c:ext xmlns:c16="http://schemas.microsoft.com/office/drawing/2014/chart" uri="{C3380CC4-5D6E-409C-BE32-E72D297353CC}">
                  <c16:uniqueId val="{000000EC-E05B-4A45-9F14-F2A3DE12A7F0}"/>
                </c:ext>
              </c:extLst>
            </c:dLbl>
            <c:dLbl>
              <c:idx val="83"/>
              <c:delete val="1"/>
              <c:extLst>
                <c:ext xmlns:c15="http://schemas.microsoft.com/office/drawing/2012/chart" uri="{CE6537A1-D6FC-4f65-9D91-7224C49458BB}"/>
                <c:ext xmlns:c16="http://schemas.microsoft.com/office/drawing/2014/chart" uri="{C3380CC4-5D6E-409C-BE32-E72D297353CC}">
                  <c16:uniqueId val="{000000ED-E05B-4A45-9F14-F2A3DE12A7F0}"/>
                </c:ext>
              </c:extLst>
            </c:dLbl>
            <c:dLbl>
              <c:idx val="84"/>
              <c:delete val="1"/>
              <c:extLst>
                <c:ext xmlns:c15="http://schemas.microsoft.com/office/drawing/2012/chart" uri="{CE6537A1-D6FC-4f65-9D91-7224C49458BB}"/>
                <c:ext xmlns:c16="http://schemas.microsoft.com/office/drawing/2014/chart" uri="{C3380CC4-5D6E-409C-BE32-E72D297353CC}">
                  <c16:uniqueId val="{000000EE-E05B-4A45-9F14-F2A3DE12A7F0}"/>
                </c:ext>
              </c:extLst>
            </c:dLbl>
            <c:dLbl>
              <c:idx val="85"/>
              <c:delete val="1"/>
              <c:extLst>
                <c:ext xmlns:c15="http://schemas.microsoft.com/office/drawing/2012/chart" uri="{CE6537A1-D6FC-4f65-9D91-7224C49458BB}"/>
                <c:ext xmlns:c16="http://schemas.microsoft.com/office/drawing/2014/chart" uri="{C3380CC4-5D6E-409C-BE32-E72D297353CC}">
                  <c16:uniqueId val="{000000EF-E05B-4A45-9F14-F2A3DE12A7F0}"/>
                </c:ext>
              </c:extLst>
            </c:dLbl>
            <c:dLbl>
              <c:idx val="86"/>
              <c:delete val="1"/>
              <c:extLst>
                <c:ext xmlns:c15="http://schemas.microsoft.com/office/drawing/2012/chart" uri="{CE6537A1-D6FC-4f65-9D91-7224C49458BB}"/>
                <c:ext xmlns:c16="http://schemas.microsoft.com/office/drawing/2014/chart" uri="{C3380CC4-5D6E-409C-BE32-E72D297353CC}">
                  <c16:uniqueId val="{000000F0-E05B-4A45-9F14-F2A3DE12A7F0}"/>
                </c:ext>
              </c:extLst>
            </c:dLbl>
            <c:dLbl>
              <c:idx val="87"/>
              <c:delete val="1"/>
              <c:extLst>
                <c:ext xmlns:c15="http://schemas.microsoft.com/office/drawing/2012/chart" uri="{CE6537A1-D6FC-4f65-9D91-7224C49458BB}"/>
                <c:ext xmlns:c16="http://schemas.microsoft.com/office/drawing/2014/chart" uri="{C3380CC4-5D6E-409C-BE32-E72D297353CC}">
                  <c16:uniqueId val="{000000F1-E05B-4A45-9F14-F2A3DE12A7F0}"/>
                </c:ext>
              </c:extLst>
            </c:dLbl>
            <c:dLbl>
              <c:idx val="88"/>
              <c:delete val="1"/>
              <c:extLst>
                <c:ext xmlns:c15="http://schemas.microsoft.com/office/drawing/2012/chart" uri="{CE6537A1-D6FC-4f65-9D91-7224C49458BB}"/>
                <c:ext xmlns:c16="http://schemas.microsoft.com/office/drawing/2014/chart" uri="{C3380CC4-5D6E-409C-BE32-E72D297353CC}">
                  <c16:uniqueId val="{000000F2-E05B-4A45-9F14-F2A3DE12A7F0}"/>
                </c:ext>
              </c:extLst>
            </c:dLbl>
            <c:dLbl>
              <c:idx val="89"/>
              <c:delete val="1"/>
              <c:extLst>
                <c:ext xmlns:c15="http://schemas.microsoft.com/office/drawing/2012/chart" uri="{CE6537A1-D6FC-4f65-9D91-7224C49458BB}"/>
                <c:ext xmlns:c16="http://schemas.microsoft.com/office/drawing/2014/chart" uri="{C3380CC4-5D6E-409C-BE32-E72D297353CC}">
                  <c16:uniqueId val="{000000F3-E05B-4A45-9F14-F2A3DE12A7F0}"/>
                </c:ext>
              </c:extLst>
            </c:dLbl>
            <c:dLbl>
              <c:idx val="90"/>
              <c:delete val="1"/>
              <c:extLst>
                <c:ext xmlns:c15="http://schemas.microsoft.com/office/drawing/2012/chart" uri="{CE6537A1-D6FC-4f65-9D91-7224C49458BB}"/>
                <c:ext xmlns:c16="http://schemas.microsoft.com/office/drawing/2014/chart" uri="{C3380CC4-5D6E-409C-BE32-E72D297353CC}">
                  <c16:uniqueId val="{000000F4-E05B-4A45-9F14-F2A3DE12A7F0}"/>
                </c:ext>
              </c:extLst>
            </c:dLbl>
            <c:dLbl>
              <c:idx val="91"/>
              <c:delete val="1"/>
              <c:extLst>
                <c:ext xmlns:c15="http://schemas.microsoft.com/office/drawing/2012/chart" uri="{CE6537A1-D6FC-4f65-9D91-7224C49458BB}"/>
                <c:ext xmlns:c16="http://schemas.microsoft.com/office/drawing/2014/chart" uri="{C3380CC4-5D6E-409C-BE32-E72D297353CC}">
                  <c16:uniqueId val="{000000F5-E05B-4A45-9F14-F2A3DE12A7F0}"/>
                </c:ext>
              </c:extLst>
            </c:dLbl>
            <c:dLbl>
              <c:idx val="92"/>
              <c:delete val="1"/>
              <c:extLst>
                <c:ext xmlns:c15="http://schemas.microsoft.com/office/drawing/2012/chart" uri="{CE6537A1-D6FC-4f65-9D91-7224C49458BB}"/>
                <c:ext xmlns:c16="http://schemas.microsoft.com/office/drawing/2014/chart" uri="{C3380CC4-5D6E-409C-BE32-E72D297353CC}">
                  <c16:uniqueId val="{000000F6-E05B-4A45-9F14-F2A3DE12A7F0}"/>
                </c:ext>
              </c:extLst>
            </c:dLbl>
            <c:dLbl>
              <c:idx val="93"/>
              <c:delete val="1"/>
              <c:extLst>
                <c:ext xmlns:c15="http://schemas.microsoft.com/office/drawing/2012/chart" uri="{CE6537A1-D6FC-4f65-9D91-7224C49458BB}"/>
                <c:ext xmlns:c16="http://schemas.microsoft.com/office/drawing/2014/chart" uri="{C3380CC4-5D6E-409C-BE32-E72D297353CC}">
                  <c16:uniqueId val="{000000F7-E05B-4A45-9F14-F2A3DE12A7F0}"/>
                </c:ext>
              </c:extLst>
            </c:dLbl>
            <c:dLbl>
              <c:idx val="94"/>
              <c:delete val="1"/>
              <c:extLst>
                <c:ext xmlns:c15="http://schemas.microsoft.com/office/drawing/2012/chart" uri="{CE6537A1-D6FC-4f65-9D91-7224C49458BB}"/>
                <c:ext xmlns:c16="http://schemas.microsoft.com/office/drawing/2014/chart" uri="{C3380CC4-5D6E-409C-BE32-E72D297353CC}">
                  <c16:uniqueId val="{000000F8-E05B-4A45-9F14-F2A3DE12A7F0}"/>
                </c:ext>
              </c:extLst>
            </c:dLbl>
            <c:dLbl>
              <c:idx val="95"/>
              <c:delete val="1"/>
              <c:extLst>
                <c:ext xmlns:c15="http://schemas.microsoft.com/office/drawing/2012/chart" uri="{CE6537A1-D6FC-4f65-9D91-7224C49458BB}"/>
                <c:ext xmlns:c16="http://schemas.microsoft.com/office/drawing/2014/chart" uri="{C3380CC4-5D6E-409C-BE32-E72D297353CC}">
                  <c16:uniqueId val="{000000F9-E05B-4A45-9F14-F2A3DE12A7F0}"/>
                </c:ext>
              </c:extLst>
            </c:dLbl>
            <c:dLbl>
              <c:idx val="96"/>
              <c:delete val="1"/>
              <c:extLst>
                <c:ext xmlns:c15="http://schemas.microsoft.com/office/drawing/2012/chart" uri="{CE6537A1-D6FC-4f65-9D91-7224C49458BB}"/>
                <c:ext xmlns:c16="http://schemas.microsoft.com/office/drawing/2014/chart" uri="{C3380CC4-5D6E-409C-BE32-E72D297353CC}">
                  <c16:uniqueId val="{000000FA-E05B-4A45-9F14-F2A3DE12A7F0}"/>
                </c:ext>
              </c:extLst>
            </c:dLbl>
            <c:dLbl>
              <c:idx val="97"/>
              <c:delete val="1"/>
              <c:extLst>
                <c:ext xmlns:c15="http://schemas.microsoft.com/office/drawing/2012/chart" uri="{CE6537A1-D6FC-4f65-9D91-7224C49458BB}">
                  <c15:layout>
                    <c:manualLayout>
                      <c:w val="6.782708333333333E-2"/>
                      <c:h val="3.3469861111111117E-2"/>
                    </c:manualLayout>
                  </c15:layout>
                </c:ext>
                <c:ext xmlns:c16="http://schemas.microsoft.com/office/drawing/2014/chart" uri="{C3380CC4-5D6E-409C-BE32-E72D297353CC}">
                  <c16:uniqueId val="{000000FB-E05B-4A45-9F14-F2A3DE12A7F0}"/>
                </c:ext>
              </c:extLst>
            </c:dLbl>
            <c:dLbl>
              <c:idx val="98"/>
              <c:delete val="1"/>
              <c:extLst>
                <c:ext xmlns:c15="http://schemas.microsoft.com/office/drawing/2012/chart" uri="{CE6537A1-D6FC-4f65-9D91-7224C49458BB}"/>
                <c:ext xmlns:c16="http://schemas.microsoft.com/office/drawing/2014/chart" uri="{C3380CC4-5D6E-409C-BE32-E72D297353CC}">
                  <c16:uniqueId val="{000000FC-E05B-4A45-9F14-F2A3DE12A7F0}"/>
                </c:ext>
              </c:extLst>
            </c:dLbl>
            <c:dLbl>
              <c:idx val="99"/>
              <c:delete val="1"/>
              <c:extLst>
                <c:ext xmlns:c15="http://schemas.microsoft.com/office/drawing/2012/chart" uri="{CE6537A1-D6FC-4f65-9D91-7224C49458BB}"/>
                <c:ext xmlns:c16="http://schemas.microsoft.com/office/drawing/2014/chart" uri="{C3380CC4-5D6E-409C-BE32-E72D297353CC}">
                  <c16:uniqueId val="{000000FD-E05B-4A45-9F14-F2A3DE12A7F0}"/>
                </c:ext>
              </c:extLst>
            </c:dLbl>
            <c:dLbl>
              <c:idx val="100"/>
              <c:delete val="1"/>
              <c:extLst>
                <c:ext xmlns:c15="http://schemas.microsoft.com/office/drawing/2012/chart" uri="{CE6537A1-D6FC-4f65-9D91-7224C49458BB}"/>
                <c:ext xmlns:c16="http://schemas.microsoft.com/office/drawing/2014/chart" uri="{C3380CC4-5D6E-409C-BE32-E72D297353CC}">
                  <c16:uniqueId val="{000000FE-E05B-4A45-9F14-F2A3DE12A7F0}"/>
                </c:ext>
              </c:extLst>
            </c:dLbl>
            <c:dLbl>
              <c:idx val="101"/>
              <c:delete val="1"/>
              <c:extLst>
                <c:ext xmlns:c15="http://schemas.microsoft.com/office/drawing/2012/chart" uri="{CE6537A1-D6FC-4f65-9D91-7224C49458BB}"/>
                <c:ext xmlns:c16="http://schemas.microsoft.com/office/drawing/2014/chart" uri="{C3380CC4-5D6E-409C-BE32-E72D297353CC}">
                  <c16:uniqueId val="{000000FF-E05B-4A45-9F14-F2A3DE12A7F0}"/>
                </c:ext>
              </c:extLst>
            </c:dLbl>
            <c:dLbl>
              <c:idx val="102"/>
              <c:delete val="1"/>
              <c:extLst>
                <c:ext xmlns:c15="http://schemas.microsoft.com/office/drawing/2012/chart" uri="{CE6537A1-D6FC-4f65-9D91-7224C49458BB}"/>
                <c:ext xmlns:c16="http://schemas.microsoft.com/office/drawing/2014/chart" uri="{C3380CC4-5D6E-409C-BE32-E72D297353CC}">
                  <c16:uniqueId val="{00000100-E05B-4A45-9F14-F2A3DE12A7F0}"/>
                </c:ext>
              </c:extLst>
            </c:dLbl>
            <c:dLbl>
              <c:idx val="103"/>
              <c:delete val="1"/>
              <c:extLst>
                <c:ext xmlns:c15="http://schemas.microsoft.com/office/drawing/2012/chart" uri="{CE6537A1-D6FC-4f65-9D91-7224C49458BB}"/>
                <c:ext xmlns:c16="http://schemas.microsoft.com/office/drawing/2014/chart" uri="{C3380CC4-5D6E-409C-BE32-E72D297353CC}">
                  <c16:uniqueId val="{00000101-E05B-4A45-9F14-F2A3DE12A7F0}"/>
                </c:ext>
              </c:extLst>
            </c:dLbl>
            <c:dLbl>
              <c:idx val="104"/>
              <c:delete val="1"/>
              <c:extLst>
                <c:ext xmlns:c15="http://schemas.microsoft.com/office/drawing/2012/chart" uri="{CE6537A1-D6FC-4f65-9D91-7224C49458BB}"/>
                <c:ext xmlns:c16="http://schemas.microsoft.com/office/drawing/2014/chart" uri="{C3380CC4-5D6E-409C-BE32-E72D297353CC}">
                  <c16:uniqueId val="{00000102-E05B-4A45-9F14-F2A3DE12A7F0}"/>
                </c:ext>
              </c:extLst>
            </c:dLbl>
            <c:dLbl>
              <c:idx val="105"/>
              <c:delete val="1"/>
              <c:extLst>
                <c:ext xmlns:c15="http://schemas.microsoft.com/office/drawing/2012/chart" uri="{CE6537A1-D6FC-4f65-9D91-7224C49458BB}"/>
                <c:ext xmlns:c16="http://schemas.microsoft.com/office/drawing/2014/chart" uri="{C3380CC4-5D6E-409C-BE32-E72D297353CC}">
                  <c16:uniqueId val="{00000103-E05B-4A45-9F14-F2A3DE12A7F0}"/>
                </c:ext>
              </c:extLst>
            </c:dLbl>
            <c:dLbl>
              <c:idx val="106"/>
              <c:delete val="1"/>
              <c:extLst>
                <c:ext xmlns:c15="http://schemas.microsoft.com/office/drawing/2012/chart" uri="{CE6537A1-D6FC-4f65-9D91-7224C49458BB}"/>
                <c:ext xmlns:c16="http://schemas.microsoft.com/office/drawing/2014/chart" uri="{C3380CC4-5D6E-409C-BE32-E72D297353CC}">
                  <c16:uniqueId val="{00000104-E05B-4A45-9F14-F2A3DE12A7F0}"/>
                </c:ext>
              </c:extLst>
            </c:dLbl>
            <c:dLbl>
              <c:idx val="107"/>
              <c:delete val="1"/>
              <c:extLst>
                <c:ext xmlns:c15="http://schemas.microsoft.com/office/drawing/2012/chart" uri="{CE6537A1-D6FC-4f65-9D91-7224C49458BB}"/>
                <c:ext xmlns:c16="http://schemas.microsoft.com/office/drawing/2014/chart" uri="{C3380CC4-5D6E-409C-BE32-E72D297353CC}">
                  <c16:uniqueId val="{00000105-E05B-4A45-9F14-F2A3DE12A7F0}"/>
                </c:ext>
              </c:extLst>
            </c:dLbl>
            <c:dLbl>
              <c:idx val="108"/>
              <c:delete val="1"/>
              <c:extLst>
                <c:ext xmlns:c15="http://schemas.microsoft.com/office/drawing/2012/chart" uri="{CE6537A1-D6FC-4f65-9D91-7224C49458BB}"/>
                <c:ext xmlns:c16="http://schemas.microsoft.com/office/drawing/2014/chart" uri="{C3380CC4-5D6E-409C-BE32-E72D297353CC}">
                  <c16:uniqueId val="{00000106-E05B-4A45-9F14-F2A3DE12A7F0}"/>
                </c:ext>
              </c:extLst>
            </c:dLbl>
            <c:dLbl>
              <c:idx val="109"/>
              <c:delete val="1"/>
              <c:extLst>
                <c:ext xmlns:c15="http://schemas.microsoft.com/office/drawing/2012/chart" uri="{CE6537A1-D6FC-4f65-9D91-7224C49458BB}"/>
                <c:ext xmlns:c16="http://schemas.microsoft.com/office/drawing/2014/chart" uri="{C3380CC4-5D6E-409C-BE32-E72D297353CC}">
                  <c16:uniqueId val="{00000107-E05B-4A45-9F14-F2A3DE12A7F0}"/>
                </c:ext>
              </c:extLst>
            </c:dLbl>
            <c:dLbl>
              <c:idx val="110"/>
              <c:delete val="1"/>
              <c:extLst>
                <c:ext xmlns:c15="http://schemas.microsoft.com/office/drawing/2012/chart" uri="{CE6537A1-D6FC-4f65-9D91-7224C49458BB}"/>
                <c:ext xmlns:c16="http://schemas.microsoft.com/office/drawing/2014/chart" uri="{C3380CC4-5D6E-409C-BE32-E72D297353CC}">
                  <c16:uniqueId val="{00000108-E05B-4A45-9F14-F2A3DE12A7F0}"/>
                </c:ext>
              </c:extLst>
            </c:dLbl>
            <c:dLbl>
              <c:idx val="111"/>
              <c:delete val="1"/>
              <c:extLst>
                <c:ext xmlns:c15="http://schemas.microsoft.com/office/drawing/2012/chart" uri="{CE6537A1-D6FC-4f65-9D91-7224C49458BB}"/>
                <c:ext xmlns:c16="http://schemas.microsoft.com/office/drawing/2014/chart" uri="{C3380CC4-5D6E-409C-BE32-E72D297353CC}">
                  <c16:uniqueId val="{00000109-E05B-4A45-9F14-F2A3DE12A7F0}"/>
                </c:ext>
              </c:extLst>
            </c:dLbl>
            <c:dLbl>
              <c:idx val="113"/>
              <c:delete val="1"/>
              <c:extLst>
                <c:ext xmlns:c15="http://schemas.microsoft.com/office/drawing/2012/chart" uri="{CE6537A1-D6FC-4f65-9D91-7224C49458BB}"/>
                <c:ext xmlns:c16="http://schemas.microsoft.com/office/drawing/2014/chart" uri="{C3380CC4-5D6E-409C-BE32-E72D297353CC}">
                  <c16:uniqueId val="{0000010A-E05B-4A45-9F14-F2A3DE12A7F0}"/>
                </c:ext>
              </c:extLst>
            </c:dLbl>
            <c:dLbl>
              <c:idx val="114"/>
              <c:delete val="1"/>
              <c:extLst>
                <c:ext xmlns:c15="http://schemas.microsoft.com/office/drawing/2012/chart" uri="{CE6537A1-D6FC-4f65-9D91-7224C49458BB}"/>
                <c:ext xmlns:c16="http://schemas.microsoft.com/office/drawing/2014/chart" uri="{C3380CC4-5D6E-409C-BE32-E72D297353CC}">
                  <c16:uniqueId val="{0000010B-E05B-4A45-9F14-F2A3DE12A7F0}"/>
                </c:ext>
              </c:extLst>
            </c:dLbl>
            <c:dLbl>
              <c:idx val="115"/>
              <c:delete val="1"/>
              <c:extLst>
                <c:ext xmlns:c15="http://schemas.microsoft.com/office/drawing/2012/chart" uri="{CE6537A1-D6FC-4f65-9D91-7224C49458BB}"/>
                <c:ext xmlns:c16="http://schemas.microsoft.com/office/drawing/2014/chart" uri="{C3380CC4-5D6E-409C-BE32-E72D297353CC}">
                  <c16:uniqueId val="{0000010C-E05B-4A45-9F14-F2A3DE12A7F0}"/>
                </c:ext>
              </c:extLst>
            </c:dLbl>
            <c:dLbl>
              <c:idx val="116"/>
              <c:delete val="1"/>
              <c:extLst>
                <c:ext xmlns:c15="http://schemas.microsoft.com/office/drawing/2012/chart" uri="{CE6537A1-D6FC-4f65-9D91-7224C49458BB}"/>
                <c:ext xmlns:c16="http://schemas.microsoft.com/office/drawing/2014/chart" uri="{C3380CC4-5D6E-409C-BE32-E72D297353CC}">
                  <c16:uniqueId val="{0000010D-E05B-4A45-9F14-F2A3DE12A7F0}"/>
                </c:ext>
              </c:extLst>
            </c:dLbl>
            <c:dLbl>
              <c:idx val="117"/>
              <c:delete val="1"/>
              <c:extLst>
                <c:ext xmlns:c15="http://schemas.microsoft.com/office/drawing/2012/chart" uri="{CE6537A1-D6FC-4f65-9D91-7224C49458BB}"/>
                <c:ext xmlns:c16="http://schemas.microsoft.com/office/drawing/2014/chart" uri="{C3380CC4-5D6E-409C-BE32-E72D297353CC}">
                  <c16:uniqueId val="{0000010E-E05B-4A45-9F14-F2A3DE12A7F0}"/>
                </c:ext>
              </c:extLst>
            </c:dLbl>
            <c:dLbl>
              <c:idx val="118"/>
              <c:delete val="1"/>
              <c:extLst>
                <c:ext xmlns:c15="http://schemas.microsoft.com/office/drawing/2012/chart" uri="{CE6537A1-D6FC-4f65-9D91-7224C49458BB}"/>
                <c:ext xmlns:c16="http://schemas.microsoft.com/office/drawing/2014/chart" uri="{C3380CC4-5D6E-409C-BE32-E72D297353CC}">
                  <c16:uniqueId val="{0000010F-E05B-4A45-9F14-F2A3DE12A7F0}"/>
                </c:ext>
              </c:extLst>
            </c:dLbl>
            <c:dLbl>
              <c:idx val="119"/>
              <c:delete val="1"/>
              <c:extLst>
                <c:ext xmlns:c15="http://schemas.microsoft.com/office/drawing/2012/chart" uri="{CE6537A1-D6FC-4f65-9D91-7224C49458BB}"/>
                <c:ext xmlns:c16="http://schemas.microsoft.com/office/drawing/2014/chart" uri="{C3380CC4-5D6E-409C-BE32-E72D297353CC}">
                  <c16:uniqueId val="{00000110-E05B-4A45-9F14-F2A3DE12A7F0}"/>
                </c:ext>
              </c:extLst>
            </c:dLbl>
            <c:dLbl>
              <c:idx val="120"/>
              <c:delete val="1"/>
              <c:extLst>
                <c:ext xmlns:c15="http://schemas.microsoft.com/office/drawing/2012/chart" uri="{CE6537A1-D6FC-4f65-9D91-7224C49458BB}"/>
                <c:ext xmlns:c16="http://schemas.microsoft.com/office/drawing/2014/chart" uri="{C3380CC4-5D6E-409C-BE32-E72D297353CC}">
                  <c16:uniqueId val="{00000111-E05B-4A45-9F14-F2A3DE12A7F0}"/>
                </c:ext>
              </c:extLst>
            </c:dLbl>
            <c:dLbl>
              <c:idx val="121"/>
              <c:delete val="1"/>
              <c:extLst>
                <c:ext xmlns:c15="http://schemas.microsoft.com/office/drawing/2012/chart" uri="{CE6537A1-D6FC-4f65-9D91-7224C49458BB}"/>
                <c:ext xmlns:c16="http://schemas.microsoft.com/office/drawing/2014/chart" uri="{C3380CC4-5D6E-409C-BE32-E72D297353CC}">
                  <c16:uniqueId val="{00000112-E05B-4A45-9F14-F2A3DE12A7F0}"/>
                </c:ext>
              </c:extLst>
            </c:dLbl>
            <c:dLbl>
              <c:idx val="122"/>
              <c:delete val="1"/>
              <c:extLst>
                <c:ext xmlns:c15="http://schemas.microsoft.com/office/drawing/2012/chart" uri="{CE6537A1-D6FC-4f65-9D91-7224C49458BB}"/>
                <c:ext xmlns:c16="http://schemas.microsoft.com/office/drawing/2014/chart" uri="{C3380CC4-5D6E-409C-BE32-E72D297353CC}">
                  <c16:uniqueId val="{00000113-E05B-4A45-9F14-F2A3DE12A7F0}"/>
                </c:ext>
              </c:extLst>
            </c:dLbl>
            <c:dLbl>
              <c:idx val="123"/>
              <c:delete val="1"/>
              <c:extLst>
                <c:ext xmlns:c15="http://schemas.microsoft.com/office/drawing/2012/chart" uri="{CE6537A1-D6FC-4f65-9D91-7224C49458BB}"/>
                <c:ext xmlns:c16="http://schemas.microsoft.com/office/drawing/2014/chart" uri="{C3380CC4-5D6E-409C-BE32-E72D297353CC}">
                  <c16:uniqueId val="{00000114-E05B-4A45-9F14-F2A3DE12A7F0}"/>
                </c:ext>
              </c:extLst>
            </c:dLbl>
            <c:dLbl>
              <c:idx val="124"/>
              <c:delete val="1"/>
              <c:extLst>
                <c:ext xmlns:c15="http://schemas.microsoft.com/office/drawing/2012/chart" uri="{CE6537A1-D6FC-4f65-9D91-7224C49458BB}"/>
                <c:ext xmlns:c16="http://schemas.microsoft.com/office/drawing/2014/chart" uri="{C3380CC4-5D6E-409C-BE32-E72D297353CC}">
                  <c16:uniqueId val="{00000115-E05B-4A45-9F14-F2A3DE12A7F0}"/>
                </c:ext>
              </c:extLst>
            </c:dLbl>
            <c:dLbl>
              <c:idx val="125"/>
              <c:delete val="1"/>
              <c:extLst>
                <c:ext xmlns:c15="http://schemas.microsoft.com/office/drawing/2012/chart" uri="{CE6537A1-D6FC-4f65-9D91-7224C49458BB}"/>
                <c:ext xmlns:c16="http://schemas.microsoft.com/office/drawing/2014/chart" uri="{C3380CC4-5D6E-409C-BE32-E72D297353CC}">
                  <c16:uniqueId val="{00000116-E05B-4A45-9F14-F2A3DE12A7F0}"/>
                </c:ext>
              </c:extLst>
            </c:dLbl>
            <c:dLbl>
              <c:idx val="126"/>
              <c:delete val="1"/>
              <c:extLst>
                <c:ext xmlns:c15="http://schemas.microsoft.com/office/drawing/2012/chart" uri="{CE6537A1-D6FC-4f65-9D91-7224C49458BB}"/>
                <c:ext xmlns:c16="http://schemas.microsoft.com/office/drawing/2014/chart" uri="{C3380CC4-5D6E-409C-BE32-E72D297353CC}">
                  <c16:uniqueId val="{00000117-E05B-4A45-9F14-F2A3DE12A7F0}"/>
                </c:ext>
              </c:extLst>
            </c:dLbl>
            <c:dLbl>
              <c:idx val="127"/>
              <c:delete val="1"/>
              <c:extLst>
                <c:ext xmlns:c15="http://schemas.microsoft.com/office/drawing/2012/chart" uri="{CE6537A1-D6FC-4f65-9D91-7224C49458BB}"/>
                <c:ext xmlns:c16="http://schemas.microsoft.com/office/drawing/2014/chart" uri="{C3380CC4-5D6E-409C-BE32-E72D297353CC}">
                  <c16:uniqueId val="{00000118-E05B-4A45-9F14-F2A3DE12A7F0}"/>
                </c:ext>
              </c:extLst>
            </c:dLbl>
            <c:dLbl>
              <c:idx val="128"/>
              <c:delete val="1"/>
              <c:extLst>
                <c:ext xmlns:c15="http://schemas.microsoft.com/office/drawing/2012/chart" uri="{CE6537A1-D6FC-4f65-9D91-7224C49458BB}"/>
                <c:ext xmlns:c16="http://schemas.microsoft.com/office/drawing/2014/chart" uri="{C3380CC4-5D6E-409C-BE32-E72D297353CC}">
                  <c16:uniqueId val="{00000119-E05B-4A45-9F14-F2A3DE12A7F0}"/>
                </c:ext>
              </c:extLst>
            </c:dLbl>
            <c:dLbl>
              <c:idx val="129"/>
              <c:delete val="1"/>
              <c:extLst>
                <c:ext xmlns:c15="http://schemas.microsoft.com/office/drawing/2012/chart" uri="{CE6537A1-D6FC-4f65-9D91-7224C49458BB}"/>
                <c:ext xmlns:c16="http://schemas.microsoft.com/office/drawing/2014/chart" uri="{C3380CC4-5D6E-409C-BE32-E72D297353CC}">
                  <c16:uniqueId val="{0000011A-E05B-4A45-9F14-F2A3DE12A7F0}"/>
                </c:ext>
              </c:extLst>
            </c:dLbl>
            <c:dLbl>
              <c:idx val="130"/>
              <c:delete val="1"/>
              <c:extLst>
                <c:ext xmlns:c15="http://schemas.microsoft.com/office/drawing/2012/chart" uri="{CE6537A1-D6FC-4f65-9D91-7224C49458BB}"/>
                <c:ext xmlns:c16="http://schemas.microsoft.com/office/drawing/2014/chart" uri="{C3380CC4-5D6E-409C-BE32-E72D297353CC}">
                  <c16:uniqueId val="{0000011B-E05B-4A45-9F14-F2A3DE12A7F0}"/>
                </c:ext>
              </c:extLst>
            </c:dLbl>
            <c:dLbl>
              <c:idx val="131"/>
              <c:delete val="1"/>
              <c:extLst>
                <c:ext xmlns:c15="http://schemas.microsoft.com/office/drawing/2012/chart" uri="{CE6537A1-D6FC-4f65-9D91-7224C49458BB}"/>
                <c:ext xmlns:c16="http://schemas.microsoft.com/office/drawing/2014/chart" uri="{C3380CC4-5D6E-409C-BE32-E72D297353CC}">
                  <c16:uniqueId val="{0000011C-E05B-4A45-9F14-F2A3DE12A7F0}"/>
                </c:ext>
              </c:extLst>
            </c:dLbl>
            <c:dLbl>
              <c:idx val="132"/>
              <c:delete val="1"/>
              <c:extLst>
                <c:ext xmlns:c15="http://schemas.microsoft.com/office/drawing/2012/chart" uri="{CE6537A1-D6FC-4f65-9D91-7224C49458BB}"/>
                <c:ext xmlns:c16="http://schemas.microsoft.com/office/drawing/2014/chart" uri="{C3380CC4-5D6E-409C-BE32-E72D297353CC}">
                  <c16:uniqueId val="{0000011D-E05B-4A45-9F14-F2A3DE12A7F0}"/>
                </c:ext>
              </c:extLst>
            </c:dLbl>
            <c:dLbl>
              <c:idx val="134"/>
              <c:delete val="1"/>
              <c:extLst>
                <c:ext xmlns:c15="http://schemas.microsoft.com/office/drawing/2012/chart" uri="{CE6537A1-D6FC-4f65-9D91-7224C49458BB}"/>
                <c:ext xmlns:c16="http://schemas.microsoft.com/office/drawing/2014/chart" uri="{C3380CC4-5D6E-409C-BE32-E72D297353CC}">
                  <c16:uniqueId val="{0000011E-E05B-4A45-9F14-F2A3DE12A7F0}"/>
                </c:ext>
              </c:extLst>
            </c:dLbl>
            <c:dLbl>
              <c:idx val="135"/>
              <c:delete val="1"/>
              <c:extLst>
                <c:ext xmlns:c15="http://schemas.microsoft.com/office/drawing/2012/chart" uri="{CE6537A1-D6FC-4f65-9D91-7224C49458BB}"/>
                <c:ext xmlns:c16="http://schemas.microsoft.com/office/drawing/2014/chart" uri="{C3380CC4-5D6E-409C-BE32-E72D297353CC}">
                  <c16:uniqueId val="{0000011F-E05B-4A45-9F14-F2A3DE12A7F0}"/>
                </c:ext>
              </c:extLst>
            </c:dLbl>
            <c:dLbl>
              <c:idx val="136"/>
              <c:delete val="1"/>
              <c:extLst>
                <c:ext xmlns:c15="http://schemas.microsoft.com/office/drawing/2012/chart" uri="{CE6537A1-D6FC-4f65-9D91-7224C49458BB}"/>
                <c:ext xmlns:c16="http://schemas.microsoft.com/office/drawing/2014/chart" uri="{C3380CC4-5D6E-409C-BE32-E72D297353CC}">
                  <c16:uniqueId val="{00000120-E05B-4A45-9F14-F2A3DE12A7F0}"/>
                </c:ext>
              </c:extLst>
            </c:dLbl>
            <c:dLbl>
              <c:idx val="137"/>
              <c:delete val="1"/>
              <c:extLst>
                <c:ext xmlns:c15="http://schemas.microsoft.com/office/drawing/2012/chart" uri="{CE6537A1-D6FC-4f65-9D91-7224C49458BB}"/>
                <c:ext xmlns:c16="http://schemas.microsoft.com/office/drawing/2014/chart" uri="{C3380CC4-5D6E-409C-BE32-E72D297353CC}">
                  <c16:uniqueId val="{00000121-E05B-4A45-9F14-F2A3DE12A7F0}"/>
                </c:ext>
              </c:extLst>
            </c:dLbl>
            <c:dLbl>
              <c:idx val="139"/>
              <c:delete val="1"/>
              <c:extLst>
                <c:ext xmlns:c15="http://schemas.microsoft.com/office/drawing/2012/chart" uri="{CE6537A1-D6FC-4f65-9D91-7224C49458BB}"/>
                <c:ext xmlns:c16="http://schemas.microsoft.com/office/drawing/2014/chart" uri="{C3380CC4-5D6E-409C-BE32-E72D297353CC}">
                  <c16:uniqueId val="{00000122-E05B-4A45-9F14-F2A3DE12A7F0}"/>
                </c:ext>
              </c:extLst>
            </c:dLbl>
            <c:dLbl>
              <c:idx val="140"/>
              <c:delete val="1"/>
              <c:extLst>
                <c:ext xmlns:c15="http://schemas.microsoft.com/office/drawing/2012/chart" uri="{CE6537A1-D6FC-4f65-9D91-7224C49458BB}"/>
                <c:ext xmlns:c16="http://schemas.microsoft.com/office/drawing/2014/chart" uri="{C3380CC4-5D6E-409C-BE32-E72D297353CC}">
                  <c16:uniqueId val="{00000123-E05B-4A45-9F14-F2A3DE12A7F0}"/>
                </c:ext>
              </c:extLst>
            </c:dLbl>
            <c:dLbl>
              <c:idx val="142"/>
              <c:delete val="1"/>
              <c:extLst>
                <c:ext xmlns:c15="http://schemas.microsoft.com/office/drawing/2012/chart" uri="{CE6537A1-D6FC-4f65-9D91-7224C49458BB}"/>
                <c:ext xmlns:c16="http://schemas.microsoft.com/office/drawing/2014/chart" uri="{C3380CC4-5D6E-409C-BE32-E72D297353CC}">
                  <c16:uniqueId val="{00000124-E05B-4A45-9F14-F2A3DE12A7F0}"/>
                </c:ext>
              </c:extLst>
            </c:dLbl>
            <c:dLbl>
              <c:idx val="143"/>
              <c:delete val="1"/>
              <c:extLst>
                <c:ext xmlns:c15="http://schemas.microsoft.com/office/drawing/2012/chart" uri="{CE6537A1-D6FC-4f65-9D91-7224C49458BB}"/>
                <c:ext xmlns:c16="http://schemas.microsoft.com/office/drawing/2014/chart" uri="{C3380CC4-5D6E-409C-BE32-E72D297353CC}">
                  <c16:uniqueId val="{00000125-E05B-4A45-9F14-F2A3DE12A7F0}"/>
                </c:ext>
              </c:extLst>
            </c:dLbl>
            <c:dLbl>
              <c:idx val="144"/>
              <c:delete val="1"/>
              <c:extLst>
                <c:ext xmlns:c15="http://schemas.microsoft.com/office/drawing/2012/chart" uri="{CE6537A1-D6FC-4f65-9D91-7224C49458BB}"/>
                <c:ext xmlns:c16="http://schemas.microsoft.com/office/drawing/2014/chart" uri="{C3380CC4-5D6E-409C-BE32-E72D297353CC}">
                  <c16:uniqueId val="{00000126-E05B-4A45-9F14-F2A3DE12A7F0}"/>
                </c:ext>
              </c:extLst>
            </c:dLbl>
            <c:dLbl>
              <c:idx val="145"/>
              <c:delete val="1"/>
              <c:extLst>
                <c:ext xmlns:c15="http://schemas.microsoft.com/office/drawing/2012/chart" uri="{CE6537A1-D6FC-4f65-9D91-7224C49458BB}"/>
                <c:ext xmlns:c16="http://schemas.microsoft.com/office/drawing/2014/chart" uri="{C3380CC4-5D6E-409C-BE32-E72D297353CC}">
                  <c16:uniqueId val="{00000127-E05B-4A45-9F14-F2A3DE12A7F0}"/>
                </c:ext>
              </c:extLst>
            </c:dLbl>
            <c:dLbl>
              <c:idx val="146"/>
              <c:delete val="1"/>
              <c:extLst>
                <c:ext xmlns:c15="http://schemas.microsoft.com/office/drawing/2012/chart" uri="{CE6537A1-D6FC-4f65-9D91-7224C49458BB}"/>
                <c:ext xmlns:c16="http://schemas.microsoft.com/office/drawing/2014/chart" uri="{C3380CC4-5D6E-409C-BE32-E72D297353CC}">
                  <c16:uniqueId val="{00000128-E05B-4A45-9F14-F2A3DE12A7F0}"/>
                </c:ext>
              </c:extLst>
            </c:dLbl>
            <c:dLbl>
              <c:idx val="147"/>
              <c:delete val="1"/>
              <c:extLst>
                <c:ext xmlns:c15="http://schemas.microsoft.com/office/drawing/2012/chart" uri="{CE6537A1-D6FC-4f65-9D91-7224C49458BB}"/>
                <c:ext xmlns:c16="http://schemas.microsoft.com/office/drawing/2014/chart" uri="{C3380CC4-5D6E-409C-BE32-E72D297353CC}">
                  <c16:uniqueId val="{00000129-E05B-4A45-9F14-F2A3DE12A7F0}"/>
                </c:ext>
              </c:extLst>
            </c:dLbl>
            <c:dLbl>
              <c:idx val="149"/>
              <c:delete val="1"/>
              <c:extLst>
                <c:ext xmlns:c15="http://schemas.microsoft.com/office/drawing/2012/chart" uri="{CE6537A1-D6FC-4f65-9D91-7224C49458BB}"/>
                <c:ext xmlns:c16="http://schemas.microsoft.com/office/drawing/2014/chart" uri="{C3380CC4-5D6E-409C-BE32-E72D297353CC}">
                  <c16:uniqueId val="{0000012A-E05B-4A45-9F14-F2A3DE12A7F0}"/>
                </c:ext>
              </c:extLst>
            </c:dLbl>
            <c:dLbl>
              <c:idx val="150"/>
              <c:delete val="1"/>
              <c:extLst>
                <c:ext xmlns:c15="http://schemas.microsoft.com/office/drawing/2012/chart" uri="{CE6537A1-D6FC-4f65-9D91-7224C49458BB}"/>
                <c:ext xmlns:c16="http://schemas.microsoft.com/office/drawing/2014/chart" uri="{C3380CC4-5D6E-409C-BE32-E72D297353CC}">
                  <c16:uniqueId val="{0000012B-E05B-4A45-9F14-F2A3DE12A7F0}"/>
                </c:ext>
              </c:extLst>
            </c:dLbl>
            <c:dLbl>
              <c:idx val="151"/>
              <c:delete val="1"/>
              <c:extLst>
                <c:ext xmlns:c15="http://schemas.microsoft.com/office/drawing/2012/chart" uri="{CE6537A1-D6FC-4f65-9D91-7224C49458BB}"/>
                <c:ext xmlns:c16="http://schemas.microsoft.com/office/drawing/2014/chart" uri="{C3380CC4-5D6E-409C-BE32-E72D297353CC}">
                  <c16:uniqueId val="{0000012C-E05B-4A45-9F14-F2A3DE12A7F0}"/>
                </c:ext>
              </c:extLst>
            </c:dLbl>
            <c:dLbl>
              <c:idx val="152"/>
              <c:delete val="1"/>
              <c:extLst>
                <c:ext xmlns:c15="http://schemas.microsoft.com/office/drawing/2012/chart" uri="{CE6537A1-D6FC-4f65-9D91-7224C49458BB}"/>
                <c:ext xmlns:c16="http://schemas.microsoft.com/office/drawing/2014/chart" uri="{C3380CC4-5D6E-409C-BE32-E72D297353CC}">
                  <c16:uniqueId val="{0000012D-E05B-4A45-9F14-F2A3DE12A7F0}"/>
                </c:ext>
              </c:extLst>
            </c:dLbl>
            <c:dLbl>
              <c:idx val="153"/>
              <c:delete val="1"/>
              <c:extLst>
                <c:ext xmlns:c15="http://schemas.microsoft.com/office/drawing/2012/chart" uri="{CE6537A1-D6FC-4f65-9D91-7224C49458BB}"/>
                <c:ext xmlns:c16="http://schemas.microsoft.com/office/drawing/2014/chart" uri="{C3380CC4-5D6E-409C-BE32-E72D297353CC}">
                  <c16:uniqueId val="{0000012E-E05B-4A45-9F14-F2A3DE12A7F0}"/>
                </c:ext>
              </c:extLst>
            </c:dLbl>
            <c:dLbl>
              <c:idx val="154"/>
              <c:delete val="1"/>
              <c:extLst>
                <c:ext xmlns:c15="http://schemas.microsoft.com/office/drawing/2012/chart" uri="{CE6537A1-D6FC-4f65-9D91-7224C49458BB}"/>
                <c:ext xmlns:c16="http://schemas.microsoft.com/office/drawing/2014/chart" uri="{C3380CC4-5D6E-409C-BE32-E72D297353CC}">
                  <c16:uniqueId val="{0000012F-E05B-4A45-9F14-F2A3DE12A7F0}"/>
                </c:ext>
              </c:extLst>
            </c:dLbl>
            <c:dLbl>
              <c:idx val="155"/>
              <c:delete val="1"/>
              <c:extLst>
                <c:ext xmlns:c15="http://schemas.microsoft.com/office/drawing/2012/chart" uri="{CE6537A1-D6FC-4f65-9D91-7224C49458BB}"/>
                <c:ext xmlns:c16="http://schemas.microsoft.com/office/drawing/2014/chart" uri="{C3380CC4-5D6E-409C-BE32-E72D297353CC}">
                  <c16:uniqueId val="{00000130-E05B-4A45-9F14-F2A3DE12A7F0}"/>
                </c:ext>
              </c:extLst>
            </c:dLbl>
            <c:dLbl>
              <c:idx val="156"/>
              <c:delete val="1"/>
              <c:extLst>
                <c:ext xmlns:c15="http://schemas.microsoft.com/office/drawing/2012/chart" uri="{CE6537A1-D6FC-4f65-9D91-7224C49458BB}"/>
                <c:ext xmlns:c16="http://schemas.microsoft.com/office/drawing/2014/chart" uri="{C3380CC4-5D6E-409C-BE32-E72D297353CC}">
                  <c16:uniqueId val="{00000131-E05B-4A45-9F14-F2A3DE12A7F0}"/>
                </c:ext>
              </c:extLst>
            </c:dLbl>
            <c:dLbl>
              <c:idx val="157"/>
              <c:delete val="1"/>
              <c:extLst>
                <c:ext xmlns:c15="http://schemas.microsoft.com/office/drawing/2012/chart" uri="{CE6537A1-D6FC-4f65-9D91-7224C49458BB}"/>
                <c:ext xmlns:c16="http://schemas.microsoft.com/office/drawing/2014/chart" uri="{C3380CC4-5D6E-409C-BE32-E72D297353CC}">
                  <c16:uniqueId val="{00000132-E05B-4A45-9F14-F2A3DE12A7F0}"/>
                </c:ext>
              </c:extLst>
            </c:dLbl>
            <c:dLbl>
              <c:idx val="158"/>
              <c:delete val="1"/>
              <c:extLst>
                <c:ext xmlns:c15="http://schemas.microsoft.com/office/drawing/2012/chart" uri="{CE6537A1-D6FC-4f65-9D91-7224C49458BB}"/>
                <c:ext xmlns:c16="http://schemas.microsoft.com/office/drawing/2014/chart" uri="{C3380CC4-5D6E-409C-BE32-E72D297353CC}">
                  <c16:uniqueId val="{00000133-E05B-4A45-9F14-F2A3DE12A7F0}"/>
                </c:ext>
              </c:extLst>
            </c:dLbl>
            <c:dLbl>
              <c:idx val="159"/>
              <c:delete val="1"/>
              <c:extLst>
                <c:ext xmlns:c15="http://schemas.microsoft.com/office/drawing/2012/chart" uri="{CE6537A1-D6FC-4f65-9D91-7224C49458BB}"/>
                <c:ext xmlns:c16="http://schemas.microsoft.com/office/drawing/2014/chart" uri="{C3380CC4-5D6E-409C-BE32-E72D297353CC}">
                  <c16:uniqueId val="{00000134-E05B-4A45-9F14-F2A3DE12A7F0}"/>
                </c:ext>
              </c:extLst>
            </c:dLbl>
            <c:dLbl>
              <c:idx val="160"/>
              <c:delete val="1"/>
              <c:extLst>
                <c:ext xmlns:c15="http://schemas.microsoft.com/office/drawing/2012/chart" uri="{CE6537A1-D6FC-4f65-9D91-7224C49458BB}"/>
                <c:ext xmlns:c16="http://schemas.microsoft.com/office/drawing/2014/chart" uri="{C3380CC4-5D6E-409C-BE32-E72D297353CC}">
                  <c16:uniqueId val="{00000135-E05B-4A45-9F14-F2A3DE12A7F0}"/>
                </c:ext>
              </c:extLst>
            </c:dLbl>
            <c:dLbl>
              <c:idx val="161"/>
              <c:delete val="1"/>
              <c:extLst>
                <c:ext xmlns:c15="http://schemas.microsoft.com/office/drawing/2012/chart" uri="{CE6537A1-D6FC-4f65-9D91-7224C49458BB}"/>
                <c:ext xmlns:c16="http://schemas.microsoft.com/office/drawing/2014/chart" uri="{C3380CC4-5D6E-409C-BE32-E72D297353CC}">
                  <c16:uniqueId val="{00000136-E05B-4A45-9F14-F2A3DE12A7F0}"/>
                </c:ext>
              </c:extLst>
            </c:dLbl>
            <c:dLbl>
              <c:idx val="162"/>
              <c:delete val="1"/>
              <c:extLst>
                <c:ext xmlns:c15="http://schemas.microsoft.com/office/drawing/2012/chart" uri="{CE6537A1-D6FC-4f65-9D91-7224C49458BB}"/>
                <c:ext xmlns:c16="http://schemas.microsoft.com/office/drawing/2014/chart" uri="{C3380CC4-5D6E-409C-BE32-E72D297353CC}">
                  <c16:uniqueId val="{00000137-E05B-4A45-9F14-F2A3DE12A7F0}"/>
                </c:ext>
              </c:extLst>
            </c:dLbl>
            <c:dLbl>
              <c:idx val="163"/>
              <c:delete val="1"/>
              <c:extLst>
                <c:ext xmlns:c15="http://schemas.microsoft.com/office/drawing/2012/chart" uri="{CE6537A1-D6FC-4f65-9D91-7224C49458BB}"/>
                <c:ext xmlns:c16="http://schemas.microsoft.com/office/drawing/2014/chart" uri="{C3380CC4-5D6E-409C-BE32-E72D297353CC}">
                  <c16:uniqueId val="{00000138-E05B-4A45-9F14-F2A3DE12A7F0}"/>
                </c:ext>
              </c:extLst>
            </c:dLbl>
            <c:dLbl>
              <c:idx val="164"/>
              <c:delete val="1"/>
              <c:extLst>
                <c:ext xmlns:c15="http://schemas.microsoft.com/office/drawing/2012/chart" uri="{CE6537A1-D6FC-4f65-9D91-7224C49458BB}"/>
                <c:ext xmlns:c16="http://schemas.microsoft.com/office/drawing/2014/chart" uri="{C3380CC4-5D6E-409C-BE32-E72D297353CC}">
                  <c16:uniqueId val="{00000139-E05B-4A45-9F14-F2A3DE12A7F0}"/>
                </c:ext>
              </c:extLst>
            </c:dLbl>
            <c:dLbl>
              <c:idx val="165"/>
              <c:delete val="1"/>
              <c:extLst>
                <c:ext xmlns:c15="http://schemas.microsoft.com/office/drawing/2012/chart" uri="{CE6537A1-D6FC-4f65-9D91-7224C49458BB}"/>
                <c:ext xmlns:c16="http://schemas.microsoft.com/office/drawing/2014/chart" uri="{C3380CC4-5D6E-409C-BE32-E72D297353CC}">
                  <c16:uniqueId val="{0000013A-E05B-4A45-9F14-F2A3DE12A7F0}"/>
                </c:ext>
              </c:extLst>
            </c:dLbl>
            <c:dLbl>
              <c:idx val="166"/>
              <c:delete val="1"/>
              <c:extLst>
                <c:ext xmlns:c15="http://schemas.microsoft.com/office/drawing/2012/chart" uri="{CE6537A1-D6FC-4f65-9D91-7224C49458BB}"/>
                <c:ext xmlns:c16="http://schemas.microsoft.com/office/drawing/2014/chart" uri="{C3380CC4-5D6E-409C-BE32-E72D297353CC}">
                  <c16:uniqueId val="{0000013B-E05B-4A45-9F14-F2A3DE12A7F0}"/>
                </c:ext>
              </c:extLst>
            </c:dLbl>
            <c:dLbl>
              <c:idx val="167"/>
              <c:delete val="1"/>
              <c:extLst>
                <c:ext xmlns:c15="http://schemas.microsoft.com/office/drawing/2012/chart" uri="{CE6537A1-D6FC-4f65-9D91-7224C49458BB}"/>
                <c:ext xmlns:c16="http://schemas.microsoft.com/office/drawing/2014/chart" uri="{C3380CC4-5D6E-409C-BE32-E72D297353CC}">
                  <c16:uniqueId val="{0000013C-E05B-4A45-9F14-F2A3DE12A7F0}"/>
                </c:ext>
              </c:extLst>
            </c:dLbl>
            <c:dLbl>
              <c:idx val="168"/>
              <c:delete val="1"/>
              <c:extLst>
                <c:ext xmlns:c15="http://schemas.microsoft.com/office/drawing/2012/chart" uri="{CE6537A1-D6FC-4f65-9D91-7224C49458BB}"/>
                <c:ext xmlns:c16="http://schemas.microsoft.com/office/drawing/2014/chart" uri="{C3380CC4-5D6E-409C-BE32-E72D297353CC}">
                  <c16:uniqueId val="{0000013D-E05B-4A45-9F14-F2A3DE12A7F0}"/>
                </c:ext>
              </c:extLst>
            </c:dLbl>
            <c:dLbl>
              <c:idx val="169"/>
              <c:delete val="1"/>
              <c:extLst>
                <c:ext xmlns:c15="http://schemas.microsoft.com/office/drawing/2012/chart" uri="{CE6537A1-D6FC-4f65-9D91-7224C49458BB}"/>
                <c:ext xmlns:c16="http://schemas.microsoft.com/office/drawing/2014/chart" uri="{C3380CC4-5D6E-409C-BE32-E72D297353CC}">
                  <c16:uniqueId val="{0000013E-E05B-4A45-9F14-F2A3DE12A7F0}"/>
                </c:ext>
              </c:extLst>
            </c:dLbl>
            <c:dLbl>
              <c:idx val="170"/>
              <c:delete val="1"/>
              <c:extLst>
                <c:ext xmlns:c15="http://schemas.microsoft.com/office/drawing/2012/chart" uri="{CE6537A1-D6FC-4f65-9D91-7224C49458BB}"/>
                <c:ext xmlns:c16="http://schemas.microsoft.com/office/drawing/2014/chart" uri="{C3380CC4-5D6E-409C-BE32-E72D297353CC}">
                  <c16:uniqueId val="{0000013F-E05B-4A45-9F14-F2A3DE12A7F0}"/>
                </c:ext>
              </c:extLst>
            </c:dLbl>
            <c:dLbl>
              <c:idx val="171"/>
              <c:delete val="1"/>
              <c:extLst>
                <c:ext xmlns:c15="http://schemas.microsoft.com/office/drawing/2012/chart" uri="{CE6537A1-D6FC-4f65-9D91-7224C49458BB}"/>
                <c:ext xmlns:c16="http://schemas.microsoft.com/office/drawing/2014/chart" uri="{C3380CC4-5D6E-409C-BE32-E72D297353CC}">
                  <c16:uniqueId val="{00000140-E05B-4A45-9F14-F2A3DE12A7F0}"/>
                </c:ext>
              </c:extLst>
            </c:dLbl>
            <c:dLbl>
              <c:idx val="172"/>
              <c:delete val="1"/>
              <c:extLst>
                <c:ext xmlns:c15="http://schemas.microsoft.com/office/drawing/2012/chart" uri="{CE6537A1-D6FC-4f65-9D91-7224C49458BB}"/>
                <c:ext xmlns:c16="http://schemas.microsoft.com/office/drawing/2014/chart" uri="{C3380CC4-5D6E-409C-BE32-E72D297353CC}">
                  <c16:uniqueId val="{00000141-E05B-4A45-9F14-F2A3DE12A7F0}"/>
                </c:ext>
              </c:extLst>
            </c:dLbl>
            <c:dLbl>
              <c:idx val="173"/>
              <c:delete val="1"/>
              <c:extLst>
                <c:ext xmlns:c15="http://schemas.microsoft.com/office/drawing/2012/chart" uri="{CE6537A1-D6FC-4f65-9D91-7224C49458BB}"/>
                <c:ext xmlns:c16="http://schemas.microsoft.com/office/drawing/2014/chart" uri="{C3380CC4-5D6E-409C-BE32-E72D297353CC}">
                  <c16:uniqueId val="{00000142-E05B-4A45-9F14-F2A3DE12A7F0}"/>
                </c:ext>
              </c:extLst>
            </c:dLbl>
            <c:dLbl>
              <c:idx val="174"/>
              <c:delete val="1"/>
              <c:extLst>
                <c:ext xmlns:c15="http://schemas.microsoft.com/office/drawing/2012/chart" uri="{CE6537A1-D6FC-4f65-9D91-7224C49458BB}"/>
                <c:ext xmlns:c16="http://schemas.microsoft.com/office/drawing/2014/chart" uri="{C3380CC4-5D6E-409C-BE32-E72D297353CC}">
                  <c16:uniqueId val="{00000143-E05B-4A45-9F14-F2A3DE12A7F0}"/>
                </c:ext>
              </c:extLst>
            </c:dLbl>
            <c:dLbl>
              <c:idx val="175"/>
              <c:delete val="1"/>
              <c:extLst>
                <c:ext xmlns:c15="http://schemas.microsoft.com/office/drawing/2012/chart" uri="{CE6537A1-D6FC-4f65-9D91-7224C49458BB}"/>
                <c:ext xmlns:c16="http://schemas.microsoft.com/office/drawing/2014/chart" uri="{C3380CC4-5D6E-409C-BE32-E72D297353CC}">
                  <c16:uniqueId val="{00000144-E05B-4A45-9F14-F2A3DE12A7F0}"/>
                </c:ext>
              </c:extLst>
            </c:dLbl>
            <c:dLbl>
              <c:idx val="176"/>
              <c:delete val="1"/>
              <c:extLst>
                <c:ext xmlns:c15="http://schemas.microsoft.com/office/drawing/2012/chart" uri="{CE6537A1-D6FC-4f65-9D91-7224C49458BB}"/>
                <c:ext xmlns:c16="http://schemas.microsoft.com/office/drawing/2014/chart" uri="{C3380CC4-5D6E-409C-BE32-E72D297353CC}">
                  <c16:uniqueId val="{00000004-5CAE-486E-AA02-F6F5CEC70A72}"/>
                </c:ext>
              </c:extLst>
            </c:dLbl>
            <c:dLbl>
              <c:idx val="177"/>
              <c:delete val="1"/>
              <c:extLst>
                <c:ext xmlns:c15="http://schemas.microsoft.com/office/drawing/2012/chart" uri="{CE6537A1-D6FC-4f65-9D91-7224C49458BB}"/>
                <c:ext xmlns:c16="http://schemas.microsoft.com/office/drawing/2014/chart" uri="{C3380CC4-5D6E-409C-BE32-E72D297353CC}">
                  <c16:uniqueId val="{00000005-4CC6-49FD-AB69-85244AB2A3DB}"/>
                </c:ext>
              </c:extLst>
            </c:dLbl>
            <c:dLbl>
              <c:idx val="178"/>
              <c:delete val="1"/>
              <c:extLst>
                <c:ext xmlns:c15="http://schemas.microsoft.com/office/drawing/2012/chart" uri="{CE6537A1-D6FC-4f65-9D91-7224C49458BB}"/>
                <c:ext xmlns:c16="http://schemas.microsoft.com/office/drawing/2014/chart" uri="{C3380CC4-5D6E-409C-BE32-E72D297353CC}">
                  <c16:uniqueId val="{00000004-40E3-4C53-BDBE-CA3D2A6C5AFC}"/>
                </c:ext>
              </c:extLst>
            </c:dLbl>
            <c:dLbl>
              <c:idx val="179"/>
              <c:delete val="1"/>
              <c:extLst>
                <c:ext xmlns:c15="http://schemas.microsoft.com/office/drawing/2012/chart" uri="{CE6537A1-D6FC-4f65-9D91-7224C49458BB}"/>
                <c:ext xmlns:c16="http://schemas.microsoft.com/office/drawing/2014/chart" uri="{C3380CC4-5D6E-409C-BE32-E72D297353CC}">
                  <c16:uniqueId val="{00000005-493A-4E75-A865-3FC709416FEF}"/>
                </c:ext>
              </c:extLst>
            </c:dLbl>
            <c:dLbl>
              <c:idx val="180"/>
              <c:delete val="1"/>
              <c:extLst>
                <c:ext xmlns:c15="http://schemas.microsoft.com/office/drawing/2012/chart" uri="{CE6537A1-D6FC-4f65-9D91-7224C49458BB}"/>
                <c:ext xmlns:c16="http://schemas.microsoft.com/office/drawing/2014/chart" uri="{C3380CC4-5D6E-409C-BE32-E72D297353CC}">
                  <c16:uniqueId val="{00000004-3E6A-4442-ACCC-D594A774B669}"/>
                </c:ext>
              </c:extLst>
            </c:dLbl>
            <c:dLbl>
              <c:idx val="181"/>
              <c:delete val="1"/>
              <c:extLst>
                <c:ext xmlns:c15="http://schemas.microsoft.com/office/drawing/2012/chart" uri="{CE6537A1-D6FC-4f65-9D91-7224C49458BB}"/>
                <c:ext xmlns:c16="http://schemas.microsoft.com/office/drawing/2014/chart" uri="{C3380CC4-5D6E-409C-BE32-E72D297353CC}">
                  <c16:uniqueId val="{00000004-344F-4130-BBF0-FDC0E87B5CF8}"/>
                </c:ext>
              </c:extLst>
            </c:dLbl>
            <c:dLbl>
              <c:idx val="182"/>
              <c:delete val="1"/>
              <c:extLst>
                <c:ext xmlns:c15="http://schemas.microsoft.com/office/drawing/2012/chart" uri="{CE6537A1-D6FC-4f65-9D91-7224C49458BB}"/>
                <c:ext xmlns:c16="http://schemas.microsoft.com/office/drawing/2014/chart" uri="{C3380CC4-5D6E-409C-BE32-E72D297353CC}">
                  <c16:uniqueId val="{00000004-CA42-409B-A036-E85F86166F00}"/>
                </c:ext>
              </c:extLst>
            </c:dLbl>
            <c:dLbl>
              <c:idx val="183"/>
              <c:delete val="1"/>
              <c:extLst>
                <c:ext xmlns:c15="http://schemas.microsoft.com/office/drawing/2012/chart" uri="{CE6537A1-D6FC-4f65-9D91-7224C49458BB}"/>
                <c:ext xmlns:c16="http://schemas.microsoft.com/office/drawing/2014/chart" uri="{C3380CC4-5D6E-409C-BE32-E72D297353CC}">
                  <c16:uniqueId val="{00000002-DBB3-4036-95D7-2C91FEEA6620}"/>
                </c:ext>
              </c:extLst>
            </c:dLbl>
            <c:dLbl>
              <c:idx val="184"/>
              <c:layout>
                <c:manualLayout>
                  <c:x val="-3.8805555555555683E-2"/>
                  <c:y val="-2.1166666666666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0EC-4A3C-9E99-0FBED1E6277D}"/>
                </c:ext>
              </c:extLst>
            </c:dLbl>
            <c:numFmt formatCode="\+\ 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RIVM'!$C$4:$C$200</c15:sqref>
                  </c15:fullRef>
                </c:ext>
              </c:extLst>
              <c:f>'Official - RIVM'!$C$4:$C$188</c:f>
              <c:numCache>
                <c:formatCode>m/d/yyyy</c:formatCode>
                <c:ptCount val="185"/>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numCache>
            </c:numRef>
          </c:cat>
          <c:val>
            <c:numRef>
              <c:extLst>
                <c:ext xmlns:c15="http://schemas.microsoft.com/office/drawing/2012/chart" uri="{02D57815-91ED-43cb-92C2-25804820EDAC}">
                  <c15:fullRef>
                    <c15:sqref>'Official - RIVM'!$S$4:$S$200</c15:sqref>
                  </c15:fullRef>
                </c:ext>
              </c:extLst>
              <c:f>'Official - RIVM'!$S$4:$S$188</c:f>
              <c:numCache>
                <c:formatCode>#,##0</c:formatCode>
                <c:ptCount val="185"/>
                <c:pt idx="14">
                  <c:v>85</c:v>
                </c:pt>
                <c:pt idx="15">
                  <c:v>29</c:v>
                </c:pt>
                <c:pt idx="16">
                  <c:v>21</c:v>
                </c:pt>
                <c:pt idx="17">
                  <c:v>26</c:v>
                </c:pt>
                <c:pt idx="18">
                  <c:v>43</c:v>
                </c:pt>
                <c:pt idx="19">
                  <c:v>109</c:v>
                </c:pt>
                <c:pt idx="20">
                  <c:v>94</c:v>
                </c:pt>
                <c:pt idx="21">
                  <c:v>81</c:v>
                </c:pt>
                <c:pt idx="22">
                  <c:v>154</c:v>
                </c:pt>
                <c:pt idx="23">
                  <c:v>193</c:v>
                </c:pt>
                <c:pt idx="24">
                  <c:v>152</c:v>
                </c:pt>
                <c:pt idx="25">
                  <c:v>242</c:v>
                </c:pt>
                <c:pt idx="26">
                  <c:v>265</c:v>
                </c:pt>
                <c:pt idx="27">
                  <c:v>341</c:v>
                </c:pt>
                <c:pt idx="28">
                  <c:v>315</c:v>
                </c:pt>
                <c:pt idx="29">
                  <c:v>349</c:v>
                </c:pt>
                <c:pt idx="30">
                  <c:v>454</c:v>
                </c:pt>
                <c:pt idx="31">
                  <c:v>529</c:v>
                </c:pt>
                <c:pt idx="32">
                  <c:v>507</c:v>
                </c:pt>
                <c:pt idx="33">
                  <c:v>722</c:v>
                </c:pt>
                <c:pt idx="34">
                  <c:v>447</c:v>
                </c:pt>
                <c:pt idx="35">
                  <c:v>625</c:v>
                </c:pt>
                <c:pt idx="36">
                  <c:v>502</c:v>
                </c:pt>
                <c:pt idx="37">
                  <c:v>336</c:v>
                </c:pt>
                <c:pt idx="38">
                  <c:v>253</c:v>
                </c:pt>
                <c:pt idx="39">
                  <c:v>260</c:v>
                </c:pt>
                <c:pt idx="40">
                  <c:v>292</c:v>
                </c:pt>
                <c:pt idx="41">
                  <c:v>308</c:v>
                </c:pt>
                <c:pt idx="42">
                  <c:v>237</c:v>
                </c:pt>
                <c:pt idx="43">
                  <c:v>225</c:v>
                </c:pt>
                <c:pt idx="44">
                  <c:v>189</c:v>
                </c:pt>
                <c:pt idx="45">
                  <c:v>203</c:v>
                </c:pt>
                <c:pt idx="46">
                  <c:v>147</c:v>
                </c:pt>
                <c:pt idx="47">
                  <c:v>210</c:v>
                </c:pt>
                <c:pt idx="48">
                  <c:v>188</c:v>
                </c:pt>
                <c:pt idx="49">
                  <c:v>182</c:v>
                </c:pt>
                <c:pt idx="50">
                  <c:v>156</c:v>
                </c:pt>
                <c:pt idx="51">
                  <c:v>129</c:v>
                </c:pt>
                <c:pt idx="52">
                  <c:v>110</c:v>
                </c:pt>
                <c:pt idx="53">
                  <c:v>75</c:v>
                </c:pt>
                <c:pt idx="54">
                  <c:v>118</c:v>
                </c:pt>
                <c:pt idx="55">
                  <c:v>124</c:v>
                </c:pt>
                <c:pt idx="56">
                  <c:v>137</c:v>
                </c:pt>
                <c:pt idx="57">
                  <c:v>123</c:v>
                </c:pt>
                <c:pt idx="58">
                  <c:v>100</c:v>
                </c:pt>
                <c:pt idx="59">
                  <c:v>75</c:v>
                </c:pt>
                <c:pt idx="60">
                  <c:v>65</c:v>
                </c:pt>
                <c:pt idx="61">
                  <c:v>88</c:v>
                </c:pt>
                <c:pt idx="62">
                  <c:v>76</c:v>
                </c:pt>
                <c:pt idx="63">
                  <c:v>84</c:v>
                </c:pt>
                <c:pt idx="64">
                  <c:v>85</c:v>
                </c:pt>
                <c:pt idx="65">
                  <c:v>97</c:v>
                </c:pt>
                <c:pt idx="66">
                  <c:v>44</c:v>
                </c:pt>
                <c:pt idx="67">
                  <c:v>42</c:v>
                </c:pt>
                <c:pt idx="68">
                  <c:v>89</c:v>
                </c:pt>
                <c:pt idx="69">
                  <c:v>27</c:v>
                </c:pt>
                <c:pt idx="70">
                  <c:v>39</c:v>
                </c:pt>
                <c:pt idx="71">
                  <c:v>35</c:v>
                </c:pt>
                <c:pt idx="72">
                  <c:v>58</c:v>
                </c:pt>
                <c:pt idx="73">
                  <c:v>22</c:v>
                </c:pt>
                <c:pt idx="74">
                  <c:v>36</c:v>
                </c:pt>
                <c:pt idx="75">
                  <c:v>35</c:v>
                </c:pt>
                <c:pt idx="76">
                  <c:v>52</c:v>
                </c:pt>
                <c:pt idx="77">
                  <c:v>27</c:v>
                </c:pt>
                <c:pt idx="78">
                  <c:v>35</c:v>
                </c:pt>
                <c:pt idx="79">
                  <c:v>45</c:v>
                </c:pt>
                <c:pt idx="80">
                  <c:v>15</c:v>
                </c:pt>
                <c:pt idx="81">
                  <c:v>27</c:v>
                </c:pt>
                <c:pt idx="82">
                  <c:v>34</c:v>
                </c:pt>
                <c:pt idx="83">
                  <c:v>14</c:v>
                </c:pt>
                <c:pt idx="84">
                  <c:v>13</c:v>
                </c:pt>
                <c:pt idx="85">
                  <c:v>9</c:v>
                </c:pt>
                <c:pt idx="86">
                  <c:v>10</c:v>
                </c:pt>
                <c:pt idx="87">
                  <c:v>13</c:v>
                </c:pt>
                <c:pt idx="88">
                  <c:v>8</c:v>
                </c:pt>
                <c:pt idx="89">
                  <c:v>10</c:v>
                </c:pt>
                <c:pt idx="90">
                  <c:v>7</c:v>
                </c:pt>
                <c:pt idx="91">
                  <c:v>16</c:v>
                </c:pt>
                <c:pt idx="92">
                  <c:v>9</c:v>
                </c:pt>
                <c:pt idx="93">
                  <c:v>5</c:v>
                </c:pt>
                <c:pt idx="94">
                  <c:v>8</c:v>
                </c:pt>
                <c:pt idx="95">
                  <c:v>9</c:v>
                </c:pt>
                <c:pt idx="96">
                  <c:v>6</c:v>
                </c:pt>
                <c:pt idx="97">
                  <c:v>9</c:v>
                </c:pt>
                <c:pt idx="98">
                  <c:v>12</c:v>
                </c:pt>
                <c:pt idx="99">
                  <c:v>11</c:v>
                </c:pt>
                <c:pt idx="100">
                  <c:v>3</c:v>
                </c:pt>
                <c:pt idx="101">
                  <c:v>4</c:v>
                </c:pt>
                <c:pt idx="102">
                  <c:v>5</c:v>
                </c:pt>
                <c:pt idx="103">
                  <c:v>6</c:v>
                </c:pt>
                <c:pt idx="104">
                  <c:v>5</c:v>
                </c:pt>
                <c:pt idx="105">
                  <c:v>3</c:v>
                </c:pt>
                <c:pt idx="106">
                  <c:v>5</c:v>
                </c:pt>
                <c:pt idx="107">
                  <c:v>9</c:v>
                </c:pt>
                <c:pt idx="108">
                  <c:v>6</c:v>
                </c:pt>
                <c:pt idx="109">
                  <c:v>3</c:v>
                </c:pt>
                <c:pt idx="110">
                  <c:v>3</c:v>
                </c:pt>
                <c:pt idx="111">
                  <c:v>2</c:v>
                </c:pt>
                <c:pt idx="112">
                  <c:v>-1</c:v>
                </c:pt>
                <c:pt idx="113">
                  <c:v>11</c:v>
                </c:pt>
                <c:pt idx="114">
                  <c:v>0</c:v>
                </c:pt>
                <c:pt idx="115">
                  <c:v>3</c:v>
                </c:pt>
                <c:pt idx="116">
                  <c:v>2</c:v>
                </c:pt>
                <c:pt idx="117">
                  <c:v>2</c:v>
                </c:pt>
                <c:pt idx="118">
                  <c:v>6</c:v>
                </c:pt>
                <c:pt idx="119">
                  <c:v>4</c:v>
                </c:pt>
                <c:pt idx="120">
                  <c:v>5</c:v>
                </c:pt>
                <c:pt idx="121">
                  <c:v>0</c:v>
                </c:pt>
                <c:pt idx="122">
                  <c:v>3</c:v>
                </c:pt>
                <c:pt idx="123">
                  <c:v>3</c:v>
                </c:pt>
                <c:pt idx="124">
                  <c:v>3</c:v>
                </c:pt>
                <c:pt idx="125">
                  <c:v>1</c:v>
                </c:pt>
                <c:pt idx="126">
                  <c:v>0</c:v>
                </c:pt>
                <c:pt idx="127">
                  <c:v>4</c:v>
                </c:pt>
                <c:pt idx="128">
                  <c:v>1</c:v>
                </c:pt>
                <c:pt idx="129">
                  <c:v>1</c:v>
                </c:pt>
                <c:pt idx="130">
                  <c:v>0</c:v>
                </c:pt>
                <c:pt idx="131">
                  <c:v>2</c:v>
                </c:pt>
                <c:pt idx="132">
                  <c:v>3</c:v>
                </c:pt>
                <c:pt idx="133">
                  <c:v>-2</c:v>
                </c:pt>
                <c:pt idx="134">
                  <c:v>1</c:v>
                </c:pt>
                <c:pt idx="135">
                  <c:v>3</c:v>
                </c:pt>
                <c:pt idx="136">
                  <c:v>2</c:v>
                </c:pt>
                <c:pt idx="137">
                  <c:v>1</c:v>
                </c:pt>
                <c:pt idx="138">
                  <c:v>-2</c:v>
                </c:pt>
                <c:pt idx="139">
                  <c:v>5</c:v>
                </c:pt>
                <c:pt idx="140">
                  <c:v>1</c:v>
                </c:pt>
                <c:pt idx="141">
                  <c:v>-4</c:v>
                </c:pt>
                <c:pt idx="142">
                  <c:v>1</c:v>
                </c:pt>
                <c:pt idx="143">
                  <c:v>3</c:v>
                </c:pt>
                <c:pt idx="144">
                  <c:v>2</c:v>
                </c:pt>
                <c:pt idx="145">
                  <c:v>2</c:v>
                </c:pt>
                <c:pt idx="146">
                  <c:v>0</c:v>
                </c:pt>
                <c:pt idx="147">
                  <c:v>3</c:v>
                </c:pt>
                <c:pt idx="148">
                  <c:v>-1</c:v>
                </c:pt>
                <c:pt idx="149">
                  <c:v>2</c:v>
                </c:pt>
                <c:pt idx="150">
                  <c:v>2</c:v>
                </c:pt>
                <c:pt idx="151">
                  <c:v>5</c:v>
                </c:pt>
                <c:pt idx="152">
                  <c:v>6</c:v>
                </c:pt>
                <c:pt idx="153">
                  <c:v>3</c:v>
                </c:pt>
                <c:pt idx="154">
                  <c:v>5</c:v>
                </c:pt>
                <c:pt idx="155">
                  <c:v>7</c:v>
                </c:pt>
                <c:pt idx="156">
                  <c:v>3</c:v>
                </c:pt>
                <c:pt idx="157">
                  <c:v>6</c:v>
                </c:pt>
                <c:pt idx="158">
                  <c:v>6</c:v>
                </c:pt>
                <c:pt idx="159">
                  <c:v>10</c:v>
                </c:pt>
                <c:pt idx="160">
                  <c:v>5</c:v>
                </c:pt>
                <c:pt idx="161">
                  <c:v>1</c:v>
                </c:pt>
                <c:pt idx="162">
                  <c:v>4</c:v>
                </c:pt>
                <c:pt idx="163">
                  <c:v>2</c:v>
                </c:pt>
                <c:pt idx="164">
                  <c:v>7</c:v>
                </c:pt>
                <c:pt idx="165">
                  <c:v>6</c:v>
                </c:pt>
                <c:pt idx="166">
                  <c:v>10</c:v>
                </c:pt>
                <c:pt idx="167">
                  <c:v>9</c:v>
                </c:pt>
                <c:pt idx="168">
                  <c:v>6</c:v>
                </c:pt>
                <c:pt idx="169">
                  <c:v>11</c:v>
                </c:pt>
                <c:pt idx="170">
                  <c:v>7</c:v>
                </c:pt>
                <c:pt idx="171">
                  <c:v>6</c:v>
                </c:pt>
                <c:pt idx="172">
                  <c:v>5</c:v>
                </c:pt>
                <c:pt idx="173">
                  <c:v>4</c:v>
                </c:pt>
                <c:pt idx="174">
                  <c:v>18</c:v>
                </c:pt>
                <c:pt idx="175">
                  <c:v>10</c:v>
                </c:pt>
                <c:pt idx="176">
                  <c:v>18</c:v>
                </c:pt>
                <c:pt idx="177">
                  <c:v>11</c:v>
                </c:pt>
                <c:pt idx="178">
                  <c:v>8</c:v>
                </c:pt>
                <c:pt idx="179">
                  <c:v>4</c:v>
                </c:pt>
                <c:pt idx="180">
                  <c:v>15</c:v>
                </c:pt>
                <c:pt idx="181">
                  <c:v>19</c:v>
                </c:pt>
                <c:pt idx="182">
                  <c:v>7</c:v>
                </c:pt>
                <c:pt idx="183">
                  <c:v>9</c:v>
                </c:pt>
                <c:pt idx="184">
                  <c:v>2</c:v>
                </c:pt>
              </c:numCache>
            </c:numRef>
          </c:val>
          <c:extLst>
            <c:ext xmlns:c16="http://schemas.microsoft.com/office/drawing/2014/chart" uri="{C3380CC4-5D6E-409C-BE32-E72D297353CC}">
              <c16:uniqueId val="{00000145-E05B-4A45-9F14-F2A3DE12A7F0}"/>
            </c:ext>
          </c:extLst>
        </c:ser>
        <c:ser>
          <c:idx val="2"/>
          <c:order val="6"/>
          <c:tx>
            <c:strRef>
              <c:f>'Official - RIVM'!$D$3</c:f>
              <c:strCache>
                <c:ptCount val="1"/>
                <c:pt idx="0">
                  <c:v>vorig</c:v>
                </c:pt>
              </c:strCache>
            </c:strRef>
          </c:tx>
          <c:spPr>
            <a:solidFill>
              <a:schemeClr val="accent1">
                <a:lumMod val="40000"/>
                <a:lumOff val="60000"/>
              </a:schemeClr>
            </a:solidFill>
            <a:ln>
              <a:noFill/>
            </a:ln>
            <a:effectLst>
              <a:outerShdw blurRad="50800" dist="50800" dir="5400000" algn="ctr" rotWithShape="0">
                <a:schemeClr val="tx1">
                  <a:alpha val="70000"/>
                </a:schemeClr>
              </a:outerShdw>
            </a:effectLst>
          </c:spPr>
          <c:invertIfNegative val="0"/>
          <c:cat>
            <c:numRef>
              <c:extLst>
                <c:ext xmlns:c15="http://schemas.microsoft.com/office/drawing/2012/chart" uri="{02D57815-91ED-43cb-92C2-25804820EDAC}">
                  <c15:fullRef>
                    <c15:sqref>'Official - RIVM'!$C$4:$C$200</c15:sqref>
                  </c15:fullRef>
                </c:ext>
              </c:extLst>
              <c:f>'Official - RIVM'!$C$4:$C$188</c:f>
              <c:numCache>
                <c:formatCode>m/d/yyyy</c:formatCode>
                <c:ptCount val="185"/>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numCache>
            </c:numRef>
          </c:cat>
          <c:val>
            <c:numRef>
              <c:extLst>
                <c:ext xmlns:c15="http://schemas.microsoft.com/office/drawing/2012/chart" uri="{02D57815-91ED-43cb-92C2-25804820EDAC}">
                  <c15:fullRef>
                    <c15:sqref>'Official - RIVM'!$D$4:$D$200</c15:sqref>
                  </c15:fullRef>
                </c:ext>
              </c:extLst>
              <c:f>'Official - RIVM'!$D$4:$D$188</c:f>
              <c:numCache>
                <c:formatCode>General</c:formatCode>
                <c:ptCount val="185"/>
                <c:pt idx="0">
                  <c:v>0</c:v>
                </c:pt>
                <c:pt idx="1">
                  <c:v>1</c:v>
                </c:pt>
                <c:pt idx="2">
                  <c:v>2</c:v>
                </c:pt>
                <c:pt idx="3">
                  <c:v>6</c:v>
                </c:pt>
                <c:pt idx="4">
                  <c:v>9</c:v>
                </c:pt>
                <c:pt idx="5">
                  <c:v>17</c:v>
                </c:pt>
                <c:pt idx="6">
                  <c:v>23</c:v>
                </c:pt>
                <c:pt idx="7">
                  <c:v>38</c:v>
                </c:pt>
                <c:pt idx="8">
                  <c:v>80</c:v>
                </c:pt>
                <c:pt idx="9">
                  <c:v>126</c:v>
                </c:pt>
                <c:pt idx="10">
                  <c:v>184</c:v>
                </c:pt>
                <c:pt idx="11">
                  <c:v>261</c:v>
                </c:pt>
                <c:pt idx="12">
                  <c:v>316</c:v>
                </c:pt>
                <c:pt idx="13">
                  <c:v>376</c:v>
                </c:pt>
                <c:pt idx="14">
                  <c:v>412</c:v>
                </c:pt>
                <c:pt idx="15">
                  <c:v>489</c:v>
                </c:pt>
                <c:pt idx="16">
                  <c:v>656</c:v>
                </c:pt>
                <c:pt idx="17">
                  <c:v>777</c:v>
                </c:pt>
                <c:pt idx="18">
                  <c:v>906</c:v>
                </c:pt>
                <c:pt idx="19">
                  <c:v>1056</c:v>
                </c:pt>
                <c:pt idx="20">
                  <c:v>1239</c:v>
                </c:pt>
                <c:pt idx="21">
                  <c:v>1486</c:v>
                </c:pt>
                <c:pt idx="22">
                  <c:v>1711</c:v>
                </c:pt>
                <c:pt idx="23">
                  <c:v>2022</c:v>
                </c:pt>
                <c:pt idx="24">
                  <c:v>2464</c:v>
                </c:pt>
                <c:pt idx="25" formatCode="0">
                  <c:v>2761</c:v>
                </c:pt>
                <c:pt idx="26" formatCode="0">
                  <c:v>2978</c:v>
                </c:pt>
                <c:pt idx="27" formatCode="0">
                  <c:v>3368</c:v>
                </c:pt>
                <c:pt idx="28" formatCode="0">
                  <c:v>3827</c:v>
                </c:pt>
                <c:pt idx="29" formatCode="0">
                  <c:v>4385</c:v>
                </c:pt>
                <c:pt idx="30" formatCode="0">
                  <c:v>5010</c:v>
                </c:pt>
                <c:pt idx="31" formatCode="0">
                  <c:v>5508</c:v>
                </c:pt>
                <c:pt idx="32" formatCode="0">
                  <c:v>6012</c:v>
                </c:pt>
                <c:pt idx="33" formatCode="0">
                  <c:v>5999</c:v>
                </c:pt>
                <c:pt idx="34" formatCode="0">
                  <c:v>6263</c:v>
                </c:pt>
                <c:pt idx="35" formatCode="0">
                  <c:v>6491</c:v>
                </c:pt>
                <c:pt idx="36" formatCode="0">
                  <c:v>6924</c:v>
                </c:pt>
                <c:pt idx="37" formatCode="0">
                  <c:v>7450</c:v>
                </c:pt>
                <c:pt idx="38" formatCode="0">
                  <c:v>7986</c:v>
                </c:pt>
                <c:pt idx="39" formatCode="0">
                  <c:v>8849</c:v>
                </c:pt>
                <c:pt idx="40" formatCode="0">
                  <c:v>9275</c:v>
                </c:pt>
                <c:pt idx="41" formatCode="0">
                  <c:v>9597</c:v>
                </c:pt>
                <c:pt idx="42" formatCode="0">
                  <c:v>10181</c:v>
                </c:pt>
                <c:pt idx="43" formatCode="0">
                  <c:v>11054</c:v>
                </c:pt>
                <c:pt idx="44" formatCode="0">
                  <c:v>12068</c:v>
                </c:pt>
                <c:pt idx="45" formatCode="0">
                  <c:v>13094</c:v>
                </c:pt>
                <c:pt idx="46" formatCode="0">
                  <c:v>14035</c:v>
                </c:pt>
                <c:pt idx="47" formatCode="0">
                  <c:v>14667</c:v>
                </c:pt>
                <c:pt idx="48" formatCode="0">
                  <c:v>15158</c:v>
                </c:pt>
                <c:pt idx="49" formatCode="0">
                  <c:v>15529</c:v>
                </c:pt>
                <c:pt idx="50" formatCode="0">
                  <c:v>16290</c:v>
                </c:pt>
                <c:pt idx="51" formatCode="0">
                  <c:v>17254</c:v>
                </c:pt>
                <c:pt idx="52" formatCode="0">
                  <c:v>18201</c:v>
                </c:pt>
                <c:pt idx="53" formatCode="0">
                  <c:v>19125</c:v>
                </c:pt>
                <c:pt idx="54" formatCode="0">
                  <c:v>19592</c:v>
                </c:pt>
                <c:pt idx="55" formatCode="0">
                  <c:v>20059</c:v>
                </c:pt>
                <c:pt idx="56" formatCode="0">
                  <c:v>20507</c:v>
                </c:pt>
                <c:pt idx="57" formatCode="0">
                  <c:v>21159</c:v>
                </c:pt>
                <c:pt idx="58" formatCode="0">
                  <c:v>21745</c:v>
                </c:pt>
                <c:pt idx="59" formatCode="0">
                  <c:v>22259</c:v>
                </c:pt>
                <c:pt idx="60" formatCode="0">
                  <c:v>22806</c:v>
                </c:pt>
                <c:pt idx="61" formatCode="0">
                  <c:v>23070</c:v>
                </c:pt>
                <c:pt idx="62" formatCode="0">
                  <c:v>23020</c:v>
                </c:pt>
                <c:pt idx="63" formatCode="0">
                  <c:v>23238</c:v>
                </c:pt>
                <c:pt idx="64" formatCode="0">
                  <c:v>23569</c:v>
                </c:pt>
                <c:pt idx="65" formatCode="0">
                  <c:v>23853</c:v>
                </c:pt>
                <c:pt idx="66" formatCode="0">
                  <c:v>24185</c:v>
                </c:pt>
                <c:pt idx="67" formatCode="0">
                  <c:v>24472</c:v>
                </c:pt>
                <c:pt idx="68" formatCode="0">
                  <c:v>24496</c:v>
                </c:pt>
                <c:pt idx="69" formatCode="0">
                  <c:v>24750</c:v>
                </c:pt>
                <c:pt idx="70" formatCode="0">
                  <c:v>24859</c:v>
                </c:pt>
                <c:pt idx="71" formatCode="0">
                  <c:v>25208</c:v>
                </c:pt>
                <c:pt idx="72" formatCode="0">
                  <c:v>25406</c:v>
                </c:pt>
                <c:pt idx="73" formatCode="0">
                  <c:v>25635</c:v>
                </c:pt>
                <c:pt idx="74" formatCode="0">
                  <c:v>25828</c:v>
                </c:pt>
                <c:pt idx="75" formatCode="0">
                  <c:v>25900</c:v>
                </c:pt>
                <c:pt idx="76" formatCode="0">
                  <c:v>25992</c:v>
                </c:pt>
                <c:pt idx="77" formatCode="0">
                  <c:v>26164</c:v>
                </c:pt>
                <c:pt idx="78" formatCode="0">
                  <c:v>26346</c:v>
                </c:pt>
                <c:pt idx="79" formatCode="0">
                  <c:v>26474</c:v>
                </c:pt>
                <c:pt idx="80" formatCode="0">
                  <c:v>26638</c:v>
                </c:pt>
                <c:pt idx="81" formatCode="0">
                  <c:v>26722</c:v>
                </c:pt>
                <c:pt idx="82" formatCode="0">
                  <c:v>26813</c:v>
                </c:pt>
                <c:pt idx="83" formatCode="0">
                  <c:v>26874</c:v>
                </c:pt>
                <c:pt idx="84" formatCode="0">
                  <c:v>27032</c:v>
                </c:pt>
                <c:pt idx="85" formatCode="0">
                  <c:v>27263</c:v>
                </c:pt>
                <c:pt idx="86" formatCode="0">
                  <c:v>27418</c:v>
                </c:pt>
                <c:pt idx="87" formatCode="0">
                  <c:v>27570</c:v>
                </c:pt>
                <c:pt idx="88" formatCode="0">
                  <c:v>27726</c:v>
                </c:pt>
                <c:pt idx="89" formatCode="0">
                  <c:v>27899</c:v>
                </c:pt>
                <c:pt idx="90" formatCode="0">
                  <c:v>28010</c:v>
                </c:pt>
                <c:pt idx="91" formatCode="0">
                  <c:v>28152</c:v>
                </c:pt>
                <c:pt idx="92" formatCode="0">
                  <c:v>28297</c:v>
                </c:pt>
                <c:pt idx="93" formatCode="0">
                  <c:v>28448</c:v>
                </c:pt>
                <c:pt idx="94" formatCode="0">
                  <c:v>28566</c:v>
                </c:pt>
                <c:pt idx="95" formatCode="0">
                  <c:v>28736</c:v>
                </c:pt>
                <c:pt idx="96" formatCode="0">
                  <c:v>28828</c:v>
                </c:pt>
                <c:pt idx="97" formatCode="0">
                  <c:v>28911</c:v>
                </c:pt>
                <c:pt idx="98" formatCode="0">
                  <c:v>28972</c:v>
                </c:pt>
                <c:pt idx="99" formatCode="0">
                  <c:v>29155</c:v>
                </c:pt>
                <c:pt idx="100" formatCode="0">
                  <c:v>29356</c:v>
                </c:pt>
                <c:pt idx="101" formatCode="0">
                  <c:v>29533</c:v>
                </c:pt>
                <c:pt idx="102" formatCode="0">
                  <c:v>29764</c:v>
                </c:pt>
                <c:pt idx="103" formatCode="0">
                  <c:v>29908</c:v>
                </c:pt>
                <c:pt idx="104" formatCode="0">
                  <c:v>30056</c:v>
                </c:pt>
                <c:pt idx="105" formatCode="0">
                  <c:v>30235</c:v>
                </c:pt>
                <c:pt idx="106" formatCode="0">
                  <c:v>30385</c:v>
                </c:pt>
                <c:pt idx="107" formatCode="0">
                  <c:v>30582</c:v>
                </c:pt>
                <c:pt idx="108" formatCode="0">
                  <c:v>30753</c:v>
                </c:pt>
                <c:pt idx="109" formatCode="0">
                  <c:v>30887</c:v>
                </c:pt>
                <c:pt idx="110" formatCode="0">
                  <c:v>31044</c:v>
                </c:pt>
                <c:pt idx="111" formatCode="0">
                  <c:v>31177</c:v>
                </c:pt>
                <c:pt idx="112" formatCode="0">
                  <c:v>31291</c:v>
                </c:pt>
                <c:pt idx="113" formatCode="0">
                  <c:v>31392</c:v>
                </c:pt>
                <c:pt idx="114" formatCode="0">
                  <c:v>31491</c:v>
                </c:pt>
                <c:pt idx="115" formatCode="0">
                  <c:v>31563</c:v>
                </c:pt>
                <c:pt idx="116" formatCode="0">
                  <c:v>31652</c:v>
                </c:pt>
                <c:pt idx="117" formatCode="0">
                  <c:v>31710</c:v>
                </c:pt>
                <c:pt idx="118" formatCode="0">
                  <c:v>31766</c:v>
                </c:pt>
                <c:pt idx="119" formatCode="0">
                  <c:v>31841</c:v>
                </c:pt>
                <c:pt idx="120" formatCode="0">
                  <c:v>31943</c:v>
                </c:pt>
                <c:pt idx="121" formatCode="0">
                  <c:v>32032</c:v>
                </c:pt>
                <c:pt idx="122" formatCode="0">
                  <c:v>32098</c:v>
                </c:pt>
                <c:pt idx="123" formatCode="0">
                  <c:v>32166</c:v>
                </c:pt>
                <c:pt idx="124" formatCode="0">
                  <c:v>32233</c:v>
                </c:pt>
                <c:pt idx="125" formatCode="0">
                  <c:v>32280</c:v>
                </c:pt>
                <c:pt idx="126" formatCode="0">
                  <c:v>32339</c:v>
                </c:pt>
                <c:pt idx="127" formatCode="0">
                  <c:v>32410</c:v>
                </c:pt>
                <c:pt idx="128" formatCode="0">
                  <c:v>32478</c:v>
                </c:pt>
                <c:pt idx="129" formatCode="0">
                  <c:v>32537</c:v>
                </c:pt>
                <c:pt idx="130" formatCode="0">
                  <c:v>32609</c:v>
                </c:pt>
                <c:pt idx="131" formatCode="0">
                  <c:v>32639</c:v>
                </c:pt>
                <c:pt idx="132" formatCode="0">
                  <c:v>32670</c:v>
                </c:pt>
                <c:pt idx="133" formatCode="0">
                  <c:v>32722</c:v>
                </c:pt>
                <c:pt idx="134" formatCode="0">
                  <c:v>32774</c:v>
                </c:pt>
                <c:pt idx="135" formatCode="0">
                  <c:v>32812</c:v>
                </c:pt>
                <c:pt idx="136" formatCode="0">
                  <c:v>32891</c:v>
                </c:pt>
                <c:pt idx="137" formatCode="0">
                  <c:v>32991</c:v>
                </c:pt>
                <c:pt idx="138" formatCode="0">
                  <c:v>33066</c:v>
                </c:pt>
                <c:pt idx="139" formatCode="0">
                  <c:v>33113</c:v>
                </c:pt>
                <c:pt idx="140" formatCode="0">
                  <c:v>33217</c:v>
                </c:pt>
                <c:pt idx="141" formatCode="0">
                  <c:v>33319</c:v>
                </c:pt>
                <c:pt idx="142" formatCode="0">
                  <c:v>33423</c:v>
                </c:pt>
                <c:pt idx="143" formatCode="0">
                  <c:v>33547</c:v>
                </c:pt>
                <c:pt idx="144" formatCode="0">
                  <c:v>33689</c:v>
                </c:pt>
                <c:pt idx="145" formatCode="0">
                  <c:v>33872</c:v>
                </c:pt>
                <c:pt idx="146" formatCode="0">
                  <c:v>34032</c:v>
                </c:pt>
                <c:pt idx="147" formatCode="0">
                  <c:v>34197</c:v>
                </c:pt>
                <c:pt idx="148" formatCode="0">
                  <c:v>34361</c:v>
                </c:pt>
                <c:pt idx="149" formatCode="0">
                  <c:v>34549</c:v>
                </c:pt>
                <c:pt idx="150" formatCode="0">
                  <c:v>34684</c:v>
                </c:pt>
                <c:pt idx="151" formatCode="0">
                  <c:v>34892</c:v>
                </c:pt>
                <c:pt idx="152" formatCode="0">
                  <c:v>35087</c:v>
                </c:pt>
                <c:pt idx="153" formatCode="0">
                  <c:v>35305</c:v>
                </c:pt>
                <c:pt idx="154" formatCode="0">
                  <c:v>35547</c:v>
                </c:pt>
                <c:pt idx="155" formatCode="0">
                  <c:v>35882</c:v>
                </c:pt>
                <c:pt idx="156" formatCode="0">
                  <c:v>36216</c:v>
                </c:pt>
                <c:pt idx="157" formatCode="0">
                  <c:v>36640</c:v>
                </c:pt>
                <c:pt idx="158" formatCode="0">
                  <c:v>37000</c:v>
                </c:pt>
                <c:pt idx="159" formatCode="0">
                  <c:v>37361</c:v>
                </c:pt>
                <c:pt idx="160" formatCode="0">
                  <c:v>37838</c:v>
                </c:pt>
                <c:pt idx="161" formatCode="0">
                  <c:v>38263</c:v>
                </c:pt>
                <c:pt idx="162" formatCode="0">
                  <c:v>38859</c:v>
                </c:pt>
                <c:pt idx="163" formatCode="0">
                  <c:v>39373</c:v>
                </c:pt>
                <c:pt idx="164" formatCode="0">
                  <c:v>39852</c:v>
                </c:pt>
                <c:pt idx="165" formatCode="0">
                  <c:v>40423</c:v>
                </c:pt>
                <c:pt idx="166" formatCode="0">
                  <c:v>41041</c:v>
                </c:pt>
                <c:pt idx="167" formatCode="0">
                  <c:v>41809</c:v>
                </c:pt>
                <c:pt idx="168" formatCode="0">
                  <c:v>42453</c:v>
                </c:pt>
                <c:pt idx="169" formatCode="0">
                  <c:v>43017</c:v>
                </c:pt>
                <c:pt idx="170" formatCode="0">
                  <c:v>43644</c:v>
                </c:pt>
                <c:pt idx="171" formatCode="0">
                  <c:v>44290</c:v>
                </c:pt>
                <c:pt idx="172" formatCode="0">
                  <c:v>44792</c:v>
                </c:pt>
                <c:pt idx="173" formatCode="0">
                  <c:v>45267</c:v>
                </c:pt>
                <c:pt idx="174" formatCode="0">
                  <c:v>45732</c:v>
                </c:pt>
                <c:pt idx="175" formatCode="0">
                  <c:v>46264</c:v>
                </c:pt>
                <c:pt idx="176" formatCode="0">
                  <c:v>46771</c:v>
                </c:pt>
                <c:pt idx="177" formatCode="0">
                  <c:v>47290</c:v>
                </c:pt>
                <c:pt idx="178" formatCode="0">
                  <c:v>47790</c:v>
                </c:pt>
                <c:pt idx="179" formatCode="0">
                  <c:v>48241</c:v>
                </c:pt>
                <c:pt idx="180" formatCode="0">
                  <c:v>48795</c:v>
                </c:pt>
                <c:pt idx="181" formatCode="0">
                  <c:v>49183</c:v>
                </c:pt>
                <c:pt idx="182" formatCode="0">
                  <c:v>49744</c:v>
                </c:pt>
                <c:pt idx="183" formatCode="0">
                  <c:v>50243</c:v>
                </c:pt>
                <c:pt idx="184" formatCode="0">
                  <c:v>50744</c:v>
                </c:pt>
              </c:numCache>
            </c:numRef>
          </c:val>
          <c:extLst>
            <c:ext xmlns:c16="http://schemas.microsoft.com/office/drawing/2014/chart" uri="{C3380CC4-5D6E-409C-BE32-E72D297353CC}">
              <c16:uniqueId val="{00000146-E05B-4A45-9F14-F2A3DE12A7F0}"/>
            </c:ext>
          </c:extLst>
        </c:ser>
        <c:ser>
          <c:idx val="3"/>
          <c:order val="7"/>
          <c:tx>
            <c:strRef>
              <c:f>'Official - RIVM'!$F$3</c:f>
              <c:strCache>
                <c:ptCount val="1"/>
                <c:pt idx="0">
                  <c:v>New Cases</c:v>
                </c:pt>
              </c:strCache>
            </c:strRef>
          </c:tx>
          <c:spPr>
            <a:solidFill>
              <a:schemeClr val="accent1">
                <a:lumMod val="60000"/>
                <a:lumOff val="40000"/>
              </a:schemeClr>
            </a:solidFill>
            <a:ln>
              <a:solidFill>
                <a:schemeClr val="accent1">
                  <a:lumMod val="60000"/>
                  <a:lumOff val="40000"/>
                </a:schemeClr>
              </a:solidFill>
            </a:ln>
            <a:effectLst>
              <a:outerShdw blurRad="50800" dist="50800" dir="5400000" algn="ctr" rotWithShape="0">
                <a:schemeClr val="tx1">
                  <a:alpha val="70000"/>
                </a:schemeClr>
              </a:outerShd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147-E05B-4A45-9F14-F2A3DE12A7F0}"/>
                </c:ext>
              </c:extLst>
            </c:dLbl>
            <c:dLbl>
              <c:idx val="1"/>
              <c:delete val="1"/>
              <c:extLst>
                <c:ext xmlns:c15="http://schemas.microsoft.com/office/drawing/2012/chart" uri="{CE6537A1-D6FC-4f65-9D91-7224C49458BB}"/>
                <c:ext xmlns:c16="http://schemas.microsoft.com/office/drawing/2014/chart" uri="{C3380CC4-5D6E-409C-BE32-E72D297353CC}">
                  <c16:uniqueId val="{00000148-E05B-4A45-9F14-F2A3DE12A7F0}"/>
                </c:ext>
              </c:extLst>
            </c:dLbl>
            <c:dLbl>
              <c:idx val="2"/>
              <c:delete val="1"/>
              <c:extLst>
                <c:ext xmlns:c15="http://schemas.microsoft.com/office/drawing/2012/chart" uri="{CE6537A1-D6FC-4f65-9D91-7224C49458BB}"/>
                <c:ext xmlns:c16="http://schemas.microsoft.com/office/drawing/2014/chart" uri="{C3380CC4-5D6E-409C-BE32-E72D297353CC}">
                  <c16:uniqueId val="{00000149-E05B-4A45-9F14-F2A3DE12A7F0}"/>
                </c:ext>
              </c:extLst>
            </c:dLbl>
            <c:dLbl>
              <c:idx val="3"/>
              <c:delete val="1"/>
              <c:extLst>
                <c:ext xmlns:c15="http://schemas.microsoft.com/office/drawing/2012/chart" uri="{CE6537A1-D6FC-4f65-9D91-7224C49458BB}"/>
                <c:ext xmlns:c16="http://schemas.microsoft.com/office/drawing/2014/chart" uri="{C3380CC4-5D6E-409C-BE32-E72D297353CC}">
                  <c16:uniqueId val="{0000014A-E05B-4A45-9F14-F2A3DE12A7F0}"/>
                </c:ext>
              </c:extLst>
            </c:dLbl>
            <c:dLbl>
              <c:idx val="4"/>
              <c:delete val="1"/>
              <c:extLst>
                <c:ext xmlns:c15="http://schemas.microsoft.com/office/drawing/2012/chart" uri="{CE6537A1-D6FC-4f65-9D91-7224C49458BB}"/>
                <c:ext xmlns:c16="http://schemas.microsoft.com/office/drawing/2014/chart" uri="{C3380CC4-5D6E-409C-BE32-E72D297353CC}">
                  <c16:uniqueId val="{0000014B-E05B-4A45-9F14-F2A3DE12A7F0}"/>
                </c:ext>
              </c:extLst>
            </c:dLbl>
            <c:dLbl>
              <c:idx val="5"/>
              <c:delete val="1"/>
              <c:extLst>
                <c:ext xmlns:c15="http://schemas.microsoft.com/office/drawing/2012/chart" uri="{CE6537A1-D6FC-4f65-9D91-7224C49458BB}"/>
                <c:ext xmlns:c16="http://schemas.microsoft.com/office/drawing/2014/chart" uri="{C3380CC4-5D6E-409C-BE32-E72D297353CC}">
                  <c16:uniqueId val="{0000014C-E05B-4A45-9F14-F2A3DE12A7F0}"/>
                </c:ext>
              </c:extLst>
            </c:dLbl>
            <c:dLbl>
              <c:idx val="6"/>
              <c:delete val="1"/>
              <c:extLst>
                <c:ext xmlns:c15="http://schemas.microsoft.com/office/drawing/2012/chart" uri="{CE6537A1-D6FC-4f65-9D91-7224C49458BB}"/>
                <c:ext xmlns:c16="http://schemas.microsoft.com/office/drawing/2014/chart" uri="{C3380CC4-5D6E-409C-BE32-E72D297353CC}">
                  <c16:uniqueId val="{0000014D-E05B-4A45-9F14-F2A3DE12A7F0}"/>
                </c:ext>
              </c:extLst>
            </c:dLbl>
            <c:dLbl>
              <c:idx val="7"/>
              <c:delete val="1"/>
              <c:extLst>
                <c:ext xmlns:c15="http://schemas.microsoft.com/office/drawing/2012/chart" uri="{CE6537A1-D6FC-4f65-9D91-7224C49458BB}"/>
                <c:ext xmlns:c16="http://schemas.microsoft.com/office/drawing/2014/chart" uri="{C3380CC4-5D6E-409C-BE32-E72D297353CC}">
                  <c16:uniqueId val="{0000014E-E05B-4A45-9F14-F2A3DE12A7F0}"/>
                </c:ext>
              </c:extLst>
            </c:dLbl>
            <c:dLbl>
              <c:idx val="8"/>
              <c:delete val="1"/>
              <c:extLst>
                <c:ext xmlns:c15="http://schemas.microsoft.com/office/drawing/2012/chart" uri="{CE6537A1-D6FC-4f65-9D91-7224C49458BB}"/>
                <c:ext xmlns:c16="http://schemas.microsoft.com/office/drawing/2014/chart" uri="{C3380CC4-5D6E-409C-BE32-E72D297353CC}">
                  <c16:uniqueId val="{0000014F-E05B-4A45-9F14-F2A3DE12A7F0}"/>
                </c:ext>
              </c:extLst>
            </c:dLbl>
            <c:dLbl>
              <c:idx val="9"/>
              <c:delete val="1"/>
              <c:extLst>
                <c:ext xmlns:c15="http://schemas.microsoft.com/office/drawing/2012/chart" uri="{CE6537A1-D6FC-4f65-9D91-7224C49458BB}"/>
                <c:ext xmlns:c16="http://schemas.microsoft.com/office/drawing/2014/chart" uri="{C3380CC4-5D6E-409C-BE32-E72D297353CC}">
                  <c16:uniqueId val="{00000150-E05B-4A45-9F14-F2A3DE12A7F0}"/>
                </c:ext>
              </c:extLst>
            </c:dLbl>
            <c:dLbl>
              <c:idx val="10"/>
              <c:delete val="1"/>
              <c:extLst>
                <c:ext xmlns:c15="http://schemas.microsoft.com/office/drawing/2012/chart" uri="{CE6537A1-D6FC-4f65-9D91-7224C49458BB}"/>
                <c:ext xmlns:c16="http://schemas.microsoft.com/office/drawing/2014/chart" uri="{C3380CC4-5D6E-409C-BE32-E72D297353CC}">
                  <c16:uniqueId val="{00000151-E05B-4A45-9F14-F2A3DE12A7F0}"/>
                </c:ext>
              </c:extLst>
            </c:dLbl>
            <c:dLbl>
              <c:idx val="11"/>
              <c:delete val="1"/>
              <c:extLst>
                <c:ext xmlns:c15="http://schemas.microsoft.com/office/drawing/2012/chart" uri="{CE6537A1-D6FC-4f65-9D91-7224C49458BB}"/>
                <c:ext xmlns:c16="http://schemas.microsoft.com/office/drawing/2014/chart" uri="{C3380CC4-5D6E-409C-BE32-E72D297353CC}">
                  <c16:uniqueId val="{00000152-E05B-4A45-9F14-F2A3DE12A7F0}"/>
                </c:ext>
              </c:extLst>
            </c:dLbl>
            <c:dLbl>
              <c:idx val="12"/>
              <c:delete val="1"/>
              <c:extLst>
                <c:ext xmlns:c15="http://schemas.microsoft.com/office/drawing/2012/chart" uri="{CE6537A1-D6FC-4f65-9D91-7224C49458BB}"/>
                <c:ext xmlns:c16="http://schemas.microsoft.com/office/drawing/2014/chart" uri="{C3380CC4-5D6E-409C-BE32-E72D297353CC}">
                  <c16:uniqueId val="{00000153-E05B-4A45-9F14-F2A3DE12A7F0}"/>
                </c:ext>
              </c:extLst>
            </c:dLbl>
            <c:dLbl>
              <c:idx val="13"/>
              <c:delete val="1"/>
              <c:extLst>
                <c:ext xmlns:c15="http://schemas.microsoft.com/office/drawing/2012/chart" uri="{CE6537A1-D6FC-4f65-9D91-7224C49458BB}"/>
                <c:ext xmlns:c16="http://schemas.microsoft.com/office/drawing/2014/chart" uri="{C3380CC4-5D6E-409C-BE32-E72D297353CC}">
                  <c16:uniqueId val="{00000154-E05B-4A45-9F14-F2A3DE12A7F0}"/>
                </c:ext>
              </c:extLst>
            </c:dLbl>
            <c:dLbl>
              <c:idx val="14"/>
              <c:delete val="1"/>
              <c:extLst>
                <c:ext xmlns:c15="http://schemas.microsoft.com/office/drawing/2012/chart" uri="{CE6537A1-D6FC-4f65-9D91-7224C49458BB}"/>
                <c:ext xmlns:c16="http://schemas.microsoft.com/office/drawing/2014/chart" uri="{C3380CC4-5D6E-409C-BE32-E72D297353CC}">
                  <c16:uniqueId val="{00000155-E05B-4A45-9F14-F2A3DE12A7F0}"/>
                </c:ext>
              </c:extLst>
            </c:dLbl>
            <c:dLbl>
              <c:idx val="15"/>
              <c:delete val="1"/>
              <c:extLst>
                <c:ext xmlns:c15="http://schemas.microsoft.com/office/drawing/2012/chart" uri="{CE6537A1-D6FC-4f65-9D91-7224C49458BB}"/>
                <c:ext xmlns:c16="http://schemas.microsoft.com/office/drawing/2014/chart" uri="{C3380CC4-5D6E-409C-BE32-E72D297353CC}">
                  <c16:uniqueId val="{00000156-E05B-4A45-9F14-F2A3DE12A7F0}"/>
                </c:ext>
              </c:extLst>
            </c:dLbl>
            <c:dLbl>
              <c:idx val="16"/>
              <c:delete val="1"/>
              <c:extLst>
                <c:ext xmlns:c15="http://schemas.microsoft.com/office/drawing/2012/chart" uri="{CE6537A1-D6FC-4f65-9D91-7224C49458BB}"/>
                <c:ext xmlns:c16="http://schemas.microsoft.com/office/drawing/2014/chart" uri="{C3380CC4-5D6E-409C-BE32-E72D297353CC}">
                  <c16:uniqueId val="{00000157-E05B-4A45-9F14-F2A3DE12A7F0}"/>
                </c:ext>
              </c:extLst>
            </c:dLbl>
            <c:dLbl>
              <c:idx val="17"/>
              <c:delete val="1"/>
              <c:extLst>
                <c:ext xmlns:c15="http://schemas.microsoft.com/office/drawing/2012/chart" uri="{CE6537A1-D6FC-4f65-9D91-7224C49458BB}"/>
                <c:ext xmlns:c16="http://schemas.microsoft.com/office/drawing/2014/chart" uri="{C3380CC4-5D6E-409C-BE32-E72D297353CC}">
                  <c16:uniqueId val="{00000158-E05B-4A45-9F14-F2A3DE12A7F0}"/>
                </c:ext>
              </c:extLst>
            </c:dLbl>
            <c:dLbl>
              <c:idx val="18"/>
              <c:delete val="1"/>
              <c:extLst>
                <c:ext xmlns:c15="http://schemas.microsoft.com/office/drawing/2012/chart" uri="{CE6537A1-D6FC-4f65-9D91-7224C49458BB}"/>
                <c:ext xmlns:c16="http://schemas.microsoft.com/office/drawing/2014/chart" uri="{C3380CC4-5D6E-409C-BE32-E72D297353CC}">
                  <c16:uniqueId val="{00000159-E05B-4A45-9F14-F2A3DE12A7F0}"/>
                </c:ext>
              </c:extLst>
            </c:dLbl>
            <c:dLbl>
              <c:idx val="19"/>
              <c:delete val="1"/>
              <c:extLst>
                <c:ext xmlns:c15="http://schemas.microsoft.com/office/drawing/2012/chart" uri="{CE6537A1-D6FC-4f65-9D91-7224C49458BB}"/>
                <c:ext xmlns:c16="http://schemas.microsoft.com/office/drawing/2014/chart" uri="{C3380CC4-5D6E-409C-BE32-E72D297353CC}">
                  <c16:uniqueId val="{0000015A-E05B-4A45-9F14-F2A3DE12A7F0}"/>
                </c:ext>
              </c:extLst>
            </c:dLbl>
            <c:dLbl>
              <c:idx val="20"/>
              <c:delete val="1"/>
              <c:extLst>
                <c:ext xmlns:c15="http://schemas.microsoft.com/office/drawing/2012/chart" uri="{CE6537A1-D6FC-4f65-9D91-7224C49458BB}"/>
                <c:ext xmlns:c16="http://schemas.microsoft.com/office/drawing/2014/chart" uri="{C3380CC4-5D6E-409C-BE32-E72D297353CC}">
                  <c16:uniqueId val="{0000015B-E05B-4A45-9F14-F2A3DE12A7F0}"/>
                </c:ext>
              </c:extLst>
            </c:dLbl>
            <c:dLbl>
              <c:idx val="21"/>
              <c:delete val="1"/>
              <c:extLst>
                <c:ext xmlns:c15="http://schemas.microsoft.com/office/drawing/2012/chart" uri="{CE6537A1-D6FC-4f65-9D91-7224C49458BB}"/>
                <c:ext xmlns:c16="http://schemas.microsoft.com/office/drawing/2014/chart" uri="{C3380CC4-5D6E-409C-BE32-E72D297353CC}">
                  <c16:uniqueId val="{0000015C-E05B-4A45-9F14-F2A3DE12A7F0}"/>
                </c:ext>
              </c:extLst>
            </c:dLbl>
            <c:dLbl>
              <c:idx val="22"/>
              <c:delete val="1"/>
              <c:extLst>
                <c:ext xmlns:c15="http://schemas.microsoft.com/office/drawing/2012/chart" uri="{CE6537A1-D6FC-4f65-9D91-7224C49458BB}"/>
                <c:ext xmlns:c16="http://schemas.microsoft.com/office/drawing/2014/chart" uri="{C3380CC4-5D6E-409C-BE32-E72D297353CC}">
                  <c16:uniqueId val="{0000015D-E05B-4A45-9F14-F2A3DE12A7F0}"/>
                </c:ext>
              </c:extLst>
            </c:dLbl>
            <c:dLbl>
              <c:idx val="23"/>
              <c:delete val="1"/>
              <c:extLst>
                <c:ext xmlns:c15="http://schemas.microsoft.com/office/drawing/2012/chart" uri="{CE6537A1-D6FC-4f65-9D91-7224C49458BB}"/>
                <c:ext xmlns:c16="http://schemas.microsoft.com/office/drawing/2014/chart" uri="{C3380CC4-5D6E-409C-BE32-E72D297353CC}">
                  <c16:uniqueId val="{0000015E-E05B-4A45-9F14-F2A3DE12A7F0}"/>
                </c:ext>
              </c:extLst>
            </c:dLbl>
            <c:dLbl>
              <c:idx val="24"/>
              <c:delete val="1"/>
              <c:extLst>
                <c:ext xmlns:c15="http://schemas.microsoft.com/office/drawing/2012/chart" uri="{CE6537A1-D6FC-4f65-9D91-7224C49458BB}"/>
                <c:ext xmlns:c16="http://schemas.microsoft.com/office/drawing/2014/chart" uri="{C3380CC4-5D6E-409C-BE32-E72D297353CC}">
                  <c16:uniqueId val="{0000015F-E05B-4A45-9F14-F2A3DE12A7F0}"/>
                </c:ext>
              </c:extLst>
            </c:dLbl>
            <c:dLbl>
              <c:idx val="25"/>
              <c:delete val="1"/>
              <c:extLst>
                <c:ext xmlns:c15="http://schemas.microsoft.com/office/drawing/2012/chart" uri="{CE6537A1-D6FC-4f65-9D91-7224C49458BB}"/>
                <c:ext xmlns:c16="http://schemas.microsoft.com/office/drawing/2014/chart" uri="{C3380CC4-5D6E-409C-BE32-E72D297353CC}">
                  <c16:uniqueId val="{00000160-E05B-4A45-9F14-F2A3DE12A7F0}"/>
                </c:ext>
              </c:extLst>
            </c:dLbl>
            <c:dLbl>
              <c:idx val="26"/>
              <c:delete val="1"/>
              <c:extLst>
                <c:ext xmlns:c15="http://schemas.microsoft.com/office/drawing/2012/chart" uri="{CE6537A1-D6FC-4f65-9D91-7224C49458BB}"/>
                <c:ext xmlns:c16="http://schemas.microsoft.com/office/drawing/2014/chart" uri="{C3380CC4-5D6E-409C-BE32-E72D297353CC}">
                  <c16:uniqueId val="{00000161-E05B-4A45-9F14-F2A3DE12A7F0}"/>
                </c:ext>
              </c:extLst>
            </c:dLbl>
            <c:dLbl>
              <c:idx val="27"/>
              <c:delete val="1"/>
              <c:extLst>
                <c:ext xmlns:c15="http://schemas.microsoft.com/office/drawing/2012/chart" uri="{CE6537A1-D6FC-4f65-9D91-7224C49458BB}"/>
                <c:ext xmlns:c16="http://schemas.microsoft.com/office/drawing/2014/chart" uri="{C3380CC4-5D6E-409C-BE32-E72D297353CC}">
                  <c16:uniqueId val="{00000162-E05B-4A45-9F14-F2A3DE12A7F0}"/>
                </c:ext>
              </c:extLst>
            </c:dLbl>
            <c:dLbl>
              <c:idx val="28"/>
              <c:delete val="1"/>
              <c:extLst>
                <c:ext xmlns:c15="http://schemas.microsoft.com/office/drawing/2012/chart" uri="{CE6537A1-D6FC-4f65-9D91-7224C49458BB}"/>
                <c:ext xmlns:c16="http://schemas.microsoft.com/office/drawing/2014/chart" uri="{C3380CC4-5D6E-409C-BE32-E72D297353CC}">
                  <c16:uniqueId val="{00000163-E05B-4A45-9F14-F2A3DE12A7F0}"/>
                </c:ext>
              </c:extLst>
            </c:dLbl>
            <c:dLbl>
              <c:idx val="29"/>
              <c:delete val="1"/>
              <c:extLst>
                <c:ext xmlns:c15="http://schemas.microsoft.com/office/drawing/2012/chart" uri="{CE6537A1-D6FC-4f65-9D91-7224C49458BB}"/>
                <c:ext xmlns:c16="http://schemas.microsoft.com/office/drawing/2014/chart" uri="{C3380CC4-5D6E-409C-BE32-E72D297353CC}">
                  <c16:uniqueId val="{00000164-E05B-4A45-9F14-F2A3DE12A7F0}"/>
                </c:ext>
              </c:extLst>
            </c:dLbl>
            <c:dLbl>
              <c:idx val="30"/>
              <c:delete val="1"/>
              <c:extLst>
                <c:ext xmlns:c15="http://schemas.microsoft.com/office/drawing/2012/chart" uri="{CE6537A1-D6FC-4f65-9D91-7224C49458BB}"/>
                <c:ext xmlns:c16="http://schemas.microsoft.com/office/drawing/2014/chart" uri="{C3380CC4-5D6E-409C-BE32-E72D297353CC}">
                  <c16:uniqueId val="{00000165-E05B-4A45-9F14-F2A3DE12A7F0}"/>
                </c:ext>
              </c:extLst>
            </c:dLbl>
            <c:dLbl>
              <c:idx val="31"/>
              <c:delete val="1"/>
              <c:extLst>
                <c:ext xmlns:c15="http://schemas.microsoft.com/office/drawing/2012/chart" uri="{CE6537A1-D6FC-4f65-9D91-7224C49458BB}"/>
                <c:ext xmlns:c16="http://schemas.microsoft.com/office/drawing/2014/chart" uri="{C3380CC4-5D6E-409C-BE32-E72D297353CC}">
                  <c16:uniqueId val="{00000166-E05B-4A45-9F14-F2A3DE12A7F0}"/>
                </c:ext>
              </c:extLst>
            </c:dLbl>
            <c:dLbl>
              <c:idx val="32"/>
              <c:delete val="1"/>
              <c:extLst>
                <c:ext xmlns:c15="http://schemas.microsoft.com/office/drawing/2012/chart" uri="{CE6537A1-D6FC-4f65-9D91-7224C49458BB}"/>
                <c:ext xmlns:c16="http://schemas.microsoft.com/office/drawing/2014/chart" uri="{C3380CC4-5D6E-409C-BE32-E72D297353CC}">
                  <c16:uniqueId val="{00000167-E05B-4A45-9F14-F2A3DE12A7F0}"/>
                </c:ext>
              </c:extLst>
            </c:dLbl>
            <c:dLbl>
              <c:idx val="33"/>
              <c:delete val="1"/>
              <c:extLst>
                <c:ext xmlns:c15="http://schemas.microsoft.com/office/drawing/2012/chart" uri="{CE6537A1-D6FC-4f65-9D91-7224C49458BB}"/>
                <c:ext xmlns:c16="http://schemas.microsoft.com/office/drawing/2014/chart" uri="{C3380CC4-5D6E-409C-BE32-E72D297353CC}">
                  <c16:uniqueId val="{00000168-E05B-4A45-9F14-F2A3DE12A7F0}"/>
                </c:ext>
              </c:extLst>
            </c:dLbl>
            <c:dLbl>
              <c:idx val="34"/>
              <c:delete val="1"/>
              <c:extLst>
                <c:ext xmlns:c15="http://schemas.microsoft.com/office/drawing/2012/chart" uri="{CE6537A1-D6FC-4f65-9D91-7224C49458BB}"/>
                <c:ext xmlns:c16="http://schemas.microsoft.com/office/drawing/2014/chart" uri="{C3380CC4-5D6E-409C-BE32-E72D297353CC}">
                  <c16:uniqueId val="{00000169-E05B-4A45-9F14-F2A3DE12A7F0}"/>
                </c:ext>
              </c:extLst>
            </c:dLbl>
            <c:dLbl>
              <c:idx val="35"/>
              <c:delete val="1"/>
              <c:extLst>
                <c:ext xmlns:c15="http://schemas.microsoft.com/office/drawing/2012/chart" uri="{CE6537A1-D6FC-4f65-9D91-7224C49458BB}"/>
                <c:ext xmlns:c16="http://schemas.microsoft.com/office/drawing/2014/chart" uri="{C3380CC4-5D6E-409C-BE32-E72D297353CC}">
                  <c16:uniqueId val="{0000016A-E05B-4A45-9F14-F2A3DE12A7F0}"/>
                </c:ext>
              </c:extLst>
            </c:dLbl>
            <c:dLbl>
              <c:idx val="36"/>
              <c:delete val="1"/>
              <c:extLst>
                <c:ext xmlns:c15="http://schemas.microsoft.com/office/drawing/2012/chart" uri="{CE6537A1-D6FC-4f65-9D91-7224C49458BB}"/>
                <c:ext xmlns:c16="http://schemas.microsoft.com/office/drawing/2014/chart" uri="{C3380CC4-5D6E-409C-BE32-E72D297353CC}">
                  <c16:uniqueId val="{0000016B-E05B-4A45-9F14-F2A3DE12A7F0}"/>
                </c:ext>
              </c:extLst>
            </c:dLbl>
            <c:dLbl>
              <c:idx val="37"/>
              <c:delete val="1"/>
              <c:extLst>
                <c:ext xmlns:c15="http://schemas.microsoft.com/office/drawing/2012/chart" uri="{CE6537A1-D6FC-4f65-9D91-7224C49458BB}"/>
                <c:ext xmlns:c16="http://schemas.microsoft.com/office/drawing/2014/chart" uri="{C3380CC4-5D6E-409C-BE32-E72D297353CC}">
                  <c16:uniqueId val="{0000016C-E05B-4A45-9F14-F2A3DE12A7F0}"/>
                </c:ext>
              </c:extLst>
            </c:dLbl>
            <c:dLbl>
              <c:idx val="38"/>
              <c:delete val="1"/>
              <c:extLst>
                <c:ext xmlns:c15="http://schemas.microsoft.com/office/drawing/2012/chart" uri="{CE6537A1-D6FC-4f65-9D91-7224C49458BB}"/>
                <c:ext xmlns:c16="http://schemas.microsoft.com/office/drawing/2014/chart" uri="{C3380CC4-5D6E-409C-BE32-E72D297353CC}">
                  <c16:uniqueId val="{0000016D-E05B-4A45-9F14-F2A3DE12A7F0}"/>
                </c:ext>
              </c:extLst>
            </c:dLbl>
            <c:dLbl>
              <c:idx val="39"/>
              <c:delete val="1"/>
              <c:extLst>
                <c:ext xmlns:c15="http://schemas.microsoft.com/office/drawing/2012/chart" uri="{CE6537A1-D6FC-4f65-9D91-7224C49458BB}"/>
                <c:ext xmlns:c16="http://schemas.microsoft.com/office/drawing/2014/chart" uri="{C3380CC4-5D6E-409C-BE32-E72D297353CC}">
                  <c16:uniqueId val="{0000016E-E05B-4A45-9F14-F2A3DE12A7F0}"/>
                </c:ext>
              </c:extLst>
            </c:dLbl>
            <c:dLbl>
              <c:idx val="40"/>
              <c:delete val="1"/>
              <c:extLst>
                <c:ext xmlns:c15="http://schemas.microsoft.com/office/drawing/2012/chart" uri="{CE6537A1-D6FC-4f65-9D91-7224C49458BB}"/>
                <c:ext xmlns:c16="http://schemas.microsoft.com/office/drawing/2014/chart" uri="{C3380CC4-5D6E-409C-BE32-E72D297353CC}">
                  <c16:uniqueId val="{0000016F-E05B-4A45-9F14-F2A3DE12A7F0}"/>
                </c:ext>
              </c:extLst>
            </c:dLbl>
            <c:dLbl>
              <c:idx val="41"/>
              <c:delete val="1"/>
              <c:extLst>
                <c:ext xmlns:c15="http://schemas.microsoft.com/office/drawing/2012/chart" uri="{CE6537A1-D6FC-4f65-9D91-7224C49458BB}"/>
                <c:ext xmlns:c16="http://schemas.microsoft.com/office/drawing/2014/chart" uri="{C3380CC4-5D6E-409C-BE32-E72D297353CC}">
                  <c16:uniqueId val="{00000170-E05B-4A45-9F14-F2A3DE12A7F0}"/>
                </c:ext>
              </c:extLst>
            </c:dLbl>
            <c:dLbl>
              <c:idx val="42"/>
              <c:delete val="1"/>
              <c:extLst>
                <c:ext xmlns:c15="http://schemas.microsoft.com/office/drawing/2012/chart" uri="{CE6537A1-D6FC-4f65-9D91-7224C49458BB}"/>
                <c:ext xmlns:c16="http://schemas.microsoft.com/office/drawing/2014/chart" uri="{C3380CC4-5D6E-409C-BE32-E72D297353CC}">
                  <c16:uniqueId val="{00000171-E05B-4A45-9F14-F2A3DE12A7F0}"/>
                </c:ext>
              </c:extLst>
            </c:dLbl>
            <c:dLbl>
              <c:idx val="43"/>
              <c:delete val="1"/>
              <c:extLst>
                <c:ext xmlns:c15="http://schemas.microsoft.com/office/drawing/2012/chart" uri="{CE6537A1-D6FC-4f65-9D91-7224C49458BB}"/>
                <c:ext xmlns:c16="http://schemas.microsoft.com/office/drawing/2014/chart" uri="{C3380CC4-5D6E-409C-BE32-E72D297353CC}">
                  <c16:uniqueId val="{00000172-E05B-4A45-9F14-F2A3DE12A7F0}"/>
                </c:ext>
              </c:extLst>
            </c:dLbl>
            <c:dLbl>
              <c:idx val="44"/>
              <c:delete val="1"/>
              <c:extLst>
                <c:ext xmlns:c15="http://schemas.microsoft.com/office/drawing/2012/chart" uri="{CE6537A1-D6FC-4f65-9D91-7224C49458BB}"/>
                <c:ext xmlns:c16="http://schemas.microsoft.com/office/drawing/2014/chart" uri="{C3380CC4-5D6E-409C-BE32-E72D297353CC}">
                  <c16:uniqueId val="{00000173-E05B-4A45-9F14-F2A3DE12A7F0}"/>
                </c:ext>
              </c:extLst>
            </c:dLbl>
            <c:dLbl>
              <c:idx val="45"/>
              <c:delete val="1"/>
              <c:extLst>
                <c:ext xmlns:c15="http://schemas.microsoft.com/office/drawing/2012/chart" uri="{CE6537A1-D6FC-4f65-9D91-7224C49458BB}"/>
                <c:ext xmlns:c16="http://schemas.microsoft.com/office/drawing/2014/chart" uri="{C3380CC4-5D6E-409C-BE32-E72D297353CC}">
                  <c16:uniqueId val="{00000174-E05B-4A45-9F14-F2A3DE12A7F0}"/>
                </c:ext>
              </c:extLst>
            </c:dLbl>
            <c:dLbl>
              <c:idx val="46"/>
              <c:delete val="1"/>
              <c:extLst>
                <c:ext xmlns:c15="http://schemas.microsoft.com/office/drawing/2012/chart" uri="{CE6537A1-D6FC-4f65-9D91-7224C49458BB}"/>
                <c:ext xmlns:c16="http://schemas.microsoft.com/office/drawing/2014/chart" uri="{C3380CC4-5D6E-409C-BE32-E72D297353CC}">
                  <c16:uniqueId val="{00000175-E05B-4A45-9F14-F2A3DE12A7F0}"/>
                </c:ext>
              </c:extLst>
            </c:dLbl>
            <c:dLbl>
              <c:idx val="47"/>
              <c:delete val="1"/>
              <c:extLst>
                <c:ext xmlns:c15="http://schemas.microsoft.com/office/drawing/2012/chart" uri="{CE6537A1-D6FC-4f65-9D91-7224C49458BB}"/>
                <c:ext xmlns:c16="http://schemas.microsoft.com/office/drawing/2014/chart" uri="{C3380CC4-5D6E-409C-BE32-E72D297353CC}">
                  <c16:uniqueId val="{00000176-E05B-4A45-9F14-F2A3DE12A7F0}"/>
                </c:ext>
              </c:extLst>
            </c:dLbl>
            <c:dLbl>
              <c:idx val="48"/>
              <c:delete val="1"/>
              <c:extLst>
                <c:ext xmlns:c15="http://schemas.microsoft.com/office/drawing/2012/chart" uri="{CE6537A1-D6FC-4f65-9D91-7224C49458BB}"/>
                <c:ext xmlns:c16="http://schemas.microsoft.com/office/drawing/2014/chart" uri="{C3380CC4-5D6E-409C-BE32-E72D297353CC}">
                  <c16:uniqueId val="{00000177-E05B-4A45-9F14-F2A3DE12A7F0}"/>
                </c:ext>
              </c:extLst>
            </c:dLbl>
            <c:dLbl>
              <c:idx val="49"/>
              <c:delete val="1"/>
              <c:extLst>
                <c:ext xmlns:c15="http://schemas.microsoft.com/office/drawing/2012/chart" uri="{CE6537A1-D6FC-4f65-9D91-7224C49458BB}"/>
                <c:ext xmlns:c16="http://schemas.microsoft.com/office/drawing/2014/chart" uri="{C3380CC4-5D6E-409C-BE32-E72D297353CC}">
                  <c16:uniqueId val="{00000178-E05B-4A45-9F14-F2A3DE12A7F0}"/>
                </c:ext>
              </c:extLst>
            </c:dLbl>
            <c:dLbl>
              <c:idx val="50"/>
              <c:delete val="1"/>
              <c:extLst>
                <c:ext xmlns:c15="http://schemas.microsoft.com/office/drawing/2012/chart" uri="{CE6537A1-D6FC-4f65-9D91-7224C49458BB}"/>
                <c:ext xmlns:c16="http://schemas.microsoft.com/office/drawing/2014/chart" uri="{C3380CC4-5D6E-409C-BE32-E72D297353CC}">
                  <c16:uniqueId val="{00000179-E05B-4A45-9F14-F2A3DE12A7F0}"/>
                </c:ext>
              </c:extLst>
            </c:dLbl>
            <c:dLbl>
              <c:idx val="51"/>
              <c:delete val="1"/>
              <c:extLst>
                <c:ext xmlns:c15="http://schemas.microsoft.com/office/drawing/2012/chart" uri="{CE6537A1-D6FC-4f65-9D91-7224C49458BB}"/>
                <c:ext xmlns:c16="http://schemas.microsoft.com/office/drawing/2014/chart" uri="{C3380CC4-5D6E-409C-BE32-E72D297353CC}">
                  <c16:uniqueId val="{0000017A-E05B-4A45-9F14-F2A3DE12A7F0}"/>
                </c:ext>
              </c:extLst>
            </c:dLbl>
            <c:dLbl>
              <c:idx val="52"/>
              <c:delete val="1"/>
              <c:extLst>
                <c:ext xmlns:c15="http://schemas.microsoft.com/office/drawing/2012/chart" uri="{CE6537A1-D6FC-4f65-9D91-7224C49458BB}"/>
                <c:ext xmlns:c16="http://schemas.microsoft.com/office/drawing/2014/chart" uri="{C3380CC4-5D6E-409C-BE32-E72D297353CC}">
                  <c16:uniqueId val="{0000017B-E05B-4A45-9F14-F2A3DE12A7F0}"/>
                </c:ext>
              </c:extLst>
            </c:dLbl>
            <c:dLbl>
              <c:idx val="53"/>
              <c:delete val="1"/>
              <c:extLst>
                <c:ext xmlns:c15="http://schemas.microsoft.com/office/drawing/2012/chart" uri="{CE6537A1-D6FC-4f65-9D91-7224C49458BB}"/>
                <c:ext xmlns:c16="http://schemas.microsoft.com/office/drawing/2014/chart" uri="{C3380CC4-5D6E-409C-BE32-E72D297353CC}">
                  <c16:uniqueId val="{0000017C-E05B-4A45-9F14-F2A3DE12A7F0}"/>
                </c:ext>
              </c:extLst>
            </c:dLbl>
            <c:dLbl>
              <c:idx val="54"/>
              <c:delete val="1"/>
              <c:extLst>
                <c:ext xmlns:c15="http://schemas.microsoft.com/office/drawing/2012/chart" uri="{CE6537A1-D6FC-4f65-9D91-7224C49458BB}"/>
                <c:ext xmlns:c16="http://schemas.microsoft.com/office/drawing/2014/chart" uri="{C3380CC4-5D6E-409C-BE32-E72D297353CC}">
                  <c16:uniqueId val="{0000017D-E05B-4A45-9F14-F2A3DE12A7F0}"/>
                </c:ext>
              </c:extLst>
            </c:dLbl>
            <c:dLbl>
              <c:idx val="55"/>
              <c:delete val="1"/>
              <c:extLst>
                <c:ext xmlns:c15="http://schemas.microsoft.com/office/drawing/2012/chart" uri="{CE6537A1-D6FC-4f65-9D91-7224C49458BB}"/>
                <c:ext xmlns:c16="http://schemas.microsoft.com/office/drawing/2014/chart" uri="{C3380CC4-5D6E-409C-BE32-E72D297353CC}">
                  <c16:uniqueId val="{0000017E-E05B-4A45-9F14-F2A3DE12A7F0}"/>
                </c:ext>
              </c:extLst>
            </c:dLbl>
            <c:dLbl>
              <c:idx val="56"/>
              <c:delete val="1"/>
              <c:extLst>
                <c:ext xmlns:c15="http://schemas.microsoft.com/office/drawing/2012/chart" uri="{CE6537A1-D6FC-4f65-9D91-7224C49458BB}">
                  <c15:layout>
                    <c:manualLayout>
                      <c:w val="6.0621316216919338E-2"/>
                      <c:h val="3.9364853313531935E-2"/>
                    </c:manualLayout>
                  </c15:layout>
                </c:ext>
                <c:ext xmlns:c16="http://schemas.microsoft.com/office/drawing/2014/chart" uri="{C3380CC4-5D6E-409C-BE32-E72D297353CC}">
                  <c16:uniqueId val="{0000017F-E05B-4A45-9F14-F2A3DE12A7F0}"/>
                </c:ext>
              </c:extLst>
            </c:dLbl>
            <c:dLbl>
              <c:idx val="57"/>
              <c:delete val="1"/>
              <c:extLst>
                <c:ext xmlns:c15="http://schemas.microsoft.com/office/drawing/2012/chart" uri="{CE6537A1-D6FC-4f65-9D91-7224C49458BB}"/>
                <c:ext xmlns:c16="http://schemas.microsoft.com/office/drawing/2014/chart" uri="{C3380CC4-5D6E-409C-BE32-E72D297353CC}">
                  <c16:uniqueId val="{00000180-E05B-4A45-9F14-F2A3DE12A7F0}"/>
                </c:ext>
              </c:extLst>
            </c:dLbl>
            <c:dLbl>
              <c:idx val="58"/>
              <c:delete val="1"/>
              <c:extLst>
                <c:ext xmlns:c15="http://schemas.microsoft.com/office/drawing/2012/chart" uri="{CE6537A1-D6FC-4f65-9D91-7224C49458BB}"/>
                <c:ext xmlns:c16="http://schemas.microsoft.com/office/drawing/2014/chart" uri="{C3380CC4-5D6E-409C-BE32-E72D297353CC}">
                  <c16:uniqueId val="{00000181-E05B-4A45-9F14-F2A3DE12A7F0}"/>
                </c:ext>
              </c:extLst>
            </c:dLbl>
            <c:dLbl>
              <c:idx val="59"/>
              <c:delete val="1"/>
              <c:extLst>
                <c:ext xmlns:c15="http://schemas.microsoft.com/office/drawing/2012/chart" uri="{CE6537A1-D6FC-4f65-9D91-7224C49458BB}"/>
                <c:ext xmlns:c16="http://schemas.microsoft.com/office/drawing/2014/chart" uri="{C3380CC4-5D6E-409C-BE32-E72D297353CC}">
                  <c16:uniqueId val="{00000182-E05B-4A45-9F14-F2A3DE12A7F0}"/>
                </c:ext>
              </c:extLst>
            </c:dLbl>
            <c:dLbl>
              <c:idx val="60"/>
              <c:delete val="1"/>
              <c:extLst>
                <c:ext xmlns:c15="http://schemas.microsoft.com/office/drawing/2012/chart" uri="{CE6537A1-D6FC-4f65-9D91-7224C49458BB}"/>
                <c:ext xmlns:c16="http://schemas.microsoft.com/office/drawing/2014/chart" uri="{C3380CC4-5D6E-409C-BE32-E72D297353CC}">
                  <c16:uniqueId val="{00000183-E05B-4A45-9F14-F2A3DE12A7F0}"/>
                </c:ext>
              </c:extLst>
            </c:dLbl>
            <c:dLbl>
              <c:idx val="61"/>
              <c:delete val="1"/>
              <c:extLst>
                <c:ext xmlns:c15="http://schemas.microsoft.com/office/drawing/2012/chart" uri="{CE6537A1-D6FC-4f65-9D91-7224C49458BB}"/>
                <c:ext xmlns:c16="http://schemas.microsoft.com/office/drawing/2014/chart" uri="{C3380CC4-5D6E-409C-BE32-E72D297353CC}">
                  <c16:uniqueId val="{00000184-E05B-4A45-9F14-F2A3DE12A7F0}"/>
                </c:ext>
              </c:extLst>
            </c:dLbl>
            <c:dLbl>
              <c:idx val="62"/>
              <c:delete val="1"/>
              <c:extLst>
                <c:ext xmlns:c15="http://schemas.microsoft.com/office/drawing/2012/chart" uri="{CE6537A1-D6FC-4f65-9D91-7224C49458BB}"/>
                <c:ext xmlns:c16="http://schemas.microsoft.com/office/drawing/2014/chart" uri="{C3380CC4-5D6E-409C-BE32-E72D297353CC}">
                  <c16:uniqueId val="{00000185-E05B-4A45-9F14-F2A3DE12A7F0}"/>
                </c:ext>
              </c:extLst>
            </c:dLbl>
            <c:dLbl>
              <c:idx val="63"/>
              <c:delete val="1"/>
              <c:extLst>
                <c:ext xmlns:c15="http://schemas.microsoft.com/office/drawing/2012/chart" uri="{CE6537A1-D6FC-4f65-9D91-7224C49458BB}"/>
                <c:ext xmlns:c16="http://schemas.microsoft.com/office/drawing/2014/chart" uri="{C3380CC4-5D6E-409C-BE32-E72D297353CC}">
                  <c16:uniqueId val="{00000186-E05B-4A45-9F14-F2A3DE12A7F0}"/>
                </c:ext>
              </c:extLst>
            </c:dLbl>
            <c:dLbl>
              <c:idx val="64"/>
              <c:delete val="1"/>
              <c:extLst>
                <c:ext xmlns:c15="http://schemas.microsoft.com/office/drawing/2012/chart" uri="{CE6537A1-D6FC-4f65-9D91-7224C49458BB}"/>
                <c:ext xmlns:c16="http://schemas.microsoft.com/office/drawing/2014/chart" uri="{C3380CC4-5D6E-409C-BE32-E72D297353CC}">
                  <c16:uniqueId val="{00000187-E05B-4A45-9F14-F2A3DE12A7F0}"/>
                </c:ext>
              </c:extLst>
            </c:dLbl>
            <c:dLbl>
              <c:idx val="65"/>
              <c:delete val="1"/>
              <c:extLst>
                <c:ext xmlns:c15="http://schemas.microsoft.com/office/drawing/2012/chart" uri="{CE6537A1-D6FC-4f65-9D91-7224C49458BB}"/>
                <c:ext xmlns:c16="http://schemas.microsoft.com/office/drawing/2014/chart" uri="{C3380CC4-5D6E-409C-BE32-E72D297353CC}">
                  <c16:uniqueId val="{00000188-E05B-4A45-9F14-F2A3DE12A7F0}"/>
                </c:ext>
              </c:extLst>
            </c:dLbl>
            <c:dLbl>
              <c:idx val="66"/>
              <c:delete val="1"/>
              <c:extLst>
                <c:ext xmlns:c15="http://schemas.microsoft.com/office/drawing/2012/chart" uri="{CE6537A1-D6FC-4f65-9D91-7224C49458BB}"/>
                <c:ext xmlns:c16="http://schemas.microsoft.com/office/drawing/2014/chart" uri="{C3380CC4-5D6E-409C-BE32-E72D297353CC}">
                  <c16:uniqueId val="{00000189-E05B-4A45-9F14-F2A3DE12A7F0}"/>
                </c:ext>
              </c:extLst>
            </c:dLbl>
            <c:dLbl>
              <c:idx val="67"/>
              <c:delete val="1"/>
              <c:extLst>
                <c:ext xmlns:c15="http://schemas.microsoft.com/office/drawing/2012/chart" uri="{CE6537A1-D6FC-4f65-9D91-7224C49458BB}"/>
                <c:ext xmlns:c16="http://schemas.microsoft.com/office/drawing/2014/chart" uri="{C3380CC4-5D6E-409C-BE32-E72D297353CC}">
                  <c16:uniqueId val="{0000018A-E05B-4A45-9F14-F2A3DE12A7F0}"/>
                </c:ext>
              </c:extLst>
            </c:dLbl>
            <c:dLbl>
              <c:idx val="68"/>
              <c:delete val="1"/>
              <c:extLst>
                <c:ext xmlns:c15="http://schemas.microsoft.com/office/drawing/2012/chart" uri="{CE6537A1-D6FC-4f65-9D91-7224C49458BB}"/>
                <c:ext xmlns:c16="http://schemas.microsoft.com/office/drawing/2014/chart" uri="{C3380CC4-5D6E-409C-BE32-E72D297353CC}">
                  <c16:uniqueId val="{0000018B-E05B-4A45-9F14-F2A3DE12A7F0}"/>
                </c:ext>
              </c:extLst>
            </c:dLbl>
            <c:dLbl>
              <c:idx val="69"/>
              <c:delete val="1"/>
              <c:extLst>
                <c:ext xmlns:c15="http://schemas.microsoft.com/office/drawing/2012/chart" uri="{CE6537A1-D6FC-4f65-9D91-7224C49458BB}"/>
                <c:ext xmlns:c16="http://schemas.microsoft.com/office/drawing/2014/chart" uri="{C3380CC4-5D6E-409C-BE32-E72D297353CC}">
                  <c16:uniqueId val="{0000018C-E05B-4A45-9F14-F2A3DE12A7F0}"/>
                </c:ext>
              </c:extLst>
            </c:dLbl>
            <c:dLbl>
              <c:idx val="70"/>
              <c:delete val="1"/>
              <c:extLst>
                <c:ext xmlns:c15="http://schemas.microsoft.com/office/drawing/2012/chart" uri="{CE6537A1-D6FC-4f65-9D91-7224C49458BB}"/>
                <c:ext xmlns:c16="http://schemas.microsoft.com/office/drawing/2014/chart" uri="{C3380CC4-5D6E-409C-BE32-E72D297353CC}">
                  <c16:uniqueId val="{0000018D-E05B-4A45-9F14-F2A3DE12A7F0}"/>
                </c:ext>
              </c:extLst>
            </c:dLbl>
            <c:dLbl>
              <c:idx val="71"/>
              <c:delete val="1"/>
              <c:extLst>
                <c:ext xmlns:c15="http://schemas.microsoft.com/office/drawing/2012/chart" uri="{CE6537A1-D6FC-4f65-9D91-7224C49458BB}"/>
                <c:ext xmlns:c16="http://schemas.microsoft.com/office/drawing/2014/chart" uri="{C3380CC4-5D6E-409C-BE32-E72D297353CC}">
                  <c16:uniqueId val="{0000018E-E05B-4A45-9F14-F2A3DE12A7F0}"/>
                </c:ext>
              </c:extLst>
            </c:dLbl>
            <c:dLbl>
              <c:idx val="72"/>
              <c:delete val="1"/>
              <c:extLst>
                <c:ext xmlns:c15="http://schemas.microsoft.com/office/drawing/2012/chart" uri="{CE6537A1-D6FC-4f65-9D91-7224C49458BB}"/>
                <c:ext xmlns:c16="http://schemas.microsoft.com/office/drawing/2014/chart" uri="{C3380CC4-5D6E-409C-BE32-E72D297353CC}">
                  <c16:uniqueId val="{0000018F-E05B-4A45-9F14-F2A3DE12A7F0}"/>
                </c:ext>
              </c:extLst>
            </c:dLbl>
            <c:dLbl>
              <c:idx val="73"/>
              <c:delete val="1"/>
              <c:extLst>
                <c:ext xmlns:c15="http://schemas.microsoft.com/office/drawing/2012/chart" uri="{CE6537A1-D6FC-4f65-9D91-7224C49458BB}"/>
                <c:ext xmlns:c16="http://schemas.microsoft.com/office/drawing/2014/chart" uri="{C3380CC4-5D6E-409C-BE32-E72D297353CC}">
                  <c16:uniqueId val="{00000190-E05B-4A45-9F14-F2A3DE12A7F0}"/>
                </c:ext>
              </c:extLst>
            </c:dLbl>
            <c:dLbl>
              <c:idx val="74"/>
              <c:delete val="1"/>
              <c:extLst>
                <c:ext xmlns:c15="http://schemas.microsoft.com/office/drawing/2012/chart" uri="{CE6537A1-D6FC-4f65-9D91-7224C49458BB}"/>
                <c:ext xmlns:c16="http://schemas.microsoft.com/office/drawing/2014/chart" uri="{C3380CC4-5D6E-409C-BE32-E72D297353CC}">
                  <c16:uniqueId val="{00000191-E05B-4A45-9F14-F2A3DE12A7F0}"/>
                </c:ext>
              </c:extLst>
            </c:dLbl>
            <c:dLbl>
              <c:idx val="75"/>
              <c:delete val="1"/>
              <c:extLst>
                <c:ext xmlns:c15="http://schemas.microsoft.com/office/drawing/2012/chart" uri="{CE6537A1-D6FC-4f65-9D91-7224C49458BB}"/>
                <c:ext xmlns:c16="http://schemas.microsoft.com/office/drawing/2014/chart" uri="{C3380CC4-5D6E-409C-BE32-E72D297353CC}">
                  <c16:uniqueId val="{00000192-E05B-4A45-9F14-F2A3DE12A7F0}"/>
                </c:ext>
              </c:extLst>
            </c:dLbl>
            <c:dLbl>
              <c:idx val="76"/>
              <c:delete val="1"/>
              <c:extLst>
                <c:ext xmlns:c15="http://schemas.microsoft.com/office/drawing/2012/chart" uri="{CE6537A1-D6FC-4f65-9D91-7224C49458BB}"/>
                <c:ext xmlns:c16="http://schemas.microsoft.com/office/drawing/2014/chart" uri="{C3380CC4-5D6E-409C-BE32-E72D297353CC}">
                  <c16:uniqueId val="{00000193-E05B-4A45-9F14-F2A3DE12A7F0}"/>
                </c:ext>
              </c:extLst>
            </c:dLbl>
            <c:dLbl>
              <c:idx val="77"/>
              <c:delete val="1"/>
              <c:extLst>
                <c:ext xmlns:c15="http://schemas.microsoft.com/office/drawing/2012/chart" uri="{CE6537A1-D6FC-4f65-9D91-7224C49458BB}"/>
                <c:ext xmlns:c16="http://schemas.microsoft.com/office/drawing/2014/chart" uri="{C3380CC4-5D6E-409C-BE32-E72D297353CC}">
                  <c16:uniqueId val="{00000194-E05B-4A45-9F14-F2A3DE12A7F0}"/>
                </c:ext>
              </c:extLst>
            </c:dLbl>
            <c:dLbl>
              <c:idx val="78"/>
              <c:delete val="1"/>
              <c:extLst>
                <c:ext xmlns:c15="http://schemas.microsoft.com/office/drawing/2012/chart" uri="{CE6537A1-D6FC-4f65-9D91-7224C49458BB}"/>
                <c:ext xmlns:c16="http://schemas.microsoft.com/office/drawing/2014/chart" uri="{C3380CC4-5D6E-409C-BE32-E72D297353CC}">
                  <c16:uniqueId val="{00000195-E05B-4A45-9F14-F2A3DE12A7F0}"/>
                </c:ext>
              </c:extLst>
            </c:dLbl>
            <c:dLbl>
              <c:idx val="79"/>
              <c:delete val="1"/>
              <c:extLst>
                <c:ext xmlns:c15="http://schemas.microsoft.com/office/drawing/2012/chart" uri="{CE6537A1-D6FC-4f65-9D91-7224C49458BB}"/>
                <c:ext xmlns:c16="http://schemas.microsoft.com/office/drawing/2014/chart" uri="{C3380CC4-5D6E-409C-BE32-E72D297353CC}">
                  <c16:uniqueId val="{00000196-E05B-4A45-9F14-F2A3DE12A7F0}"/>
                </c:ext>
              </c:extLst>
            </c:dLbl>
            <c:dLbl>
              <c:idx val="80"/>
              <c:delete val="1"/>
              <c:extLst>
                <c:ext xmlns:c15="http://schemas.microsoft.com/office/drawing/2012/chart" uri="{CE6537A1-D6FC-4f65-9D91-7224C49458BB}"/>
                <c:ext xmlns:c16="http://schemas.microsoft.com/office/drawing/2014/chart" uri="{C3380CC4-5D6E-409C-BE32-E72D297353CC}">
                  <c16:uniqueId val="{00000197-E05B-4A45-9F14-F2A3DE12A7F0}"/>
                </c:ext>
              </c:extLst>
            </c:dLbl>
            <c:dLbl>
              <c:idx val="81"/>
              <c:delete val="1"/>
              <c:extLst>
                <c:ext xmlns:c15="http://schemas.microsoft.com/office/drawing/2012/chart" uri="{CE6537A1-D6FC-4f65-9D91-7224C49458BB}"/>
                <c:ext xmlns:c16="http://schemas.microsoft.com/office/drawing/2014/chart" uri="{C3380CC4-5D6E-409C-BE32-E72D297353CC}">
                  <c16:uniqueId val="{00000198-E05B-4A45-9F14-F2A3DE12A7F0}"/>
                </c:ext>
              </c:extLst>
            </c:dLbl>
            <c:dLbl>
              <c:idx val="82"/>
              <c:delete val="1"/>
              <c:extLst>
                <c:ext xmlns:c15="http://schemas.microsoft.com/office/drawing/2012/chart" uri="{CE6537A1-D6FC-4f65-9D91-7224C49458BB}"/>
                <c:ext xmlns:c16="http://schemas.microsoft.com/office/drawing/2014/chart" uri="{C3380CC4-5D6E-409C-BE32-E72D297353CC}">
                  <c16:uniqueId val="{00000199-E05B-4A45-9F14-F2A3DE12A7F0}"/>
                </c:ext>
              </c:extLst>
            </c:dLbl>
            <c:dLbl>
              <c:idx val="83"/>
              <c:delete val="1"/>
              <c:extLst>
                <c:ext xmlns:c15="http://schemas.microsoft.com/office/drawing/2012/chart" uri="{CE6537A1-D6FC-4f65-9D91-7224C49458BB}"/>
                <c:ext xmlns:c16="http://schemas.microsoft.com/office/drawing/2014/chart" uri="{C3380CC4-5D6E-409C-BE32-E72D297353CC}">
                  <c16:uniqueId val="{0000019A-E05B-4A45-9F14-F2A3DE12A7F0}"/>
                </c:ext>
              </c:extLst>
            </c:dLbl>
            <c:dLbl>
              <c:idx val="84"/>
              <c:delete val="1"/>
              <c:extLst>
                <c:ext xmlns:c15="http://schemas.microsoft.com/office/drawing/2012/chart" uri="{CE6537A1-D6FC-4f65-9D91-7224C49458BB}"/>
                <c:ext xmlns:c16="http://schemas.microsoft.com/office/drawing/2014/chart" uri="{C3380CC4-5D6E-409C-BE32-E72D297353CC}">
                  <c16:uniqueId val="{0000019B-E05B-4A45-9F14-F2A3DE12A7F0}"/>
                </c:ext>
              </c:extLst>
            </c:dLbl>
            <c:dLbl>
              <c:idx val="85"/>
              <c:delete val="1"/>
              <c:extLst>
                <c:ext xmlns:c15="http://schemas.microsoft.com/office/drawing/2012/chart" uri="{CE6537A1-D6FC-4f65-9D91-7224C49458BB}"/>
                <c:ext xmlns:c16="http://schemas.microsoft.com/office/drawing/2014/chart" uri="{C3380CC4-5D6E-409C-BE32-E72D297353CC}">
                  <c16:uniqueId val="{0000019C-E05B-4A45-9F14-F2A3DE12A7F0}"/>
                </c:ext>
              </c:extLst>
            </c:dLbl>
            <c:dLbl>
              <c:idx val="86"/>
              <c:delete val="1"/>
              <c:extLst>
                <c:ext xmlns:c15="http://schemas.microsoft.com/office/drawing/2012/chart" uri="{CE6537A1-D6FC-4f65-9D91-7224C49458BB}"/>
                <c:ext xmlns:c16="http://schemas.microsoft.com/office/drawing/2014/chart" uri="{C3380CC4-5D6E-409C-BE32-E72D297353CC}">
                  <c16:uniqueId val="{0000019D-E05B-4A45-9F14-F2A3DE12A7F0}"/>
                </c:ext>
              </c:extLst>
            </c:dLbl>
            <c:dLbl>
              <c:idx val="87"/>
              <c:delete val="1"/>
              <c:extLst>
                <c:ext xmlns:c15="http://schemas.microsoft.com/office/drawing/2012/chart" uri="{CE6537A1-D6FC-4f65-9D91-7224C49458BB}"/>
                <c:ext xmlns:c16="http://schemas.microsoft.com/office/drawing/2014/chart" uri="{C3380CC4-5D6E-409C-BE32-E72D297353CC}">
                  <c16:uniqueId val="{0000019E-E05B-4A45-9F14-F2A3DE12A7F0}"/>
                </c:ext>
              </c:extLst>
            </c:dLbl>
            <c:dLbl>
              <c:idx val="88"/>
              <c:delete val="1"/>
              <c:extLst>
                <c:ext xmlns:c15="http://schemas.microsoft.com/office/drawing/2012/chart" uri="{CE6537A1-D6FC-4f65-9D91-7224C49458BB}"/>
                <c:ext xmlns:c16="http://schemas.microsoft.com/office/drawing/2014/chart" uri="{C3380CC4-5D6E-409C-BE32-E72D297353CC}">
                  <c16:uniqueId val="{0000019F-E05B-4A45-9F14-F2A3DE12A7F0}"/>
                </c:ext>
              </c:extLst>
            </c:dLbl>
            <c:dLbl>
              <c:idx val="89"/>
              <c:delete val="1"/>
              <c:extLst>
                <c:ext xmlns:c15="http://schemas.microsoft.com/office/drawing/2012/chart" uri="{CE6537A1-D6FC-4f65-9D91-7224C49458BB}"/>
                <c:ext xmlns:c16="http://schemas.microsoft.com/office/drawing/2014/chart" uri="{C3380CC4-5D6E-409C-BE32-E72D297353CC}">
                  <c16:uniqueId val="{000001A0-E05B-4A45-9F14-F2A3DE12A7F0}"/>
                </c:ext>
              </c:extLst>
            </c:dLbl>
            <c:dLbl>
              <c:idx val="90"/>
              <c:delete val="1"/>
              <c:extLst>
                <c:ext xmlns:c15="http://schemas.microsoft.com/office/drawing/2012/chart" uri="{CE6537A1-D6FC-4f65-9D91-7224C49458BB}"/>
                <c:ext xmlns:c16="http://schemas.microsoft.com/office/drawing/2014/chart" uri="{C3380CC4-5D6E-409C-BE32-E72D297353CC}">
                  <c16:uniqueId val="{000001A1-E05B-4A45-9F14-F2A3DE12A7F0}"/>
                </c:ext>
              </c:extLst>
            </c:dLbl>
            <c:dLbl>
              <c:idx val="91"/>
              <c:delete val="1"/>
              <c:extLst>
                <c:ext xmlns:c15="http://schemas.microsoft.com/office/drawing/2012/chart" uri="{CE6537A1-D6FC-4f65-9D91-7224C49458BB}"/>
                <c:ext xmlns:c16="http://schemas.microsoft.com/office/drawing/2014/chart" uri="{C3380CC4-5D6E-409C-BE32-E72D297353CC}">
                  <c16:uniqueId val="{000001A2-E05B-4A45-9F14-F2A3DE12A7F0}"/>
                </c:ext>
              </c:extLst>
            </c:dLbl>
            <c:dLbl>
              <c:idx val="92"/>
              <c:delete val="1"/>
              <c:extLst>
                <c:ext xmlns:c15="http://schemas.microsoft.com/office/drawing/2012/chart" uri="{CE6537A1-D6FC-4f65-9D91-7224C49458BB}"/>
                <c:ext xmlns:c16="http://schemas.microsoft.com/office/drawing/2014/chart" uri="{C3380CC4-5D6E-409C-BE32-E72D297353CC}">
                  <c16:uniqueId val="{000001A3-E05B-4A45-9F14-F2A3DE12A7F0}"/>
                </c:ext>
              </c:extLst>
            </c:dLbl>
            <c:dLbl>
              <c:idx val="93"/>
              <c:delete val="1"/>
              <c:extLst>
                <c:ext xmlns:c15="http://schemas.microsoft.com/office/drawing/2012/chart" uri="{CE6537A1-D6FC-4f65-9D91-7224C49458BB}"/>
                <c:ext xmlns:c16="http://schemas.microsoft.com/office/drawing/2014/chart" uri="{C3380CC4-5D6E-409C-BE32-E72D297353CC}">
                  <c16:uniqueId val="{000001A4-E05B-4A45-9F14-F2A3DE12A7F0}"/>
                </c:ext>
              </c:extLst>
            </c:dLbl>
            <c:dLbl>
              <c:idx val="94"/>
              <c:delete val="1"/>
              <c:extLst>
                <c:ext xmlns:c15="http://schemas.microsoft.com/office/drawing/2012/chart" uri="{CE6537A1-D6FC-4f65-9D91-7224C49458BB}"/>
                <c:ext xmlns:c16="http://schemas.microsoft.com/office/drawing/2014/chart" uri="{C3380CC4-5D6E-409C-BE32-E72D297353CC}">
                  <c16:uniqueId val="{000001A5-E05B-4A45-9F14-F2A3DE12A7F0}"/>
                </c:ext>
              </c:extLst>
            </c:dLbl>
            <c:dLbl>
              <c:idx val="95"/>
              <c:delete val="1"/>
              <c:extLst>
                <c:ext xmlns:c15="http://schemas.microsoft.com/office/drawing/2012/chart" uri="{CE6537A1-D6FC-4f65-9D91-7224C49458BB}"/>
                <c:ext xmlns:c16="http://schemas.microsoft.com/office/drawing/2014/chart" uri="{C3380CC4-5D6E-409C-BE32-E72D297353CC}">
                  <c16:uniqueId val="{000001A6-E05B-4A45-9F14-F2A3DE12A7F0}"/>
                </c:ext>
              </c:extLst>
            </c:dLbl>
            <c:dLbl>
              <c:idx val="96"/>
              <c:delete val="1"/>
              <c:extLst>
                <c:ext xmlns:c15="http://schemas.microsoft.com/office/drawing/2012/chart" uri="{CE6537A1-D6FC-4f65-9D91-7224C49458BB}"/>
                <c:ext xmlns:c16="http://schemas.microsoft.com/office/drawing/2014/chart" uri="{C3380CC4-5D6E-409C-BE32-E72D297353CC}">
                  <c16:uniqueId val="{000001A7-E05B-4A45-9F14-F2A3DE12A7F0}"/>
                </c:ext>
              </c:extLst>
            </c:dLbl>
            <c:dLbl>
              <c:idx val="97"/>
              <c:delete val="1"/>
              <c:extLst>
                <c:ext xmlns:c15="http://schemas.microsoft.com/office/drawing/2012/chart" uri="{CE6537A1-D6FC-4f65-9D91-7224C49458BB}"/>
                <c:ext xmlns:c16="http://schemas.microsoft.com/office/drawing/2014/chart" uri="{C3380CC4-5D6E-409C-BE32-E72D297353CC}">
                  <c16:uniqueId val="{000001A8-E05B-4A45-9F14-F2A3DE12A7F0}"/>
                </c:ext>
              </c:extLst>
            </c:dLbl>
            <c:dLbl>
              <c:idx val="98"/>
              <c:delete val="1"/>
              <c:extLst>
                <c:ext xmlns:c15="http://schemas.microsoft.com/office/drawing/2012/chart" uri="{CE6537A1-D6FC-4f65-9D91-7224C49458BB}"/>
                <c:ext xmlns:c16="http://schemas.microsoft.com/office/drawing/2014/chart" uri="{C3380CC4-5D6E-409C-BE32-E72D297353CC}">
                  <c16:uniqueId val="{000001A9-E05B-4A45-9F14-F2A3DE12A7F0}"/>
                </c:ext>
              </c:extLst>
            </c:dLbl>
            <c:dLbl>
              <c:idx val="99"/>
              <c:delete val="1"/>
              <c:extLst>
                <c:ext xmlns:c15="http://schemas.microsoft.com/office/drawing/2012/chart" uri="{CE6537A1-D6FC-4f65-9D91-7224C49458BB}"/>
                <c:ext xmlns:c16="http://schemas.microsoft.com/office/drawing/2014/chart" uri="{C3380CC4-5D6E-409C-BE32-E72D297353CC}">
                  <c16:uniqueId val="{000001AA-E05B-4A45-9F14-F2A3DE12A7F0}"/>
                </c:ext>
              </c:extLst>
            </c:dLbl>
            <c:dLbl>
              <c:idx val="100"/>
              <c:delete val="1"/>
              <c:extLst>
                <c:ext xmlns:c15="http://schemas.microsoft.com/office/drawing/2012/chart" uri="{CE6537A1-D6FC-4f65-9D91-7224C49458BB}"/>
                <c:ext xmlns:c16="http://schemas.microsoft.com/office/drawing/2014/chart" uri="{C3380CC4-5D6E-409C-BE32-E72D297353CC}">
                  <c16:uniqueId val="{000001AB-E05B-4A45-9F14-F2A3DE12A7F0}"/>
                </c:ext>
              </c:extLst>
            </c:dLbl>
            <c:dLbl>
              <c:idx val="101"/>
              <c:delete val="1"/>
              <c:extLst>
                <c:ext xmlns:c15="http://schemas.microsoft.com/office/drawing/2012/chart" uri="{CE6537A1-D6FC-4f65-9D91-7224C49458BB}"/>
                <c:ext xmlns:c16="http://schemas.microsoft.com/office/drawing/2014/chart" uri="{C3380CC4-5D6E-409C-BE32-E72D297353CC}">
                  <c16:uniqueId val="{000001AC-E05B-4A45-9F14-F2A3DE12A7F0}"/>
                </c:ext>
              </c:extLst>
            </c:dLbl>
            <c:dLbl>
              <c:idx val="102"/>
              <c:delete val="1"/>
              <c:extLst>
                <c:ext xmlns:c15="http://schemas.microsoft.com/office/drawing/2012/chart" uri="{CE6537A1-D6FC-4f65-9D91-7224C49458BB}"/>
                <c:ext xmlns:c16="http://schemas.microsoft.com/office/drawing/2014/chart" uri="{C3380CC4-5D6E-409C-BE32-E72D297353CC}">
                  <c16:uniqueId val="{000001AD-E05B-4A45-9F14-F2A3DE12A7F0}"/>
                </c:ext>
              </c:extLst>
            </c:dLbl>
            <c:dLbl>
              <c:idx val="103"/>
              <c:delete val="1"/>
              <c:extLst>
                <c:ext xmlns:c15="http://schemas.microsoft.com/office/drawing/2012/chart" uri="{CE6537A1-D6FC-4f65-9D91-7224C49458BB}"/>
                <c:ext xmlns:c16="http://schemas.microsoft.com/office/drawing/2014/chart" uri="{C3380CC4-5D6E-409C-BE32-E72D297353CC}">
                  <c16:uniqueId val="{000001AE-E05B-4A45-9F14-F2A3DE12A7F0}"/>
                </c:ext>
              </c:extLst>
            </c:dLbl>
            <c:dLbl>
              <c:idx val="104"/>
              <c:delete val="1"/>
              <c:extLst>
                <c:ext xmlns:c15="http://schemas.microsoft.com/office/drawing/2012/chart" uri="{CE6537A1-D6FC-4f65-9D91-7224C49458BB}"/>
                <c:ext xmlns:c16="http://schemas.microsoft.com/office/drawing/2014/chart" uri="{C3380CC4-5D6E-409C-BE32-E72D297353CC}">
                  <c16:uniqueId val="{000001AF-E05B-4A45-9F14-F2A3DE12A7F0}"/>
                </c:ext>
              </c:extLst>
            </c:dLbl>
            <c:dLbl>
              <c:idx val="105"/>
              <c:delete val="1"/>
              <c:extLst>
                <c:ext xmlns:c15="http://schemas.microsoft.com/office/drawing/2012/chart" uri="{CE6537A1-D6FC-4f65-9D91-7224C49458BB}"/>
                <c:ext xmlns:c16="http://schemas.microsoft.com/office/drawing/2014/chart" uri="{C3380CC4-5D6E-409C-BE32-E72D297353CC}">
                  <c16:uniqueId val="{000001B0-E05B-4A45-9F14-F2A3DE12A7F0}"/>
                </c:ext>
              </c:extLst>
            </c:dLbl>
            <c:dLbl>
              <c:idx val="106"/>
              <c:delete val="1"/>
              <c:extLst>
                <c:ext xmlns:c15="http://schemas.microsoft.com/office/drawing/2012/chart" uri="{CE6537A1-D6FC-4f65-9D91-7224C49458BB}"/>
                <c:ext xmlns:c16="http://schemas.microsoft.com/office/drawing/2014/chart" uri="{C3380CC4-5D6E-409C-BE32-E72D297353CC}">
                  <c16:uniqueId val="{000001B1-E05B-4A45-9F14-F2A3DE12A7F0}"/>
                </c:ext>
              </c:extLst>
            </c:dLbl>
            <c:dLbl>
              <c:idx val="107"/>
              <c:delete val="1"/>
              <c:extLst>
                <c:ext xmlns:c15="http://schemas.microsoft.com/office/drawing/2012/chart" uri="{CE6537A1-D6FC-4f65-9D91-7224C49458BB}"/>
                <c:ext xmlns:c16="http://schemas.microsoft.com/office/drawing/2014/chart" uri="{C3380CC4-5D6E-409C-BE32-E72D297353CC}">
                  <c16:uniqueId val="{000001B2-E05B-4A45-9F14-F2A3DE12A7F0}"/>
                </c:ext>
              </c:extLst>
            </c:dLbl>
            <c:dLbl>
              <c:idx val="108"/>
              <c:delete val="1"/>
              <c:extLst>
                <c:ext xmlns:c15="http://schemas.microsoft.com/office/drawing/2012/chart" uri="{CE6537A1-D6FC-4f65-9D91-7224C49458BB}"/>
                <c:ext xmlns:c16="http://schemas.microsoft.com/office/drawing/2014/chart" uri="{C3380CC4-5D6E-409C-BE32-E72D297353CC}">
                  <c16:uniqueId val="{000001B3-E05B-4A45-9F14-F2A3DE12A7F0}"/>
                </c:ext>
              </c:extLst>
            </c:dLbl>
            <c:dLbl>
              <c:idx val="109"/>
              <c:delete val="1"/>
              <c:extLst>
                <c:ext xmlns:c15="http://schemas.microsoft.com/office/drawing/2012/chart" uri="{CE6537A1-D6FC-4f65-9D91-7224C49458BB}"/>
                <c:ext xmlns:c16="http://schemas.microsoft.com/office/drawing/2014/chart" uri="{C3380CC4-5D6E-409C-BE32-E72D297353CC}">
                  <c16:uniqueId val="{000001B4-E05B-4A45-9F14-F2A3DE12A7F0}"/>
                </c:ext>
              </c:extLst>
            </c:dLbl>
            <c:dLbl>
              <c:idx val="110"/>
              <c:delete val="1"/>
              <c:extLst>
                <c:ext xmlns:c15="http://schemas.microsoft.com/office/drawing/2012/chart" uri="{CE6537A1-D6FC-4f65-9D91-7224C49458BB}"/>
                <c:ext xmlns:c16="http://schemas.microsoft.com/office/drawing/2014/chart" uri="{C3380CC4-5D6E-409C-BE32-E72D297353CC}">
                  <c16:uniqueId val="{000001B5-E05B-4A45-9F14-F2A3DE12A7F0}"/>
                </c:ext>
              </c:extLst>
            </c:dLbl>
            <c:dLbl>
              <c:idx val="111"/>
              <c:delete val="1"/>
              <c:extLst>
                <c:ext xmlns:c15="http://schemas.microsoft.com/office/drawing/2012/chart" uri="{CE6537A1-D6FC-4f65-9D91-7224C49458BB}"/>
                <c:ext xmlns:c16="http://schemas.microsoft.com/office/drawing/2014/chart" uri="{C3380CC4-5D6E-409C-BE32-E72D297353CC}">
                  <c16:uniqueId val="{000001B6-E05B-4A45-9F14-F2A3DE12A7F0}"/>
                </c:ext>
              </c:extLst>
            </c:dLbl>
            <c:dLbl>
              <c:idx val="112"/>
              <c:delete val="1"/>
              <c:extLst>
                <c:ext xmlns:c15="http://schemas.microsoft.com/office/drawing/2012/chart" uri="{CE6537A1-D6FC-4f65-9D91-7224C49458BB}"/>
                <c:ext xmlns:c16="http://schemas.microsoft.com/office/drawing/2014/chart" uri="{C3380CC4-5D6E-409C-BE32-E72D297353CC}">
                  <c16:uniqueId val="{000001B7-E05B-4A45-9F14-F2A3DE12A7F0}"/>
                </c:ext>
              </c:extLst>
            </c:dLbl>
            <c:dLbl>
              <c:idx val="113"/>
              <c:delete val="1"/>
              <c:extLst>
                <c:ext xmlns:c15="http://schemas.microsoft.com/office/drawing/2012/chart" uri="{CE6537A1-D6FC-4f65-9D91-7224C49458BB}"/>
                <c:ext xmlns:c16="http://schemas.microsoft.com/office/drawing/2014/chart" uri="{C3380CC4-5D6E-409C-BE32-E72D297353CC}">
                  <c16:uniqueId val="{000001B8-E05B-4A45-9F14-F2A3DE12A7F0}"/>
                </c:ext>
              </c:extLst>
            </c:dLbl>
            <c:dLbl>
              <c:idx val="114"/>
              <c:delete val="1"/>
              <c:extLst>
                <c:ext xmlns:c15="http://schemas.microsoft.com/office/drawing/2012/chart" uri="{CE6537A1-D6FC-4f65-9D91-7224C49458BB}"/>
                <c:ext xmlns:c16="http://schemas.microsoft.com/office/drawing/2014/chart" uri="{C3380CC4-5D6E-409C-BE32-E72D297353CC}">
                  <c16:uniqueId val="{000001B9-E05B-4A45-9F14-F2A3DE12A7F0}"/>
                </c:ext>
              </c:extLst>
            </c:dLbl>
            <c:dLbl>
              <c:idx val="115"/>
              <c:delete val="1"/>
              <c:extLst>
                <c:ext xmlns:c15="http://schemas.microsoft.com/office/drawing/2012/chart" uri="{CE6537A1-D6FC-4f65-9D91-7224C49458BB}"/>
                <c:ext xmlns:c16="http://schemas.microsoft.com/office/drawing/2014/chart" uri="{C3380CC4-5D6E-409C-BE32-E72D297353CC}">
                  <c16:uniqueId val="{000001BA-E05B-4A45-9F14-F2A3DE12A7F0}"/>
                </c:ext>
              </c:extLst>
            </c:dLbl>
            <c:dLbl>
              <c:idx val="116"/>
              <c:delete val="1"/>
              <c:extLst>
                <c:ext xmlns:c15="http://schemas.microsoft.com/office/drawing/2012/chart" uri="{CE6537A1-D6FC-4f65-9D91-7224C49458BB}"/>
                <c:ext xmlns:c16="http://schemas.microsoft.com/office/drawing/2014/chart" uri="{C3380CC4-5D6E-409C-BE32-E72D297353CC}">
                  <c16:uniqueId val="{000001BB-E05B-4A45-9F14-F2A3DE12A7F0}"/>
                </c:ext>
              </c:extLst>
            </c:dLbl>
            <c:dLbl>
              <c:idx val="117"/>
              <c:delete val="1"/>
              <c:extLst>
                <c:ext xmlns:c15="http://schemas.microsoft.com/office/drawing/2012/chart" uri="{CE6537A1-D6FC-4f65-9D91-7224C49458BB}"/>
                <c:ext xmlns:c16="http://schemas.microsoft.com/office/drawing/2014/chart" uri="{C3380CC4-5D6E-409C-BE32-E72D297353CC}">
                  <c16:uniqueId val="{000001BC-E05B-4A45-9F14-F2A3DE12A7F0}"/>
                </c:ext>
              </c:extLst>
            </c:dLbl>
            <c:dLbl>
              <c:idx val="118"/>
              <c:delete val="1"/>
              <c:extLst>
                <c:ext xmlns:c15="http://schemas.microsoft.com/office/drawing/2012/chart" uri="{CE6537A1-D6FC-4f65-9D91-7224C49458BB}"/>
                <c:ext xmlns:c16="http://schemas.microsoft.com/office/drawing/2014/chart" uri="{C3380CC4-5D6E-409C-BE32-E72D297353CC}">
                  <c16:uniqueId val="{000001BD-E05B-4A45-9F14-F2A3DE12A7F0}"/>
                </c:ext>
              </c:extLst>
            </c:dLbl>
            <c:dLbl>
              <c:idx val="119"/>
              <c:delete val="1"/>
              <c:extLst>
                <c:ext xmlns:c15="http://schemas.microsoft.com/office/drawing/2012/chart" uri="{CE6537A1-D6FC-4f65-9D91-7224C49458BB}"/>
                <c:ext xmlns:c16="http://schemas.microsoft.com/office/drawing/2014/chart" uri="{C3380CC4-5D6E-409C-BE32-E72D297353CC}">
                  <c16:uniqueId val="{000001BE-E05B-4A45-9F14-F2A3DE12A7F0}"/>
                </c:ext>
              </c:extLst>
            </c:dLbl>
            <c:dLbl>
              <c:idx val="120"/>
              <c:delete val="1"/>
              <c:extLst>
                <c:ext xmlns:c15="http://schemas.microsoft.com/office/drawing/2012/chart" uri="{CE6537A1-D6FC-4f65-9D91-7224C49458BB}"/>
                <c:ext xmlns:c16="http://schemas.microsoft.com/office/drawing/2014/chart" uri="{C3380CC4-5D6E-409C-BE32-E72D297353CC}">
                  <c16:uniqueId val="{000001BF-E05B-4A45-9F14-F2A3DE12A7F0}"/>
                </c:ext>
              </c:extLst>
            </c:dLbl>
            <c:dLbl>
              <c:idx val="121"/>
              <c:delete val="1"/>
              <c:extLst>
                <c:ext xmlns:c15="http://schemas.microsoft.com/office/drawing/2012/chart" uri="{CE6537A1-D6FC-4f65-9D91-7224C49458BB}"/>
                <c:ext xmlns:c16="http://schemas.microsoft.com/office/drawing/2014/chart" uri="{C3380CC4-5D6E-409C-BE32-E72D297353CC}">
                  <c16:uniqueId val="{000001C0-E05B-4A45-9F14-F2A3DE12A7F0}"/>
                </c:ext>
              </c:extLst>
            </c:dLbl>
            <c:dLbl>
              <c:idx val="122"/>
              <c:delete val="1"/>
              <c:extLst>
                <c:ext xmlns:c15="http://schemas.microsoft.com/office/drawing/2012/chart" uri="{CE6537A1-D6FC-4f65-9D91-7224C49458BB}"/>
                <c:ext xmlns:c16="http://schemas.microsoft.com/office/drawing/2014/chart" uri="{C3380CC4-5D6E-409C-BE32-E72D297353CC}">
                  <c16:uniqueId val="{000001C1-E05B-4A45-9F14-F2A3DE12A7F0}"/>
                </c:ext>
              </c:extLst>
            </c:dLbl>
            <c:dLbl>
              <c:idx val="123"/>
              <c:delete val="1"/>
              <c:extLst>
                <c:ext xmlns:c15="http://schemas.microsoft.com/office/drawing/2012/chart" uri="{CE6537A1-D6FC-4f65-9D91-7224C49458BB}"/>
                <c:ext xmlns:c16="http://schemas.microsoft.com/office/drawing/2014/chart" uri="{C3380CC4-5D6E-409C-BE32-E72D297353CC}">
                  <c16:uniqueId val="{000001C2-E05B-4A45-9F14-F2A3DE12A7F0}"/>
                </c:ext>
              </c:extLst>
            </c:dLbl>
            <c:dLbl>
              <c:idx val="124"/>
              <c:delete val="1"/>
              <c:extLst>
                <c:ext xmlns:c15="http://schemas.microsoft.com/office/drawing/2012/chart" uri="{CE6537A1-D6FC-4f65-9D91-7224C49458BB}"/>
                <c:ext xmlns:c16="http://schemas.microsoft.com/office/drawing/2014/chart" uri="{C3380CC4-5D6E-409C-BE32-E72D297353CC}">
                  <c16:uniqueId val="{000001C3-E05B-4A45-9F14-F2A3DE12A7F0}"/>
                </c:ext>
              </c:extLst>
            </c:dLbl>
            <c:dLbl>
              <c:idx val="125"/>
              <c:delete val="1"/>
              <c:extLst>
                <c:ext xmlns:c15="http://schemas.microsoft.com/office/drawing/2012/chart" uri="{CE6537A1-D6FC-4f65-9D91-7224C49458BB}"/>
                <c:ext xmlns:c16="http://schemas.microsoft.com/office/drawing/2014/chart" uri="{C3380CC4-5D6E-409C-BE32-E72D297353CC}">
                  <c16:uniqueId val="{000001C4-E05B-4A45-9F14-F2A3DE12A7F0}"/>
                </c:ext>
              </c:extLst>
            </c:dLbl>
            <c:dLbl>
              <c:idx val="126"/>
              <c:delete val="1"/>
              <c:extLst>
                <c:ext xmlns:c15="http://schemas.microsoft.com/office/drawing/2012/chart" uri="{CE6537A1-D6FC-4f65-9D91-7224C49458BB}"/>
                <c:ext xmlns:c16="http://schemas.microsoft.com/office/drawing/2014/chart" uri="{C3380CC4-5D6E-409C-BE32-E72D297353CC}">
                  <c16:uniqueId val="{000001C5-E05B-4A45-9F14-F2A3DE12A7F0}"/>
                </c:ext>
              </c:extLst>
            </c:dLbl>
            <c:dLbl>
              <c:idx val="127"/>
              <c:delete val="1"/>
              <c:extLst>
                <c:ext xmlns:c15="http://schemas.microsoft.com/office/drawing/2012/chart" uri="{CE6537A1-D6FC-4f65-9D91-7224C49458BB}"/>
                <c:ext xmlns:c16="http://schemas.microsoft.com/office/drawing/2014/chart" uri="{C3380CC4-5D6E-409C-BE32-E72D297353CC}">
                  <c16:uniqueId val="{000001C6-E05B-4A45-9F14-F2A3DE12A7F0}"/>
                </c:ext>
              </c:extLst>
            </c:dLbl>
            <c:dLbl>
              <c:idx val="128"/>
              <c:delete val="1"/>
              <c:extLst>
                <c:ext xmlns:c15="http://schemas.microsoft.com/office/drawing/2012/chart" uri="{CE6537A1-D6FC-4f65-9D91-7224C49458BB}"/>
                <c:ext xmlns:c16="http://schemas.microsoft.com/office/drawing/2014/chart" uri="{C3380CC4-5D6E-409C-BE32-E72D297353CC}">
                  <c16:uniqueId val="{000001C7-E05B-4A45-9F14-F2A3DE12A7F0}"/>
                </c:ext>
              </c:extLst>
            </c:dLbl>
            <c:dLbl>
              <c:idx val="129"/>
              <c:delete val="1"/>
              <c:extLst>
                <c:ext xmlns:c15="http://schemas.microsoft.com/office/drawing/2012/chart" uri="{CE6537A1-D6FC-4f65-9D91-7224C49458BB}"/>
                <c:ext xmlns:c16="http://schemas.microsoft.com/office/drawing/2014/chart" uri="{C3380CC4-5D6E-409C-BE32-E72D297353CC}">
                  <c16:uniqueId val="{000001C8-E05B-4A45-9F14-F2A3DE12A7F0}"/>
                </c:ext>
              </c:extLst>
            </c:dLbl>
            <c:dLbl>
              <c:idx val="130"/>
              <c:delete val="1"/>
              <c:extLst>
                <c:ext xmlns:c15="http://schemas.microsoft.com/office/drawing/2012/chart" uri="{CE6537A1-D6FC-4f65-9D91-7224C49458BB}"/>
                <c:ext xmlns:c16="http://schemas.microsoft.com/office/drawing/2014/chart" uri="{C3380CC4-5D6E-409C-BE32-E72D297353CC}">
                  <c16:uniqueId val="{000001C9-E05B-4A45-9F14-F2A3DE12A7F0}"/>
                </c:ext>
              </c:extLst>
            </c:dLbl>
            <c:dLbl>
              <c:idx val="131"/>
              <c:delete val="1"/>
              <c:extLst>
                <c:ext xmlns:c15="http://schemas.microsoft.com/office/drawing/2012/chart" uri="{CE6537A1-D6FC-4f65-9D91-7224C49458BB}"/>
                <c:ext xmlns:c16="http://schemas.microsoft.com/office/drawing/2014/chart" uri="{C3380CC4-5D6E-409C-BE32-E72D297353CC}">
                  <c16:uniqueId val="{000001CA-E05B-4A45-9F14-F2A3DE12A7F0}"/>
                </c:ext>
              </c:extLst>
            </c:dLbl>
            <c:dLbl>
              <c:idx val="132"/>
              <c:delete val="1"/>
              <c:extLst>
                <c:ext xmlns:c15="http://schemas.microsoft.com/office/drawing/2012/chart" uri="{CE6537A1-D6FC-4f65-9D91-7224C49458BB}"/>
                <c:ext xmlns:c16="http://schemas.microsoft.com/office/drawing/2014/chart" uri="{C3380CC4-5D6E-409C-BE32-E72D297353CC}">
                  <c16:uniqueId val="{000001CB-E05B-4A45-9F14-F2A3DE12A7F0}"/>
                </c:ext>
              </c:extLst>
            </c:dLbl>
            <c:dLbl>
              <c:idx val="133"/>
              <c:delete val="1"/>
              <c:extLst>
                <c:ext xmlns:c15="http://schemas.microsoft.com/office/drawing/2012/chart" uri="{CE6537A1-D6FC-4f65-9D91-7224C49458BB}"/>
                <c:ext xmlns:c16="http://schemas.microsoft.com/office/drawing/2014/chart" uri="{C3380CC4-5D6E-409C-BE32-E72D297353CC}">
                  <c16:uniqueId val="{000001CC-E05B-4A45-9F14-F2A3DE12A7F0}"/>
                </c:ext>
              </c:extLst>
            </c:dLbl>
            <c:dLbl>
              <c:idx val="134"/>
              <c:delete val="1"/>
              <c:extLst>
                <c:ext xmlns:c15="http://schemas.microsoft.com/office/drawing/2012/chart" uri="{CE6537A1-D6FC-4f65-9D91-7224C49458BB}"/>
                <c:ext xmlns:c16="http://schemas.microsoft.com/office/drawing/2014/chart" uri="{C3380CC4-5D6E-409C-BE32-E72D297353CC}">
                  <c16:uniqueId val="{000001CD-E05B-4A45-9F14-F2A3DE12A7F0}"/>
                </c:ext>
              </c:extLst>
            </c:dLbl>
            <c:dLbl>
              <c:idx val="135"/>
              <c:delete val="1"/>
              <c:extLst>
                <c:ext xmlns:c15="http://schemas.microsoft.com/office/drawing/2012/chart" uri="{CE6537A1-D6FC-4f65-9D91-7224C49458BB}"/>
                <c:ext xmlns:c16="http://schemas.microsoft.com/office/drawing/2014/chart" uri="{C3380CC4-5D6E-409C-BE32-E72D297353CC}">
                  <c16:uniqueId val="{000001CE-E05B-4A45-9F14-F2A3DE12A7F0}"/>
                </c:ext>
              </c:extLst>
            </c:dLbl>
            <c:dLbl>
              <c:idx val="136"/>
              <c:delete val="1"/>
              <c:extLst>
                <c:ext xmlns:c15="http://schemas.microsoft.com/office/drawing/2012/chart" uri="{CE6537A1-D6FC-4f65-9D91-7224C49458BB}"/>
                <c:ext xmlns:c16="http://schemas.microsoft.com/office/drawing/2014/chart" uri="{C3380CC4-5D6E-409C-BE32-E72D297353CC}">
                  <c16:uniqueId val="{000001CF-E05B-4A45-9F14-F2A3DE12A7F0}"/>
                </c:ext>
              </c:extLst>
            </c:dLbl>
            <c:dLbl>
              <c:idx val="137"/>
              <c:delete val="1"/>
              <c:extLst>
                <c:ext xmlns:c15="http://schemas.microsoft.com/office/drawing/2012/chart" uri="{CE6537A1-D6FC-4f65-9D91-7224C49458BB}"/>
                <c:ext xmlns:c16="http://schemas.microsoft.com/office/drawing/2014/chart" uri="{C3380CC4-5D6E-409C-BE32-E72D297353CC}">
                  <c16:uniqueId val="{000001D0-E05B-4A45-9F14-F2A3DE12A7F0}"/>
                </c:ext>
              </c:extLst>
            </c:dLbl>
            <c:dLbl>
              <c:idx val="138"/>
              <c:delete val="1"/>
              <c:extLst>
                <c:ext xmlns:c15="http://schemas.microsoft.com/office/drawing/2012/chart" uri="{CE6537A1-D6FC-4f65-9D91-7224C49458BB}"/>
                <c:ext xmlns:c16="http://schemas.microsoft.com/office/drawing/2014/chart" uri="{C3380CC4-5D6E-409C-BE32-E72D297353CC}">
                  <c16:uniqueId val="{000001D1-E05B-4A45-9F14-F2A3DE12A7F0}"/>
                </c:ext>
              </c:extLst>
            </c:dLbl>
            <c:dLbl>
              <c:idx val="139"/>
              <c:delete val="1"/>
              <c:extLst>
                <c:ext xmlns:c15="http://schemas.microsoft.com/office/drawing/2012/chart" uri="{CE6537A1-D6FC-4f65-9D91-7224C49458BB}"/>
                <c:ext xmlns:c16="http://schemas.microsoft.com/office/drawing/2014/chart" uri="{C3380CC4-5D6E-409C-BE32-E72D297353CC}">
                  <c16:uniqueId val="{000001D2-E05B-4A45-9F14-F2A3DE12A7F0}"/>
                </c:ext>
              </c:extLst>
            </c:dLbl>
            <c:dLbl>
              <c:idx val="140"/>
              <c:delete val="1"/>
              <c:extLst>
                <c:ext xmlns:c15="http://schemas.microsoft.com/office/drawing/2012/chart" uri="{CE6537A1-D6FC-4f65-9D91-7224C49458BB}"/>
                <c:ext xmlns:c16="http://schemas.microsoft.com/office/drawing/2014/chart" uri="{C3380CC4-5D6E-409C-BE32-E72D297353CC}">
                  <c16:uniqueId val="{000001D3-E05B-4A45-9F14-F2A3DE12A7F0}"/>
                </c:ext>
              </c:extLst>
            </c:dLbl>
            <c:dLbl>
              <c:idx val="141"/>
              <c:delete val="1"/>
              <c:extLst>
                <c:ext xmlns:c15="http://schemas.microsoft.com/office/drawing/2012/chart" uri="{CE6537A1-D6FC-4f65-9D91-7224C49458BB}"/>
                <c:ext xmlns:c16="http://schemas.microsoft.com/office/drawing/2014/chart" uri="{C3380CC4-5D6E-409C-BE32-E72D297353CC}">
                  <c16:uniqueId val="{000001D4-E05B-4A45-9F14-F2A3DE12A7F0}"/>
                </c:ext>
              </c:extLst>
            </c:dLbl>
            <c:dLbl>
              <c:idx val="142"/>
              <c:delete val="1"/>
              <c:extLst>
                <c:ext xmlns:c15="http://schemas.microsoft.com/office/drawing/2012/chart" uri="{CE6537A1-D6FC-4f65-9D91-7224C49458BB}"/>
                <c:ext xmlns:c16="http://schemas.microsoft.com/office/drawing/2014/chart" uri="{C3380CC4-5D6E-409C-BE32-E72D297353CC}">
                  <c16:uniqueId val="{000001D5-E05B-4A45-9F14-F2A3DE12A7F0}"/>
                </c:ext>
              </c:extLst>
            </c:dLbl>
            <c:dLbl>
              <c:idx val="143"/>
              <c:delete val="1"/>
              <c:extLst>
                <c:ext xmlns:c15="http://schemas.microsoft.com/office/drawing/2012/chart" uri="{CE6537A1-D6FC-4f65-9D91-7224C49458BB}"/>
                <c:ext xmlns:c16="http://schemas.microsoft.com/office/drawing/2014/chart" uri="{C3380CC4-5D6E-409C-BE32-E72D297353CC}">
                  <c16:uniqueId val="{000001D6-E05B-4A45-9F14-F2A3DE12A7F0}"/>
                </c:ext>
              </c:extLst>
            </c:dLbl>
            <c:dLbl>
              <c:idx val="144"/>
              <c:delete val="1"/>
              <c:extLst>
                <c:ext xmlns:c15="http://schemas.microsoft.com/office/drawing/2012/chart" uri="{CE6537A1-D6FC-4f65-9D91-7224C49458BB}"/>
                <c:ext xmlns:c16="http://schemas.microsoft.com/office/drawing/2014/chart" uri="{C3380CC4-5D6E-409C-BE32-E72D297353CC}">
                  <c16:uniqueId val="{000001D7-E05B-4A45-9F14-F2A3DE12A7F0}"/>
                </c:ext>
              </c:extLst>
            </c:dLbl>
            <c:dLbl>
              <c:idx val="145"/>
              <c:delete val="1"/>
              <c:extLst>
                <c:ext xmlns:c15="http://schemas.microsoft.com/office/drawing/2012/chart" uri="{CE6537A1-D6FC-4f65-9D91-7224C49458BB}"/>
                <c:ext xmlns:c16="http://schemas.microsoft.com/office/drawing/2014/chart" uri="{C3380CC4-5D6E-409C-BE32-E72D297353CC}">
                  <c16:uniqueId val="{000001D8-E05B-4A45-9F14-F2A3DE12A7F0}"/>
                </c:ext>
              </c:extLst>
            </c:dLbl>
            <c:dLbl>
              <c:idx val="146"/>
              <c:delete val="1"/>
              <c:extLst>
                <c:ext xmlns:c15="http://schemas.microsoft.com/office/drawing/2012/chart" uri="{CE6537A1-D6FC-4f65-9D91-7224C49458BB}"/>
                <c:ext xmlns:c16="http://schemas.microsoft.com/office/drawing/2014/chart" uri="{C3380CC4-5D6E-409C-BE32-E72D297353CC}">
                  <c16:uniqueId val="{000001D9-E05B-4A45-9F14-F2A3DE12A7F0}"/>
                </c:ext>
              </c:extLst>
            </c:dLbl>
            <c:dLbl>
              <c:idx val="147"/>
              <c:delete val="1"/>
              <c:extLst>
                <c:ext xmlns:c15="http://schemas.microsoft.com/office/drawing/2012/chart" uri="{CE6537A1-D6FC-4f65-9D91-7224C49458BB}"/>
                <c:ext xmlns:c16="http://schemas.microsoft.com/office/drawing/2014/chart" uri="{C3380CC4-5D6E-409C-BE32-E72D297353CC}">
                  <c16:uniqueId val="{000001DA-E05B-4A45-9F14-F2A3DE12A7F0}"/>
                </c:ext>
              </c:extLst>
            </c:dLbl>
            <c:dLbl>
              <c:idx val="148"/>
              <c:delete val="1"/>
              <c:extLst>
                <c:ext xmlns:c15="http://schemas.microsoft.com/office/drawing/2012/chart" uri="{CE6537A1-D6FC-4f65-9D91-7224C49458BB}"/>
                <c:ext xmlns:c16="http://schemas.microsoft.com/office/drawing/2014/chart" uri="{C3380CC4-5D6E-409C-BE32-E72D297353CC}">
                  <c16:uniqueId val="{000001DB-E05B-4A45-9F14-F2A3DE12A7F0}"/>
                </c:ext>
              </c:extLst>
            </c:dLbl>
            <c:dLbl>
              <c:idx val="149"/>
              <c:delete val="1"/>
              <c:extLst>
                <c:ext xmlns:c15="http://schemas.microsoft.com/office/drawing/2012/chart" uri="{CE6537A1-D6FC-4f65-9D91-7224C49458BB}"/>
                <c:ext xmlns:c16="http://schemas.microsoft.com/office/drawing/2014/chart" uri="{C3380CC4-5D6E-409C-BE32-E72D297353CC}">
                  <c16:uniqueId val="{000001DC-E05B-4A45-9F14-F2A3DE12A7F0}"/>
                </c:ext>
              </c:extLst>
            </c:dLbl>
            <c:dLbl>
              <c:idx val="150"/>
              <c:delete val="1"/>
              <c:extLst>
                <c:ext xmlns:c15="http://schemas.microsoft.com/office/drawing/2012/chart" uri="{CE6537A1-D6FC-4f65-9D91-7224C49458BB}"/>
                <c:ext xmlns:c16="http://schemas.microsoft.com/office/drawing/2014/chart" uri="{C3380CC4-5D6E-409C-BE32-E72D297353CC}">
                  <c16:uniqueId val="{000001DD-E05B-4A45-9F14-F2A3DE12A7F0}"/>
                </c:ext>
              </c:extLst>
            </c:dLbl>
            <c:dLbl>
              <c:idx val="151"/>
              <c:delete val="1"/>
              <c:extLst>
                <c:ext xmlns:c15="http://schemas.microsoft.com/office/drawing/2012/chart" uri="{CE6537A1-D6FC-4f65-9D91-7224C49458BB}"/>
                <c:ext xmlns:c16="http://schemas.microsoft.com/office/drawing/2014/chart" uri="{C3380CC4-5D6E-409C-BE32-E72D297353CC}">
                  <c16:uniqueId val="{000001DE-E05B-4A45-9F14-F2A3DE12A7F0}"/>
                </c:ext>
              </c:extLst>
            </c:dLbl>
            <c:dLbl>
              <c:idx val="152"/>
              <c:delete val="1"/>
              <c:extLst>
                <c:ext xmlns:c15="http://schemas.microsoft.com/office/drawing/2012/chart" uri="{CE6537A1-D6FC-4f65-9D91-7224C49458BB}"/>
                <c:ext xmlns:c16="http://schemas.microsoft.com/office/drawing/2014/chart" uri="{C3380CC4-5D6E-409C-BE32-E72D297353CC}">
                  <c16:uniqueId val="{000001DF-E05B-4A45-9F14-F2A3DE12A7F0}"/>
                </c:ext>
              </c:extLst>
            </c:dLbl>
            <c:dLbl>
              <c:idx val="153"/>
              <c:delete val="1"/>
              <c:extLst>
                <c:ext xmlns:c15="http://schemas.microsoft.com/office/drawing/2012/chart" uri="{CE6537A1-D6FC-4f65-9D91-7224C49458BB}"/>
                <c:ext xmlns:c16="http://schemas.microsoft.com/office/drawing/2014/chart" uri="{C3380CC4-5D6E-409C-BE32-E72D297353CC}">
                  <c16:uniqueId val="{000001E0-E05B-4A45-9F14-F2A3DE12A7F0}"/>
                </c:ext>
              </c:extLst>
            </c:dLbl>
            <c:dLbl>
              <c:idx val="154"/>
              <c:delete val="1"/>
              <c:extLst>
                <c:ext xmlns:c15="http://schemas.microsoft.com/office/drawing/2012/chart" uri="{CE6537A1-D6FC-4f65-9D91-7224C49458BB}"/>
                <c:ext xmlns:c16="http://schemas.microsoft.com/office/drawing/2014/chart" uri="{C3380CC4-5D6E-409C-BE32-E72D297353CC}">
                  <c16:uniqueId val="{000001E1-E05B-4A45-9F14-F2A3DE12A7F0}"/>
                </c:ext>
              </c:extLst>
            </c:dLbl>
            <c:dLbl>
              <c:idx val="155"/>
              <c:delete val="1"/>
              <c:extLst>
                <c:ext xmlns:c15="http://schemas.microsoft.com/office/drawing/2012/chart" uri="{CE6537A1-D6FC-4f65-9D91-7224C49458BB}"/>
                <c:ext xmlns:c16="http://schemas.microsoft.com/office/drawing/2014/chart" uri="{C3380CC4-5D6E-409C-BE32-E72D297353CC}">
                  <c16:uniqueId val="{000001E2-E05B-4A45-9F14-F2A3DE12A7F0}"/>
                </c:ext>
              </c:extLst>
            </c:dLbl>
            <c:dLbl>
              <c:idx val="156"/>
              <c:delete val="1"/>
              <c:extLst>
                <c:ext xmlns:c15="http://schemas.microsoft.com/office/drawing/2012/chart" uri="{CE6537A1-D6FC-4f65-9D91-7224C49458BB}"/>
                <c:ext xmlns:c16="http://schemas.microsoft.com/office/drawing/2014/chart" uri="{C3380CC4-5D6E-409C-BE32-E72D297353CC}">
                  <c16:uniqueId val="{000001E3-E05B-4A45-9F14-F2A3DE12A7F0}"/>
                </c:ext>
              </c:extLst>
            </c:dLbl>
            <c:dLbl>
              <c:idx val="157"/>
              <c:delete val="1"/>
              <c:extLst>
                <c:ext xmlns:c15="http://schemas.microsoft.com/office/drawing/2012/chart" uri="{CE6537A1-D6FC-4f65-9D91-7224C49458BB}"/>
                <c:ext xmlns:c16="http://schemas.microsoft.com/office/drawing/2014/chart" uri="{C3380CC4-5D6E-409C-BE32-E72D297353CC}">
                  <c16:uniqueId val="{000001E4-E05B-4A45-9F14-F2A3DE12A7F0}"/>
                </c:ext>
              </c:extLst>
            </c:dLbl>
            <c:dLbl>
              <c:idx val="158"/>
              <c:delete val="1"/>
              <c:extLst>
                <c:ext xmlns:c15="http://schemas.microsoft.com/office/drawing/2012/chart" uri="{CE6537A1-D6FC-4f65-9D91-7224C49458BB}"/>
                <c:ext xmlns:c16="http://schemas.microsoft.com/office/drawing/2014/chart" uri="{C3380CC4-5D6E-409C-BE32-E72D297353CC}">
                  <c16:uniqueId val="{000001E5-E05B-4A45-9F14-F2A3DE12A7F0}"/>
                </c:ext>
              </c:extLst>
            </c:dLbl>
            <c:dLbl>
              <c:idx val="159"/>
              <c:delete val="1"/>
              <c:extLst>
                <c:ext xmlns:c15="http://schemas.microsoft.com/office/drawing/2012/chart" uri="{CE6537A1-D6FC-4f65-9D91-7224C49458BB}"/>
                <c:ext xmlns:c16="http://schemas.microsoft.com/office/drawing/2014/chart" uri="{C3380CC4-5D6E-409C-BE32-E72D297353CC}">
                  <c16:uniqueId val="{000001E6-E05B-4A45-9F14-F2A3DE12A7F0}"/>
                </c:ext>
              </c:extLst>
            </c:dLbl>
            <c:dLbl>
              <c:idx val="160"/>
              <c:delete val="1"/>
              <c:extLst>
                <c:ext xmlns:c15="http://schemas.microsoft.com/office/drawing/2012/chart" uri="{CE6537A1-D6FC-4f65-9D91-7224C49458BB}"/>
                <c:ext xmlns:c16="http://schemas.microsoft.com/office/drawing/2014/chart" uri="{C3380CC4-5D6E-409C-BE32-E72D297353CC}">
                  <c16:uniqueId val="{000001E7-E05B-4A45-9F14-F2A3DE12A7F0}"/>
                </c:ext>
              </c:extLst>
            </c:dLbl>
            <c:dLbl>
              <c:idx val="161"/>
              <c:delete val="1"/>
              <c:extLst>
                <c:ext xmlns:c15="http://schemas.microsoft.com/office/drawing/2012/chart" uri="{CE6537A1-D6FC-4f65-9D91-7224C49458BB}"/>
                <c:ext xmlns:c16="http://schemas.microsoft.com/office/drawing/2014/chart" uri="{C3380CC4-5D6E-409C-BE32-E72D297353CC}">
                  <c16:uniqueId val="{000001E8-E05B-4A45-9F14-F2A3DE12A7F0}"/>
                </c:ext>
              </c:extLst>
            </c:dLbl>
            <c:dLbl>
              <c:idx val="162"/>
              <c:delete val="1"/>
              <c:extLst>
                <c:ext xmlns:c15="http://schemas.microsoft.com/office/drawing/2012/chart" uri="{CE6537A1-D6FC-4f65-9D91-7224C49458BB}"/>
                <c:ext xmlns:c16="http://schemas.microsoft.com/office/drawing/2014/chart" uri="{C3380CC4-5D6E-409C-BE32-E72D297353CC}">
                  <c16:uniqueId val="{000001E9-E05B-4A45-9F14-F2A3DE12A7F0}"/>
                </c:ext>
              </c:extLst>
            </c:dLbl>
            <c:dLbl>
              <c:idx val="163"/>
              <c:delete val="1"/>
              <c:extLst>
                <c:ext xmlns:c15="http://schemas.microsoft.com/office/drawing/2012/chart" uri="{CE6537A1-D6FC-4f65-9D91-7224C49458BB}"/>
                <c:ext xmlns:c16="http://schemas.microsoft.com/office/drawing/2014/chart" uri="{C3380CC4-5D6E-409C-BE32-E72D297353CC}">
                  <c16:uniqueId val="{000001EA-E05B-4A45-9F14-F2A3DE12A7F0}"/>
                </c:ext>
              </c:extLst>
            </c:dLbl>
            <c:dLbl>
              <c:idx val="164"/>
              <c:delete val="1"/>
              <c:extLst>
                <c:ext xmlns:c15="http://schemas.microsoft.com/office/drawing/2012/chart" uri="{CE6537A1-D6FC-4f65-9D91-7224C49458BB}"/>
                <c:ext xmlns:c16="http://schemas.microsoft.com/office/drawing/2014/chart" uri="{C3380CC4-5D6E-409C-BE32-E72D297353CC}">
                  <c16:uniqueId val="{000001EB-E05B-4A45-9F14-F2A3DE12A7F0}"/>
                </c:ext>
              </c:extLst>
            </c:dLbl>
            <c:dLbl>
              <c:idx val="165"/>
              <c:delete val="1"/>
              <c:extLst>
                <c:ext xmlns:c15="http://schemas.microsoft.com/office/drawing/2012/chart" uri="{CE6537A1-D6FC-4f65-9D91-7224C49458BB}"/>
                <c:ext xmlns:c16="http://schemas.microsoft.com/office/drawing/2014/chart" uri="{C3380CC4-5D6E-409C-BE32-E72D297353CC}">
                  <c16:uniqueId val="{000001EC-E05B-4A45-9F14-F2A3DE12A7F0}"/>
                </c:ext>
              </c:extLst>
            </c:dLbl>
            <c:dLbl>
              <c:idx val="166"/>
              <c:delete val="1"/>
              <c:extLst>
                <c:ext xmlns:c15="http://schemas.microsoft.com/office/drawing/2012/chart" uri="{CE6537A1-D6FC-4f65-9D91-7224C49458BB}"/>
                <c:ext xmlns:c16="http://schemas.microsoft.com/office/drawing/2014/chart" uri="{C3380CC4-5D6E-409C-BE32-E72D297353CC}">
                  <c16:uniqueId val="{000001ED-E05B-4A45-9F14-F2A3DE12A7F0}"/>
                </c:ext>
              </c:extLst>
            </c:dLbl>
            <c:dLbl>
              <c:idx val="167"/>
              <c:delete val="1"/>
              <c:extLst>
                <c:ext xmlns:c15="http://schemas.microsoft.com/office/drawing/2012/chart" uri="{CE6537A1-D6FC-4f65-9D91-7224C49458BB}"/>
                <c:ext xmlns:c16="http://schemas.microsoft.com/office/drawing/2014/chart" uri="{C3380CC4-5D6E-409C-BE32-E72D297353CC}">
                  <c16:uniqueId val="{000001EE-E05B-4A45-9F14-F2A3DE12A7F0}"/>
                </c:ext>
              </c:extLst>
            </c:dLbl>
            <c:dLbl>
              <c:idx val="168"/>
              <c:delete val="1"/>
              <c:extLst>
                <c:ext xmlns:c15="http://schemas.microsoft.com/office/drawing/2012/chart" uri="{CE6537A1-D6FC-4f65-9D91-7224C49458BB}"/>
                <c:ext xmlns:c16="http://schemas.microsoft.com/office/drawing/2014/chart" uri="{C3380CC4-5D6E-409C-BE32-E72D297353CC}">
                  <c16:uniqueId val="{000001EF-E05B-4A45-9F14-F2A3DE12A7F0}"/>
                </c:ext>
              </c:extLst>
            </c:dLbl>
            <c:dLbl>
              <c:idx val="169"/>
              <c:delete val="1"/>
              <c:extLst>
                <c:ext xmlns:c15="http://schemas.microsoft.com/office/drawing/2012/chart" uri="{CE6537A1-D6FC-4f65-9D91-7224C49458BB}"/>
                <c:ext xmlns:c16="http://schemas.microsoft.com/office/drawing/2014/chart" uri="{C3380CC4-5D6E-409C-BE32-E72D297353CC}">
                  <c16:uniqueId val="{000001F0-E05B-4A45-9F14-F2A3DE12A7F0}"/>
                </c:ext>
              </c:extLst>
            </c:dLbl>
            <c:dLbl>
              <c:idx val="170"/>
              <c:delete val="1"/>
              <c:extLst>
                <c:ext xmlns:c15="http://schemas.microsoft.com/office/drawing/2012/chart" uri="{CE6537A1-D6FC-4f65-9D91-7224C49458BB}"/>
                <c:ext xmlns:c16="http://schemas.microsoft.com/office/drawing/2014/chart" uri="{C3380CC4-5D6E-409C-BE32-E72D297353CC}">
                  <c16:uniqueId val="{000001F1-E05B-4A45-9F14-F2A3DE12A7F0}"/>
                </c:ext>
              </c:extLst>
            </c:dLbl>
            <c:dLbl>
              <c:idx val="171"/>
              <c:delete val="1"/>
              <c:extLst>
                <c:ext xmlns:c15="http://schemas.microsoft.com/office/drawing/2012/chart" uri="{CE6537A1-D6FC-4f65-9D91-7224C49458BB}"/>
                <c:ext xmlns:c16="http://schemas.microsoft.com/office/drawing/2014/chart" uri="{C3380CC4-5D6E-409C-BE32-E72D297353CC}">
                  <c16:uniqueId val="{000001F2-E05B-4A45-9F14-F2A3DE12A7F0}"/>
                </c:ext>
              </c:extLst>
            </c:dLbl>
            <c:dLbl>
              <c:idx val="172"/>
              <c:delete val="1"/>
              <c:extLst>
                <c:ext xmlns:c15="http://schemas.microsoft.com/office/drawing/2012/chart" uri="{CE6537A1-D6FC-4f65-9D91-7224C49458BB}"/>
                <c:ext xmlns:c16="http://schemas.microsoft.com/office/drawing/2014/chart" uri="{C3380CC4-5D6E-409C-BE32-E72D297353CC}">
                  <c16:uniqueId val="{000001F3-E05B-4A45-9F14-F2A3DE12A7F0}"/>
                </c:ext>
              </c:extLst>
            </c:dLbl>
            <c:dLbl>
              <c:idx val="173"/>
              <c:delete val="1"/>
              <c:extLst>
                <c:ext xmlns:c15="http://schemas.microsoft.com/office/drawing/2012/chart" uri="{CE6537A1-D6FC-4f65-9D91-7224C49458BB}"/>
                <c:ext xmlns:c16="http://schemas.microsoft.com/office/drawing/2014/chart" uri="{C3380CC4-5D6E-409C-BE32-E72D297353CC}">
                  <c16:uniqueId val="{000001F4-E05B-4A45-9F14-F2A3DE12A7F0}"/>
                </c:ext>
              </c:extLst>
            </c:dLbl>
            <c:dLbl>
              <c:idx val="174"/>
              <c:delete val="1"/>
              <c:extLst>
                <c:ext xmlns:c15="http://schemas.microsoft.com/office/drawing/2012/chart" uri="{CE6537A1-D6FC-4f65-9D91-7224C49458BB}"/>
                <c:ext xmlns:c16="http://schemas.microsoft.com/office/drawing/2014/chart" uri="{C3380CC4-5D6E-409C-BE32-E72D297353CC}">
                  <c16:uniqueId val="{000001F5-E05B-4A45-9F14-F2A3DE12A7F0}"/>
                </c:ext>
              </c:extLst>
            </c:dLbl>
            <c:dLbl>
              <c:idx val="175"/>
              <c:delete val="1"/>
              <c:extLst>
                <c:ext xmlns:c15="http://schemas.microsoft.com/office/drawing/2012/chart" uri="{CE6537A1-D6FC-4f65-9D91-7224C49458BB}"/>
                <c:ext xmlns:c16="http://schemas.microsoft.com/office/drawing/2014/chart" uri="{C3380CC4-5D6E-409C-BE32-E72D297353CC}">
                  <c16:uniqueId val="{000001F6-E05B-4A45-9F14-F2A3DE12A7F0}"/>
                </c:ext>
              </c:extLst>
            </c:dLbl>
            <c:dLbl>
              <c:idx val="176"/>
              <c:delete val="1"/>
              <c:extLst>
                <c:ext xmlns:c15="http://schemas.microsoft.com/office/drawing/2012/chart" uri="{CE6537A1-D6FC-4f65-9D91-7224C49458BB}"/>
                <c:ext xmlns:c16="http://schemas.microsoft.com/office/drawing/2014/chart" uri="{C3380CC4-5D6E-409C-BE32-E72D297353CC}">
                  <c16:uniqueId val="{00000001-5CAE-486E-AA02-F6F5CEC70A72}"/>
                </c:ext>
              </c:extLst>
            </c:dLbl>
            <c:dLbl>
              <c:idx val="177"/>
              <c:delete val="1"/>
              <c:extLst>
                <c:ext xmlns:c15="http://schemas.microsoft.com/office/drawing/2012/chart" uri="{CE6537A1-D6FC-4f65-9D91-7224C49458BB}"/>
                <c:ext xmlns:c16="http://schemas.microsoft.com/office/drawing/2014/chart" uri="{C3380CC4-5D6E-409C-BE32-E72D297353CC}">
                  <c16:uniqueId val="{00000003-4CC6-49FD-AB69-85244AB2A3DB}"/>
                </c:ext>
              </c:extLst>
            </c:dLbl>
            <c:dLbl>
              <c:idx val="178"/>
              <c:delete val="1"/>
              <c:extLst>
                <c:ext xmlns:c15="http://schemas.microsoft.com/office/drawing/2012/chart" uri="{CE6537A1-D6FC-4f65-9D91-7224C49458BB}"/>
                <c:ext xmlns:c16="http://schemas.microsoft.com/office/drawing/2014/chart" uri="{C3380CC4-5D6E-409C-BE32-E72D297353CC}">
                  <c16:uniqueId val="{00000001-40E3-4C53-BDBE-CA3D2A6C5AFC}"/>
                </c:ext>
              </c:extLst>
            </c:dLbl>
            <c:dLbl>
              <c:idx val="179"/>
              <c:delete val="1"/>
              <c:extLst>
                <c:ext xmlns:c15="http://schemas.microsoft.com/office/drawing/2012/chart" uri="{CE6537A1-D6FC-4f65-9D91-7224C49458BB}"/>
                <c:ext xmlns:c16="http://schemas.microsoft.com/office/drawing/2014/chart" uri="{C3380CC4-5D6E-409C-BE32-E72D297353CC}">
                  <c16:uniqueId val="{00000001-493A-4E75-A865-3FC709416FEF}"/>
                </c:ext>
              </c:extLst>
            </c:dLbl>
            <c:dLbl>
              <c:idx val="180"/>
              <c:delete val="1"/>
              <c:extLst>
                <c:ext xmlns:c15="http://schemas.microsoft.com/office/drawing/2012/chart" uri="{CE6537A1-D6FC-4f65-9D91-7224C49458BB}"/>
                <c:ext xmlns:c16="http://schemas.microsoft.com/office/drawing/2014/chart" uri="{C3380CC4-5D6E-409C-BE32-E72D297353CC}">
                  <c16:uniqueId val="{00000001-3E6A-4442-ACCC-D594A774B669}"/>
                </c:ext>
              </c:extLst>
            </c:dLbl>
            <c:dLbl>
              <c:idx val="181"/>
              <c:delete val="1"/>
              <c:extLst>
                <c:ext xmlns:c15="http://schemas.microsoft.com/office/drawing/2012/chart" uri="{CE6537A1-D6FC-4f65-9D91-7224C49458BB}"/>
                <c:ext xmlns:c16="http://schemas.microsoft.com/office/drawing/2014/chart" uri="{C3380CC4-5D6E-409C-BE32-E72D297353CC}">
                  <c16:uniqueId val="{00000001-344F-4130-BBF0-FDC0E87B5CF8}"/>
                </c:ext>
              </c:extLst>
            </c:dLbl>
            <c:dLbl>
              <c:idx val="182"/>
              <c:delete val="1"/>
              <c:extLst>
                <c:ext xmlns:c15="http://schemas.microsoft.com/office/drawing/2012/chart" uri="{CE6537A1-D6FC-4f65-9D91-7224C49458BB}"/>
                <c:ext xmlns:c16="http://schemas.microsoft.com/office/drawing/2014/chart" uri="{C3380CC4-5D6E-409C-BE32-E72D297353CC}">
                  <c16:uniqueId val="{00000001-CA42-409B-A036-E85F86166F00}"/>
                </c:ext>
              </c:extLst>
            </c:dLbl>
            <c:dLbl>
              <c:idx val="183"/>
              <c:delete val="1"/>
              <c:extLst>
                <c:ext xmlns:c15="http://schemas.microsoft.com/office/drawing/2012/chart" uri="{CE6537A1-D6FC-4f65-9D91-7224C49458BB}"/>
                <c:ext xmlns:c16="http://schemas.microsoft.com/office/drawing/2014/chart" uri="{C3380CC4-5D6E-409C-BE32-E72D297353CC}">
                  <c16:uniqueId val="{00000005-DBB3-4036-95D7-2C91FEEA6620}"/>
                </c:ext>
              </c:extLst>
            </c:dLbl>
            <c:dLbl>
              <c:idx val="184"/>
              <c:layout>
                <c:manualLayout>
                  <c:x val="-8.4666666666666793E-2"/>
                  <c:y val="1.940277777777777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0EC-4A3C-9E99-0FBED1E6277D}"/>
                </c:ext>
              </c:extLst>
            </c:dLbl>
            <c:numFmt formatCode="\+\ 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RIVM'!$C$4:$C$200</c15:sqref>
                  </c15:fullRef>
                </c:ext>
              </c:extLst>
              <c:f>'Official - RIVM'!$C$4:$C$188</c:f>
              <c:numCache>
                <c:formatCode>m/d/yyyy</c:formatCode>
                <c:ptCount val="185"/>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numCache>
            </c:numRef>
          </c:cat>
          <c:val>
            <c:numRef>
              <c:extLst>
                <c:ext xmlns:c15="http://schemas.microsoft.com/office/drawing/2012/chart" uri="{02D57815-91ED-43cb-92C2-25804820EDAC}">
                  <c15:fullRef>
                    <c15:sqref>'Official - RIVM'!$F$4:$F$200</c15:sqref>
                  </c15:fullRef>
                </c:ext>
              </c:extLst>
              <c:f>'Official - RIVM'!$F$4:$F$188</c:f>
              <c:numCache>
                <c:formatCode>#,##0</c:formatCode>
                <c:ptCount val="185"/>
                <c:pt idx="0">
                  <c:v>1</c:v>
                </c:pt>
                <c:pt idx="1">
                  <c:v>1</c:v>
                </c:pt>
                <c:pt idx="2">
                  <c:v>4</c:v>
                </c:pt>
                <c:pt idx="3">
                  <c:v>3</c:v>
                </c:pt>
                <c:pt idx="4">
                  <c:v>8</c:v>
                </c:pt>
                <c:pt idx="5">
                  <c:v>6</c:v>
                </c:pt>
                <c:pt idx="6">
                  <c:v>15</c:v>
                </c:pt>
                <c:pt idx="7">
                  <c:v>44</c:v>
                </c:pt>
                <c:pt idx="8">
                  <c:v>46</c:v>
                </c:pt>
                <c:pt idx="9">
                  <c:v>60</c:v>
                </c:pt>
                <c:pt idx="10">
                  <c:v>77</c:v>
                </c:pt>
                <c:pt idx="11">
                  <c:v>56</c:v>
                </c:pt>
                <c:pt idx="12">
                  <c:v>61</c:v>
                </c:pt>
                <c:pt idx="13">
                  <c:v>121</c:v>
                </c:pt>
                <c:pt idx="14">
                  <c:v>111</c:v>
                </c:pt>
                <c:pt idx="15">
                  <c:v>190</c:v>
                </c:pt>
                <c:pt idx="16">
                  <c:v>155</c:v>
                </c:pt>
                <c:pt idx="17">
                  <c:v>176</c:v>
                </c:pt>
                <c:pt idx="18">
                  <c:v>278</c:v>
                </c:pt>
                <c:pt idx="19">
                  <c:v>292</c:v>
                </c:pt>
                <c:pt idx="20">
                  <c:v>346</c:v>
                </c:pt>
                <c:pt idx="21">
                  <c:v>409</c:v>
                </c:pt>
                <c:pt idx="22">
                  <c:v>534</c:v>
                </c:pt>
                <c:pt idx="23">
                  <c:v>637</c:v>
                </c:pt>
                <c:pt idx="24">
                  <c:v>573</c:v>
                </c:pt>
                <c:pt idx="25">
                  <c:v>545</c:v>
                </c:pt>
                <c:pt idx="26">
                  <c:v>811</c:v>
                </c:pt>
                <c:pt idx="27">
                  <c:v>852</c:v>
                </c:pt>
                <c:pt idx="28">
                  <c:v>1019</c:v>
                </c:pt>
                <c:pt idx="29">
                  <c:v>1172</c:v>
                </c:pt>
                <c:pt idx="30">
                  <c:v>1159</c:v>
                </c:pt>
                <c:pt idx="31">
                  <c:v>1104</c:v>
                </c:pt>
                <c:pt idx="32">
                  <c:v>884</c:v>
                </c:pt>
                <c:pt idx="33">
                  <c:v>845</c:v>
                </c:pt>
                <c:pt idx="34">
                  <c:v>1019</c:v>
                </c:pt>
                <c:pt idx="35">
                  <c:v>1083</c:v>
                </c:pt>
                <c:pt idx="36">
                  <c:v>1026</c:v>
                </c:pt>
                <c:pt idx="37">
                  <c:v>904</c:v>
                </c:pt>
                <c:pt idx="38">
                  <c:v>1224</c:v>
                </c:pt>
                <c:pt idx="39">
                  <c:v>952</c:v>
                </c:pt>
                <c:pt idx="40">
                  <c:v>777</c:v>
                </c:pt>
                <c:pt idx="41">
                  <c:v>969</c:v>
                </c:pt>
                <c:pt idx="42">
                  <c:v>1213</c:v>
                </c:pt>
                <c:pt idx="43">
                  <c:v>1335</c:v>
                </c:pt>
                <c:pt idx="44">
                  <c:v>1316</c:v>
                </c:pt>
                <c:pt idx="45">
                  <c:v>1188</c:v>
                </c:pt>
                <c:pt idx="46">
                  <c:v>964</c:v>
                </c:pt>
                <c:pt idx="47">
                  <c:v>868</c:v>
                </c:pt>
                <c:pt idx="48">
                  <c:v>734</c:v>
                </c:pt>
                <c:pt idx="49">
                  <c:v>1061</c:v>
                </c:pt>
                <c:pt idx="50">
                  <c:v>1235</c:v>
                </c:pt>
                <c:pt idx="51">
                  <c:v>1140</c:v>
                </c:pt>
                <c:pt idx="52">
                  <c:v>1066</c:v>
                </c:pt>
                <c:pt idx="53">
                  <c:v>750</c:v>
                </c:pt>
                <c:pt idx="54">
                  <c:v>729</c:v>
                </c:pt>
                <c:pt idx="55">
                  <c:v>708</c:v>
                </c:pt>
                <c:pt idx="56">
                  <c:v>887</c:v>
                </c:pt>
                <c:pt idx="57">
                  <c:v>806</c:v>
                </c:pt>
                <c:pt idx="58">
                  <c:v>655</c:v>
                </c:pt>
                <c:pt idx="59">
                  <c:v>655</c:v>
                </c:pt>
                <c:pt idx="60">
                  <c:v>400</c:v>
                </c:pt>
                <c:pt idx="61">
                  <c:v>171</c:v>
                </c:pt>
                <c:pt idx="62">
                  <c:v>386</c:v>
                </c:pt>
                <c:pt idx="63">
                  <c:v>514</c:v>
                </c:pt>
                <c:pt idx="64">
                  <c:v>475</c:v>
                </c:pt>
                <c:pt idx="65">
                  <c:v>445</c:v>
                </c:pt>
                <c:pt idx="66">
                  <c:v>355</c:v>
                </c:pt>
                <c:pt idx="67">
                  <c:v>199</c:v>
                </c:pt>
                <c:pt idx="68">
                  <c:v>317</c:v>
                </c:pt>
                <c:pt idx="69">
                  <c:v>232</c:v>
                </c:pt>
                <c:pt idx="70">
                  <c:v>455</c:v>
                </c:pt>
                <c:pt idx="71">
                  <c:v>319</c:v>
                </c:pt>
                <c:pt idx="72">
                  <c:v>289</c:v>
                </c:pt>
                <c:pt idx="73">
                  <c:v>245</c:v>
                </c:pt>
                <c:pt idx="74">
                  <c:v>161</c:v>
                </c:pt>
                <c:pt idx="75">
                  <c:v>196</c:v>
                </c:pt>
                <c:pt idx="76">
                  <c:v>227</c:v>
                </c:pt>
                <c:pt idx="77">
                  <c:v>270</c:v>
                </c:pt>
                <c:pt idx="78">
                  <c:v>200</c:v>
                </c:pt>
                <c:pt idx="79">
                  <c:v>189</c:v>
                </c:pt>
                <c:pt idx="80">
                  <c:v>125</c:v>
                </c:pt>
                <c:pt idx="81">
                  <c:v>146</c:v>
                </c:pt>
                <c:pt idx="82">
                  <c:v>108</c:v>
                </c:pt>
                <c:pt idx="83">
                  <c:v>198</c:v>
                </c:pt>
                <c:pt idx="84">
                  <c:v>253</c:v>
                </c:pt>
                <c:pt idx="85">
                  <c:v>188</c:v>
                </c:pt>
                <c:pt idx="86">
                  <c:v>176</c:v>
                </c:pt>
                <c:pt idx="87">
                  <c:v>172</c:v>
                </c:pt>
                <c:pt idx="88">
                  <c:v>209</c:v>
                </c:pt>
                <c:pt idx="89">
                  <c:v>133</c:v>
                </c:pt>
                <c:pt idx="90">
                  <c:v>190</c:v>
                </c:pt>
                <c:pt idx="91">
                  <c:v>182</c:v>
                </c:pt>
                <c:pt idx="92">
                  <c:v>176</c:v>
                </c:pt>
                <c:pt idx="93">
                  <c:v>131</c:v>
                </c:pt>
                <c:pt idx="94">
                  <c:v>185</c:v>
                </c:pt>
                <c:pt idx="95">
                  <c:v>103</c:v>
                </c:pt>
                <c:pt idx="96">
                  <c:v>102</c:v>
                </c:pt>
                <c:pt idx="97">
                  <c:v>86</c:v>
                </c:pt>
                <c:pt idx="98">
                  <c:v>209</c:v>
                </c:pt>
                <c:pt idx="99">
                  <c:v>210</c:v>
                </c:pt>
                <c:pt idx="100">
                  <c:v>183</c:v>
                </c:pt>
                <c:pt idx="101">
                  <c:v>239</c:v>
                </c:pt>
                <c:pt idx="102">
                  <c:v>165</c:v>
                </c:pt>
                <c:pt idx="103">
                  <c:v>164</c:v>
                </c:pt>
                <c:pt idx="104">
                  <c:v>184</c:v>
                </c:pt>
                <c:pt idx="105">
                  <c:v>164</c:v>
                </c:pt>
                <c:pt idx="106">
                  <c:v>210</c:v>
                </c:pt>
                <c:pt idx="107">
                  <c:v>179</c:v>
                </c:pt>
                <c:pt idx="108">
                  <c:v>143</c:v>
                </c:pt>
                <c:pt idx="109">
                  <c:v>165</c:v>
                </c:pt>
                <c:pt idx="110">
                  <c:v>139</c:v>
                </c:pt>
                <c:pt idx="111">
                  <c:v>117</c:v>
                </c:pt>
                <c:pt idx="112">
                  <c:v>115</c:v>
                </c:pt>
                <c:pt idx="113">
                  <c:v>107</c:v>
                </c:pt>
                <c:pt idx="114">
                  <c:v>76</c:v>
                </c:pt>
                <c:pt idx="115">
                  <c:v>91</c:v>
                </c:pt>
                <c:pt idx="116">
                  <c:v>65</c:v>
                </c:pt>
                <c:pt idx="117">
                  <c:v>64</c:v>
                </c:pt>
                <c:pt idx="118">
                  <c:v>82</c:v>
                </c:pt>
                <c:pt idx="119">
                  <c:v>110</c:v>
                </c:pt>
                <c:pt idx="120">
                  <c:v>91</c:v>
                </c:pt>
                <c:pt idx="121">
                  <c:v>69</c:v>
                </c:pt>
                <c:pt idx="122">
                  <c:v>73</c:v>
                </c:pt>
                <c:pt idx="123">
                  <c:v>76</c:v>
                </c:pt>
                <c:pt idx="124">
                  <c:v>50</c:v>
                </c:pt>
                <c:pt idx="125">
                  <c:v>62</c:v>
                </c:pt>
                <c:pt idx="126">
                  <c:v>77</c:v>
                </c:pt>
                <c:pt idx="127">
                  <c:v>75</c:v>
                </c:pt>
                <c:pt idx="128">
                  <c:v>61</c:v>
                </c:pt>
                <c:pt idx="129">
                  <c:v>73</c:v>
                </c:pt>
                <c:pt idx="130">
                  <c:v>36</c:v>
                </c:pt>
                <c:pt idx="131">
                  <c:v>37</c:v>
                </c:pt>
                <c:pt idx="132">
                  <c:v>52</c:v>
                </c:pt>
                <c:pt idx="133">
                  <c:v>52</c:v>
                </c:pt>
                <c:pt idx="134">
                  <c:v>42</c:v>
                </c:pt>
                <c:pt idx="135">
                  <c:v>81</c:v>
                </c:pt>
                <c:pt idx="136">
                  <c:v>101</c:v>
                </c:pt>
                <c:pt idx="137">
                  <c:v>71</c:v>
                </c:pt>
                <c:pt idx="138">
                  <c:v>53</c:v>
                </c:pt>
                <c:pt idx="139">
                  <c:v>106</c:v>
                </c:pt>
                <c:pt idx="140">
                  <c:v>99</c:v>
                </c:pt>
                <c:pt idx="141">
                  <c:v>103</c:v>
                </c:pt>
                <c:pt idx="142">
                  <c:v>127</c:v>
                </c:pt>
                <c:pt idx="143">
                  <c:v>144</c:v>
                </c:pt>
                <c:pt idx="144">
                  <c:v>185</c:v>
                </c:pt>
                <c:pt idx="145">
                  <c:v>163</c:v>
                </c:pt>
                <c:pt idx="146">
                  <c:v>168</c:v>
                </c:pt>
                <c:pt idx="147">
                  <c:v>163</c:v>
                </c:pt>
                <c:pt idx="148">
                  <c:v>191</c:v>
                </c:pt>
                <c:pt idx="149">
                  <c:v>137</c:v>
                </c:pt>
                <c:pt idx="150">
                  <c:v>214</c:v>
                </c:pt>
                <c:pt idx="151">
                  <c:v>205</c:v>
                </c:pt>
                <c:pt idx="152">
                  <c:v>223</c:v>
                </c:pt>
                <c:pt idx="153">
                  <c:v>247</c:v>
                </c:pt>
                <c:pt idx="154">
                  <c:v>342</c:v>
                </c:pt>
                <c:pt idx="155">
                  <c:v>338</c:v>
                </c:pt>
                <c:pt idx="156">
                  <c:v>431</c:v>
                </c:pt>
                <c:pt idx="157">
                  <c:v>366</c:v>
                </c:pt>
                <c:pt idx="158">
                  <c:v>372</c:v>
                </c:pt>
                <c:pt idx="159">
                  <c:v>485</c:v>
                </c:pt>
                <c:pt idx="160">
                  <c:v>426</c:v>
                </c:pt>
                <c:pt idx="161">
                  <c:v>601</c:v>
                </c:pt>
                <c:pt idx="162">
                  <c:v>519</c:v>
                </c:pt>
                <c:pt idx="163">
                  <c:v>486</c:v>
                </c:pt>
                <c:pt idx="164">
                  <c:v>577</c:v>
                </c:pt>
                <c:pt idx="165">
                  <c:v>630</c:v>
                </c:pt>
                <c:pt idx="166">
                  <c:v>779</c:v>
                </c:pt>
                <c:pt idx="167">
                  <c:v>654</c:v>
                </c:pt>
                <c:pt idx="168">
                  <c:v>577</c:v>
                </c:pt>
                <c:pt idx="169">
                  <c:v>636</c:v>
                </c:pt>
                <c:pt idx="170">
                  <c:v>655</c:v>
                </c:pt>
                <c:pt idx="171">
                  <c:v>507</c:v>
                </c:pt>
                <c:pt idx="172">
                  <c:v>482</c:v>
                </c:pt>
                <c:pt idx="173">
                  <c:v>489</c:v>
                </c:pt>
                <c:pt idx="174">
                  <c:v>552</c:v>
                </c:pt>
                <c:pt idx="175">
                  <c:v>529</c:v>
                </c:pt>
                <c:pt idx="176">
                  <c:v>535</c:v>
                </c:pt>
                <c:pt idx="177">
                  <c:v>508</c:v>
                </c:pt>
                <c:pt idx="178">
                  <c:v>457</c:v>
                </c:pt>
                <c:pt idx="179">
                  <c:v>574</c:v>
                </c:pt>
                <c:pt idx="180">
                  <c:v>415</c:v>
                </c:pt>
                <c:pt idx="181">
                  <c:v>571</c:v>
                </c:pt>
                <c:pt idx="182">
                  <c:v>510</c:v>
                </c:pt>
                <c:pt idx="183">
                  <c:v>507</c:v>
                </c:pt>
                <c:pt idx="184">
                  <c:v>501</c:v>
                </c:pt>
              </c:numCache>
            </c:numRef>
          </c:val>
          <c:extLst>
            <c:ext xmlns:c16="http://schemas.microsoft.com/office/drawing/2014/chart" uri="{C3380CC4-5D6E-409C-BE32-E72D297353CC}">
              <c16:uniqueId val="{000001F7-E05B-4A45-9F14-F2A3DE12A7F0}"/>
            </c:ext>
          </c:extLst>
        </c:ser>
        <c:dLbls>
          <c:showLegendKey val="0"/>
          <c:showVal val="0"/>
          <c:showCatName val="0"/>
          <c:showSerName val="0"/>
          <c:showPercent val="0"/>
          <c:showBubbleSize val="0"/>
        </c:dLbls>
        <c:gapWidth val="0"/>
        <c:overlap val="100"/>
        <c:axId val="759634088"/>
        <c:axId val="759630152"/>
      </c:barChart>
      <c:lineChart>
        <c:grouping val="standard"/>
        <c:varyColors val="0"/>
        <c:ser>
          <c:idx val="4"/>
          <c:order val="8"/>
          <c:tx>
            <c:strRef>
              <c:f>'Official - RIVM'!$F$2</c:f>
              <c:strCache>
                <c:ptCount val="1"/>
              </c:strCache>
            </c:strRef>
          </c:tx>
          <c:spPr>
            <a:ln w="28575" cap="rnd">
              <a:noFill/>
              <a:round/>
            </a:ln>
            <a:effectLst/>
          </c:spPr>
          <c:marker>
            <c:symbol val="none"/>
          </c:marker>
          <c:dLbls>
            <c:dLbl>
              <c:idx val="51"/>
              <c:delete val="1"/>
              <c:extLst>
                <c:ext xmlns:c15="http://schemas.microsoft.com/office/drawing/2012/chart" uri="{CE6537A1-D6FC-4f65-9D91-7224C49458BB}"/>
                <c:ext xmlns:c16="http://schemas.microsoft.com/office/drawing/2014/chart" uri="{C3380CC4-5D6E-409C-BE32-E72D297353CC}">
                  <c16:uniqueId val="{000001F8-E05B-4A45-9F14-F2A3DE12A7F0}"/>
                </c:ext>
              </c:extLst>
            </c:dLbl>
            <c:dLbl>
              <c:idx val="52"/>
              <c:delete val="1"/>
              <c:extLst>
                <c:ext xmlns:c15="http://schemas.microsoft.com/office/drawing/2012/chart" uri="{CE6537A1-D6FC-4f65-9D91-7224C49458BB}"/>
                <c:ext xmlns:c16="http://schemas.microsoft.com/office/drawing/2014/chart" uri="{C3380CC4-5D6E-409C-BE32-E72D297353CC}">
                  <c16:uniqueId val="{000001F9-E05B-4A45-9F14-F2A3DE12A7F0}"/>
                </c:ext>
              </c:extLst>
            </c:dLbl>
            <c:dLbl>
              <c:idx val="53"/>
              <c:delete val="1"/>
              <c:extLst>
                <c:ext xmlns:c15="http://schemas.microsoft.com/office/drawing/2012/chart" uri="{CE6537A1-D6FC-4f65-9D91-7224C49458BB}"/>
                <c:ext xmlns:c16="http://schemas.microsoft.com/office/drawing/2014/chart" uri="{C3380CC4-5D6E-409C-BE32-E72D297353CC}">
                  <c16:uniqueId val="{000001FA-E05B-4A45-9F14-F2A3DE12A7F0}"/>
                </c:ext>
              </c:extLst>
            </c:dLbl>
            <c:dLbl>
              <c:idx val="54"/>
              <c:delete val="1"/>
              <c:extLst>
                <c:ext xmlns:c15="http://schemas.microsoft.com/office/drawing/2012/chart" uri="{CE6537A1-D6FC-4f65-9D91-7224C49458BB}"/>
                <c:ext xmlns:c16="http://schemas.microsoft.com/office/drawing/2014/chart" uri="{C3380CC4-5D6E-409C-BE32-E72D297353CC}">
                  <c16:uniqueId val="{000001FB-E05B-4A45-9F14-F2A3DE12A7F0}"/>
                </c:ext>
              </c:extLst>
            </c:dLbl>
            <c:dLbl>
              <c:idx val="55"/>
              <c:delete val="1"/>
              <c:extLst>
                <c:ext xmlns:c15="http://schemas.microsoft.com/office/drawing/2012/chart" uri="{CE6537A1-D6FC-4f65-9D91-7224C49458BB}"/>
                <c:ext xmlns:c16="http://schemas.microsoft.com/office/drawing/2014/chart" uri="{C3380CC4-5D6E-409C-BE32-E72D297353CC}">
                  <c16:uniqueId val="{000001FC-E05B-4A45-9F14-F2A3DE12A7F0}"/>
                </c:ext>
              </c:extLst>
            </c:dLbl>
            <c:dLbl>
              <c:idx val="56"/>
              <c:delete val="1"/>
              <c:extLst>
                <c:ext xmlns:c15="http://schemas.microsoft.com/office/drawing/2012/chart" uri="{CE6537A1-D6FC-4f65-9D91-7224C49458BB}"/>
                <c:ext xmlns:c16="http://schemas.microsoft.com/office/drawing/2014/chart" uri="{C3380CC4-5D6E-409C-BE32-E72D297353CC}">
                  <c16:uniqueId val="{000001FD-E05B-4A45-9F14-F2A3DE12A7F0}"/>
                </c:ext>
              </c:extLst>
            </c:dLbl>
            <c:dLbl>
              <c:idx val="57"/>
              <c:delete val="1"/>
              <c:extLst>
                <c:ext xmlns:c15="http://schemas.microsoft.com/office/drawing/2012/chart" uri="{CE6537A1-D6FC-4f65-9D91-7224C49458BB}"/>
                <c:ext xmlns:c16="http://schemas.microsoft.com/office/drawing/2014/chart" uri="{C3380CC4-5D6E-409C-BE32-E72D297353CC}">
                  <c16:uniqueId val="{000001FE-E05B-4A45-9F14-F2A3DE12A7F0}"/>
                </c:ext>
              </c:extLst>
            </c:dLbl>
            <c:dLbl>
              <c:idx val="58"/>
              <c:delete val="1"/>
              <c:extLst>
                <c:ext xmlns:c15="http://schemas.microsoft.com/office/drawing/2012/chart" uri="{CE6537A1-D6FC-4f65-9D91-7224C49458BB}"/>
                <c:ext xmlns:c16="http://schemas.microsoft.com/office/drawing/2014/chart" uri="{C3380CC4-5D6E-409C-BE32-E72D297353CC}">
                  <c16:uniqueId val="{000001FF-E05B-4A45-9F14-F2A3DE12A7F0}"/>
                </c:ext>
              </c:extLst>
            </c:dLbl>
            <c:dLbl>
              <c:idx val="59"/>
              <c:delete val="1"/>
              <c:extLst>
                <c:ext xmlns:c15="http://schemas.microsoft.com/office/drawing/2012/chart" uri="{CE6537A1-D6FC-4f65-9D91-7224C49458BB}"/>
                <c:ext xmlns:c16="http://schemas.microsoft.com/office/drawing/2014/chart" uri="{C3380CC4-5D6E-409C-BE32-E72D297353CC}">
                  <c16:uniqueId val="{00000200-E05B-4A45-9F14-F2A3DE12A7F0}"/>
                </c:ext>
              </c:extLst>
            </c:dLbl>
            <c:dLbl>
              <c:idx val="60"/>
              <c:delete val="1"/>
              <c:extLst>
                <c:ext xmlns:c15="http://schemas.microsoft.com/office/drawing/2012/chart" uri="{CE6537A1-D6FC-4f65-9D91-7224C49458BB}"/>
                <c:ext xmlns:c16="http://schemas.microsoft.com/office/drawing/2014/chart" uri="{C3380CC4-5D6E-409C-BE32-E72D297353CC}">
                  <c16:uniqueId val="{00000201-E05B-4A45-9F14-F2A3DE12A7F0}"/>
                </c:ext>
              </c:extLst>
            </c:dLbl>
            <c:dLbl>
              <c:idx val="61"/>
              <c:delete val="1"/>
              <c:extLst>
                <c:ext xmlns:c15="http://schemas.microsoft.com/office/drawing/2012/chart" uri="{CE6537A1-D6FC-4f65-9D91-7224C49458BB}"/>
                <c:ext xmlns:c16="http://schemas.microsoft.com/office/drawing/2014/chart" uri="{C3380CC4-5D6E-409C-BE32-E72D297353CC}">
                  <c16:uniqueId val="{00000202-E05B-4A45-9F14-F2A3DE12A7F0}"/>
                </c:ext>
              </c:extLst>
            </c:dLbl>
            <c:dLbl>
              <c:idx val="62"/>
              <c:delete val="1"/>
              <c:extLst>
                <c:ext xmlns:c15="http://schemas.microsoft.com/office/drawing/2012/chart" uri="{CE6537A1-D6FC-4f65-9D91-7224C49458BB}"/>
                <c:ext xmlns:c16="http://schemas.microsoft.com/office/drawing/2014/chart" uri="{C3380CC4-5D6E-409C-BE32-E72D297353CC}">
                  <c16:uniqueId val="{00000203-E05B-4A45-9F14-F2A3DE12A7F0}"/>
                </c:ext>
              </c:extLst>
            </c:dLbl>
            <c:dLbl>
              <c:idx val="63"/>
              <c:delete val="1"/>
              <c:extLst>
                <c:ext xmlns:c15="http://schemas.microsoft.com/office/drawing/2012/chart" uri="{CE6537A1-D6FC-4f65-9D91-7224C49458BB}"/>
                <c:ext xmlns:c16="http://schemas.microsoft.com/office/drawing/2014/chart" uri="{C3380CC4-5D6E-409C-BE32-E72D297353CC}">
                  <c16:uniqueId val="{00000204-E05B-4A45-9F14-F2A3DE12A7F0}"/>
                </c:ext>
              </c:extLst>
            </c:dLbl>
            <c:dLbl>
              <c:idx val="65"/>
              <c:delete val="1"/>
              <c:extLst>
                <c:ext xmlns:c15="http://schemas.microsoft.com/office/drawing/2012/chart" uri="{CE6537A1-D6FC-4f65-9D91-7224C49458BB}"/>
                <c:ext xmlns:c16="http://schemas.microsoft.com/office/drawing/2014/chart" uri="{C3380CC4-5D6E-409C-BE32-E72D297353CC}">
                  <c16:uniqueId val="{00000205-E05B-4A45-9F14-F2A3DE12A7F0}"/>
                </c:ext>
              </c:extLst>
            </c:dLbl>
            <c:dLbl>
              <c:idx val="66"/>
              <c:delete val="1"/>
              <c:extLst>
                <c:ext xmlns:c15="http://schemas.microsoft.com/office/drawing/2012/chart" uri="{CE6537A1-D6FC-4f65-9D91-7224C49458BB}"/>
                <c:ext xmlns:c16="http://schemas.microsoft.com/office/drawing/2014/chart" uri="{C3380CC4-5D6E-409C-BE32-E72D297353CC}">
                  <c16:uniqueId val="{00000206-E05B-4A45-9F14-F2A3DE12A7F0}"/>
                </c:ext>
              </c:extLst>
            </c:dLbl>
            <c:dLbl>
              <c:idx val="67"/>
              <c:delete val="1"/>
              <c:extLst>
                <c:ext xmlns:c15="http://schemas.microsoft.com/office/drawing/2012/chart" uri="{CE6537A1-D6FC-4f65-9D91-7224C49458BB}"/>
                <c:ext xmlns:c16="http://schemas.microsoft.com/office/drawing/2014/chart" uri="{C3380CC4-5D6E-409C-BE32-E72D297353CC}">
                  <c16:uniqueId val="{00000207-E05B-4A45-9F14-F2A3DE12A7F0}"/>
                </c:ext>
              </c:extLst>
            </c:dLbl>
            <c:dLbl>
              <c:idx val="69"/>
              <c:delete val="1"/>
              <c:extLst>
                <c:ext xmlns:c15="http://schemas.microsoft.com/office/drawing/2012/chart" uri="{CE6537A1-D6FC-4f65-9D91-7224C49458BB}"/>
                <c:ext xmlns:c16="http://schemas.microsoft.com/office/drawing/2014/chart" uri="{C3380CC4-5D6E-409C-BE32-E72D297353CC}">
                  <c16:uniqueId val="{00000208-E05B-4A45-9F14-F2A3DE12A7F0}"/>
                </c:ext>
              </c:extLst>
            </c:dLbl>
            <c:dLbl>
              <c:idx val="70"/>
              <c:delete val="1"/>
              <c:extLst>
                <c:ext xmlns:c15="http://schemas.microsoft.com/office/drawing/2012/chart" uri="{CE6537A1-D6FC-4f65-9D91-7224C49458BB}"/>
                <c:ext xmlns:c16="http://schemas.microsoft.com/office/drawing/2014/chart" uri="{C3380CC4-5D6E-409C-BE32-E72D297353CC}">
                  <c16:uniqueId val="{00000209-E05B-4A45-9F14-F2A3DE12A7F0}"/>
                </c:ext>
              </c:extLst>
            </c:dLbl>
            <c:dLbl>
              <c:idx val="71"/>
              <c:delete val="1"/>
              <c:extLst>
                <c:ext xmlns:c15="http://schemas.microsoft.com/office/drawing/2012/chart" uri="{CE6537A1-D6FC-4f65-9D91-7224C49458BB}"/>
                <c:ext xmlns:c16="http://schemas.microsoft.com/office/drawing/2014/chart" uri="{C3380CC4-5D6E-409C-BE32-E72D297353CC}">
                  <c16:uniqueId val="{0000020A-E05B-4A45-9F14-F2A3DE12A7F0}"/>
                </c:ext>
              </c:extLst>
            </c:dLbl>
            <c:dLbl>
              <c:idx val="72"/>
              <c:delete val="1"/>
              <c:extLst>
                <c:ext xmlns:c15="http://schemas.microsoft.com/office/drawing/2012/chart" uri="{CE6537A1-D6FC-4f65-9D91-7224C49458BB}"/>
                <c:ext xmlns:c16="http://schemas.microsoft.com/office/drawing/2014/chart" uri="{C3380CC4-5D6E-409C-BE32-E72D297353CC}">
                  <c16:uniqueId val="{0000020B-E05B-4A45-9F14-F2A3DE12A7F0}"/>
                </c:ext>
              </c:extLst>
            </c:dLbl>
            <c:dLbl>
              <c:idx val="73"/>
              <c:delete val="1"/>
              <c:extLst>
                <c:ext xmlns:c15="http://schemas.microsoft.com/office/drawing/2012/chart" uri="{CE6537A1-D6FC-4f65-9D91-7224C49458BB}"/>
                <c:ext xmlns:c16="http://schemas.microsoft.com/office/drawing/2014/chart" uri="{C3380CC4-5D6E-409C-BE32-E72D297353CC}">
                  <c16:uniqueId val="{0000020C-E05B-4A45-9F14-F2A3DE12A7F0}"/>
                </c:ext>
              </c:extLst>
            </c:dLbl>
            <c:dLbl>
              <c:idx val="74"/>
              <c:delete val="1"/>
              <c:extLst>
                <c:ext xmlns:c15="http://schemas.microsoft.com/office/drawing/2012/chart" uri="{CE6537A1-D6FC-4f65-9D91-7224C49458BB}"/>
                <c:ext xmlns:c16="http://schemas.microsoft.com/office/drawing/2014/chart" uri="{C3380CC4-5D6E-409C-BE32-E72D297353CC}">
                  <c16:uniqueId val="{0000020D-E05B-4A45-9F14-F2A3DE12A7F0}"/>
                </c:ext>
              </c:extLst>
            </c:dLbl>
            <c:dLbl>
              <c:idx val="75"/>
              <c:delete val="1"/>
              <c:extLst>
                <c:ext xmlns:c15="http://schemas.microsoft.com/office/drawing/2012/chart" uri="{CE6537A1-D6FC-4f65-9D91-7224C49458BB}"/>
                <c:ext xmlns:c16="http://schemas.microsoft.com/office/drawing/2014/chart" uri="{C3380CC4-5D6E-409C-BE32-E72D297353CC}">
                  <c16:uniqueId val="{0000020E-E05B-4A45-9F14-F2A3DE12A7F0}"/>
                </c:ext>
              </c:extLst>
            </c:dLbl>
            <c:dLbl>
              <c:idx val="76"/>
              <c:delete val="1"/>
              <c:extLst>
                <c:ext xmlns:c15="http://schemas.microsoft.com/office/drawing/2012/chart" uri="{CE6537A1-D6FC-4f65-9D91-7224C49458BB}"/>
                <c:ext xmlns:c16="http://schemas.microsoft.com/office/drawing/2014/chart" uri="{C3380CC4-5D6E-409C-BE32-E72D297353CC}">
                  <c16:uniqueId val="{0000020F-E05B-4A45-9F14-F2A3DE12A7F0}"/>
                </c:ext>
              </c:extLst>
            </c:dLbl>
            <c:dLbl>
              <c:idx val="78"/>
              <c:delete val="1"/>
              <c:extLst>
                <c:ext xmlns:c15="http://schemas.microsoft.com/office/drawing/2012/chart" uri="{CE6537A1-D6FC-4f65-9D91-7224C49458BB}"/>
                <c:ext xmlns:c16="http://schemas.microsoft.com/office/drawing/2014/chart" uri="{C3380CC4-5D6E-409C-BE32-E72D297353CC}">
                  <c16:uniqueId val="{00000210-E05B-4A45-9F14-F2A3DE12A7F0}"/>
                </c:ext>
              </c:extLst>
            </c:dLbl>
            <c:dLbl>
              <c:idx val="80"/>
              <c:delete val="1"/>
              <c:extLst>
                <c:ext xmlns:c15="http://schemas.microsoft.com/office/drawing/2012/chart" uri="{CE6537A1-D6FC-4f65-9D91-7224C49458BB}"/>
                <c:ext xmlns:c16="http://schemas.microsoft.com/office/drawing/2014/chart" uri="{C3380CC4-5D6E-409C-BE32-E72D297353CC}">
                  <c16:uniqueId val="{00000211-E05B-4A45-9F14-F2A3DE12A7F0}"/>
                </c:ext>
              </c:extLst>
            </c:dLbl>
            <c:dLbl>
              <c:idx val="81"/>
              <c:delete val="1"/>
              <c:extLst>
                <c:ext xmlns:c15="http://schemas.microsoft.com/office/drawing/2012/chart" uri="{CE6537A1-D6FC-4f65-9D91-7224C49458BB}"/>
                <c:ext xmlns:c16="http://schemas.microsoft.com/office/drawing/2014/chart" uri="{C3380CC4-5D6E-409C-BE32-E72D297353CC}">
                  <c16:uniqueId val="{00000212-E05B-4A45-9F14-F2A3DE12A7F0}"/>
                </c:ext>
              </c:extLst>
            </c:dLbl>
            <c:dLbl>
              <c:idx val="82"/>
              <c:delete val="1"/>
              <c:extLst>
                <c:ext xmlns:c15="http://schemas.microsoft.com/office/drawing/2012/chart" uri="{CE6537A1-D6FC-4f65-9D91-7224C49458BB}"/>
                <c:ext xmlns:c16="http://schemas.microsoft.com/office/drawing/2014/chart" uri="{C3380CC4-5D6E-409C-BE32-E72D297353CC}">
                  <c16:uniqueId val="{00000213-E05B-4A45-9F14-F2A3DE12A7F0}"/>
                </c:ext>
              </c:extLst>
            </c:dLbl>
            <c:dLbl>
              <c:idx val="83"/>
              <c:delete val="1"/>
              <c:extLst>
                <c:ext xmlns:c15="http://schemas.microsoft.com/office/drawing/2012/chart" uri="{CE6537A1-D6FC-4f65-9D91-7224C49458BB}"/>
                <c:ext xmlns:c16="http://schemas.microsoft.com/office/drawing/2014/chart" uri="{C3380CC4-5D6E-409C-BE32-E72D297353CC}">
                  <c16:uniqueId val="{00000214-E05B-4A45-9F14-F2A3DE12A7F0}"/>
                </c:ext>
              </c:extLst>
            </c:dLbl>
            <c:dLbl>
              <c:idx val="84"/>
              <c:delete val="1"/>
              <c:extLst>
                <c:ext xmlns:c15="http://schemas.microsoft.com/office/drawing/2012/chart" uri="{CE6537A1-D6FC-4f65-9D91-7224C49458BB}"/>
                <c:ext xmlns:c16="http://schemas.microsoft.com/office/drawing/2014/chart" uri="{C3380CC4-5D6E-409C-BE32-E72D297353CC}">
                  <c16:uniqueId val="{00000215-E05B-4A45-9F14-F2A3DE12A7F0}"/>
                </c:ext>
              </c:extLst>
            </c:dLbl>
            <c:dLbl>
              <c:idx val="85"/>
              <c:delete val="1"/>
              <c:extLst>
                <c:ext xmlns:c15="http://schemas.microsoft.com/office/drawing/2012/chart" uri="{CE6537A1-D6FC-4f65-9D91-7224C49458BB}"/>
                <c:ext xmlns:c16="http://schemas.microsoft.com/office/drawing/2014/chart" uri="{C3380CC4-5D6E-409C-BE32-E72D297353CC}">
                  <c16:uniqueId val="{00000216-E05B-4A45-9F14-F2A3DE12A7F0}"/>
                </c:ext>
              </c:extLst>
            </c:dLbl>
            <c:dLbl>
              <c:idx val="86"/>
              <c:delete val="1"/>
              <c:extLst>
                <c:ext xmlns:c15="http://schemas.microsoft.com/office/drawing/2012/chart" uri="{CE6537A1-D6FC-4f65-9D91-7224C49458BB}"/>
                <c:ext xmlns:c16="http://schemas.microsoft.com/office/drawing/2014/chart" uri="{C3380CC4-5D6E-409C-BE32-E72D297353CC}">
                  <c16:uniqueId val="{00000217-E05B-4A45-9F14-F2A3DE12A7F0}"/>
                </c:ext>
              </c:extLst>
            </c:dLbl>
            <c:dLbl>
              <c:idx val="87"/>
              <c:delete val="1"/>
              <c:extLst>
                <c:ext xmlns:c15="http://schemas.microsoft.com/office/drawing/2012/chart" uri="{CE6537A1-D6FC-4f65-9D91-7224C49458BB}"/>
                <c:ext xmlns:c16="http://schemas.microsoft.com/office/drawing/2014/chart" uri="{C3380CC4-5D6E-409C-BE32-E72D297353CC}">
                  <c16:uniqueId val="{00000218-E05B-4A45-9F14-F2A3DE12A7F0}"/>
                </c:ext>
              </c:extLst>
            </c:dLbl>
            <c:dLbl>
              <c:idx val="88"/>
              <c:delete val="1"/>
              <c:extLst>
                <c:ext xmlns:c15="http://schemas.microsoft.com/office/drawing/2012/chart" uri="{CE6537A1-D6FC-4f65-9D91-7224C49458BB}"/>
                <c:ext xmlns:c16="http://schemas.microsoft.com/office/drawing/2014/chart" uri="{C3380CC4-5D6E-409C-BE32-E72D297353CC}">
                  <c16:uniqueId val="{00000219-E05B-4A45-9F14-F2A3DE12A7F0}"/>
                </c:ext>
              </c:extLst>
            </c:dLbl>
            <c:dLbl>
              <c:idx val="89"/>
              <c:delete val="1"/>
              <c:extLst>
                <c:ext xmlns:c15="http://schemas.microsoft.com/office/drawing/2012/chart" uri="{CE6537A1-D6FC-4f65-9D91-7224C49458BB}"/>
                <c:ext xmlns:c16="http://schemas.microsoft.com/office/drawing/2014/chart" uri="{C3380CC4-5D6E-409C-BE32-E72D297353CC}">
                  <c16:uniqueId val="{0000021A-E05B-4A45-9F14-F2A3DE12A7F0}"/>
                </c:ext>
              </c:extLst>
            </c:dLbl>
            <c:dLbl>
              <c:idx val="90"/>
              <c:delete val="1"/>
              <c:extLst>
                <c:ext xmlns:c15="http://schemas.microsoft.com/office/drawing/2012/chart" uri="{CE6537A1-D6FC-4f65-9D91-7224C49458BB}"/>
                <c:ext xmlns:c16="http://schemas.microsoft.com/office/drawing/2014/chart" uri="{C3380CC4-5D6E-409C-BE32-E72D297353CC}">
                  <c16:uniqueId val="{0000021B-E05B-4A45-9F14-F2A3DE12A7F0}"/>
                </c:ext>
              </c:extLst>
            </c:dLbl>
            <c:dLbl>
              <c:idx val="94"/>
              <c:delete val="1"/>
              <c:extLst>
                <c:ext xmlns:c15="http://schemas.microsoft.com/office/drawing/2012/chart" uri="{CE6537A1-D6FC-4f65-9D91-7224C49458BB}"/>
                <c:ext xmlns:c16="http://schemas.microsoft.com/office/drawing/2014/chart" uri="{C3380CC4-5D6E-409C-BE32-E72D297353CC}">
                  <c16:uniqueId val="{0000021C-E05B-4A45-9F14-F2A3DE12A7F0}"/>
                </c:ext>
              </c:extLst>
            </c:dLbl>
            <c:dLbl>
              <c:idx val="96"/>
              <c:delete val="1"/>
              <c:extLst>
                <c:ext xmlns:c15="http://schemas.microsoft.com/office/drawing/2012/chart" uri="{CE6537A1-D6FC-4f65-9D91-7224C49458BB}"/>
                <c:ext xmlns:c16="http://schemas.microsoft.com/office/drawing/2014/chart" uri="{C3380CC4-5D6E-409C-BE32-E72D297353CC}">
                  <c16:uniqueId val="{0000021D-E05B-4A45-9F14-F2A3DE12A7F0}"/>
                </c:ext>
              </c:extLst>
            </c:dLbl>
            <c:dLbl>
              <c:idx val="97"/>
              <c:delete val="1"/>
              <c:extLst>
                <c:ext xmlns:c15="http://schemas.microsoft.com/office/drawing/2012/chart" uri="{CE6537A1-D6FC-4f65-9D91-7224C49458BB}"/>
                <c:ext xmlns:c16="http://schemas.microsoft.com/office/drawing/2014/chart" uri="{C3380CC4-5D6E-409C-BE32-E72D297353CC}">
                  <c16:uniqueId val="{0000021E-E05B-4A45-9F14-F2A3DE12A7F0}"/>
                </c:ext>
              </c:extLst>
            </c:dLbl>
            <c:dLbl>
              <c:idx val="98"/>
              <c:delete val="1"/>
              <c:extLst>
                <c:ext xmlns:c15="http://schemas.microsoft.com/office/drawing/2012/chart" uri="{CE6537A1-D6FC-4f65-9D91-7224C49458BB}"/>
                <c:ext xmlns:c16="http://schemas.microsoft.com/office/drawing/2014/chart" uri="{C3380CC4-5D6E-409C-BE32-E72D297353CC}">
                  <c16:uniqueId val="{0000021F-E05B-4A45-9F14-F2A3DE12A7F0}"/>
                </c:ext>
              </c:extLst>
            </c:dLbl>
            <c:dLbl>
              <c:idx val="99"/>
              <c:delete val="1"/>
              <c:extLst>
                <c:ext xmlns:c15="http://schemas.microsoft.com/office/drawing/2012/chart" uri="{CE6537A1-D6FC-4f65-9D91-7224C49458BB}"/>
                <c:ext xmlns:c16="http://schemas.microsoft.com/office/drawing/2014/chart" uri="{C3380CC4-5D6E-409C-BE32-E72D297353CC}">
                  <c16:uniqueId val="{00000220-E05B-4A45-9F14-F2A3DE12A7F0}"/>
                </c:ext>
              </c:extLst>
            </c:dLbl>
            <c:dLbl>
              <c:idx val="100"/>
              <c:delete val="1"/>
              <c:extLst>
                <c:ext xmlns:c15="http://schemas.microsoft.com/office/drawing/2012/chart" uri="{CE6537A1-D6FC-4f65-9D91-7224C49458BB}"/>
                <c:ext xmlns:c16="http://schemas.microsoft.com/office/drawing/2014/chart" uri="{C3380CC4-5D6E-409C-BE32-E72D297353CC}">
                  <c16:uniqueId val="{00000221-E05B-4A45-9F14-F2A3DE12A7F0}"/>
                </c:ext>
              </c:extLst>
            </c:dLbl>
            <c:dLbl>
              <c:idx val="103"/>
              <c:delete val="1"/>
              <c:extLst>
                <c:ext xmlns:c15="http://schemas.microsoft.com/office/drawing/2012/chart" uri="{CE6537A1-D6FC-4f65-9D91-7224C49458BB}"/>
                <c:ext xmlns:c16="http://schemas.microsoft.com/office/drawing/2014/chart" uri="{C3380CC4-5D6E-409C-BE32-E72D297353CC}">
                  <c16:uniqueId val="{00000222-E05B-4A45-9F14-F2A3DE12A7F0}"/>
                </c:ext>
              </c:extLst>
            </c:dLbl>
            <c:dLbl>
              <c:idx val="110"/>
              <c:delete val="1"/>
              <c:extLst>
                <c:ext xmlns:c15="http://schemas.microsoft.com/office/drawing/2012/chart" uri="{CE6537A1-D6FC-4f65-9D91-7224C49458BB}"/>
                <c:ext xmlns:c16="http://schemas.microsoft.com/office/drawing/2014/chart" uri="{C3380CC4-5D6E-409C-BE32-E72D297353CC}">
                  <c16:uniqueId val="{00000223-E05B-4A45-9F14-F2A3DE12A7F0}"/>
                </c:ext>
              </c:extLst>
            </c:dLbl>
            <c:dLbl>
              <c:idx val="175"/>
              <c:delete val="1"/>
              <c:extLst>
                <c:ext xmlns:c15="http://schemas.microsoft.com/office/drawing/2012/chart" uri="{CE6537A1-D6FC-4f65-9D91-7224C49458BB}"/>
                <c:ext xmlns:c16="http://schemas.microsoft.com/office/drawing/2014/chart" uri="{C3380CC4-5D6E-409C-BE32-E72D297353CC}">
                  <c16:uniqueId val="{00000224-E05B-4A45-9F14-F2A3DE12A7F0}"/>
                </c:ext>
              </c:extLst>
            </c:dLbl>
            <c:dLbl>
              <c:idx val="176"/>
              <c:delete val="1"/>
              <c:extLst>
                <c:ext xmlns:c15="http://schemas.microsoft.com/office/drawing/2012/chart" uri="{CE6537A1-D6FC-4f65-9D91-7224C49458BB}"/>
                <c:ext xmlns:c16="http://schemas.microsoft.com/office/drawing/2014/chart" uri="{C3380CC4-5D6E-409C-BE32-E72D297353CC}">
                  <c16:uniqueId val="{00000002-5CAE-486E-AA02-F6F5CEC70A72}"/>
                </c:ext>
              </c:extLst>
            </c:dLbl>
            <c:dLbl>
              <c:idx val="177"/>
              <c:delete val="1"/>
              <c:extLst>
                <c:ext xmlns:c15="http://schemas.microsoft.com/office/drawing/2012/chart" uri="{CE6537A1-D6FC-4f65-9D91-7224C49458BB}"/>
                <c:ext xmlns:c16="http://schemas.microsoft.com/office/drawing/2014/chart" uri="{C3380CC4-5D6E-409C-BE32-E72D297353CC}">
                  <c16:uniqueId val="{00000008-4CC6-49FD-AB69-85244AB2A3DB}"/>
                </c:ext>
              </c:extLst>
            </c:dLbl>
            <c:dLbl>
              <c:idx val="178"/>
              <c:delete val="1"/>
              <c:extLst>
                <c:ext xmlns:c15="http://schemas.microsoft.com/office/drawing/2012/chart" uri="{CE6537A1-D6FC-4f65-9D91-7224C49458BB}"/>
                <c:ext xmlns:c16="http://schemas.microsoft.com/office/drawing/2014/chart" uri="{C3380CC4-5D6E-409C-BE32-E72D297353CC}">
                  <c16:uniqueId val="{00000002-40E3-4C53-BDBE-CA3D2A6C5AFC}"/>
                </c:ext>
              </c:extLst>
            </c:dLbl>
            <c:dLbl>
              <c:idx val="179"/>
              <c:delete val="1"/>
              <c:extLst>
                <c:ext xmlns:c15="http://schemas.microsoft.com/office/drawing/2012/chart" uri="{CE6537A1-D6FC-4f65-9D91-7224C49458BB}"/>
                <c:ext xmlns:c16="http://schemas.microsoft.com/office/drawing/2014/chart" uri="{C3380CC4-5D6E-409C-BE32-E72D297353CC}">
                  <c16:uniqueId val="{00000003-493A-4E75-A865-3FC709416FEF}"/>
                </c:ext>
              </c:extLst>
            </c:dLbl>
            <c:dLbl>
              <c:idx val="180"/>
              <c:delete val="1"/>
              <c:extLst>
                <c:ext xmlns:c15="http://schemas.microsoft.com/office/drawing/2012/chart" uri="{CE6537A1-D6FC-4f65-9D91-7224C49458BB}"/>
                <c:ext xmlns:c16="http://schemas.microsoft.com/office/drawing/2014/chart" uri="{C3380CC4-5D6E-409C-BE32-E72D297353CC}">
                  <c16:uniqueId val="{00000002-3E6A-4442-ACCC-D594A774B669}"/>
                </c:ext>
              </c:extLst>
            </c:dLbl>
            <c:dLbl>
              <c:idx val="181"/>
              <c:delete val="1"/>
              <c:extLst>
                <c:ext xmlns:c15="http://schemas.microsoft.com/office/drawing/2012/chart" uri="{CE6537A1-D6FC-4f65-9D91-7224C49458BB}"/>
                <c:ext xmlns:c16="http://schemas.microsoft.com/office/drawing/2014/chart" uri="{C3380CC4-5D6E-409C-BE32-E72D297353CC}">
                  <c16:uniqueId val="{00000002-344F-4130-BBF0-FDC0E87B5CF8}"/>
                </c:ext>
              </c:extLst>
            </c:dLbl>
            <c:dLbl>
              <c:idx val="182"/>
              <c:delete val="1"/>
              <c:extLst>
                <c:ext xmlns:c15="http://schemas.microsoft.com/office/drawing/2012/chart" uri="{CE6537A1-D6FC-4f65-9D91-7224C49458BB}"/>
                <c:ext xmlns:c16="http://schemas.microsoft.com/office/drawing/2014/chart" uri="{C3380CC4-5D6E-409C-BE32-E72D297353CC}">
                  <c16:uniqueId val="{00000002-CA42-409B-A036-E85F86166F00}"/>
                </c:ext>
              </c:extLst>
            </c:dLbl>
            <c:dLbl>
              <c:idx val="183"/>
              <c:delete val="1"/>
              <c:extLst>
                <c:ext xmlns:c15="http://schemas.microsoft.com/office/drawing/2012/chart" uri="{CE6537A1-D6FC-4f65-9D91-7224C49458BB}"/>
                <c:ext xmlns:c16="http://schemas.microsoft.com/office/drawing/2014/chart" uri="{C3380CC4-5D6E-409C-BE32-E72D297353CC}">
                  <c16:uniqueId val="{00000006-DBB3-4036-95D7-2C91FEEA6620}"/>
                </c:ext>
              </c:extLst>
            </c:dLbl>
            <c:dLbl>
              <c:idx val="184"/>
              <c:layout>
                <c:manualLayout>
                  <c:x val="-6.173611111111111E-2"/>
                  <c:y val="-1.6240972222222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0EC-4A3C-9E99-0FBED1E6277D}"/>
                </c:ext>
              </c:extLst>
            </c:dLbl>
            <c:spPr>
              <a:noFill/>
              <a:ln>
                <a:noFill/>
              </a:ln>
              <a:effectLst/>
            </c:spPr>
            <c:txPr>
              <a:bodyPr rot="0" spcFirstLastPara="1" vertOverflow="ellipsis" vert="horz" wrap="square" lIns="38100" tIns="19050" rIns="38100" bIns="19050" anchor="ctr" anchorCtr="1">
                <a:spAutoFit/>
              </a:bodyPr>
              <a:lstStyle/>
              <a:p>
                <a:pPr>
                  <a:defRPr sz="2000" b="1" i="0" u="sng" strike="noStrike" kern="1200" baseline="0">
                    <a:solidFill>
                      <a:srgbClr val="C00000"/>
                    </a:solidFill>
                    <a:latin typeface="+mn-lt"/>
                    <a:ea typeface="+mn-ea"/>
                    <a:cs typeface="+mn-cs"/>
                  </a:defRPr>
                </a:pPr>
                <a:endParaRPr lang="en-NL"/>
              </a:p>
            </c:txPr>
            <c:dLblPos val="t"/>
            <c:showLegendKey val="0"/>
            <c:showVal val="0"/>
            <c:showCatName val="0"/>
            <c:showSerName val="0"/>
            <c:showPercent val="0"/>
            <c:showBubbleSize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RIVM'!$C$4:$C$200</c15:sqref>
                  </c15:fullRef>
                </c:ext>
              </c:extLst>
              <c:f>'Official - RIVM'!$C$4:$C$188</c:f>
              <c:numCache>
                <c:formatCode>m/d/yyyy</c:formatCode>
                <c:ptCount val="185"/>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numCache>
            </c:numRef>
          </c:cat>
          <c:val>
            <c:numRef>
              <c:extLst>
                <c:ext xmlns:c15="http://schemas.microsoft.com/office/drawing/2012/chart" uri="{02D57815-91ED-43cb-92C2-25804820EDAC}">
                  <c15:fullRef>
                    <c15:sqref>'Official - RIVM'!$E$4:$E$200</c15:sqref>
                  </c15:fullRef>
                </c:ext>
              </c:extLst>
              <c:f>'Official - RIVM'!$E$4:$E$188</c:f>
              <c:numCache>
                <c:formatCode>#,##0</c:formatCode>
                <c:ptCount val="185"/>
                <c:pt idx="0">
                  <c:v>1</c:v>
                </c:pt>
                <c:pt idx="1">
                  <c:v>2</c:v>
                </c:pt>
                <c:pt idx="2">
                  <c:v>6</c:v>
                </c:pt>
                <c:pt idx="3">
                  <c:v>9</c:v>
                </c:pt>
                <c:pt idx="4">
                  <c:v>17</c:v>
                </c:pt>
                <c:pt idx="5">
                  <c:v>23</c:v>
                </c:pt>
                <c:pt idx="6">
                  <c:v>38</c:v>
                </c:pt>
                <c:pt idx="7">
                  <c:v>82</c:v>
                </c:pt>
                <c:pt idx="8">
                  <c:v>128</c:v>
                </c:pt>
                <c:pt idx="9">
                  <c:v>188</c:v>
                </c:pt>
                <c:pt idx="10">
                  <c:v>265</c:v>
                </c:pt>
                <c:pt idx="11">
                  <c:v>321</c:v>
                </c:pt>
                <c:pt idx="12">
                  <c:v>382</c:v>
                </c:pt>
                <c:pt idx="13">
                  <c:v>503</c:v>
                </c:pt>
                <c:pt idx="14">
                  <c:v>614</c:v>
                </c:pt>
                <c:pt idx="15">
                  <c:v>804</c:v>
                </c:pt>
                <c:pt idx="16">
                  <c:v>959</c:v>
                </c:pt>
                <c:pt idx="17">
                  <c:v>1135</c:v>
                </c:pt>
                <c:pt idx="18">
                  <c:v>1413</c:v>
                </c:pt>
                <c:pt idx="19">
                  <c:v>1705</c:v>
                </c:pt>
                <c:pt idx="20">
                  <c:v>2051</c:v>
                </c:pt>
                <c:pt idx="21">
                  <c:v>2460</c:v>
                </c:pt>
                <c:pt idx="22">
                  <c:v>2994</c:v>
                </c:pt>
                <c:pt idx="23">
                  <c:v>3631</c:v>
                </c:pt>
                <c:pt idx="24">
                  <c:v>4204</c:v>
                </c:pt>
                <c:pt idx="25">
                  <c:v>4749</c:v>
                </c:pt>
                <c:pt idx="26">
                  <c:v>5560</c:v>
                </c:pt>
                <c:pt idx="27">
                  <c:v>6412</c:v>
                </c:pt>
                <c:pt idx="28">
                  <c:v>7431</c:v>
                </c:pt>
                <c:pt idx="29">
                  <c:v>8603</c:v>
                </c:pt>
                <c:pt idx="30">
                  <c:v>9762</c:v>
                </c:pt>
                <c:pt idx="31">
                  <c:v>10866</c:v>
                </c:pt>
                <c:pt idx="32">
                  <c:v>11750</c:v>
                </c:pt>
                <c:pt idx="33">
                  <c:v>12595</c:v>
                </c:pt>
                <c:pt idx="34">
                  <c:v>13614</c:v>
                </c:pt>
                <c:pt idx="35">
                  <c:v>14697</c:v>
                </c:pt>
                <c:pt idx="36">
                  <c:v>15723</c:v>
                </c:pt>
                <c:pt idx="37">
                  <c:v>16627</c:v>
                </c:pt>
                <c:pt idx="38">
                  <c:v>17851</c:v>
                </c:pt>
                <c:pt idx="39">
                  <c:v>18803</c:v>
                </c:pt>
                <c:pt idx="40">
                  <c:v>19580</c:v>
                </c:pt>
                <c:pt idx="41">
                  <c:v>20549</c:v>
                </c:pt>
                <c:pt idx="42">
                  <c:v>21762</c:v>
                </c:pt>
                <c:pt idx="43">
                  <c:v>23097</c:v>
                </c:pt>
                <c:pt idx="44">
                  <c:v>24413</c:v>
                </c:pt>
                <c:pt idx="45">
                  <c:v>25587</c:v>
                </c:pt>
                <c:pt idx="46">
                  <c:v>26551</c:v>
                </c:pt>
                <c:pt idx="47">
                  <c:v>27419</c:v>
                </c:pt>
                <c:pt idx="48">
                  <c:v>28153</c:v>
                </c:pt>
                <c:pt idx="49">
                  <c:v>29214</c:v>
                </c:pt>
                <c:pt idx="50">
                  <c:v>30449</c:v>
                </c:pt>
                <c:pt idx="51">
                  <c:v>31589</c:v>
                </c:pt>
                <c:pt idx="52">
                  <c:v>32655</c:v>
                </c:pt>
                <c:pt idx="53">
                  <c:v>33405</c:v>
                </c:pt>
                <c:pt idx="54">
                  <c:v>34134</c:v>
                </c:pt>
                <c:pt idx="55">
                  <c:v>34842</c:v>
                </c:pt>
                <c:pt idx="56">
                  <c:v>35729</c:v>
                </c:pt>
                <c:pt idx="57">
                  <c:v>36535</c:v>
                </c:pt>
                <c:pt idx="58">
                  <c:v>37190</c:v>
                </c:pt>
                <c:pt idx="59">
                  <c:v>37845</c:v>
                </c:pt>
                <c:pt idx="60">
                  <c:v>38245</c:v>
                </c:pt>
                <c:pt idx="61">
                  <c:v>38416</c:v>
                </c:pt>
                <c:pt idx="62">
                  <c:v>38802</c:v>
                </c:pt>
                <c:pt idx="63">
                  <c:v>39316</c:v>
                </c:pt>
                <c:pt idx="64">
                  <c:v>39791</c:v>
                </c:pt>
                <c:pt idx="65">
                  <c:v>40236</c:v>
                </c:pt>
                <c:pt idx="66">
                  <c:v>40591</c:v>
                </c:pt>
                <c:pt idx="67">
                  <c:v>40790</c:v>
                </c:pt>
                <c:pt idx="68">
                  <c:v>41107</c:v>
                </c:pt>
                <c:pt idx="69">
                  <c:v>41339</c:v>
                </c:pt>
                <c:pt idx="70">
                  <c:v>41794</c:v>
                </c:pt>
                <c:pt idx="71">
                  <c:v>42113</c:v>
                </c:pt>
                <c:pt idx="72">
                  <c:v>42382</c:v>
                </c:pt>
                <c:pt idx="73">
                  <c:v>42627</c:v>
                </c:pt>
                <c:pt idx="74">
                  <c:v>42788</c:v>
                </c:pt>
                <c:pt idx="75">
                  <c:v>42984</c:v>
                </c:pt>
                <c:pt idx="76">
                  <c:v>43211</c:v>
                </c:pt>
                <c:pt idx="77">
                  <c:v>43481</c:v>
                </c:pt>
                <c:pt idx="78">
                  <c:v>43681</c:v>
                </c:pt>
                <c:pt idx="79">
                  <c:v>43870</c:v>
                </c:pt>
                <c:pt idx="80">
                  <c:v>43995</c:v>
                </c:pt>
                <c:pt idx="81">
                  <c:v>44141</c:v>
                </c:pt>
                <c:pt idx="82">
                  <c:v>44249</c:v>
                </c:pt>
                <c:pt idx="83">
                  <c:v>44447</c:v>
                </c:pt>
                <c:pt idx="84">
                  <c:v>44700</c:v>
                </c:pt>
                <c:pt idx="85">
                  <c:v>44888</c:v>
                </c:pt>
                <c:pt idx="86">
                  <c:v>45064</c:v>
                </c:pt>
                <c:pt idx="87">
                  <c:v>45236</c:v>
                </c:pt>
                <c:pt idx="88">
                  <c:v>45445</c:v>
                </c:pt>
                <c:pt idx="89">
                  <c:v>45578</c:v>
                </c:pt>
                <c:pt idx="90">
                  <c:v>45768</c:v>
                </c:pt>
                <c:pt idx="91">
                  <c:v>45950</c:v>
                </c:pt>
                <c:pt idx="92">
                  <c:v>46126</c:v>
                </c:pt>
                <c:pt idx="93">
                  <c:v>46257</c:v>
                </c:pt>
                <c:pt idx="94">
                  <c:v>46442</c:v>
                </c:pt>
                <c:pt idx="95">
                  <c:v>46545</c:v>
                </c:pt>
                <c:pt idx="96">
                  <c:v>46647</c:v>
                </c:pt>
                <c:pt idx="97">
                  <c:v>46733</c:v>
                </c:pt>
                <c:pt idx="98">
                  <c:v>46942</c:v>
                </c:pt>
                <c:pt idx="99">
                  <c:v>47152</c:v>
                </c:pt>
                <c:pt idx="100">
                  <c:v>47335</c:v>
                </c:pt>
                <c:pt idx="101">
                  <c:v>47574</c:v>
                </c:pt>
                <c:pt idx="102">
                  <c:v>47739</c:v>
                </c:pt>
                <c:pt idx="103">
                  <c:v>47903</c:v>
                </c:pt>
                <c:pt idx="104">
                  <c:v>48087</c:v>
                </c:pt>
                <c:pt idx="105">
                  <c:v>48251</c:v>
                </c:pt>
                <c:pt idx="106">
                  <c:v>48461</c:v>
                </c:pt>
                <c:pt idx="107">
                  <c:v>48640</c:v>
                </c:pt>
                <c:pt idx="108">
                  <c:v>48783</c:v>
                </c:pt>
                <c:pt idx="109">
                  <c:v>48948</c:v>
                </c:pt>
                <c:pt idx="110">
                  <c:v>49087</c:v>
                </c:pt>
                <c:pt idx="111">
                  <c:v>49204</c:v>
                </c:pt>
                <c:pt idx="112">
                  <c:v>49319</c:v>
                </c:pt>
                <c:pt idx="113">
                  <c:v>49426</c:v>
                </c:pt>
                <c:pt idx="114">
                  <c:v>49502</c:v>
                </c:pt>
                <c:pt idx="115">
                  <c:v>49593</c:v>
                </c:pt>
                <c:pt idx="116">
                  <c:v>49658</c:v>
                </c:pt>
                <c:pt idx="117">
                  <c:v>49722</c:v>
                </c:pt>
                <c:pt idx="118">
                  <c:v>49804</c:v>
                </c:pt>
                <c:pt idx="119">
                  <c:v>49914</c:v>
                </c:pt>
                <c:pt idx="120">
                  <c:v>50005</c:v>
                </c:pt>
                <c:pt idx="121">
                  <c:v>50074</c:v>
                </c:pt>
                <c:pt idx="122">
                  <c:v>50147</c:v>
                </c:pt>
                <c:pt idx="123">
                  <c:v>50223</c:v>
                </c:pt>
                <c:pt idx="124">
                  <c:v>50273</c:v>
                </c:pt>
                <c:pt idx="125">
                  <c:v>50335</c:v>
                </c:pt>
                <c:pt idx="126">
                  <c:v>50412</c:v>
                </c:pt>
                <c:pt idx="127">
                  <c:v>50487</c:v>
                </c:pt>
                <c:pt idx="128">
                  <c:v>50548</c:v>
                </c:pt>
                <c:pt idx="129">
                  <c:v>50621</c:v>
                </c:pt>
                <c:pt idx="130">
                  <c:v>50657</c:v>
                </c:pt>
                <c:pt idx="131">
                  <c:v>50694</c:v>
                </c:pt>
                <c:pt idx="132">
                  <c:v>50746</c:v>
                </c:pt>
                <c:pt idx="133">
                  <c:v>50798</c:v>
                </c:pt>
                <c:pt idx="134">
                  <c:v>50840</c:v>
                </c:pt>
                <c:pt idx="135">
                  <c:v>50921</c:v>
                </c:pt>
                <c:pt idx="136">
                  <c:v>51022</c:v>
                </c:pt>
                <c:pt idx="137">
                  <c:v>51093</c:v>
                </c:pt>
                <c:pt idx="138">
                  <c:v>51146</c:v>
                </c:pt>
                <c:pt idx="139">
                  <c:v>51252</c:v>
                </c:pt>
                <c:pt idx="140">
                  <c:v>51351</c:v>
                </c:pt>
                <c:pt idx="141">
                  <c:v>51454</c:v>
                </c:pt>
                <c:pt idx="142">
                  <c:v>51581</c:v>
                </c:pt>
                <c:pt idx="143">
                  <c:v>51725</c:v>
                </c:pt>
                <c:pt idx="144">
                  <c:v>51910</c:v>
                </c:pt>
                <c:pt idx="145">
                  <c:v>52073</c:v>
                </c:pt>
                <c:pt idx="146">
                  <c:v>52241</c:v>
                </c:pt>
                <c:pt idx="147">
                  <c:v>52404</c:v>
                </c:pt>
                <c:pt idx="148">
                  <c:v>52595</c:v>
                </c:pt>
                <c:pt idx="149">
                  <c:v>52732</c:v>
                </c:pt>
                <c:pt idx="150">
                  <c:v>52946</c:v>
                </c:pt>
                <c:pt idx="151">
                  <c:v>53151</c:v>
                </c:pt>
                <c:pt idx="152">
                  <c:v>53374</c:v>
                </c:pt>
                <c:pt idx="153">
                  <c:v>53621</c:v>
                </c:pt>
                <c:pt idx="154">
                  <c:v>53963</c:v>
                </c:pt>
                <c:pt idx="155">
                  <c:v>54301</c:v>
                </c:pt>
                <c:pt idx="156">
                  <c:v>54732</c:v>
                </c:pt>
                <c:pt idx="157">
                  <c:v>55098</c:v>
                </c:pt>
                <c:pt idx="158">
                  <c:v>55470</c:v>
                </c:pt>
                <c:pt idx="159">
                  <c:v>55955</c:v>
                </c:pt>
                <c:pt idx="160">
                  <c:v>56381</c:v>
                </c:pt>
                <c:pt idx="161">
                  <c:v>56982</c:v>
                </c:pt>
                <c:pt idx="162">
                  <c:v>57501</c:v>
                </c:pt>
                <c:pt idx="163">
                  <c:v>57987</c:v>
                </c:pt>
                <c:pt idx="164">
                  <c:v>58564</c:v>
                </c:pt>
                <c:pt idx="165">
                  <c:v>59194</c:v>
                </c:pt>
                <c:pt idx="166">
                  <c:v>59973</c:v>
                </c:pt>
                <c:pt idx="167">
                  <c:v>60627</c:v>
                </c:pt>
                <c:pt idx="168">
                  <c:v>61204</c:v>
                </c:pt>
                <c:pt idx="169">
                  <c:v>61840</c:v>
                </c:pt>
                <c:pt idx="170">
                  <c:v>62495</c:v>
                </c:pt>
                <c:pt idx="171">
                  <c:v>63002</c:v>
                </c:pt>
                <c:pt idx="172">
                  <c:v>63484</c:v>
                </c:pt>
                <c:pt idx="173">
                  <c:v>63973</c:v>
                </c:pt>
                <c:pt idx="174">
                  <c:v>64525</c:v>
                </c:pt>
                <c:pt idx="175">
                  <c:v>65054</c:v>
                </c:pt>
                <c:pt idx="176">
                  <c:v>65589</c:v>
                </c:pt>
                <c:pt idx="177">
                  <c:v>66097</c:v>
                </c:pt>
                <c:pt idx="178">
                  <c:v>66554</c:v>
                </c:pt>
                <c:pt idx="179">
                  <c:v>67128</c:v>
                </c:pt>
                <c:pt idx="180">
                  <c:v>67543</c:v>
                </c:pt>
                <c:pt idx="181">
                  <c:v>68114</c:v>
                </c:pt>
                <c:pt idx="182">
                  <c:v>68624</c:v>
                </c:pt>
                <c:pt idx="183">
                  <c:v>69131</c:v>
                </c:pt>
                <c:pt idx="184">
                  <c:v>69632</c:v>
                </c:pt>
              </c:numCache>
            </c:numRef>
          </c:val>
          <c:smooth val="0"/>
          <c:extLst>
            <c:ext xmlns:c16="http://schemas.microsoft.com/office/drawing/2014/chart" uri="{C3380CC4-5D6E-409C-BE32-E72D297353CC}">
              <c16:uniqueId val="{00000225-E05B-4A45-9F14-F2A3DE12A7F0}"/>
            </c:ext>
          </c:extLst>
        </c:ser>
        <c:dLbls>
          <c:showLegendKey val="0"/>
          <c:showVal val="0"/>
          <c:showCatName val="0"/>
          <c:showSerName val="0"/>
          <c:showPercent val="0"/>
          <c:showBubbleSize val="0"/>
        </c:dLbls>
        <c:marker val="1"/>
        <c:smooth val="0"/>
        <c:axId val="596545392"/>
        <c:axId val="596544408"/>
      </c:lineChart>
      <c:lineChart>
        <c:grouping val="stacked"/>
        <c:varyColors val="0"/>
        <c:ser>
          <c:idx val="8"/>
          <c:order val="0"/>
          <c:tx>
            <c:strRef>
              <c:f>'Official - RIVM'!$AD$3</c:f>
              <c:strCache>
                <c:ptCount val="1"/>
                <c:pt idx="0">
                  <c:v>Deceased </c:v>
                </c:pt>
              </c:strCache>
            </c:strRef>
          </c:tx>
          <c:spPr>
            <a:ln w="28575" cap="rnd">
              <a:no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226-E05B-4A45-9F14-F2A3DE12A7F0}"/>
                </c:ext>
              </c:extLst>
            </c:dLbl>
            <c:dLbl>
              <c:idx val="1"/>
              <c:delete val="1"/>
              <c:extLst>
                <c:ext xmlns:c15="http://schemas.microsoft.com/office/drawing/2012/chart" uri="{CE6537A1-D6FC-4f65-9D91-7224C49458BB}"/>
                <c:ext xmlns:c16="http://schemas.microsoft.com/office/drawing/2014/chart" uri="{C3380CC4-5D6E-409C-BE32-E72D297353CC}">
                  <c16:uniqueId val="{00000227-E05B-4A45-9F14-F2A3DE12A7F0}"/>
                </c:ext>
              </c:extLst>
            </c:dLbl>
            <c:dLbl>
              <c:idx val="2"/>
              <c:delete val="1"/>
              <c:extLst>
                <c:ext xmlns:c15="http://schemas.microsoft.com/office/drawing/2012/chart" uri="{CE6537A1-D6FC-4f65-9D91-7224C49458BB}"/>
                <c:ext xmlns:c16="http://schemas.microsoft.com/office/drawing/2014/chart" uri="{C3380CC4-5D6E-409C-BE32-E72D297353CC}">
                  <c16:uniqueId val="{00000228-E05B-4A45-9F14-F2A3DE12A7F0}"/>
                </c:ext>
              </c:extLst>
            </c:dLbl>
            <c:dLbl>
              <c:idx val="3"/>
              <c:delete val="1"/>
              <c:extLst>
                <c:ext xmlns:c15="http://schemas.microsoft.com/office/drawing/2012/chart" uri="{CE6537A1-D6FC-4f65-9D91-7224C49458BB}"/>
                <c:ext xmlns:c16="http://schemas.microsoft.com/office/drawing/2014/chart" uri="{C3380CC4-5D6E-409C-BE32-E72D297353CC}">
                  <c16:uniqueId val="{00000229-E05B-4A45-9F14-F2A3DE12A7F0}"/>
                </c:ext>
              </c:extLst>
            </c:dLbl>
            <c:dLbl>
              <c:idx val="4"/>
              <c:delete val="1"/>
              <c:extLst>
                <c:ext xmlns:c15="http://schemas.microsoft.com/office/drawing/2012/chart" uri="{CE6537A1-D6FC-4f65-9D91-7224C49458BB}"/>
                <c:ext xmlns:c16="http://schemas.microsoft.com/office/drawing/2014/chart" uri="{C3380CC4-5D6E-409C-BE32-E72D297353CC}">
                  <c16:uniqueId val="{0000022A-E05B-4A45-9F14-F2A3DE12A7F0}"/>
                </c:ext>
              </c:extLst>
            </c:dLbl>
            <c:dLbl>
              <c:idx val="5"/>
              <c:delete val="1"/>
              <c:extLst>
                <c:ext xmlns:c15="http://schemas.microsoft.com/office/drawing/2012/chart" uri="{CE6537A1-D6FC-4f65-9D91-7224C49458BB}"/>
                <c:ext xmlns:c16="http://schemas.microsoft.com/office/drawing/2014/chart" uri="{C3380CC4-5D6E-409C-BE32-E72D297353CC}">
                  <c16:uniqueId val="{0000022B-E05B-4A45-9F14-F2A3DE12A7F0}"/>
                </c:ext>
              </c:extLst>
            </c:dLbl>
            <c:dLbl>
              <c:idx val="6"/>
              <c:delete val="1"/>
              <c:extLst>
                <c:ext xmlns:c15="http://schemas.microsoft.com/office/drawing/2012/chart" uri="{CE6537A1-D6FC-4f65-9D91-7224C49458BB}"/>
                <c:ext xmlns:c16="http://schemas.microsoft.com/office/drawing/2014/chart" uri="{C3380CC4-5D6E-409C-BE32-E72D297353CC}">
                  <c16:uniqueId val="{0000022C-E05B-4A45-9F14-F2A3DE12A7F0}"/>
                </c:ext>
              </c:extLst>
            </c:dLbl>
            <c:dLbl>
              <c:idx val="7"/>
              <c:delete val="1"/>
              <c:extLst>
                <c:ext xmlns:c15="http://schemas.microsoft.com/office/drawing/2012/chart" uri="{CE6537A1-D6FC-4f65-9D91-7224C49458BB}"/>
                <c:ext xmlns:c16="http://schemas.microsoft.com/office/drawing/2014/chart" uri="{C3380CC4-5D6E-409C-BE32-E72D297353CC}">
                  <c16:uniqueId val="{0000022D-E05B-4A45-9F14-F2A3DE12A7F0}"/>
                </c:ext>
              </c:extLst>
            </c:dLbl>
            <c:dLbl>
              <c:idx val="8"/>
              <c:delete val="1"/>
              <c:extLst>
                <c:ext xmlns:c15="http://schemas.microsoft.com/office/drawing/2012/chart" uri="{CE6537A1-D6FC-4f65-9D91-7224C49458BB}"/>
                <c:ext xmlns:c16="http://schemas.microsoft.com/office/drawing/2014/chart" uri="{C3380CC4-5D6E-409C-BE32-E72D297353CC}">
                  <c16:uniqueId val="{0000022E-E05B-4A45-9F14-F2A3DE12A7F0}"/>
                </c:ext>
              </c:extLst>
            </c:dLbl>
            <c:dLbl>
              <c:idx val="9"/>
              <c:delete val="1"/>
              <c:extLst>
                <c:ext xmlns:c15="http://schemas.microsoft.com/office/drawing/2012/chart" uri="{CE6537A1-D6FC-4f65-9D91-7224C49458BB}"/>
                <c:ext xmlns:c16="http://schemas.microsoft.com/office/drawing/2014/chart" uri="{C3380CC4-5D6E-409C-BE32-E72D297353CC}">
                  <c16:uniqueId val="{0000022F-E05B-4A45-9F14-F2A3DE12A7F0}"/>
                </c:ext>
              </c:extLst>
            </c:dLbl>
            <c:dLbl>
              <c:idx val="10"/>
              <c:delete val="1"/>
              <c:extLst>
                <c:ext xmlns:c15="http://schemas.microsoft.com/office/drawing/2012/chart" uri="{CE6537A1-D6FC-4f65-9D91-7224C49458BB}"/>
                <c:ext xmlns:c16="http://schemas.microsoft.com/office/drawing/2014/chart" uri="{C3380CC4-5D6E-409C-BE32-E72D297353CC}">
                  <c16:uniqueId val="{00000230-E05B-4A45-9F14-F2A3DE12A7F0}"/>
                </c:ext>
              </c:extLst>
            </c:dLbl>
            <c:dLbl>
              <c:idx val="11"/>
              <c:delete val="1"/>
              <c:extLst>
                <c:ext xmlns:c15="http://schemas.microsoft.com/office/drawing/2012/chart" uri="{CE6537A1-D6FC-4f65-9D91-7224C49458BB}"/>
                <c:ext xmlns:c16="http://schemas.microsoft.com/office/drawing/2014/chart" uri="{C3380CC4-5D6E-409C-BE32-E72D297353CC}">
                  <c16:uniqueId val="{00000231-E05B-4A45-9F14-F2A3DE12A7F0}"/>
                </c:ext>
              </c:extLst>
            </c:dLbl>
            <c:dLbl>
              <c:idx val="12"/>
              <c:delete val="1"/>
              <c:extLst>
                <c:ext xmlns:c15="http://schemas.microsoft.com/office/drawing/2012/chart" uri="{CE6537A1-D6FC-4f65-9D91-7224C49458BB}"/>
                <c:ext xmlns:c16="http://schemas.microsoft.com/office/drawing/2014/chart" uri="{C3380CC4-5D6E-409C-BE32-E72D297353CC}">
                  <c16:uniqueId val="{00000232-E05B-4A45-9F14-F2A3DE12A7F0}"/>
                </c:ext>
              </c:extLst>
            </c:dLbl>
            <c:dLbl>
              <c:idx val="13"/>
              <c:delete val="1"/>
              <c:extLst>
                <c:ext xmlns:c15="http://schemas.microsoft.com/office/drawing/2012/chart" uri="{CE6537A1-D6FC-4f65-9D91-7224C49458BB}"/>
                <c:ext xmlns:c16="http://schemas.microsoft.com/office/drawing/2014/chart" uri="{C3380CC4-5D6E-409C-BE32-E72D297353CC}">
                  <c16:uniqueId val="{00000233-E05B-4A45-9F14-F2A3DE12A7F0}"/>
                </c:ext>
              </c:extLst>
            </c:dLbl>
            <c:dLbl>
              <c:idx val="14"/>
              <c:delete val="1"/>
              <c:extLst>
                <c:ext xmlns:c15="http://schemas.microsoft.com/office/drawing/2012/chart" uri="{CE6537A1-D6FC-4f65-9D91-7224C49458BB}"/>
                <c:ext xmlns:c16="http://schemas.microsoft.com/office/drawing/2014/chart" uri="{C3380CC4-5D6E-409C-BE32-E72D297353CC}">
                  <c16:uniqueId val="{00000234-E05B-4A45-9F14-F2A3DE12A7F0}"/>
                </c:ext>
              </c:extLst>
            </c:dLbl>
            <c:dLbl>
              <c:idx val="15"/>
              <c:delete val="1"/>
              <c:extLst>
                <c:ext xmlns:c15="http://schemas.microsoft.com/office/drawing/2012/chart" uri="{CE6537A1-D6FC-4f65-9D91-7224C49458BB}"/>
                <c:ext xmlns:c16="http://schemas.microsoft.com/office/drawing/2014/chart" uri="{C3380CC4-5D6E-409C-BE32-E72D297353CC}">
                  <c16:uniqueId val="{00000235-E05B-4A45-9F14-F2A3DE12A7F0}"/>
                </c:ext>
              </c:extLst>
            </c:dLbl>
            <c:dLbl>
              <c:idx val="16"/>
              <c:delete val="1"/>
              <c:extLst>
                <c:ext xmlns:c15="http://schemas.microsoft.com/office/drawing/2012/chart" uri="{CE6537A1-D6FC-4f65-9D91-7224C49458BB}"/>
                <c:ext xmlns:c16="http://schemas.microsoft.com/office/drawing/2014/chart" uri="{C3380CC4-5D6E-409C-BE32-E72D297353CC}">
                  <c16:uniqueId val="{00000236-E05B-4A45-9F14-F2A3DE12A7F0}"/>
                </c:ext>
              </c:extLst>
            </c:dLbl>
            <c:dLbl>
              <c:idx val="17"/>
              <c:delete val="1"/>
              <c:extLst>
                <c:ext xmlns:c15="http://schemas.microsoft.com/office/drawing/2012/chart" uri="{CE6537A1-D6FC-4f65-9D91-7224C49458BB}"/>
                <c:ext xmlns:c16="http://schemas.microsoft.com/office/drawing/2014/chart" uri="{C3380CC4-5D6E-409C-BE32-E72D297353CC}">
                  <c16:uniqueId val="{00000237-E05B-4A45-9F14-F2A3DE12A7F0}"/>
                </c:ext>
              </c:extLst>
            </c:dLbl>
            <c:dLbl>
              <c:idx val="18"/>
              <c:delete val="1"/>
              <c:extLst>
                <c:ext xmlns:c15="http://schemas.microsoft.com/office/drawing/2012/chart" uri="{CE6537A1-D6FC-4f65-9D91-7224C49458BB}"/>
                <c:ext xmlns:c16="http://schemas.microsoft.com/office/drawing/2014/chart" uri="{C3380CC4-5D6E-409C-BE32-E72D297353CC}">
                  <c16:uniqueId val="{00000238-E05B-4A45-9F14-F2A3DE12A7F0}"/>
                </c:ext>
              </c:extLst>
            </c:dLbl>
            <c:dLbl>
              <c:idx val="19"/>
              <c:delete val="1"/>
              <c:extLst>
                <c:ext xmlns:c15="http://schemas.microsoft.com/office/drawing/2012/chart" uri="{CE6537A1-D6FC-4f65-9D91-7224C49458BB}"/>
                <c:ext xmlns:c16="http://schemas.microsoft.com/office/drawing/2014/chart" uri="{C3380CC4-5D6E-409C-BE32-E72D297353CC}">
                  <c16:uniqueId val="{00000239-E05B-4A45-9F14-F2A3DE12A7F0}"/>
                </c:ext>
              </c:extLst>
            </c:dLbl>
            <c:dLbl>
              <c:idx val="20"/>
              <c:delete val="1"/>
              <c:extLst>
                <c:ext xmlns:c15="http://schemas.microsoft.com/office/drawing/2012/chart" uri="{CE6537A1-D6FC-4f65-9D91-7224C49458BB}"/>
                <c:ext xmlns:c16="http://schemas.microsoft.com/office/drawing/2014/chart" uri="{C3380CC4-5D6E-409C-BE32-E72D297353CC}">
                  <c16:uniqueId val="{0000023A-E05B-4A45-9F14-F2A3DE12A7F0}"/>
                </c:ext>
              </c:extLst>
            </c:dLbl>
            <c:dLbl>
              <c:idx val="21"/>
              <c:delete val="1"/>
              <c:extLst>
                <c:ext xmlns:c15="http://schemas.microsoft.com/office/drawing/2012/chart" uri="{CE6537A1-D6FC-4f65-9D91-7224C49458BB}"/>
                <c:ext xmlns:c16="http://schemas.microsoft.com/office/drawing/2014/chart" uri="{C3380CC4-5D6E-409C-BE32-E72D297353CC}">
                  <c16:uniqueId val="{0000023B-E05B-4A45-9F14-F2A3DE12A7F0}"/>
                </c:ext>
              </c:extLst>
            </c:dLbl>
            <c:dLbl>
              <c:idx val="22"/>
              <c:delete val="1"/>
              <c:extLst>
                <c:ext xmlns:c15="http://schemas.microsoft.com/office/drawing/2012/chart" uri="{CE6537A1-D6FC-4f65-9D91-7224C49458BB}"/>
                <c:ext xmlns:c16="http://schemas.microsoft.com/office/drawing/2014/chart" uri="{C3380CC4-5D6E-409C-BE32-E72D297353CC}">
                  <c16:uniqueId val="{0000023C-E05B-4A45-9F14-F2A3DE12A7F0}"/>
                </c:ext>
              </c:extLst>
            </c:dLbl>
            <c:dLbl>
              <c:idx val="23"/>
              <c:delete val="1"/>
              <c:extLst>
                <c:ext xmlns:c15="http://schemas.microsoft.com/office/drawing/2012/chart" uri="{CE6537A1-D6FC-4f65-9D91-7224C49458BB}"/>
                <c:ext xmlns:c16="http://schemas.microsoft.com/office/drawing/2014/chart" uri="{C3380CC4-5D6E-409C-BE32-E72D297353CC}">
                  <c16:uniqueId val="{0000023D-E05B-4A45-9F14-F2A3DE12A7F0}"/>
                </c:ext>
              </c:extLst>
            </c:dLbl>
            <c:dLbl>
              <c:idx val="24"/>
              <c:delete val="1"/>
              <c:extLst>
                <c:ext xmlns:c15="http://schemas.microsoft.com/office/drawing/2012/chart" uri="{CE6537A1-D6FC-4f65-9D91-7224C49458BB}"/>
                <c:ext xmlns:c16="http://schemas.microsoft.com/office/drawing/2014/chart" uri="{C3380CC4-5D6E-409C-BE32-E72D297353CC}">
                  <c16:uniqueId val="{0000023E-E05B-4A45-9F14-F2A3DE12A7F0}"/>
                </c:ext>
              </c:extLst>
            </c:dLbl>
            <c:dLbl>
              <c:idx val="25"/>
              <c:delete val="1"/>
              <c:extLst>
                <c:ext xmlns:c15="http://schemas.microsoft.com/office/drawing/2012/chart" uri="{CE6537A1-D6FC-4f65-9D91-7224C49458BB}"/>
                <c:ext xmlns:c16="http://schemas.microsoft.com/office/drawing/2014/chart" uri="{C3380CC4-5D6E-409C-BE32-E72D297353CC}">
                  <c16:uniqueId val="{0000023F-E05B-4A45-9F14-F2A3DE12A7F0}"/>
                </c:ext>
              </c:extLst>
            </c:dLbl>
            <c:dLbl>
              <c:idx val="26"/>
              <c:delete val="1"/>
              <c:extLst>
                <c:ext xmlns:c15="http://schemas.microsoft.com/office/drawing/2012/chart" uri="{CE6537A1-D6FC-4f65-9D91-7224C49458BB}"/>
                <c:ext xmlns:c16="http://schemas.microsoft.com/office/drawing/2014/chart" uri="{C3380CC4-5D6E-409C-BE32-E72D297353CC}">
                  <c16:uniqueId val="{00000240-E05B-4A45-9F14-F2A3DE12A7F0}"/>
                </c:ext>
              </c:extLst>
            </c:dLbl>
            <c:dLbl>
              <c:idx val="27"/>
              <c:delete val="1"/>
              <c:extLst>
                <c:ext xmlns:c15="http://schemas.microsoft.com/office/drawing/2012/chart" uri="{CE6537A1-D6FC-4f65-9D91-7224C49458BB}"/>
                <c:ext xmlns:c16="http://schemas.microsoft.com/office/drawing/2014/chart" uri="{C3380CC4-5D6E-409C-BE32-E72D297353CC}">
                  <c16:uniqueId val="{00000241-E05B-4A45-9F14-F2A3DE12A7F0}"/>
                </c:ext>
              </c:extLst>
            </c:dLbl>
            <c:dLbl>
              <c:idx val="28"/>
              <c:delete val="1"/>
              <c:extLst>
                <c:ext xmlns:c15="http://schemas.microsoft.com/office/drawing/2012/chart" uri="{CE6537A1-D6FC-4f65-9D91-7224C49458BB}"/>
                <c:ext xmlns:c16="http://schemas.microsoft.com/office/drawing/2014/chart" uri="{C3380CC4-5D6E-409C-BE32-E72D297353CC}">
                  <c16:uniqueId val="{00000242-E05B-4A45-9F14-F2A3DE12A7F0}"/>
                </c:ext>
              </c:extLst>
            </c:dLbl>
            <c:dLbl>
              <c:idx val="29"/>
              <c:delete val="1"/>
              <c:extLst>
                <c:ext xmlns:c15="http://schemas.microsoft.com/office/drawing/2012/chart" uri="{CE6537A1-D6FC-4f65-9D91-7224C49458BB}"/>
                <c:ext xmlns:c16="http://schemas.microsoft.com/office/drawing/2014/chart" uri="{C3380CC4-5D6E-409C-BE32-E72D297353CC}">
                  <c16:uniqueId val="{00000243-E05B-4A45-9F14-F2A3DE12A7F0}"/>
                </c:ext>
              </c:extLst>
            </c:dLbl>
            <c:dLbl>
              <c:idx val="30"/>
              <c:delete val="1"/>
              <c:extLst>
                <c:ext xmlns:c15="http://schemas.microsoft.com/office/drawing/2012/chart" uri="{CE6537A1-D6FC-4f65-9D91-7224C49458BB}"/>
                <c:ext xmlns:c16="http://schemas.microsoft.com/office/drawing/2014/chart" uri="{C3380CC4-5D6E-409C-BE32-E72D297353CC}">
                  <c16:uniqueId val="{00000244-E05B-4A45-9F14-F2A3DE12A7F0}"/>
                </c:ext>
              </c:extLst>
            </c:dLbl>
            <c:dLbl>
              <c:idx val="31"/>
              <c:delete val="1"/>
              <c:extLst>
                <c:ext xmlns:c15="http://schemas.microsoft.com/office/drawing/2012/chart" uri="{CE6537A1-D6FC-4f65-9D91-7224C49458BB}"/>
                <c:ext xmlns:c16="http://schemas.microsoft.com/office/drawing/2014/chart" uri="{C3380CC4-5D6E-409C-BE32-E72D297353CC}">
                  <c16:uniqueId val="{00000245-E05B-4A45-9F14-F2A3DE12A7F0}"/>
                </c:ext>
              </c:extLst>
            </c:dLbl>
            <c:dLbl>
              <c:idx val="32"/>
              <c:delete val="1"/>
              <c:extLst>
                <c:ext xmlns:c15="http://schemas.microsoft.com/office/drawing/2012/chart" uri="{CE6537A1-D6FC-4f65-9D91-7224C49458BB}"/>
                <c:ext xmlns:c16="http://schemas.microsoft.com/office/drawing/2014/chart" uri="{C3380CC4-5D6E-409C-BE32-E72D297353CC}">
                  <c16:uniqueId val="{00000246-E05B-4A45-9F14-F2A3DE12A7F0}"/>
                </c:ext>
              </c:extLst>
            </c:dLbl>
            <c:dLbl>
              <c:idx val="33"/>
              <c:delete val="1"/>
              <c:extLst>
                <c:ext xmlns:c15="http://schemas.microsoft.com/office/drawing/2012/chart" uri="{CE6537A1-D6FC-4f65-9D91-7224C49458BB}"/>
                <c:ext xmlns:c16="http://schemas.microsoft.com/office/drawing/2014/chart" uri="{C3380CC4-5D6E-409C-BE32-E72D297353CC}">
                  <c16:uniqueId val="{00000247-E05B-4A45-9F14-F2A3DE12A7F0}"/>
                </c:ext>
              </c:extLst>
            </c:dLbl>
            <c:dLbl>
              <c:idx val="34"/>
              <c:delete val="1"/>
              <c:extLst>
                <c:ext xmlns:c15="http://schemas.microsoft.com/office/drawing/2012/chart" uri="{CE6537A1-D6FC-4f65-9D91-7224C49458BB}"/>
                <c:ext xmlns:c16="http://schemas.microsoft.com/office/drawing/2014/chart" uri="{C3380CC4-5D6E-409C-BE32-E72D297353CC}">
                  <c16:uniqueId val="{00000248-E05B-4A45-9F14-F2A3DE12A7F0}"/>
                </c:ext>
              </c:extLst>
            </c:dLbl>
            <c:dLbl>
              <c:idx val="35"/>
              <c:delete val="1"/>
              <c:extLst>
                <c:ext xmlns:c15="http://schemas.microsoft.com/office/drawing/2012/chart" uri="{CE6537A1-D6FC-4f65-9D91-7224C49458BB}"/>
                <c:ext xmlns:c16="http://schemas.microsoft.com/office/drawing/2014/chart" uri="{C3380CC4-5D6E-409C-BE32-E72D297353CC}">
                  <c16:uniqueId val="{00000249-E05B-4A45-9F14-F2A3DE12A7F0}"/>
                </c:ext>
              </c:extLst>
            </c:dLbl>
            <c:dLbl>
              <c:idx val="36"/>
              <c:delete val="1"/>
              <c:extLst>
                <c:ext xmlns:c15="http://schemas.microsoft.com/office/drawing/2012/chart" uri="{CE6537A1-D6FC-4f65-9D91-7224C49458BB}"/>
                <c:ext xmlns:c16="http://schemas.microsoft.com/office/drawing/2014/chart" uri="{C3380CC4-5D6E-409C-BE32-E72D297353CC}">
                  <c16:uniqueId val="{0000024A-E05B-4A45-9F14-F2A3DE12A7F0}"/>
                </c:ext>
              </c:extLst>
            </c:dLbl>
            <c:dLbl>
              <c:idx val="37"/>
              <c:delete val="1"/>
              <c:extLst>
                <c:ext xmlns:c15="http://schemas.microsoft.com/office/drawing/2012/chart" uri="{CE6537A1-D6FC-4f65-9D91-7224C49458BB}"/>
                <c:ext xmlns:c16="http://schemas.microsoft.com/office/drawing/2014/chart" uri="{C3380CC4-5D6E-409C-BE32-E72D297353CC}">
                  <c16:uniqueId val="{0000024B-E05B-4A45-9F14-F2A3DE12A7F0}"/>
                </c:ext>
              </c:extLst>
            </c:dLbl>
            <c:dLbl>
              <c:idx val="38"/>
              <c:delete val="1"/>
              <c:extLst>
                <c:ext xmlns:c15="http://schemas.microsoft.com/office/drawing/2012/chart" uri="{CE6537A1-D6FC-4f65-9D91-7224C49458BB}"/>
                <c:ext xmlns:c16="http://schemas.microsoft.com/office/drawing/2014/chart" uri="{C3380CC4-5D6E-409C-BE32-E72D297353CC}">
                  <c16:uniqueId val="{0000024C-E05B-4A45-9F14-F2A3DE12A7F0}"/>
                </c:ext>
              </c:extLst>
            </c:dLbl>
            <c:dLbl>
              <c:idx val="39"/>
              <c:delete val="1"/>
              <c:extLst>
                <c:ext xmlns:c15="http://schemas.microsoft.com/office/drawing/2012/chart" uri="{CE6537A1-D6FC-4f65-9D91-7224C49458BB}"/>
                <c:ext xmlns:c16="http://schemas.microsoft.com/office/drawing/2014/chart" uri="{C3380CC4-5D6E-409C-BE32-E72D297353CC}">
                  <c16:uniqueId val="{0000024D-E05B-4A45-9F14-F2A3DE12A7F0}"/>
                </c:ext>
              </c:extLst>
            </c:dLbl>
            <c:dLbl>
              <c:idx val="40"/>
              <c:delete val="1"/>
              <c:extLst>
                <c:ext xmlns:c15="http://schemas.microsoft.com/office/drawing/2012/chart" uri="{CE6537A1-D6FC-4f65-9D91-7224C49458BB}"/>
                <c:ext xmlns:c16="http://schemas.microsoft.com/office/drawing/2014/chart" uri="{C3380CC4-5D6E-409C-BE32-E72D297353CC}">
                  <c16:uniqueId val="{0000024E-E05B-4A45-9F14-F2A3DE12A7F0}"/>
                </c:ext>
              </c:extLst>
            </c:dLbl>
            <c:dLbl>
              <c:idx val="41"/>
              <c:delete val="1"/>
              <c:extLst>
                <c:ext xmlns:c15="http://schemas.microsoft.com/office/drawing/2012/chart" uri="{CE6537A1-D6FC-4f65-9D91-7224C49458BB}"/>
                <c:ext xmlns:c16="http://schemas.microsoft.com/office/drawing/2014/chart" uri="{C3380CC4-5D6E-409C-BE32-E72D297353CC}">
                  <c16:uniqueId val="{0000024F-E05B-4A45-9F14-F2A3DE12A7F0}"/>
                </c:ext>
              </c:extLst>
            </c:dLbl>
            <c:dLbl>
              <c:idx val="42"/>
              <c:delete val="1"/>
              <c:extLst>
                <c:ext xmlns:c15="http://schemas.microsoft.com/office/drawing/2012/chart" uri="{CE6537A1-D6FC-4f65-9D91-7224C49458BB}"/>
                <c:ext xmlns:c16="http://schemas.microsoft.com/office/drawing/2014/chart" uri="{C3380CC4-5D6E-409C-BE32-E72D297353CC}">
                  <c16:uniqueId val="{00000250-E05B-4A45-9F14-F2A3DE12A7F0}"/>
                </c:ext>
              </c:extLst>
            </c:dLbl>
            <c:dLbl>
              <c:idx val="43"/>
              <c:delete val="1"/>
              <c:extLst>
                <c:ext xmlns:c15="http://schemas.microsoft.com/office/drawing/2012/chart" uri="{CE6537A1-D6FC-4f65-9D91-7224C49458BB}"/>
                <c:ext xmlns:c16="http://schemas.microsoft.com/office/drawing/2014/chart" uri="{C3380CC4-5D6E-409C-BE32-E72D297353CC}">
                  <c16:uniqueId val="{00000251-E05B-4A45-9F14-F2A3DE12A7F0}"/>
                </c:ext>
              </c:extLst>
            </c:dLbl>
            <c:dLbl>
              <c:idx val="44"/>
              <c:delete val="1"/>
              <c:extLst>
                <c:ext xmlns:c15="http://schemas.microsoft.com/office/drawing/2012/chart" uri="{CE6537A1-D6FC-4f65-9D91-7224C49458BB}"/>
                <c:ext xmlns:c16="http://schemas.microsoft.com/office/drawing/2014/chart" uri="{C3380CC4-5D6E-409C-BE32-E72D297353CC}">
                  <c16:uniqueId val="{00000252-E05B-4A45-9F14-F2A3DE12A7F0}"/>
                </c:ext>
              </c:extLst>
            </c:dLbl>
            <c:dLbl>
              <c:idx val="45"/>
              <c:delete val="1"/>
              <c:extLst>
                <c:ext xmlns:c15="http://schemas.microsoft.com/office/drawing/2012/chart" uri="{CE6537A1-D6FC-4f65-9D91-7224C49458BB}"/>
                <c:ext xmlns:c16="http://schemas.microsoft.com/office/drawing/2014/chart" uri="{C3380CC4-5D6E-409C-BE32-E72D297353CC}">
                  <c16:uniqueId val="{00000253-E05B-4A45-9F14-F2A3DE12A7F0}"/>
                </c:ext>
              </c:extLst>
            </c:dLbl>
            <c:dLbl>
              <c:idx val="46"/>
              <c:delete val="1"/>
              <c:extLst>
                <c:ext xmlns:c15="http://schemas.microsoft.com/office/drawing/2012/chart" uri="{CE6537A1-D6FC-4f65-9D91-7224C49458BB}"/>
                <c:ext xmlns:c16="http://schemas.microsoft.com/office/drawing/2014/chart" uri="{C3380CC4-5D6E-409C-BE32-E72D297353CC}">
                  <c16:uniqueId val="{00000254-E05B-4A45-9F14-F2A3DE12A7F0}"/>
                </c:ext>
              </c:extLst>
            </c:dLbl>
            <c:dLbl>
              <c:idx val="47"/>
              <c:delete val="1"/>
              <c:extLst>
                <c:ext xmlns:c15="http://schemas.microsoft.com/office/drawing/2012/chart" uri="{CE6537A1-D6FC-4f65-9D91-7224C49458BB}"/>
                <c:ext xmlns:c16="http://schemas.microsoft.com/office/drawing/2014/chart" uri="{C3380CC4-5D6E-409C-BE32-E72D297353CC}">
                  <c16:uniqueId val="{00000255-E05B-4A45-9F14-F2A3DE12A7F0}"/>
                </c:ext>
              </c:extLst>
            </c:dLbl>
            <c:dLbl>
              <c:idx val="48"/>
              <c:delete val="1"/>
              <c:extLst>
                <c:ext xmlns:c15="http://schemas.microsoft.com/office/drawing/2012/chart" uri="{CE6537A1-D6FC-4f65-9D91-7224C49458BB}"/>
                <c:ext xmlns:c16="http://schemas.microsoft.com/office/drawing/2014/chart" uri="{C3380CC4-5D6E-409C-BE32-E72D297353CC}">
                  <c16:uniqueId val="{00000256-E05B-4A45-9F14-F2A3DE12A7F0}"/>
                </c:ext>
              </c:extLst>
            </c:dLbl>
            <c:dLbl>
              <c:idx val="49"/>
              <c:delete val="1"/>
              <c:extLst>
                <c:ext xmlns:c15="http://schemas.microsoft.com/office/drawing/2012/chart" uri="{CE6537A1-D6FC-4f65-9D91-7224C49458BB}"/>
                <c:ext xmlns:c16="http://schemas.microsoft.com/office/drawing/2014/chart" uri="{C3380CC4-5D6E-409C-BE32-E72D297353CC}">
                  <c16:uniqueId val="{00000257-E05B-4A45-9F14-F2A3DE12A7F0}"/>
                </c:ext>
              </c:extLst>
            </c:dLbl>
            <c:dLbl>
              <c:idx val="50"/>
              <c:delete val="1"/>
              <c:extLst>
                <c:ext xmlns:c15="http://schemas.microsoft.com/office/drawing/2012/chart" uri="{CE6537A1-D6FC-4f65-9D91-7224C49458BB}"/>
                <c:ext xmlns:c16="http://schemas.microsoft.com/office/drawing/2014/chart" uri="{C3380CC4-5D6E-409C-BE32-E72D297353CC}">
                  <c16:uniqueId val="{00000258-E05B-4A45-9F14-F2A3DE12A7F0}"/>
                </c:ext>
              </c:extLst>
            </c:dLbl>
            <c:dLbl>
              <c:idx val="51"/>
              <c:delete val="1"/>
              <c:extLst>
                <c:ext xmlns:c15="http://schemas.microsoft.com/office/drawing/2012/chart" uri="{CE6537A1-D6FC-4f65-9D91-7224C49458BB}"/>
                <c:ext xmlns:c16="http://schemas.microsoft.com/office/drawing/2014/chart" uri="{C3380CC4-5D6E-409C-BE32-E72D297353CC}">
                  <c16:uniqueId val="{00000259-E05B-4A45-9F14-F2A3DE12A7F0}"/>
                </c:ext>
              </c:extLst>
            </c:dLbl>
            <c:dLbl>
              <c:idx val="52"/>
              <c:delete val="1"/>
              <c:extLst>
                <c:ext xmlns:c15="http://schemas.microsoft.com/office/drawing/2012/chart" uri="{CE6537A1-D6FC-4f65-9D91-7224C49458BB}"/>
                <c:ext xmlns:c16="http://schemas.microsoft.com/office/drawing/2014/chart" uri="{C3380CC4-5D6E-409C-BE32-E72D297353CC}">
                  <c16:uniqueId val="{0000025A-E05B-4A45-9F14-F2A3DE12A7F0}"/>
                </c:ext>
              </c:extLst>
            </c:dLbl>
            <c:dLbl>
              <c:idx val="53"/>
              <c:delete val="1"/>
              <c:extLst>
                <c:ext xmlns:c15="http://schemas.microsoft.com/office/drawing/2012/chart" uri="{CE6537A1-D6FC-4f65-9D91-7224C49458BB}"/>
                <c:ext xmlns:c16="http://schemas.microsoft.com/office/drawing/2014/chart" uri="{C3380CC4-5D6E-409C-BE32-E72D297353CC}">
                  <c16:uniqueId val="{0000025B-E05B-4A45-9F14-F2A3DE12A7F0}"/>
                </c:ext>
              </c:extLst>
            </c:dLbl>
            <c:dLbl>
              <c:idx val="54"/>
              <c:delete val="1"/>
              <c:extLst>
                <c:ext xmlns:c15="http://schemas.microsoft.com/office/drawing/2012/chart" uri="{CE6537A1-D6FC-4f65-9D91-7224C49458BB}"/>
                <c:ext xmlns:c16="http://schemas.microsoft.com/office/drawing/2014/chart" uri="{C3380CC4-5D6E-409C-BE32-E72D297353CC}">
                  <c16:uniqueId val="{0000025C-E05B-4A45-9F14-F2A3DE12A7F0}"/>
                </c:ext>
              </c:extLst>
            </c:dLbl>
            <c:dLbl>
              <c:idx val="55"/>
              <c:delete val="1"/>
              <c:extLst>
                <c:ext xmlns:c15="http://schemas.microsoft.com/office/drawing/2012/chart" uri="{CE6537A1-D6FC-4f65-9D91-7224C49458BB}"/>
                <c:ext xmlns:c16="http://schemas.microsoft.com/office/drawing/2014/chart" uri="{C3380CC4-5D6E-409C-BE32-E72D297353CC}">
                  <c16:uniqueId val="{0000025D-E05B-4A45-9F14-F2A3DE12A7F0}"/>
                </c:ext>
              </c:extLst>
            </c:dLbl>
            <c:dLbl>
              <c:idx val="56"/>
              <c:delete val="1"/>
              <c:extLst>
                <c:ext xmlns:c15="http://schemas.microsoft.com/office/drawing/2012/chart" uri="{CE6537A1-D6FC-4f65-9D91-7224C49458BB}"/>
                <c:ext xmlns:c16="http://schemas.microsoft.com/office/drawing/2014/chart" uri="{C3380CC4-5D6E-409C-BE32-E72D297353CC}">
                  <c16:uniqueId val="{0000025E-E05B-4A45-9F14-F2A3DE12A7F0}"/>
                </c:ext>
              </c:extLst>
            </c:dLbl>
            <c:dLbl>
              <c:idx val="57"/>
              <c:delete val="1"/>
              <c:extLst>
                <c:ext xmlns:c15="http://schemas.microsoft.com/office/drawing/2012/chart" uri="{CE6537A1-D6FC-4f65-9D91-7224C49458BB}"/>
                <c:ext xmlns:c16="http://schemas.microsoft.com/office/drawing/2014/chart" uri="{C3380CC4-5D6E-409C-BE32-E72D297353CC}">
                  <c16:uniqueId val="{0000025F-E05B-4A45-9F14-F2A3DE12A7F0}"/>
                </c:ext>
              </c:extLst>
            </c:dLbl>
            <c:dLbl>
              <c:idx val="58"/>
              <c:delete val="1"/>
              <c:extLst>
                <c:ext xmlns:c15="http://schemas.microsoft.com/office/drawing/2012/chart" uri="{CE6537A1-D6FC-4f65-9D91-7224C49458BB}"/>
                <c:ext xmlns:c16="http://schemas.microsoft.com/office/drawing/2014/chart" uri="{C3380CC4-5D6E-409C-BE32-E72D297353CC}">
                  <c16:uniqueId val="{00000260-E05B-4A45-9F14-F2A3DE12A7F0}"/>
                </c:ext>
              </c:extLst>
            </c:dLbl>
            <c:dLbl>
              <c:idx val="59"/>
              <c:delete val="1"/>
              <c:extLst>
                <c:ext xmlns:c15="http://schemas.microsoft.com/office/drawing/2012/chart" uri="{CE6537A1-D6FC-4f65-9D91-7224C49458BB}"/>
                <c:ext xmlns:c16="http://schemas.microsoft.com/office/drawing/2014/chart" uri="{C3380CC4-5D6E-409C-BE32-E72D297353CC}">
                  <c16:uniqueId val="{00000261-E05B-4A45-9F14-F2A3DE12A7F0}"/>
                </c:ext>
              </c:extLst>
            </c:dLbl>
            <c:dLbl>
              <c:idx val="60"/>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262-E05B-4A45-9F14-F2A3DE12A7F0}"/>
                </c:ext>
              </c:extLst>
            </c:dLbl>
            <c:dLbl>
              <c:idx val="61"/>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263-E05B-4A45-9F14-F2A3DE12A7F0}"/>
                </c:ext>
              </c:extLst>
            </c:dLbl>
            <c:dLbl>
              <c:idx val="62"/>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264-E05B-4A45-9F14-F2A3DE12A7F0}"/>
                </c:ext>
              </c:extLst>
            </c:dLbl>
            <c:dLbl>
              <c:idx val="63"/>
              <c:delete val="1"/>
              <c:extLst>
                <c:ext xmlns:c15="http://schemas.microsoft.com/office/drawing/2012/chart" uri="{CE6537A1-D6FC-4f65-9D91-7224C49458BB}"/>
                <c:ext xmlns:c16="http://schemas.microsoft.com/office/drawing/2014/chart" uri="{C3380CC4-5D6E-409C-BE32-E72D297353CC}">
                  <c16:uniqueId val="{00000265-E05B-4A45-9F14-F2A3DE12A7F0}"/>
                </c:ext>
              </c:extLst>
            </c:dLbl>
            <c:dLbl>
              <c:idx val="64"/>
              <c:delete val="1"/>
              <c:extLst>
                <c:ext xmlns:c15="http://schemas.microsoft.com/office/drawing/2012/chart" uri="{CE6537A1-D6FC-4f65-9D91-7224C49458BB}"/>
                <c:ext xmlns:c16="http://schemas.microsoft.com/office/drawing/2014/chart" uri="{C3380CC4-5D6E-409C-BE32-E72D297353CC}">
                  <c16:uniqueId val="{00000266-E05B-4A45-9F14-F2A3DE12A7F0}"/>
                </c:ext>
              </c:extLst>
            </c:dLbl>
            <c:dLbl>
              <c:idx val="65"/>
              <c:delete val="1"/>
              <c:extLst>
                <c:ext xmlns:c15="http://schemas.microsoft.com/office/drawing/2012/chart" uri="{CE6537A1-D6FC-4f65-9D91-7224C49458BB}"/>
                <c:ext xmlns:c16="http://schemas.microsoft.com/office/drawing/2014/chart" uri="{C3380CC4-5D6E-409C-BE32-E72D297353CC}">
                  <c16:uniqueId val="{00000267-E05B-4A45-9F14-F2A3DE12A7F0}"/>
                </c:ext>
              </c:extLst>
            </c:dLbl>
            <c:dLbl>
              <c:idx val="66"/>
              <c:delete val="1"/>
              <c:extLst>
                <c:ext xmlns:c15="http://schemas.microsoft.com/office/drawing/2012/chart" uri="{CE6537A1-D6FC-4f65-9D91-7224C49458BB}"/>
                <c:ext xmlns:c16="http://schemas.microsoft.com/office/drawing/2014/chart" uri="{C3380CC4-5D6E-409C-BE32-E72D297353CC}">
                  <c16:uniqueId val="{00000268-E05B-4A45-9F14-F2A3DE12A7F0}"/>
                </c:ext>
              </c:extLst>
            </c:dLbl>
            <c:dLbl>
              <c:idx val="67"/>
              <c:delete val="1"/>
              <c:extLst>
                <c:ext xmlns:c15="http://schemas.microsoft.com/office/drawing/2012/chart" uri="{CE6537A1-D6FC-4f65-9D91-7224C49458BB}"/>
                <c:ext xmlns:c16="http://schemas.microsoft.com/office/drawing/2014/chart" uri="{C3380CC4-5D6E-409C-BE32-E72D297353CC}">
                  <c16:uniqueId val="{00000269-E05B-4A45-9F14-F2A3DE12A7F0}"/>
                </c:ext>
              </c:extLst>
            </c:dLbl>
            <c:dLbl>
              <c:idx val="68"/>
              <c:delete val="1"/>
              <c:extLst>
                <c:ext xmlns:c15="http://schemas.microsoft.com/office/drawing/2012/chart" uri="{CE6537A1-D6FC-4f65-9D91-7224C49458BB}"/>
                <c:ext xmlns:c16="http://schemas.microsoft.com/office/drawing/2014/chart" uri="{C3380CC4-5D6E-409C-BE32-E72D297353CC}">
                  <c16:uniqueId val="{0000026A-E05B-4A45-9F14-F2A3DE12A7F0}"/>
                </c:ext>
              </c:extLst>
            </c:dLbl>
            <c:dLbl>
              <c:idx val="69"/>
              <c:delete val="1"/>
              <c:extLst>
                <c:ext xmlns:c15="http://schemas.microsoft.com/office/drawing/2012/chart" uri="{CE6537A1-D6FC-4f65-9D91-7224C49458BB}"/>
                <c:ext xmlns:c16="http://schemas.microsoft.com/office/drawing/2014/chart" uri="{C3380CC4-5D6E-409C-BE32-E72D297353CC}">
                  <c16:uniqueId val="{0000026B-E05B-4A45-9F14-F2A3DE12A7F0}"/>
                </c:ext>
              </c:extLst>
            </c:dLbl>
            <c:dLbl>
              <c:idx val="70"/>
              <c:delete val="1"/>
              <c:extLst>
                <c:ext xmlns:c15="http://schemas.microsoft.com/office/drawing/2012/chart" uri="{CE6537A1-D6FC-4f65-9D91-7224C49458BB}"/>
                <c:ext xmlns:c16="http://schemas.microsoft.com/office/drawing/2014/chart" uri="{C3380CC4-5D6E-409C-BE32-E72D297353CC}">
                  <c16:uniqueId val="{0000026C-E05B-4A45-9F14-F2A3DE12A7F0}"/>
                </c:ext>
              </c:extLst>
            </c:dLbl>
            <c:dLbl>
              <c:idx val="71"/>
              <c:delete val="1"/>
              <c:extLst>
                <c:ext xmlns:c15="http://schemas.microsoft.com/office/drawing/2012/chart" uri="{CE6537A1-D6FC-4f65-9D91-7224C49458BB}"/>
                <c:ext xmlns:c16="http://schemas.microsoft.com/office/drawing/2014/chart" uri="{C3380CC4-5D6E-409C-BE32-E72D297353CC}">
                  <c16:uniqueId val="{0000026D-E05B-4A45-9F14-F2A3DE12A7F0}"/>
                </c:ext>
              </c:extLst>
            </c:dLbl>
            <c:dLbl>
              <c:idx val="72"/>
              <c:delete val="1"/>
              <c:extLst>
                <c:ext xmlns:c15="http://schemas.microsoft.com/office/drawing/2012/chart" uri="{CE6537A1-D6FC-4f65-9D91-7224C49458BB}"/>
                <c:ext xmlns:c16="http://schemas.microsoft.com/office/drawing/2014/chart" uri="{C3380CC4-5D6E-409C-BE32-E72D297353CC}">
                  <c16:uniqueId val="{0000026E-E05B-4A45-9F14-F2A3DE12A7F0}"/>
                </c:ext>
              </c:extLst>
            </c:dLbl>
            <c:dLbl>
              <c:idx val="73"/>
              <c:delete val="1"/>
              <c:extLst>
                <c:ext xmlns:c15="http://schemas.microsoft.com/office/drawing/2012/chart" uri="{CE6537A1-D6FC-4f65-9D91-7224C49458BB}"/>
                <c:ext xmlns:c16="http://schemas.microsoft.com/office/drawing/2014/chart" uri="{C3380CC4-5D6E-409C-BE32-E72D297353CC}">
                  <c16:uniqueId val="{0000026F-E05B-4A45-9F14-F2A3DE12A7F0}"/>
                </c:ext>
              </c:extLst>
            </c:dLbl>
            <c:dLbl>
              <c:idx val="74"/>
              <c:delete val="1"/>
              <c:extLst>
                <c:ext xmlns:c15="http://schemas.microsoft.com/office/drawing/2012/chart" uri="{CE6537A1-D6FC-4f65-9D91-7224C49458BB}"/>
                <c:ext xmlns:c16="http://schemas.microsoft.com/office/drawing/2014/chart" uri="{C3380CC4-5D6E-409C-BE32-E72D297353CC}">
                  <c16:uniqueId val="{00000270-E05B-4A45-9F14-F2A3DE12A7F0}"/>
                </c:ext>
              </c:extLst>
            </c:dLbl>
            <c:dLbl>
              <c:idx val="75"/>
              <c:delete val="1"/>
              <c:extLst>
                <c:ext xmlns:c15="http://schemas.microsoft.com/office/drawing/2012/chart" uri="{CE6537A1-D6FC-4f65-9D91-7224C49458BB}"/>
                <c:ext xmlns:c16="http://schemas.microsoft.com/office/drawing/2014/chart" uri="{C3380CC4-5D6E-409C-BE32-E72D297353CC}">
                  <c16:uniqueId val="{00000271-E05B-4A45-9F14-F2A3DE12A7F0}"/>
                </c:ext>
              </c:extLst>
            </c:dLbl>
            <c:dLbl>
              <c:idx val="76"/>
              <c:delete val="1"/>
              <c:extLst>
                <c:ext xmlns:c15="http://schemas.microsoft.com/office/drawing/2012/chart" uri="{CE6537A1-D6FC-4f65-9D91-7224C49458BB}"/>
                <c:ext xmlns:c16="http://schemas.microsoft.com/office/drawing/2014/chart" uri="{C3380CC4-5D6E-409C-BE32-E72D297353CC}">
                  <c16:uniqueId val="{00000272-E05B-4A45-9F14-F2A3DE12A7F0}"/>
                </c:ext>
              </c:extLst>
            </c:dLbl>
            <c:dLbl>
              <c:idx val="77"/>
              <c:delete val="1"/>
              <c:extLst>
                <c:ext xmlns:c15="http://schemas.microsoft.com/office/drawing/2012/chart" uri="{CE6537A1-D6FC-4f65-9D91-7224C49458BB}"/>
                <c:ext xmlns:c16="http://schemas.microsoft.com/office/drawing/2014/chart" uri="{C3380CC4-5D6E-409C-BE32-E72D297353CC}">
                  <c16:uniqueId val="{00000273-E05B-4A45-9F14-F2A3DE12A7F0}"/>
                </c:ext>
              </c:extLst>
            </c:dLbl>
            <c:dLbl>
              <c:idx val="78"/>
              <c:delete val="1"/>
              <c:extLst>
                <c:ext xmlns:c15="http://schemas.microsoft.com/office/drawing/2012/chart" uri="{CE6537A1-D6FC-4f65-9D91-7224C49458BB}"/>
                <c:ext xmlns:c16="http://schemas.microsoft.com/office/drawing/2014/chart" uri="{C3380CC4-5D6E-409C-BE32-E72D297353CC}">
                  <c16:uniqueId val="{00000274-E05B-4A45-9F14-F2A3DE12A7F0}"/>
                </c:ext>
              </c:extLst>
            </c:dLbl>
            <c:dLbl>
              <c:idx val="79"/>
              <c:delete val="1"/>
              <c:extLst>
                <c:ext xmlns:c15="http://schemas.microsoft.com/office/drawing/2012/chart" uri="{CE6537A1-D6FC-4f65-9D91-7224C49458BB}"/>
                <c:ext xmlns:c16="http://schemas.microsoft.com/office/drawing/2014/chart" uri="{C3380CC4-5D6E-409C-BE32-E72D297353CC}">
                  <c16:uniqueId val="{00000275-E05B-4A45-9F14-F2A3DE12A7F0}"/>
                </c:ext>
              </c:extLst>
            </c:dLbl>
            <c:dLbl>
              <c:idx val="80"/>
              <c:delete val="1"/>
              <c:extLst>
                <c:ext xmlns:c15="http://schemas.microsoft.com/office/drawing/2012/chart" uri="{CE6537A1-D6FC-4f65-9D91-7224C49458BB}"/>
                <c:ext xmlns:c16="http://schemas.microsoft.com/office/drawing/2014/chart" uri="{C3380CC4-5D6E-409C-BE32-E72D297353CC}">
                  <c16:uniqueId val="{00000276-E05B-4A45-9F14-F2A3DE12A7F0}"/>
                </c:ext>
              </c:extLst>
            </c:dLbl>
            <c:dLbl>
              <c:idx val="81"/>
              <c:delete val="1"/>
              <c:extLst>
                <c:ext xmlns:c15="http://schemas.microsoft.com/office/drawing/2012/chart" uri="{CE6537A1-D6FC-4f65-9D91-7224C49458BB}"/>
                <c:ext xmlns:c16="http://schemas.microsoft.com/office/drawing/2014/chart" uri="{C3380CC4-5D6E-409C-BE32-E72D297353CC}">
                  <c16:uniqueId val="{00000277-E05B-4A45-9F14-F2A3DE12A7F0}"/>
                </c:ext>
              </c:extLst>
            </c:dLbl>
            <c:dLbl>
              <c:idx val="82"/>
              <c:delete val="1"/>
              <c:extLst>
                <c:ext xmlns:c15="http://schemas.microsoft.com/office/drawing/2012/chart" uri="{CE6537A1-D6FC-4f65-9D91-7224C49458BB}"/>
                <c:ext xmlns:c16="http://schemas.microsoft.com/office/drawing/2014/chart" uri="{C3380CC4-5D6E-409C-BE32-E72D297353CC}">
                  <c16:uniqueId val="{00000278-E05B-4A45-9F14-F2A3DE12A7F0}"/>
                </c:ext>
              </c:extLst>
            </c:dLbl>
            <c:dLbl>
              <c:idx val="83"/>
              <c:delete val="1"/>
              <c:extLst>
                <c:ext xmlns:c15="http://schemas.microsoft.com/office/drawing/2012/chart" uri="{CE6537A1-D6FC-4f65-9D91-7224C49458BB}"/>
                <c:ext xmlns:c16="http://schemas.microsoft.com/office/drawing/2014/chart" uri="{C3380CC4-5D6E-409C-BE32-E72D297353CC}">
                  <c16:uniqueId val="{00000279-E05B-4A45-9F14-F2A3DE12A7F0}"/>
                </c:ext>
              </c:extLst>
            </c:dLbl>
            <c:dLbl>
              <c:idx val="84"/>
              <c:delete val="1"/>
              <c:extLst>
                <c:ext xmlns:c15="http://schemas.microsoft.com/office/drawing/2012/chart" uri="{CE6537A1-D6FC-4f65-9D91-7224C49458BB}"/>
                <c:ext xmlns:c16="http://schemas.microsoft.com/office/drawing/2014/chart" uri="{C3380CC4-5D6E-409C-BE32-E72D297353CC}">
                  <c16:uniqueId val="{0000027A-E05B-4A45-9F14-F2A3DE12A7F0}"/>
                </c:ext>
              </c:extLst>
            </c:dLbl>
            <c:dLbl>
              <c:idx val="85"/>
              <c:delete val="1"/>
              <c:extLst>
                <c:ext xmlns:c15="http://schemas.microsoft.com/office/drawing/2012/chart" uri="{CE6537A1-D6FC-4f65-9D91-7224C49458BB}"/>
                <c:ext xmlns:c16="http://schemas.microsoft.com/office/drawing/2014/chart" uri="{C3380CC4-5D6E-409C-BE32-E72D297353CC}">
                  <c16:uniqueId val="{0000027B-E05B-4A45-9F14-F2A3DE12A7F0}"/>
                </c:ext>
              </c:extLst>
            </c:dLbl>
            <c:dLbl>
              <c:idx val="86"/>
              <c:delete val="1"/>
              <c:extLst>
                <c:ext xmlns:c15="http://schemas.microsoft.com/office/drawing/2012/chart" uri="{CE6537A1-D6FC-4f65-9D91-7224C49458BB}"/>
                <c:ext xmlns:c16="http://schemas.microsoft.com/office/drawing/2014/chart" uri="{C3380CC4-5D6E-409C-BE32-E72D297353CC}">
                  <c16:uniqueId val="{0000027C-E05B-4A45-9F14-F2A3DE12A7F0}"/>
                </c:ext>
              </c:extLst>
            </c:dLbl>
            <c:dLbl>
              <c:idx val="87"/>
              <c:delete val="1"/>
              <c:extLst>
                <c:ext xmlns:c15="http://schemas.microsoft.com/office/drawing/2012/chart" uri="{CE6537A1-D6FC-4f65-9D91-7224C49458BB}"/>
                <c:ext xmlns:c16="http://schemas.microsoft.com/office/drawing/2014/chart" uri="{C3380CC4-5D6E-409C-BE32-E72D297353CC}">
                  <c16:uniqueId val="{0000027D-E05B-4A45-9F14-F2A3DE12A7F0}"/>
                </c:ext>
              </c:extLst>
            </c:dLbl>
            <c:dLbl>
              <c:idx val="88"/>
              <c:delete val="1"/>
              <c:extLst>
                <c:ext xmlns:c15="http://schemas.microsoft.com/office/drawing/2012/chart" uri="{CE6537A1-D6FC-4f65-9D91-7224C49458BB}"/>
                <c:ext xmlns:c16="http://schemas.microsoft.com/office/drawing/2014/chart" uri="{C3380CC4-5D6E-409C-BE32-E72D297353CC}">
                  <c16:uniqueId val="{0000027E-E05B-4A45-9F14-F2A3DE12A7F0}"/>
                </c:ext>
              </c:extLst>
            </c:dLbl>
            <c:dLbl>
              <c:idx val="89"/>
              <c:delete val="1"/>
              <c:extLst>
                <c:ext xmlns:c15="http://schemas.microsoft.com/office/drawing/2012/chart" uri="{CE6537A1-D6FC-4f65-9D91-7224C49458BB}"/>
                <c:ext xmlns:c16="http://schemas.microsoft.com/office/drawing/2014/chart" uri="{C3380CC4-5D6E-409C-BE32-E72D297353CC}">
                  <c16:uniqueId val="{0000027F-E05B-4A45-9F14-F2A3DE12A7F0}"/>
                </c:ext>
              </c:extLst>
            </c:dLbl>
            <c:dLbl>
              <c:idx val="90"/>
              <c:delete val="1"/>
              <c:extLst>
                <c:ext xmlns:c15="http://schemas.microsoft.com/office/drawing/2012/chart" uri="{CE6537A1-D6FC-4f65-9D91-7224C49458BB}"/>
                <c:ext xmlns:c16="http://schemas.microsoft.com/office/drawing/2014/chart" uri="{C3380CC4-5D6E-409C-BE32-E72D297353CC}">
                  <c16:uniqueId val="{00000280-E05B-4A45-9F14-F2A3DE12A7F0}"/>
                </c:ext>
              </c:extLst>
            </c:dLbl>
            <c:dLbl>
              <c:idx val="91"/>
              <c:delete val="1"/>
              <c:extLst>
                <c:ext xmlns:c15="http://schemas.microsoft.com/office/drawing/2012/chart" uri="{CE6537A1-D6FC-4f65-9D91-7224C49458BB}"/>
                <c:ext xmlns:c16="http://schemas.microsoft.com/office/drawing/2014/chart" uri="{C3380CC4-5D6E-409C-BE32-E72D297353CC}">
                  <c16:uniqueId val="{00000281-E05B-4A45-9F14-F2A3DE12A7F0}"/>
                </c:ext>
              </c:extLst>
            </c:dLbl>
            <c:dLbl>
              <c:idx val="92"/>
              <c:delete val="1"/>
              <c:extLst>
                <c:ext xmlns:c15="http://schemas.microsoft.com/office/drawing/2012/chart" uri="{CE6537A1-D6FC-4f65-9D91-7224C49458BB}"/>
                <c:ext xmlns:c16="http://schemas.microsoft.com/office/drawing/2014/chart" uri="{C3380CC4-5D6E-409C-BE32-E72D297353CC}">
                  <c16:uniqueId val="{00000282-E05B-4A45-9F14-F2A3DE12A7F0}"/>
                </c:ext>
              </c:extLst>
            </c:dLbl>
            <c:dLbl>
              <c:idx val="93"/>
              <c:delete val="1"/>
              <c:extLst>
                <c:ext xmlns:c15="http://schemas.microsoft.com/office/drawing/2012/chart" uri="{CE6537A1-D6FC-4f65-9D91-7224C49458BB}"/>
                <c:ext xmlns:c16="http://schemas.microsoft.com/office/drawing/2014/chart" uri="{C3380CC4-5D6E-409C-BE32-E72D297353CC}">
                  <c16:uniqueId val="{00000283-E05B-4A45-9F14-F2A3DE12A7F0}"/>
                </c:ext>
              </c:extLst>
            </c:dLbl>
            <c:dLbl>
              <c:idx val="94"/>
              <c:delete val="1"/>
              <c:extLst>
                <c:ext xmlns:c15="http://schemas.microsoft.com/office/drawing/2012/chart" uri="{CE6537A1-D6FC-4f65-9D91-7224C49458BB}"/>
                <c:ext xmlns:c16="http://schemas.microsoft.com/office/drawing/2014/chart" uri="{C3380CC4-5D6E-409C-BE32-E72D297353CC}">
                  <c16:uniqueId val="{00000284-E05B-4A45-9F14-F2A3DE12A7F0}"/>
                </c:ext>
              </c:extLst>
            </c:dLbl>
            <c:dLbl>
              <c:idx val="95"/>
              <c:delete val="1"/>
              <c:extLst>
                <c:ext xmlns:c15="http://schemas.microsoft.com/office/drawing/2012/chart" uri="{CE6537A1-D6FC-4f65-9D91-7224C49458BB}"/>
                <c:ext xmlns:c16="http://schemas.microsoft.com/office/drawing/2014/chart" uri="{C3380CC4-5D6E-409C-BE32-E72D297353CC}">
                  <c16:uniqueId val="{00000285-E05B-4A45-9F14-F2A3DE12A7F0}"/>
                </c:ext>
              </c:extLst>
            </c:dLbl>
            <c:dLbl>
              <c:idx val="96"/>
              <c:delete val="1"/>
              <c:extLst>
                <c:ext xmlns:c15="http://schemas.microsoft.com/office/drawing/2012/chart" uri="{CE6537A1-D6FC-4f65-9D91-7224C49458BB}"/>
                <c:ext xmlns:c16="http://schemas.microsoft.com/office/drawing/2014/chart" uri="{C3380CC4-5D6E-409C-BE32-E72D297353CC}">
                  <c16:uniqueId val="{00000286-E05B-4A45-9F14-F2A3DE12A7F0}"/>
                </c:ext>
              </c:extLst>
            </c:dLbl>
            <c:dLbl>
              <c:idx val="97"/>
              <c:delete val="1"/>
              <c:extLst>
                <c:ext xmlns:c15="http://schemas.microsoft.com/office/drawing/2012/chart" uri="{CE6537A1-D6FC-4f65-9D91-7224C49458BB}"/>
                <c:ext xmlns:c16="http://schemas.microsoft.com/office/drawing/2014/chart" uri="{C3380CC4-5D6E-409C-BE32-E72D297353CC}">
                  <c16:uniqueId val="{00000287-E05B-4A45-9F14-F2A3DE12A7F0}"/>
                </c:ext>
              </c:extLst>
            </c:dLbl>
            <c:dLbl>
              <c:idx val="98"/>
              <c:delete val="1"/>
              <c:extLst>
                <c:ext xmlns:c15="http://schemas.microsoft.com/office/drawing/2012/chart" uri="{CE6537A1-D6FC-4f65-9D91-7224C49458BB}"/>
                <c:ext xmlns:c16="http://schemas.microsoft.com/office/drawing/2014/chart" uri="{C3380CC4-5D6E-409C-BE32-E72D297353CC}">
                  <c16:uniqueId val="{00000288-E05B-4A45-9F14-F2A3DE12A7F0}"/>
                </c:ext>
              </c:extLst>
            </c:dLbl>
            <c:dLbl>
              <c:idx val="99"/>
              <c:delete val="1"/>
              <c:extLst>
                <c:ext xmlns:c15="http://schemas.microsoft.com/office/drawing/2012/chart" uri="{CE6537A1-D6FC-4f65-9D91-7224C49458BB}"/>
                <c:ext xmlns:c16="http://schemas.microsoft.com/office/drawing/2014/chart" uri="{C3380CC4-5D6E-409C-BE32-E72D297353CC}">
                  <c16:uniqueId val="{00000289-E05B-4A45-9F14-F2A3DE12A7F0}"/>
                </c:ext>
              </c:extLst>
            </c:dLbl>
            <c:dLbl>
              <c:idx val="100"/>
              <c:delete val="1"/>
              <c:extLst>
                <c:ext xmlns:c15="http://schemas.microsoft.com/office/drawing/2012/chart" uri="{CE6537A1-D6FC-4f65-9D91-7224C49458BB}"/>
                <c:ext xmlns:c16="http://schemas.microsoft.com/office/drawing/2014/chart" uri="{C3380CC4-5D6E-409C-BE32-E72D297353CC}">
                  <c16:uniqueId val="{0000028A-E05B-4A45-9F14-F2A3DE12A7F0}"/>
                </c:ext>
              </c:extLst>
            </c:dLbl>
            <c:dLbl>
              <c:idx val="101"/>
              <c:delete val="1"/>
              <c:extLst>
                <c:ext xmlns:c15="http://schemas.microsoft.com/office/drawing/2012/chart" uri="{CE6537A1-D6FC-4f65-9D91-7224C49458BB}"/>
                <c:ext xmlns:c16="http://schemas.microsoft.com/office/drawing/2014/chart" uri="{C3380CC4-5D6E-409C-BE32-E72D297353CC}">
                  <c16:uniqueId val="{0000028B-E05B-4A45-9F14-F2A3DE12A7F0}"/>
                </c:ext>
              </c:extLst>
            </c:dLbl>
            <c:dLbl>
              <c:idx val="102"/>
              <c:delete val="1"/>
              <c:extLst>
                <c:ext xmlns:c15="http://schemas.microsoft.com/office/drawing/2012/chart" uri="{CE6537A1-D6FC-4f65-9D91-7224C49458BB}"/>
                <c:ext xmlns:c16="http://schemas.microsoft.com/office/drawing/2014/chart" uri="{C3380CC4-5D6E-409C-BE32-E72D297353CC}">
                  <c16:uniqueId val="{0000028C-E05B-4A45-9F14-F2A3DE12A7F0}"/>
                </c:ext>
              </c:extLst>
            </c:dLbl>
            <c:dLbl>
              <c:idx val="103"/>
              <c:delete val="1"/>
              <c:extLst>
                <c:ext xmlns:c15="http://schemas.microsoft.com/office/drawing/2012/chart" uri="{CE6537A1-D6FC-4f65-9D91-7224C49458BB}"/>
                <c:ext xmlns:c16="http://schemas.microsoft.com/office/drawing/2014/chart" uri="{C3380CC4-5D6E-409C-BE32-E72D297353CC}">
                  <c16:uniqueId val="{0000028D-E05B-4A45-9F14-F2A3DE12A7F0}"/>
                </c:ext>
              </c:extLst>
            </c:dLbl>
            <c:dLbl>
              <c:idx val="104"/>
              <c:delete val="1"/>
              <c:extLst>
                <c:ext xmlns:c15="http://schemas.microsoft.com/office/drawing/2012/chart" uri="{CE6537A1-D6FC-4f65-9D91-7224C49458BB}"/>
                <c:ext xmlns:c16="http://schemas.microsoft.com/office/drawing/2014/chart" uri="{C3380CC4-5D6E-409C-BE32-E72D297353CC}">
                  <c16:uniqueId val="{0000028E-E05B-4A45-9F14-F2A3DE12A7F0}"/>
                </c:ext>
              </c:extLst>
            </c:dLbl>
            <c:dLbl>
              <c:idx val="105"/>
              <c:delete val="1"/>
              <c:extLst>
                <c:ext xmlns:c15="http://schemas.microsoft.com/office/drawing/2012/chart" uri="{CE6537A1-D6FC-4f65-9D91-7224C49458BB}"/>
                <c:ext xmlns:c16="http://schemas.microsoft.com/office/drawing/2014/chart" uri="{C3380CC4-5D6E-409C-BE32-E72D297353CC}">
                  <c16:uniqueId val="{0000028F-E05B-4A45-9F14-F2A3DE12A7F0}"/>
                </c:ext>
              </c:extLst>
            </c:dLbl>
            <c:dLbl>
              <c:idx val="106"/>
              <c:delete val="1"/>
              <c:extLst>
                <c:ext xmlns:c15="http://schemas.microsoft.com/office/drawing/2012/chart" uri="{CE6537A1-D6FC-4f65-9D91-7224C49458BB}"/>
                <c:ext xmlns:c16="http://schemas.microsoft.com/office/drawing/2014/chart" uri="{C3380CC4-5D6E-409C-BE32-E72D297353CC}">
                  <c16:uniqueId val="{00000290-E05B-4A45-9F14-F2A3DE12A7F0}"/>
                </c:ext>
              </c:extLst>
            </c:dLbl>
            <c:dLbl>
              <c:idx val="107"/>
              <c:delete val="1"/>
              <c:extLst>
                <c:ext xmlns:c15="http://schemas.microsoft.com/office/drawing/2012/chart" uri="{CE6537A1-D6FC-4f65-9D91-7224C49458BB}"/>
                <c:ext xmlns:c16="http://schemas.microsoft.com/office/drawing/2014/chart" uri="{C3380CC4-5D6E-409C-BE32-E72D297353CC}">
                  <c16:uniqueId val="{00000291-E05B-4A45-9F14-F2A3DE12A7F0}"/>
                </c:ext>
              </c:extLst>
            </c:dLbl>
            <c:dLbl>
              <c:idx val="108"/>
              <c:delete val="1"/>
              <c:extLst>
                <c:ext xmlns:c15="http://schemas.microsoft.com/office/drawing/2012/chart" uri="{CE6537A1-D6FC-4f65-9D91-7224C49458BB}"/>
                <c:ext xmlns:c16="http://schemas.microsoft.com/office/drawing/2014/chart" uri="{C3380CC4-5D6E-409C-BE32-E72D297353CC}">
                  <c16:uniqueId val="{00000292-E05B-4A45-9F14-F2A3DE12A7F0}"/>
                </c:ext>
              </c:extLst>
            </c:dLbl>
            <c:dLbl>
              <c:idx val="109"/>
              <c:delete val="1"/>
              <c:extLst>
                <c:ext xmlns:c15="http://schemas.microsoft.com/office/drawing/2012/chart" uri="{CE6537A1-D6FC-4f65-9D91-7224C49458BB}"/>
                <c:ext xmlns:c16="http://schemas.microsoft.com/office/drawing/2014/chart" uri="{C3380CC4-5D6E-409C-BE32-E72D297353CC}">
                  <c16:uniqueId val="{00000293-E05B-4A45-9F14-F2A3DE12A7F0}"/>
                </c:ext>
              </c:extLst>
            </c:dLbl>
            <c:dLbl>
              <c:idx val="110"/>
              <c:delete val="1"/>
              <c:extLst>
                <c:ext xmlns:c15="http://schemas.microsoft.com/office/drawing/2012/chart" uri="{CE6537A1-D6FC-4f65-9D91-7224C49458BB}"/>
                <c:ext xmlns:c16="http://schemas.microsoft.com/office/drawing/2014/chart" uri="{C3380CC4-5D6E-409C-BE32-E72D297353CC}">
                  <c16:uniqueId val="{00000294-E05B-4A45-9F14-F2A3DE12A7F0}"/>
                </c:ext>
              </c:extLst>
            </c:dLbl>
            <c:dLbl>
              <c:idx val="111"/>
              <c:delete val="1"/>
              <c:extLst>
                <c:ext xmlns:c15="http://schemas.microsoft.com/office/drawing/2012/chart" uri="{CE6537A1-D6FC-4f65-9D91-7224C49458BB}"/>
                <c:ext xmlns:c16="http://schemas.microsoft.com/office/drawing/2014/chart" uri="{C3380CC4-5D6E-409C-BE32-E72D297353CC}">
                  <c16:uniqueId val="{00000295-E05B-4A45-9F14-F2A3DE12A7F0}"/>
                </c:ext>
              </c:extLst>
            </c:dLbl>
            <c:dLbl>
              <c:idx val="112"/>
              <c:delete val="1"/>
              <c:extLst>
                <c:ext xmlns:c15="http://schemas.microsoft.com/office/drawing/2012/chart" uri="{CE6537A1-D6FC-4f65-9D91-7224C49458BB}"/>
                <c:ext xmlns:c16="http://schemas.microsoft.com/office/drawing/2014/chart" uri="{C3380CC4-5D6E-409C-BE32-E72D297353CC}">
                  <c16:uniqueId val="{00000296-E05B-4A45-9F14-F2A3DE12A7F0}"/>
                </c:ext>
              </c:extLst>
            </c:dLbl>
            <c:dLbl>
              <c:idx val="113"/>
              <c:delete val="1"/>
              <c:extLst>
                <c:ext xmlns:c15="http://schemas.microsoft.com/office/drawing/2012/chart" uri="{CE6537A1-D6FC-4f65-9D91-7224C49458BB}"/>
                <c:ext xmlns:c16="http://schemas.microsoft.com/office/drawing/2014/chart" uri="{C3380CC4-5D6E-409C-BE32-E72D297353CC}">
                  <c16:uniqueId val="{00000297-E05B-4A45-9F14-F2A3DE12A7F0}"/>
                </c:ext>
              </c:extLst>
            </c:dLbl>
            <c:dLbl>
              <c:idx val="114"/>
              <c:delete val="1"/>
              <c:extLst>
                <c:ext xmlns:c15="http://schemas.microsoft.com/office/drawing/2012/chart" uri="{CE6537A1-D6FC-4f65-9D91-7224C49458BB}"/>
                <c:ext xmlns:c16="http://schemas.microsoft.com/office/drawing/2014/chart" uri="{C3380CC4-5D6E-409C-BE32-E72D297353CC}">
                  <c16:uniqueId val="{00000298-E05B-4A45-9F14-F2A3DE12A7F0}"/>
                </c:ext>
              </c:extLst>
            </c:dLbl>
            <c:dLbl>
              <c:idx val="115"/>
              <c:delete val="1"/>
              <c:extLst>
                <c:ext xmlns:c15="http://schemas.microsoft.com/office/drawing/2012/chart" uri="{CE6537A1-D6FC-4f65-9D91-7224C49458BB}"/>
                <c:ext xmlns:c16="http://schemas.microsoft.com/office/drawing/2014/chart" uri="{C3380CC4-5D6E-409C-BE32-E72D297353CC}">
                  <c16:uniqueId val="{00000299-E05B-4A45-9F14-F2A3DE12A7F0}"/>
                </c:ext>
              </c:extLst>
            </c:dLbl>
            <c:dLbl>
              <c:idx val="116"/>
              <c:delete val="1"/>
              <c:extLst>
                <c:ext xmlns:c15="http://schemas.microsoft.com/office/drawing/2012/chart" uri="{CE6537A1-D6FC-4f65-9D91-7224C49458BB}"/>
                <c:ext xmlns:c16="http://schemas.microsoft.com/office/drawing/2014/chart" uri="{C3380CC4-5D6E-409C-BE32-E72D297353CC}">
                  <c16:uniqueId val="{0000029A-E05B-4A45-9F14-F2A3DE12A7F0}"/>
                </c:ext>
              </c:extLst>
            </c:dLbl>
            <c:dLbl>
              <c:idx val="117"/>
              <c:delete val="1"/>
              <c:extLst>
                <c:ext xmlns:c15="http://schemas.microsoft.com/office/drawing/2012/chart" uri="{CE6537A1-D6FC-4f65-9D91-7224C49458BB}"/>
                <c:ext xmlns:c16="http://schemas.microsoft.com/office/drawing/2014/chart" uri="{C3380CC4-5D6E-409C-BE32-E72D297353CC}">
                  <c16:uniqueId val="{0000029B-E05B-4A45-9F14-F2A3DE12A7F0}"/>
                </c:ext>
              </c:extLst>
            </c:dLbl>
            <c:dLbl>
              <c:idx val="118"/>
              <c:delete val="1"/>
              <c:extLst>
                <c:ext xmlns:c15="http://schemas.microsoft.com/office/drawing/2012/chart" uri="{CE6537A1-D6FC-4f65-9D91-7224C49458BB}"/>
                <c:ext xmlns:c16="http://schemas.microsoft.com/office/drawing/2014/chart" uri="{C3380CC4-5D6E-409C-BE32-E72D297353CC}">
                  <c16:uniqueId val="{0000029C-E05B-4A45-9F14-F2A3DE12A7F0}"/>
                </c:ext>
              </c:extLst>
            </c:dLbl>
            <c:dLbl>
              <c:idx val="119"/>
              <c:delete val="1"/>
              <c:extLst>
                <c:ext xmlns:c15="http://schemas.microsoft.com/office/drawing/2012/chart" uri="{CE6537A1-D6FC-4f65-9D91-7224C49458BB}"/>
                <c:ext xmlns:c16="http://schemas.microsoft.com/office/drawing/2014/chart" uri="{C3380CC4-5D6E-409C-BE32-E72D297353CC}">
                  <c16:uniqueId val="{0000029D-E05B-4A45-9F14-F2A3DE12A7F0}"/>
                </c:ext>
              </c:extLst>
            </c:dLbl>
            <c:dLbl>
              <c:idx val="120"/>
              <c:delete val="1"/>
              <c:extLst>
                <c:ext xmlns:c15="http://schemas.microsoft.com/office/drawing/2012/chart" uri="{CE6537A1-D6FC-4f65-9D91-7224C49458BB}"/>
                <c:ext xmlns:c16="http://schemas.microsoft.com/office/drawing/2014/chart" uri="{C3380CC4-5D6E-409C-BE32-E72D297353CC}">
                  <c16:uniqueId val="{0000029E-E05B-4A45-9F14-F2A3DE12A7F0}"/>
                </c:ext>
              </c:extLst>
            </c:dLbl>
            <c:dLbl>
              <c:idx val="121"/>
              <c:delete val="1"/>
              <c:extLst>
                <c:ext xmlns:c15="http://schemas.microsoft.com/office/drawing/2012/chart" uri="{CE6537A1-D6FC-4f65-9D91-7224C49458BB}"/>
                <c:ext xmlns:c16="http://schemas.microsoft.com/office/drawing/2014/chart" uri="{C3380CC4-5D6E-409C-BE32-E72D297353CC}">
                  <c16:uniqueId val="{0000029F-E05B-4A45-9F14-F2A3DE12A7F0}"/>
                </c:ext>
              </c:extLst>
            </c:dLbl>
            <c:dLbl>
              <c:idx val="122"/>
              <c:delete val="1"/>
              <c:extLst>
                <c:ext xmlns:c15="http://schemas.microsoft.com/office/drawing/2012/chart" uri="{CE6537A1-D6FC-4f65-9D91-7224C49458BB}"/>
                <c:ext xmlns:c16="http://schemas.microsoft.com/office/drawing/2014/chart" uri="{C3380CC4-5D6E-409C-BE32-E72D297353CC}">
                  <c16:uniqueId val="{000002A0-E05B-4A45-9F14-F2A3DE12A7F0}"/>
                </c:ext>
              </c:extLst>
            </c:dLbl>
            <c:dLbl>
              <c:idx val="123"/>
              <c:delete val="1"/>
              <c:extLst>
                <c:ext xmlns:c15="http://schemas.microsoft.com/office/drawing/2012/chart" uri="{CE6537A1-D6FC-4f65-9D91-7224C49458BB}"/>
                <c:ext xmlns:c16="http://schemas.microsoft.com/office/drawing/2014/chart" uri="{C3380CC4-5D6E-409C-BE32-E72D297353CC}">
                  <c16:uniqueId val="{000002A1-E05B-4A45-9F14-F2A3DE12A7F0}"/>
                </c:ext>
              </c:extLst>
            </c:dLbl>
            <c:dLbl>
              <c:idx val="124"/>
              <c:delete val="1"/>
              <c:extLst>
                <c:ext xmlns:c15="http://schemas.microsoft.com/office/drawing/2012/chart" uri="{CE6537A1-D6FC-4f65-9D91-7224C49458BB}"/>
                <c:ext xmlns:c16="http://schemas.microsoft.com/office/drawing/2014/chart" uri="{C3380CC4-5D6E-409C-BE32-E72D297353CC}">
                  <c16:uniqueId val="{000002A2-E05B-4A45-9F14-F2A3DE12A7F0}"/>
                </c:ext>
              </c:extLst>
            </c:dLbl>
            <c:dLbl>
              <c:idx val="125"/>
              <c:delete val="1"/>
              <c:extLst>
                <c:ext xmlns:c15="http://schemas.microsoft.com/office/drawing/2012/chart" uri="{CE6537A1-D6FC-4f65-9D91-7224C49458BB}"/>
                <c:ext xmlns:c16="http://schemas.microsoft.com/office/drawing/2014/chart" uri="{C3380CC4-5D6E-409C-BE32-E72D297353CC}">
                  <c16:uniqueId val="{000002A3-E05B-4A45-9F14-F2A3DE12A7F0}"/>
                </c:ext>
              </c:extLst>
            </c:dLbl>
            <c:dLbl>
              <c:idx val="126"/>
              <c:delete val="1"/>
              <c:extLst>
                <c:ext xmlns:c15="http://schemas.microsoft.com/office/drawing/2012/chart" uri="{CE6537A1-D6FC-4f65-9D91-7224C49458BB}"/>
                <c:ext xmlns:c16="http://schemas.microsoft.com/office/drawing/2014/chart" uri="{C3380CC4-5D6E-409C-BE32-E72D297353CC}">
                  <c16:uniqueId val="{000002A4-E05B-4A45-9F14-F2A3DE12A7F0}"/>
                </c:ext>
              </c:extLst>
            </c:dLbl>
            <c:dLbl>
              <c:idx val="127"/>
              <c:delete val="1"/>
              <c:extLst>
                <c:ext xmlns:c15="http://schemas.microsoft.com/office/drawing/2012/chart" uri="{CE6537A1-D6FC-4f65-9D91-7224C49458BB}"/>
                <c:ext xmlns:c16="http://schemas.microsoft.com/office/drawing/2014/chart" uri="{C3380CC4-5D6E-409C-BE32-E72D297353CC}">
                  <c16:uniqueId val="{000002A5-E05B-4A45-9F14-F2A3DE12A7F0}"/>
                </c:ext>
              </c:extLst>
            </c:dLbl>
            <c:dLbl>
              <c:idx val="128"/>
              <c:delete val="1"/>
              <c:extLst>
                <c:ext xmlns:c15="http://schemas.microsoft.com/office/drawing/2012/chart" uri="{CE6537A1-D6FC-4f65-9D91-7224C49458BB}"/>
                <c:ext xmlns:c16="http://schemas.microsoft.com/office/drawing/2014/chart" uri="{C3380CC4-5D6E-409C-BE32-E72D297353CC}">
                  <c16:uniqueId val="{000002A6-E05B-4A45-9F14-F2A3DE12A7F0}"/>
                </c:ext>
              </c:extLst>
            </c:dLbl>
            <c:dLbl>
              <c:idx val="129"/>
              <c:delete val="1"/>
              <c:extLst>
                <c:ext xmlns:c15="http://schemas.microsoft.com/office/drawing/2012/chart" uri="{CE6537A1-D6FC-4f65-9D91-7224C49458BB}"/>
                <c:ext xmlns:c16="http://schemas.microsoft.com/office/drawing/2014/chart" uri="{C3380CC4-5D6E-409C-BE32-E72D297353CC}">
                  <c16:uniqueId val="{000002A7-E05B-4A45-9F14-F2A3DE12A7F0}"/>
                </c:ext>
              </c:extLst>
            </c:dLbl>
            <c:dLbl>
              <c:idx val="130"/>
              <c:delete val="1"/>
              <c:extLst>
                <c:ext xmlns:c15="http://schemas.microsoft.com/office/drawing/2012/chart" uri="{CE6537A1-D6FC-4f65-9D91-7224C49458BB}"/>
                <c:ext xmlns:c16="http://schemas.microsoft.com/office/drawing/2014/chart" uri="{C3380CC4-5D6E-409C-BE32-E72D297353CC}">
                  <c16:uniqueId val="{000002A8-E05B-4A45-9F14-F2A3DE12A7F0}"/>
                </c:ext>
              </c:extLst>
            </c:dLbl>
            <c:dLbl>
              <c:idx val="131"/>
              <c:delete val="1"/>
              <c:extLst>
                <c:ext xmlns:c15="http://schemas.microsoft.com/office/drawing/2012/chart" uri="{CE6537A1-D6FC-4f65-9D91-7224C49458BB}"/>
                <c:ext xmlns:c16="http://schemas.microsoft.com/office/drawing/2014/chart" uri="{C3380CC4-5D6E-409C-BE32-E72D297353CC}">
                  <c16:uniqueId val="{000002A9-E05B-4A45-9F14-F2A3DE12A7F0}"/>
                </c:ext>
              </c:extLst>
            </c:dLbl>
            <c:dLbl>
              <c:idx val="132"/>
              <c:delete val="1"/>
              <c:extLst>
                <c:ext xmlns:c15="http://schemas.microsoft.com/office/drawing/2012/chart" uri="{CE6537A1-D6FC-4f65-9D91-7224C49458BB}"/>
                <c:ext xmlns:c16="http://schemas.microsoft.com/office/drawing/2014/chart" uri="{C3380CC4-5D6E-409C-BE32-E72D297353CC}">
                  <c16:uniqueId val="{000002AA-E05B-4A45-9F14-F2A3DE12A7F0}"/>
                </c:ext>
              </c:extLst>
            </c:dLbl>
            <c:dLbl>
              <c:idx val="133"/>
              <c:delete val="1"/>
              <c:extLst>
                <c:ext xmlns:c15="http://schemas.microsoft.com/office/drawing/2012/chart" uri="{CE6537A1-D6FC-4f65-9D91-7224C49458BB}"/>
                <c:ext xmlns:c16="http://schemas.microsoft.com/office/drawing/2014/chart" uri="{C3380CC4-5D6E-409C-BE32-E72D297353CC}">
                  <c16:uniqueId val="{000002AB-E05B-4A45-9F14-F2A3DE12A7F0}"/>
                </c:ext>
              </c:extLst>
            </c:dLbl>
            <c:dLbl>
              <c:idx val="134"/>
              <c:delete val="1"/>
              <c:extLst>
                <c:ext xmlns:c15="http://schemas.microsoft.com/office/drawing/2012/chart" uri="{CE6537A1-D6FC-4f65-9D91-7224C49458BB}"/>
                <c:ext xmlns:c16="http://schemas.microsoft.com/office/drawing/2014/chart" uri="{C3380CC4-5D6E-409C-BE32-E72D297353CC}">
                  <c16:uniqueId val="{000002AC-E05B-4A45-9F14-F2A3DE12A7F0}"/>
                </c:ext>
              </c:extLst>
            </c:dLbl>
            <c:dLbl>
              <c:idx val="135"/>
              <c:delete val="1"/>
              <c:extLst>
                <c:ext xmlns:c15="http://schemas.microsoft.com/office/drawing/2012/chart" uri="{CE6537A1-D6FC-4f65-9D91-7224C49458BB}"/>
                <c:ext xmlns:c16="http://schemas.microsoft.com/office/drawing/2014/chart" uri="{C3380CC4-5D6E-409C-BE32-E72D297353CC}">
                  <c16:uniqueId val="{000002AD-E05B-4A45-9F14-F2A3DE12A7F0}"/>
                </c:ext>
              </c:extLst>
            </c:dLbl>
            <c:dLbl>
              <c:idx val="136"/>
              <c:delete val="1"/>
              <c:extLst>
                <c:ext xmlns:c15="http://schemas.microsoft.com/office/drawing/2012/chart" uri="{CE6537A1-D6FC-4f65-9D91-7224C49458BB}"/>
                <c:ext xmlns:c16="http://schemas.microsoft.com/office/drawing/2014/chart" uri="{C3380CC4-5D6E-409C-BE32-E72D297353CC}">
                  <c16:uniqueId val="{000002AE-E05B-4A45-9F14-F2A3DE12A7F0}"/>
                </c:ext>
              </c:extLst>
            </c:dLbl>
            <c:dLbl>
              <c:idx val="137"/>
              <c:delete val="1"/>
              <c:extLst>
                <c:ext xmlns:c15="http://schemas.microsoft.com/office/drawing/2012/chart" uri="{CE6537A1-D6FC-4f65-9D91-7224C49458BB}"/>
                <c:ext xmlns:c16="http://schemas.microsoft.com/office/drawing/2014/chart" uri="{C3380CC4-5D6E-409C-BE32-E72D297353CC}">
                  <c16:uniqueId val="{000002AF-E05B-4A45-9F14-F2A3DE12A7F0}"/>
                </c:ext>
              </c:extLst>
            </c:dLbl>
            <c:dLbl>
              <c:idx val="138"/>
              <c:delete val="1"/>
              <c:extLst>
                <c:ext xmlns:c15="http://schemas.microsoft.com/office/drawing/2012/chart" uri="{CE6537A1-D6FC-4f65-9D91-7224C49458BB}"/>
                <c:ext xmlns:c16="http://schemas.microsoft.com/office/drawing/2014/chart" uri="{C3380CC4-5D6E-409C-BE32-E72D297353CC}">
                  <c16:uniqueId val="{000002B0-E05B-4A45-9F14-F2A3DE12A7F0}"/>
                </c:ext>
              </c:extLst>
            </c:dLbl>
            <c:dLbl>
              <c:idx val="139"/>
              <c:delete val="1"/>
              <c:extLst>
                <c:ext xmlns:c15="http://schemas.microsoft.com/office/drawing/2012/chart" uri="{CE6537A1-D6FC-4f65-9D91-7224C49458BB}"/>
                <c:ext xmlns:c16="http://schemas.microsoft.com/office/drawing/2014/chart" uri="{C3380CC4-5D6E-409C-BE32-E72D297353CC}">
                  <c16:uniqueId val="{000002B1-E05B-4A45-9F14-F2A3DE12A7F0}"/>
                </c:ext>
              </c:extLst>
            </c:dLbl>
            <c:dLbl>
              <c:idx val="140"/>
              <c:delete val="1"/>
              <c:extLst>
                <c:ext xmlns:c15="http://schemas.microsoft.com/office/drawing/2012/chart" uri="{CE6537A1-D6FC-4f65-9D91-7224C49458BB}"/>
                <c:ext xmlns:c16="http://schemas.microsoft.com/office/drawing/2014/chart" uri="{C3380CC4-5D6E-409C-BE32-E72D297353CC}">
                  <c16:uniqueId val="{000002B2-E05B-4A45-9F14-F2A3DE12A7F0}"/>
                </c:ext>
              </c:extLst>
            </c:dLbl>
            <c:dLbl>
              <c:idx val="141"/>
              <c:delete val="1"/>
              <c:extLst>
                <c:ext xmlns:c15="http://schemas.microsoft.com/office/drawing/2012/chart" uri="{CE6537A1-D6FC-4f65-9D91-7224C49458BB}"/>
                <c:ext xmlns:c16="http://schemas.microsoft.com/office/drawing/2014/chart" uri="{C3380CC4-5D6E-409C-BE32-E72D297353CC}">
                  <c16:uniqueId val="{000002B3-E05B-4A45-9F14-F2A3DE12A7F0}"/>
                </c:ext>
              </c:extLst>
            </c:dLbl>
            <c:dLbl>
              <c:idx val="142"/>
              <c:delete val="1"/>
              <c:extLst>
                <c:ext xmlns:c15="http://schemas.microsoft.com/office/drawing/2012/chart" uri="{CE6537A1-D6FC-4f65-9D91-7224C49458BB}"/>
                <c:ext xmlns:c16="http://schemas.microsoft.com/office/drawing/2014/chart" uri="{C3380CC4-5D6E-409C-BE32-E72D297353CC}">
                  <c16:uniqueId val="{000002B4-E05B-4A45-9F14-F2A3DE12A7F0}"/>
                </c:ext>
              </c:extLst>
            </c:dLbl>
            <c:dLbl>
              <c:idx val="143"/>
              <c:delete val="1"/>
              <c:extLst>
                <c:ext xmlns:c15="http://schemas.microsoft.com/office/drawing/2012/chart" uri="{CE6537A1-D6FC-4f65-9D91-7224C49458BB}"/>
                <c:ext xmlns:c16="http://schemas.microsoft.com/office/drawing/2014/chart" uri="{C3380CC4-5D6E-409C-BE32-E72D297353CC}">
                  <c16:uniqueId val="{000002B5-E05B-4A45-9F14-F2A3DE12A7F0}"/>
                </c:ext>
              </c:extLst>
            </c:dLbl>
            <c:dLbl>
              <c:idx val="144"/>
              <c:delete val="1"/>
              <c:extLst>
                <c:ext xmlns:c15="http://schemas.microsoft.com/office/drawing/2012/chart" uri="{CE6537A1-D6FC-4f65-9D91-7224C49458BB}"/>
                <c:ext xmlns:c16="http://schemas.microsoft.com/office/drawing/2014/chart" uri="{C3380CC4-5D6E-409C-BE32-E72D297353CC}">
                  <c16:uniqueId val="{000002B6-E05B-4A45-9F14-F2A3DE12A7F0}"/>
                </c:ext>
              </c:extLst>
            </c:dLbl>
            <c:dLbl>
              <c:idx val="145"/>
              <c:delete val="1"/>
              <c:extLst>
                <c:ext xmlns:c15="http://schemas.microsoft.com/office/drawing/2012/chart" uri="{CE6537A1-D6FC-4f65-9D91-7224C49458BB}"/>
                <c:ext xmlns:c16="http://schemas.microsoft.com/office/drawing/2014/chart" uri="{C3380CC4-5D6E-409C-BE32-E72D297353CC}">
                  <c16:uniqueId val="{000002B7-E05B-4A45-9F14-F2A3DE12A7F0}"/>
                </c:ext>
              </c:extLst>
            </c:dLbl>
            <c:dLbl>
              <c:idx val="146"/>
              <c:delete val="1"/>
              <c:extLst>
                <c:ext xmlns:c15="http://schemas.microsoft.com/office/drawing/2012/chart" uri="{CE6537A1-D6FC-4f65-9D91-7224C49458BB}"/>
                <c:ext xmlns:c16="http://schemas.microsoft.com/office/drawing/2014/chart" uri="{C3380CC4-5D6E-409C-BE32-E72D297353CC}">
                  <c16:uniqueId val="{000002B8-E05B-4A45-9F14-F2A3DE12A7F0}"/>
                </c:ext>
              </c:extLst>
            </c:dLbl>
            <c:dLbl>
              <c:idx val="147"/>
              <c:delete val="1"/>
              <c:extLst>
                <c:ext xmlns:c15="http://schemas.microsoft.com/office/drawing/2012/chart" uri="{CE6537A1-D6FC-4f65-9D91-7224C49458BB}"/>
                <c:ext xmlns:c16="http://schemas.microsoft.com/office/drawing/2014/chart" uri="{C3380CC4-5D6E-409C-BE32-E72D297353CC}">
                  <c16:uniqueId val="{000002B9-E05B-4A45-9F14-F2A3DE12A7F0}"/>
                </c:ext>
              </c:extLst>
            </c:dLbl>
            <c:dLbl>
              <c:idx val="148"/>
              <c:delete val="1"/>
              <c:extLst>
                <c:ext xmlns:c15="http://schemas.microsoft.com/office/drawing/2012/chart" uri="{CE6537A1-D6FC-4f65-9D91-7224C49458BB}"/>
                <c:ext xmlns:c16="http://schemas.microsoft.com/office/drawing/2014/chart" uri="{C3380CC4-5D6E-409C-BE32-E72D297353CC}">
                  <c16:uniqueId val="{000002BA-E05B-4A45-9F14-F2A3DE12A7F0}"/>
                </c:ext>
              </c:extLst>
            </c:dLbl>
            <c:dLbl>
              <c:idx val="149"/>
              <c:delete val="1"/>
              <c:extLst>
                <c:ext xmlns:c15="http://schemas.microsoft.com/office/drawing/2012/chart" uri="{CE6537A1-D6FC-4f65-9D91-7224C49458BB}"/>
                <c:ext xmlns:c16="http://schemas.microsoft.com/office/drawing/2014/chart" uri="{C3380CC4-5D6E-409C-BE32-E72D297353CC}">
                  <c16:uniqueId val="{000002BB-E05B-4A45-9F14-F2A3DE12A7F0}"/>
                </c:ext>
              </c:extLst>
            </c:dLbl>
            <c:dLbl>
              <c:idx val="150"/>
              <c:delete val="1"/>
              <c:extLst>
                <c:ext xmlns:c15="http://schemas.microsoft.com/office/drawing/2012/chart" uri="{CE6537A1-D6FC-4f65-9D91-7224C49458BB}"/>
                <c:ext xmlns:c16="http://schemas.microsoft.com/office/drawing/2014/chart" uri="{C3380CC4-5D6E-409C-BE32-E72D297353CC}">
                  <c16:uniqueId val="{000002BC-E05B-4A45-9F14-F2A3DE12A7F0}"/>
                </c:ext>
              </c:extLst>
            </c:dLbl>
            <c:dLbl>
              <c:idx val="151"/>
              <c:delete val="1"/>
              <c:extLst>
                <c:ext xmlns:c15="http://schemas.microsoft.com/office/drawing/2012/chart" uri="{CE6537A1-D6FC-4f65-9D91-7224C49458BB}"/>
                <c:ext xmlns:c16="http://schemas.microsoft.com/office/drawing/2014/chart" uri="{C3380CC4-5D6E-409C-BE32-E72D297353CC}">
                  <c16:uniqueId val="{000002BD-E05B-4A45-9F14-F2A3DE12A7F0}"/>
                </c:ext>
              </c:extLst>
            </c:dLbl>
            <c:dLbl>
              <c:idx val="152"/>
              <c:delete val="1"/>
              <c:extLst>
                <c:ext xmlns:c15="http://schemas.microsoft.com/office/drawing/2012/chart" uri="{CE6537A1-D6FC-4f65-9D91-7224C49458BB}"/>
                <c:ext xmlns:c16="http://schemas.microsoft.com/office/drawing/2014/chart" uri="{C3380CC4-5D6E-409C-BE32-E72D297353CC}">
                  <c16:uniqueId val="{000002BE-E05B-4A45-9F14-F2A3DE12A7F0}"/>
                </c:ext>
              </c:extLst>
            </c:dLbl>
            <c:dLbl>
              <c:idx val="153"/>
              <c:delete val="1"/>
              <c:extLst>
                <c:ext xmlns:c15="http://schemas.microsoft.com/office/drawing/2012/chart" uri="{CE6537A1-D6FC-4f65-9D91-7224C49458BB}"/>
                <c:ext xmlns:c16="http://schemas.microsoft.com/office/drawing/2014/chart" uri="{C3380CC4-5D6E-409C-BE32-E72D297353CC}">
                  <c16:uniqueId val="{000002BF-E05B-4A45-9F14-F2A3DE12A7F0}"/>
                </c:ext>
              </c:extLst>
            </c:dLbl>
            <c:dLbl>
              <c:idx val="154"/>
              <c:delete val="1"/>
              <c:extLst>
                <c:ext xmlns:c15="http://schemas.microsoft.com/office/drawing/2012/chart" uri="{CE6537A1-D6FC-4f65-9D91-7224C49458BB}"/>
                <c:ext xmlns:c16="http://schemas.microsoft.com/office/drawing/2014/chart" uri="{C3380CC4-5D6E-409C-BE32-E72D297353CC}">
                  <c16:uniqueId val="{000002C0-E05B-4A45-9F14-F2A3DE12A7F0}"/>
                </c:ext>
              </c:extLst>
            </c:dLbl>
            <c:dLbl>
              <c:idx val="155"/>
              <c:delete val="1"/>
              <c:extLst>
                <c:ext xmlns:c15="http://schemas.microsoft.com/office/drawing/2012/chart" uri="{CE6537A1-D6FC-4f65-9D91-7224C49458BB}"/>
                <c:ext xmlns:c16="http://schemas.microsoft.com/office/drawing/2014/chart" uri="{C3380CC4-5D6E-409C-BE32-E72D297353CC}">
                  <c16:uniqueId val="{000002C1-E05B-4A45-9F14-F2A3DE12A7F0}"/>
                </c:ext>
              </c:extLst>
            </c:dLbl>
            <c:dLbl>
              <c:idx val="156"/>
              <c:delete val="1"/>
              <c:extLst>
                <c:ext xmlns:c15="http://schemas.microsoft.com/office/drawing/2012/chart" uri="{CE6537A1-D6FC-4f65-9D91-7224C49458BB}"/>
                <c:ext xmlns:c16="http://schemas.microsoft.com/office/drawing/2014/chart" uri="{C3380CC4-5D6E-409C-BE32-E72D297353CC}">
                  <c16:uniqueId val="{000002C2-E05B-4A45-9F14-F2A3DE12A7F0}"/>
                </c:ext>
              </c:extLst>
            </c:dLbl>
            <c:dLbl>
              <c:idx val="157"/>
              <c:delete val="1"/>
              <c:extLst>
                <c:ext xmlns:c15="http://schemas.microsoft.com/office/drawing/2012/chart" uri="{CE6537A1-D6FC-4f65-9D91-7224C49458BB}"/>
                <c:ext xmlns:c16="http://schemas.microsoft.com/office/drawing/2014/chart" uri="{C3380CC4-5D6E-409C-BE32-E72D297353CC}">
                  <c16:uniqueId val="{000002C3-E05B-4A45-9F14-F2A3DE12A7F0}"/>
                </c:ext>
              </c:extLst>
            </c:dLbl>
            <c:dLbl>
              <c:idx val="158"/>
              <c:delete val="1"/>
              <c:extLst>
                <c:ext xmlns:c15="http://schemas.microsoft.com/office/drawing/2012/chart" uri="{CE6537A1-D6FC-4f65-9D91-7224C49458BB}"/>
                <c:ext xmlns:c16="http://schemas.microsoft.com/office/drawing/2014/chart" uri="{C3380CC4-5D6E-409C-BE32-E72D297353CC}">
                  <c16:uniqueId val="{000002C4-E05B-4A45-9F14-F2A3DE12A7F0}"/>
                </c:ext>
              </c:extLst>
            </c:dLbl>
            <c:dLbl>
              <c:idx val="159"/>
              <c:delete val="1"/>
              <c:extLst>
                <c:ext xmlns:c15="http://schemas.microsoft.com/office/drawing/2012/chart" uri="{CE6537A1-D6FC-4f65-9D91-7224C49458BB}"/>
                <c:ext xmlns:c16="http://schemas.microsoft.com/office/drawing/2014/chart" uri="{C3380CC4-5D6E-409C-BE32-E72D297353CC}">
                  <c16:uniqueId val="{000002C5-E05B-4A45-9F14-F2A3DE12A7F0}"/>
                </c:ext>
              </c:extLst>
            </c:dLbl>
            <c:dLbl>
              <c:idx val="160"/>
              <c:delete val="1"/>
              <c:extLst>
                <c:ext xmlns:c15="http://schemas.microsoft.com/office/drawing/2012/chart" uri="{CE6537A1-D6FC-4f65-9D91-7224C49458BB}"/>
                <c:ext xmlns:c16="http://schemas.microsoft.com/office/drawing/2014/chart" uri="{C3380CC4-5D6E-409C-BE32-E72D297353CC}">
                  <c16:uniqueId val="{000002C6-E05B-4A45-9F14-F2A3DE12A7F0}"/>
                </c:ext>
              </c:extLst>
            </c:dLbl>
            <c:dLbl>
              <c:idx val="161"/>
              <c:delete val="1"/>
              <c:extLst>
                <c:ext xmlns:c15="http://schemas.microsoft.com/office/drawing/2012/chart" uri="{CE6537A1-D6FC-4f65-9D91-7224C49458BB}"/>
                <c:ext xmlns:c16="http://schemas.microsoft.com/office/drawing/2014/chart" uri="{C3380CC4-5D6E-409C-BE32-E72D297353CC}">
                  <c16:uniqueId val="{000002C7-E05B-4A45-9F14-F2A3DE12A7F0}"/>
                </c:ext>
              </c:extLst>
            </c:dLbl>
            <c:dLbl>
              <c:idx val="162"/>
              <c:delete val="1"/>
              <c:extLst>
                <c:ext xmlns:c15="http://schemas.microsoft.com/office/drawing/2012/chart" uri="{CE6537A1-D6FC-4f65-9D91-7224C49458BB}"/>
                <c:ext xmlns:c16="http://schemas.microsoft.com/office/drawing/2014/chart" uri="{C3380CC4-5D6E-409C-BE32-E72D297353CC}">
                  <c16:uniqueId val="{000002C8-E05B-4A45-9F14-F2A3DE12A7F0}"/>
                </c:ext>
              </c:extLst>
            </c:dLbl>
            <c:dLbl>
              <c:idx val="163"/>
              <c:delete val="1"/>
              <c:extLst>
                <c:ext xmlns:c15="http://schemas.microsoft.com/office/drawing/2012/chart" uri="{CE6537A1-D6FC-4f65-9D91-7224C49458BB}"/>
                <c:ext xmlns:c16="http://schemas.microsoft.com/office/drawing/2014/chart" uri="{C3380CC4-5D6E-409C-BE32-E72D297353CC}">
                  <c16:uniqueId val="{000002C9-E05B-4A45-9F14-F2A3DE12A7F0}"/>
                </c:ext>
              </c:extLst>
            </c:dLbl>
            <c:dLbl>
              <c:idx val="164"/>
              <c:delete val="1"/>
              <c:extLst>
                <c:ext xmlns:c15="http://schemas.microsoft.com/office/drawing/2012/chart" uri="{CE6537A1-D6FC-4f65-9D91-7224C49458BB}"/>
                <c:ext xmlns:c16="http://schemas.microsoft.com/office/drawing/2014/chart" uri="{C3380CC4-5D6E-409C-BE32-E72D297353CC}">
                  <c16:uniqueId val="{000002CA-E05B-4A45-9F14-F2A3DE12A7F0}"/>
                </c:ext>
              </c:extLst>
            </c:dLbl>
            <c:dLbl>
              <c:idx val="165"/>
              <c:delete val="1"/>
              <c:extLst>
                <c:ext xmlns:c15="http://schemas.microsoft.com/office/drawing/2012/chart" uri="{CE6537A1-D6FC-4f65-9D91-7224C49458BB}"/>
                <c:ext xmlns:c16="http://schemas.microsoft.com/office/drawing/2014/chart" uri="{C3380CC4-5D6E-409C-BE32-E72D297353CC}">
                  <c16:uniqueId val="{000002CB-E05B-4A45-9F14-F2A3DE12A7F0}"/>
                </c:ext>
              </c:extLst>
            </c:dLbl>
            <c:dLbl>
              <c:idx val="166"/>
              <c:delete val="1"/>
              <c:extLst>
                <c:ext xmlns:c15="http://schemas.microsoft.com/office/drawing/2012/chart" uri="{CE6537A1-D6FC-4f65-9D91-7224C49458BB}"/>
                <c:ext xmlns:c16="http://schemas.microsoft.com/office/drawing/2014/chart" uri="{C3380CC4-5D6E-409C-BE32-E72D297353CC}">
                  <c16:uniqueId val="{000002CC-E05B-4A45-9F14-F2A3DE12A7F0}"/>
                </c:ext>
              </c:extLst>
            </c:dLbl>
            <c:dLbl>
              <c:idx val="167"/>
              <c:delete val="1"/>
              <c:extLst>
                <c:ext xmlns:c15="http://schemas.microsoft.com/office/drawing/2012/chart" uri="{CE6537A1-D6FC-4f65-9D91-7224C49458BB}"/>
                <c:ext xmlns:c16="http://schemas.microsoft.com/office/drawing/2014/chart" uri="{C3380CC4-5D6E-409C-BE32-E72D297353CC}">
                  <c16:uniqueId val="{000002CD-E05B-4A45-9F14-F2A3DE12A7F0}"/>
                </c:ext>
              </c:extLst>
            </c:dLbl>
            <c:dLbl>
              <c:idx val="168"/>
              <c:delete val="1"/>
              <c:extLst>
                <c:ext xmlns:c15="http://schemas.microsoft.com/office/drawing/2012/chart" uri="{CE6537A1-D6FC-4f65-9D91-7224C49458BB}"/>
                <c:ext xmlns:c16="http://schemas.microsoft.com/office/drawing/2014/chart" uri="{C3380CC4-5D6E-409C-BE32-E72D297353CC}">
                  <c16:uniqueId val="{000002CE-E05B-4A45-9F14-F2A3DE12A7F0}"/>
                </c:ext>
              </c:extLst>
            </c:dLbl>
            <c:dLbl>
              <c:idx val="169"/>
              <c:delete val="1"/>
              <c:extLst>
                <c:ext xmlns:c15="http://schemas.microsoft.com/office/drawing/2012/chart" uri="{CE6537A1-D6FC-4f65-9D91-7224C49458BB}"/>
                <c:ext xmlns:c16="http://schemas.microsoft.com/office/drawing/2014/chart" uri="{C3380CC4-5D6E-409C-BE32-E72D297353CC}">
                  <c16:uniqueId val="{000002CF-E05B-4A45-9F14-F2A3DE12A7F0}"/>
                </c:ext>
              </c:extLst>
            </c:dLbl>
            <c:dLbl>
              <c:idx val="170"/>
              <c:delete val="1"/>
              <c:extLst>
                <c:ext xmlns:c15="http://schemas.microsoft.com/office/drawing/2012/chart" uri="{CE6537A1-D6FC-4f65-9D91-7224C49458BB}"/>
                <c:ext xmlns:c16="http://schemas.microsoft.com/office/drawing/2014/chart" uri="{C3380CC4-5D6E-409C-BE32-E72D297353CC}">
                  <c16:uniqueId val="{000002D0-E05B-4A45-9F14-F2A3DE12A7F0}"/>
                </c:ext>
              </c:extLst>
            </c:dLbl>
            <c:dLbl>
              <c:idx val="171"/>
              <c:delete val="1"/>
              <c:extLst>
                <c:ext xmlns:c15="http://schemas.microsoft.com/office/drawing/2012/chart" uri="{CE6537A1-D6FC-4f65-9D91-7224C49458BB}"/>
                <c:ext xmlns:c16="http://schemas.microsoft.com/office/drawing/2014/chart" uri="{C3380CC4-5D6E-409C-BE32-E72D297353CC}">
                  <c16:uniqueId val="{000002D1-E05B-4A45-9F14-F2A3DE12A7F0}"/>
                </c:ext>
              </c:extLst>
            </c:dLbl>
            <c:dLbl>
              <c:idx val="172"/>
              <c:delete val="1"/>
              <c:extLst>
                <c:ext xmlns:c15="http://schemas.microsoft.com/office/drawing/2012/chart" uri="{CE6537A1-D6FC-4f65-9D91-7224C49458BB}"/>
                <c:ext xmlns:c16="http://schemas.microsoft.com/office/drawing/2014/chart" uri="{C3380CC4-5D6E-409C-BE32-E72D297353CC}">
                  <c16:uniqueId val="{000002D2-E05B-4A45-9F14-F2A3DE12A7F0}"/>
                </c:ext>
              </c:extLst>
            </c:dLbl>
            <c:dLbl>
              <c:idx val="173"/>
              <c:delete val="1"/>
              <c:extLst>
                <c:ext xmlns:c15="http://schemas.microsoft.com/office/drawing/2012/chart" uri="{CE6537A1-D6FC-4f65-9D91-7224C49458BB}"/>
                <c:ext xmlns:c16="http://schemas.microsoft.com/office/drawing/2014/chart" uri="{C3380CC4-5D6E-409C-BE32-E72D297353CC}">
                  <c16:uniqueId val="{000002D3-E05B-4A45-9F14-F2A3DE12A7F0}"/>
                </c:ext>
              </c:extLst>
            </c:dLbl>
            <c:dLbl>
              <c:idx val="174"/>
              <c:delete val="1"/>
              <c:extLst>
                <c:ext xmlns:c15="http://schemas.microsoft.com/office/drawing/2012/chart" uri="{CE6537A1-D6FC-4f65-9D91-7224C49458BB}"/>
                <c:ext xmlns:c16="http://schemas.microsoft.com/office/drawing/2014/chart" uri="{C3380CC4-5D6E-409C-BE32-E72D297353CC}">
                  <c16:uniqueId val="{000002D4-E05B-4A45-9F14-F2A3DE12A7F0}"/>
                </c:ext>
              </c:extLst>
            </c:dLbl>
            <c:dLbl>
              <c:idx val="175"/>
              <c:delete val="1"/>
              <c:extLst>
                <c:ext xmlns:c15="http://schemas.microsoft.com/office/drawing/2012/chart" uri="{CE6537A1-D6FC-4f65-9D91-7224C49458BB}"/>
                <c:ext xmlns:c16="http://schemas.microsoft.com/office/drawing/2014/chart" uri="{C3380CC4-5D6E-409C-BE32-E72D297353CC}">
                  <c16:uniqueId val="{000002D5-E05B-4A45-9F14-F2A3DE12A7F0}"/>
                </c:ext>
              </c:extLst>
            </c:dLbl>
            <c:dLbl>
              <c:idx val="176"/>
              <c:delete val="1"/>
              <c:extLst>
                <c:ext xmlns:c15="http://schemas.microsoft.com/office/drawing/2012/chart" uri="{CE6537A1-D6FC-4f65-9D91-7224C49458BB}"/>
                <c:ext xmlns:c16="http://schemas.microsoft.com/office/drawing/2014/chart" uri="{C3380CC4-5D6E-409C-BE32-E72D297353CC}">
                  <c16:uniqueId val="{00000005-5CAE-486E-AA02-F6F5CEC70A72}"/>
                </c:ext>
              </c:extLst>
            </c:dLbl>
            <c:dLbl>
              <c:idx val="177"/>
              <c:delete val="1"/>
              <c:extLst>
                <c:ext xmlns:c15="http://schemas.microsoft.com/office/drawing/2012/chart" uri="{CE6537A1-D6FC-4f65-9D91-7224C49458BB}"/>
                <c:ext xmlns:c16="http://schemas.microsoft.com/office/drawing/2014/chart" uri="{C3380CC4-5D6E-409C-BE32-E72D297353CC}">
                  <c16:uniqueId val="{00000006-4CC6-49FD-AB69-85244AB2A3DB}"/>
                </c:ext>
              </c:extLst>
            </c:dLbl>
            <c:dLbl>
              <c:idx val="178"/>
              <c:delete val="1"/>
              <c:extLst>
                <c:ext xmlns:c15="http://schemas.microsoft.com/office/drawing/2012/chart" uri="{CE6537A1-D6FC-4f65-9D91-7224C49458BB}"/>
                <c:ext xmlns:c16="http://schemas.microsoft.com/office/drawing/2014/chart" uri="{C3380CC4-5D6E-409C-BE32-E72D297353CC}">
                  <c16:uniqueId val="{00000005-40E3-4C53-BDBE-CA3D2A6C5AFC}"/>
                </c:ext>
              </c:extLst>
            </c:dLbl>
            <c:dLbl>
              <c:idx val="179"/>
              <c:delete val="1"/>
              <c:extLst>
                <c:ext xmlns:c15="http://schemas.microsoft.com/office/drawing/2012/chart" uri="{CE6537A1-D6FC-4f65-9D91-7224C49458BB}"/>
                <c:ext xmlns:c16="http://schemas.microsoft.com/office/drawing/2014/chart" uri="{C3380CC4-5D6E-409C-BE32-E72D297353CC}">
                  <c16:uniqueId val="{00000006-493A-4E75-A865-3FC709416FEF}"/>
                </c:ext>
              </c:extLst>
            </c:dLbl>
            <c:dLbl>
              <c:idx val="180"/>
              <c:delete val="1"/>
              <c:extLst>
                <c:ext xmlns:c15="http://schemas.microsoft.com/office/drawing/2012/chart" uri="{CE6537A1-D6FC-4f65-9D91-7224C49458BB}"/>
                <c:ext xmlns:c16="http://schemas.microsoft.com/office/drawing/2014/chart" uri="{C3380CC4-5D6E-409C-BE32-E72D297353CC}">
                  <c16:uniqueId val="{00000005-3E6A-4442-ACCC-D594A774B669}"/>
                </c:ext>
              </c:extLst>
            </c:dLbl>
            <c:dLbl>
              <c:idx val="181"/>
              <c:delete val="1"/>
              <c:extLst>
                <c:ext xmlns:c15="http://schemas.microsoft.com/office/drawing/2012/chart" uri="{CE6537A1-D6FC-4f65-9D91-7224C49458BB}"/>
                <c:ext xmlns:c16="http://schemas.microsoft.com/office/drawing/2014/chart" uri="{C3380CC4-5D6E-409C-BE32-E72D297353CC}">
                  <c16:uniqueId val="{00000005-344F-4130-BBF0-FDC0E87B5CF8}"/>
                </c:ext>
              </c:extLst>
            </c:dLbl>
            <c:dLbl>
              <c:idx val="182"/>
              <c:delete val="1"/>
              <c:extLst>
                <c:ext xmlns:c15="http://schemas.microsoft.com/office/drawing/2012/chart" uri="{CE6537A1-D6FC-4f65-9D91-7224C49458BB}"/>
                <c:ext xmlns:c16="http://schemas.microsoft.com/office/drawing/2014/chart" uri="{C3380CC4-5D6E-409C-BE32-E72D297353CC}">
                  <c16:uniqueId val="{00000005-CA42-409B-A036-E85F86166F00}"/>
                </c:ext>
              </c:extLst>
            </c:dLbl>
            <c:dLbl>
              <c:idx val="183"/>
              <c:delete val="1"/>
              <c:extLst>
                <c:ext xmlns:c15="http://schemas.microsoft.com/office/drawing/2012/chart" uri="{CE6537A1-D6FC-4f65-9D91-7224C49458BB}"/>
                <c:ext xmlns:c16="http://schemas.microsoft.com/office/drawing/2014/chart" uri="{C3380CC4-5D6E-409C-BE32-E72D297353CC}">
                  <c16:uniqueId val="{00000003-DBB3-4036-95D7-2C91FEEA6620}"/>
                </c:ext>
              </c:extLst>
            </c:dLbl>
            <c:dLbl>
              <c:idx val="184"/>
              <c:layout>
                <c:manualLayout>
                  <c:x val="-4.0569444444444443E-2"/>
                  <c:y val="-5.644444444444457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0EC-4A3C-9E99-0FBED1E6277D}"/>
                </c:ext>
              </c:extLst>
            </c:dLbl>
            <c:spPr>
              <a:noFill/>
              <a:ln>
                <a:noFill/>
              </a:ln>
              <a:effectLst/>
            </c:spPr>
            <c:txPr>
              <a:bodyPr rot="0" spcFirstLastPara="1" vertOverflow="ellipsis" vert="horz" wrap="square" lIns="38100" tIns="19050" rIns="38100" bIns="19050" anchor="ctr" anchorCtr="1">
                <a:spAutoFit/>
              </a:bodyPr>
              <a:lstStyle/>
              <a:p>
                <a:pPr>
                  <a:defRPr sz="2000" b="1" i="0" u="sng" strike="noStrike" kern="1200" baseline="0">
                    <a:solidFill>
                      <a:schemeClr val="bg2">
                        <a:lumMod val="25000"/>
                      </a:schemeClr>
                    </a:solidFill>
                    <a:latin typeface="+mn-lt"/>
                    <a:ea typeface="+mn-ea"/>
                    <a:cs typeface="+mn-cs"/>
                  </a:defRPr>
                </a:pPr>
                <a:endParaRPr lang="en-N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RIVM'!$C$4:$C$200</c15:sqref>
                  </c15:fullRef>
                </c:ext>
              </c:extLst>
              <c:f>'Official - RIVM'!$C$4:$C$188</c:f>
              <c:numCache>
                <c:formatCode>m/d/yyyy</c:formatCode>
                <c:ptCount val="185"/>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numCache>
            </c:numRef>
          </c:cat>
          <c:val>
            <c:numRef>
              <c:extLst>
                <c:ext xmlns:c15="http://schemas.microsoft.com/office/drawing/2012/chart" uri="{02D57815-91ED-43cb-92C2-25804820EDAC}">
                  <c15:fullRef>
                    <c15:sqref>'Official - RIVM'!$AD$4:$AD$200</c15:sqref>
                  </c15:fullRef>
                </c:ext>
              </c:extLst>
              <c:f>'Official - RIVM'!$AD$4:$AD$188</c:f>
              <c:numCache>
                <c:formatCode>#,##0</c:formatCode>
                <c:ptCount val="185"/>
                <c:pt idx="0">
                  <c:v>0</c:v>
                </c:pt>
                <c:pt idx="1">
                  <c:v>0</c:v>
                </c:pt>
                <c:pt idx="2">
                  <c:v>0</c:v>
                </c:pt>
                <c:pt idx="3">
                  <c:v>0</c:v>
                </c:pt>
                <c:pt idx="4">
                  <c:v>0</c:v>
                </c:pt>
                <c:pt idx="5">
                  <c:v>0</c:v>
                </c:pt>
                <c:pt idx="6">
                  <c:v>0</c:v>
                </c:pt>
                <c:pt idx="7">
                  <c:v>0</c:v>
                </c:pt>
                <c:pt idx="8">
                  <c:v>1</c:v>
                </c:pt>
                <c:pt idx="9">
                  <c:v>1</c:v>
                </c:pt>
                <c:pt idx="10">
                  <c:v>3</c:v>
                </c:pt>
                <c:pt idx="11">
                  <c:v>3</c:v>
                </c:pt>
                <c:pt idx="12">
                  <c:v>4</c:v>
                </c:pt>
                <c:pt idx="13">
                  <c:v>5</c:v>
                </c:pt>
                <c:pt idx="14">
                  <c:v>5</c:v>
                </c:pt>
                <c:pt idx="15">
                  <c:v>10</c:v>
                </c:pt>
                <c:pt idx="16">
                  <c:v>12</c:v>
                </c:pt>
                <c:pt idx="17">
                  <c:v>20</c:v>
                </c:pt>
                <c:pt idx="18">
                  <c:v>24</c:v>
                </c:pt>
                <c:pt idx="19">
                  <c:v>43</c:v>
                </c:pt>
                <c:pt idx="20">
                  <c:v>58</c:v>
                </c:pt>
                <c:pt idx="21">
                  <c:v>76</c:v>
                </c:pt>
                <c:pt idx="22">
                  <c:v>106</c:v>
                </c:pt>
                <c:pt idx="23">
                  <c:v>136</c:v>
                </c:pt>
                <c:pt idx="24">
                  <c:v>179</c:v>
                </c:pt>
                <c:pt idx="25">
                  <c:v>213</c:v>
                </c:pt>
                <c:pt idx="26">
                  <c:v>276</c:v>
                </c:pt>
                <c:pt idx="27">
                  <c:v>356</c:v>
                </c:pt>
                <c:pt idx="28">
                  <c:v>434</c:v>
                </c:pt>
                <c:pt idx="29">
                  <c:v>546</c:v>
                </c:pt>
                <c:pt idx="30">
                  <c:v>639</c:v>
                </c:pt>
                <c:pt idx="31">
                  <c:v>771</c:v>
                </c:pt>
                <c:pt idx="32">
                  <c:v>864</c:v>
                </c:pt>
                <c:pt idx="33">
                  <c:v>1039</c:v>
                </c:pt>
                <c:pt idx="34">
                  <c:v>1173</c:v>
                </c:pt>
                <c:pt idx="35">
                  <c:v>1339</c:v>
                </c:pt>
                <c:pt idx="36">
                  <c:v>1487</c:v>
                </c:pt>
                <c:pt idx="37">
                  <c:v>1651</c:v>
                </c:pt>
                <c:pt idx="38">
                  <c:v>1766</c:v>
                </c:pt>
                <c:pt idx="39">
                  <c:v>1867</c:v>
                </c:pt>
                <c:pt idx="40">
                  <c:v>2101</c:v>
                </c:pt>
                <c:pt idx="41">
                  <c:v>2248</c:v>
                </c:pt>
                <c:pt idx="42">
                  <c:v>2396</c:v>
                </c:pt>
                <c:pt idx="43">
                  <c:v>2511</c:v>
                </c:pt>
                <c:pt idx="44">
                  <c:v>2643</c:v>
                </c:pt>
                <c:pt idx="45">
                  <c:v>2737</c:v>
                </c:pt>
                <c:pt idx="46">
                  <c:v>2823</c:v>
                </c:pt>
                <c:pt idx="47">
                  <c:v>2945</c:v>
                </c:pt>
                <c:pt idx="48">
                  <c:v>3134</c:v>
                </c:pt>
                <c:pt idx="49">
                  <c:v>3315</c:v>
                </c:pt>
                <c:pt idx="50">
                  <c:v>3459</c:v>
                </c:pt>
                <c:pt idx="51">
                  <c:v>3601</c:v>
                </c:pt>
                <c:pt idx="52">
                  <c:v>3684</c:v>
                </c:pt>
                <c:pt idx="53">
                  <c:v>3751</c:v>
                </c:pt>
                <c:pt idx="54">
                  <c:v>3916</c:v>
                </c:pt>
                <c:pt idx="55">
                  <c:v>4054</c:v>
                </c:pt>
                <c:pt idx="56">
                  <c:v>4177</c:v>
                </c:pt>
                <c:pt idx="57">
                  <c:v>4289</c:v>
                </c:pt>
                <c:pt idx="58">
                  <c:v>4409</c:v>
                </c:pt>
                <c:pt idx="59">
                  <c:v>4475</c:v>
                </c:pt>
                <c:pt idx="60">
                  <c:v>4518</c:v>
                </c:pt>
                <c:pt idx="61">
                  <c:v>4566</c:v>
                </c:pt>
                <c:pt idx="62">
                  <c:v>4711</c:v>
                </c:pt>
                <c:pt idx="63">
                  <c:v>4795</c:v>
                </c:pt>
                <c:pt idx="64">
                  <c:v>4893</c:v>
                </c:pt>
                <c:pt idx="65">
                  <c:v>4987</c:v>
                </c:pt>
                <c:pt idx="66">
                  <c:v>5056</c:v>
                </c:pt>
                <c:pt idx="67">
                  <c:v>5082</c:v>
                </c:pt>
                <c:pt idx="68">
                  <c:v>5168</c:v>
                </c:pt>
                <c:pt idx="69">
                  <c:v>5204</c:v>
                </c:pt>
                <c:pt idx="70">
                  <c:v>5288</c:v>
                </c:pt>
                <c:pt idx="71">
                  <c:v>5359</c:v>
                </c:pt>
                <c:pt idx="72">
                  <c:v>5422</c:v>
                </c:pt>
                <c:pt idx="73">
                  <c:v>5440</c:v>
                </c:pt>
                <c:pt idx="74">
                  <c:v>5456</c:v>
                </c:pt>
                <c:pt idx="75">
                  <c:v>5510</c:v>
                </c:pt>
                <c:pt idx="76">
                  <c:v>5562</c:v>
                </c:pt>
                <c:pt idx="77">
                  <c:v>5590</c:v>
                </c:pt>
                <c:pt idx="78">
                  <c:v>5643</c:v>
                </c:pt>
                <c:pt idx="79">
                  <c:v>5670</c:v>
                </c:pt>
                <c:pt idx="80">
                  <c:v>5680</c:v>
                </c:pt>
                <c:pt idx="81">
                  <c:v>5694</c:v>
                </c:pt>
                <c:pt idx="82">
                  <c:v>5715</c:v>
                </c:pt>
                <c:pt idx="83">
                  <c:v>5748</c:v>
                </c:pt>
                <c:pt idx="84">
                  <c:v>5775</c:v>
                </c:pt>
                <c:pt idx="85">
                  <c:v>5788</c:v>
                </c:pt>
                <c:pt idx="86">
                  <c:v>5811</c:v>
                </c:pt>
                <c:pt idx="87">
                  <c:v>5822</c:v>
                </c:pt>
                <c:pt idx="88">
                  <c:v>5830</c:v>
                </c:pt>
                <c:pt idx="89">
                  <c:v>5856</c:v>
                </c:pt>
                <c:pt idx="90">
                  <c:v>5871</c:v>
                </c:pt>
                <c:pt idx="91">
                  <c:v>5903</c:v>
                </c:pt>
                <c:pt idx="92">
                  <c:v>5931</c:v>
                </c:pt>
                <c:pt idx="93">
                  <c:v>5951</c:v>
                </c:pt>
                <c:pt idx="94">
                  <c:v>5956</c:v>
                </c:pt>
                <c:pt idx="95">
                  <c:v>5962</c:v>
                </c:pt>
                <c:pt idx="96">
                  <c:v>5967</c:v>
                </c:pt>
                <c:pt idx="97">
                  <c:v>5977</c:v>
                </c:pt>
                <c:pt idx="98">
                  <c:v>5990</c:v>
                </c:pt>
                <c:pt idx="99">
                  <c:v>6005</c:v>
                </c:pt>
                <c:pt idx="100">
                  <c:v>6011</c:v>
                </c:pt>
                <c:pt idx="101">
                  <c:v>6013</c:v>
                </c:pt>
                <c:pt idx="102">
                  <c:v>6016</c:v>
                </c:pt>
                <c:pt idx="103">
                  <c:v>6031</c:v>
                </c:pt>
                <c:pt idx="104">
                  <c:v>6042</c:v>
                </c:pt>
                <c:pt idx="105">
                  <c:v>6044</c:v>
                </c:pt>
                <c:pt idx="106">
                  <c:v>6053</c:v>
                </c:pt>
                <c:pt idx="107">
                  <c:v>6057</c:v>
                </c:pt>
                <c:pt idx="108">
                  <c:v>6059</c:v>
                </c:pt>
                <c:pt idx="109">
                  <c:v>6065</c:v>
                </c:pt>
                <c:pt idx="110">
                  <c:v>6070</c:v>
                </c:pt>
                <c:pt idx="111">
                  <c:v>6074</c:v>
                </c:pt>
                <c:pt idx="112">
                  <c:v>6078</c:v>
                </c:pt>
                <c:pt idx="113">
                  <c:v>6081</c:v>
                </c:pt>
                <c:pt idx="114">
                  <c:v>6089</c:v>
                </c:pt>
                <c:pt idx="115">
                  <c:v>6090</c:v>
                </c:pt>
                <c:pt idx="116">
                  <c:v>6090</c:v>
                </c:pt>
                <c:pt idx="117">
                  <c:v>6095</c:v>
                </c:pt>
                <c:pt idx="118">
                  <c:v>6097</c:v>
                </c:pt>
                <c:pt idx="119">
                  <c:v>6100</c:v>
                </c:pt>
                <c:pt idx="120">
                  <c:v>6103</c:v>
                </c:pt>
                <c:pt idx="121">
                  <c:v>6105</c:v>
                </c:pt>
                <c:pt idx="122">
                  <c:v>6105</c:v>
                </c:pt>
                <c:pt idx="123">
                  <c:v>6107</c:v>
                </c:pt>
                <c:pt idx="124">
                  <c:v>6113</c:v>
                </c:pt>
                <c:pt idx="125">
                  <c:v>6115</c:v>
                </c:pt>
                <c:pt idx="126">
                  <c:v>6118</c:v>
                </c:pt>
                <c:pt idx="127">
                  <c:v>6120</c:v>
                </c:pt>
                <c:pt idx="128">
                  <c:v>6126</c:v>
                </c:pt>
                <c:pt idx="129">
                  <c:v>6127</c:v>
                </c:pt>
                <c:pt idx="130">
                  <c:v>6128</c:v>
                </c:pt>
                <c:pt idx="131">
                  <c:v>6132</c:v>
                </c:pt>
                <c:pt idx="132">
                  <c:v>6135</c:v>
                </c:pt>
                <c:pt idx="133">
                  <c:v>6137</c:v>
                </c:pt>
                <c:pt idx="134">
                  <c:v>6136</c:v>
                </c:pt>
                <c:pt idx="135">
                  <c:v>6137</c:v>
                </c:pt>
                <c:pt idx="136">
                  <c:v>6137</c:v>
                </c:pt>
                <c:pt idx="137">
                  <c:v>6137</c:v>
                </c:pt>
                <c:pt idx="138">
                  <c:v>6135</c:v>
                </c:pt>
                <c:pt idx="139">
                  <c:v>6136</c:v>
                </c:pt>
                <c:pt idx="140">
                  <c:v>6137</c:v>
                </c:pt>
                <c:pt idx="141">
                  <c:v>6138</c:v>
                </c:pt>
                <c:pt idx="142">
                  <c:v>6136</c:v>
                </c:pt>
                <c:pt idx="143">
                  <c:v>6136</c:v>
                </c:pt>
                <c:pt idx="144">
                  <c:v>6136</c:v>
                </c:pt>
                <c:pt idx="145">
                  <c:v>6136</c:v>
                </c:pt>
                <c:pt idx="146">
                  <c:v>6139</c:v>
                </c:pt>
                <c:pt idx="147">
                  <c:v>6139</c:v>
                </c:pt>
                <c:pt idx="148">
                  <c:v>6139</c:v>
                </c:pt>
                <c:pt idx="149">
                  <c:v>6140</c:v>
                </c:pt>
                <c:pt idx="150">
                  <c:v>6140</c:v>
                </c:pt>
                <c:pt idx="151">
                  <c:v>6141</c:v>
                </c:pt>
                <c:pt idx="152">
                  <c:v>6145</c:v>
                </c:pt>
                <c:pt idx="153">
                  <c:v>6147</c:v>
                </c:pt>
                <c:pt idx="154">
                  <c:v>6147</c:v>
                </c:pt>
                <c:pt idx="155">
                  <c:v>6147</c:v>
                </c:pt>
                <c:pt idx="156">
                  <c:v>6148</c:v>
                </c:pt>
                <c:pt idx="157">
                  <c:v>6149</c:v>
                </c:pt>
                <c:pt idx="158">
                  <c:v>6149</c:v>
                </c:pt>
                <c:pt idx="159">
                  <c:v>6150</c:v>
                </c:pt>
                <c:pt idx="160">
                  <c:v>6153</c:v>
                </c:pt>
                <c:pt idx="161">
                  <c:v>6153</c:v>
                </c:pt>
                <c:pt idx="162">
                  <c:v>6154</c:v>
                </c:pt>
                <c:pt idx="163">
                  <c:v>6157</c:v>
                </c:pt>
                <c:pt idx="164">
                  <c:v>6157</c:v>
                </c:pt>
                <c:pt idx="165">
                  <c:v>6157</c:v>
                </c:pt>
                <c:pt idx="166">
                  <c:v>6159</c:v>
                </c:pt>
                <c:pt idx="167">
                  <c:v>6161</c:v>
                </c:pt>
                <c:pt idx="168">
                  <c:v>6165</c:v>
                </c:pt>
                <c:pt idx="169">
                  <c:v>6167</c:v>
                </c:pt>
                <c:pt idx="170">
                  <c:v>6169</c:v>
                </c:pt>
                <c:pt idx="171">
                  <c:v>6172</c:v>
                </c:pt>
                <c:pt idx="172">
                  <c:v>6172</c:v>
                </c:pt>
                <c:pt idx="173">
                  <c:v>6175</c:v>
                </c:pt>
                <c:pt idx="174">
                  <c:v>6181</c:v>
                </c:pt>
                <c:pt idx="175">
                  <c:v>6191</c:v>
                </c:pt>
                <c:pt idx="176">
                  <c:v>6195</c:v>
                </c:pt>
                <c:pt idx="177">
                  <c:v>6200</c:v>
                </c:pt>
                <c:pt idx="178">
                  <c:v>6200</c:v>
                </c:pt>
                <c:pt idx="179">
                  <c:v>6202</c:v>
                </c:pt>
                <c:pt idx="180">
                  <c:v>6207</c:v>
                </c:pt>
                <c:pt idx="181">
                  <c:v>6215</c:v>
                </c:pt>
                <c:pt idx="182">
                  <c:v>6218</c:v>
                </c:pt>
                <c:pt idx="183">
                  <c:v>6220</c:v>
                </c:pt>
                <c:pt idx="184">
                  <c:v>6224</c:v>
                </c:pt>
              </c:numCache>
            </c:numRef>
          </c:val>
          <c:smooth val="0"/>
          <c:extLst>
            <c:ext xmlns:c16="http://schemas.microsoft.com/office/drawing/2014/chart" uri="{C3380CC4-5D6E-409C-BE32-E72D297353CC}">
              <c16:uniqueId val="{000002D6-E05B-4A45-9F14-F2A3DE12A7F0}"/>
            </c:ext>
          </c:extLst>
        </c:ser>
        <c:ser>
          <c:idx val="5"/>
          <c:order val="2"/>
          <c:tx>
            <c:strRef>
              <c:f>'Official - RIVM'!$R$3</c:f>
              <c:strCache>
                <c:ptCount val="1"/>
                <c:pt idx="0">
                  <c:v>Hospitalized</c:v>
                </c:pt>
              </c:strCache>
            </c:strRef>
          </c:tx>
          <c:spPr>
            <a:ln w="28575" cap="rnd">
              <a:no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2D7-E05B-4A45-9F14-F2A3DE12A7F0}"/>
                </c:ext>
              </c:extLst>
            </c:dLbl>
            <c:dLbl>
              <c:idx val="1"/>
              <c:delete val="1"/>
              <c:extLst>
                <c:ext xmlns:c15="http://schemas.microsoft.com/office/drawing/2012/chart" uri="{CE6537A1-D6FC-4f65-9D91-7224C49458BB}"/>
                <c:ext xmlns:c16="http://schemas.microsoft.com/office/drawing/2014/chart" uri="{C3380CC4-5D6E-409C-BE32-E72D297353CC}">
                  <c16:uniqueId val="{000002D8-E05B-4A45-9F14-F2A3DE12A7F0}"/>
                </c:ext>
              </c:extLst>
            </c:dLbl>
            <c:dLbl>
              <c:idx val="2"/>
              <c:delete val="1"/>
              <c:extLst>
                <c:ext xmlns:c15="http://schemas.microsoft.com/office/drawing/2012/chart" uri="{CE6537A1-D6FC-4f65-9D91-7224C49458BB}"/>
                <c:ext xmlns:c16="http://schemas.microsoft.com/office/drawing/2014/chart" uri="{C3380CC4-5D6E-409C-BE32-E72D297353CC}">
                  <c16:uniqueId val="{000002D9-E05B-4A45-9F14-F2A3DE12A7F0}"/>
                </c:ext>
              </c:extLst>
            </c:dLbl>
            <c:dLbl>
              <c:idx val="3"/>
              <c:delete val="1"/>
              <c:extLst>
                <c:ext xmlns:c15="http://schemas.microsoft.com/office/drawing/2012/chart" uri="{CE6537A1-D6FC-4f65-9D91-7224C49458BB}"/>
                <c:ext xmlns:c16="http://schemas.microsoft.com/office/drawing/2014/chart" uri="{C3380CC4-5D6E-409C-BE32-E72D297353CC}">
                  <c16:uniqueId val="{000002DA-E05B-4A45-9F14-F2A3DE12A7F0}"/>
                </c:ext>
              </c:extLst>
            </c:dLbl>
            <c:dLbl>
              <c:idx val="4"/>
              <c:delete val="1"/>
              <c:extLst>
                <c:ext xmlns:c15="http://schemas.microsoft.com/office/drawing/2012/chart" uri="{CE6537A1-D6FC-4f65-9D91-7224C49458BB}"/>
                <c:ext xmlns:c16="http://schemas.microsoft.com/office/drawing/2014/chart" uri="{C3380CC4-5D6E-409C-BE32-E72D297353CC}">
                  <c16:uniqueId val="{000002DB-E05B-4A45-9F14-F2A3DE12A7F0}"/>
                </c:ext>
              </c:extLst>
            </c:dLbl>
            <c:dLbl>
              <c:idx val="5"/>
              <c:delete val="1"/>
              <c:extLst>
                <c:ext xmlns:c15="http://schemas.microsoft.com/office/drawing/2012/chart" uri="{CE6537A1-D6FC-4f65-9D91-7224C49458BB}"/>
                <c:ext xmlns:c16="http://schemas.microsoft.com/office/drawing/2014/chart" uri="{C3380CC4-5D6E-409C-BE32-E72D297353CC}">
                  <c16:uniqueId val="{000002DC-E05B-4A45-9F14-F2A3DE12A7F0}"/>
                </c:ext>
              </c:extLst>
            </c:dLbl>
            <c:dLbl>
              <c:idx val="6"/>
              <c:delete val="1"/>
              <c:extLst>
                <c:ext xmlns:c15="http://schemas.microsoft.com/office/drawing/2012/chart" uri="{CE6537A1-D6FC-4f65-9D91-7224C49458BB}"/>
                <c:ext xmlns:c16="http://schemas.microsoft.com/office/drawing/2014/chart" uri="{C3380CC4-5D6E-409C-BE32-E72D297353CC}">
                  <c16:uniqueId val="{000002DD-E05B-4A45-9F14-F2A3DE12A7F0}"/>
                </c:ext>
              </c:extLst>
            </c:dLbl>
            <c:dLbl>
              <c:idx val="7"/>
              <c:delete val="1"/>
              <c:extLst>
                <c:ext xmlns:c15="http://schemas.microsoft.com/office/drawing/2012/chart" uri="{CE6537A1-D6FC-4f65-9D91-7224C49458BB}"/>
                <c:ext xmlns:c16="http://schemas.microsoft.com/office/drawing/2014/chart" uri="{C3380CC4-5D6E-409C-BE32-E72D297353CC}">
                  <c16:uniqueId val="{000002DE-E05B-4A45-9F14-F2A3DE12A7F0}"/>
                </c:ext>
              </c:extLst>
            </c:dLbl>
            <c:dLbl>
              <c:idx val="8"/>
              <c:delete val="1"/>
              <c:extLst>
                <c:ext xmlns:c15="http://schemas.microsoft.com/office/drawing/2012/chart" uri="{CE6537A1-D6FC-4f65-9D91-7224C49458BB}"/>
                <c:ext xmlns:c16="http://schemas.microsoft.com/office/drawing/2014/chart" uri="{C3380CC4-5D6E-409C-BE32-E72D297353CC}">
                  <c16:uniqueId val="{000002DF-E05B-4A45-9F14-F2A3DE12A7F0}"/>
                </c:ext>
              </c:extLst>
            </c:dLbl>
            <c:dLbl>
              <c:idx val="9"/>
              <c:delete val="1"/>
              <c:extLst>
                <c:ext xmlns:c15="http://schemas.microsoft.com/office/drawing/2012/chart" uri="{CE6537A1-D6FC-4f65-9D91-7224C49458BB}"/>
                <c:ext xmlns:c16="http://schemas.microsoft.com/office/drawing/2014/chart" uri="{C3380CC4-5D6E-409C-BE32-E72D297353CC}">
                  <c16:uniqueId val="{000002E0-E05B-4A45-9F14-F2A3DE12A7F0}"/>
                </c:ext>
              </c:extLst>
            </c:dLbl>
            <c:dLbl>
              <c:idx val="10"/>
              <c:delete val="1"/>
              <c:extLst>
                <c:ext xmlns:c15="http://schemas.microsoft.com/office/drawing/2012/chart" uri="{CE6537A1-D6FC-4f65-9D91-7224C49458BB}"/>
                <c:ext xmlns:c16="http://schemas.microsoft.com/office/drawing/2014/chart" uri="{C3380CC4-5D6E-409C-BE32-E72D297353CC}">
                  <c16:uniqueId val="{000002E1-E05B-4A45-9F14-F2A3DE12A7F0}"/>
                </c:ext>
              </c:extLst>
            </c:dLbl>
            <c:dLbl>
              <c:idx val="11"/>
              <c:delete val="1"/>
              <c:extLst>
                <c:ext xmlns:c15="http://schemas.microsoft.com/office/drawing/2012/chart" uri="{CE6537A1-D6FC-4f65-9D91-7224C49458BB}"/>
                <c:ext xmlns:c16="http://schemas.microsoft.com/office/drawing/2014/chart" uri="{C3380CC4-5D6E-409C-BE32-E72D297353CC}">
                  <c16:uniqueId val="{000002E2-E05B-4A45-9F14-F2A3DE12A7F0}"/>
                </c:ext>
              </c:extLst>
            </c:dLbl>
            <c:dLbl>
              <c:idx val="12"/>
              <c:delete val="1"/>
              <c:extLst>
                <c:ext xmlns:c15="http://schemas.microsoft.com/office/drawing/2012/chart" uri="{CE6537A1-D6FC-4f65-9D91-7224C49458BB}"/>
                <c:ext xmlns:c16="http://schemas.microsoft.com/office/drawing/2014/chart" uri="{C3380CC4-5D6E-409C-BE32-E72D297353CC}">
                  <c16:uniqueId val="{000002E3-E05B-4A45-9F14-F2A3DE12A7F0}"/>
                </c:ext>
              </c:extLst>
            </c:dLbl>
            <c:dLbl>
              <c:idx val="13"/>
              <c:delete val="1"/>
              <c:extLst>
                <c:ext xmlns:c15="http://schemas.microsoft.com/office/drawing/2012/chart" uri="{CE6537A1-D6FC-4f65-9D91-7224C49458BB}"/>
                <c:ext xmlns:c16="http://schemas.microsoft.com/office/drawing/2014/chart" uri="{C3380CC4-5D6E-409C-BE32-E72D297353CC}">
                  <c16:uniqueId val="{000002E4-E05B-4A45-9F14-F2A3DE12A7F0}"/>
                </c:ext>
              </c:extLst>
            </c:dLbl>
            <c:dLbl>
              <c:idx val="14"/>
              <c:delete val="1"/>
              <c:extLst>
                <c:ext xmlns:c15="http://schemas.microsoft.com/office/drawing/2012/chart" uri="{CE6537A1-D6FC-4f65-9D91-7224C49458BB}"/>
                <c:ext xmlns:c16="http://schemas.microsoft.com/office/drawing/2014/chart" uri="{C3380CC4-5D6E-409C-BE32-E72D297353CC}">
                  <c16:uniqueId val="{000002E5-E05B-4A45-9F14-F2A3DE12A7F0}"/>
                </c:ext>
              </c:extLst>
            </c:dLbl>
            <c:dLbl>
              <c:idx val="15"/>
              <c:delete val="1"/>
              <c:extLst>
                <c:ext xmlns:c15="http://schemas.microsoft.com/office/drawing/2012/chart" uri="{CE6537A1-D6FC-4f65-9D91-7224C49458BB}"/>
                <c:ext xmlns:c16="http://schemas.microsoft.com/office/drawing/2014/chart" uri="{C3380CC4-5D6E-409C-BE32-E72D297353CC}">
                  <c16:uniqueId val="{000002E6-E05B-4A45-9F14-F2A3DE12A7F0}"/>
                </c:ext>
              </c:extLst>
            </c:dLbl>
            <c:dLbl>
              <c:idx val="16"/>
              <c:delete val="1"/>
              <c:extLst>
                <c:ext xmlns:c15="http://schemas.microsoft.com/office/drawing/2012/chart" uri="{CE6537A1-D6FC-4f65-9D91-7224C49458BB}"/>
                <c:ext xmlns:c16="http://schemas.microsoft.com/office/drawing/2014/chart" uri="{C3380CC4-5D6E-409C-BE32-E72D297353CC}">
                  <c16:uniqueId val="{000002E7-E05B-4A45-9F14-F2A3DE12A7F0}"/>
                </c:ext>
              </c:extLst>
            </c:dLbl>
            <c:dLbl>
              <c:idx val="17"/>
              <c:delete val="1"/>
              <c:extLst>
                <c:ext xmlns:c15="http://schemas.microsoft.com/office/drawing/2012/chart" uri="{CE6537A1-D6FC-4f65-9D91-7224C49458BB}"/>
                <c:ext xmlns:c16="http://schemas.microsoft.com/office/drawing/2014/chart" uri="{C3380CC4-5D6E-409C-BE32-E72D297353CC}">
                  <c16:uniqueId val="{000002E8-E05B-4A45-9F14-F2A3DE12A7F0}"/>
                </c:ext>
              </c:extLst>
            </c:dLbl>
            <c:dLbl>
              <c:idx val="18"/>
              <c:delete val="1"/>
              <c:extLst>
                <c:ext xmlns:c15="http://schemas.microsoft.com/office/drawing/2012/chart" uri="{CE6537A1-D6FC-4f65-9D91-7224C49458BB}"/>
                <c:ext xmlns:c16="http://schemas.microsoft.com/office/drawing/2014/chart" uri="{C3380CC4-5D6E-409C-BE32-E72D297353CC}">
                  <c16:uniqueId val="{000002E9-E05B-4A45-9F14-F2A3DE12A7F0}"/>
                </c:ext>
              </c:extLst>
            </c:dLbl>
            <c:dLbl>
              <c:idx val="19"/>
              <c:delete val="1"/>
              <c:extLst>
                <c:ext xmlns:c15="http://schemas.microsoft.com/office/drawing/2012/chart" uri="{CE6537A1-D6FC-4f65-9D91-7224C49458BB}"/>
                <c:ext xmlns:c16="http://schemas.microsoft.com/office/drawing/2014/chart" uri="{C3380CC4-5D6E-409C-BE32-E72D297353CC}">
                  <c16:uniqueId val="{000002EA-E05B-4A45-9F14-F2A3DE12A7F0}"/>
                </c:ext>
              </c:extLst>
            </c:dLbl>
            <c:dLbl>
              <c:idx val="20"/>
              <c:delete val="1"/>
              <c:extLst>
                <c:ext xmlns:c15="http://schemas.microsoft.com/office/drawing/2012/chart" uri="{CE6537A1-D6FC-4f65-9D91-7224C49458BB}"/>
                <c:ext xmlns:c16="http://schemas.microsoft.com/office/drawing/2014/chart" uri="{C3380CC4-5D6E-409C-BE32-E72D297353CC}">
                  <c16:uniqueId val="{000002EB-E05B-4A45-9F14-F2A3DE12A7F0}"/>
                </c:ext>
              </c:extLst>
            </c:dLbl>
            <c:dLbl>
              <c:idx val="21"/>
              <c:delete val="1"/>
              <c:extLst>
                <c:ext xmlns:c15="http://schemas.microsoft.com/office/drawing/2012/chart" uri="{CE6537A1-D6FC-4f65-9D91-7224C49458BB}"/>
                <c:ext xmlns:c16="http://schemas.microsoft.com/office/drawing/2014/chart" uri="{C3380CC4-5D6E-409C-BE32-E72D297353CC}">
                  <c16:uniqueId val="{000002EC-E05B-4A45-9F14-F2A3DE12A7F0}"/>
                </c:ext>
              </c:extLst>
            </c:dLbl>
            <c:dLbl>
              <c:idx val="22"/>
              <c:delete val="1"/>
              <c:extLst>
                <c:ext xmlns:c15="http://schemas.microsoft.com/office/drawing/2012/chart" uri="{CE6537A1-D6FC-4f65-9D91-7224C49458BB}"/>
                <c:ext xmlns:c16="http://schemas.microsoft.com/office/drawing/2014/chart" uri="{C3380CC4-5D6E-409C-BE32-E72D297353CC}">
                  <c16:uniqueId val="{000002ED-E05B-4A45-9F14-F2A3DE12A7F0}"/>
                </c:ext>
              </c:extLst>
            </c:dLbl>
            <c:dLbl>
              <c:idx val="23"/>
              <c:delete val="1"/>
              <c:extLst>
                <c:ext xmlns:c15="http://schemas.microsoft.com/office/drawing/2012/chart" uri="{CE6537A1-D6FC-4f65-9D91-7224C49458BB}"/>
                <c:ext xmlns:c16="http://schemas.microsoft.com/office/drawing/2014/chart" uri="{C3380CC4-5D6E-409C-BE32-E72D297353CC}">
                  <c16:uniqueId val="{000002EE-E05B-4A45-9F14-F2A3DE12A7F0}"/>
                </c:ext>
              </c:extLst>
            </c:dLbl>
            <c:dLbl>
              <c:idx val="24"/>
              <c:delete val="1"/>
              <c:extLst>
                <c:ext xmlns:c15="http://schemas.microsoft.com/office/drawing/2012/chart" uri="{CE6537A1-D6FC-4f65-9D91-7224C49458BB}"/>
                <c:ext xmlns:c16="http://schemas.microsoft.com/office/drawing/2014/chart" uri="{C3380CC4-5D6E-409C-BE32-E72D297353CC}">
                  <c16:uniqueId val="{000002EF-E05B-4A45-9F14-F2A3DE12A7F0}"/>
                </c:ext>
              </c:extLst>
            </c:dLbl>
            <c:dLbl>
              <c:idx val="25"/>
              <c:delete val="1"/>
              <c:extLst>
                <c:ext xmlns:c15="http://schemas.microsoft.com/office/drawing/2012/chart" uri="{CE6537A1-D6FC-4f65-9D91-7224C49458BB}"/>
                <c:ext xmlns:c16="http://schemas.microsoft.com/office/drawing/2014/chart" uri="{C3380CC4-5D6E-409C-BE32-E72D297353CC}">
                  <c16:uniqueId val="{000002F0-E05B-4A45-9F14-F2A3DE12A7F0}"/>
                </c:ext>
              </c:extLst>
            </c:dLbl>
            <c:dLbl>
              <c:idx val="26"/>
              <c:delete val="1"/>
              <c:extLst>
                <c:ext xmlns:c15="http://schemas.microsoft.com/office/drawing/2012/chart" uri="{CE6537A1-D6FC-4f65-9D91-7224C49458BB}"/>
                <c:ext xmlns:c16="http://schemas.microsoft.com/office/drawing/2014/chart" uri="{C3380CC4-5D6E-409C-BE32-E72D297353CC}">
                  <c16:uniqueId val="{000002F1-E05B-4A45-9F14-F2A3DE12A7F0}"/>
                </c:ext>
              </c:extLst>
            </c:dLbl>
            <c:dLbl>
              <c:idx val="27"/>
              <c:delete val="1"/>
              <c:extLst>
                <c:ext xmlns:c15="http://schemas.microsoft.com/office/drawing/2012/chart" uri="{CE6537A1-D6FC-4f65-9D91-7224C49458BB}"/>
                <c:ext xmlns:c16="http://schemas.microsoft.com/office/drawing/2014/chart" uri="{C3380CC4-5D6E-409C-BE32-E72D297353CC}">
                  <c16:uniqueId val="{000002F2-E05B-4A45-9F14-F2A3DE12A7F0}"/>
                </c:ext>
              </c:extLst>
            </c:dLbl>
            <c:dLbl>
              <c:idx val="28"/>
              <c:delete val="1"/>
              <c:extLst>
                <c:ext xmlns:c15="http://schemas.microsoft.com/office/drawing/2012/chart" uri="{CE6537A1-D6FC-4f65-9D91-7224C49458BB}"/>
                <c:ext xmlns:c16="http://schemas.microsoft.com/office/drawing/2014/chart" uri="{C3380CC4-5D6E-409C-BE32-E72D297353CC}">
                  <c16:uniqueId val="{000002F3-E05B-4A45-9F14-F2A3DE12A7F0}"/>
                </c:ext>
              </c:extLst>
            </c:dLbl>
            <c:dLbl>
              <c:idx val="29"/>
              <c:delete val="1"/>
              <c:extLst>
                <c:ext xmlns:c15="http://schemas.microsoft.com/office/drawing/2012/chart" uri="{CE6537A1-D6FC-4f65-9D91-7224C49458BB}"/>
                <c:ext xmlns:c16="http://schemas.microsoft.com/office/drawing/2014/chart" uri="{C3380CC4-5D6E-409C-BE32-E72D297353CC}">
                  <c16:uniqueId val="{000002F4-E05B-4A45-9F14-F2A3DE12A7F0}"/>
                </c:ext>
              </c:extLst>
            </c:dLbl>
            <c:dLbl>
              <c:idx val="30"/>
              <c:delete val="1"/>
              <c:extLst>
                <c:ext xmlns:c15="http://schemas.microsoft.com/office/drawing/2012/chart" uri="{CE6537A1-D6FC-4f65-9D91-7224C49458BB}"/>
                <c:ext xmlns:c16="http://schemas.microsoft.com/office/drawing/2014/chart" uri="{C3380CC4-5D6E-409C-BE32-E72D297353CC}">
                  <c16:uniqueId val="{000002F5-E05B-4A45-9F14-F2A3DE12A7F0}"/>
                </c:ext>
              </c:extLst>
            </c:dLbl>
            <c:dLbl>
              <c:idx val="31"/>
              <c:delete val="1"/>
              <c:extLst>
                <c:ext xmlns:c15="http://schemas.microsoft.com/office/drawing/2012/chart" uri="{CE6537A1-D6FC-4f65-9D91-7224C49458BB}"/>
                <c:ext xmlns:c16="http://schemas.microsoft.com/office/drawing/2014/chart" uri="{C3380CC4-5D6E-409C-BE32-E72D297353CC}">
                  <c16:uniqueId val="{000002F6-E05B-4A45-9F14-F2A3DE12A7F0}"/>
                </c:ext>
              </c:extLst>
            </c:dLbl>
            <c:dLbl>
              <c:idx val="32"/>
              <c:delete val="1"/>
              <c:extLst>
                <c:ext xmlns:c15="http://schemas.microsoft.com/office/drawing/2012/chart" uri="{CE6537A1-D6FC-4f65-9D91-7224C49458BB}"/>
                <c:ext xmlns:c16="http://schemas.microsoft.com/office/drawing/2014/chart" uri="{C3380CC4-5D6E-409C-BE32-E72D297353CC}">
                  <c16:uniqueId val="{000002F7-E05B-4A45-9F14-F2A3DE12A7F0}"/>
                </c:ext>
              </c:extLst>
            </c:dLbl>
            <c:dLbl>
              <c:idx val="33"/>
              <c:delete val="1"/>
              <c:extLst>
                <c:ext xmlns:c15="http://schemas.microsoft.com/office/drawing/2012/chart" uri="{CE6537A1-D6FC-4f65-9D91-7224C49458BB}"/>
                <c:ext xmlns:c16="http://schemas.microsoft.com/office/drawing/2014/chart" uri="{C3380CC4-5D6E-409C-BE32-E72D297353CC}">
                  <c16:uniqueId val="{000002F8-E05B-4A45-9F14-F2A3DE12A7F0}"/>
                </c:ext>
              </c:extLst>
            </c:dLbl>
            <c:dLbl>
              <c:idx val="34"/>
              <c:delete val="1"/>
              <c:extLst>
                <c:ext xmlns:c15="http://schemas.microsoft.com/office/drawing/2012/chart" uri="{CE6537A1-D6FC-4f65-9D91-7224C49458BB}"/>
                <c:ext xmlns:c16="http://schemas.microsoft.com/office/drawing/2014/chart" uri="{C3380CC4-5D6E-409C-BE32-E72D297353CC}">
                  <c16:uniqueId val="{000002F9-E05B-4A45-9F14-F2A3DE12A7F0}"/>
                </c:ext>
              </c:extLst>
            </c:dLbl>
            <c:dLbl>
              <c:idx val="35"/>
              <c:delete val="1"/>
              <c:extLst>
                <c:ext xmlns:c15="http://schemas.microsoft.com/office/drawing/2012/chart" uri="{CE6537A1-D6FC-4f65-9D91-7224C49458BB}"/>
                <c:ext xmlns:c16="http://schemas.microsoft.com/office/drawing/2014/chart" uri="{C3380CC4-5D6E-409C-BE32-E72D297353CC}">
                  <c16:uniqueId val="{000002FA-E05B-4A45-9F14-F2A3DE12A7F0}"/>
                </c:ext>
              </c:extLst>
            </c:dLbl>
            <c:dLbl>
              <c:idx val="36"/>
              <c:delete val="1"/>
              <c:extLst>
                <c:ext xmlns:c15="http://schemas.microsoft.com/office/drawing/2012/chart" uri="{CE6537A1-D6FC-4f65-9D91-7224C49458BB}"/>
                <c:ext xmlns:c16="http://schemas.microsoft.com/office/drawing/2014/chart" uri="{C3380CC4-5D6E-409C-BE32-E72D297353CC}">
                  <c16:uniqueId val="{000002FB-E05B-4A45-9F14-F2A3DE12A7F0}"/>
                </c:ext>
              </c:extLst>
            </c:dLbl>
            <c:dLbl>
              <c:idx val="37"/>
              <c:delete val="1"/>
              <c:extLst>
                <c:ext xmlns:c15="http://schemas.microsoft.com/office/drawing/2012/chart" uri="{CE6537A1-D6FC-4f65-9D91-7224C49458BB}"/>
                <c:ext xmlns:c16="http://schemas.microsoft.com/office/drawing/2014/chart" uri="{C3380CC4-5D6E-409C-BE32-E72D297353CC}">
                  <c16:uniqueId val="{000002FC-E05B-4A45-9F14-F2A3DE12A7F0}"/>
                </c:ext>
              </c:extLst>
            </c:dLbl>
            <c:dLbl>
              <c:idx val="38"/>
              <c:delete val="1"/>
              <c:extLst>
                <c:ext xmlns:c15="http://schemas.microsoft.com/office/drawing/2012/chart" uri="{CE6537A1-D6FC-4f65-9D91-7224C49458BB}"/>
                <c:ext xmlns:c16="http://schemas.microsoft.com/office/drawing/2014/chart" uri="{C3380CC4-5D6E-409C-BE32-E72D297353CC}">
                  <c16:uniqueId val="{000002FD-E05B-4A45-9F14-F2A3DE12A7F0}"/>
                </c:ext>
              </c:extLst>
            </c:dLbl>
            <c:dLbl>
              <c:idx val="39"/>
              <c:delete val="1"/>
              <c:extLst>
                <c:ext xmlns:c15="http://schemas.microsoft.com/office/drawing/2012/chart" uri="{CE6537A1-D6FC-4f65-9D91-7224C49458BB}"/>
                <c:ext xmlns:c16="http://schemas.microsoft.com/office/drawing/2014/chart" uri="{C3380CC4-5D6E-409C-BE32-E72D297353CC}">
                  <c16:uniqueId val="{000002FE-E05B-4A45-9F14-F2A3DE12A7F0}"/>
                </c:ext>
              </c:extLst>
            </c:dLbl>
            <c:dLbl>
              <c:idx val="40"/>
              <c:delete val="1"/>
              <c:extLst>
                <c:ext xmlns:c15="http://schemas.microsoft.com/office/drawing/2012/chart" uri="{CE6537A1-D6FC-4f65-9D91-7224C49458BB}"/>
                <c:ext xmlns:c16="http://schemas.microsoft.com/office/drawing/2014/chart" uri="{C3380CC4-5D6E-409C-BE32-E72D297353CC}">
                  <c16:uniqueId val="{000002FF-E05B-4A45-9F14-F2A3DE12A7F0}"/>
                </c:ext>
              </c:extLst>
            </c:dLbl>
            <c:dLbl>
              <c:idx val="41"/>
              <c:delete val="1"/>
              <c:extLst>
                <c:ext xmlns:c15="http://schemas.microsoft.com/office/drawing/2012/chart" uri="{CE6537A1-D6FC-4f65-9D91-7224C49458BB}"/>
                <c:ext xmlns:c16="http://schemas.microsoft.com/office/drawing/2014/chart" uri="{C3380CC4-5D6E-409C-BE32-E72D297353CC}">
                  <c16:uniqueId val="{00000300-E05B-4A45-9F14-F2A3DE12A7F0}"/>
                </c:ext>
              </c:extLst>
            </c:dLbl>
            <c:dLbl>
              <c:idx val="42"/>
              <c:delete val="1"/>
              <c:extLst>
                <c:ext xmlns:c15="http://schemas.microsoft.com/office/drawing/2012/chart" uri="{CE6537A1-D6FC-4f65-9D91-7224C49458BB}"/>
                <c:ext xmlns:c16="http://schemas.microsoft.com/office/drawing/2014/chart" uri="{C3380CC4-5D6E-409C-BE32-E72D297353CC}">
                  <c16:uniqueId val="{00000301-E05B-4A45-9F14-F2A3DE12A7F0}"/>
                </c:ext>
              </c:extLst>
            </c:dLbl>
            <c:dLbl>
              <c:idx val="43"/>
              <c:delete val="1"/>
              <c:extLst>
                <c:ext xmlns:c15="http://schemas.microsoft.com/office/drawing/2012/chart" uri="{CE6537A1-D6FC-4f65-9D91-7224C49458BB}"/>
                <c:ext xmlns:c16="http://schemas.microsoft.com/office/drawing/2014/chart" uri="{C3380CC4-5D6E-409C-BE32-E72D297353CC}">
                  <c16:uniqueId val="{00000302-E05B-4A45-9F14-F2A3DE12A7F0}"/>
                </c:ext>
              </c:extLst>
            </c:dLbl>
            <c:dLbl>
              <c:idx val="44"/>
              <c:delete val="1"/>
              <c:extLst>
                <c:ext xmlns:c15="http://schemas.microsoft.com/office/drawing/2012/chart" uri="{CE6537A1-D6FC-4f65-9D91-7224C49458BB}"/>
                <c:ext xmlns:c16="http://schemas.microsoft.com/office/drawing/2014/chart" uri="{C3380CC4-5D6E-409C-BE32-E72D297353CC}">
                  <c16:uniqueId val="{00000303-E05B-4A45-9F14-F2A3DE12A7F0}"/>
                </c:ext>
              </c:extLst>
            </c:dLbl>
            <c:dLbl>
              <c:idx val="45"/>
              <c:delete val="1"/>
              <c:extLst>
                <c:ext xmlns:c15="http://schemas.microsoft.com/office/drawing/2012/chart" uri="{CE6537A1-D6FC-4f65-9D91-7224C49458BB}"/>
                <c:ext xmlns:c16="http://schemas.microsoft.com/office/drawing/2014/chart" uri="{C3380CC4-5D6E-409C-BE32-E72D297353CC}">
                  <c16:uniqueId val="{00000304-E05B-4A45-9F14-F2A3DE12A7F0}"/>
                </c:ext>
              </c:extLst>
            </c:dLbl>
            <c:dLbl>
              <c:idx val="46"/>
              <c:delete val="1"/>
              <c:extLst>
                <c:ext xmlns:c15="http://schemas.microsoft.com/office/drawing/2012/chart" uri="{CE6537A1-D6FC-4f65-9D91-7224C49458BB}"/>
                <c:ext xmlns:c16="http://schemas.microsoft.com/office/drawing/2014/chart" uri="{C3380CC4-5D6E-409C-BE32-E72D297353CC}">
                  <c16:uniqueId val="{00000305-E05B-4A45-9F14-F2A3DE12A7F0}"/>
                </c:ext>
              </c:extLst>
            </c:dLbl>
            <c:dLbl>
              <c:idx val="47"/>
              <c:delete val="1"/>
              <c:extLst>
                <c:ext xmlns:c15="http://schemas.microsoft.com/office/drawing/2012/chart" uri="{CE6537A1-D6FC-4f65-9D91-7224C49458BB}"/>
                <c:ext xmlns:c16="http://schemas.microsoft.com/office/drawing/2014/chart" uri="{C3380CC4-5D6E-409C-BE32-E72D297353CC}">
                  <c16:uniqueId val="{00000306-E05B-4A45-9F14-F2A3DE12A7F0}"/>
                </c:ext>
              </c:extLst>
            </c:dLbl>
            <c:dLbl>
              <c:idx val="48"/>
              <c:delete val="1"/>
              <c:extLst>
                <c:ext xmlns:c15="http://schemas.microsoft.com/office/drawing/2012/chart" uri="{CE6537A1-D6FC-4f65-9D91-7224C49458BB}"/>
                <c:ext xmlns:c16="http://schemas.microsoft.com/office/drawing/2014/chart" uri="{C3380CC4-5D6E-409C-BE32-E72D297353CC}">
                  <c16:uniqueId val="{00000307-E05B-4A45-9F14-F2A3DE12A7F0}"/>
                </c:ext>
              </c:extLst>
            </c:dLbl>
            <c:dLbl>
              <c:idx val="49"/>
              <c:delete val="1"/>
              <c:extLst>
                <c:ext xmlns:c15="http://schemas.microsoft.com/office/drawing/2012/chart" uri="{CE6537A1-D6FC-4f65-9D91-7224C49458BB}"/>
                <c:ext xmlns:c16="http://schemas.microsoft.com/office/drawing/2014/chart" uri="{C3380CC4-5D6E-409C-BE32-E72D297353CC}">
                  <c16:uniqueId val="{00000308-E05B-4A45-9F14-F2A3DE12A7F0}"/>
                </c:ext>
              </c:extLst>
            </c:dLbl>
            <c:dLbl>
              <c:idx val="50"/>
              <c:delete val="1"/>
              <c:extLst>
                <c:ext xmlns:c15="http://schemas.microsoft.com/office/drawing/2012/chart" uri="{CE6537A1-D6FC-4f65-9D91-7224C49458BB}"/>
                <c:ext xmlns:c16="http://schemas.microsoft.com/office/drawing/2014/chart" uri="{C3380CC4-5D6E-409C-BE32-E72D297353CC}">
                  <c16:uniqueId val="{00000309-E05B-4A45-9F14-F2A3DE12A7F0}"/>
                </c:ext>
              </c:extLst>
            </c:dLbl>
            <c:dLbl>
              <c:idx val="51"/>
              <c:delete val="1"/>
              <c:extLst>
                <c:ext xmlns:c15="http://schemas.microsoft.com/office/drawing/2012/chart" uri="{CE6537A1-D6FC-4f65-9D91-7224C49458BB}"/>
                <c:ext xmlns:c16="http://schemas.microsoft.com/office/drawing/2014/chart" uri="{C3380CC4-5D6E-409C-BE32-E72D297353CC}">
                  <c16:uniqueId val="{0000030A-E05B-4A45-9F14-F2A3DE12A7F0}"/>
                </c:ext>
              </c:extLst>
            </c:dLbl>
            <c:dLbl>
              <c:idx val="52"/>
              <c:delete val="1"/>
              <c:extLst>
                <c:ext xmlns:c15="http://schemas.microsoft.com/office/drawing/2012/chart" uri="{CE6537A1-D6FC-4f65-9D91-7224C49458BB}"/>
                <c:ext xmlns:c16="http://schemas.microsoft.com/office/drawing/2014/chart" uri="{C3380CC4-5D6E-409C-BE32-E72D297353CC}">
                  <c16:uniqueId val="{0000030B-E05B-4A45-9F14-F2A3DE12A7F0}"/>
                </c:ext>
              </c:extLst>
            </c:dLbl>
            <c:dLbl>
              <c:idx val="53"/>
              <c:delete val="1"/>
              <c:extLst>
                <c:ext xmlns:c15="http://schemas.microsoft.com/office/drawing/2012/chart" uri="{CE6537A1-D6FC-4f65-9D91-7224C49458BB}"/>
                <c:ext xmlns:c16="http://schemas.microsoft.com/office/drawing/2014/chart" uri="{C3380CC4-5D6E-409C-BE32-E72D297353CC}">
                  <c16:uniqueId val="{0000030C-E05B-4A45-9F14-F2A3DE12A7F0}"/>
                </c:ext>
              </c:extLst>
            </c:dLbl>
            <c:dLbl>
              <c:idx val="54"/>
              <c:delete val="1"/>
              <c:extLst>
                <c:ext xmlns:c15="http://schemas.microsoft.com/office/drawing/2012/chart" uri="{CE6537A1-D6FC-4f65-9D91-7224C49458BB}"/>
                <c:ext xmlns:c16="http://schemas.microsoft.com/office/drawing/2014/chart" uri="{C3380CC4-5D6E-409C-BE32-E72D297353CC}">
                  <c16:uniqueId val="{0000030D-E05B-4A45-9F14-F2A3DE12A7F0}"/>
                </c:ext>
              </c:extLst>
            </c:dLbl>
            <c:dLbl>
              <c:idx val="55"/>
              <c:delete val="1"/>
              <c:extLst>
                <c:ext xmlns:c15="http://schemas.microsoft.com/office/drawing/2012/chart" uri="{CE6537A1-D6FC-4f65-9D91-7224C49458BB}"/>
                <c:ext xmlns:c16="http://schemas.microsoft.com/office/drawing/2014/chart" uri="{C3380CC4-5D6E-409C-BE32-E72D297353CC}">
                  <c16:uniqueId val="{0000030E-E05B-4A45-9F14-F2A3DE12A7F0}"/>
                </c:ext>
              </c:extLst>
            </c:dLbl>
            <c:dLbl>
              <c:idx val="56"/>
              <c:delete val="1"/>
              <c:extLst>
                <c:ext xmlns:c15="http://schemas.microsoft.com/office/drawing/2012/chart" uri="{CE6537A1-D6FC-4f65-9D91-7224C49458BB}"/>
                <c:ext xmlns:c16="http://schemas.microsoft.com/office/drawing/2014/chart" uri="{C3380CC4-5D6E-409C-BE32-E72D297353CC}">
                  <c16:uniqueId val="{0000030F-E05B-4A45-9F14-F2A3DE12A7F0}"/>
                </c:ext>
              </c:extLst>
            </c:dLbl>
            <c:dLbl>
              <c:idx val="57"/>
              <c:delete val="1"/>
              <c:extLst>
                <c:ext xmlns:c15="http://schemas.microsoft.com/office/drawing/2012/chart" uri="{CE6537A1-D6FC-4f65-9D91-7224C49458BB}"/>
                <c:ext xmlns:c16="http://schemas.microsoft.com/office/drawing/2014/chart" uri="{C3380CC4-5D6E-409C-BE32-E72D297353CC}">
                  <c16:uniqueId val="{00000310-E05B-4A45-9F14-F2A3DE12A7F0}"/>
                </c:ext>
              </c:extLst>
            </c:dLbl>
            <c:dLbl>
              <c:idx val="58"/>
              <c:delete val="1"/>
              <c:extLst>
                <c:ext xmlns:c15="http://schemas.microsoft.com/office/drawing/2012/chart" uri="{CE6537A1-D6FC-4f65-9D91-7224C49458BB}"/>
                <c:ext xmlns:c16="http://schemas.microsoft.com/office/drawing/2014/chart" uri="{C3380CC4-5D6E-409C-BE32-E72D297353CC}">
                  <c16:uniqueId val="{00000311-E05B-4A45-9F14-F2A3DE12A7F0}"/>
                </c:ext>
              </c:extLst>
            </c:dLbl>
            <c:dLbl>
              <c:idx val="59"/>
              <c:delete val="1"/>
              <c:extLst>
                <c:ext xmlns:c15="http://schemas.microsoft.com/office/drawing/2012/chart" uri="{CE6537A1-D6FC-4f65-9D91-7224C49458BB}"/>
                <c:ext xmlns:c16="http://schemas.microsoft.com/office/drawing/2014/chart" uri="{C3380CC4-5D6E-409C-BE32-E72D297353CC}">
                  <c16:uniqueId val="{00000312-E05B-4A45-9F14-F2A3DE12A7F0}"/>
                </c:ext>
              </c:extLst>
            </c:dLbl>
            <c:dLbl>
              <c:idx val="60"/>
              <c:delete val="1"/>
              <c:extLst>
                <c:ext xmlns:c15="http://schemas.microsoft.com/office/drawing/2012/chart" uri="{CE6537A1-D6FC-4f65-9D91-7224C49458BB}"/>
                <c:ext xmlns:c16="http://schemas.microsoft.com/office/drawing/2014/chart" uri="{C3380CC4-5D6E-409C-BE32-E72D297353CC}">
                  <c16:uniqueId val="{00000313-E05B-4A45-9F14-F2A3DE12A7F0}"/>
                </c:ext>
              </c:extLst>
            </c:dLbl>
            <c:dLbl>
              <c:idx val="61"/>
              <c:delete val="1"/>
              <c:extLst>
                <c:ext xmlns:c15="http://schemas.microsoft.com/office/drawing/2012/chart" uri="{CE6537A1-D6FC-4f65-9D91-7224C49458BB}"/>
                <c:ext xmlns:c16="http://schemas.microsoft.com/office/drawing/2014/chart" uri="{C3380CC4-5D6E-409C-BE32-E72D297353CC}">
                  <c16:uniqueId val="{00000314-E05B-4A45-9F14-F2A3DE12A7F0}"/>
                </c:ext>
              </c:extLst>
            </c:dLbl>
            <c:dLbl>
              <c:idx val="62"/>
              <c:delete val="1"/>
              <c:extLst>
                <c:ext xmlns:c15="http://schemas.microsoft.com/office/drawing/2012/chart" uri="{CE6537A1-D6FC-4f65-9D91-7224C49458BB}"/>
                <c:ext xmlns:c16="http://schemas.microsoft.com/office/drawing/2014/chart" uri="{C3380CC4-5D6E-409C-BE32-E72D297353CC}">
                  <c16:uniqueId val="{00000315-E05B-4A45-9F14-F2A3DE12A7F0}"/>
                </c:ext>
              </c:extLst>
            </c:dLbl>
            <c:dLbl>
              <c:idx val="63"/>
              <c:delete val="1"/>
              <c:extLst>
                <c:ext xmlns:c15="http://schemas.microsoft.com/office/drawing/2012/chart" uri="{CE6537A1-D6FC-4f65-9D91-7224C49458BB}"/>
                <c:ext xmlns:c16="http://schemas.microsoft.com/office/drawing/2014/chart" uri="{C3380CC4-5D6E-409C-BE32-E72D297353CC}">
                  <c16:uniqueId val="{00000316-E05B-4A45-9F14-F2A3DE12A7F0}"/>
                </c:ext>
              </c:extLst>
            </c:dLbl>
            <c:dLbl>
              <c:idx val="64"/>
              <c:delete val="1"/>
              <c:extLst>
                <c:ext xmlns:c15="http://schemas.microsoft.com/office/drawing/2012/chart" uri="{CE6537A1-D6FC-4f65-9D91-7224C49458BB}"/>
                <c:ext xmlns:c16="http://schemas.microsoft.com/office/drawing/2014/chart" uri="{C3380CC4-5D6E-409C-BE32-E72D297353CC}">
                  <c16:uniqueId val="{00000317-E05B-4A45-9F14-F2A3DE12A7F0}"/>
                </c:ext>
              </c:extLst>
            </c:dLbl>
            <c:dLbl>
              <c:idx val="65"/>
              <c:delete val="1"/>
              <c:extLst>
                <c:ext xmlns:c15="http://schemas.microsoft.com/office/drawing/2012/chart" uri="{CE6537A1-D6FC-4f65-9D91-7224C49458BB}"/>
                <c:ext xmlns:c16="http://schemas.microsoft.com/office/drawing/2014/chart" uri="{C3380CC4-5D6E-409C-BE32-E72D297353CC}">
                  <c16:uniqueId val="{00000318-E05B-4A45-9F14-F2A3DE12A7F0}"/>
                </c:ext>
              </c:extLst>
            </c:dLbl>
            <c:dLbl>
              <c:idx val="66"/>
              <c:delete val="1"/>
              <c:extLst>
                <c:ext xmlns:c15="http://schemas.microsoft.com/office/drawing/2012/chart" uri="{CE6537A1-D6FC-4f65-9D91-7224C49458BB}"/>
                <c:ext xmlns:c16="http://schemas.microsoft.com/office/drawing/2014/chart" uri="{C3380CC4-5D6E-409C-BE32-E72D297353CC}">
                  <c16:uniqueId val="{00000319-E05B-4A45-9F14-F2A3DE12A7F0}"/>
                </c:ext>
              </c:extLst>
            </c:dLbl>
            <c:dLbl>
              <c:idx val="67"/>
              <c:delete val="1"/>
              <c:extLst>
                <c:ext xmlns:c15="http://schemas.microsoft.com/office/drawing/2012/chart" uri="{CE6537A1-D6FC-4f65-9D91-7224C49458BB}"/>
                <c:ext xmlns:c16="http://schemas.microsoft.com/office/drawing/2014/chart" uri="{C3380CC4-5D6E-409C-BE32-E72D297353CC}">
                  <c16:uniqueId val="{0000031A-E05B-4A45-9F14-F2A3DE12A7F0}"/>
                </c:ext>
              </c:extLst>
            </c:dLbl>
            <c:dLbl>
              <c:idx val="68"/>
              <c:delete val="1"/>
              <c:extLst>
                <c:ext xmlns:c15="http://schemas.microsoft.com/office/drawing/2012/chart" uri="{CE6537A1-D6FC-4f65-9D91-7224C49458BB}"/>
                <c:ext xmlns:c16="http://schemas.microsoft.com/office/drawing/2014/chart" uri="{C3380CC4-5D6E-409C-BE32-E72D297353CC}">
                  <c16:uniqueId val="{0000031B-E05B-4A45-9F14-F2A3DE12A7F0}"/>
                </c:ext>
              </c:extLst>
            </c:dLbl>
            <c:dLbl>
              <c:idx val="69"/>
              <c:delete val="1"/>
              <c:extLst>
                <c:ext xmlns:c15="http://schemas.microsoft.com/office/drawing/2012/chart" uri="{CE6537A1-D6FC-4f65-9D91-7224C49458BB}"/>
                <c:ext xmlns:c16="http://schemas.microsoft.com/office/drawing/2014/chart" uri="{C3380CC4-5D6E-409C-BE32-E72D297353CC}">
                  <c16:uniqueId val="{0000031C-E05B-4A45-9F14-F2A3DE12A7F0}"/>
                </c:ext>
              </c:extLst>
            </c:dLbl>
            <c:dLbl>
              <c:idx val="70"/>
              <c:delete val="1"/>
              <c:extLst>
                <c:ext xmlns:c15="http://schemas.microsoft.com/office/drawing/2012/chart" uri="{CE6537A1-D6FC-4f65-9D91-7224C49458BB}"/>
                <c:ext xmlns:c16="http://schemas.microsoft.com/office/drawing/2014/chart" uri="{C3380CC4-5D6E-409C-BE32-E72D297353CC}">
                  <c16:uniqueId val="{0000031D-E05B-4A45-9F14-F2A3DE12A7F0}"/>
                </c:ext>
              </c:extLst>
            </c:dLbl>
            <c:dLbl>
              <c:idx val="71"/>
              <c:delete val="1"/>
              <c:extLst>
                <c:ext xmlns:c15="http://schemas.microsoft.com/office/drawing/2012/chart" uri="{CE6537A1-D6FC-4f65-9D91-7224C49458BB}"/>
                <c:ext xmlns:c16="http://schemas.microsoft.com/office/drawing/2014/chart" uri="{C3380CC4-5D6E-409C-BE32-E72D297353CC}">
                  <c16:uniqueId val="{0000031E-E05B-4A45-9F14-F2A3DE12A7F0}"/>
                </c:ext>
              </c:extLst>
            </c:dLbl>
            <c:dLbl>
              <c:idx val="72"/>
              <c:delete val="1"/>
              <c:extLst>
                <c:ext xmlns:c15="http://schemas.microsoft.com/office/drawing/2012/chart" uri="{CE6537A1-D6FC-4f65-9D91-7224C49458BB}"/>
                <c:ext xmlns:c16="http://schemas.microsoft.com/office/drawing/2014/chart" uri="{C3380CC4-5D6E-409C-BE32-E72D297353CC}">
                  <c16:uniqueId val="{0000031F-E05B-4A45-9F14-F2A3DE12A7F0}"/>
                </c:ext>
              </c:extLst>
            </c:dLbl>
            <c:dLbl>
              <c:idx val="73"/>
              <c:delete val="1"/>
              <c:extLst>
                <c:ext xmlns:c15="http://schemas.microsoft.com/office/drawing/2012/chart" uri="{CE6537A1-D6FC-4f65-9D91-7224C49458BB}"/>
                <c:ext xmlns:c16="http://schemas.microsoft.com/office/drawing/2014/chart" uri="{C3380CC4-5D6E-409C-BE32-E72D297353CC}">
                  <c16:uniqueId val="{00000320-E05B-4A45-9F14-F2A3DE12A7F0}"/>
                </c:ext>
              </c:extLst>
            </c:dLbl>
            <c:dLbl>
              <c:idx val="74"/>
              <c:delete val="1"/>
              <c:extLst>
                <c:ext xmlns:c15="http://schemas.microsoft.com/office/drawing/2012/chart" uri="{CE6537A1-D6FC-4f65-9D91-7224C49458BB}"/>
                <c:ext xmlns:c16="http://schemas.microsoft.com/office/drawing/2014/chart" uri="{C3380CC4-5D6E-409C-BE32-E72D297353CC}">
                  <c16:uniqueId val="{00000321-E05B-4A45-9F14-F2A3DE12A7F0}"/>
                </c:ext>
              </c:extLst>
            </c:dLbl>
            <c:dLbl>
              <c:idx val="75"/>
              <c:delete val="1"/>
              <c:extLst>
                <c:ext xmlns:c15="http://schemas.microsoft.com/office/drawing/2012/chart" uri="{CE6537A1-D6FC-4f65-9D91-7224C49458BB}"/>
                <c:ext xmlns:c16="http://schemas.microsoft.com/office/drawing/2014/chart" uri="{C3380CC4-5D6E-409C-BE32-E72D297353CC}">
                  <c16:uniqueId val="{00000322-E05B-4A45-9F14-F2A3DE12A7F0}"/>
                </c:ext>
              </c:extLst>
            </c:dLbl>
            <c:dLbl>
              <c:idx val="76"/>
              <c:delete val="1"/>
              <c:extLst>
                <c:ext xmlns:c15="http://schemas.microsoft.com/office/drawing/2012/chart" uri="{CE6537A1-D6FC-4f65-9D91-7224C49458BB}"/>
                <c:ext xmlns:c16="http://schemas.microsoft.com/office/drawing/2014/chart" uri="{C3380CC4-5D6E-409C-BE32-E72D297353CC}">
                  <c16:uniqueId val="{00000323-E05B-4A45-9F14-F2A3DE12A7F0}"/>
                </c:ext>
              </c:extLst>
            </c:dLbl>
            <c:dLbl>
              <c:idx val="77"/>
              <c:delete val="1"/>
              <c:extLst>
                <c:ext xmlns:c15="http://schemas.microsoft.com/office/drawing/2012/chart" uri="{CE6537A1-D6FC-4f65-9D91-7224C49458BB}"/>
                <c:ext xmlns:c16="http://schemas.microsoft.com/office/drawing/2014/chart" uri="{C3380CC4-5D6E-409C-BE32-E72D297353CC}">
                  <c16:uniqueId val="{00000324-E05B-4A45-9F14-F2A3DE12A7F0}"/>
                </c:ext>
              </c:extLst>
            </c:dLbl>
            <c:dLbl>
              <c:idx val="78"/>
              <c:delete val="1"/>
              <c:extLst>
                <c:ext xmlns:c15="http://schemas.microsoft.com/office/drawing/2012/chart" uri="{CE6537A1-D6FC-4f65-9D91-7224C49458BB}"/>
                <c:ext xmlns:c16="http://schemas.microsoft.com/office/drawing/2014/chart" uri="{C3380CC4-5D6E-409C-BE32-E72D297353CC}">
                  <c16:uniqueId val="{00000325-E05B-4A45-9F14-F2A3DE12A7F0}"/>
                </c:ext>
              </c:extLst>
            </c:dLbl>
            <c:dLbl>
              <c:idx val="79"/>
              <c:delete val="1"/>
              <c:extLst>
                <c:ext xmlns:c15="http://schemas.microsoft.com/office/drawing/2012/chart" uri="{CE6537A1-D6FC-4f65-9D91-7224C49458BB}"/>
                <c:ext xmlns:c16="http://schemas.microsoft.com/office/drawing/2014/chart" uri="{C3380CC4-5D6E-409C-BE32-E72D297353CC}">
                  <c16:uniqueId val="{00000326-E05B-4A45-9F14-F2A3DE12A7F0}"/>
                </c:ext>
              </c:extLst>
            </c:dLbl>
            <c:dLbl>
              <c:idx val="80"/>
              <c:delete val="1"/>
              <c:extLst>
                <c:ext xmlns:c15="http://schemas.microsoft.com/office/drawing/2012/chart" uri="{CE6537A1-D6FC-4f65-9D91-7224C49458BB}"/>
                <c:ext xmlns:c16="http://schemas.microsoft.com/office/drawing/2014/chart" uri="{C3380CC4-5D6E-409C-BE32-E72D297353CC}">
                  <c16:uniqueId val="{00000327-E05B-4A45-9F14-F2A3DE12A7F0}"/>
                </c:ext>
              </c:extLst>
            </c:dLbl>
            <c:dLbl>
              <c:idx val="81"/>
              <c:delete val="1"/>
              <c:extLst>
                <c:ext xmlns:c15="http://schemas.microsoft.com/office/drawing/2012/chart" uri="{CE6537A1-D6FC-4f65-9D91-7224C49458BB}"/>
                <c:ext xmlns:c16="http://schemas.microsoft.com/office/drawing/2014/chart" uri="{C3380CC4-5D6E-409C-BE32-E72D297353CC}">
                  <c16:uniqueId val="{00000328-E05B-4A45-9F14-F2A3DE12A7F0}"/>
                </c:ext>
              </c:extLst>
            </c:dLbl>
            <c:dLbl>
              <c:idx val="82"/>
              <c:delete val="1"/>
              <c:extLst>
                <c:ext xmlns:c15="http://schemas.microsoft.com/office/drawing/2012/chart" uri="{CE6537A1-D6FC-4f65-9D91-7224C49458BB}"/>
                <c:ext xmlns:c16="http://schemas.microsoft.com/office/drawing/2014/chart" uri="{C3380CC4-5D6E-409C-BE32-E72D297353CC}">
                  <c16:uniqueId val="{00000329-E05B-4A45-9F14-F2A3DE12A7F0}"/>
                </c:ext>
              </c:extLst>
            </c:dLbl>
            <c:dLbl>
              <c:idx val="83"/>
              <c:delete val="1"/>
              <c:extLst>
                <c:ext xmlns:c15="http://schemas.microsoft.com/office/drawing/2012/chart" uri="{CE6537A1-D6FC-4f65-9D91-7224C49458BB}"/>
                <c:ext xmlns:c16="http://schemas.microsoft.com/office/drawing/2014/chart" uri="{C3380CC4-5D6E-409C-BE32-E72D297353CC}">
                  <c16:uniqueId val="{0000032A-E05B-4A45-9F14-F2A3DE12A7F0}"/>
                </c:ext>
              </c:extLst>
            </c:dLbl>
            <c:dLbl>
              <c:idx val="84"/>
              <c:delete val="1"/>
              <c:extLst>
                <c:ext xmlns:c15="http://schemas.microsoft.com/office/drawing/2012/chart" uri="{CE6537A1-D6FC-4f65-9D91-7224C49458BB}"/>
                <c:ext xmlns:c16="http://schemas.microsoft.com/office/drawing/2014/chart" uri="{C3380CC4-5D6E-409C-BE32-E72D297353CC}">
                  <c16:uniqueId val="{0000032B-E05B-4A45-9F14-F2A3DE12A7F0}"/>
                </c:ext>
              </c:extLst>
            </c:dLbl>
            <c:dLbl>
              <c:idx val="85"/>
              <c:delete val="1"/>
              <c:extLst>
                <c:ext xmlns:c15="http://schemas.microsoft.com/office/drawing/2012/chart" uri="{CE6537A1-D6FC-4f65-9D91-7224C49458BB}"/>
                <c:ext xmlns:c16="http://schemas.microsoft.com/office/drawing/2014/chart" uri="{C3380CC4-5D6E-409C-BE32-E72D297353CC}">
                  <c16:uniqueId val="{0000032C-E05B-4A45-9F14-F2A3DE12A7F0}"/>
                </c:ext>
              </c:extLst>
            </c:dLbl>
            <c:dLbl>
              <c:idx val="86"/>
              <c:delete val="1"/>
              <c:extLst>
                <c:ext xmlns:c15="http://schemas.microsoft.com/office/drawing/2012/chart" uri="{CE6537A1-D6FC-4f65-9D91-7224C49458BB}"/>
                <c:ext xmlns:c16="http://schemas.microsoft.com/office/drawing/2014/chart" uri="{C3380CC4-5D6E-409C-BE32-E72D297353CC}">
                  <c16:uniqueId val="{0000032D-E05B-4A45-9F14-F2A3DE12A7F0}"/>
                </c:ext>
              </c:extLst>
            </c:dLbl>
            <c:dLbl>
              <c:idx val="87"/>
              <c:delete val="1"/>
              <c:extLst>
                <c:ext xmlns:c15="http://schemas.microsoft.com/office/drawing/2012/chart" uri="{CE6537A1-D6FC-4f65-9D91-7224C49458BB}"/>
                <c:ext xmlns:c16="http://schemas.microsoft.com/office/drawing/2014/chart" uri="{C3380CC4-5D6E-409C-BE32-E72D297353CC}">
                  <c16:uniqueId val="{0000032E-E05B-4A45-9F14-F2A3DE12A7F0}"/>
                </c:ext>
              </c:extLst>
            </c:dLbl>
            <c:dLbl>
              <c:idx val="88"/>
              <c:delete val="1"/>
              <c:extLst>
                <c:ext xmlns:c15="http://schemas.microsoft.com/office/drawing/2012/chart" uri="{CE6537A1-D6FC-4f65-9D91-7224C49458BB}"/>
                <c:ext xmlns:c16="http://schemas.microsoft.com/office/drawing/2014/chart" uri="{C3380CC4-5D6E-409C-BE32-E72D297353CC}">
                  <c16:uniqueId val="{0000032F-E05B-4A45-9F14-F2A3DE12A7F0}"/>
                </c:ext>
              </c:extLst>
            </c:dLbl>
            <c:dLbl>
              <c:idx val="89"/>
              <c:delete val="1"/>
              <c:extLst>
                <c:ext xmlns:c15="http://schemas.microsoft.com/office/drawing/2012/chart" uri="{CE6537A1-D6FC-4f65-9D91-7224C49458BB}"/>
                <c:ext xmlns:c16="http://schemas.microsoft.com/office/drawing/2014/chart" uri="{C3380CC4-5D6E-409C-BE32-E72D297353CC}">
                  <c16:uniqueId val="{00000330-E05B-4A45-9F14-F2A3DE12A7F0}"/>
                </c:ext>
              </c:extLst>
            </c:dLbl>
            <c:dLbl>
              <c:idx val="90"/>
              <c:delete val="1"/>
              <c:extLst>
                <c:ext xmlns:c15="http://schemas.microsoft.com/office/drawing/2012/chart" uri="{CE6537A1-D6FC-4f65-9D91-7224C49458BB}"/>
                <c:ext xmlns:c16="http://schemas.microsoft.com/office/drawing/2014/chart" uri="{C3380CC4-5D6E-409C-BE32-E72D297353CC}">
                  <c16:uniqueId val="{00000331-E05B-4A45-9F14-F2A3DE12A7F0}"/>
                </c:ext>
              </c:extLst>
            </c:dLbl>
            <c:dLbl>
              <c:idx val="91"/>
              <c:delete val="1"/>
              <c:extLst>
                <c:ext xmlns:c15="http://schemas.microsoft.com/office/drawing/2012/chart" uri="{CE6537A1-D6FC-4f65-9D91-7224C49458BB}"/>
                <c:ext xmlns:c16="http://schemas.microsoft.com/office/drawing/2014/chart" uri="{C3380CC4-5D6E-409C-BE32-E72D297353CC}">
                  <c16:uniqueId val="{00000332-E05B-4A45-9F14-F2A3DE12A7F0}"/>
                </c:ext>
              </c:extLst>
            </c:dLbl>
            <c:dLbl>
              <c:idx val="92"/>
              <c:delete val="1"/>
              <c:extLst>
                <c:ext xmlns:c15="http://schemas.microsoft.com/office/drawing/2012/chart" uri="{CE6537A1-D6FC-4f65-9D91-7224C49458BB}"/>
                <c:ext xmlns:c16="http://schemas.microsoft.com/office/drawing/2014/chart" uri="{C3380CC4-5D6E-409C-BE32-E72D297353CC}">
                  <c16:uniqueId val="{00000333-E05B-4A45-9F14-F2A3DE12A7F0}"/>
                </c:ext>
              </c:extLst>
            </c:dLbl>
            <c:dLbl>
              <c:idx val="93"/>
              <c:delete val="1"/>
              <c:extLst>
                <c:ext xmlns:c15="http://schemas.microsoft.com/office/drawing/2012/chart" uri="{CE6537A1-D6FC-4f65-9D91-7224C49458BB}"/>
                <c:ext xmlns:c16="http://schemas.microsoft.com/office/drawing/2014/chart" uri="{C3380CC4-5D6E-409C-BE32-E72D297353CC}">
                  <c16:uniqueId val="{00000334-E05B-4A45-9F14-F2A3DE12A7F0}"/>
                </c:ext>
              </c:extLst>
            </c:dLbl>
            <c:dLbl>
              <c:idx val="94"/>
              <c:delete val="1"/>
              <c:extLst>
                <c:ext xmlns:c15="http://schemas.microsoft.com/office/drawing/2012/chart" uri="{CE6537A1-D6FC-4f65-9D91-7224C49458BB}"/>
                <c:ext xmlns:c16="http://schemas.microsoft.com/office/drawing/2014/chart" uri="{C3380CC4-5D6E-409C-BE32-E72D297353CC}">
                  <c16:uniqueId val="{00000335-E05B-4A45-9F14-F2A3DE12A7F0}"/>
                </c:ext>
              </c:extLst>
            </c:dLbl>
            <c:dLbl>
              <c:idx val="95"/>
              <c:delete val="1"/>
              <c:extLst>
                <c:ext xmlns:c15="http://schemas.microsoft.com/office/drawing/2012/chart" uri="{CE6537A1-D6FC-4f65-9D91-7224C49458BB}"/>
                <c:ext xmlns:c16="http://schemas.microsoft.com/office/drawing/2014/chart" uri="{C3380CC4-5D6E-409C-BE32-E72D297353CC}">
                  <c16:uniqueId val="{00000336-E05B-4A45-9F14-F2A3DE12A7F0}"/>
                </c:ext>
              </c:extLst>
            </c:dLbl>
            <c:dLbl>
              <c:idx val="96"/>
              <c:delete val="1"/>
              <c:extLst>
                <c:ext xmlns:c15="http://schemas.microsoft.com/office/drawing/2012/chart" uri="{CE6537A1-D6FC-4f65-9D91-7224C49458BB}"/>
                <c:ext xmlns:c16="http://schemas.microsoft.com/office/drawing/2014/chart" uri="{C3380CC4-5D6E-409C-BE32-E72D297353CC}">
                  <c16:uniqueId val="{00000337-E05B-4A45-9F14-F2A3DE12A7F0}"/>
                </c:ext>
              </c:extLst>
            </c:dLbl>
            <c:dLbl>
              <c:idx val="97"/>
              <c:delete val="1"/>
              <c:extLst>
                <c:ext xmlns:c15="http://schemas.microsoft.com/office/drawing/2012/chart" uri="{CE6537A1-D6FC-4f65-9D91-7224C49458BB}"/>
                <c:ext xmlns:c16="http://schemas.microsoft.com/office/drawing/2014/chart" uri="{C3380CC4-5D6E-409C-BE32-E72D297353CC}">
                  <c16:uniqueId val="{00000338-E05B-4A45-9F14-F2A3DE12A7F0}"/>
                </c:ext>
              </c:extLst>
            </c:dLbl>
            <c:dLbl>
              <c:idx val="98"/>
              <c:delete val="1"/>
              <c:extLst>
                <c:ext xmlns:c15="http://schemas.microsoft.com/office/drawing/2012/chart" uri="{CE6537A1-D6FC-4f65-9D91-7224C49458BB}"/>
                <c:ext xmlns:c16="http://schemas.microsoft.com/office/drawing/2014/chart" uri="{C3380CC4-5D6E-409C-BE32-E72D297353CC}">
                  <c16:uniqueId val="{00000339-E05B-4A45-9F14-F2A3DE12A7F0}"/>
                </c:ext>
              </c:extLst>
            </c:dLbl>
            <c:dLbl>
              <c:idx val="99"/>
              <c:delete val="1"/>
              <c:extLst>
                <c:ext xmlns:c15="http://schemas.microsoft.com/office/drawing/2012/chart" uri="{CE6537A1-D6FC-4f65-9D91-7224C49458BB}"/>
                <c:ext xmlns:c16="http://schemas.microsoft.com/office/drawing/2014/chart" uri="{C3380CC4-5D6E-409C-BE32-E72D297353CC}">
                  <c16:uniqueId val="{0000033A-E05B-4A45-9F14-F2A3DE12A7F0}"/>
                </c:ext>
              </c:extLst>
            </c:dLbl>
            <c:dLbl>
              <c:idx val="100"/>
              <c:delete val="1"/>
              <c:extLst>
                <c:ext xmlns:c15="http://schemas.microsoft.com/office/drawing/2012/chart" uri="{CE6537A1-D6FC-4f65-9D91-7224C49458BB}"/>
                <c:ext xmlns:c16="http://schemas.microsoft.com/office/drawing/2014/chart" uri="{C3380CC4-5D6E-409C-BE32-E72D297353CC}">
                  <c16:uniqueId val="{0000033B-E05B-4A45-9F14-F2A3DE12A7F0}"/>
                </c:ext>
              </c:extLst>
            </c:dLbl>
            <c:dLbl>
              <c:idx val="101"/>
              <c:delete val="1"/>
              <c:extLst>
                <c:ext xmlns:c15="http://schemas.microsoft.com/office/drawing/2012/chart" uri="{CE6537A1-D6FC-4f65-9D91-7224C49458BB}"/>
                <c:ext xmlns:c16="http://schemas.microsoft.com/office/drawing/2014/chart" uri="{C3380CC4-5D6E-409C-BE32-E72D297353CC}">
                  <c16:uniqueId val="{0000033C-E05B-4A45-9F14-F2A3DE12A7F0}"/>
                </c:ext>
              </c:extLst>
            </c:dLbl>
            <c:dLbl>
              <c:idx val="102"/>
              <c:delete val="1"/>
              <c:extLst>
                <c:ext xmlns:c15="http://schemas.microsoft.com/office/drawing/2012/chart" uri="{CE6537A1-D6FC-4f65-9D91-7224C49458BB}"/>
                <c:ext xmlns:c16="http://schemas.microsoft.com/office/drawing/2014/chart" uri="{C3380CC4-5D6E-409C-BE32-E72D297353CC}">
                  <c16:uniqueId val="{0000033D-E05B-4A45-9F14-F2A3DE12A7F0}"/>
                </c:ext>
              </c:extLst>
            </c:dLbl>
            <c:dLbl>
              <c:idx val="103"/>
              <c:delete val="1"/>
              <c:extLst>
                <c:ext xmlns:c15="http://schemas.microsoft.com/office/drawing/2012/chart" uri="{CE6537A1-D6FC-4f65-9D91-7224C49458BB}"/>
                <c:ext xmlns:c16="http://schemas.microsoft.com/office/drawing/2014/chart" uri="{C3380CC4-5D6E-409C-BE32-E72D297353CC}">
                  <c16:uniqueId val="{0000033E-E05B-4A45-9F14-F2A3DE12A7F0}"/>
                </c:ext>
              </c:extLst>
            </c:dLbl>
            <c:dLbl>
              <c:idx val="104"/>
              <c:delete val="1"/>
              <c:extLst>
                <c:ext xmlns:c15="http://schemas.microsoft.com/office/drawing/2012/chart" uri="{CE6537A1-D6FC-4f65-9D91-7224C49458BB}"/>
                <c:ext xmlns:c16="http://schemas.microsoft.com/office/drawing/2014/chart" uri="{C3380CC4-5D6E-409C-BE32-E72D297353CC}">
                  <c16:uniqueId val="{0000033F-E05B-4A45-9F14-F2A3DE12A7F0}"/>
                </c:ext>
              </c:extLst>
            </c:dLbl>
            <c:dLbl>
              <c:idx val="105"/>
              <c:delete val="1"/>
              <c:extLst>
                <c:ext xmlns:c15="http://schemas.microsoft.com/office/drawing/2012/chart" uri="{CE6537A1-D6FC-4f65-9D91-7224C49458BB}"/>
                <c:ext xmlns:c16="http://schemas.microsoft.com/office/drawing/2014/chart" uri="{C3380CC4-5D6E-409C-BE32-E72D297353CC}">
                  <c16:uniqueId val="{00000340-E05B-4A45-9F14-F2A3DE12A7F0}"/>
                </c:ext>
              </c:extLst>
            </c:dLbl>
            <c:dLbl>
              <c:idx val="106"/>
              <c:delete val="1"/>
              <c:extLst>
                <c:ext xmlns:c15="http://schemas.microsoft.com/office/drawing/2012/chart" uri="{CE6537A1-D6FC-4f65-9D91-7224C49458BB}"/>
                <c:ext xmlns:c16="http://schemas.microsoft.com/office/drawing/2014/chart" uri="{C3380CC4-5D6E-409C-BE32-E72D297353CC}">
                  <c16:uniqueId val="{00000341-E05B-4A45-9F14-F2A3DE12A7F0}"/>
                </c:ext>
              </c:extLst>
            </c:dLbl>
            <c:dLbl>
              <c:idx val="107"/>
              <c:delete val="1"/>
              <c:extLst>
                <c:ext xmlns:c15="http://schemas.microsoft.com/office/drawing/2012/chart" uri="{CE6537A1-D6FC-4f65-9D91-7224C49458BB}"/>
                <c:ext xmlns:c16="http://schemas.microsoft.com/office/drawing/2014/chart" uri="{C3380CC4-5D6E-409C-BE32-E72D297353CC}">
                  <c16:uniqueId val="{00000342-E05B-4A45-9F14-F2A3DE12A7F0}"/>
                </c:ext>
              </c:extLst>
            </c:dLbl>
            <c:dLbl>
              <c:idx val="108"/>
              <c:delete val="1"/>
              <c:extLst>
                <c:ext xmlns:c15="http://schemas.microsoft.com/office/drawing/2012/chart" uri="{CE6537A1-D6FC-4f65-9D91-7224C49458BB}"/>
                <c:ext xmlns:c16="http://schemas.microsoft.com/office/drawing/2014/chart" uri="{C3380CC4-5D6E-409C-BE32-E72D297353CC}">
                  <c16:uniqueId val="{00000343-E05B-4A45-9F14-F2A3DE12A7F0}"/>
                </c:ext>
              </c:extLst>
            </c:dLbl>
            <c:dLbl>
              <c:idx val="109"/>
              <c:delete val="1"/>
              <c:extLst>
                <c:ext xmlns:c15="http://schemas.microsoft.com/office/drawing/2012/chart" uri="{CE6537A1-D6FC-4f65-9D91-7224C49458BB}"/>
                <c:ext xmlns:c16="http://schemas.microsoft.com/office/drawing/2014/chart" uri="{C3380CC4-5D6E-409C-BE32-E72D297353CC}">
                  <c16:uniqueId val="{00000344-E05B-4A45-9F14-F2A3DE12A7F0}"/>
                </c:ext>
              </c:extLst>
            </c:dLbl>
            <c:dLbl>
              <c:idx val="110"/>
              <c:delete val="1"/>
              <c:extLst>
                <c:ext xmlns:c15="http://schemas.microsoft.com/office/drawing/2012/chart" uri="{CE6537A1-D6FC-4f65-9D91-7224C49458BB}"/>
                <c:ext xmlns:c16="http://schemas.microsoft.com/office/drawing/2014/chart" uri="{C3380CC4-5D6E-409C-BE32-E72D297353CC}">
                  <c16:uniqueId val="{00000345-E05B-4A45-9F14-F2A3DE12A7F0}"/>
                </c:ext>
              </c:extLst>
            </c:dLbl>
            <c:dLbl>
              <c:idx val="111"/>
              <c:delete val="1"/>
              <c:extLst>
                <c:ext xmlns:c15="http://schemas.microsoft.com/office/drawing/2012/chart" uri="{CE6537A1-D6FC-4f65-9D91-7224C49458BB}"/>
                <c:ext xmlns:c16="http://schemas.microsoft.com/office/drawing/2014/chart" uri="{C3380CC4-5D6E-409C-BE32-E72D297353CC}">
                  <c16:uniqueId val="{00000346-E05B-4A45-9F14-F2A3DE12A7F0}"/>
                </c:ext>
              </c:extLst>
            </c:dLbl>
            <c:dLbl>
              <c:idx val="112"/>
              <c:delete val="1"/>
              <c:extLst>
                <c:ext xmlns:c15="http://schemas.microsoft.com/office/drawing/2012/chart" uri="{CE6537A1-D6FC-4f65-9D91-7224C49458BB}"/>
                <c:ext xmlns:c16="http://schemas.microsoft.com/office/drawing/2014/chart" uri="{C3380CC4-5D6E-409C-BE32-E72D297353CC}">
                  <c16:uniqueId val="{00000347-E05B-4A45-9F14-F2A3DE12A7F0}"/>
                </c:ext>
              </c:extLst>
            </c:dLbl>
            <c:dLbl>
              <c:idx val="113"/>
              <c:delete val="1"/>
              <c:extLst>
                <c:ext xmlns:c15="http://schemas.microsoft.com/office/drawing/2012/chart" uri="{CE6537A1-D6FC-4f65-9D91-7224C49458BB}"/>
                <c:ext xmlns:c16="http://schemas.microsoft.com/office/drawing/2014/chart" uri="{C3380CC4-5D6E-409C-BE32-E72D297353CC}">
                  <c16:uniqueId val="{00000348-E05B-4A45-9F14-F2A3DE12A7F0}"/>
                </c:ext>
              </c:extLst>
            </c:dLbl>
            <c:dLbl>
              <c:idx val="114"/>
              <c:delete val="1"/>
              <c:extLst>
                <c:ext xmlns:c15="http://schemas.microsoft.com/office/drawing/2012/chart" uri="{CE6537A1-D6FC-4f65-9D91-7224C49458BB}"/>
                <c:ext xmlns:c16="http://schemas.microsoft.com/office/drawing/2014/chart" uri="{C3380CC4-5D6E-409C-BE32-E72D297353CC}">
                  <c16:uniqueId val="{00000349-E05B-4A45-9F14-F2A3DE12A7F0}"/>
                </c:ext>
              </c:extLst>
            </c:dLbl>
            <c:dLbl>
              <c:idx val="115"/>
              <c:delete val="1"/>
              <c:extLst>
                <c:ext xmlns:c15="http://schemas.microsoft.com/office/drawing/2012/chart" uri="{CE6537A1-D6FC-4f65-9D91-7224C49458BB}"/>
                <c:ext xmlns:c16="http://schemas.microsoft.com/office/drawing/2014/chart" uri="{C3380CC4-5D6E-409C-BE32-E72D297353CC}">
                  <c16:uniqueId val="{0000034A-E05B-4A45-9F14-F2A3DE12A7F0}"/>
                </c:ext>
              </c:extLst>
            </c:dLbl>
            <c:dLbl>
              <c:idx val="116"/>
              <c:delete val="1"/>
              <c:extLst>
                <c:ext xmlns:c15="http://schemas.microsoft.com/office/drawing/2012/chart" uri="{CE6537A1-D6FC-4f65-9D91-7224C49458BB}"/>
                <c:ext xmlns:c16="http://schemas.microsoft.com/office/drawing/2014/chart" uri="{C3380CC4-5D6E-409C-BE32-E72D297353CC}">
                  <c16:uniqueId val="{0000034B-E05B-4A45-9F14-F2A3DE12A7F0}"/>
                </c:ext>
              </c:extLst>
            </c:dLbl>
            <c:dLbl>
              <c:idx val="117"/>
              <c:delete val="1"/>
              <c:extLst>
                <c:ext xmlns:c15="http://schemas.microsoft.com/office/drawing/2012/chart" uri="{CE6537A1-D6FC-4f65-9D91-7224C49458BB}"/>
                <c:ext xmlns:c16="http://schemas.microsoft.com/office/drawing/2014/chart" uri="{C3380CC4-5D6E-409C-BE32-E72D297353CC}">
                  <c16:uniqueId val="{0000034C-E05B-4A45-9F14-F2A3DE12A7F0}"/>
                </c:ext>
              </c:extLst>
            </c:dLbl>
            <c:dLbl>
              <c:idx val="118"/>
              <c:delete val="1"/>
              <c:extLst>
                <c:ext xmlns:c15="http://schemas.microsoft.com/office/drawing/2012/chart" uri="{CE6537A1-D6FC-4f65-9D91-7224C49458BB}"/>
                <c:ext xmlns:c16="http://schemas.microsoft.com/office/drawing/2014/chart" uri="{C3380CC4-5D6E-409C-BE32-E72D297353CC}">
                  <c16:uniqueId val="{0000034D-E05B-4A45-9F14-F2A3DE12A7F0}"/>
                </c:ext>
              </c:extLst>
            </c:dLbl>
            <c:dLbl>
              <c:idx val="119"/>
              <c:delete val="1"/>
              <c:extLst>
                <c:ext xmlns:c15="http://schemas.microsoft.com/office/drawing/2012/chart" uri="{CE6537A1-D6FC-4f65-9D91-7224C49458BB}"/>
                <c:ext xmlns:c16="http://schemas.microsoft.com/office/drawing/2014/chart" uri="{C3380CC4-5D6E-409C-BE32-E72D297353CC}">
                  <c16:uniqueId val="{0000034E-E05B-4A45-9F14-F2A3DE12A7F0}"/>
                </c:ext>
              </c:extLst>
            </c:dLbl>
            <c:dLbl>
              <c:idx val="120"/>
              <c:delete val="1"/>
              <c:extLst>
                <c:ext xmlns:c15="http://schemas.microsoft.com/office/drawing/2012/chart" uri="{CE6537A1-D6FC-4f65-9D91-7224C49458BB}"/>
                <c:ext xmlns:c16="http://schemas.microsoft.com/office/drawing/2014/chart" uri="{C3380CC4-5D6E-409C-BE32-E72D297353CC}">
                  <c16:uniqueId val="{0000034F-E05B-4A45-9F14-F2A3DE12A7F0}"/>
                </c:ext>
              </c:extLst>
            </c:dLbl>
            <c:dLbl>
              <c:idx val="121"/>
              <c:delete val="1"/>
              <c:extLst>
                <c:ext xmlns:c15="http://schemas.microsoft.com/office/drawing/2012/chart" uri="{CE6537A1-D6FC-4f65-9D91-7224C49458BB}"/>
                <c:ext xmlns:c16="http://schemas.microsoft.com/office/drawing/2014/chart" uri="{C3380CC4-5D6E-409C-BE32-E72D297353CC}">
                  <c16:uniqueId val="{00000350-E05B-4A45-9F14-F2A3DE12A7F0}"/>
                </c:ext>
              </c:extLst>
            </c:dLbl>
            <c:dLbl>
              <c:idx val="122"/>
              <c:delete val="1"/>
              <c:extLst>
                <c:ext xmlns:c15="http://schemas.microsoft.com/office/drawing/2012/chart" uri="{CE6537A1-D6FC-4f65-9D91-7224C49458BB}"/>
                <c:ext xmlns:c16="http://schemas.microsoft.com/office/drawing/2014/chart" uri="{C3380CC4-5D6E-409C-BE32-E72D297353CC}">
                  <c16:uniqueId val="{00000351-E05B-4A45-9F14-F2A3DE12A7F0}"/>
                </c:ext>
              </c:extLst>
            </c:dLbl>
            <c:dLbl>
              <c:idx val="123"/>
              <c:delete val="1"/>
              <c:extLst>
                <c:ext xmlns:c15="http://schemas.microsoft.com/office/drawing/2012/chart" uri="{CE6537A1-D6FC-4f65-9D91-7224C49458BB}"/>
                <c:ext xmlns:c16="http://schemas.microsoft.com/office/drawing/2014/chart" uri="{C3380CC4-5D6E-409C-BE32-E72D297353CC}">
                  <c16:uniqueId val="{00000352-E05B-4A45-9F14-F2A3DE12A7F0}"/>
                </c:ext>
              </c:extLst>
            </c:dLbl>
            <c:dLbl>
              <c:idx val="124"/>
              <c:delete val="1"/>
              <c:extLst>
                <c:ext xmlns:c15="http://schemas.microsoft.com/office/drawing/2012/chart" uri="{CE6537A1-D6FC-4f65-9D91-7224C49458BB}"/>
                <c:ext xmlns:c16="http://schemas.microsoft.com/office/drawing/2014/chart" uri="{C3380CC4-5D6E-409C-BE32-E72D297353CC}">
                  <c16:uniqueId val="{00000353-E05B-4A45-9F14-F2A3DE12A7F0}"/>
                </c:ext>
              </c:extLst>
            </c:dLbl>
            <c:dLbl>
              <c:idx val="125"/>
              <c:delete val="1"/>
              <c:extLst>
                <c:ext xmlns:c15="http://schemas.microsoft.com/office/drawing/2012/chart" uri="{CE6537A1-D6FC-4f65-9D91-7224C49458BB}"/>
                <c:ext xmlns:c16="http://schemas.microsoft.com/office/drawing/2014/chart" uri="{C3380CC4-5D6E-409C-BE32-E72D297353CC}">
                  <c16:uniqueId val="{00000354-E05B-4A45-9F14-F2A3DE12A7F0}"/>
                </c:ext>
              </c:extLst>
            </c:dLbl>
            <c:dLbl>
              <c:idx val="126"/>
              <c:delete val="1"/>
              <c:extLst>
                <c:ext xmlns:c15="http://schemas.microsoft.com/office/drawing/2012/chart" uri="{CE6537A1-D6FC-4f65-9D91-7224C49458BB}"/>
                <c:ext xmlns:c16="http://schemas.microsoft.com/office/drawing/2014/chart" uri="{C3380CC4-5D6E-409C-BE32-E72D297353CC}">
                  <c16:uniqueId val="{00000355-E05B-4A45-9F14-F2A3DE12A7F0}"/>
                </c:ext>
              </c:extLst>
            </c:dLbl>
            <c:dLbl>
              <c:idx val="127"/>
              <c:delete val="1"/>
              <c:extLst>
                <c:ext xmlns:c15="http://schemas.microsoft.com/office/drawing/2012/chart" uri="{CE6537A1-D6FC-4f65-9D91-7224C49458BB}"/>
                <c:ext xmlns:c16="http://schemas.microsoft.com/office/drawing/2014/chart" uri="{C3380CC4-5D6E-409C-BE32-E72D297353CC}">
                  <c16:uniqueId val="{00000356-E05B-4A45-9F14-F2A3DE12A7F0}"/>
                </c:ext>
              </c:extLst>
            </c:dLbl>
            <c:dLbl>
              <c:idx val="128"/>
              <c:delete val="1"/>
              <c:extLst>
                <c:ext xmlns:c15="http://schemas.microsoft.com/office/drawing/2012/chart" uri="{CE6537A1-D6FC-4f65-9D91-7224C49458BB}"/>
                <c:ext xmlns:c16="http://schemas.microsoft.com/office/drawing/2014/chart" uri="{C3380CC4-5D6E-409C-BE32-E72D297353CC}">
                  <c16:uniqueId val="{00000357-E05B-4A45-9F14-F2A3DE12A7F0}"/>
                </c:ext>
              </c:extLst>
            </c:dLbl>
            <c:dLbl>
              <c:idx val="129"/>
              <c:delete val="1"/>
              <c:extLst>
                <c:ext xmlns:c15="http://schemas.microsoft.com/office/drawing/2012/chart" uri="{CE6537A1-D6FC-4f65-9D91-7224C49458BB}"/>
                <c:ext xmlns:c16="http://schemas.microsoft.com/office/drawing/2014/chart" uri="{C3380CC4-5D6E-409C-BE32-E72D297353CC}">
                  <c16:uniqueId val="{00000358-E05B-4A45-9F14-F2A3DE12A7F0}"/>
                </c:ext>
              </c:extLst>
            </c:dLbl>
            <c:dLbl>
              <c:idx val="130"/>
              <c:delete val="1"/>
              <c:extLst>
                <c:ext xmlns:c15="http://schemas.microsoft.com/office/drawing/2012/chart" uri="{CE6537A1-D6FC-4f65-9D91-7224C49458BB}"/>
                <c:ext xmlns:c16="http://schemas.microsoft.com/office/drawing/2014/chart" uri="{C3380CC4-5D6E-409C-BE32-E72D297353CC}">
                  <c16:uniqueId val="{00000359-E05B-4A45-9F14-F2A3DE12A7F0}"/>
                </c:ext>
              </c:extLst>
            </c:dLbl>
            <c:dLbl>
              <c:idx val="131"/>
              <c:delete val="1"/>
              <c:extLst>
                <c:ext xmlns:c15="http://schemas.microsoft.com/office/drawing/2012/chart" uri="{CE6537A1-D6FC-4f65-9D91-7224C49458BB}"/>
                <c:ext xmlns:c16="http://schemas.microsoft.com/office/drawing/2014/chart" uri="{C3380CC4-5D6E-409C-BE32-E72D297353CC}">
                  <c16:uniqueId val="{0000035A-E05B-4A45-9F14-F2A3DE12A7F0}"/>
                </c:ext>
              </c:extLst>
            </c:dLbl>
            <c:dLbl>
              <c:idx val="132"/>
              <c:delete val="1"/>
              <c:extLst>
                <c:ext xmlns:c15="http://schemas.microsoft.com/office/drawing/2012/chart" uri="{CE6537A1-D6FC-4f65-9D91-7224C49458BB}"/>
                <c:ext xmlns:c16="http://schemas.microsoft.com/office/drawing/2014/chart" uri="{C3380CC4-5D6E-409C-BE32-E72D297353CC}">
                  <c16:uniqueId val="{0000035B-E05B-4A45-9F14-F2A3DE12A7F0}"/>
                </c:ext>
              </c:extLst>
            </c:dLbl>
            <c:dLbl>
              <c:idx val="133"/>
              <c:delete val="1"/>
              <c:extLst>
                <c:ext xmlns:c15="http://schemas.microsoft.com/office/drawing/2012/chart" uri="{CE6537A1-D6FC-4f65-9D91-7224C49458BB}"/>
                <c:ext xmlns:c16="http://schemas.microsoft.com/office/drawing/2014/chart" uri="{C3380CC4-5D6E-409C-BE32-E72D297353CC}">
                  <c16:uniqueId val="{0000035C-E05B-4A45-9F14-F2A3DE12A7F0}"/>
                </c:ext>
              </c:extLst>
            </c:dLbl>
            <c:dLbl>
              <c:idx val="134"/>
              <c:delete val="1"/>
              <c:extLst>
                <c:ext xmlns:c15="http://schemas.microsoft.com/office/drawing/2012/chart" uri="{CE6537A1-D6FC-4f65-9D91-7224C49458BB}"/>
                <c:ext xmlns:c16="http://schemas.microsoft.com/office/drawing/2014/chart" uri="{C3380CC4-5D6E-409C-BE32-E72D297353CC}">
                  <c16:uniqueId val="{0000035D-E05B-4A45-9F14-F2A3DE12A7F0}"/>
                </c:ext>
              </c:extLst>
            </c:dLbl>
            <c:dLbl>
              <c:idx val="135"/>
              <c:delete val="1"/>
              <c:extLst>
                <c:ext xmlns:c15="http://schemas.microsoft.com/office/drawing/2012/chart" uri="{CE6537A1-D6FC-4f65-9D91-7224C49458BB}"/>
                <c:ext xmlns:c16="http://schemas.microsoft.com/office/drawing/2014/chart" uri="{C3380CC4-5D6E-409C-BE32-E72D297353CC}">
                  <c16:uniqueId val="{0000035E-E05B-4A45-9F14-F2A3DE12A7F0}"/>
                </c:ext>
              </c:extLst>
            </c:dLbl>
            <c:dLbl>
              <c:idx val="136"/>
              <c:delete val="1"/>
              <c:extLst>
                <c:ext xmlns:c15="http://schemas.microsoft.com/office/drawing/2012/chart" uri="{CE6537A1-D6FC-4f65-9D91-7224C49458BB}"/>
                <c:ext xmlns:c16="http://schemas.microsoft.com/office/drawing/2014/chart" uri="{C3380CC4-5D6E-409C-BE32-E72D297353CC}">
                  <c16:uniqueId val="{0000035F-E05B-4A45-9F14-F2A3DE12A7F0}"/>
                </c:ext>
              </c:extLst>
            </c:dLbl>
            <c:dLbl>
              <c:idx val="137"/>
              <c:delete val="1"/>
              <c:extLst>
                <c:ext xmlns:c15="http://schemas.microsoft.com/office/drawing/2012/chart" uri="{CE6537A1-D6FC-4f65-9D91-7224C49458BB}"/>
                <c:ext xmlns:c16="http://schemas.microsoft.com/office/drawing/2014/chart" uri="{C3380CC4-5D6E-409C-BE32-E72D297353CC}">
                  <c16:uniqueId val="{00000360-E05B-4A45-9F14-F2A3DE12A7F0}"/>
                </c:ext>
              </c:extLst>
            </c:dLbl>
            <c:dLbl>
              <c:idx val="138"/>
              <c:delete val="1"/>
              <c:extLst>
                <c:ext xmlns:c15="http://schemas.microsoft.com/office/drawing/2012/chart" uri="{CE6537A1-D6FC-4f65-9D91-7224C49458BB}"/>
                <c:ext xmlns:c16="http://schemas.microsoft.com/office/drawing/2014/chart" uri="{C3380CC4-5D6E-409C-BE32-E72D297353CC}">
                  <c16:uniqueId val="{00000361-E05B-4A45-9F14-F2A3DE12A7F0}"/>
                </c:ext>
              </c:extLst>
            </c:dLbl>
            <c:dLbl>
              <c:idx val="139"/>
              <c:delete val="1"/>
              <c:extLst>
                <c:ext xmlns:c15="http://schemas.microsoft.com/office/drawing/2012/chart" uri="{CE6537A1-D6FC-4f65-9D91-7224C49458BB}"/>
                <c:ext xmlns:c16="http://schemas.microsoft.com/office/drawing/2014/chart" uri="{C3380CC4-5D6E-409C-BE32-E72D297353CC}">
                  <c16:uniqueId val="{00000362-E05B-4A45-9F14-F2A3DE12A7F0}"/>
                </c:ext>
              </c:extLst>
            </c:dLbl>
            <c:dLbl>
              <c:idx val="140"/>
              <c:delete val="1"/>
              <c:extLst>
                <c:ext xmlns:c15="http://schemas.microsoft.com/office/drawing/2012/chart" uri="{CE6537A1-D6FC-4f65-9D91-7224C49458BB}"/>
                <c:ext xmlns:c16="http://schemas.microsoft.com/office/drawing/2014/chart" uri="{C3380CC4-5D6E-409C-BE32-E72D297353CC}">
                  <c16:uniqueId val="{00000363-E05B-4A45-9F14-F2A3DE12A7F0}"/>
                </c:ext>
              </c:extLst>
            </c:dLbl>
            <c:dLbl>
              <c:idx val="141"/>
              <c:delete val="1"/>
              <c:extLst>
                <c:ext xmlns:c15="http://schemas.microsoft.com/office/drawing/2012/chart" uri="{CE6537A1-D6FC-4f65-9D91-7224C49458BB}"/>
                <c:ext xmlns:c16="http://schemas.microsoft.com/office/drawing/2014/chart" uri="{C3380CC4-5D6E-409C-BE32-E72D297353CC}">
                  <c16:uniqueId val="{00000364-E05B-4A45-9F14-F2A3DE12A7F0}"/>
                </c:ext>
              </c:extLst>
            </c:dLbl>
            <c:dLbl>
              <c:idx val="142"/>
              <c:delete val="1"/>
              <c:extLst>
                <c:ext xmlns:c15="http://schemas.microsoft.com/office/drawing/2012/chart" uri="{CE6537A1-D6FC-4f65-9D91-7224C49458BB}"/>
                <c:ext xmlns:c16="http://schemas.microsoft.com/office/drawing/2014/chart" uri="{C3380CC4-5D6E-409C-BE32-E72D297353CC}">
                  <c16:uniqueId val="{00000365-E05B-4A45-9F14-F2A3DE12A7F0}"/>
                </c:ext>
              </c:extLst>
            </c:dLbl>
            <c:dLbl>
              <c:idx val="143"/>
              <c:delete val="1"/>
              <c:extLst>
                <c:ext xmlns:c15="http://schemas.microsoft.com/office/drawing/2012/chart" uri="{CE6537A1-D6FC-4f65-9D91-7224C49458BB}"/>
                <c:ext xmlns:c16="http://schemas.microsoft.com/office/drawing/2014/chart" uri="{C3380CC4-5D6E-409C-BE32-E72D297353CC}">
                  <c16:uniqueId val="{00000366-E05B-4A45-9F14-F2A3DE12A7F0}"/>
                </c:ext>
              </c:extLst>
            </c:dLbl>
            <c:dLbl>
              <c:idx val="144"/>
              <c:delete val="1"/>
              <c:extLst>
                <c:ext xmlns:c15="http://schemas.microsoft.com/office/drawing/2012/chart" uri="{CE6537A1-D6FC-4f65-9D91-7224C49458BB}"/>
                <c:ext xmlns:c16="http://schemas.microsoft.com/office/drawing/2014/chart" uri="{C3380CC4-5D6E-409C-BE32-E72D297353CC}">
                  <c16:uniqueId val="{00000367-E05B-4A45-9F14-F2A3DE12A7F0}"/>
                </c:ext>
              </c:extLst>
            </c:dLbl>
            <c:dLbl>
              <c:idx val="145"/>
              <c:delete val="1"/>
              <c:extLst>
                <c:ext xmlns:c15="http://schemas.microsoft.com/office/drawing/2012/chart" uri="{CE6537A1-D6FC-4f65-9D91-7224C49458BB}"/>
                <c:ext xmlns:c16="http://schemas.microsoft.com/office/drawing/2014/chart" uri="{C3380CC4-5D6E-409C-BE32-E72D297353CC}">
                  <c16:uniqueId val="{00000368-E05B-4A45-9F14-F2A3DE12A7F0}"/>
                </c:ext>
              </c:extLst>
            </c:dLbl>
            <c:dLbl>
              <c:idx val="146"/>
              <c:delete val="1"/>
              <c:extLst>
                <c:ext xmlns:c15="http://schemas.microsoft.com/office/drawing/2012/chart" uri="{CE6537A1-D6FC-4f65-9D91-7224C49458BB}"/>
                <c:ext xmlns:c16="http://schemas.microsoft.com/office/drawing/2014/chart" uri="{C3380CC4-5D6E-409C-BE32-E72D297353CC}">
                  <c16:uniqueId val="{00000369-E05B-4A45-9F14-F2A3DE12A7F0}"/>
                </c:ext>
              </c:extLst>
            </c:dLbl>
            <c:dLbl>
              <c:idx val="147"/>
              <c:delete val="1"/>
              <c:extLst>
                <c:ext xmlns:c15="http://schemas.microsoft.com/office/drawing/2012/chart" uri="{CE6537A1-D6FC-4f65-9D91-7224C49458BB}"/>
                <c:ext xmlns:c16="http://schemas.microsoft.com/office/drawing/2014/chart" uri="{C3380CC4-5D6E-409C-BE32-E72D297353CC}">
                  <c16:uniqueId val="{0000036A-E05B-4A45-9F14-F2A3DE12A7F0}"/>
                </c:ext>
              </c:extLst>
            </c:dLbl>
            <c:dLbl>
              <c:idx val="148"/>
              <c:delete val="1"/>
              <c:extLst>
                <c:ext xmlns:c15="http://schemas.microsoft.com/office/drawing/2012/chart" uri="{CE6537A1-D6FC-4f65-9D91-7224C49458BB}"/>
                <c:ext xmlns:c16="http://schemas.microsoft.com/office/drawing/2014/chart" uri="{C3380CC4-5D6E-409C-BE32-E72D297353CC}">
                  <c16:uniqueId val="{0000036B-E05B-4A45-9F14-F2A3DE12A7F0}"/>
                </c:ext>
              </c:extLst>
            </c:dLbl>
            <c:dLbl>
              <c:idx val="149"/>
              <c:delete val="1"/>
              <c:extLst>
                <c:ext xmlns:c15="http://schemas.microsoft.com/office/drawing/2012/chart" uri="{CE6537A1-D6FC-4f65-9D91-7224C49458BB}"/>
                <c:ext xmlns:c16="http://schemas.microsoft.com/office/drawing/2014/chart" uri="{C3380CC4-5D6E-409C-BE32-E72D297353CC}">
                  <c16:uniqueId val="{0000036C-E05B-4A45-9F14-F2A3DE12A7F0}"/>
                </c:ext>
              </c:extLst>
            </c:dLbl>
            <c:dLbl>
              <c:idx val="150"/>
              <c:delete val="1"/>
              <c:extLst>
                <c:ext xmlns:c15="http://schemas.microsoft.com/office/drawing/2012/chart" uri="{CE6537A1-D6FC-4f65-9D91-7224C49458BB}"/>
                <c:ext xmlns:c16="http://schemas.microsoft.com/office/drawing/2014/chart" uri="{C3380CC4-5D6E-409C-BE32-E72D297353CC}">
                  <c16:uniqueId val="{0000036D-E05B-4A45-9F14-F2A3DE12A7F0}"/>
                </c:ext>
              </c:extLst>
            </c:dLbl>
            <c:dLbl>
              <c:idx val="151"/>
              <c:delete val="1"/>
              <c:extLst>
                <c:ext xmlns:c15="http://schemas.microsoft.com/office/drawing/2012/chart" uri="{CE6537A1-D6FC-4f65-9D91-7224C49458BB}"/>
                <c:ext xmlns:c16="http://schemas.microsoft.com/office/drawing/2014/chart" uri="{C3380CC4-5D6E-409C-BE32-E72D297353CC}">
                  <c16:uniqueId val="{0000036E-E05B-4A45-9F14-F2A3DE12A7F0}"/>
                </c:ext>
              </c:extLst>
            </c:dLbl>
            <c:dLbl>
              <c:idx val="152"/>
              <c:delete val="1"/>
              <c:extLst>
                <c:ext xmlns:c15="http://schemas.microsoft.com/office/drawing/2012/chart" uri="{CE6537A1-D6FC-4f65-9D91-7224C49458BB}"/>
                <c:ext xmlns:c16="http://schemas.microsoft.com/office/drawing/2014/chart" uri="{C3380CC4-5D6E-409C-BE32-E72D297353CC}">
                  <c16:uniqueId val="{0000036F-E05B-4A45-9F14-F2A3DE12A7F0}"/>
                </c:ext>
              </c:extLst>
            </c:dLbl>
            <c:dLbl>
              <c:idx val="153"/>
              <c:delete val="1"/>
              <c:extLst>
                <c:ext xmlns:c15="http://schemas.microsoft.com/office/drawing/2012/chart" uri="{CE6537A1-D6FC-4f65-9D91-7224C49458BB}"/>
                <c:ext xmlns:c16="http://schemas.microsoft.com/office/drawing/2014/chart" uri="{C3380CC4-5D6E-409C-BE32-E72D297353CC}">
                  <c16:uniqueId val="{00000370-E05B-4A45-9F14-F2A3DE12A7F0}"/>
                </c:ext>
              </c:extLst>
            </c:dLbl>
            <c:dLbl>
              <c:idx val="154"/>
              <c:delete val="1"/>
              <c:extLst>
                <c:ext xmlns:c15="http://schemas.microsoft.com/office/drawing/2012/chart" uri="{CE6537A1-D6FC-4f65-9D91-7224C49458BB}"/>
                <c:ext xmlns:c16="http://schemas.microsoft.com/office/drawing/2014/chart" uri="{C3380CC4-5D6E-409C-BE32-E72D297353CC}">
                  <c16:uniqueId val="{00000371-E05B-4A45-9F14-F2A3DE12A7F0}"/>
                </c:ext>
              </c:extLst>
            </c:dLbl>
            <c:dLbl>
              <c:idx val="155"/>
              <c:delete val="1"/>
              <c:extLst>
                <c:ext xmlns:c15="http://schemas.microsoft.com/office/drawing/2012/chart" uri="{CE6537A1-D6FC-4f65-9D91-7224C49458BB}"/>
                <c:ext xmlns:c16="http://schemas.microsoft.com/office/drawing/2014/chart" uri="{C3380CC4-5D6E-409C-BE32-E72D297353CC}">
                  <c16:uniqueId val="{00000372-E05B-4A45-9F14-F2A3DE12A7F0}"/>
                </c:ext>
              </c:extLst>
            </c:dLbl>
            <c:dLbl>
              <c:idx val="156"/>
              <c:delete val="1"/>
              <c:extLst>
                <c:ext xmlns:c15="http://schemas.microsoft.com/office/drawing/2012/chart" uri="{CE6537A1-D6FC-4f65-9D91-7224C49458BB}">
                  <c15:layout>
                    <c:manualLayout>
                      <c:w val="0.12351748432167237"/>
                      <c:h val="0.10656541666666666"/>
                    </c:manualLayout>
                  </c15:layout>
                </c:ext>
                <c:ext xmlns:c16="http://schemas.microsoft.com/office/drawing/2014/chart" uri="{C3380CC4-5D6E-409C-BE32-E72D297353CC}">
                  <c16:uniqueId val="{00000373-E05B-4A45-9F14-F2A3DE12A7F0}"/>
                </c:ext>
              </c:extLst>
            </c:dLbl>
            <c:dLbl>
              <c:idx val="157"/>
              <c:delete val="1"/>
              <c:extLst>
                <c:ext xmlns:c15="http://schemas.microsoft.com/office/drawing/2012/chart" uri="{CE6537A1-D6FC-4f65-9D91-7224C49458BB}"/>
                <c:ext xmlns:c16="http://schemas.microsoft.com/office/drawing/2014/chart" uri="{C3380CC4-5D6E-409C-BE32-E72D297353CC}">
                  <c16:uniqueId val="{00000374-E05B-4A45-9F14-F2A3DE12A7F0}"/>
                </c:ext>
              </c:extLst>
            </c:dLbl>
            <c:dLbl>
              <c:idx val="158"/>
              <c:delete val="1"/>
              <c:extLst>
                <c:ext xmlns:c15="http://schemas.microsoft.com/office/drawing/2012/chart" uri="{CE6537A1-D6FC-4f65-9D91-7224C49458BB}"/>
                <c:ext xmlns:c16="http://schemas.microsoft.com/office/drawing/2014/chart" uri="{C3380CC4-5D6E-409C-BE32-E72D297353CC}">
                  <c16:uniqueId val="{00000375-E05B-4A45-9F14-F2A3DE12A7F0}"/>
                </c:ext>
              </c:extLst>
            </c:dLbl>
            <c:dLbl>
              <c:idx val="159"/>
              <c:delete val="1"/>
              <c:extLst>
                <c:ext xmlns:c15="http://schemas.microsoft.com/office/drawing/2012/chart" uri="{CE6537A1-D6FC-4f65-9D91-7224C49458BB}"/>
                <c:ext xmlns:c16="http://schemas.microsoft.com/office/drawing/2014/chart" uri="{C3380CC4-5D6E-409C-BE32-E72D297353CC}">
                  <c16:uniqueId val="{00000376-E05B-4A45-9F14-F2A3DE12A7F0}"/>
                </c:ext>
              </c:extLst>
            </c:dLbl>
            <c:dLbl>
              <c:idx val="160"/>
              <c:delete val="1"/>
              <c:extLst>
                <c:ext xmlns:c15="http://schemas.microsoft.com/office/drawing/2012/chart" uri="{CE6537A1-D6FC-4f65-9D91-7224C49458BB}"/>
                <c:ext xmlns:c16="http://schemas.microsoft.com/office/drawing/2014/chart" uri="{C3380CC4-5D6E-409C-BE32-E72D297353CC}">
                  <c16:uniqueId val="{00000377-E05B-4A45-9F14-F2A3DE12A7F0}"/>
                </c:ext>
              </c:extLst>
            </c:dLbl>
            <c:dLbl>
              <c:idx val="161"/>
              <c:delete val="1"/>
              <c:extLst>
                <c:ext xmlns:c15="http://schemas.microsoft.com/office/drawing/2012/chart" uri="{CE6537A1-D6FC-4f65-9D91-7224C49458BB}"/>
                <c:ext xmlns:c16="http://schemas.microsoft.com/office/drawing/2014/chart" uri="{C3380CC4-5D6E-409C-BE32-E72D297353CC}">
                  <c16:uniqueId val="{00000378-E05B-4A45-9F14-F2A3DE12A7F0}"/>
                </c:ext>
              </c:extLst>
            </c:dLbl>
            <c:dLbl>
              <c:idx val="162"/>
              <c:delete val="1"/>
              <c:extLst>
                <c:ext xmlns:c15="http://schemas.microsoft.com/office/drawing/2012/chart" uri="{CE6537A1-D6FC-4f65-9D91-7224C49458BB}"/>
                <c:ext xmlns:c16="http://schemas.microsoft.com/office/drawing/2014/chart" uri="{C3380CC4-5D6E-409C-BE32-E72D297353CC}">
                  <c16:uniqueId val="{00000379-E05B-4A45-9F14-F2A3DE12A7F0}"/>
                </c:ext>
              </c:extLst>
            </c:dLbl>
            <c:dLbl>
              <c:idx val="163"/>
              <c:delete val="1"/>
              <c:extLst>
                <c:ext xmlns:c15="http://schemas.microsoft.com/office/drawing/2012/chart" uri="{CE6537A1-D6FC-4f65-9D91-7224C49458BB}"/>
                <c:ext xmlns:c16="http://schemas.microsoft.com/office/drawing/2014/chart" uri="{C3380CC4-5D6E-409C-BE32-E72D297353CC}">
                  <c16:uniqueId val="{0000037A-E05B-4A45-9F14-F2A3DE12A7F0}"/>
                </c:ext>
              </c:extLst>
            </c:dLbl>
            <c:dLbl>
              <c:idx val="164"/>
              <c:delete val="1"/>
              <c:extLst>
                <c:ext xmlns:c15="http://schemas.microsoft.com/office/drawing/2012/chart" uri="{CE6537A1-D6FC-4f65-9D91-7224C49458BB}"/>
                <c:ext xmlns:c16="http://schemas.microsoft.com/office/drawing/2014/chart" uri="{C3380CC4-5D6E-409C-BE32-E72D297353CC}">
                  <c16:uniqueId val="{0000037B-E05B-4A45-9F14-F2A3DE12A7F0}"/>
                </c:ext>
              </c:extLst>
            </c:dLbl>
            <c:dLbl>
              <c:idx val="165"/>
              <c:delete val="1"/>
              <c:extLst>
                <c:ext xmlns:c15="http://schemas.microsoft.com/office/drawing/2012/chart" uri="{CE6537A1-D6FC-4f65-9D91-7224C49458BB}"/>
                <c:ext xmlns:c16="http://schemas.microsoft.com/office/drawing/2014/chart" uri="{C3380CC4-5D6E-409C-BE32-E72D297353CC}">
                  <c16:uniqueId val="{0000037C-E05B-4A45-9F14-F2A3DE12A7F0}"/>
                </c:ext>
              </c:extLst>
            </c:dLbl>
            <c:dLbl>
              <c:idx val="166"/>
              <c:delete val="1"/>
              <c:extLst>
                <c:ext xmlns:c15="http://schemas.microsoft.com/office/drawing/2012/chart" uri="{CE6537A1-D6FC-4f65-9D91-7224C49458BB}"/>
                <c:ext xmlns:c16="http://schemas.microsoft.com/office/drawing/2014/chart" uri="{C3380CC4-5D6E-409C-BE32-E72D297353CC}">
                  <c16:uniqueId val="{0000037D-E05B-4A45-9F14-F2A3DE12A7F0}"/>
                </c:ext>
              </c:extLst>
            </c:dLbl>
            <c:dLbl>
              <c:idx val="167"/>
              <c:delete val="1"/>
              <c:extLst>
                <c:ext xmlns:c15="http://schemas.microsoft.com/office/drawing/2012/chart" uri="{CE6537A1-D6FC-4f65-9D91-7224C49458BB}"/>
                <c:ext xmlns:c16="http://schemas.microsoft.com/office/drawing/2014/chart" uri="{C3380CC4-5D6E-409C-BE32-E72D297353CC}">
                  <c16:uniqueId val="{0000037E-E05B-4A45-9F14-F2A3DE12A7F0}"/>
                </c:ext>
              </c:extLst>
            </c:dLbl>
            <c:dLbl>
              <c:idx val="168"/>
              <c:delete val="1"/>
              <c:extLst>
                <c:ext xmlns:c15="http://schemas.microsoft.com/office/drawing/2012/chart" uri="{CE6537A1-D6FC-4f65-9D91-7224C49458BB}"/>
                <c:ext xmlns:c16="http://schemas.microsoft.com/office/drawing/2014/chart" uri="{C3380CC4-5D6E-409C-BE32-E72D297353CC}">
                  <c16:uniqueId val="{0000037F-E05B-4A45-9F14-F2A3DE12A7F0}"/>
                </c:ext>
              </c:extLst>
            </c:dLbl>
            <c:dLbl>
              <c:idx val="169"/>
              <c:delete val="1"/>
              <c:extLst>
                <c:ext xmlns:c15="http://schemas.microsoft.com/office/drawing/2012/chart" uri="{CE6537A1-D6FC-4f65-9D91-7224C49458BB}"/>
                <c:ext xmlns:c16="http://schemas.microsoft.com/office/drawing/2014/chart" uri="{C3380CC4-5D6E-409C-BE32-E72D297353CC}">
                  <c16:uniqueId val="{00000380-E05B-4A45-9F14-F2A3DE12A7F0}"/>
                </c:ext>
              </c:extLst>
            </c:dLbl>
            <c:dLbl>
              <c:idx val="170"/>
              <c:delete val="1"/>
              <c:extLst>
                <c:ext xmlns:c15="http://schemas.microsoft.com/office/drawing/2012/chart" uri="{CE6537A1-D6FC-4f65-9D91-7224C49458BB}"/>
                <c:ext xmlns:c16="http://schemas.microsoft.com/office/drawing/2014/chart" uri="{C3380CC4-5D6E-409C-BE32-E72D297353CC}">
                  <c16:uniqueId val="{00000381-E05B-4A45-9F14-F2A3DE12A7F0}"/>
                </c:ext>
              </c:extLst>
            </c:dLbl>
            <c:dLbl>
              <c:idx val="171"/>
              <c:delete val="1"/>
              <c:extLst>
                <c:ext xmlns:c15="http://schemas.microsoft.com/office/drawing/2012/chart" uri="{CE6537A1-D6FC-4f65-9D91-7224C49458BB}"/>
                <c:ext xmlns:c16="http://schemas.microsoft.com/office/drawing/2014/chart" uri="{C3380CC4-5D6E-409C-BE32-E72D297353CC}">
                  <c16:uniqueId val="{00000382-E05B-4A45-9F14-F2A3DE12A7F0}"/>
                </c:ext>
              </c:extLst>
            </c:dLbl>
            <c:dLbl>
              <c:idx val="172"/>
              <c:delete val="1"/>
              <c:extLst>
                <c:ext xmlns:c15="http://schemas.microsoft.com/office/drawing/2012/chart" uri="{CE6537A1-D6FC-4f65-9D91-7224C49458BB}"/>
                <c:ext xmlns:c16="http://schemas.microsoft.com/office/drawing/2014/chart" uri="{C3380CC4-5D6E-409C-BE32-E72D297353CC}">
                  <c16:uniqueId val="{00000383-E05B-4A45-9F14-F2A3DE12A7F0}"/>
                </c:ext>
              </c:extLst>
            </c:dLbl>
            <c:dLbl>
              <c:idx val="173"/>
              <c:delete val="1"/>
              <c:extLst>
                <c:ext xmlns:c15="http://schemas.microsoft.com/office/drawing/2012/chart" uri="{CE6537A1-D6FC-4f65-9D91-7224C49458BB}"/>
                <c:ext xmlns:c16="http://schemas.microsoft.com/office/drawing/2014/chart" uri="{C3380CC4-5D6E-409C-BE32-E72D297353CC}">
                  <c16:uniqueId val="{00000384-E05B-4A45-9F14-F2A3DE12A7F0}"/>
                </c:ext>
              </c:extLst>
            </c:dLbl>
            <c:dLbl>
              <c:idx val="174"/>
              <c:delete val="1"/>
              <c:extLst>
                <c:ext xmlns:c15="http://schemas.microsoft.com/office/drawing/2012/chart" uri="{CE6537A1-D6FC-4f65-9D91-7224C49458BB}"/>
                <c:ext xmlns:c16="http://schemas.microsoft.com/office/drawing/2014/chart" uri="{C3380CC4-5D6E-409C-BE32-E72D297353CC}">
                  <c16:uniqueId val="{00000385-E05B-4A45-9F14-F2A3DE12A7F0}"/>
                </c:ext>
              </c:extLst>
            </c:dLbl>
            <c:dLbl>
              <c:idx val="175"/>
              <c:delete val="1"/>
              <c:extLst>
                <c:ext xmlns:c15="http://schemas.microsoft.com/office/drawing/2012/chart" uri="{CE6537A1-D6FC-4f65-9D91-7224C49458BB}"/>
                <c:ext xmlns:c16="http://schemas.microsoft.com/office/drawing/2014/chart" uri="{C3380CC4-5D6E-409C-BE32-E72D297353CC}">
                  <c16:uniqueId val="{00000386-E05B-4A45-9F14-F2A3DE12A7F0}"/>
                </c:ext>
              </c:extLst>
            </c:dLbl>
            <c:dLbl>
              <c:idx val="176"/>
              <c:delete val="1"/>
              <c:extLst>
                <c:ext xmlns:c15="http://schemas.microsoft.com/office/drawing/2012/chart" uri="{CE6537A1-D6FC-4f65-9D91-7224C49458BB}"/>
                <c:ext xmlns:c16="http://schemas.microsoft.com/office/drawing/2014/chart" uri="{C3380CC4-5D6E-409C-BE32-E72D297353CC}">
                  <c16:uniqueId val="{00000003-5CAE-486E-AA02-F6F5CEC70A72}"/>
                </c:ext>
              </c:extLst>
            </c:dLbl>
            <c:dLbl>
              <c:idx val="177"/>
              <c:delete val="1"/>
              <c:extLst>
                <c:ext xmlns:c15="http://schemas.microsoft.com/office/drawing/2012/chart" uri="{CE6537A1-D6FC-4f65-9D91-7224C49458BB}"/>
                <c:ext xmlns:c16="http://schemas.microsoft.com/office/drawing/2014/chart" uri="{C3380CC4-5D6E-409C-BE32-E72D297353CC}">
                  <c16:uniqueId val="{00000004-4CC6-49FD-AB69-85244AB2A3DB}"/>
                </c:ext>
              </c:extLst>
            </c:dLbl>
            <c:dLbl>
              <c:idx val="178"/>
              <c:delete val="1"/>
              <c:extLst>
                <c:ext xmlns:c15="http://schemas.microsoft.com/office/drawing/2012/chart" uri="{CE6537A1-D6FC-4f65-9D91-7224C49458BB}"/>
                <c:ext xmlns:c16="http://schemas.microsoft.com/office/drawing/2014/chart" uri="{C3380CC4-5D6E-409C-BE32-E72D297353CC}">
                  <c16:uniqueId val="{00000003-40E3-4C53-BDBE-CA3D2A6C5AFC}"/>
                </c:ext>
              </c:extLst>
            </c:dLbl>
            <c:dLbl>
              <c:idx val="179"/>
              <c:delete val="1"/>
              <c:extLst>
                <c:ext xmlns:c15="http://schemas.microsoft.com/office/drawing/2012/chart" uri="{CE6537A1-D6FC-4f65-9D91-7224C49458BB}"/>
                <c:ext xmlns:c16="http://schemas.microsoft.com/office/drawing/2014/chart" uri="{C3380CC4-5D6E-409C-BE32-E72D297353CC}">
                  <c16:uniqueId val="{00000004-493A-4E75-A865-3FC709416FEF}"/>
                </c:ext>
              </c:extLst>
            </c:dLbl>
            <c:dLbl>
              <c:idx val="180"/>
              <c:delete val="1"/>
              <c:extLst>
                <c:ext xmlns:c15="http://schemas.microsoft.com/office/drawing/2012/chart" uri="{CE6537A1-D6FC-4f65-9D91-7224C49458BB}"/>
                <c:ext xmlns:c16="http://schemas.microsoft.com/office/drawing/2014/chart" uri="{C3380CC4-5D6E-409C-BE32-E72D297353CC}">
                  <c16:uniqueId val="{00000003-3E6A-4442-ACCC-D594A774B669}"/>
                </c:ext>
              </c:extLst>
            </c:dLbl>
            <c:dLbl>
              <c:idx val="181"/>
              <c:delete val="1"/>
              <c:extLst>
                <c:ext xmlns:c15="http://schemas.microsoft.com/office/drawing/2012/chart" uri="{CE6537A1-D6FC-4f65-9D91-7224C49458BB}"/>
                <c:ext xmlns:c16="http://schemas.microsoft.com/office/drawing/2014/chart" uri="{C3380CC4-5D6E-409C-BE32-E72D297353CC}">
                  <c16:uniqueId val="{00000003-344F-4130-BBF0-FDC0E87B5CF8}"/>
                </c:ext>
              </c:extLst>
            </c:dLbl>
            <c:dLbl>
              <c:idx val="182"/>
              <c:delete val="1"/>
              <c:extLst>
                <c:ext xmlns:c15="http://schemas.microsoft.com/office/drawing/2012/chart" uri="{CE6537A1-D6FC-4f65-9D91-7224C49458BB}"/>
                <c:ext xmlns:c16="http://schemas.microsoft.com/office/drawing/2014/chart" uri="{C3380CC4-5D6E-409C-BE32-E72D297353CC}">
                  <c16:uniqueId val="{00000003-CA42-409B-A036-E85F86166F00}"/>
                </c:ext>
              </c:extLst>
            </c:dLbl>
            <c:dLbl>
              <c:idx val="183"/>
              <c:delete val="1"/>
              <c:extLst>
                <c:ext xmlns:c15="http://schemas.microsoft.com/office/drawing/2012/chart" uri="{CE6537A1-D6FC-4f65-9D91-7224C49458BB}"/>
                <c:ext xmlns:c16="http://schemas.microsoft.com/office/drawing/2014/chart" uri="{C3380CC4-5D6E-409C-BE32-E72D297353CC}">
                  <c16:uniqueId val="{00000001-DBB3-4036-95D7-2C91FEEA6620}"/>
                </c:ext>
              </c:extLst>
            </c:dLbl>
            <c:dLbl>
              <c:idx val="184"/>
              <c:layout>
                <c:manualLayout>
                  <c:x val="-4.0569444444444575E-2"/>
                  <c:y val="-5.29166666666666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0EC-4A3C-9E99-0FBED1E6277D}"/>
                </c:ext>
              </c:extLst>
            </c:dLbl>
            <c:spPr>
              <a:noFill/>
              <a:ln>
                <a:noFill/>
              </a:ln>
              <a:effectLst/>
            </c:spPr>
            <c:txPr>
              <a:bodyPr rot="0" spcFirstLastPara="1" vertOverflow="ellipsis" vert="horz" wrap="square" lIns="38100" tIns="19050" rIns="38100" bIns="19050" anchor="ctr" anchorCtr="1">
                <a:spAutoFit/>
              </a:bodyPr>
              <a:lstStyle/>
              <a:p>
                <a:pPr>
                  <a:defRPr sz="2000" b="1" i="0" u="sng"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RIVM'!$C$4:$C$200</c15:sqref>
                  </c15:fullRef>
                </c:ext>
              </c:extLst>
              <c:f>'Official - RIVM'!$C$4:$C$188</c:f>
              <c:numCache>
                <c:formatCode>m/d/yyyy</c:formatCode>
                <c:ptCount val="185"/>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numCache>
            </c:numRef>
          </c:cat>
          <c:val>
            <c:numRef>
              <c:extLst>
                <c:ext xmlns:c15="http://schemas.microsoft.com/office/drawing/2012/chart" uri="{02D57815-91ED-43cb-92C2-25804820EDAC}">
                  <c15:fullRef>
                    <c15:sqref>'Official - RIVM'!$R$4:$R$200</c15:sqref>
                  </c15:fullRef>
                </c:ext>
              </c:extLst>
              <c:f>'Official - RIVM'!$R$4:$R$188</c:f>
              <c:numCache>
                <c:formatCode>#,##0</c:formatCode>
                <c:ptCount val="185"/>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86</c:v>
                </c:pt>
                <c:pt idx="15">
                  <c:v>115</c:v>
                </c:pt>
                <c:pt idx="16">
                  <c:v>136</c:v>
                </c:pt>
                <c:pt idx="17">
                  <c:v>162</c:v>
                </c:pt>
                <c:pt idx="18">
                  <c:v>205</c:v>
                </c:pt>
                <c:pt idx="19">
                  <c:v>314</c:v>
                </c:pt>
                <c:pt idx="20">
                  <c:v>408</c:v>
                </c:pt>
                <c:pt idx="21">
                  <c:v>489</c:v>
                </c:pt>
                <c:pt idx="22">
                  <c:v>643</c:v>
                </c:pt>
                <c:pt idx="23">
                  <c:v>836</c:v>
                </c:pt>
                <c:pt idx="24">
                  <c:v>988</c:v>
                </c:pt>
                <c:pt idx="25">
                  <c:v>1230</c:v>
                </c:pt>
                <c:pt idx="26">
                  <c:v>1495</c:v>
                </c:pt>
                <c:pt idx="27">
                  <c:v>1836</c:v>
                </c:pt>
                <c:pt idx="28">
                  <c:v>2151</c:v>
                </c:pt>
                <c:pt idx="29">
                  <c:v>2500</c:v>
                </c:pt>
                <c:pt idx="30">
                  <c:v>2954</c:v>
                </c:pt>
                <c:pt idx="31">
                  <c:v>3483</c:v>
                </c:pt>
                <c:pt idx="32">
                  <c:v>3990</c:v>
                </c:pt>
                <c:pt idx="33">
                  <c:v>4712</c:v>
                </c:pt>
                <c:pt idx="34">
                  <c:v>5159</c:v>
                </c:pt>
                <c:pt idx="35">
                  <c:v>5784</c:v>
                </c:pt>
                <c:pt idx="36">
                  <c:v>6286</c:v>
                </c:pt>
                <c:pt idx="37">
                  <c:v>6622</c:v>
                </c:pt>
                <c:pt idx="38">
                  <c:v>6875</c:v>
                </c:pt>
                <c:pt idx="39">
                  <c:v>7135</c:v>
                </c:pt>
                <c:pt idx="40">
                  <c:v>7427</c:v>
                </c:pt>
                <c:pt idx="41">
                  <c:v>7735</c:v>
                </c:pt>
                <c:pt idx="42">
                  <c:v>7972</c:v>
                </c:pt>
                <c:pt idx="43">
                  <c:v>8197</c:v>
                </c:pt>
                <c:pt idx="44">
                  <c:v>8386</c:v>
                </c:pt>
                <c:pt idx="45">
                  <c:v>8582</c:v>
                </c:pt>
                <c:pt idx="46">
                  <c:v>8729</c:v>
                </c:pt>
                <c:pt idx="47">
                  <c:v>8939</c:v>
                </c:pt>
                <c:pt idx="48">
                  <c:v>9127</c:v>
                </c:pt>
                <c:pt idx="49">
                  <c:v>9309</c:v>
                </c:pt>
                <c:pt idx="50">
                  <c:v>9465</c:v>
                </c:pt>
                <c:pt idx="51">
                  <c:v>9594</c:v>
                </c:pt>
                <c:pt idx="52">
                  <c:v>9704</c:v>
                </c:pt>
                <c:pt idx="53">
                  <c:v>9779</c:v>
                </c:pt>
                <c:pt idx="54">
                  <c:v>9897</c:v>
                </c:pt>
                <c:pt idx="55">
                  <c:v>10021</c:v>
                </c:pt>
                <c:pt idx="56">
                  <c:v>10158</c:v>
                </c:pt>
                <c:pt idx="57">
                  <c:v>10281</c:v>
                </c:pt>
                <c:pt idx="58">
                  <c:v>10381</c:v>
                </c:pt>
                <c:pt idx="59">
                  <c:v>10456</c:v>
                </c:pt>
                <c:pt idx="60">
                  <c:v>10521</c:v>
                </c:pt>
                <c:pt idx="61">
                  <c:v>10609</c:v>
                </c:pt>
                <c:pt idx="62">
                  <c:v>10685</c:v>
                </c:pt>
                <c:pt idx="63">
                  <c:v>10769</c:v>
                </c:pt>
                <c:pt idx="64">
                  <c:v>10854</c:v>
                </c:pt>
                <c:pt idx="65">
                  <c:v>10951</c:v>
                </c:pt>
                <c:pt idx="66">
                  <c:v>10995</c:v>
                </c:pt>
                <c:pt idx="67">
                  <c:v>11037</c:v>
                </c:pt>
                <c:pt idx="68">
                  <c:v>11126</c:v>
                </c:pt>
                <c:pt idx="69">
                  <c:v>11153</c:v>
                </c:pt>
                <c:pt idx="70">
                  <c:v>11192</c:v>
                </c:pt>
                <c:pt idx="71">
                  <c:v>11227</c:v>
                </c:pt>
                <c:pt idx="72">
                  <c:v>11285</c:v>
                </c:pt>
                <c:pt idx="73">
                  <c:v>11307</c:v>
                </c:pt>
                <c:pt idx="74">
                  <c:v>11343</c:v>
                </c:pt>
                <c:pt idx="75">
                  <c:v>11378</c:v>
                </c:pt>
                <c:pt idx="76">
                  <c:v>11430</c:v>
                </c:pt>
                <c:pt idx="77">
                  <c:v>11457</c:v>
                </c:pt>
                <c:pt idx="78">
                  <c:v>11492</c:v>
                </c:pt>
                <c:pt idx="79">
                  <c:v>11537</c:v>
                </c:pt>
                <c:pt idx="80">
                  <c:v>11552</c:v>
                </c:pt>
                <c:pt idx="81">
                  <c:v>11579</c:v>
                </c:pt>
                <c:pt idx="82">
                  <c:v>11613</c:v>
                </c:pt>
                <c:pt idx="83">
                  <c:v>11627</c:v>
                </c:pt>
                <c:pt idx="84">
                  <c:v>11640</c:v>
                </c:pt>
                <c:pt idx="85">
                  <c:v>11649</c:v>
                </c:pt>
                <c:pt idx="86">
                  <c:v>11659</c:v>
                </c:pt>
                <c:pt idx="87">
                  <c:v>11672</c:v>
                </c:pt>
                <c:pt idx="88">
                  <c:v>11680</c:v>
                </c:pt>
                <c:pt idx="89">
                  <c:v>11690</c:v>
                </c:pt>
                <c:pt idx="90">
                  <c:v>11697</c:v>
                </c:pt>
                <c:pt idx="91">
                  <c:v>11713</c:v>
                </c:pt>
                <c:pt idx="92">
                  <c:v>11722</c:v>
                </c:pt>
                <c:pt idx="93">
                  <c:v>11727</c:v>
                </c:pt>
                <c:pt idx="94">
                  <c:v>11735</c:v>
                </c:pt>
                <c:pt idx="95">
                  <c:v>11744</c:v>
                </c:pt>
                <c:pt idx="96">
                  <c:v>11750</c:v>
                </c:pt>
                <c:pt idx="97">
                  <c:v>11759</c:v>
                </c:pt>
                <c:pt idx="98">
                  <c:v>11771</c:v>
                </c:pt>
                <c:pt idx="99">
                  <c:v>11782</c:v>
                </c:pt>
                <c:pt idx="100">
                  <c:v>11785</c:v>
                </c:pt>
                <c:pt idx="101">
                  <c:v>11789</c:v>
                </c:pt>
                <c:pt idx="102">
                  <c:v>11794</c:v>
                </c:pt>
                <c:pt idx="103">
                  <c:v>11800</c:v>
                </c:pt>
                <c:pt idx="104">
                  <c:v>11805</c:v>
                </c:pt>
                <c:pt idx="105">
                  <c:v>11808</c:v>
                </c:pt>
                <c:pt idx="106">
                  <c:v>11813</c:v>
                </c:pt>
                <c:pt idx="107">
                  <c:v>11822</c:v>
                </c:pt>
                <c:pt idx="108">
                  <c:v>11828</c:v>
                </c:pt>
                <c:pt idx="109">
                  <c:v>11831</c:v>
                </c:pt>
                <c:pt idx="110">
                  <c:v>11834</c:v>
                </c:pt>
                <c:pt idx="111">
                  <c:v>11836</c:v>
                </c:pt>
                <c:pt idx="112">
                  <c:v>11835</c:v>
                </c:pt>
                <c:pt idx="113">
                  <c:v>11846</c:v>
                </c:pt>
                <c:pt idx="114">
                  <c:v>11846</c:v>
                </c:pt>
                <c:pt idx="115">
                  <c:v>11849</c:v>
                </c:pt>
                <c:pt idx="116">
                  <c:v>11851</c:v>
                </c:pt>
                <c:pt idx="117">
                  <c:v>11853</c:v>
                </c:pt>
                <c:pt idx="118">
                  <c:v>11859</c:v>
                </c:pt>
                <c:pt idx="119">
                  <c:v>11863</c:v>
                </c:pt>
                <c:pt idx="120">
                  <c:v>11868</c:v>
                </c:pt>
                <c:pt idx="121">
                  <c:v>11868</c:v>
                </c:pt>
                <c:pt idx="122">
                  <c:v>11871</c:v>
                </c:pt>
                <c:pt idx="123">
                  <c:v>11874</c:v>
                </c:pt>
                <c:pt idx="124">
                  <c:v>11877</c:v>
                </c:pt>
                <c:pt idx="125">
                  <c:v>11878</c:v>
                </c:pt>
                <c:pt idx="126">
                  <c:v>11878</c:v>
                </c:pt>
                <c:pt idx="127">
                  <c:v>11882</c:v>
                </c:pt>
                <c:pt idx="128">
                  <c:v>11883</c:v>
                </c:pt>
                <c:pt idx="129">
                  <c:v>11884</c:v>
                </c:pt>
                <c:pt idx="130">
                  <c:v>11884</c:v>
                </c:pt>
                <c:pt idx="131">
                  <c:v>11886</c:v>
                </c:pt>
                <c:pt idx="132">
                  <c:v>11889</c:v>
                </c:pt>
                <c:pt idx="133">
                  <c:v>11887</c:v>
                </c:pt>
                <c:pt idx="134">
                  <c:v>11888</c:v>
                </c:pt>
                <c:pt idx="135">
                  <c:v>11891</c:v>
                </c:pt>
                <c:pt idx="136">
                  <c:v>11893</c:v>
                </c:pt>
                <c:pt idx="137">
                  <c:v>11894</c:v>
                </c:pt>
                <c:pt idx="138">
                  <c:v>11892</c:v>
                </c:pt>
                <c:pt idx="139">
                  <c:v>11897</c:v>
                </c:pt>
                <c:pt idx="140">
                  <c:v>11898</c:v>
                </c:pt>
                <c:pt idx="141">
                  <c:v>11894</c:v>
                </c:pt>
                <c:pt idx="142">
                  <c:v>11895</c:v>
                </c:pt>
                <c:pt idx="143">
                  <c:v>11898</c:v>
                </c:pt>
                <c:pt idx="144">
                  <c:v>11900</c:v>
                </c:pt>
                <c:pt idx="145">
                  <c:v>11902</c:v>
                </c:pt>
                <c:pt idx="146">
                  <c:v>11902</c:v>
                </c:pt>
                <c:pt idx="147">
                  <c:v>11905</c:v>
                </c:pt>
                <c:pt idx="148">
                  <c:v>11904</c:v>
                </c:pt>
                <c:pt idx="149">
                  <c:v>11906</c:v>
                </c:pt>
                <c:pt idx="150">
                  <c:v>11908</c:v>
                </c:pt>
                <c:pt idx="151">
                  <c:v>11913</c:v>
                </c:pt>
                <c:pt idx="152">
                  <c:v>11919</c:v>
                </c:pt>
                <c:pt idx="153">
                  <c:v>11922</c:v>
                </c:pt>
                <c:pt idx="154">
                  <c:v>11927</c:v>
                </c:pt>
                <c:pt idx="155">
                  <c:v>11934</c:v>
                </c:pt>
                <c:pt idx="156">
                  <c:v>11937</c:v>
                </c:pt>
                <c:pt idx="157">
                  <c:v>11943</c:v>
                </c:pt>
                <c:pt idx="158">
                  <c:v>11949</c:v>
                </c:pt>
                <c:pt idx="159">
                  <c:v>11959</c:v>
                </c:pt>
                <c:pt idx="160">
                  <c:v>11964</c:v>
                </c:pt>
                <c:pt idx="161">
                  <c:v>11965</c:v>
                </c:pt>
                <c:pt idx="162">
                  <c:v>11969</c:v>
                </c:pt>
                <c:pt idx="163">
                  <c:v>11971</c:v>
                </c:pt>
                <c:pt idx="164">
                  <c:v>11978</c:v>
                </c:pt>
                <c:pt idx="165">
                  <c:v>11984</c:v>
                </c:pt>
                <c:pt idx="166">
                  <c:v>11994</c:v>
                </c:pt>
                <c:pt idx="167">
                  <c:v>12003</c:v>
                </c:pt>
                <c:pt idx="168">
                  <c:v>12009</c:v>
                </c:pt>
                <c:pt idx="169">
                  <c:v>12020</c:v>
                </c:pt>
                <c:pt idx="170">
                  <c:v>12027</c:v>
                </c:pt>
                <c:pt idx="171">
                  <c:v>12033</c:v>
                </c:pt>
                <c:pt idx="172">
                  <c:v>12038</c:v>
                </c:pt>
                <c:pt idx="173">
                  <c:v>12042</c:v>
                </c:pt>
                <c:pt idx="174">
                  <c:v>12060</c:v>
                </c:pt>
                <c:pt idx="175">
                  <c:v>12070</c:v>
                </c:pt>
                <c:pt idx="176">
                  <c:v>12088</c:v>
                </c:pt>
                <c:pt idx="177">
                  <c:v>12099</c:v>
                </c:pt>
                <c:pt idx="178">
                  <c:v>12107</c:v>
                </c:pt>
                <c:pt idx="179">
                  <c:v>12111</c:v>
                </c:pt>
                <c:pt idx="180">
                  <c:v>12126</c:v>
                </c:pt>
                <c:pt idx="181">
                  <c:v>12145</c:v>
                </c:pt>
                <c:pt idx="182">
                  <c:v>12152</c:v>
                </c:pt>
                <c:pt idx="183">
                  <c:v>12161</c:v>
                </c:pt>
                <c:pt idx="184">
                  <c:v>12163</c:v>
                </c:pt>
              </c:numCache>
            </c:numRef>
          </c:val>
          <c:smooth val="0"/>
          <c:extLst>
            <c:ext xmlns:c16="http://schemas.microsoft.com/office/drawing/2014/chart" uri="{C3380CC4-5D6E-409C-BE32-E72D297353CC}">
              <c16:uniqueId val="{00000387-E05B-4A45-9F14-F2A3DE12A7F0}"/>
            </c:ext>
          </c:extLst>
        </c:ser>
        <c:dLbls>
          <c:showLegendKey val="0"/>
          <c:showVal val="0"/>
          <c:showCatName val="0"/>
          <c:showSerName val="0"/>
          <c:showPercent val="0"/>
          <c:showBubbleSize val="0"/>
        </c:dLbls>
        <c:marker val="1"/>
        <c:smooth val="0"/>
        <c:axId val="759634088"/>
        <c:axId val="759630152"/>
      </c:lineChart>
      <c:dateAx>
        <c:axId val="596545392"/>
        <c:scaling>
          <c:orientation val="minMax"/>
          <c:min val="43888"/>
        </c:scaling>
        <c:delete val="0"/>
        <c:axPos val="b"/>
        <c:numFmt formatCode="[$-413]d/mmm;@" sourceLinked="0"/>
        <c:majorTickMark val="cross"/>
        <c:minorTickMark val="out"/>
        <c:tickLblPos val="nextTo"/>
        <c:spPr>
          <a:solidFill>
            <a:schemeClr val="bg1">
              <a:lumMod val="95000"/>
            </a:schemeClr>
          </a:solidFill>
          <a:ln w="9525" cap="flat" cmpd="sng" algn="ctr">
            <a:solidFill>
              <a:schemeClr val="tx1"/>
            </a:solidFill>
            <a:round/>
          </a:ln>
          <a:effectLst/>
        </c:spPr>
        <c:txPr>
          <a:bodyPr rot="-270000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0"/>
        <c:lblOffset val="100"/>
        <c:baseTimeUnit val="days"/>
        <c:majorUnit val="14"/>
        <c:majorTimeUnit val="days"/>
        <c:minorUnit val="7"/>
        <c:minorTimeUnit val="days"/>
      </c:dateAx>
      <c:valAx>
        <c:axId val="596544408"/>
        <c:scaling>
          <c:orientation val="minMax"/>
          <c:max val="72000"/>
          <c:min val="0"/>
        </c:scaling>
        <c:delete val="0"/>
        <c:axPos val="l"/>
        <c:majorGridlines>
          <c:spPr>
            <a:ln w="9525" cap="flat" cmpd="sng" algn="ctr">
              <a:solidFill>
                <a:schemeClr val="tx1">
                  <a:lumMod val="15000"/>
                  <a:lumOff val="85000"/>
                </a:schemeClr>
              </a:solidFill>
              <a:prstDash val="lgDash"/>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At val="43888"/>
        <c:crossBetween val="between"/>
      </c:valAx>
      <c:valAx>
        <c:axId val="759630152"/>
        <c:scaling>
          <c:orientation val="minMax"/>
        </c:scaling>
        <c:delete val="1"/>
        <c:axPos val="r"/>
        <c:numFmt formatCode="#,##0" sourceLinked="1"/>
        <c:majorTickMark val="out"/>
        <c:minorTickMark val="none"/>
        <c:tickLblPos val="nextTo"/>
        <c:crossAx val="759634088"/>
        <c:crosses val="max"/>
        <c:crossBetween val="between"/>
      </c:valAx>
      <c:dateAx>
        <c:axId val="759634088"/>
        <c:scaling>
          <c:orientation val="minMax"/>
        </c:scaling>
        <c:delete val="1"/>
        <c:axPos val="b"/>
        <c:numFmt formatCode="m/d/yyyy" sourceLinked="1"/>
        <c:majorTickMark val="out"/>
        <c:minorTickMark val="none"/>
        <c:tickLblPos val="nextTo"/>
        <c:crossAx val="75963015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Week on week change</a:t>
            </a:r>
            <a:br>
              <a:rPr lang="nl-NL" sz="2000" b="1" baseline="0"/>
            </a:br>
            <a:r>
              <a:rPr lang="nl-NL" sz="1800" b="0" baseline="0"/>
              <a:t>Number of new hospitalizations as reported at 12:15 UTC</a:t>
            </a:r>
            <a:endParaRPr lang="nl-NL" sz="2000" b="0" baseline="0"/>
          </a:p>
        </c:rich>
      </c:tx>
      <c:layout>
        <c:manualLayout>
          <c:xMode val="edge"/>
          <c:yMode val="edge"/>
          <c:x val="0.34019954160123816"/>
          <c:y val="1.5747317686221677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tx>
            <c:strRef>
              <c:f>'Official - RIVM'!$AQ$3</c:f>
              <c:strCache>
                <c:ptCount val="1"/>
                <c:pt idx="0">
                  <c:v>change week on week</c:v>
                </c:pt>
              </c:strCache>
            </c:strRef>
          </c:tx>
          <c:spPr>
            <a:solidFill>
              <a:schemeClr val="accent1"/>
            </a:solidFill>
            <a:ln>
              <a:noFill/>
            </a:ln>
            <a:effectLst/>
          </c:spPr>
          <c:invertIfNegative val="0"/>
          <c:dPt>
            <c:idx val="14"/>
            <c:invertIfNegative val="0"/>
            <c:bubble3D val="0"/>
            <c:spPr>
              <a:solidFill>
                <a:schemeClr val="accent2">
                  <a:lumMod val="75000"/>
                </a:schemeClr>
              </a:solidFill>
              <a:ln>
                <a:noFill/>
              </a:ln>
              <a:effectLst/>
            </c:spPr>
            <c:extLst>
              <c:ext xmlns:c16="http://schemas.microsoft.com/office/drawing/2014/chart" uri="{C3380CC4-5D6E-409C-BE32-E72D297353CC}">
                <c16:uniqueId val="{0000000F-DAC7-429E-8842-E1606271BC15}"/>
              </c:ext>
            </c:extLst>
          </c:dPt>
          <c:dPt>
            <c:idx val="15"/>
            <c:invertIfNegative val="0"/>
            <c:bubble3D val="0"/>
            <c:spPr>
              <a:solidFill>
                <a:schemeClr val="accent2">
                  <a:lumMod val="75000"/>
                </a:schemeClr>
              </a:solidFill>
              <a:ln>
                <a:noFill/>
              </a:ln>
              <a:effectLst/>
            </c:spPr>
            <c:extLst>
              <c:ext xmlns:c16="http://schemas.microsoft.com/office/drawing/2014/chart" uri="{C3380CC4-5D6E-409C-BE32-E72D297353CC}">
                <c16:uniqueId val="{00000011-DAC7-429E-8842-E1606271BC15}"/>
              </c:ext>
            </c:extLst>
          </c:dPt>
          <c:dPt>
            <c:idx val="16"/>
            <c:invertIfNegative val="0"/>
            <c:bubble3D val="0"/>
            <c:spPr>
              <a:solidFill>
                <a:schemeClr val="accent2">
                  <a:lumMod val="75000"/>
                </a:schemeClr>
              </a:solidFill>
              <a:ln>
                <a:noFill/>
              </a:ln>
              <a:effectLst/>
            </c:spPr>
            <c:extLst>
              <c:ext xmlns:c16="http://schemas.microsoft.com/office/drawing/2014/chart" uri="{C3380CC4-5D6E-409C-BE32-E72D297353CC}">
                <c16:uniqueId val="{00000013-DAC7-429E-8842-E1606271BC15}"/>
              </c:ext>
            </c:extLst>
          </c:dPt>
          <c:dPt>
            <c:idx val="17"/>
            <c:invertIfNegative val="0"/>
            <c:bubble3D val="0"/>
            <c:spPr>
              <a:solidFill>
                <a:schemeClr val="accent2">
                  <a:lumMod val="75000"/>
                </a:schemeClr>
              </a:solidFill>
              <a:ln>
                <a:noFill/>
              </a:ln>
              <a:effectLst/>
            </c:spPr>
            <c:extLst>
              <c:ext xmlns:c16="http://schemas.microsoft.com/office/drawing/2014/chart" uri="{C3380CC4-5D6E-409C-BE32-E72D297353CC}">
                <c16:uniqueId val="{00000015-DAC7-429E-8842-E1606271BC15}"/>
              </c:ext>
            </c:extLst>
          </c:dPt>
          <c:dPt>
            <c:idx val="18"/>
            <c:invertIfNegative val="0"/>
            <c:bubble3D val="0"/>
            <c:spPr>
              <a:solidFill>
                <a:schemeClr val="accent2">
                  <a:lumMod val="75000"/>
                </a:schemeClr>
              </a:solidFill>
              <a:ln>
                <a:noFill/>
              </a:ln>
              <a:effectLst/>
            </c:spPr>
            <c:extLst>
              <c:ext xmlns:c16="http://schemas.microsoft.com/office/drawing/2014/chart" uri="{C3380CC4-5D6E-409C-BE32-E72D297353CC}">
                <c16:uniqueId val="{00000017-DAC7-429E-8842-E1606271BC15}"/>
              </c:ext>
            </c:extLst>
          </c:dPt>
          <c:dPt>
            <c:idx val="19"/>
            <c:invertIfNegative val="0"/>
            <c:bubble3D val="0"/>
            <c:spPr>
              <a:solidFill>
                <a:schemeClr val="accent2">
                  <a:lumMod val="75000"/>
                </a:schemeClr>
              </a:solidFill>
              <a:ln>
                <a:noFill/>
              </a:ln>
              <a:effectLst/>
            </c:spPr>
            <c:extLst>
              <c:ext xmlns:c16="http://schemas.microsoft.com/office/drawing/2014/chart" uri="{C3380CC4-5D6E-409C-BE32-E72D297353CC}">
                <c16:uniqueId val="{00000019-DAC7-429E-8842-E1606271BC15}"/>
              </c:ext>
            </c:extLst>
          </c:dPt>
          <c:dPt>
            <c:idx val="20"/>
            <c:invertIfNegative val="0"/>
            <c:bubble3D val="0"/>
            <c:spPr>
              <a:solidFill>
                <a:schemeClr val="accent2">
                  <a:lumMod val="75000"/>
                </a:schemeClr>
              </a:solidFill>
              <a:ln>
                <a:noFill/>
              </a:ln>
              <a:effectLst/>
            </c:spPr>
            <c:extLst>
              <c:ext xmlns:c16="http://schemas.microsoft.com/office/drawing/2014/chart" uri="{C3380CC4-5D6E-409C-BE32-E72D297353CC}">
                <c16:uniqueId val="{0000001B-DAC7-429E-8842-E1606271BC15}"/>
              </c:ext>
            </c:extLst>
          </c:dPt>
          <c:dPt>
            <c:idx val="22"/>
            <c:invertIfNegative val="0"/>
            <c:bubble3D val="0"/>
            <c:spPr>
              <a:solidFill>
                <a:schemeClr val="accent2">
                  <a:lumMod val="75000"/>
                </a:schemeClr>
              </a:solidFill>
              <a:ln>
                <a:noFill/>
              </a:ln>
              <a:effectLst/>
            </c:spPr>
            <c:extLst>
              <c:ext xmlns:c16="http://schemas.microsoft.com/office/drawing/2014/chart" uri="{C3380CC4-5D6E-409C-BE32-E72D297353CC}">
                <c16:uniqueId val="{0000001F-DAC7-429E-8842-E1606271BC15}"/>
              </c:ext>
            </c:extLst>
          </c:dPt>
          <c:dPt>
            <c:idx val="23"/>
            <c:invertIfNegative val="0"/>
            <c:bubble3D val="0"/>
            <c:spPr>
              <a:solidFill>
                <a:schemeClr val="accent2">
                  <a:lumMod val="75000"/>
                </a:schemeClr>
              </a:solidFill>
              <a:ln>
                <a:noFill/>
              </a:ln>
              <a:effectLst/>
            </c:spPr>
            <c:extLst>
              <c:ext xmlns:c16="http://schemas.microsoft.com/office/drawing/2014/chart" uri="{C3380CC4-5D6E-409C-BE32-E72D297353CC}">
                <c16:uniqueId val="{00000021-DAC7-429E-8842-E1606271BC15}"/>
              </c:ext>
            </c:extLst>
          </c:dPt>
          <c:dPt>
            <c:idx val="24"/>
            <c:invertIfNegative val="0"/>
            <c:bubble3D val="0"/>
            <c:spPr>
              <a:solidFill>
                <a:schemeClr val="accent2">
                  <a:lumMod val="75000"/>
                </a:schemeClr>
              </a:solidFill>
              <a:ln>
                <a:noFill/>
              </a:ln>
              <a:effectLst/>
            </c:spPr>
            <c:extLst>
              <c:ext xmlns:c16="http://schemas.microsoft.com/office/drawing/2014/chart" uri="{C3380CC4-5D6E-409C-BE32-E72D297353CC}">
                <c16:uniqueId val="{00000023-DAC7-429E-8842-E1606271BC15}"/>
              </c:ext>
            </c:extLst>
          </c:dPt>
          <c:dPt>
            <c:idx val="25"/>
            <c:invertIfNegative val="0"/>
            <c:bubble3D val="0"/>
            <c:spPr>
              <a:solidFill>
                <a:schemeClr val="accent2">
                  <a:lumMod val="75000"/>
                </a:schemeClr>
              </a:solidFill>
              <a:ln>
                <a:noFill/>
              </a:ln>
              <a:effectLst/>
            </c:spPr>
            <c:extLst>
              <c:ext xmlns:c16="http://schemas.microsoft.com/office/drawing/2014/chart" uri="{C3380CC4-5D6E-409C-BE32-E72D297353CC}">
                <c16:uniqueId val="{00000025-DAC7-429E-8842-E1606271BC15}"/>
              </c:ext>
            </c:extLst>
          </c:dPt>
          <c:dPt>
            <c:idx val="26"/>
            <c:invertIfNegative val="0"/>
            <c:bubble3D val="0"/>
            <c:spPr>
              <a:solidFill>
                <a:schemeClr val="accent2">
                  <a:lumMod val="75000"/>
                </a:schemeClr>
              </a:solidFill>
              <a:ln>
                <a:noFill/>
              </a:ln>
              <a:effectLst/>
            </c:spPr>
            <c:extLst>
              <c:ext xmlns:c16="http://schemas.microsoft.com/office/drawing/2014/chart" uri="{C3380CC4-5D6E-409C-BE32-E72D297353CC}">
                <c16:uniqueId val="{00000027-DAC7-429E-8842-E1606271BC15}"/>
              </c:ext>
            </c:extLst>
          </c:dPt>
          <c:dPt>
            <c:idx val="27"/>
            <c:invertIfNegative val="0"/>
            <c:bubble3D val="0"/>
            <c:spPr>
              <a:solidFill>
                <a:schemeClr val="accent2">
                  <a:lumMod val="75000"/>
                </a:schemeClr>
              </a:solidFill>
              <a:ln>
                <a:noFill/>
              </a:ln>
              <a:effectLst/>
            </c:spPr>
            <c:extLst>
              <c:ext xmlns:c16="http://schemas.microsoft.com/office/drawing/2014/chart" uri="{C3380CC4-5D6E-409C-BE32-E72D297353CC}">
                <c16:uniqueId val="{00000029-DAC7-429E-8842-E1606271BC15}"/>
              </c:ext>
            </c:extLst>
          </c:dPt>
          <c:dPt>
            <c:idx val="28"/>
            <c:invertIfNegative val="0"/>
            <c:bubble3D val="0"/>
            <c:spPr>
              <a:solidFill>
                <a:schemeClr val="accent2">
                  <a:lumMod val="75000"/>
                </a:schemeClr>
              </a:solidFill>
              <a:ln>
                <a:noFill/>
              </a:ln>
              <a:effectLst/>
            </c:spPr>
            <c:extLst>
              <c:ext xmlns:c16="http://schemas.microsoft.com/office/drawing/2014/chart" uri="{C3380CC4-5D6E-409C-BE32-E72D297353CC}">
                <c16:uniqueId val="{0000002B-DAC7-429E-8842-E1606271BC15}"/>
              </c:ext>
            </c:extLst>
          </c:dPt>
          <c:dPt>
            <c:idx val="29"/>
            <c:invertIfNegative val="0"/>
            <c:bubble3D val="0"/>
            <c:spPr>
              <a:solidFill>
                <a:schemeClr val="accent2">
                  <a:lumMod val="75000"/>
                </a:schemeClr>
              </a:solidFill>
              <a:ln>
                <a:noFill/>
              </a:ln>
              <a:effectLst/>
            </c:spPr>
            <c:extLst>
              <c:ext xmlns:c16="http://schemas.microsoft.com/office/drawing/2014/chart" uri="{C3380CC4-5D6E-409C-BE32-E72D297353CC}">
                <c16:uniqueId val="{0000002D-DAC7-429E-8842-E1606271BC15}"/>
              </c:ext>
            </c:extLst>
          </c:dPt>
          <c:dPt>
            <c:idx val="30"/>
            <c:invertIfNegative val="0"/>
            <c:bubble3D val="0"/>
            <c:spPr>
              <a:solidFill>
                <a:schemeClr val="accent2">
                  <a:lumMod val="75000"/>
                </a:schemeClr>
              </a:solidFill>
              <a:ln>
                <a:noFill/>
              </a:ln>
              <a:effectLst/>
            </c:spPr>
            <c:extLst>
              <c:ext xmlns:c16="http://schemas.microsoft.com/office/drawing/2014/chart" uri="{C3380CC4-5D6E-409C-BE32-E72D297353CC}">
                <c16:uniqueId val="{0000002F-DAC7-429E-8842-E1606271BC15}"/>
              </c:ext>
            </c:extLst>
          </c:dPt>
          <c:dPt>
            <c:idx val="31"/>
            <c:invertIfNegative val="0"/>
            <c:bubble3D val="0"/>
            <c:spPr>
              <a:solidFill>
                <a:schemeClr val="accent2">
                  <a:lumMod val="75000"/>
                </a:schemeClr>
              </a:solidFill>
              <a:ln>
                <a:noFill/>
              </a:ln>
              <a:effectLst/>
            </c:spPr>
            <c:extLst>
              <c:ext xmlns:c16="http://schemas.microsoft.com/office/drawing/2014/chart" uri="{C3380CC4-5D6E-409C-BE32-E72D297353CC}">
                <c16:uniqueId val="{00000031-DAC7-429E-8842-E1606271BC15}"/>
              </c:ext>
            </c:extLst>
          </c:dPt>
          <c:dPt>
            <c:idx val="32"/>
            <c:invertIfNegative val="0"/>
            <c:bubble3D val="0"/>
            <c:spPr>
              <a:solidFill>
                <a:schemeClr val="accent2">
                  <a:lumMod val="75000"/>
                </a:schemeClr>
              </a:solidFill>
              <a:ln>
                <a:noFill/>
              </a:ln>
              <a:effectLst/>
            </c:spPr>
            <c:extLst>
              <c:ext xmlns:c16="http://schemas.microsoft.com/office/drawing/2014/chart" uri="{C3380CC4-5D6E-409C-BE32-E72D297353CC}">
                <c16:uniqueId val="{00000033-DAC7-429E-8842-E1606271BC15}"/>
              </c:ext>
            </c:extLst>
          </c:dPt>
          <c:dPt>
            <c:idx val="33"/>
            <c:invertIfNegative val="0"/>
            <c:bubble3D val="0"/>
            <c:spPr>
              <a:solidFill>
                <a:schemeClr val="accent2">
                  <a:lumMod val="75000"/>
                </a:schemeClr>
              </a:solidFill>
              <a:ln>
                <a:noFill/>
              </a:ln>
              <a:effectLst/>
            </c:spPr>
            <c:extLst>
              <c:ext xmlns:c16="http://schemas.microsoft.com/office/drawing/2014/chart" uri="{C3380CC4-5D6E-409C-BE32-E72D297353CC}">
                <c16:uniqueId val="{00000035-DAC7-429E-8842-E1606271BC15}"/>
              </c:ext>
            </c:extLst>
          </c:dPt>
          <c:dPt>
            <c:idx val="3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7-DAC7-429E-8842-E1606271BC15}"/>
              </c:ext>
            </c:extLst>
          </c:dPt>
          <c:dPt>
            <c:idx val="3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9-DAC7-429E-8842-E1606271BC15}"/>
              </c:ext>
            </c:extLst>
          </c:dPt>
          <c:dPt>
            <c:idx val="3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B9-DAC7-429E-8842-E1606271BC15}"/>
              </c:ext>
            </c:extLst>
          </c:dPt>
          <c:dPt>
            <c:idx val="68"/>
            <c:invertIfNegative val="0"/>
            <c:bubble3D val="0"/>
            <c:spPr>
              <a:solidFill>
                <a:schemeClr val="accent2">
                  <a:lumMod val="75000"/>
                </a:schemeClr>
              </a:solidFill>
              <a:ln>
                <a:noFill/>
              </a:ln>
              <a:effectLst/>
            </c:spPr>
            <c:extLst>
              <c:ext xmlns:c16="http://schemas.microsoft.com/office/drawing/2014/chart" uri="{C3380CC4-5D6E-409C-BE32-E72D297353CC}">
                <c16:uniqueId val="{00000049-DAC7-429E-8842-E1606271BC15}"/>
              </c:ext>
            </c:extLst>
          </c:dPt>
          <c:dPt>
            <c:idx val="76"/>
            <c:invertIfNegative val="0"/>
            <c:bubble3D val="0"/>
            <c:spPr>
              <a:solidFill>
                <a:schemeClr val="accent2">
                  <a:lumMod val="75000"/>
                </a:schemeClr>
              </a:solidFill>
              <a:ln>
                <a:noFill/>
              </a:ln>
              <a:effectLst/>
            </c:spPr>
            <c:extLst>
              <c:ext xmlns:c16="http://schemas.microsoft.com/office/drawing/2014/chart" uri="{C3380CC4-5D6E-409C-BE32-E72D297353CC}">
                <c16:uniqueId val="{000000AD-DAC7-429E-8842-E1606271BC15}"/>
              </c:ext>
            </c:extLst>
          </c:dPt>
          <c:dPt>
            <c:idx val="91"/>
            <c:invertIfNegative val="0"/>
            <c:bubble3D val="0"/>
            <c:spPr>
              <a:solidFill>
                <a:schemeClr val="accent2">
                  <a:lumMod val="75000"/>
                </a:schemeClr>
              </a:solidFill>
              <a:ln>
                <a:noFill/>
              </a:ln>
              <a:effectLst/>
            </c:spPr>
            <c:extLst>
              <c:ext xmlns:c16="http://schemas.microsoft.com/office/drawing/2014/chart" uri="{C3380CC4-5D6E-409C-BE32-E72D297353CC}">
                <c16:uniqueId val="{000000AE-DAC7-429E-8842-E1606271BC15}"/>
              </c:ext>
            </c:extLst>
          </c:dPt>
          <c:dPt>
            <c:idx val="95"/>
            <c:invertIfNegative val="0"/>
            <c:bubble3D val="0"/>
            <c:spPr>
              <a:solidFill>
                <a:schemeClr val="accent2">
                  <a:lumMod val="75000"/>
                </a:schemeClr>
              </a:solidFill>
              <a:ln>
                <a:noFill/>
              </a:ln>
              <a:effectLst/>
            </c:spPr>
            <c:extLst>
              <c:ext xmlns:c16="http://schemas.microsoft.com/office/drawing/2014/chart" uri="{C3380CC4-5D6E-409C-BE32-E72D297353CC}">
                <c16:uniqueId val="{000000AF-DAC7-429E-8842-E1606271BC15}"/>
              </c:ext>
            </c:extLst>
          </c:dPt>
          <c:dPt>
            <c:idx val="97"/>
            <c:invertIfNegative val="0"/>
            <c:bubble3D val="0"/>
            <c:spPr>
              <a:solidFill>
                <a:schemeClr val="accent2">
                  <a:lumMod val="75000"/>
                </a:schemeClr>
              </a:solidFill>
              <a:ln>
                <a:noFill/>
              </a:ln>
              <a:effectLst/>
            </c:spPr>
            <c:extLst>
              <c:ext xmlns:c16="http://schemas.microsoft.com/office/drawing/2014/chart" uri="{C3380CC4-5D6E-409C-BE32-E72D297353CC}">
                <c16:uniqueId val="{000000B0-DAC7-429E-8842-E1606271BC15}"/>
              </c:ext>
            </c:extLst>
          </c:dPt>
          <c:dPt>
            <c:idx val="99"/>
            <c:invertIfNegative val="0"/>
            <c:bubble3D val="0"/>
            <c:spPr>
              <a:solidFill>
                <a:schemeClr val="accent2">
                  <a:lumMod val="75000"/>
                </a:schemeClr>
              </a:solidFill>
              <a:ln>
                <a:noFill/>
              </a:ln>
              <a:effectLst/>
            </c:spPr>
            <c:extLst>
              <c:ext xmlns:c16="http://schemas.microsoft.com/office/drawing/2014/chart" uri="{C3380CC4-5D6E-409C-BE32-E72D297353CC}">
                <c16:uniqueId val="{00000055-DAC7-429E-8842-E1606271BC15}"/>
              </c:ext>
            </c:extLst>
          </c:dPt>
          <c:dPt>
            <c:idx val="107"/>
            <c:invertIfNegative val="0"/>
            <c:bubble3D val="0"/>
            <c:spPr>
              <a:solidFill>
                <a:schemeClr val="accent2">
                  <a:lumMod val="75000"/>
                </a:schemeClr>
              </a:solidFill>
              <a:ln>
                <a:noFill/>
              </a:ln>
              <a:effectLst/>
            </c:spPr>
            <c:extLst>
              <c:ext xmlns:c16="http://schemas.microsoft.com/office/drawing/2014/chart" uri="{C3380CC4-5D6E-409C-BE32-E72D297353CC}">
                <c16:uniqueId val="{000000B1-DAC7-429E-8842-E1606271BC15}"/>
              </c:ext>
            </c:extLst>
          </c:dPt>
          <c:dPt>
            <c:idx val="10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B2-DAC7-429E-8842-E1606271BC15}"/>
              </c:ext>
            </c:extLst>
          </c:dPt>
          <c:dPt>
            <c:idx val="113"/>
            <c:invertIfNegative val="0"/>
            <c:bubble3D val="0"/>
            <c:spPr>
              <a:solidFill>
                <a:schemeClr val="accent2">
                  <a:lumMod val="75000"/>
                </a:schemeClr>
              </a:solidFill>
              <a:ln>
                <a:noFill/>
              </a:ln>
              <a:effectLst/>
            </c:spPr>
            <c:extLst>
              <c:ext xmlns:c16="http://schemas.microsoft.com/office/drawing/2014/chart" uri="{C3380CC4-5D6E-409C-BE32-E72D297353CC}">
                <c16:uniqueId val="{000000B3-DAC7-429E-8842-E1606271BC15}"/>
              </c:ext>
            </c:extLst>
          </c:dPt>
          <c:dPt>
            <c:idx val="118"/>
            <c:invertIfNegative val="0"/>
            <c:bubble3D val="0"/>
            <c:spPr>
              <a:solidFill>
                <a:schemeClr val="accent2">
                  <a:lumMod val="75000"/>
                </a:schemeClr>
              </a:solidFill>
              <a:ln>
                <a:noFill/>
              </a:ln>
              <a:effectLst/>
            </c:spPr>
            <c:extLst>
              <c:ext xmlns:c16="http://schemas.microsoft.com/office/drawing/2014/chart" uri="{C3380CC4-5D6E-409C-BE32-E72D297353CC}">
                <c16:uniqueId val="{000000B4-DAC7-429E-8842-E1606271BC15}"/>
              </c:ext>
            </c:extLst>
          </c:dPt>
          <c:dPt>
            <c:idx val="119"/>
            <c:invertIfNegative val="0"/>
            <c:bubble3D val="0"/>
            <c:spPr>
              <a:solidFill>
                <a:schemeClr val="accent2">
                  <a:lumMod val="75000"/>
                </a:schemeClr>
              </a:solidFill>
              <a:ln>
                <a:noFill/>
              </a:ln>
              <a:effectLst/>
            </c:spPr>
            <c:extLst>
              <c:ext xmlns:c16="http://schemas.microsoft.com/office/drawing/2014/chart" uri="{C3380CC4-5D6E-409C-BE32-E72D297353CC}">
                <c16:uniqueId val="{000000B5-DAC7-429E-8842-E1606271BC15}"/>
              </c:ext>
            </c:extLst>
          </c:dPt>
          <c:dPt>
            <c:idx val="123"/>
            <c:invertIfNegative val="0"/>
            <c:bubble3D val="0"/>
            <c:spPr>
              <a:solidFill>
                <a:schemeClr val="accent2">
                  <a:lumMod val="75000"/>
                </a:schemeClr>
              </a:solidFill>
              <a:ln>
                <a:noFill/>
              </a:ln>
              <a:effectLst/>
            </c:spPr>
            <c:extLst>
              <c:ext xmlns:c16="http://schemas.microsoft.com/office/drawing/2014/chart" uri="{C3380CC4-5D6E-409C-BE32-E72D297353CC}">
                <c16:uniqueId val="{00000061-DAC7-429E-8842-E1606271BC15}"/>
              </c:ext>
            </c:extLst>
          </c:dPt>
          <c:dPt>
            <c:idx val="124"/>
            <c:invertIfNegative val="0"/>
            <c:bubble3D val="0"/>
            <c:spPr>
              <a:solidFill>
                <a:schemeClr val="accent2">
                  <a:lumMod val="75000"/>
                </a:schemeClr>
              </a:solidFill>
              <a:ln>
                <a:noFill/>
              </a:ln>
              <a:effectLst/>
            </c:spPr>
            <c:extLst>
              <c:ext xmlns:c16="http://schemas.microsoft.com/office/drawing/2014/chart" uri="{C3380CC4-5D6E-409C-BE32-E72D297353CC}">
                <c16:uniqueId val="{000000B6-DAC7-429E-8842-E1606271BC15}"/>
              </c:ext>
            </c:extLst>
          </c:dPt>
          <c:dPt>
            <c:idx val="128"/>
            <c:invertIfNegative val="0"/>
            <c:bubble3D val="0"/>
            <c:spPr>
              <a:solidFill>
                <a:schemeClr val="accent2">
                  <a:lumMod val="75000"/>
                </a:schemeClr>
              </a:solidFill>
              <a:ln>
                <a:noFill/>
              </a:ln>
              <a:effectLst/>
            </c:spPr>
            <c:extLst>
              <c:ext xmlns:c16="http://schemas.microsoft.com/office/drawing/2014/chart" uri="{C3380CC4-5D6E-409C-BE32-E72D297353CC}">
                <c16:uniqueId val="{000000B7-DAC7-429E-8842-E1606271BC15}"/>
              </c:ext>
            </c:extLst>
          </c:dPt>
          <c:dPt>
            <c:idx val="132"/>
            <c:invertIfNegative val="0"/>
            <c:bubble3D val="0"/>
            <c:spPr>
              <a:solidFill>
                <a:schemeClr val="accent2">
                  <a:lumMod val="75000"/>
                </a:schemeClr>
              </a:solidFill>
              <a:ln>
                <a:noFill/>
              </a:ln>
              <a:effectLst/>
            </c:spPr>
            <c:extLst>
              <c:ext xmlns:c16="http://schemas.microsoft.com/office/drawing/2014/chart" uri="{C3380CC4-5D6E-409C-BE32-E72D297353CC}">
                <c16:uniqueId val="{000000B8-DAC7-429E-8842-E1606271BC15}"/>
              </c:ext>
            </c:extLst>
          </c:dPt>
          <c:dPt>
            <c:idx val="135"/>
            <c:invertIfNegative val="0"/>
            <c:bubble3D val="0"/>
            <c:spPr>
              <a:solidFill>
                <a:schemeClr val="accent2">
                  <a:lumMod val="75000"/>
                </a:schemeClr>
              </a:solidFill>
              <a:ln>
                <a:noFill/>
              </a:ln>
              <a:effectLst/>
            </c:spPr>
            <c:extLst>
              <c:ext xmlns:c16="http://schemas.microsoft.com/office/drawing/2014/chart" uri="{C3380CC4-5D6E-409C-BE32-E72D297353CC}">
                <c16:uniqueId val="{00000063-DAC7-429E-8842-E1606271BC15}"/>
              </c:ext>
            </c:extLst>
          </c:dPt>
          <c:dPt>
            <c:idx val="13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5-DAC7-429E-8842-E1606271BC15}"/>
              </c:ext>
            </c:extLst>
          </c:dPt>
          <c:dPt>
            <c:idx val="13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7-DAC7-429E-8842-E1606271BC15}"/>
              </c:ext>
            </c:extLst>
          </c:dPt>
          <c:dPt>
            <c:idx val="139"/>
            <c:invertIfNegative val="0"/>
            <c:bubble3D val="0"/>
            <c:spPr>
              <a:solidFill>
                <a:schemeClr val="accent2">
                  <a:lumMod val="75000"/>
                </a:schemeClr>
              </a:solidFill>
              <a:ln>
                <a:noFill/>
              </a:ln>
              <a:effectLst/>
            </c:spPr>
            <c:extLst>
              <c:ext xmlns:c16="http://schemas.microsoft.com/office/drawing/2014/chart" uri="{C3380CC4-5D6E-409C-BE32-E72D297353CC}">
                <c16:uniqueId val="{0000006B-DAC7-429E-8842-E1606271BC15}"/>
              </c:ext>
            </c:extLst>
          </c:dPt>
          <c:dPt>
            <c:idx val="140"/>
            <c:invertIfNegative val="0"/>
            <c:bubble3D val="0"/>
            <c:spPr>
              <a:solidFill>
                <a:schemeClr val="accent2">
                  <a:lumMod val="75000"/>
                </a:schemeClr>
              </a:solidFill>
              <a:ln>
                <a:noFill/>
              </a:ln>
              <a:effectLst/>
            </c:spPr>
            <c:extLst>
              <c:ext xmlns:c16="http://schemas.microsoft.com/office/drawing/2014/chart" uri="{C3380CC4-5D6E-409C-BE32-E72D297353CC}">
                <c16:uniqueId val="{0000006D-DAC7-429E-8842-E1606271BC15}"/>
              </c:ext>
            </c:extLst>
          </c:dPt>
          <c:dPt>
            <c:idx val="143"/>
            <c:invertIfNegative val="0"/>
            <c:bubble3D val="0"/>
            <c:spPr>
              <a:solidFill>
                <a:schemeClr val="accent2">
                  <a:lumMod val="75000"/>
                </a:schemeClr>
              </a:solidFill>
              <a:ln>
                <a:noFill/>
              </a:ln>
              <a:effectLst/>
            </c:spPr>
            <c:extLst>
              <c:ext xmlns:c16="http://schemas.microsoft.com/office/drawing/2014/chart" uri="{C3380CC4-5D6E-409C-BE32-E72D297353CC}">
                <c16:uniqueId val="{00000073-DAC7-429E-8842-E1606271BC15}"/>
              </c:ext>
            </c:extLst>
          </c:dPt>
          <c:dPt>
            <c:idx val="144"/>
            <c:invertIfNegative val="0"/>
            <c:bubble3D val="0"/>
            <c:spPr>
              <a:solidFill>
                <a:schemeClr val="accent2">
                  <a:lumMod val="75000"/>
                </a:schemeClr>
              </a:solidFill>
              <a:ln>
                <a:noFill/>
              </a:ln>
              <a:effectLst/>
            </c:spPr>
            <c:extLst>
              <c:ext xmlns:c16="http://schemas.microsoft.com/office/drawing/2014/chart" uri="{C3380CC4-5D6E-409C-BE32-E72D297353CC}">
                <c16:uniqueId val="{00000075-DAC7-429E-8842-E1606271BC15}"/>
              </c:ext>
            </c:extLst>
          </c:dPt>
          <c:dPt>
            <c:idx val="145"/>
            <c:invertIfNegative val="0"/>
            <c:bubble3D val="0"/>
            <c:spPr>
              <a:solidFill>
                <a:schemeClr val="accent2">
                  <a:lumMod val="75000"/>
                </a:schemeClr>
              </a:solidFill>
              <a:ln>
                <a:noFill/>
              </a:ln>
              <a:effectLst/>
            </c:spPr>
            <c:extLst>
              <c:ext xmlns:c16="http://schemas.microsoft.com/office/drawing/2014/chart" uri="{C3380CC4-5D6E-409C-BE32-E72D297353CC}">
                <c16:uniqueId val="{00000077-DAC7-429E-8842-E1606271BC15}"/>
              </c:ext>
            </c:extLst>
          </c:dPt>
          <c:dPt>
            <c:idx val="147"/>
            <c:invertIfNegative val="0"/>
            <c:bubble3D val="0"/>
            <c:spPr>
              <a:solidFill>
                <a:schemeClr val="accent2">
                  <a:lumMod val="75000"/>
                </a:schemeClr>
              </a:solidFill>
              <a:ln>
                <a:noFill/>
              </a:ln>
              <a:effectLst/>
            </c:spPr>
            <c:extLst>
              <c:ext xmlns:c16="http://schemas.microsoft.com/office/drawing/2014/chart" uri="{C3380CC4-5D6E-409C-BE32-E72D297353CC}">
                <c16:uniqueId val="{0000007B-DAC7-429E-8842-E1606271BC15}"/>
              </c:ext>
            </c:extLst>
          </c:dPt>
          <c:dPt>
            <c:idx val="148"/>
            <c:invertIfNegative val="0"/>
            <c:bubble3D val="0"/>
            <c:spPr>
              <a:solidFill>
                <a:schemeClr val="accent2">
                  <a:lumMod val="75000"/>
                </a:schemeClr>
              </a:solidFill>
              <a:ln>
                <a:noFill/>
              </a:ln>
              <a:effectLst/>
            </c:spPr>
            <c:extLst>
              <c:ext xmlns:c16="http://schemas.microsoft.com/office/drawing/2014/chart" uri="{C3380CC4-5D6E-409C-BE32-E72D297353CC}">
                <c16:uniqueId val="{0000007D-DAC7-429E-8842-E1606271BC15}"/>
              </c:ext>
            </c:extLst>
          </c:dPt>
          <c:dPt>
            <c:idx val="14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7F-DAC7-429E-8842-E1606271BC15}"/>
              </c:ext>
            </c:extLst>
          </c:dPt>
          <c:dPt>
            <c:idx val="151"/>
            <c:invertIfNegative val="0"/>
            <c:bubble3D val="0"/>
            <c:spPr>
              <a:solidFill>
                <a:schemeClr val="accent2">
                  <a:lumMod val="75000"/>
                </a:schemeClr>
              </a:solidFill>
              <a:ln>
                <a:noFill/>
              </a:ln>
              <a:effectLst/>
            </c:spPr>
            <c:extLst>
              <c:ext xmlns:c16="http://schemas.microsoft.com/office/drawing/2014/chart" uri="{C3380CC4-5D6E-409C-BE32-E72D297353CC}">
                <c16:uniqueId val="{00000083-DAC7-429E-8842-E1606271BC15}"/>
              </c:ext>
            </c:extLst>
          </c:dPt>
          <c:dPt>
            <c:idx val="152"/>
            <c:invertIfNegative val="0"/>
            <c:bubble3D val="0"/>
            <c:spPr>
              <a:solidFill>
                <a:schemeClr val="accent2">
                  <a:lumMod val="75000"/>
                </a:schemeClr>
              </a:solidFill>
              <a:ln>
                <a:noFill/>
              </a:ln>
              <a:effectLst/>
            </c:spPr>
            <c:extLst>
              <c:ext xmlns:c16="http://schemas.microsoft.com/office/drawing/2014/chart" uri="{C3380CC4-5D6E-409C-BE32-E72D297353CC}">
                <c16:uniqueId val="{00000085-DAC7-429E-8842-E1606271BC15}"/>
              </c:ext>
            </c:extLst>
          </c:dPt>
          <c:dPt>
            <c:idx val="153"/>
            <c:invertIfNegative val="0"/>
            <c:bubble3D val="0"/>
            <c:spPr>
              <a:solidFill>
                <a:schemeClr val="accent2">
                  <a:lumMod val="75000"/>
                </a:schemeClr>
              </a:solidFill>
              <a:ln>
                <a:noFill/>
              </a:ln>
              <a:effectLst/>
            </c:spPr>
            <c:extLst>
              <c:ext xmlns:c16="http://schemas.microsoft.com/office/drawing/2014/chart" uri="{C3380CC4-5D6E-409C-BE32-E72D297353CC}">
                <c16:uniqueId val="{00000087-DAC7-429E-8842-E1606271BC15}"/>
              </c:ext>
            </c:extLst>
          </c:dPt>
          <c:dPt>
            <c:idx val="154"/>
            <c:invertIfNegative val="0"/>
            <c:bubble3D val="0"/>
            <c:spPr>
              <a:solidFill>
                <a:schemeClr val="accent2">
                  <a:lumMod val="75000"/>
                </a:schemeClr>
              </a:solidFill>
              <a:ln>
                <a:noFill/>
              </a:ln>
              <a:effectLst/>
            </c:spPr>
            <c:extLst>
              <c:ext xmlns:c16="http://schemas.microsoft.com/office/drawing/2014/chart" uri="{C3380CC4-5D6E-409C-BE32-E72D297353CC}">
                <c16:uniqueId val="{00000089-DAC7-429E-8842-E1606271BC15}"/>
              </c:ext>
            </c:extLst>
          </c:dPt>
          <c:dPt>
            <c:idx val="155"/>
            <c:invertIfNegative val="0"/>
            <c:bubble3D val="0"/>
            <c:spPr>
              <a:solidFill>
                <a:schemeClr val="accent2">
                  <a:lumMod val="75000"/>
                </a:schemeClr>
              </a:solidFill>
              <a:ln>
                <a:noFill/>
              </a:ln>
              <a:effectLst/>
            </c:spPr>
            <c:extLst>
              <c:ext xmlns:c16="http://schemas.microsoft.com/office/drawing/2014/chart" uri="{C3380CC4-5D6E-409C-BE32-E72D297353CC}">
                <c16:uniqueId val="{0000008B-DAC7-429E-8842-E1606271BC15}"/>
              </c:ext>
            </c:extLst>
          </c:dPt>
          <c:dPt>
            <c:idx val="15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D-DAC7-429E-8842-E1606271BC15}"/>
              </c:ext>
            </c:extLst>
          </c:dPt>
          <c:dPt>
            <c:idx val="15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F-DAC7-429E-8842-E1606271BC15}"/>
              </c:ext>
            </c:extLst>
          </c:dPt>
          <c:dPt>
            <c:idx val="15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91-DAC7-429E-8842-E1606271BC15}"/>
              </c:ext>
            </c:extLst>
          </c:dPt>
          <c:dPt>
            <c:idx val="15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93-DAC7-429E-8842-E1606271BC15}"/>
              </c:ext>
            </c:extLst>
          </c:dPt>
          <c:dPt>
            <c:idx val="16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95-DAC7-429E-8842-E1606271BC15}"/>
              </c:ext>
            </c:extLst>
          </c:dPt>
          <c:dPt>
            <c:idx val="167"/>
            <c:invertIfNegative val="0"/>
            <c:bubble3D val="0"/>
            <c:spPr>
              <a:solidFill>
                <a:schemeClr val="accent2">
                  <a:lumMod val="75000"/>
                </a:schemeClr>
              </a:solidFill>
              <a:ln>
                <a:noFill/>
              </a:ln>
              <a:effectLst/>
            </c:spPr>
            <c:extLst>
              <c:ext xmlns:c16="http://schemas.microsoft.com/office/drawing/2014/chart" uri="{C3380CC4-5D6E-409C-BE32-E72D297353CC}">
                <c16:uniqueId val="{000000A3-DAC7-429E-8842-E1606271BC15}"/>
              </c:ext>
            </c:extLst>
          </c:dPt>
          <c:dPt>
            <c:idx val="168"/>
            <c:invertIfNegative val="0"/>
            <c:bubble3D val="0"/>
            <c:spPr>
              <a:solidFill>
                <a:schemeClr val="accent2">
                  <a:lumMod val="75000"/>
                </a:schemeClr>
              </a:solidFill>
              <a:ln>
                <a:noFill/>
              </a:ln>
              <a:effectLst/>
            </c:spPr>
            <c:extLst>
              <c:ext xmlns:c16="http://schemas.microsoft.com/office/drawing/2014/chart" uri="{C3380CC4-5D6E-409C-BE32-E72D297353CC}">
                <c16:uniqueId val="{000000AC-DAC7-429E-8842-E1606271BC15}"/>
              </c:ext>
            </c:extLst>
          </c:dPt>
          <c:dPt>
            <c:idx val="169"/>
            <c:invertIfNegative val="0"/>
            <c:bubble3D val="0"/>
            <c:spPr>
              <a:solidFill>
                <a:schemeClr val="accent2">
                  <a:lumMod val="75000"/>
                </a:schemeClr>
              </a:solidFill>
              <a:ln>
                <a:noFill/>
              </a:ln>
              <a:effectLst/>
            </c:spPr>
            <c:extLst>
              <c:ext xmlns:c16="http://schemas.microsoft.com/office/drawing/2014/chart" uri="{C3380CC4-5D6E-409C-BE32-E72D297353CC}">
                <c16:uniqueId val="{000000A5-DAC7-429E-8842-E1606271BC15}"/>
              </c:ext>
            </c:extLst>
          </c:dPt>
          <c:dPt>
            <c:idx val="170"/>
            <c:invertIfNegative val="0"/>
            <c:bubble3D val="0"/>
            <c:spPr>
              <a:solidFill>
                <a:schemeClr val="accent2">
                  <a:lumMod val="75000"/>
                </a:schemeClr>
              </a:solidFill>
              <a:ln>
                <a:noFill/>
              </a:ln>
              <a:effectLst/>
            </c:spPr>
            <c:extLst>
              <c:ext xmlns:c16="http://schemas.microsoft.com/office/drawing/2014/chart" uri="{C3380CC4-5D6E-409C-BE32-E72D297353CC}">
                <c16:uniqueId val="{000000A7-DAC7-429E-8842-E1606271BC15}"/>
              </c:ext>
            </c:extLst>
          </c:dPt>
          <c:dPt>
            <c:idx val="174"/>
            <c:invertIfNegative val="0"/>
            <c:bubble3D val="0"/>
            <c:spPr>
              <a:solidFill>
                <a:schemeClr val="accent2">
                  <a:lumMod val="75000"/>
                </a:schemeClr>
              </a:solidFill>
              <a:ln>
                <a:noFill/>
              </a:ln>
              <a:effectLst/>
            </c:spPr>
            <c:extLst>
              <c:ext xmlns:c16="http://schemas.microsoft.com/office/drawing/2014/chart" uri="{C3380CC4-5D6E-409C-BE32-E72D297353CC}">
                <c16:uniqueId val="{000000AB-DAC7-429E-8842-E1606271BC15}"/>
              </c:ext>
            </c:extLst>
          </c:dPt>
          <c:dPt>
            <c:idx val="175"/>
            <c:invertIfNegative val="0"/>
            <c:bubble3D val="0"/>
            <c:spPr>
              <a:solidFill>
                <a:schemeClr val="accent2">
                  <a:lumMod val="75000"/>
                </a:schemeClr>
              </a:solidFill>
              <a:ln>
                <a:noFill/>
              </a:ln>
              <a:effectLst/>
            </c:spPr>
            <c:extLst>
              <c:ext xmlns:c16="http://schemas.microsoft.com/office/drawing/2014/chart" uri="{C3380CC4-5D6E-409C-BE32-E72D297353CC}">
                <c16:uniqueId val="{000000AA-DAC7-429E-8842-E1606271BC15}"/>
              </c:ext>
            </c:extLst>
          </c:dPt>
          <c:dPt>
            <c:idx val="176"/>
            <c:invertIfNegative val="0"/>
            <c:bubble3D val="0"/>
            <c:spPr>
              <a:solidFill>
                <a:schemeClr val="accent2">
                  <a:lumMod val="75000"/>
                </a:schemeClr>
              </a:solidFill>
              <a:ln>
                <a:noFill/>
              </a:ln>
              <a:effectLst/>
            </c:spPr>
            <c:extLst>
              <c:ext xmlns:c16="http://schemas.microsoft.com/office/drawing/2014/chart" uri="{C3380CC4-5D6E-409C-BE32-E72D297353CC}">
                <c16:uniqueId val="{00000081-03F9-4327-B9E0-D45979C6F601}"/>
              </c:ext>
            </c:extLst>
          </c:dPt>
          <c:dPt>
            <c:idx val="17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2-03F9-4327-B9E0-D45979C6F601}"/>
              </c:ext>
            </c:extLst>
          </c:dPt>
          <c:dPt>
            <c:idx val="17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3-03F9-4327-B9E0-D45979C6F601}"/>
              </c:ext>
            </c:extLst>
          </c:dPt>
          <c:dPt>
            <c:idx val="180"/>
            <c:invertIfNegative val="0"/>
            <c:bubble3D val="0"/>
            <c:spPr>
              <a:solidFill>
                <a:schemeClr val="accent2">
                  <a:lumMod val="75000"/>
                </a:schemeClr>
              </a:solidFill>
              <a:ln>
                <a:noFill/>
              </a:ln>
              <a:effectLst/>
            </c:spPr>
            <c:extLst>
              <c:ext xmlns:c16="http://schemas.microsoft.com/office/drawing/2014/chart" uri="{C3380CC4-5D6E-409C-BE32-E72D297353CC}">
                <c16:uniqueId val="{00000087-AA6F-472D-B8FA-AB6ECD7ABC54}"/>
              </c:ext>
            </c:extLst>
          </c:dPt>
          <c:cat>
            <c:numRef>
              <c:f>'Official - RIVM'!$C$4:$C$200</c:f>
              <c:numCache>
                <c:formatCode>m/d/yyyy</c:formatCode>
                <c:ptCount val="19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f>'Official - RIVM'!$AP$4:$AP$188</c:f>
              <c:numCache>
                <c:formatCode>General</c:formatCode>
                <c:ptCount val="185"/>
                <c:pt idx="7" formatCode="0">
                  <c:v>0</c:v>
                </c:pt>
                <c:pt idx="8" formatCode="0">
                  <c:v>0</c:v>
                </c:pt>
                <c:pt idx="9" formatCode="0">
                  <c:v>0</c:v>
                </c:pt>
                <c:pt idx="10" formatCode="0">
                  <c:v>0</c:v>
                </c:pt>
                <c:pt idx="11" formatCode="0">
                  <c:v>0</c:v>
                </c:pt>
                <c:pt idx="12" formatCode="0">
                  <c:v>0</c:v>
                </c:pt>
                <c:pt idx="13" formatCode="0">
                  <c:v>0</c:v>
                </c:pt>
                <c:pt idx="14" formatCode="0">
                  <c:v>85</c:v>
                </c:pt>
                <c:pt idx="15" formatCode="0">
                  <c:v>29</c:v>
                </c:pt>
                <c:pt idx="16" formatCode="0">
                  <c:v>21</c:v>
                </c:pt>
                <c:pt idx="17" formatCode="0">
                  <c:v>26</c:v>
                </c:pt>
                <c:pt idx="18" formatCode="0">
                  <c:v>43</c:v>
                </c:pt>
                <c:pt idx="19" formatCode="0">
                  <c:v>109</c:v>
                </c:pt>
                <c:pt idx="20" formatCode="0">
                  <c:v>94</c:v>
                </c:pt>
                <c:pt idx="21" formatCode="0">
                  <c:v>-4</c:v>
                </c:pt>
                <c:pt idx="22" formatCode="0">
                  <c:v>125</c:v>
                </c:pt>
                <c:pt idx="23" formatCode="0">
                  <c:v>172</c:v>
                </c:pt>
                <c:pt idx="24" formatCode="0">
                  <c:v>126</c:v>
                </c:pt>
                <c:pt idx="25" formatCode="0">
                  <c:v>199</c:v>
                </c:pt>
                <c:pt idx="26" formatCode="0">
                  <c:v>156</c:v>
                </c:pt>
                <c:pt idx="27" formatCode="0">
                  <c:v>247</c:v>
                </c:pt>
                <c:pt idx="28" formatCode="0">
                  <c:v>234</c:v>
                </c:pt>
                <c:pt idx="29" formatCode="0">
                  <c:v>195</c:v>
                </c:pt>
                <c:pt idx="30" formatCode="0">
                  <c:v>261</c:v>
                </c:pt>
                <c:pt idx="31" formatCode="0">
                  <c:v>377</c:v>
                </c:pt>
                <c:pt idx="32" formatCode="0">
                  <c:v>265</c:v>
                </c:pt>
                <c:pt idx="33" formatCode="0">
                  <c:v>457</c:v>
                </c:pt>
                <c:pt idx="34" formatCode="0">
                  <c:v>106</c:v>
                </c:pt>
                <c:pt idx="35" formatCode="0">
                  <c:v>310</c:v>
                </c:pt>
                <c:pt idx="36" formatCode="0">
                  <c:v>153</c:v>
                </c:pt>
                <c:pt idx="37" formatCode="0">
                  <c:v>-118</c:v>
                </c:pt>
                <c:pt idx="38" formatCode="0">
                  <c:v>-276</c:v>
                </c:pt>
                <c:pt idx="39" formatCode="0">
                  <c:v>-247</c:v>
                </c:pt>
                <c:pt idx="40" formatCode="0">
                  <c:v>-430</c:v>
                </c:pt>
                <c:pt idx="41" formatCode="0">
                  <c:v>-139</c:v>
                </c:pt>
                <c:pt idx="42" formatCode="0">
                  <c:v>-388</c:v>
                </c:pt>
                <c:pt idx="43" formatCode="0">
                  <c:v>-277</c:v>
                </c:pt>
                <c:pt idx="44" formatCode="0">
                  <c:v>-147</c:v>
                </c:pt>
                <c:pt idx="45" formatCode="0">
                  <c:v>-50</c:v>
                </c:pt>
                <c:pt idx="46" formatCode="0">
                  <c:v>-113</c:v>
                </c:pt>
                <c:pt idx="47" formatCode="0">
                  <c:v>-82</c:v>
                </c:pt>
                <c:pt idx="48" formatCode="0">
                  <c:v>-120</c:v>
                </c:pt>
                <c:pt idx="49" formatCode="0">
                  <c:v>-55</c:v>
                </c:pt>
                <c:pt idx="50" formatCode="0">
                  <c:v>-69</c:v>
                </c:pt>
                <c:pt idx="51" formatCode="0">
                  <c:v>-60</c:v>
                </c:pt>
                <c:pt idx="52" formatCode="0">
                  <c:v>-93</c:v>
                </c:pt>
                <c:pt idx="53" formatCode="0">
                  <c:v>-72</c:v>
                </c:pt>
                <c:pt idx="54" formatCode="0">
                  <c:v>-92</c:v>
                </c:pt>
                <c:pt idx="55" formatCode="0">
                  <c:v>-64</c:v>
                </c:pt>
                <c:pt idx="56" formatCode="0">
                  <c:v>-45</c:v>
                </c:pt>
                <c:pt idx="57" formatCode="0">
                  <c:v>-33</c:v>
                </c:pt>
                <c:pt idx="58" formatCode="0">
                  <c:v>-29</c:v>
                </c:pt>
                <c:pt idx="59" formatCode="0">
                  <c:v>-35</c:v>
                </c:pt>
                <c:pt idx="60" formatCode="0">
                  <c:v>-10</c:v>
                </c:pt>
                <c:pt idx="61" formatCode="0">
                  <c:v>-30</c:v>
                </c:pt>
                <c:pt idx="62" formatCode="0">
                  <c:v>-48</c:v>
                </c:pt>
                <c:pt idx="63" formatCode="0">
                  <c:v>-53</c:v>
                </c:pt>
                <c:pt idx="64" formatCode="0">
                  <c:v>-38</c:v>
                </c:pt>
                <c:pt idx="65" formatCode="0">
                  <c:v>-3</c:v>
                </c:pt>
                <c:pt idx="66" formatCode="0">
                  <c:v>-31</c:v>
                </c:pt>
                <c:pt idx="67" formatCode="0">
                  <c:v>-23</c:v>
                </c:pt>
                <c:pt idx="68" formatCode="0">
                  <c:v>1</c:v>
                </c:pt>
                <c:pt idx="69" formatCode="0">
                  <c:v>-49</c:v>
                </c:pt>
                <c:pt idx="70" formatCode="0">
                  <c:v>-45</c:v>
                </c:pt>
                <c:pt idx="71" formatCode="0">
                  <c:v>-50</c:v>
                </c:pt>
                <c:pt idx="72" formatCode="0">
                  <c:v>-39</c:v>
                </c:pt>
                <c:pt idx="73" formatCode="0">
                  <c:v>-22</c:v>
                </c:pt>
                <c:pt idx="74" formatCode="0">
                  <c:v>-6</c:v>
                </c:pt>
                <c:pt idx="75" formatCode="0">
                  <c:v>-54</c:v>
                </c:pt>
                <c:pt idx="76" formatCode="0">
                  <c:v>25</c:v>
                </c:pt>
                <c:pt idx="77" formatCode="0">
                  <c:v>-12</c:v>
                </c:pt>
                <c:pt idx="78" formatCode="0">
                  <c:v>0</c:v>
                </c:pt>
                <c:pt idx="79" formatCode="0">
                  <c:v>-13</c:v>
                </c:pt>
                <c:pt idx="80" formatCode="0">
                  <c:v>-7</c:v>
                </c:pt>
                <c:pt idx="81" formatCode="0">
                  <c:v>-9</c:v>
                </c:pt>
                <c:pt idx="82" formatCode="0">
                  <c:v>-1</c:v>
                </c:pt>
                <c:pt idx="83" formatCode="0">
                  <c:v>-38</c:v>
                </c:pt>
                <c:pt idx="84" formatCode="0">
                  <c:v>-14</c:v>
                </c:pt>
                <c:pt idx="85" formatCode="0">
                  <c:v>-26</c:v>
                </c:pt>
                <c:pt idx="86" formatCode="0">
                  <c:v>-35</c:v>
                </c:pt>
                <c:pt idx="87" formatCode="0">
                  <c:v>-2</c:v>
                </c:pt>
                <c:pt idx="88" formatCode="0">
                  <c:v>-19</c:v>
                </c:pt>
                <c:pt idx="89" formatCode="0">
                  <c:v>-24</c:v>
                </c:pt>
                <c:pt idx="90" formatCode="0">
                  <c:v>-7</c:v>
                </c:pt>
                <c:pt idx="91" formatCode="0">
                  <c:v>3</c:v>
                </c:pt>
                <c:pt idx="92" formatCode="0">
                  <c:v>0</c:v>
                </c:pt>
                <c:pt idx="93" formatCode="0">
                  <c:v>-5</c:v>
                </c:pt>
                <c:pt idx="94" formatCode="0">
                  <c:v>-5</c:v>
                </c:pt>
                <c:pt idx="95" formatCode="0">
                  <c:v>1</c:v>
                </c:pt>
                <c:pt idx="96" formatCode="0">
                  <c:v>-4</c:v>
                </c:pt>
                <c:pt idx="97" formatCode="0">
                  <c:v>2</c:v>
                </c:pt>
                <c:pt idx="98" formatCode="0">
                  <c:v>-4</c:v>
                </c:pt>
                <c:pt idx="99" formatCode="0">
                  <c:v>2</c:v>
                </c:pt>
                <c:pt idx="100" formatCode="0">
                  <c:v>-2</c:v>
                </c:pt>
                <c:pt idx="101" formatCode="0">
                  <c:v>-4</c:v>
                </c:pt>
                <c:pt idx="102" formatCode="0">
                  <c:v>-4</c:v>
                </c:pt>
                <c:pt idx="103" formatCode="0">
                  <c:v>0</c:v>
                </c:pt>
                <c:pt idx="104" formatCode="0">
                  <c:v>-4</c:v>
                </c:pt>
                <c:pt idx="105" formatCode="0">
                  <c:v>-9</c:v>
                </c:pt>
                <c:pt idx="106" formatCode="0">
                  <c:v>-6</c:v>
                </c:pt>
                <c:pt idx="107" formatCode="0">
                  <c:v>6</c:v>
                </c:pt>
                <c:pt idx="108" formatCode="0">
                  <c:v>2</c:v>
                </c:pt>
                <c:pt idx="109" formatCode="0">
                  <c:v>-2</c:v>
                </c:pt>
                <c:pt idx="110" formatCode="0">
                  <c:v>-3</c:v>
                </c:pt>
                <c:pt idx="111" formatCode="0">
                  <c:v>-3</c:v>
                </c:pt>
                <c:pt idx="112" formatCode="0">
                  <c:v>-4</c:v>
                </c:pt>
                <c:pt idx="113" formatCode="0">
                  <c:v>6</c:v>
                </c:pt>
                <c:pt idx="114" formatCode="0">
                  <c:v>-9</c:v>
                </c:pt>
                <c:pt idx="115" formatCode="0">
                  <c:v>-3</c:v>
                </c:pt>
                <c:pt idx="116" formatCode="0">
                  <c:v>-1</c:v>
                </c:pt>
                <c:pt idx="117" formatCode="0">
                  <c:v>-1</c:v>
                </c:pt>
                <c:pt idx="118" formatCode="0">
                  <c:v>4</c:v>
                </c:pt>
                <c:pt idx="119" formatCode="0">
                  <c:v>5</c:v>
                </c:pt>
                <c:pt idx="120" formatCode="0">
                  <c:v>-6</c:v>
                </c:pt>
                <c:pt idx="121" formatCode="0">
                  <c:v>0</c:v>
                </c:pt>
                <c:pt idx="122" formatCode="0">
                  <c:v>0</c:v>
                </c:pt>
                <c:pt idx="123" formatCode="0">
                  <c:v>1</c:v>
                </c:pt>
                <c:pt idx="124" formatCode="0">
                  <c:v>1</c:v>
                </c:pt>
                <c:pt idx="125" formatCode="0">
                  <c:v>-5</c:v>
                </c:pt>
                <c:pt idx="126" formatCode="0">
                  <c:v>-4</c:v>
                </c:pt>
                <c:pt idx="127" formatCode="0">
                  <c:v>-1</c:v>
                </c:pt>
                <c:pt idx="128" formatCode="0">
                  <c:v>1</c:v>
                </c:pt>
                <c:pt idx="129" formatCode="0">
                  <c:v>-2</c:v>
                </c:pt>
                <c:pt idx="130" formatCode="0">
                  <c:v>-3</c:v>
                </c:pt>
                <c:pt idx="131" formatCode="0">
                  <c:v>-1</c:v>
                </c:pt>
                <c:pt idx="132" formatCode="0">
                  <c:v>2</c:v>
                </c:pt>
                <c:pt idx="133" formatCode="0">
                  <c:v>-2</c:v>
                </c:pt>
                <c:pt idx="134" formatCode="0">
                  <c:v>-3</c:v>
                </c:pt>
                <c:pt idx="135" formatCode="0">
                  <c:v>2</c:v>
                </c:pt>
                <c:pt idx="136" formatCode="0">
                  <c:v>1</c:v>
                </c:pt>
                <c:pt idx="137" formatCode="0">
                  <c:v>1</c:v>
                </c:pt>
                <c:pt idx="138" formatCode="0">
                  <c:v>-4</c:v>
                </c:pt>
                <c:pt idx="139" formatCode="0">
                  <c:v>2</c:v>
                </c:pt>
                <c:pt idx="140" formatCode="0">
                  <c:v>3</c:v>
                </c:pt>
                <c:pt idx="141" formatCode="0">
                  <c:v>-5</c:v>
                </c:pt>
                <c:pt idx="142" formatCode="0">
                  <c:v>-2</c:v>
                </c:pt>
                <c:pt idx="143" formatCode="0">
                  <c:v>1</c:v>
                </c:pt>
                <c:pt idx="144" formatCode="0">
                  <c:v>1</c:v>
                </c:pt>
                <c:pt idx="145" formatCode="0">
                  <c:v>4</c:v>
                </c:pt>
                <c:pt idx="146" formatCode="0">
                  <c:v>-5</c:v>
                </c:pt>
                <c:pt idx="147" formatCode="0">
                  <c:v>2</c:v>
                </c:pt>
                <c:pt idx="148" formatCode="0">
                  <c:v>3</c:v>
                </c:pt>
                <c:pt idx="149" formatCode="0">
                  <c:v>1</c:v>
                </c:pt>
                <c:pt idx="150" formatCode="0">
                  <c:v>-1</c:v>
                </c:pt>
                <c:pt idx="151" formatCode="0">
                  <c:v>3</c:v>
                </c:pt>
                <c:pt idx="152" formatCode="0">
                  <c:v>4</c:v>
                </c:pt>
                <c:pt idx="153" formatCode="0">
                  <c:v>3</c:v>
                </c:pt>
                <c:pt idx="154" formatCode="0">
                  <c:v>2</c:v>
                </c:pt>
                <c:pt idx="155" formatCode="0">
                  <c:v>8</c:v>
                </c:pt>
                <c:pt idx="156" formatCode="0">
                  <c:v>1</c:v>
                </c:pt>
                <c:pt idx="157" formatCode="0">
                  <c:v>4</c:v>
                </c:pt>
                <c:pt idx="158" formatCode="0">
                  <c:v>1</c:v>
                </c:pt>
                <c:pt idx="159" formatCode="0">
                  <c:v>4</c:v>
                </c:pt>
                <c:pt idx="160" formatCode="0">
                  <c:v>2</c:v>
                </c:pt>
                <c:pt idx="161" formatCode="0">
                  <c:v>-4</c:v>
                </c:pt>
                <c:pt idx="162" formatCode="0">
                  <c:v>-3</c:v>
                </c:pt>
                <c:pt idx="163" formatCode="0">
                  <c:v>-1</c:v>
                </c:pt>
                <c:pt idx="164" formatCode="0">
                  <c:v>1</c:v>
                </c:pt>
                <c:pt idx="165" formatCode="0">
                  <c:v>0</c:v>
                </c:pt>
                <c:pt idx="166" formatCode="0">
                  <c:v>0</c:v>
                </c:pt>
                <c:pt idx="167" formatCode="0">
                  <c:v>4</c:v>
                </c:pt>
                <c:pt idx="168" formatCode="0">
                  <c:v>5</c:v>
                </c:pt>
                <c:pt idx="169" formatCode="0">
                  <c:v>7</c:v>
                </c:pt>
                <c:pt idx="170" formatCode="0">
                  <c:v>5</c:v>
                </c:pt>
                <c:pt idx="171" formatCode="0">
                  <c:v>-1</c:v>
                </c:pt>
                <c:pt idx="172" formatCode="0">
                  <c:v>-1</c:v>
                </c:pt>
                <c:pt idx="173" formatCode="0">
                  <c:v>-6</c:v>
                </c:pt>
                <c:pt idx="174" formatCode="0">
                  <c:v>9</c:v>
                </c:pt>
                <c:pt idx="175" formatCode="0">
                  <c:v>4</c:v>
                </c:pt>
                <c:pt idx="176" formatCode="0">
                  <c:v>7</c:v>
                </c:pt>
                <c:pt idx="177" formatCode="0">
                  <c:v>4</c:v>
                </c:pt>
                <c:pt idx="178" formatCode="0">
                  <c:v>2</c:v>
                </c:pt>
                <c:pt idx="179" formatCode="0">
                  <c:v>-1</c:v>
                </c:pt>
                <c:pt idx="180" formatCode="0">
                  <c:v>11</c:v>
                </c:pt>
                <c:pt idx="181" formatCode="0">
                  <c:v>1</c:v>
                </c:pt>
                <c:pt idx="182" formatCode="0">
                  <c:v>-3</c:v>
                </c:pt>
                <c:pt idx="183" formatCode="0">
                  <c:v>-9</c:v>
                </c:pt>
                <c:pt idx="184" formatCode="0">
                  <c:v>-9</c:v>
                </c:pt>
              </c:numCache>
            </c:numRef>
          </c:val>
          <c:extLst>
            <c:ext xmlns:c16="http://schemas.microsoft.com/office/drawing/2014/chart" uri="{C3380CC4-5D6E-409C-BE32-E72D297353CC}">
              <c16:uniqueId val="{000000A8-DAC7-429E-8842-E1606271BC15}"/>
            </c:ext>
          </c:extLst>
        </c:ser>
        <c:dLbls>
          <c:showLegendKey val="0"/>
          <c:showVal val="0"/>
          <c:showCatName val="0"/>
          <c:showSerName val="0"/>
          <c:showPercent val="0"/>
          <c:showBubbleSize val="0"/>
        </c:dLbls>
        <c:gapWidth val="30"/>
        <c:overlap val="-27"/>
        <c:axId val="693976504"/>
        <c:axId val="693971584"/>
      </c:barChart>
      <c:dateAx>
        <c:axId val="693976504"/>
        <c:scaling>
          <c:orientation val="minMax"/>
        </c:scaling>
        <c:delete val="1"/>
        <c:axPos val="b"/>
        <c:numFmt formatCode="m/d/yyyy" sourceLinked="1"/>
        <c:majorTickMark val="out"/>
        <c:minorTickMark val="none"/>
        <c:tickLblPos val="nextTo"/>
        <c:crossAx val="693971584"/>
        <c:crosses val="autoZero"/>
        <c:auto val="1"/>
        <c:lblOffset val="100"/>
        <c:baseTimeUnit val="days"/>
      </c:dateAx>
      <c:valAx>
        <c:axId val="693971584"/>
        <c:scaling>
          <c:orientation val="minMax"/>
          <c:max val="700"/>
          <c:min val="-6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NL"/>
          </a:p>
        </c:txPr>
        <c:crossAx val="693976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cases</a:t>
            </a:r>
            <a:r>
              <a:rPr lang="nl-NL" sz="2000" b="1" i="0" u="none" kern="1200" spc="100" baseline="0">
                <a:ln>
                  <a:noFill/>
                </a:ln>
                <a:solidFill>
                  <a:schemeClr val="bg2">
                    <a:lumMod val="50000"/>
                  </a:schemeClr>
                </a:solidFill>
                <a:effectLst/>
              </a:rPr>
              <a:t> in The Netherlands</a:t>
            </a:r>
            <a:br>
              <a:rPr lang="nl-NL" sz="2000" b="1" i="0" u="none"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plus weekly pattern  grey/green --&gt;Sunday/Monday</a:t>
            </a:r>
            <a:endParaRPr lang="en-NL" sz="2000" b="0">
              <a:effectLst/>
            </a:endParaRPr>
          </a:p>
        </c:rich>
      </c:tx>
      <c:layout>
        <c:manualLayout>
          <c:xMode val="edge"/>
          <c:yMode val="edge"/>
          <c:x val="0.18529791666666667"/>
          <c:y val="5.142861111111111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8983708333333336"/>
        </c:manualLayout>
      </c:layout>
      <c:barChart>
        <c:barDir val="col"/>
        <c:grouping val="stacked"/>
        <c:varyColors val="0"/>
        <c:ser>
          <c:idx val="0"/>
          <c:order val="1"/>
          <c:tx>
            <c:strRef>
              <c:f>'Official - RIVM'!$H$3</c:f>
              <c:strCache>
                <c:ptCount val="1"/>
                <c:pt idx="0">
                  <c:v> Reported before today</c:v>
                </c:pt>
              </c:strCache>
            </c:strRef>
          </c:tx>
          <c:spPr>
            <a:solidFill>
              <a:schemeClr val="accent1">
                <a:lumMod val="20000"/>
                <a:lumOff val="80000"/>
              </a:schemeClr>
            </a:solidFill>
            <a:ln>
              <a:noFill/>
            </a:ln>
            <a:effectLst/>
          </c:spPr>
          <c:invertIfNegative val="0"/>
          <c:dPt>
            <c:idx val="10"/>
            <c:invertIfNegative val="0"/>
            <c:bubble3D val="0"/>
            <c:spPr>
              <a:solidFill>
                <a:schemeClr val="bg1">
                  <a:lumMod val="85000"/>
                </a:schemeClr>
              </a:solidFill>
              <a:ln>
                <a:noFill/>
              </a:ln>
              <a:effectLst/>
            </c:spPr>
            <c:extLst>
              <c:ext xmlns:c16="http://schemas.microsoft.com/office/drawing/2014/chart" uri="{C3380CC4-5D6E-409C-BE32-E72D297353CC}">
                <c16:uniqueId val="{00000001-8814-40C1-99BF-5AA8D4A07C83}"/>
              </c:ext>
            </c:extLst>
          </c:dPt>
          <c:dPt>
            <c:idx val="11"/>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03-8814-40C1-99BF-5AA8D4A07C83}"/>
              </c:ext>
            </c:extLst>
          </c:dPt>
          <c:dPt>
            <c:idx val="17"/>
            <c:invertIfNegative val="0"/>
            <c:bubble3D val="0"/>
            <c:spPr>
              <a:solidFill>
                <a:schemeClr val="bg1">
                  <a:lumMod val="85000"/>
                </a:schemeClr>
              </a:solidFill>
              <a:ln>
                <a:noFill/>
              </a:ln>
              <a:effectLst/>
            </c:spPr>
            <c:extLst>
              <c:ext xmlns:c16="http://schemas.microsoft.com/office/drawing/2014/chart" uri="{C3380CC4-5D6E-409C-BE32-E72D297353CC}">
                <c16:uniqueId val="{00000005-8814-40C1-99BF-5AA8D4A07C83}"/>
              </c:ext>
            </c:extLst>
          </c:dPt>
          <c:dPt>
            <c:idx val="18"/>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07-8814-40C1-99BF-5AA8D4A07C83}"/>
              </c:ext>
            </c:extLst>
          </c:dPt>
          <c:dPt>
            <c:idx val="24"/>
            <c:invertIfNegative val="0"/>
            <c:bubble3D val="0"/>
            <c:spPr>
              <a:solidFill>
                <a:schemeClr val="bg1">
                  <a:lumMod val="85000"/>
                </a:schemeClr>
              </a:solidFill>
              <a:ln>
                <a:noFill/>
              </a:ln>
              <a:effectLst/>
            </c:spPr>
            <c:extLst>
              <c:ext xmlns:c16="http://schemas.microsoft.com/office/drawing/2014/chart" uri="{C3380CC4-5D6E-409C-BE32-E72D297353CC}">
                <c16:uniqueId val="{00000009-8814-40C1-99BF-5AA8D4A07C83}"/>
              </c:ext>
            </c:extLst>
          </c:dPt>
          <c:dPt>
            <c:idx val="25"/>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0B-8814-40C1-99BF-5AA8D4A07C83}"/>
              </c:ext>
            </c:extLst>
          </c:dPt>
          <c:dPt>
            <c:idx val="31"/>
            <c:invertIfNegative val="0"/>
            <c:bubble3D val="0"/>
            <c:spPr>
              <a:solidFill>
                <a:schemeClr val="bg1">
                  <a:lumMod val="85000"/>
                </a:schemeClr>
              </a:solidFill>
              <a:ln>
                <a:noFill/>
              </a:ln>
              <a:effectLst/>
            </c:spPr>
            <c:extLst>
              <c:ext xmlns:c16="http://schemas.microsoft.com/office/drawing/2014/chart" uri="{C3380CC4-5D6E-409C-BE32-E72D297353CC}">
                <c16:uniqueId val="{0000000D-8814-40C1-99BF-5AA8D4A07C83}"/>
              </c:ext>
            </c:extLst>
          </c:dPt>
          <c:dPt>
            <c:idx val="32"/>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0F-8814-40C1-99BF-5AA8D4A07C83}"/>
              </c:ext>
            </c:extLst>
          </c:dPt>
          <c:dPt>
            <c:idx val="38"/>
            <c:invertIfNegative val="0"/>
            <c:bubble3D val="0"/>
            <c:spPr>
              <a:solidFill>
                <a:schemeClr val="bg1">
                  <a:lumMod val="85000"/>
                </a:schemeClr>
              </a:solidFill>
              <a:ln>
                <a:noFill/>
              </a:ln>
              <a:effectLst/>
            </c:spPr>
            <c:extLst>
              <c:ext xmlns:c16="http://schemas.microsoft.com/office/drawing/2014/chart" uri="{C3380CC4-5D6E-409C-BE32-E72D297353CC}">
                <c16:uniqueId val="{00000011-8814-40C1-99BF-5AA8D4A07C83}"/>
              </c:ext>
            </c:extLst>
          </c:dPt>
          <c:dPt>
            <c:idx val="39"/>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13-8814-40C1-99BF-5AA8D4A07C83}"/>
              </c:ext>
            </c:extLst>
          </c:dPt>
          <c:dPt>
            <c:idx val="4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5-8814-40C1-99BF-5AA8D4A07C83}"/>
              </c:ext>
            </c:extLst>
          </c:dPt>
          <c:dPt>
            <c:idx val="45"/>
            <c:invertIfNegative val="0"/>
            <c:bubble3D val="0"/>
            <c:spPr>
              <a:solidFill>
                <a:schemeClr val="bg1">
                  <a:lumMod val="85000"/>
                </a:schemeClr>
              </a:solidFill>
              <a:ln>
                <a:noFill/>
              </a:ln>
              <a:effectLst/>
            </c:spPr>
            <c:extLst>
              <c:ext xmlns:c16="http://schemas.microsoft.com/office/drawing/2014/chart" uri="{C3380CC4-5D6E-409C-BE32-E72D297353CC}">
                <c16:uniqueId val="{00000017-8814-40C1-99BF-5AA8D4A07C83}"/>
              </c:ext>
            </c:extLst>
          </c:dPt>
          <c:dPt>
            <c:idx val="46"/>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19-8814-40C1-99BF-5AA8D4A07C83}"/>
              </c:ext>
            </c:extLst>
          </c:dPt>
          <c:dPt>
            <c:idx val="52"/>
            <c:invertIfNegative val="0"/>
            <c:bubble3D val="0"/>
            <c:spPr>
              <a:solidFill>
                <a:schemeClr val="bg1">
                  <a:lumMod val="85000"/>
                </a:schemeClr>
              </a:solidFill>
              <a:ln>
                <a:noFill/>
              </a:ln>
              <a:effectLst/>
            </c:spPr>
            <c:extLst>
              <c:ext xmlns:c16="http://schemas.microsoft.com/office/drawing/2014/chart" uri="{C3380CC4-5D6E-409C-BE32-E72D297353CC}">
                <c16:uniqueId val="{0000001B-8814-40C1-99BF-5AA8D4A07C83}"/>
              </c:ext>
            </c:extLst>
          </c:dPt>
          <c:dPt>
            <c:idx val="53"/>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1D-8814-40C1-99BF-5AA8D4A07C83}"/>
              </c:ext>
            </c:extLst>
          </c:dPt>
          <c:dPt>
            <c:idx val="59"/>
            <c:invertIfNegative val="0"/>
            <c:bubble3D val="0"/>
            <c:spPr>
              <a:solidFill>
                <a:schemeClr val="bg1">
                  <a:lumMod val="85000"/>
                </a:schemeClr>
              </a:solidFill>
              <a:ln>
                <a:noFill/>
              </a:ln>
              <a:effectLst/>
            </c:spPr>
            <c:extLst>
              <c:ext xmlns:c16="http://schemas.microsoft.com/office/drawing/2014/chart" uri="{C3380CC4-5D6E-409C-BE32-E72D297353CC}">
                <c16:uniqueId val="{0000001F-8814-40C1-99BF-5AA8D4A07C83}"/>
              </c:ext>
            </c:extLst>
          </c:dPt>
          <c:dPt>
            <c:idx val="60"/>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21-8814-40C1-99BF-5AA8D4A07C83}"/>
              </c:ext>
            </c:extLst>
          </c:dPt>
          <c:dPt>
            <c:idx val="66"/>
            <c:invertIfNegative val="0"/>
            <c:bubble3D val="0"/>
            <c:spPr>
              <a:solidFill>
                <a:schemeClr val="bg1">
                  <a:lumMod val="85000"/>
                </a:schemeClr>
              </a:solidFill>
              <a:ln>
                <a:noFill/>
              </a:ln>
              <a:effectLst/>
            </c:spPr>
            <c:extLst>
              <c:ext xmlns:c16="http://schemas.microsoft.com/office/drawing/2014/chart" uri="{C3380CC4-5D6E-409C-BE32-E72D297353CC}">
                <c16:uniqueId val="{00000023-8814-40C1-99BF-5AA8D4A07C83}"/>
              </c:ext>
            </c:extLst>
          </c:dPt>
          <c:dPt>
            <c:idx val="67"/>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25-8814-40C1-99BF-5AA8D4A07C83}"/>
              </c:ext>
            </c:extLst>
          </c:dPt>
          <c:dPt>
            <c:idx val="73"/>
            <c:invertIfNegative val="0"/>
            <c:bubble3D val="0"/>
            <c:spPr>
              <a:solidFill>
                <a:schemeClr val="bg1">
                  <a:lumMod val="85000"/>
                </a:schemeClr>
              </a:solidFill>
              <a:ln>
                <a:noFill/>
              </a:ln>
              <a:effectLst/>
            </c:spPr>
            <c:extLst>
              <c:ext xmlns:c16="http://schemas.microsoft.com/office/drawing/2014/chart" uri="{C3380CC4-5D6E-409C-BE32-E72D297353CC}">
                <c16:uniqueId val="{00000027-8814-40C1-99BF-5AA8D4A07C83}"/>
              </c:ext>
            </c:extLst>
          </c:dPt>
          <c:dPt>
            <c:idx val="74"/>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29-8814-40C1-99BF-5AA8D4A07C83}"/>
              </c:ext>
            </c:extLst>
          </c:dPt>
          <c:dPt>
            <c:idx val="80"/>
            <c:invertIfNegative val="0"/>
            <c:bubble3D val="0"/>
            <c:spPr>
              <a:solidFill>
                <a:schemeClr val="bg1">
                  <a:lumMod val="85000"/>
                </a:schemeClr>
              </a:solidFill>
              <a:ln>
                <a:noFill/>
              </a:ln>
              <a:effectLst/>
            </c:spPr>
            <c:extLst>
              <c:ext xmlns:c16="http://schemas.microsoft.com/office/drawing/2014/chart" uri="{C3380CC4-5D6E-409C-BE32-E72D297353CC}">
                <c16:uniqueId val="{0000002B-8814-40C1-99BF-5AA8D4A07C83}"/>
              </c:ext>
            </c:extLst>
          </c:dPt>
          <c:dPt>
            <c:idx val="81"/>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2D-8814-40C1-99BF-5AA8D4A07C83}"/>
              </c:ext>
            </c:extLst>
          </c:dPt>
          <c:dPt>
            <c:idx val="87"/>
            <c:invertIfNegative val="0"/>
            <c:bubble3D val="0"/>
            <c:spPr>
              <a:solidFill>
                <a:schemeClr val="bg1">
                  <a:lumMod val="85000"/>
                </a:schemeClr>
              </a:solidFill>
              <a:ln>
                <a:noFill/>
              </a:ln>
              <a:effectLst/>
            </c:spPr>
            <c:extLst>
              <c:ext xmlns:c16="http://schemas.microsoft.com/office/drawing/2014/chart" uri="{C3380CC4-5D6E-409C-BE32-E72D297353CC}">
                <c16:uniqueId val="{0000002F-8814-40C1-99BF-5AA8D4A07C83}"/>
              </c:ext>
            </c:extLst>
          </c:dPt>
          <c:dPt>
            <c:idx val="88"/>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31-8814-40C1-99BF-5AA8D4A07C83}"/>
              </c:ext>
            </c:extLst>
          </c:dPt>
          <c:dPt>
            <c:idx val="89"/>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33-8814-40C1-99BF-5AA8D4A07C83}"/>
              </c:ext>
            </c:extLst>
          </c:dPt>
          <c:dPt>
            <c:idx val="94"/>
            <c:invertIfNegative val="0"/>
            <c:bubble3D val="0"/>
            <c:spPr>
              <a:solidFill>
                <a:schemeClr val="bg1">
                  <a:lumMod val="85000"/>
                </a:schemeClr>
              </a:solidFill>
              <a:ln>
                <a:noFill/>
              </a:ln>
              <a:effectLst/>
            </c:spPr>
            <c:extLst>
              <c:ext xmlns:c16="http://schemas.microsoft.com/office/drawing/2014/chart" uri="{C3380CC4-5D6E-409C-BE32-E72D297353CC}">
                <c16:uniqueId val="{00000035-8814-40C1-99BF-5AA8D4A07C83}"/>
              </c:ext>
            </c:extLst>
          </c:dPt>
          <c:dPt>
            <c:idx val="95"/>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37-8814-40C1-99BF-5AA8D4A07C83}"/>
              </c:ext>
            </c:extLst>
          </c:dPt>
          <c:dPt>
            <c:idx val="101"/>
            <c:invertIfNegative val="0"/>
            <c:bubble3D val="0"/>
            <c:spPr>
              <a:solidFill>
                <a:schemeClr val="bg1">
                  <a:lumMod val="85000"/>
                </a:schemeClr>
              </a:solidFill>
              <a:ln>
                <a:noFill/>
              </a:ln>
              <a:effectLst/>
            </c:spPr>
            <c:extLst>
              <c:ext xmlns:c16="http://schemas.microsoft.com/office/drawing/2014/chart" uri="{C3380CC4-5D6E-409C-BE32-E72D297353CC}">
                <c16:uniqueId val="{00000039-8814-40C1-99BF-5AA8D4A07C83}"/>
              </c:ext>
            </c:extLst>
          </c:dPt>
          <c:dPt>
            <c:idx val="102"/>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3B-8814-40C1-99BF-5AA8D4A07C83}"/>
              </c:ext>
            </c:extLst>
          </c:dPt>
          <c:dPt>
            <c:idx val="108"/>
            <c:invertIfNegative val="0"/>
            <c:bubble3D val="0"/>
            <c:spPr>
              <a:solidFill>
                <a:schemeClr val="bg1">
                  <a:lumMod val="85000"/>
                </a:schemeClr>
              </a:solidFill>
              <a:ln>
                <a:noFill/>
              </a:ln>
              <a:effectLst/>
            </c:spPr>
            <c:extLst>
              <c:ext xmlns:c16="http://schemas.microsoft.com/office/drawing/2014/chart" uri="{C3380CC4-5D6E-409C-BE32-E72D297353CC}">
                <c16:uniqueId val="{0000003D-8814-40C1-99BF-5AA8D4A07C83}"/>
              </c:ext>
            </c:extLst>
          </c:dPt>
          <c:dPt>
            <c:idx val="109"/>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3F-8814-40C1-99BF-5AA8D4A07C83}"/>
              </c:ext>
            </c:extLst>
          </c:dPt>
          <c:dPt>
            <c:idx val="115"/>
            <c:invertIfNegative val="0"/>
            <c:bubble3D val="0"/>
            <c:spPr>
              <a:solidFill>
                <a:schemeClr val="bg1">
                  <a:lumMod val="85000"/>
                </a:schemeClr>
              </a:solidFill>
              <a:ln>
                <a:noFill/>
              </a:ln>
              <a:effectLst/>
            </c:spPr>
            <c:extLst>
              <c:ext xmlns:c16="http://schemas.microsoft.com/office/drawing/2014/chart" uri="{C3380CC4-5D6E-409C-BE32-E72D297353CC}">
                <c16:uniqueId val="{00000041-8814-40C1-99BF-5AA8D4A07C83}"/>
              </c:ext>
            </c:extLst>
          </c:dPt>
          <c:dPt>
            <c:idx val="116"/>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43-8814-40C1-99BF-5AA8D4A07C83}"/>
              </c:ext>
            </c:extLst>
          </c:dPt>
          <c:dPt>
            <c:idx val="122"/>
            <c:invertIfNegative val="0"/>
            <c:bubble3D val="0"/>
            <c:spPr>
              <a:solidFill>
                <a:schemeClr val="bg1">
                  <a:lumMod val="85000"/>
                </a:schemeClr>
              </a:solidFill>
              <a:ln>
                <a:noFill/>
              </a:ln>
              <a:effectLst/>
            </c:spPr>
            <c:extLst>
              <c:ext xmlns:c16="http://schemas.microsoft.com/office/drawing/2014/chart" uri="{C3380CC4-5D6E-409C-BE32-E72D297353CC}">
                <c16:uniqueId val="{00000045-8814-40C1-99BF-5AA8D4A07C83}"/>
              </c:ext>
            </c:extLst>
          </c:dPt>
          <c:dPt>
            <c:idx val="123"/>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47-8814-40C1-99BF-5AA8D4A07C83}"/>
              </c:ext>
            </c:extLst>
          </c:dPt>
          <c:dPt>
            <c:idx val="129"/>
            <c:invertIfNegative val="0"/>
            <c:bubble3D val="0"/>
            <c:spPr>
              <a:solidFill>
                <a:schemeClr val="bg1">
                  <a:lumMod val="85000"/>
                </a:schemeClr>
              </a:solidFill>
              <a:ln>
                <a:noFill/>
              </a:ln>
              <a:effectLst/>
            </c:spPr>
            <c:extLst>
              <c:ext xmlns:c16="http://schemas.microsoft.com/office/drawing/2014/chart" uri="{C3380CC4-5D6E-409C-BE32-E72D297353CC}">
                <c16:uniqueId val="{00000049-8814-40C1-99BF-5AA8D4A07C83}"/>
              </c:ext>
            </c:extLst>
          </c:dPt>
          <c:dPt>
            <c:idx val="130"/>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4B-8814-40C1-99BF-5AA8D4A07C83}"/>
              </c:ext>
            </c:extLst>
          </c:dPt>
          <c:dPt>
            <c:idx val="136"/>
            <c:invertIfNegative val="0"/>
            <c:bubble3D val="0"/>
            <c:spPr>
              <a:solidFill>
                <a:schemeClr val="bg1">
                  <a:lumMod val="85000"/>
                </a:schemeClr>
              </a:solidFill>
              <a:ln>
                <a:noFill/>
              </a:ln>
              <a:effectLst/>
            </c:spPr>
            <c:extLst>
              <c:ext xmlns:c16="http://schemas.microsoft.com/office/drawing/2014/chart" uri="{C3380CC4-5D6E-409C-BE32-E72D297353CC}">
                <c16:uniqueId val="{0000004D-8814-40C1-99BF-5AA8D4A07C83}"/>
              </c:ext>
            </c:extLst>
          </c:dPt>
          <c:dPt>
            <c:idx val="137"/>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4F-8814-40C1-99BF-5AA8D4A07C83}"/>
              </c:ext>
            </c:extLst>
          </c:dPt>
          <c:dPt>
            <c:idx val="143"/>
            <c:invertIfNegative val="0"/>
            <c:bubble3D val="0"/>
            <c:spPr>
              <a:solidFill>
                <a:schemeClr val="bg1">
                  <a:lumMod val="85000"/>
                </a:schemeClr>
              </a:solidFill>
              <a:ln>
                <a:noFill/>
              </a:ln>
              <a:effectLst/>
            </c:spPr>
            <c:extLst>
              <c:ext xmlns:c16="http://schemas.microsoft.com/office/drawing/2014/chart" uri="{C3380CC4-5D6E-409C-BE32-E72D297353CC}">
                <c16:uniqueId val="{00000051-8814-40C1-99BF-5AA8D4A07C83}"/>
              </c:ext>
            </c:extLst>
          </c:dPt>
          <c:dPt>
            <c:idx val="144"/>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53-8814-40C1-99BF-5AA8D4A07C83}"/>
              </c:ext>
            </c:extLst>
          </c:dPt>
          <c:dPt>
            <c:idx val="146"/>
            <c:invertIfNegative val="0"/>
            <c:bubble3D val="0"/>
            <c:spPr>
              <a:solidFill>
                <a:schemeClr val="accent1">
                  <a:lumMod val="20000"/>
                  <a:lumOff val="80000"/>
                </a:schemeClr>
              </a:solidFill>
              <a:ln>
                <a:solidFill>
                  <a:schemeClr val="accent1">
                    <a:lumMod val="20000"/>
                    <a:lumOff val="80000"/>
                  </a:schemeClr>
                </a:solidFill>
              </a:ln>
              <a:effectLst/>
            </c:spPr>
            <c:extLst>
              <c:ext xmlns:c16="http://schemas.microsoft.com/office/drawing/2014/chart" uri="{C3380CC4-5D6E-409C-BE32-E72D297353CC}">
                <c16:uniqueId val="{00000055-8814-40C1-99BF-5AA8D4A07C83}"/>
              </c:ext>
            </c:extLst>
          </c:dPt>
          <c:dPt>
            <c:idx val="150"/>
            <c:invertIfNegative val="0"/>
            <c:bubble3D val="0"/>
            <c:spPr>
              <a:solidFill>
                <a:schemeClr val="bg1">
                  <a:lumMod val="85000"/>
                </a:schemeClr>
              </a:solidFill>
              <a:ln>
                <a:noFill/>
              </a:ln>
              <a:effectLst/>
            </c:spPr>
            <c:extLst>
              <c:ext xmlns:c16="http://schemas.microsoft.com/office/drawing/2014/chart" uri="{C3380CC4-5D6E-409C-BE32-E72D297353CC}">
                <c16:uniqueId val="{00000057-8814-40C1-99BF-5AA8D4A07C83}"/>
              </c:ext>
            </c:extLst>
          </c:dPt>
          <c:dPt>
            <c:idx val="151"/>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59-8814-40C1-99BF-5AA8D4A07C83}"/>
              </c:ext>
            </c:extLst>
          </c:dPt>
          <c:dPt>
            <c:idx val="153"/>
            <c:invertIfNegative val="0"/>
            <c:bubble3D val="0"/>
            <c:spPr>
              <a:solidFill>
                <a:schemeClr val="accent1">
                  <a:lumMod val="20000"/>
                  <a:lumOff val="80000"/>
                </a:schemeClr>
              </a:solidFill>
              <a:ln>
                <a:solidFill>
                  <a:schemeClr val="accent1">
                    <a:lumMod val="20000"/>
                    <a:lumOff val="80000"/>
                  </a:schemeClr>
                </a:solidFill>
              </a:ln>
              <a:effectLst/>
            </c:spPr>
            <c:extLst>
              <c:ext xmlns:c16="http://schemas.microsoft.com/office/drawing/2014/chart" uri="{C3380CC4-5D6E-409C-BE32-E72D297353CC}">
                <c16:uniqueId val="{0000005B-8814-40C1-99BF-5AA8D4A07C83}"/>
              </c:ext>
            </c:extLst>
          </c:dPt>
          <c:dPt>
            <c:idx val="157"/>
            <c:invertIfNegative val="0"/>
            <c:bubble3D val="0"/>
            <c:spPr>
              <a:solidFill>
                <a:schemeClr val="bg1">
                  <a:lumMod val="85000"/>
                </a:schemeClr>
              </a:solidFill>
              <a:ln>
                <a:noFill/>
              </a:ln>
              <a:effectLst/>
            </c:spPr>
            <c:extLst>
              <c:ext xmlns:c16="http://schemas.microsoft.com/office/drawing/2014/chart" uri="{C3380CC4-5D6E-409C-BE32-E72D297353CC}">
                <c16:uniqueId val="{0000005D-8814-40C1-99BF-5AA8D4A07C83}"/>
              </c:ext>
            </c:extLst>
          </c:dPt>
          <c:dPt>
            <c:idx val="158"/>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5F-8814-40C1-99BF-5AA8D4A07C83}"/>
              </c:ext>
            </c:extLst>
          </c:dPt>
          <c:dPt>
            <c:idx val="160"/>
            <c:invertIfNegative val="0"/>
            <c:bubble3D val="0"/>
            <c:spPr>
              <a:solidFill>
                <a:schemeClr val="accent1">
                  <a:lumMod val="20000"/>
                  <a:lumOff val="80000"/>
                </a:schemeClr>
              </a:solidFill>
              <a:ln>
                <a:solidFill>
                  <a:schemeClr val="accent1">
                    <a:lumMod val="20000"/>
                    <a:lumOff val="80000"/>
                  </a:schemeClr>
                </a:solidFill>
              </a:ln>
              <a:effectLst/>
            </c:spPr>
            <c:extLst>
              <c:ext xmlns:c16="http://schemas.microsoft.com/office/drawing/2014/chart" uri="{C3380CC4-5D6E-409C-BE32-E72D297353CC}">
                <c16:uniqueId val="{00000061-8814-40C1-99BF-5AA8D4A07C83}"/>
              </c:ext>
            </c:extLst>
          </c:dPt>
          <c:dPt>
            <c:idx val="164"/>
            <c:invertIfNegative val="0"/>
            <c:bubble3D val="0"/>
            <c:spPr>
              <a:solidFill>
                <a:schemeClr val="bg1">
                  <a:lumMod val="85000"/>
                </a:schemeClr>
              </a:solidFill>
              <a:ln>
                <a:noFill/>
              </a:ln>
              <a:effectLst/>
            </c:spPr>
            <c:extLst>
              <c:ext xmlns:c16="http://schemas.microsoft.com/office/drawing/2014/chart" uri="{C3380CC4-5D6E-409C-BE32-E72D297353CC}">
                <c16:uniqueId val="{00000063-8814-40C1-99BF-5AA8D4A07C83}"/>
              </c:ext>
            </c:extLst>
          </c:dPt>
          <c:dPt>
            <c:idx val="165"/>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65-8814-40C1-99BF-5AA8D4A07C83}"/>
              </c:ext>
            </c:extLst>
          </c:dPt>
          <c:dPt>
            <c:idx val="167"/>
            <c:invertIfNegative val="0"/>
            <c:bubble3D val="0"/>
            <c:spPr>
              <a:solidFill>
                <a:schemeClr val="accent1">
                  <a:lumMod val="20000"/>
                  <a:lumOff val="80000"/>
                </a:schemeClr>
              </a:solidFill>
              <a:ln>
                <a:solidFill>
                  <a:schemeClr val="accent1">
                    <a:lumMod val="20000"/>
                    <a:lumOff val="80000"/>
                  </a:schemeClr>
                </a:solidFill>
              </a:ln>
              <a:effectLst/>
            </c:spPr>
            <c:extLst>
              <c:ext xmlns:c16="http://schemas.microsoft.com/office/drawing/2014/chart" uri="{C3380CC4-5D6E-409C-BE32-E72D297353CC}">
                <c16:uniqueId val="{00000067-8814-40C1-99BF-5AA8D4A07C83}"/>
              </c:ext>
            </c:extLst>
          </c:dPt>
          <c:cat>
            <c:strLit>
              <c:ptCount val="182"/>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18/08/2020</c:v>
              </c:pt>
              <c:pt idx="174">
                <c:v>19/08/2020</c:v>
              </c:pt>
              <c:pt idx="175">
                <c:v>20/08/2020</c:v>
              </c:pt>
              <c:pt idx="176">
                <c:v>21/08/2020</c:v>
              </c:pt>
              <c:pt idx="177">
                <c:v>22/08/2020</c:v>
              </c:pt>
              <c:pt idx="178">
                <c:v>23/08/2020</c:v>
              </c:pt>
              <c:pt idx="179">
                <c:v>24/08/2020</c:v>
              </c:pt>
              <c:pt idx="180">
                <c:v>25/08/2020</c:v>
              </c:pt>
              <c:pt idx="181">
                <c:v>26/08/2020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RIVM'!$H$4:$H$200</c15:sqref>
                  </c15:fullRef>
                </c:ext>
              </c:extLst>
              <c:f>'Official - RIVM'!$H$4:$H$185</c:f>
              <c:numCache>
                <c:formatCode>General</c:formatCode>
                <c:ptCount val="182"/>
                <c:pt idx="0">
                  <c:v>3</c:v>
                </c:pt>
                <c:pt idx="1">
                  <c:v>4</c:v>
                </c:pt>
                <c:pt idx="2">
                  <c:v>13</c:v>
                </c:pt>
                <c:pt idx="3">
                  <c:v>13</c:v>
                </c:pt>
                <c:pt idx="4">
                  <c:v>47</c:v>
                </c:pt>
                <c:pt idx="5">
                  <c:v>40</c:v>
                </c:pt>
                <c:pt idx="6">
                  <c:v>41</c:v>
                </c:pt>
                <c:pt idx="7">
                  <c:v>41</c:v>
                </c:pt>
                <c:pt idx="8">
                  <c:v>32</c:v>
                </c:pt>
                <c:pt idx="9">
                  <c:v>45</c:v>
                </c:pt>
                <c:pt idx="10">
                  <c:v>72</c:v>
                </c:pt>
                <c:pt idx="11">
                  <c:v>78</c:v>
                </c:pt>
                <c:pt idx="12">
                  <c:v>137</c:v>
                </c:pt>
                <c:pt idx="13">
                  <c:v>168</c:v>
                </c:pt>
                <c:pt idx="14">
                  <c:v>186</c:v>
                </c:pt>
                <c:pt idx="15">
                  <c:v>222</c:v>
                </c:pt>
                <c:pt idx="16">
                  <c:v>222</c:v>
                </c:pt>
                <c:pt idx="17">
                  <c:v>234</c:v>
                </c:pt>
                <c:pt idx="18">
                  <c:v>271</c:v>
                </c:pt>
                <c:pt idx="19">
                  <c:v>371</c:v>
                </c:pt>
                <c:pt idx="20">
                  <c:v>458</c:v>
                </c:pt>
                <c:pt idx="21">
                  <c:v>514</c:v>
                </c:pt>
                <c:pt idx="22">
                  <c:v>696</c:v>
                </c:pt>
                <c:pt idx="23">
                  <c:v>668</c:v>
                </c:pt>
                <c:pt idx="24">
                  <c:v>540</c:v>
                </c:pt>
                <c:pt idx="25">
                  <c:v>619</c:v>
                </c:pt>
                <c:pt idx="26">
                  <c:v>1120</c:v>
                </c:pt>
                <c:pt idx="27">
                  <c:v>1049</c:v>
                </c:pt>
                <c:pt idx="28">
                  <c:v>1050</c:v>
                </c:pt>
                <c:pt idx="29">
                  <c:v>1177</c:v>
                </c:pt>
                <c:pt idx="30">
                  <c:v>985</c:v>
                </c:pt>
                <c:pt idx="31">
                  <c:v>746</c:v>
                </c:pt>
                <c:pt idx="32">
                  <c:v>805</c:v>
                </c:pt>
                <c:pt idx="33">
                  <c:v>1124</c:v>
                </c:pt>
                <c:pt idx="34">
                  <c:v>1042</c:v>
                </c:pt>
                <c:pt idx="35">
                  <c:v>1028</c:v>
                </c:pt>
                <c:pt idx="36">
                  <c:v>1221</c:v>
                </c:pt>
                <c:pt idx="37">
                  <c:v>1096</c:v>
                </c:pt>
                <c:pt idx="38">
                  <c:v>857</c:v>
                </c:pt>
                <c:pt idx="39">
                  <c:v>773</c:v>
                </c:pt>
                <c:pt idx="40">
                  <c:v>1089</c:v>
                </c:pt>
                <c:pt idx="41">
                  <c:v>1344</c:v>
                </c:pt>
                <c:pt idx="42">
                  <c:v>1314</c:v>
                </c:pt>
                <c:pt idx="43">
                  <c:v>1394</c:v>
                </c:pt>
                <c:pt idx="44">
                  <c:v>1055</c:v>
                </c:pt>
                <c:pt idx="45">
                  <c:v>823</c:v>
                </c:pt>
                <c:pt idx="46">
                  <c:v>756</c:v>
                </c:pt>
                <c:pt idx="47">
                  <c:v>814</c:v>
                </c:pt>
                <c:pt idx="48">
                  <c:v>1114</c:v>
                </c:pt>
                <c:pt idx="49">
                  <c:v>1168</c:v>
                </c:pt>
                <c:pt idx="50">
                  <c:v>1276</c:v>
                </c:pt>
                <c:pt idx="51">
                  <c:v>994</c:v>
                </c:pt>
                <c:pt idx="52">
                  <c:v>623</c:v>
                </c:pt>
                <c:pt idx="53">
                  <c:v>585</c:v>
                </c:pt>
                <c:pt idx="54">
                  <c:v>712</c:v>
                </c:pt>
                <c:pt idx="55">
                  <c:v>971</c:v>
                </c:pt>
                <c:pt idx="56">
                  <c:v>796</c:v>
                </c:pt>
                <c:pt idx="57">
                  <c:v>661</c:v>
                </c:pt>
                <c:pt idx="58">
                  <c:v>574</c:v>
                </c:pt>
                <c:pt idx="59">
                  <c:v>379</c:v>
                </c:pt>
                <c:pt idx="60">
                  <c:v>175</c:v>
                </c:pt>
                <c:pt idx="61">
                  <c:v>393</c:v>
                </c:pt>
                <c:pt idx="62">
                  <c:v>458</c:v>
                </c:pt>
                <c:pt idx="63">
                  <c:v>506</c:v>
                </c:pt>
                <c:pt idx="64">
                  <c:v>491</c:v>
                </c:pt>
                <c:pt idx="65">
                  <c:v>311</c:v>
                </c:pt>
                <c:pt idx="66">
                  <c:v>175</c:v>
                </c:pt>
                <c:pt idx="67">
                  <c:v>284</c:v>
                </c:pt>
                <c:pt idx="68">
                  <c:v>250</c:v>
                </c:pt>
                <c:pt idx="69">
                  <c:v>299</c:v>
                </c:pt>
                <c:pt idx="70">
                  <c:v>298</c:v>
                </c:pt>
                <c:pt idx="71">
                  <c:v>327</c:v>
                </c:pt>
                <c:pt idx="72">
                  <c:v>252</c:v>
                </c:pt>
                <c:pt idx="73">
                  <c:v>152</c:v>
                </c:pt>
                <c:pt idx="74">
                  <c:v>168</c:v>
                </c:pt>
                <c:pt idx="75">
                  <c:v>218</c:v>
                </c:pt>
                <c:pt idx="76">
                  <c:v>295</c:v>
                </c:pt>
                <c:pt idx="77">
                  <c:v>185</c:v>
                </c:pt>
                <c:pt idx="78">
                  <c:v>210</c:v>
                </c:pt>
                <c:pt idx="79">
                  <c:v>157</c:v>
                </c:pt>
                <c:pt idx="80">
                  <c:v>109</c:v>
                </c:pt>
                <c:pt idx="81">
                  <c:v>102</c:v>
                </c:pt>
                <c:pt idx="82">
                  <c:v>180</c:v>
                </c:pt>
                <c:pt idx="83">
                  <c:v>294</c:v>
                </c:pt>
                <c:pt idx="84">
                  <c:v>194</c:v>
                </c:pt>
                <c:pt idx="85">
                  <c:v>195</c:v>
                </c:pt>
                <c:pt idx="86">
                  <c:v>204</c:v>
                </c:pt>
                <c:pt idx="87">
                  <c:v>150</c:v>
                </c:pt>
                <c:pt idx="88">
                  <c:v>123</c:v>
                </c:pt>
                <c:pt idx="89">
                  <c:v>173</c:v>
                </c:pt>
                <c:pt idx="90">
                  <c:v>191</c:v>
                </c:pt>
                <c:pt idx="91">
                  <c:v>206</c:v>
                </c:pt>
                <c:pt idx="92">
                  <c:v>165</c:v>
                </c:pt>
                <c:pt idx="93">
                  <c:v>170</c:v>
                </c:pt>
                <c:pt idx="94">
                  <c:v>97</c:v>
                </c:pt>
                <c:pt idx="95">
                  <c:v>99</c:v>
                </c:pt>
                <c:pt idx="96">
                  <c:v>122</c:v>
                </c:pt>
                <c:pt idx="97">
                  <c:v>186</c:v>
                </c:pt>
                <c:pt idx="98">
                  <c:v>261</c:v>
                </c:pt>
                <c:pt idx="99">
                  <c:v>222</c:v>
                </c:pt>
                <c:pt idx="100">
                  <c:v>186</c:v>
                </c:pt>
                <c:pt idx="101">
                  <c:v>134</c:v>
                </c:pt>
                <c:pt idx="102">
                  <c:v>155</c:v>
                </c:pt>
                <c:pt idx="103">
                  <c:v>142</c:v>
                </c:pt>
                <c:pt idx="104">
                  <c:v>182</c:v>
                </c:pt>
                <c:pt idx="105">
                  <c:v>205</c:v>
                </c:pt>
                <c:pt idx="106">
                  <c:v>195</c:v>
                </c:pt>
                <c:pt idx="107">
                  <c:v>131</c:v>
                </c:pt>
                <c:pt idx="108">
                  <c:v>147</c:v>
                </c:pt>
                <c:pt idx="109">
                  <c:v>130</c:v>
                </c:pt>
                <c:pt idx="110">
                  <c:v>118</c:v>
                </c:pt>
                <c:pt idx="111">
                  <c:v>138</c:v>
                </c:pt>
                <c:pt idx="112">
                  <c:v>83</c:v>
                </c:pt>
                <c:pt idx="113">
                  <c:v>101</c:v>
                </c:pt>
                <c:pt idx="114">
                  <c:v>98</c:v>
                </c:pt>
                <c:pt idx="115">
                  <c:v>57</c:v>
                </c:pt>
                <c:pt idx="116">
                  <c:v>70</c:v>
                </c:pt>
                <c:pt idx="117">
                  <c:v>76</c:v>
                </c:pt>
                <c:pt idx="118">
                  <c:v>112</c:v>
                </c:pt>
                <c:pt idx="119">
                  <c:v>82</c:v>
                </c:pt>
                <c:pt idx="120">
                  <c:v>68</c:v>
                </c:pt>
                <c:pt idx="121">
                  <c:v>81</c:v>
                </c:pt>
                <c:pt idx="122">
                  <c:v>68</c:v>
                </c:pt>
                <c:pt idx="123">
                  <c:v>50</c:v>
                </c:pt>
                <c:pt idx="124">
                  <c:v>57</c:v>
                </c:pt>
                <c:pt idx="125">
                  <c:v>74</c:v>
                </c:pt>
                <c:pt idx="126">
                  <c:v>75</c:v>
                </c:pt>
                <c:pt idx="127">
                  <c:v>59</c:v>
                </c:pt>
                <c:pt idx="128">
                  <c:v>78</c:v>
                </c:pt>
                <c:pt idx="129">
                  <c:v>43</c:v>
                </c:pt>
                <c:pt idx="130">
                  <c:v>41</c:v>
                </c:pt>
                <c:pt idx="131">
                  <c:v>49</c:v>
                </c:pt>
                <c:pt idx="132">
                  <c:v>57</c:v>
                </c:pt>
                <c:pt idx="133">
                  <c:v>61</c:v>
                </c:pt>
                <c:pt idx="134">
                  <c:v>98</c:v>
                </c:pt>
                <c:pt idx="135">
                  <c:v>74</c:v>
                </c:pt>
                <c:pt idx="136">
                  <c:v>89</c:v>
                </c:pt>
                <c:pt idx="137">
                  <c:v>103</c:v>
                </c:pt>
                <c:pt idx="138">
                  <c:v>95</c:v>
                </c:pt>
                <c:pt idx="139">
                  <c:v>149</c:v>
                </c:pt>
                <c:pt idx="140">
                  <c:v>134</c:v>
                </c:pt>
                <c:pt idx="141">
                  <c:v>161</c:v>
                </c:pt>
                <c:pt idx="142">
                  <c:v>134</c:v>
                </c:pt>
                <c:pt idx="143">
                  <c:v>153</c:v>
                </c:pt>
                <c:pt idx="144">
                  <c:v>180</c:v>
                </c:pt>
                <c:pt idx="145">
                  <c:v>166</c:v>
                </c:pt>
                <c:pt idx="146">
                  <c:v>141</c:v>
                </c:pt>
                <c:pt idx="147">
                  <c:v>218</c:v>
                </c:pt>
                <c:pt idx="148">
                  <c:v>188</c:v>
                </c:pt>
                <c:pt idx="149">
                  <c:v>193</c:v>
                </c:pt>
                <c:pt idx="150">
                  <c:v>201</c:v>
                </c:pt>
                <c:pt idx="151">
                  <c:v>201</c:v>
                </c:pt>
                <c:pt idx="152">
                  <c:v>234</c:v>
                </c:pt>
                <c:pt idx="153">
                  <c:v>344</c:v>
                </c:pt>
                <c:pt idx="154">
                  <c:v>343</c:v>
                </c:pt>
                <c:pt idx="155">
                  <c:v>552</c:v>
                </c:pt>
                <c:pt idx="156">
                  <c:v>365</c:v>
                </c:pt>
                <c:pt idx="157">
                  <c:v>335</c:v>
                </c:pt>
                <c:pt idx="158">
                  <c:v>470</c:v>
                </c:pt>
                <c:pt idx="159">
                  <c:v>488</c:v>
                </c:pt>
                <c:pt idx="160">
                  <c:v>670</c:v>
                </c:pt>
                <c:pt idx="161">
                  <c:v>536</c:v>
                </c:pt>
                <c:pt idx="162">
                  <c:v>559</c:v>
                </c:pt>
                <c:pt idx="163">
                  <c:v>621</c:v>
                </c:pt>
                <c:pt idx="164">
                  <c:v>568</c:v>
                </c:pt>
                <c:pt idx="165">
                  <c:v>524</c:v>
                </c:pt>
                <c:pt idx="166">
                  <c:v>678</c:v>
                </c:pt>
                <c:pt idx="167">
                  <c:v>600</c:v>
                </c:pt>
                <c:pt idx="168">
                  <c:v>679</c:v>
                </c:pt>
                <c:pt idx="169">
                  <c:v>584</c:v>
                </c:pt>
                <c:pt idx="170">
                  <c:v>540</c:v>
                </c:pt>
                <c:pt idx="171">
                  <c:v>432</c:v>
                </c:pt>
                <c:pt idx="172">
                  <c:v>342</c:v>
                </c:pt>
                <c:pt idx="173">
                  <c:v>113</c:v>
                </c:pt>
                <c:pt idx="174">
                  <c:v>0</c:v>
                </c:pt>
                <c:pt idx="175">
                  <c:v>0</c:v>
                </c:pt>
                <c:pt idx="176">
                  <c:v>0</c:v>
                </c:pt>
                <c:pt idx="177">
                  <c:v>0</c:v>
                </c:pt>
                <c:pt idx="178">
                  <c:v>0</c:v>
                </c:pt>
                <c:pt idx="179">
                  <c:v>0</c:v>
                </c:pt>
                <c:pt idx="180">
                  <c:v>0</c:v>
                </c:pt>
              </c:numCache>
            </c:numRef>
          </c:val>
          <c:extLst>
            <c:ext xmlns:c16="http://schemas.microsoft.com/office/drawing/2014/chart" uri="{C3380CC4-5D6E-409C-BE32-E72D297353CC}">
              <c16:uniqueId val="{00000068-8814-40C1-99BF-5AA8D4A07C83}"/>
            </c:ext>
          </c:extLst>
        </c:ser>
        <c:ser>
          <c:idx val="2"/>
          <c:order val="2"/>
          <c:tx>
            <c:strRef>
              <c:f>'Official - RIVM'!$G$3</c:f>
              <c:strCache>
                <c:ptCount val="1"/>
                <c:pt idx="0">
                  <c:v> Added today</c:v>
                </c:pt>
              </c:strCache>
            </c:strRef>
          </c:tx>
          <c:spPr>
            <a:solidFill>
              <a:schemeClr val="accent1">
                <a:lumMod val="60000"/>
                <a:lumOff val="40000"/>
              </a:schemeClr>
            </a:solidFill>
            <a:ln>
              <a:noFill/>
            </a:ln>
            <a:effectLst/>
          </c:spPr>
          <c:invertIfNegative val="0"/>
          <c:cat>
            <c:strLit>
              <c:ptCount val="182"/>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18/08/2020</c:v>
              </c:pt>
              <c:pt idx="174">
                <c:v>19/08/2020</c:v>
              </c:pt>
              <c:pt idx="175">
                <c:v>20/08/2020</c:v>
              </c:pt>
              <c:pt idx="176">
                <c:v>21/08/2020</c:v>
              </c:pt>
              <c:pt idx="177">
                <c:v>22/08/2020</c:v>
              </c:pt>
              <c:pt idx="178">
                <c:v>23/08/2020</c:v>
              </c:pt>
              <c:pt idx="179">
                <c:v>24/08/2020</c:v>
              </c:pt>
              <c:pt idx="180">
                <c:v>25/08/2020</c:v>
              </c:pt>
              <c:pt idx="181">
                <c:v>26/08/2020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RIVM'!$G$4:$G$200</c15:sqref>
                  </c15:fullRef>
                </c:ext>
              </c:extLst>
              <c:f>'Official - RIVM'!$G$4:$G$185</c:f>
              <c:numCache>
                <c:formatCode>General</c:formatCode>
                <c:ptCount val="18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2</c:v>
                </c:pt>
                <c:pt idx="140">
                  <c:v>0</c:v>
                </c:pt>
                <c:pt idx="141">
                  <c:v>0</c:v>
                </c:pt>
                <c:pt idx="142">
                  <c:v>0</c:v>
                </c:pt>
                <c:pt idx="143">
                  <c:v>0</c:v>
                </c:pt>
                <c:pt idx="144">
                  <c:v>0</c:v>
                </c:pt>
                <c:pt idx="145">
                  <c:v>0</c:v>
                </c:pt>
                <c:pt idx="146">
                  <c:v>0</c:v>
                </c:pt>
                <c:pt idx="147">
                  <c:v>0</c:v>
                </c:pt>
                <c:pt idx="148">
                  <c:v>0</c:v>
                </c:pt>
                <c:pt idx="149">
                  <c:v>0</c:v>
                </c:pt>
                <c:pt idx="150">
                  <c:v>0</c:v>
                </c:pt>
                <c:pt idx="151">
                  <c:v>1</c:v>
                </c:pt>
                <c:pt idx="152">
                  <c:v>0</c:v>
                </c:pt>
                <c:pt idx="153">
                  <c:v>0</c:v>
                </c:pt>
                <c:pt idx="154">
                  <c:v>0</c:v>
                </c:pt>
                <c:pt idx="155">
                  <c:v>0</c:v>
                </c:pt>
                <c:pt idx="156">
                  <c:v>0</c:v>
                </c:pt>
                <c:pt idx="157">
                  <c:v>0</c:v>
                </c:pt>
                <c:pt idx="158">
                  <c:v>2</c:v>
                </c:pt>
                <c:pt idx="159">
                  <c:v>0</c:v>
                </c:pt>
                <c:pt idx="160">
                  <c:v>1</c:v>
                </c:pt>
                <c:pt idx="161">
                  <c:v>2</c:v>
                </c:pt>
                <c:pt idx="162">
                  <c:v>0</c:v>
                </c:pt>
                <c:pt idx="163">
                  <c:v>2</c:v>
                </c:pt>
                <c:pt idx="164">
                  <c:v>0</c:v>
                </c:pt>
                <c:pt idx="165">
                  <c:v>1</c:v>
                </c:pt>
                <c:pt idx="166">
                  <c:v>2</c:v>
                </c:pt>
                <c:pt idx="167">
                  <c:v>1</c:v>
                </c:pt>
                <c:pt idx="168">
                  <c:v>7</c:v>
                </c:pt>
                <c:pt idx="169">
                  <c:v>6</c:v>
                </c:pt>
                <c:pt idx="170">
                  <c:v>4</c:v>
                </c:pt>
                <c:pt idx="171">
                  <c:v>4</c:v>
                </c:pt>
                <c:pt idx="172">
                  <c:v>89</c:v>
                </c:pt>
                <c:pt idx="173">
                  <c:v>450</c:v>
                </c:pt>
                <c:pt idx="174">
                  <c:v>568</c:v>
                </c:pt>
                <c:pt idx="175">
                  <c:v>496</c:v>
                </c:pt>
                <c:pt idx="176">
                  <c:v>512</c:v>
                </c:pt>
                <c:pt idx="177">
                  <c:v>494</c:v>
                </c:pt>
                <c:pt idx="178">
                  <c:v>514</c:v>
                </c:pt>
                <c:pt idx="179">
                  <c:v>360</c:v>
                </c:pt>
                <c:pt idx="180">
                  <c:v>69</c:v>
                </c:pt>
              </c:numCache>
            </c:numRef>
          </c:val>
          <c:extLst>
            <c:ext xmlns:c16="http://schemas.microsoft.com/office/drawing/2014/chart" uri="{C3380CC4-5D6E-409C-BE32-E72D297353CC}">
              <c16:uniqueId val="{00000069-8814-40C1-99BF-5AA8D4A07C83}"/>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RIVM'!$L$3</c:f>
              <c:strCache>
                <c:ptCount val="1"/>
                <c:pt idx="0">
                  <c:v> 7 day moving average</c:v>
                </c:pt>
              </c:strCache>
            </c:strRef>
          </c:tx>
          <c:spPr>
            <a:ln w="50800" cap="rnd">
              <a:solidFill>
                <a:schemeClr val="accent1"/>
              </a:solidFill>
              <a:round/>
            </a:ln>
            <a:effectLst/>
          </c:spPr>
          <c:marker>
            <c:symbol val="none"/>
          </c:marker>
          <c:cat>
            <c:numRef>
              <c:extLst>
                <c:ext xmlns:c15="http://schemas.microsoft.com/office/drawing/2012/chart" uri="{02D57815-91ED-43cb-92C2-25804820EDAC}">
                  <c15:fullRef>
                    <c15:sqref>'Official - RIVM'!$C$4:$C$200</c15:sqref>
                  </c15:fullRef>
                </c:ext>
              </c:extLst>
              <c:f>'Official - RIVM'!$C$4:$C$185</c:f>
              <c:numCache>
                <c:formatCode>m/d/yyyy</c:formatCode>
                <c:ptCount val="182"/>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extLst>
                <c:ext xmlns:c15="http://schemas.microsoft.com/office/drawing/2012/chart" uri="{02D57815-91ED-43cb-92C2-25804820EDAC}">
                  <c15:fullRef>
                    <c15:sqref>'Official - RIVM'!$L$4:$L$173</c15:sqref>
                  </c15:fullRef>
                </c:ext>
              </c:extLst>
              <c:f>'Official - RIVM'!$L$4:$L$173</c:f>
              <c:numCache>
                <c:formatCode>#,##0</c:formatCode>
                <c:ptCount val="170"/>
                <c:pt idx="6">
                  <c:v>23</c:v>
                </c:pt>
                <c:pt idx="7">
                  <c:v>28.428571428571427</c:v>
                </c:pt>
                <c:pt idx="8">
                  <c:v>32.428571428571431</c:v>
                </c:pt>
                <c:pt idx="9">
                  <c:v>37</c:v>
                </c:pt>
                <c:pt idx="10">
                  <c:v>45.428571428571431</c:v>
                </c:pt>
                <c:pt idx="11">
                  <c:v>49.857142857142854</c:v>
                </c:pt>
                <c:pt idx="12">
                  <c:v>63.714285714285715</c:v>
                </c:pt>
                <c:pt idx="13">
                  <c:v>81.857142857142861</c:v>
                </c:pt>
                <c:pt idx="14">
                  <c:v>102.57142857142857</c:v>
                </c:pt>
                <c:pt idx="15">
                  <c:v>129.71428571428572</c:v>
                </c:pt>
                <c:pt idx="16">
                  <c:v>155</c:v>
                </c:pt>
                <c:pt idx="17">
                  <c:v>178.14285714285714</c:v>
                </c:pt>
                <c:pt idx="18">
                  <c:v>205.71428571428572</c:v>
                </c:pt>
                <c:pt idx="19">
                  <c:v>239.14285714285714</c:v>
                </c:pt>
                <c:pt idx="20">
                  <c:v>280.57142857142856</c:v>
                </c:pt>
                <c:pt idx="21">
                  <c:v>327.42857142857144</c:v>
                </c:pt>
                <c:pt idx="22">
                  <c:v>395.14285714285717</c:v>
                </c:pt>
                <c:pt idx="23">
                  <c:v>458.85714285714283</c:v>
                </c:pt>
                <c:pt idx="24">
                  <c:v>502.57142857142856</c:v>
                </c:pt>
                <c:pt idx="25">
                  <c:v>552.28571428571433</c:v>
                </c:pt>
                <c:pt idx="26">
                  <c:v>659.28571428571433</c:v>
                </c:pt>
                <c:pt idx="27">
                  <c:v>743.71428571428567</c:v>
                </c:pt>
                <c:pt idx="28">
                  <c:v>820.28571428571433</c:v>
                </c:pt>
                <c:pt idx="29">
                  <c:v>889</c:v>
                </c:pt>
                <c:pt idx="30">
                  <c:v>934.28571428571433</c:v>
                </c:pt>
                <c:pt idx="31">
                  <c:v>963.71428571428567</c:v>
                </c:pt>
                <c:pt idx="32">
                  <c:v>990.28571428571433</c:v>
                </c:pt>
                <c:pt idx="33">
                  <c:v>990.85714285714289</c:v>
                </c:pt>
                <c:pt idx="34">
                  <c:v>989.85714285714289</c:v>
                </c:pt>
                <c:pt idx="35">
                  <c:v>986.71428571428567</c:v>
                </c:pt>
                <c:pt idx="36">
                  <c:v>993</c:v>
                </c:pt>
                <c:pt idx="37">
                  <c:v>1008.8571428571429</c:v>
                </c:pt>
                <c:pt idx="38">
                  <c:v>1024.7142857142858</c:v>
                </c:pt>
                <c:pt idx="39">
                  <c:v>1020.1428571428571</c:v>
                </c:pt>
                <c:pt idx="40">
                  <c:v>1015.1428571428571</c:v>
                </c:pt>
                <c:pt idx="41">
                  <c:v>1058.2857142857142</c:v>
                </c:pt>
                <c:pt idx="42">
                  <c:v>1099.1428571428571</c:v>
                </c:pt>
                <c:pt idx="43">
                  <c:v>1123.8571428571429</c:v>
                </c:pt>
                <c:pt idx="44">
                  <c:v>1118</c:v>
                </c:pt>
                <c:pt idx="45">
                  <c:v>1113.1428571428571</c:v>
                </c:pt>
                <c:pt idx="46">
                  <c:v>1110.7142857142858</c:v>
                </c:pt>
                <c:pt idx="47">
                  <c:v>1071.4285714285713</c:v>
                </c:pt>
                <c:pt idx="48">
                  <c:v>1038.5714285714287</c:v>
                </c:pt>
                <c:pt idx="49">
                  <c:v>1017.7142857142857</c:v>
                </c:pt>
                <c:pt idx="50">
                  <c:v>1000.8571428571429</c:v>
                </c:pt>
                <c:pt idx="51">
                  <c:v>992.14285714285711</c:v>
                </c:pt>
                <c:pt idx="52">
                  <c:v>963.57142857142856</c:v>
                </c:pt>
                <c:pt idx="53">
                  <c:v>939.14285714285711</c:v>
                </c:pt>
                <c:pt idx="54">
                  <c:v>924.57142857142856</c:v>
                </c:pt>
                <c:pt idx="55">
                  <c:v>904.14285714285711</c:v>
                </c:pt>
                <c:pt idx="56">
                  <c:v>851</c:v>
                </c:pt>
                <c:pt idx="57">
                  <c:v>763.14285714285711</c:v>
                </c:pt>
                <c:pt idx="58">
                  <c:v>703.14285714285711</c:v>
                </c:pt>
                <c:pt idx="59">
                  <c:v>668.28571428571433</c:v>
                </c:pt>
                <c:pt idx="60">
                  <c:v>609.71428571428567</c:v>
                </c:pt>
                <c:pt idx="61">
                  <c:v>564.14285714285711</c:v>
                </c:pt>
                <c:pt idx="62">
                  <c:v>490.85714285714283</c:v>
                </c:pt>
                <c:pt idx="63">
                  <c:v>449.42857142857144</c:v>
                </c:pt>
                <c:pt idx="64">
                  <c:v>425.14285714285717</c:v>
                </c:pt>
                <c:pt idx="65">
                  <c:v>387.57142857142856</c:v>
                </c:pt>
                <c:pt idx="66">
                  <c:v>358.42857142857144</c:v>
                </c:pt>
                <c:pt idx="67">
                  <c:v>374</c:v>
                </c:pt>
                <c:pt idx="68">
                  <c:v>353.57142857142856</c:v>
                </c:pt>
                <c:pt idx="69">
                  <c:v>330.85714285714283</c:v>
                </c:pt>
                <c:pt idx="70">
                  <c:v>301.14285714285717</c:v>
                </c:pt>
                <c:pt idx="71">
                  <c:v>277.71428571428572</c:v>
                </c:pt>
                <c:pt idx="72">
                  <c:v>269.28571428571428</c:v>
                </c:pt>
                <c:pt idx="73">
                  <c:v>266</c:v>
                </c:pt>
                <c:pt idx="74">
                  <c:v>249.42857142857142</c:v>
                </c:pt>
                <c:pt idx="75">
                  <c:v>244.85714285714286</c:v>
                </c:pt>
                <c:pt idx="76">
                  <c:v>244.28571428571428</c:v>
                </c:pt>
                <c:pt idx="77">
                  <c:v>228.14285714285714</c:v>
                </c:pt>
                <c:pt idx="78">
                  <c:v>211.57142857142858</c:v>
                </c:pt>
                <c:pt idx="79">
                  <c:v>198</c:v>
                </c:pt>
                <c:pt idx="80">
                  <c:v>191.85714285714286</c:v>
                </c:pt>
                <c:pt idx="81">
                  <c:v>182.42857142857142</c:v>
                </c:pt>
                <c:pt idx="82">
                  <c:v>177</c:v>
                </c:pt>
                <c:pt idx="83">
                  <c:v>176.85714285714286</c:v>
                </c:pt>
                <c:pt idx="84">
                  <c:v>178.14285714285714</c:v>
                </c:pt>
                <c:pt idx="85">
                  <c:v>175.85714285714286</c:v>
                </c:pt>
                <c:pt idx="86">
                  <c:v>182.57142857142858</c:v>
                </c:pt>
                <c:pt idx="87">
                  <c:v>188.42857142857142</c:v>
                </c:pt>
                <c:pt idx="88">
                  <c:v>191.42857142857142</c:v>
                </c:pt>
                <c:pt idx="89">
                  <c:v>190.42857142857142</c:v>
                </c:pt>
                <c:pt idx="90">
                  <c:v>175.71428571428572</c:v>
                </c:pt>
                <c:pt idx="91">
                  <c:v>177.42857142857142</c:v>
                </c:pt>
                <c:pt idx="92">
                  <c:v>173.14285714285714</c:v>
                </c:pt>
                <c:pt idx="93">
                  <c:v>168.28571428571428</c:v>
                </c:pt>
                <c:pt idx="94">
                  <c:v>160.71428571428572</c:v>
                </c:pt>
                <c:pt idx="95">
                  <c:v>157.28571428571428</c:v>
                </c:pt>
                <c:pt idx="96">
                  <c:v>150</c:v>
                </c:pt>
                <c:pt idx="97">
                  <c:v>149.28571428571428</c:v>
                </c:pt>
                <c:pt idx="98">
                  <c:v>157.14285714285714</c:v>
                </c:pt>
                <c:pt idx="99">
                  <c:v>165.28571428571428</c:v>
                </c:pt>
                <c:pt idx="100">
                  <c:v>167.57142857142858</c:v>
                </c:pt>
                <c:pt idx="101">
                  <c:v>172.85714285714286</c:v>
                </c:pt>
                <c:pt idx="102">
                  <c:v>180.85714285714286</c:v>
                </c:pt>
                <c:pt idx="103">
                  <c:v>183.71428571428572</c:v>
                </c:pt>
                <c:pt idx="104">
                  <c:v>183.14285714285714</c:v>
                </c:pt>
                <c:pt idx="105">
                  <c:v>175.14285714285714</c:v>
                </c:pt>
                <c:pt idx="106">
                  <c:v>171.28571428571428</c:v>
                </c:pt>
                <c:pt idx="107">
                  <c:v>163.42857142857142</c:v>
                </c:pt>
                <c:pt idx="108">
                  <c:v>165.28571428571428</c:v>
                </c:pt>
                <c:pt idx="109">
                  <c:v>161.71428571428572</c:v>
                </c:pt>
                <c:pt idx="110">
                  <c:v>158.28571428571428</c:v>
                </c:pt>
                <c:pt idx="111">
                  <c:v>152</c:v>
                </c:pt>
                <c:pt idx="112">
                  <c:v>134.57142857142858</c:v>
                </c:pt>
                <c:pt idx="113">
                  <c:v>121.14285714285714</c:v>
                </c:pt>
                <c:pt idx="114">
                  <c:v>116.42857142857143</c:v>
                </c:pt>
                <c:pt idx="115">
                  <c:v>103.57142857142857</c:v>
                </c:pt>
                <c:pt idx="116">
                  <c:v>95</c:v>
                </c:pt>
                <c:pt idx="117">
                  <c:v>89</c:v>
                </c:pt>
                <c:pt idx="118">
                  <c:v>85.285714285714292</c:v>
                </c:pt>
                <c:pt idx="119">
                  <c:v>85.142857142857139</c:v>
                </c:pt>
                <c:pt idx="120">
                  <c:v>80.428571428571431</c:v>
                </c:pt>
                <c:pt idx="121">
                  <c:v>78</c:v>
                </c:pt>
                <c:pt idx="122">
                  <c:v>79.571428571428569</c:v>
                </c:pt>
                <c:pt idx="123">
                  <c:v>76.714285714285708</c:v>
                </c:pt>
                <c:pt idx="124">
                  <c:v>74</c:v>
                </c:pt>
                <c:pt idx="125">
                  <c:v>68.571428571428569</c:v>
                </c:pt>
                <c:pt idx="126">
                  <c:v>67.571428571428569</c:v>
                </c:pt>
                <c:pt idx="127">
                  <c:v>66.285714285714292</c:v>
                </c:pt>
                <c:pt idx="128">
                  <c:v>65.857142857142861</c:v>
                </c:pt>
                <c:pt idx="129">
                  <c:v>62.285714285714285</c:v>
                </c:pt>
                <c:pt idx="130">
                  <c:v>61</c:v>
                </c:pt>
                <c:pt idx="131">
                  <c:v>59.857142857142854</c:v>
                </c:pt>
                <c:pt idx="132">
                  <c:v>57.428571428571431</c:v>
                </c:pt>
                <c:pt idx="133">
                  <c:v>55.428571428571431</c:v>
                </c:pt>
                <c:pt idx="134">
                  <c:v>61</c:v>
                </c:pt>
                <c:pt idx="135">
                  <c:v>60.428571428571431</c:v>
                </c:pt>
                <c:pt idx="136">
                  <c:v>67</c:v>
                </c:pt>
                <c:pt idx="137">
                  <c:v>75.857142857142861</c:v>
                </c:pt>
                <c:pt idx="138">
                  <c:v>82.428571428571431</c:v>
                </c:pt>
                <c:pt idx="139">
                  <c:v>95.857142857142861</c:v>
                </c:pt>
                <c:pt idx="140">
                  <c:v>106.28571428571429</c:v>
                </c:pt>
                <c:pt idx="141">
                  <c:v>115.28571428571429</c:v>
                </c:pt>
                <c:pt idx="142">
                  <c:v>123.85714285714286</c:v>
                </c:pt>
                <c:pt idx="143">
                  <c:v>133</c:v>
                </c:pt>
                <c:pt idx="144">
                  <c:v>144</c:v>
                </c:pt>
                <c:pt idx="145">
                  <c:v>154.14285714285714</c:v>
                </c:pt>
                <c:pt idx="146">
                  <c:v>152.71428571428572</c:v>
                </c:pt>
                <c:pt idx="147">
                  <c:v>164.71428571428572</c:v>
                </c:pt>
                <c:pt idx="148">
                  <c:v>168.57142857142858</c:v>
                </c:pt>
                <c:pt idx="149">
                  <c:v>177</c:v>
                </c:pt>
                <c:pt idx="150">
                  <c:v>183.85714285714286</c:v>
                </c:pt>
                <c:pt idx="151">
                  <c:v>187</c:v>
                </c:pt>
                <c:pt idx="152">
                  <c:v>196.71428571428572</c:v>
                </c:pt>
                <c:pt idx="153">
                  <c:v>225.71428571428572</c:v>
                </c:pt>
                <c:pt idx="154">
                  <c:v>243.57142857142858</c:v>
                </c:pt>
                <c:pt idx="155">
                  <c:v>295.57142857142856</c:v>
                </c:pt>
                <c:pt idx="156">
                  <c:v>320.14285714285717</c:v>
                </c:pt>
                <c:pt idx="157">
                  <c:v>339.28571428571428</c:v>
                </c:pt>
                <c:pt idx="158">
                  <c:v>377.85714285714283</c:v>
                </c:pt>
                <c:pt idx="159">
                  <c:v>414.14285714285717</c:v>
                </c:pt>
                <c:pt idx="160">
                  <c:v>460.85714285714283</c:v>
                </c:pt>
                <c:pt idx="161">
                  <c:v>488.71428571428572</c:v>
                </c:pt>
                <c:pt idx="162">
                  <c:v>489.71428571428572</c:v>
                </c:pt>
                <c:pt idx="163">
                  <c:v>526.57142857142856</c:v>
                </c:pt>
                <c:pt idx="164">
                  <c:v>559.85714285714289</c:v>
                </c:pt>
                <c:pt idx="165">
                  <c:v>567.42857142857144</c:v>
                </c:pt>
                <c:pt idx="166">
                  <c:v>594.85714285714289</c:v>
                </c:pt>
                <c:pt idx="167">
                  <c:v>584.85714285714289</c:v>
                </c:pt>
                <c:pt idx="168">
                  <c:v>606</c:v>
                </c:pt>
                <c:pt idx="169">
                  <c:v>610.42857142857144</c:v>
                </c:pt>
              </c:numCache>
            </c:numRef>
          </c:val>
          <c:smooth val="0"/>
          <c:extLst>
            <c:ext xmlns:c16="http://schemas.microsoft.com/office/drawing/2014/chart" uri="{C3380CC4-5D6E-409C-BE32-E72D297353CC}">
              <c16:uniqueId val="{0000006A-8814-40C1-99BF-5AA8D4A07C83}"/>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1500"/>
          <c:min val="0"/>
        </c:scaling>
        <c:delete val="0"/>
        <c:axPos val="l"/>
        <c:majorGridlines>
          <c:spPr>
            <a:ln w="9525" cap="flat" cmpd="sng" algn="ctr">
              <a:solidFill>
                <a:schemeClr val="tx1">
                  <a:lumMod val="15000"/>
                  <a:lumOff val="85000"/>
                </a:schemeClr>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300"/>
        <c:minorUnit val="100"/>
      </c:valAx>
      <c:spPr>
        <a:noFill/>
        <a:ln w="25400">
          <a:noFill/>
        </a:ln>
        <a:effectLst/>
      </c:spPr>
    </c:plotArea>
    <c:legend>
      <c:legendPos val="t"/>
      <c:layout>
        <c:manualLayout>
          <c:xMode val="edge"/>
          <c:yMode val="edge"/>
          <c:x val="9.6139444444444444E-2"/>
          <c:y val="0.13769805555555556"/>
          <c:w val="0.32247043885677518"/>
          <c:h val="0.1144324999999999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Cases</a:t>
            </a:r>
            <a:r>
              <a:rPr lang="nl-NL" sz="2000" b="1" i="0" u="none" kern="1200" spc="100" baseline="0">
                <a:ln>
                  <a:noFill/>
                </a:ln>
                <a:solidFill>
                  <a:schemeClr val="bg2">
                    <a:lumMod val="50000"/>
                  </a:schemeClr>
                </a:solidFill>
                <a:effectLst/>
              </a:rPr>
              <a:t> in The Netherlands</a:t>
            </a:r>
            <a:br>
              <a:rPr lang="nl-NL" sz="2000" b="1" i="0" u="none"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The number of cases for the last two weeks will still rise significantly</a:t>
            </a:r>
            <a:endParaRPr lang="en-NL" sz="2000" b="0">
              <a:effectLst/>
            </a:endParaRPr>
          </a:p>
        </c:rich>
      </c:tx>
      <c:layout>
        <c:manualLayout>
          <c:xMode val="edge"/>
          <c:yMode val="edge"/>
          <c:x val="0.18529791666666667"/>
          <c:y val="5.142861111111111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9865652777777774"/>
        </c:manualLayout>
      </c:layout>
      <c:barChart>
        <c:barDir val="col"/>
        <c:grouping val="stacked"/>
        <c:varyColors val="0"/>
        <c:ser>
          <c:idx val="0"/>
          <c:order val="1"/>
          <c:tx>
            <c:strRef>
              <c:f>'Official - RIVM'!$H$3</c:f>
              <c:strCache>
                <c:ptCount val="1"/>
                <c:pt idx="0">
                  <c:v> Reported before today</c:v>
                </c:pt>
              </c:strCache>
            </c:strRef>
          </c:tx>
          <c:spPr>
            <a:solidFill>
              <a:schemeClr val="accent1">
                <a:lumMod val="60000"/>
                <a:lumOff val="40000"/>
              </a:schemeClr>
            </a:solidFill>
            <a:ln>
              <a:noFill/>
            </a:ln>
            <a:effectLst/>
          </c:spPr>
          <c:invertIfNegative val="0"/>
          <c:dPt>
            <c:idx val="4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D-A913-4F5A-8664-4E059C65282E}"/>
              </c:ext>
            </c:extLst>
          </c:dPt>
          <c:dPt>
            <c:idx val="4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C-A913-4F5A-8664-4E059C65282E}"/>
              </c:ext>
            </c:extLst>
          </c:dPt>
          <c:dPt>
            <c:idx val="4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A913-4F5A-8664-4E059C65282E}"/>
              </c:ext>
            </c:extLst>
          </c:dPt>
          <c:dPt>
            <c:idx val="4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A-A913-4F5A-8664-4E059C65282E}"/>
              </c:ext>
            </c:extLst>
          </c:dPt>
          <c:dPt>
            <c:idx val="4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A913-4F5A-8664-4E059C65282E}"/>
              </c:ext>
            </c:extLst>
          </c:dPt>
          <c:dPt>
            <c:idx val="46"/>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8-A913-4F5A-8664-4E059C65282E}"/>
              </c:ext>
            </c:extLst>
          </c:dPt>
          <c:dPt>
            <c:idx val="47"/>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7-A913-4F5A-8664-4E059C65282E}"/>
              </c:ext>
            </c:extLst>
          </c:dPt>
          <c:dPt>
            <c:idx val="48"/>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A913-4F5A-8664-4E059C65282E}"/>
              </c:ext>
            </c:extLst>
          </c:dPt>
          <c:dPt>
            <c:idx val="49"/>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A913-4F5A-8664-4E059C65282E}"/>
              </c:ext>
            </c:extLst>
          </c:dPt>
          <c:dPt>
            <c:idx val="5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A913-4F5A-8664-4E059C65282E}"/>
              </c:ext>
            </c:extLst>
          </c:dPt>
          <c:dPt>
            <c:idx val="5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A913-4F5A-8664-4E059C65282E}"/>
              </c:ext>
            </c:extLst>
          </c:dPt>
          <c:dPt>
            <c:idx val="5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2-A913-4F5A-8664-4E059C65282E}"/>
              </c:ext>
            </c:extLst>
          </c:dPt>
          <c:dPt>
            <c:idx val="5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A913-4F5A-8664-4E059C65282E}"/>
              </c:ext>
            </c:extLst>
          </c:dPt>
          <c:dPt>
            <c:idx val="5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B-8E70-4CC3-94FB-173E06941DCF}"/>
              </c:ext>
            </c:extLst>
          </c:dPt>
          <c:dPt>
            <c:idx val="5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E-9604-44E9-BF6D-94005DEF2967}"/>
              </c:ext>
            </c:extLst>
          </c:dPt>
          <c:dPt>
            <c:idx val="5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D-9604-44E9-BF6D-94005DEF2967}"/>
              </c:ext>
            </c:extLst>
          </c:dPt>
          <c:dPt>
            <c:idx val="57"/>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1-C8C6-4DF6-8EB0-D9772BC667F3}"/>
              </c:ext>
            </c:extLst>
          </c:dPt>
          <c:dPt>
            <c:idx val="58"/>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2-C8C6-4DF6-8EB0-D9772BC667F3}"/>
              </c:ext>
            </c:extLst>
          </c:dPt>
          <c:dPt>
            <c:idx val="59"/>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3-C8C6-4DF6-8EB0-D9772BC667F3}"/>
              </c:ext>
            </c:extLst>
          </c:dPt>
          <c:cat>
            <c:strLit>
              <c:ptCount val="62"/>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RIVM'!$AZ$129:$AZ$200</c15:sqref>
                  </c15:fullRef>
                </c:ext>
              </c:extLst>
              <c:f>'Official - RIVM'!$AZ$129:$AZ$190</c:f>
              <c:numCache>
                <c:formatCode>General</c:formatCode>
                <c:ptCount val="62"/>
                <c:pt idx="0">
                  <c:v>71</c:v>
                </c:pt>
                <c:pt idx="1">
                  <c:v>60</c:v>
                </c:pt>
                <c:pt idx="2">
                  <c:v>51</c:v>
                </c:pt>
                <c:pt idx="3">
                  <c:v>55</c:v>
                </c:pt>
                <c:pt idx="4">
                  <c:v>52</c:v>
                </c:pt>
                <c:pt idx="5">
                  <c:v>95</c:v>
                </c:pt>
                <c:pt idx="6">
                  <c:v>82</c:v>
                </c:pt>
                <c:pt idx="7">
                  <c:v>98</c:v>
                </c:pt>
                <c:pt idx="8">
                  <c:v>96</c:v>
                </c:pt>
                <c:pt idx="9">
                  <c:v>115</c:v>
                </c:pt>
                <c:pt idx="10">
                  <c:v>129</c:v>
                </c:pt>
                <c:pt idx="11">
                  <c:v>121</c:v>
                </c:pt>
                <c:pt idx="12">
                  <c:v>167</c:v>
                </c:pt>
                <c:pt idx="13">
                  <c:v>159</c:v>
                </c:pt>
                <c:pt idx="14">
                  <c:v>212</c:v>
                </c:pt>
                <c:pt idx="15">
                  <c:v>150</c:v>
                </c:pt>
                <c:pt idx="16">
                  <c:v>188</c:v>
                </c:pt>
                <c:pt idx="17">
                  <c:v>170</c:v>
                </c:pt>
                <c:pt idx="18">
                  <c:v>181</c:v>
                </c:pt>
                <c:pt idx="19">
                  <c:v>243</c:v>
                </c:pt>
                <c:pt idx="20">
                  <c:v>217</c:v>
                </c:pt>
                <c:pt idx="21">
                  <c:v>285</c:v>
                </c:pt>
                <c:pt idx="22">
                  <c:v>209</c:v>
                </c:pt>
                <c:pt idx="23">
                  <c:v>242</c:v>
                </c:pt>
                <c:pt idx="24">
                  <c:v>307</c:v>
                </c:pt>
                <c:pt idx="25">
                  <c:v>280</c:v>
                </c:pt>
                <c:pt idx="26">
                  <c:v>430</c:v>
                </c:pt>
                <c:pt idx="27">
                  <c:v>382</c:v>
                </c:pt>
                <c:pt idx="28">
                  <c:v>429</c:v>
                </c:pt>
                <c:pt idx="29">
                  <c:v>403</c:v>
                </c:pt>
                <c:pt idx="30">
                  <c:v>473</c:v>
                </c:pt>
                <c:pt idx="31">
                  <c:v>499</c:v>
                </c:pt>
                <c:pt idx="32">
                  <c:v>510</c:v>
                </c:pt>
                <c:pt idx="33">
                  <c:v>641</c:v>
                </c:pt>
                <c:pt idx="34">
                  <c:v>579</c:v>
                </c:pt>
                <c:pt idx="35">
                  <c:v>633</c:v>
                </c:pt>
                <c:pt idx="36">
                  <c:v>582</c:v>
                </c:pt>
                <c:pt idx="37">
                  <c:v>604</c:v>
                </c:pt>
                <c:pt idx="38">
                  <c:v>534</c:v>
                </c:pt>
                <c:pt idx="39">
                  <c:v>515</c:v>
                </c:pt>
                <c:pt idx="40">
                  <c:v>596</c:v>
                </c:pt>
                <c:pt idx="41">
                  <c:v>573</c:v>
                </c:pt>
                <c:pt idx="42">
                  <c:v>594</c:v>
                </c:pt>
                <c:pt idx="43">
                  <c:v>536</c:v>
                </c:pt>
                <c:pt idx="44">
                  <c:v>499</c:v>
                </c:pt>
                <c:pt idx="45">
                  <c:v>491</c:v>
                </c:pt>
                <c:pt idx="46">
                  <c:v>424</c:v>
                </c:pt>
                <c:pt idx="47">
                  <c:v>454</c:v>
                </c:pt>
                <c:pt idx="48">
                  <c:v>480</c:v>
                </c:pt>
                <c:pt idx="49">
                  <c:v>459</c:v>
                </c:pt>
                <c:pt idx="50">
                  <c:v>421</c:v>
                </c:pt>
                <c:pt idx="51">
                  <c:v>394</c:v>
                </c:pt>
                <c:pt idx="52">
                  <c:v>435</c:v>
                </c:pt>
                <c:pt idx="53">
                  <c:v>393</c:v>
                </c:pt>
                <c:pt idx="54">
                  <c:v>345</c:v>
                </c:pt>
                <c:pt idx="55">
                  <c:v>286</c:v>
                </c:pt>
                <c:pt idx="56">
                  <c:v>210</c:v>
                </c:pt>
                <c:pt idx="57">
                  <c:v>123</c:v>
                </c:pt>
                <c:pt idx="58">
                  <c:v>135</c:v>
                </c:pt>
                <c:pt idx="59">
                  <c:v>72</c:v>
                </c:pt>
              </c:numCache>
            </c:numRef>
          </c:val>
          <c:extLst>
            <c:ext xmlns:c16="http://schemas.microsoft.com/office/drawing/2014/chart" uri="{C3380CC4-5D6E-409C-BE32-E72D297353CC}">
              <c16:uniqueId val="{00000068-6DB3-4768-9295-CE61459664EC}"/>
            </c:ext>
          </c:extLst>
        </c:ser>
        <c:ser>
          <c:idx val="2"/>
          <c:order val="2"/>
          <c:tx>
            <c:strRef>
              <c:f>'Official - RIVM'!$G$3</c:f>
              <c:strCache>
                <c:ptCount val="1"/>
                <c:pt idx="0">
                  <c:v> Added today</c:v>
                </c:pt>
              </c:strCache>
            </c:strRef>
          </c:tx>
          <c:spPr>
            <a:solidFill>
              <a:schemeClr val="accent1">
                <a:lumMod val="75000"/>
              </a:schemeClr>
            </a:solidFill>
            <a:ln>
              <a:noFill/>
            </a:ln>
            <a:effectLst/>
          </c:spPr>
          <c:invertIfNegative val="0"/>
          <c:cat>
            <c:strLit>
              <c:ptCount val="62"/>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RIVM'!$AX$129:$AX$200</c15:sqref>
                  </c15:fullRef>
                </c:ext>
              </c:extLst>
              <c:f>'Official - RIVM'!$AX$129:$AX$190</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69-6DB3-4768-9295-CE61459664EC}"/>
            </c:ext>
          </c:extLst>
        </c:ser>
        <c:ser>
          <c:idx val="3"/>
          <c:order val="3"/>
          <c:tx>
            <c:strRef>
              <c:f>'Official - RIVM'!$AY$128</c:f>
              <c:strCache>
                <c:ptCount val="1"/>
                <c:pt idx="0">
                  <c:v>Subtracted today</c:v>
                </c:pt>
              </c:strCache>
            </c:strRef>
          </c:tx>
          <c:spPr>
            <a:solidFill>
              <a:srgbClr val="AA0E0E"/>
            </a:solidFill>
            <a:ln>
              <a:noFill/>
            </a:ln>
            <a:effectLst/>
          </c:spPr>
          <c:invertIfNegative val="0"/>
          <c:cat>
            <c:strLit>
              <c:ptCount val="62"/>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RIVM'!$AY$129:$AY$200</c15:sqref>
                  </c15:fullRef>
                </c:ext>
              </c:extLst>
              <c:f>'Official - RIVM'!$AY$129:$AY$190</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1D-4F04-42E4-8C32-A1279C726669}"/>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RIVM'!$L$3</c:f>
              <c:strCache>
                <c:ptCount val="1"/>
                <c:pt idx="0">
                  <c:v> 7 day moving average</c:v>
                </c:pt>
              </c:strCache>
            </c:strRef>
          </c:tx>
          <c:spPr>
            <a:ln w="50800" cap="rnd">
              <a:solidFill>
                <a:schemeClr val="accent1"/>
              </a:solidFill>
              <a:round/>
            </a:ln>
            <a:effectLst/>
          </c:spPr>
          <c:marker>
            <c:symbol val="none"/>
          </c:marker>
          <c:cat>
            <c:numRef>
              <c:extLst>
                <c:ext xmlns:c15="http://schemas.microsoft.com/office/drawing/2012/chart" uri="{02D57815-91ED-43cb-92C2-25804820EDAC}">
                  <c15:fullRef>
                    <c15:sqref>'Official - RIVM'!$C$129:$C$200</c15:sqref>
                  </c15:fullRef>
                </c:ext>
              </c:extLst>
              <c:f>'Official - RIVM'!$C$129:$C$190</c:f>
              <c:numCache>
                <c:formatCode>m/d/yyyy</c:formatCode>
                <c:ptCount val="62"/>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RIVM'!$BA$129:$BA$178</c15:sqref>
                  </c15:fullRef>
                </c:ext>
              </c:extLst>
              <c:f>'Official - RIVM'!$BA$129:$BA$178</c:f>
              <c:numCache>
                <c:formatCode>General</c:formatCode>
                <c:ptCount val="50"/>
                <c:pt idx="7">
                  <c:v>70.428571428571431</c:v>
                </c:pt>
                <c:pt idx="8">
                  <c:v>75.571428571428569</c:v>
                </c:pt>
                <c:pt idx="9">
                  <c:v>84.714285714285708</c:v>
                </c:pt>
                <c:pt idx="10">
                  <c:v>95.285714285714292</c:v>
                </c:pt>
                <c:pt idx="11">
                  <c:v>105.14285714285714</c:v>
                </c:pt>
                <c:pt idx="12">
                  <c:v>115.42857142857143</c:v>
                </c:pt>
                <c:pt idx="13">
                  <c:v>126.42857142857143</c:v>
                </c:pt>
                <c:pt idx="14">
                  <c:v>142.71428571428572</c:v>
                </c:pt>
                <c:pt idx="15">
                  <c:v>150.42857142857142</c:v>
                </c:pt>
                <c:pt idx="16">
                  <c:v>160.85714285714286</c:v>
                </c:pt>
                <c:pt idx="17">
                  <c:v>166.71428571428572</c:v>
                </c:pt>
                <c:pt idx="18">
                  <c:v>175.28571428571428</c:v>
                </c:pt>
                <c:pt idx="19">
                  <c:v>186.14285714285714</c:v>
                </c:pt>
                <c:pt idx="20">
                  <c:v>194.42857142857142</c:v>
                </c:pt>
                <c:pt idx="21">
                  <c:v>204.85714285714286</c:v>
                </c:pt>
                <c:pt idx="22">
                  <c:v>213.28571428571428</c:v>
                </c:pt>
                <c:pt idx="23">
                  <c:v>221</c:v>
                </c:pt>
                <c:pt idx="24">
                  <c:v>240.57142857142858</c:v>
                </c:pt>
                <c:pt idx="25">
                  <c:v>254.71428571428572</c:v>
                </c:pt>
                <c:pt idx="26">
                  <c:v>281.42857142857144</c:v>
                </c:pt>
                <c:pt idx="27">
                  <c:v>305</c:v>
                </c:pt>
                <c:pt idx="28">
                  <c:v>325.57142857142856</c:v>
                </c:pt>
                <c:pt idx="29">
                  <c:v>353.28571428571428</c:v>
                </c:pt>
                <c:pt idx="30">
                  <c:v>386.28571428571428</c:v>
                </c:pt>
                <c:pt idx="31">
                  <c:v>413.71428571428572</c:v>
                </c:pt>
                <c:pt idx="32">
                  <c:v>446.57142857142856</c:v>
                </c:pt>
                <c:pt idx="33">
                  <c:v>476.71428571428572</c:v>
                </c:pt>
                <c:pt idx="34">
                  <c:v>504.85714285714283</c:v>
                </c:pt>
                <c:pt idx="35">
                  <c:v>534</c:v>
                </c:pt>
                <c:pt idx="36">
                  <c:v>559.57142857142856</c:v>
                </c:pt>
                <c:pt idx="37">
                  <c:v>578.28571428571433</c:v>
                </c:pt>
                <c:pt idx="38">
                  <c:v>583.28571428571433</c:v>
                </c:pt>
                <c:pt idx="39">
                  <c:v>584</c:v>
                </c:pt>
                <c:pt idx="40">
                  <c:v>577.57142857142856</c:v>
                </c:pt>
                <c:pt idx="41">
                  <c:v>576.71428571428567</c:v>
                </c:pt>
                <c:pt idx="42">
                  <c:v>571.14285714285711</c:v>
                </c:pt>
                <c:pt idx="43">
                  <c:v>564.57142857142856</c:v>
                </c:pt>
                <c:pt idx="44">
                  <c:v>549.57142857142856</c:v>
                </c:pt>
                <c:pt idx="45">
                  <c:v>543.42857142857144</c:v>
                </c:pt>
                <c:pt idx="46">
                  <c:v>530.42857142857144</c:v>
                </c:pt>
                <c:pt idx="47">
                  <c:v>510.14285714285717</c:v>
                </c:pt>
                <c:pt idx="48">
                  <c:v>496.85714285714283</c:v>
                </c:pt>
                <c:pt idx="49">
                  <c:v>477.57142857142856</c:v>
                </c:pt>
              </c:numCache>
            </c:numRef>
          </c:val>
          <c:smooth val="0"/>
          <c:extLst>
            <c:ext xmlns:c16="http://schemas.microsoft.com/office/drawing/2014/chart" uri="{C3380CC4-5D6E-409C-BE32-E72D297353CC}">
              <c16:uniqueId val="{0000006A-6DB3-4768-9295-CE61459664EC}"/>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809]dd\ mm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700"/>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00"/>
        <c:minorUnit val="100"/>
      </c:valAx>
      <c:spPr>
        <a:noFill/>
        <a:ln w="25400">
          <a:noFill/>
        </a:ln>
        <a:effectLst/>
      </c:spPr>
    </c:plotArea>
    <c:legend>
      <c:legendPos val="t"/>
      <c:layout>
        <c:manualLayout>
          <c:xMode val="edge"/>
          <c:yMode val="edge"/>
          <c:x val="9.7903333333333328E-2"/>
          <c:y val="0.17121194444444446"/>
          <c:w val="0.34084722222222225"/>
          <c:h val="0.14273208333333334"/>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Hospitalizations</a:t>
            </a:r>
            <a:r>
              <a:rPr lang="nl-NL" sz="2000" b="1" i="0" u="none" kern="1200" spc="100" baseline="0">
                <a:ln>
                  <a:noFill/>
                </a:ln>
                <a:solidFill>
                  <a:schemeClr val="bg2">
                    <a:lumMod val="50000"/>
                  </a:schemeClr>
                </a:solidFill>
                <a:effectLst/>
              </a:rPr>
              <a:t> in The Netherlands</a:t>
            </a:r>
            <a:endParaRPr lang="en-NL" sz="2000" b="0">
              <a:effectLst/>
            </a:endParaRPr>
          </a:p>
        </c:rich>
      </c:tx>
      <c:layout>
        <c:manualLayout>
          <c:xMode val="edge"/>
          <c:yMode val="edge"/>
          <c:x val="0.18529791666666667"/>
          <c:y val="5.142861111111111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80165500000000001"/>
        </c:manualLayout>
      </c:layout>
      <c:barChart>
        <c:barDir val="col"/>
        <c:grouping val="stacked"/>
        <c:varyColors val="0"/>
        <c:ser>
          <c:idx val="0"/>
          <c:order val="1"/>
          <c:tx>
            <c:strRef>
              <c:f>'Official - RIVM'!$H$3</c:f>
              <c:strCache>
                <c:ptCount val="1"/>
                <c:pt idx="0">
                  <c:v> Reported before today</c:v>
                </c:pt>
              </c:strCache>
            </c:strRef>
          </c:tx>
          <c:spPr>
            <a:solidFill>
              <a:schemeClr val="accent2">
                <a:lumMod val="60000"/>
                <a:lumOff val="40000"/>
              </a:schemeClr>
            </a:solidFill>
            <a:ln>
              <a:noFill/>
            </a:ln>
            <a:effectLst/>
          </c:spPr>
          <c:invertIfNegative val="0"/>
          <c:dPt>
            <c:idx val="4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A-475C-4262-8243-C77F41317BF1}"/>
              </c:ext>
            </c:extLst>
          </c:dPt>
          <c:dPt>
            <c:idx val="4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475C-4262-8243-C77F41317BF1}"/>
              </c:ext>
            </c:extLst>
          </c:dPt>
          <c:dPt>
            <c:idx val="4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8-475C-4262-8243-C77F41317BF1}"/>
              </c:ext>
            </c:extLst>
          </c:dPt>
          <c:dPt>
            <c:idx val="4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475C-4262-8243-C77F41317BF1}"/>
              </c:ext>
            </c:extLst>
          </c:dPt>
          <c:dPt>
            <c:idx val="4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6-475C-4262-8243-C77F41317BF1}"/>
              </c:ext>
            </c:extLst>
          </c:dPt>
          <c:dPt>
            <c:idx val="4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475C-4262-8243-C77F41317BF1}"/>
              </c:ext>
            </c:extLst>
          </c:dPt>
          <c:dPt>
            <c:idx val="4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475C-4262-8243-C77F41317BF1}"/>
              </c:ext>
            </c:extLst>
          </c:dPt>
          <c:dPt>
            <c:idx val="48"/>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475C-4262-8243-C77F41317BF1}"/>
              </c:ext>
            </c:extLst>
          </c:dPt>
          <c:dPt>
            <c:idx val="49"/>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2-475C-4262-8243-C77F41317BF1}"/>
              </c:ext>
            </c:extLst>
          </c:dPt>
          <c:dPt>
            <c:idx val="5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475C-4262-8243-C77F41317BF1}"/>
              </c:ext>
            </c:extLst>
          </c:dPt>
          <c:dPt>
            <c:idx val="5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5-EB9A-43DB-B7E4-DEEE6E52E489}"/>
              </c:ext>
            </c:extLst>
          </c:dPt>
          <c:dPt>
            <c:idx val="5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6-EB9A-43DB-B7E4-DEEE6E52E489}"/>
              </c:ext>
            </c:extLst>
          </c:dPt>
          <c:dPt>
            <c:idx val="5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7-EB9A-43DB-B7E4-DEEE6E52E489}"/>
              </c:ext>
            </c:extLst>
          </c:dPt>
          <c:dPt>
            <c:idx val="54"/>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B-1CF3-4D67-85CD-0FDC967B7D63}"/>
              </c:ext>
            </c:extLst>
          </c:dPt>
          <c:dPt>
            <c:idx val="55"/>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F-5953-467E-94CB-20C6D4F8BFDA}"/>
              </c:ext>
            </c:extLst>
          </c:dPt>
          <c:dPt>
            <c:idx val="56"/>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E-5953-467E-94CB-20C6D4F8BFDA}"/>
              </c:ext>
            </c:extLst>
          </c:dPt>
          <c:dPt>
            <c:idx val="57"/>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1D-5953-467E-94CB-20C6D4F8BFDA}"/>
              </c:ext>
            </c:extLst>
          </c:dPt>
          <c:cat>
            <c:strLit>
              <c:ptCount val="62"/>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RIVM'!$BD$129:$BD$200</c15:sqref>
                  </c15:fullRef>
                </c:ext>
              </c:extLst>
              <c:f>'Official - RIVM'!$BD$129:$BD$190</c:f>
              <c:numCache>
                <c:formatCode>General</c:formatCode>
                <c:ptCount val="62"/>
                <c:pt idx="0">
                  <c:v>2</c:v>
                </c:pt>
                <c:pt idx="1">
                  <c:v>2</c:v>
                </c:pt>
                <c:pt idx="2">
                  <c:v>1</c:v>
                </c:pt>
                <c:pt idx="3">
                  <c:v>1</c:v>
                </c:pt>
                <c:pt idx="4">
                  <c:v>1</c:v>
                </c:pt>
                <c:pt idx="5">
                  <c:v>2</c:v>
                </c:pt>
                <c:pt idx="7">
                  <c:v>2</c:v>
                </c:pt>
                <c:pt idx="9">
                  <c:v>1</c:v>
                </c:pt>
                <c:pt idx="10">
                  <c:v>4</c:v>
                </c:pt>
                <c:pt idx="11">
                  <c:v>6</c:v>
                </c:pt>
                <c:pt idx="12">
                  <c:v>4</c:v>
                </c:pt>
                <c:pt idx="13">
                  <c:v>1</c:v>
                </c:pt>
                <c:pt idx="14">
                  <c:v>6</c:v>
                </c:pt>
                <c:pt idx="15">
                  <c:v>4</c:v>
                </c:pt>
                <c:pt idx="16">
                  <c:v>8</c:v>
                </c:pt>
                <c:pt idx="17">
                  <c:v>2</c:v>
                </c:pt>
                <c:pt idx="18">
                  <c:v>3</c:v>
                </c:pt>
                <c:pt idx="19">
                  <c:v>5</c:v>
                </c:pt>
                <c:pt idx="20">
                  <c:v>2</c:v>
                </c:pt>
                <c:pt idx="21">
                  <c:v>6</c:v>
                </c:pt>
                <c:pt idx="22">
                  <c:v>6</c:v>
                </c:pt>
                <c:pt idx="23">
                  <c:v>5</c:v>
                </c:pt>
                <c:pt idx="24">
                  <c:v>6</c:v>
                </c:pt>
                <c:pt idx="25">
                  <c:v>5</c:v>
                </c:pt>
                <c:pt idx="26">
                  <c:v>7</c:v>
                </c:pt>
                <c:pt idx="27">
                  <c:v>8</c:v>
                </c:pt>
                <c:pt idx="28">
                  <c:v>4</c:v>
                </c:pt>
                <c:pt idx="29">
                  <c:v>9</c:v>
                </c:pt>
                <c:pt idx="30">
                  <c:v>5</c:v>
                </c:pt>
                <c:pt idx="31">
                  <c:v>6</c:v>
                </c:pt>
                <c:pt idx="32">
                  <c:v>7</c:v>
                </c:pt>
                <c:pt idx="33">
                  <c:v>10</c:v>
                </c:pt>
                <c:pt idx="34">
                  <c:v>13</c:v>
                </c:pt>
                <c:pt idx="35">
                  <c:v>10</c:v>
                </c:pt>
                <c:pt idx="36">
                  <c:v>8</c:v>
                </c:pt>
                <c:pt idx="37">
                  <c:v>9</c:v>
                </c:pt>
                <c:pt idx="38">
                  <c:v>10</c:v>
                </c:pt>
                <c:pt idx="39">
                  <c:v>7</c:v>
                </c:pt>
                <c:pt idx="40">
                  <c:v>9</c:v>
                </c:pt>
                <c:pt idx="41">
                  <c:v>11</c:v>
                </c:pt>
                <c:pt idx="42">
                  <c:v>5</c:v>
                </c:pt>
                <c:pt idx="43">
                  <c:v>9</c:v>
                </c:pt>
                <c:pt idx="44">
                  <c:v>8</c:v>
                </c:pt>
                <c:pt idx="45">
                  <c:v>6</c:v>
                </c:pt>
                <c:pt idx="46">
                  <c:v>3</c:v>
                </c:pt>
                <c:pt idx="47">
                  <c:v>6</c:v>
                </c:pt>
                <c:pt idx="48">
                  <c:v>2</c:v>
                </c:pt>
                <c:pt idx="49">
                  <c:v>4</c:v>
                </c:pt>
                <c:pt idx="50">
                  <c:v>4</c:v>
                </c:pt>
                <c:pt idx="51">
                  <c:v>2</c:v>
                </c:pt>
                <c:pt idx="52">
                  <c:v>5</c:v>
                </c:pt>
                <c:pt idx="53">
                  <c:v>1</c:v>
                </c:pt>
                <c:pt idx="54">
                  <c:v>1</c:v>
                </c:pt>
                <c:pt idx="55">
                  <c:v>2</c:v>
                </c:pt>
                <c:pt idx="56">
                  <c:v>1</c:v>
                </c:pt>
                <c:pt idx="57">
                  <c:v>1</c:v>
                </c:pt>
              </c:numCache>
            </c:numRef>
          </c:val>
          <c:extLst>
            <c:ext xmlns:c16="http://schemas.microsoft.com/office/drawing/2014/chart" uri="{C3380CC4-5D6E-409C-BE32-E72D297353CC}">
              <c16:uniqueId val="{00000000-3BF7-4ECF-A47B-B15FE14D2D34}"/>
            </c:ext>
          </c:extLst>
        </c:ser>
        <c:ser>
          <c:idx val="2"/>
          <c:order val="2"/>
          <c:tx>
            <c:strRef>
              <c:f>'Official - RIVM'!$G$3</c:f>
              <c:strCache>
                <c:ptCount val="1"/>
                <c:pt idx="0">
                  <c:v> Added today</c:v>
                </c:pt>
              </c:strCache>
            </c:strRef>
          </c:tx>
          <c:spPr>
            <a:solidFill>
              <a:schemeClr val="accent2">
                <a:lumMod val="75000"/>
              </a:schemeClr>
            </a:solidFill>
            <a:ln>
              <a:noFill/>
            </a:ln>
            <a:effectLst/>
          </c:spPr>
          <c:invertIfNegative val="0"/>
          <c:cat>
            <c:strLit>
              <c:ptCount val="62"/>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RIVM'!$BC$129:$BC$200</c15:sqref>
                  </c15:fullRef>
                </c:ext>
              </c:extLst>
              <c:f>'Official - RIVM'!$BC$129:$BC$190</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01-3BF7-4ECF-A47B-B15FE14D2D34}"/>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RIVM'!$L$3</c:f>
              <c:strCache>
                <c:ptCount val="1"/>
                <c:pt idx="0">
                  <c:v> 7 day moving average</c:v>
                </c:pt>
              </c:strCache>
            </c:strRef>
          </c:tx>
          <c:spPr>
            <a:ln w="50800" cap="rnd">
              <a:solidFill>
                <a:schemeClr val="accent2">
                  <a:lumMod val="75000"/>
                </a:schemeClr>
              </a:solidFill>
              <a:round/>
            </a:ln>
            <a:effectLst/>
          </c:spPr>
          <c:marker>
            <c:symbol val="none"/>
          </c:marker>
          <c:cat>
            <c:numRef>
              <c:extLst>
                <c:ext xmlns:c15="http://schemas.microsoft.com/office/drawing/2012/chart" uri="{02D57815-91ED-43cb-92C2-25804820EDAC}">
                  <c15:fullRef>
                    <c15:sqref>'Official - RIVM'!$C$129:$C$200</c15:sqref>
                  </c15:fullRef>
                </c:ext>
              </c:extLst>
              <c:f>'Official - RIVM'!$C$129:$C$190</c:f>
              <c:numCache>
                <c:formatCode>m/d/yyyy</c:formatCode>
                <c:ptCount val="62"/>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RIVM'!$BE$129:$BE$178</c15:sqref>
                  </c15:fullRef>
                </c:ext>
              </c:extLst>
              <c:f>'Official - RIVM'!$BE$129:$BE$178</c:f>
              <c:numCache>
                <c:formatCode>General</c:formatCode>
                <c:ptCount val="50"/>
                <c:pt idx="7">
                  <c:v>1.2857142857142858</c:v>
                </c:pt>
                <c:pt idx="8">
                  <c:v>1</c:v>
                </c:pt>
                <c:pt idx="9">
                  <c:v>1</c:v>
                </c:pt>
                <c:pt idx="10">
                  <c:v>1.4285714285714286</c:v>
                </c:pt>
                <c:pt idx="11">
                  <c:v>2.1428571428571428</c:v>
                </c:pt>
                <c:pt idx="12">
                  <c:v>2.4285714285714284</c:v>
                </c:pt>
                <c:pt idx="13">
                  <c:v>2.5714285714285716</c:v>
                </c:pt>
                <c:pt idx="14">
                  <c:v>3.1428571428571428</c:v>
                </c:pt>
                <c:pt idx="15">
                  <c:v>3.7142857142857144</c:v>
                </c:pt>
                <c:pt idx="16">
                  <c:v>4.7142857142857144</c:v>
                </c:pt>
                <c:pt idx="17">
                  <c:v>4.4285714285714288</c:v>
                </c:pt>
                <c:pt idx="18">
                  <c:v>4</c:v>
                </c:pt>
                <c:pt idx="19">
                  <c:v>4.1428571428571432</c:v>
                </c:pt>
                <c:pt idx="20">
                  <c:v>4.2857142857142856</c:v>
                </c:pt>
                <c:pt idx="21">
                  <c:v>4.2857142857142856</c:v>
                </c:pt>
                <c:pt idx="22">
                  <c:v>4.5714285714285712</c:v>
                </c:pt>
                <c:pt idx="23">
                  <c:v>4.1428571428571432</c:v>
                </c:pt>
                <c:pt idx="24">
                  <c:v>4.7142857142857144</c:v>
                </c:pt>
                <c:pt idx="25">
                  <c:v>5</c:v>
                </c:pt>
                <c:pt idx="26">
                  <c:v>5.2857142857142856</c:v>
                </c:pt>
                <c:pt idx="27">
                  <c:v>6.1428571428571432</c:v>
                </c:pt>
                <c:pt idx="28">
                  <c:v>5.8571428571428568</c:v>
                </c:pt>
                <c:pt idx="29">
                  <c:v>6.2857142857142856</c:v>
                </c:pt>
                <c:pt idx="30">
                  <c:v>6.2857142857142856</c:v>
                </c:pt>
                <c:pt idx="31">
                  <c:v>6.2857142857142856</c:v>
                </c:pt>
                <c:pt idx="32">
                  <c:v>6.5714285714285712</c:v>
                </c:pt>
                <c:pt idx="33">
                  <c:v>7</c:v>
                </c:pt>
                <c:pt idx="34">
                  <c:v>7.7142857142857144</c:v>
                </c:pt>
                <c:pt idx="35">
                  <c:v>8.5714285714285712</c:v>
                </c:pt>
                <c:pt idx="36">
                  <c:v>8.4285714285714288</c:v>
                </c:pt>
                <c:pt idx="37">
                  <c:v>9</c:v>
                </c:pt>
                <c:pt idx="38">
                  <c:v>9.5714285714285712</c:v>
                </c:pt>
                <c:pt idx="39">
                  <c:v>9.5714285714285712</c:v>
                </c:pt>
                <c:pt idx="40">
                  <c:v>9.4285714285714288</c:v>
                </c:pt>
                <c:pt idx="41">
                  <c:v>9.1428571428571423</c:v>
                </c:pt>
                <c:pt idx="42">
                  <c:v>8.4285714285714288</c:v>
                </c:pt>
                <c:pt idx="43">
                  <c:v>8.5714285714285712</c:v>
                </c:pt>
                <c:pt idx="44">
                  <c:v>8.4285714285714288</c:v>
                </c:pt>
                <c:pt idx="45">
                  <c:v>7.8571428571428568</c:v>
                </c:pt>
                <c:pt idx="46">
                  <c:v>7.2857142857142856</c:v>
                </c:pt>
                <c:pt idx="47">
                  <c:v>6.8571428571428568</c:v>
                </c:pt>
                <c:pt idx="48">
                  <c:v>5.5714285714285712</c:v>
                </c:pt>
                <c:pt idx="49">
                  <c:v>5.4285714285714288</c:v>
                </c:pt>
              </c:numCache>
            </c:numRef>
          </c:val>
          <c:smooth val="0"/>
          <c:extLst>
            <c:ext xmlns:c16="http://schemas.microsoft.com/office/drawing/2014/chart" uri="{C3380CC4-5D6E-409C-BE32-E72D297353CC}">
              <c16:uniqueId val="{00000002-3BF7-4ECF-A47B-B15FE14D2D34}"/>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15"/>
          <c:min val="0"/>
        </c:scaling>
        <c:delete val="0"/>
        <c:axPos val="l"/>
        <c:majorGridlines>
          <c:spPr>
            <a:ln w="9525" cap="flat" cmpd="sng" algn="ctr">
              <a:solidFill>
                <a:schemeClr val="tx1">
                  <a:lumMod val="15000"/>
                  <a:lumOff val="85000"/>
                </a:schemeClr>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5"/>
        <c:minorUnit val="5"/>
      </c:valAx>
      <c:spPr>
        <a:noFill/>
        <a:ln w="25400">
          <a:noFill/>
        </a:ln>
        <a:effectLst/>
      </c:spPr>
    </c:plotArea>
    <c:legend>
      <c:legendPos val="t"/>
      <c:layout>
        <c:manualLayout>
          <c:xMode val="edge"/>
          <c:yMode val="edge"/>
          <c:x val="9.6139444444444444E-2"/>
          <c:y val="0.13769805555555556"/>
          <c:w val="0.32247043885677518"/>
          <c:h val="0.1144324999999999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Deaths</a:t>
            </a:r>
            <a:r>
              <a:rPr lang="nl-NL" sz="2000" b="1" i="0" u="none" kern="1200" spc="100" baseline="0">
                <a:ln>
                  <a:noFill/>
                </a:ln>
                <a:solidFill>
                  <a:schemeClr val="bg2">
                    <a:lumMod val="50000"/>
                  </a:schemeClr>
                </a:solidFill>
                <a:effectLst/>
              </a:rPr>
              <a:t> in The Netherlands</a:t>
            </a:r>
            <a:endParaRPr lang="en-NL" sz="2000" b="0">
              <a:effectLst/>
            </a:endParaRPr>
          </a:p>
        </c:rich>
      </c:tx>
      <c:layout>
        <c:manualLayout>
          <c:xMode val="edge"/>
          <c:yMode val="edge"/>
          <c:x val="0.18529791666666667"/>
          <c:y val="5.142861111111111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8051827777777778"/>
        </c:manualLayout>
      </c:layout>
      <c:barChart>
        <c:barDir val="col"/>
        <c:grouping val="stacked"/>
        <c:varyColors val="0"/>
        <c:ser>
          <c:idx val="0"/>
          <c:order val="1"/>
          <c:tx>
            <c:strRef>
              <c:f>'Official - RIVM'!$H$3</c:f>
              <c:strCache>
                <c:ptCount val="1"/>
                <c:pt idx="0">
                  <c:v> Reported before today</c:v>
                </c:pt>
              </c:strCache>
            </c:strRef>
          </c:tx>
          <c:spPr>
            <a:solidFill>
              <a:srgbClr val="FAACAC"/>
            </a:solidFill>
            <a:ln>
              <a:noFill/>
            </a:ln>
            <a:effectLst/>
          </c:spPr>
          <c:invertIfNegative val="0"/>
          <c:cat>
            <c:strLit>
              <c:ptCount val="62"/>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RIVM'!$BH$129:$BH$200</c15:sqref>
                  </c15:fullRef>
                </c:ext>
              </c:extLst>
              <c:f>'Official - RIVM'!$BH$129:$BH$190</c:f>
              <c:numCache>
                <c:formatCode>General</c:formatCode>
                <c:ptCount val="62"/>
                <c:pt idx="1">
                  <c:v>1</c:v>
                </c:pt>
                <c:pt idx="2">
                  <c:v>1</c:v>
                </c:pt>
                <c:pt idx="5">
                  <c:v>1</c:v>
                </c:pt>
                <c:pt idx="10">
                  <c:v>1</c:v>
                </c:pt>
                <c:pt idx="12">
                  <c:v>4</c:v>
                </c:pt>
                <c:pt idx="14">
                  <c:v>1</c:v>
                </c:pt>
                <c:pt idx="15">
                  <c:v>2</c:v>
                </c:pt>
                <c:pt idx="16">
                  <c:v>2</c:v>
                </c:pt>
                <c:pt idx="17">
                  <c:v>1</c:v>
                </c:pt>
                <c:pt idx="19">
                  <c:v>1</c:v>
                </c:pt>
                <c:pt idx="21">
                  <c:v>1</c:v>
                </c:pt>
                <c:pt idx="24">
                  <c:v>2</c:v>
                </c:pt>
                <c:pt idx="28">
                  <c:v>3</c:v>
                </c:pt>
                <c:pt idx="29">
                  <c:v>3</c:v>
                </c:pt>
                <c:pt idx="30">
                  <c:v>1</c:v>
                </c:pt>
                <c:pt idx="31">
                  <c:v>2</c:v>
                </c:pt>
                <c:pt idx="32">
                  <c:v>4</c:v>
                </c:pt>
                <c:pt idx="33">
                  <c:v>3</c:v>
                </c:pt>
                <c:pt idx="34">
                  <c:v>3</c:v>
                </c:pt>
                <c:pt idx="35">
                  <c:v>2</c:v>
                </c:pt>
                <c:pt idx="36">
                  <c:v>1</c:v>
                </c:pt>
                <c:pt idx="38">
                  <c:v>3</c:v>
                </c:pt>
                <c:pt idx="39">
                  <c:v>4</c:v>
                </c:pt>
                <c:pt idx="40">
                  <c:v>6</c:v>
                </c:pt>
                <c:pt idx="41">
                  <c:v>5</c:v>
                </c:pt>
                <c:pt idx="42">
                  <c:v>6</c:v>
                </c:pt>
                <c:pt idx="43">
                  <c:v>2</c:v>
                </c:pt>
                <c:pt idx="44">
                  <c:v>4</c:v>
                </c:pt>
                <c:pt idx="45">
                  <c:v>1</c:v>
                </c:pt>
                <c:pt idx="49">
                  <c:v>1</c:v>
                </c:pt>
                <c:pt idx="51">
                  <c:v>1</c:v>
                </c:pt>
                <c:pt idx="52">
                  <c:v>1</c:v>
                </c:pt>
                <c:pt idx="55">
                  <c:v>2</c:v>
                </c:pt>
                <c:pt idx="56">
                  <c:v>1</c:v>
                </c:pt>
                <c:pt idx="57">
                  <c:v>1</c:v>
                </c:pt>
              </c:numCache>
            </c:numRef>
          </c:val>
          <c:extLst>
            <c:ext xmlns:c16="http://schemas.microsoft.com/office/drawing/2014/chart" uri="{C3380CC4-5D6E-409C-BE32-E72D297353CC}">
              <c16:uniqueId val="{00000000-729D-41A4-B2E3-C35E4F37EACD}"/>
            </c:ext>
          </c:extLst>
        </c:ser>
        <c:ser>
          <c:idx val="2"/>
          <c:order val="2"/>
          <c:tx>
            <c:strRef>
              <c:f>'Official - RIVM'!$G$3</c:f>
              <c:strCache>
                <c:ptCount val="1"/>
                <c:pt idx="0">
                  <c:v> Added today</c:v>
                </c:pt>
              </c:strCache>
            </c:strRef>
          </c:tx>
          <c:spPr>
            <a:solidFill>
              <a:srgbClr val="FF0000"/>
            </a:solidFill>
            <a:ln>
              <a:noFill/>
            </a:ln>
            <a:effectLst/>
          </c:spPr>
          <c:invertIfNegative val="0"/>
          <c:cat>
            <c:strLit>
              <c:ptCount val="62"/>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RIVM'!$BG$129:$BG$200</c15:sqref>
                  </c15:fullRef>
                </c:ext>
              </c:extLst>
              <c:f>'Official - RIVM'!$BG$129:$BG$190</c:f>
              <c:numCache>
                <c:formatCode>General</c:formatCode>
                <c:ptCount val="6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numCache>
            </c:numRef>
          </c:val>
          <c:extLst>
            <c:ext xmlns:c16="http://schemas.microsoft.com/office/drawing/2014/chart" uri="{C3380CC4-5D6E-409C-BE32-E72D297353CC}">
              <c16:uniqueId val="{00000001-729D-41A4-B2E3-C35E4F37EACD}"/>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RIVM'!$L$3</c:f>
              <c:strCache>
                <c:ptCount val="1"/>
                <c:pt idx="0">
                  <c:v> 7 day moving average</c:v>
                </c:pt>
              </c:strCache>
            </c:strRef>
          </c:tx>
          <c:spPr>
            <a:ln w="50800" cap="rnd">
              <a:solidFill>
                <a:srgbClr val="FF0000"/>
              </a:solidFill>
              <a:round/>
            </a:ln>
            <a:effectLst/>
          </c:spPr>
          <c:marker>
            <c:symbol val="none"/>
          </c:marker>
          <c:cat>
            <c:numRef>
              <c:extLst>
                <c:ext xmlns:c15="http://schemas.microsoft.com/office/drawing/2012/chart" uri="{02D57815-91ED-43cb-92C2-25804820EDAC}">
                  <c15:fullRef>
                    <c15:sqref>'Official - RIVM'!$C$129:$C$200</c15:sqref>
                  </c15:fullRef>
                </c:ext>
              </c:extLst>
              <c:f>'Official - RIVM'!$C$129:$C$190</c:f>
              <c:numCache>
                <c:formatCode>m/d/yyyy</c:formatCode>
                <c:ptCount val="62"/>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RIVM'!$BI$129:$BI$178</c15:sqref>
                  </c15:fullRef>
                </c:ext>
              </c:extLst>
              <c:f>'Official - RIVM'!$BI$129:$BI$178</c:f>
              <c:numCache>
                <c:formatCode>General</c:formatCode>
                <c:ptCount val="50"/>
                <c:pt idx="7">
                  <c:v>0.42857142857142855</c:v>
                </c:pt>
                <c:pt idx="8">
                  <c:v>0.2857142857142857</c:v>
                </c:pt>
                <c:pt idx="9">
                  <c:v>0.14285714285714285</c:v>
                </c:pt>
                <c:pt idx="10">
                  <c:v>0.2857142857142857</c:v>
                </c:pt>
                <c:pt idx="11">
                  <c:v>0.2857142857142857</c:v>
                </c:pt>
                <c:pt idx="12">
                  <c:v>0.7142857142857143</c:v>
                </c:pt>
                <c:pt idx="13">
                  <c:v>0.7142857142857143</c:v>
                </c:pt>
                <c:pt idx="14">
                  <c:v>0.8571428571428571</c:v>
                </c:pt>
                <c:pt idx="15">
                  <c:v>1.1428571428571428</c:v>
                </c:pt>
                <c:pt idx="16">
                  <c:v>1.4285714285714286</c:v>
                </c:pt>
                <c:pt idx="17">
                  <c:v>1.4285714285714286</c:v>
                </c:pt>
                <c:pt idx="18">
                  <c:v>1.4285714285714286</c:v>
                </c:pt>
                <c:pt idx="19">
                  <c:v>1</c:v>
                </c:pt>
                <c:pt idx="20">
                  <c:v>1</c:v>
                </c:pt>
                <c:pt idx="21">
                  <c:v>1</c:v>
                </c:pt>
                <c:pt idx="22">
                  <c:v>0.7142857142857143</c:v>
                </c:pt>
                <c:pt idx="23">
                  <c:v>0.42857142857142855</c:v>
                </c:pt>
                <c:pt idx="24">
                  <c:v>0.5714285714285714</c:v>
                </c:pt>
                <c:pt idx="25">
                  <c:v>0.5714285714285714</c:v>
                </c:pt>
                <c:pt idx="26">
                  <c:v>0.42857142857142855</c:v>
                </c:pt>
                <c:pt idx="27">
                  <c:v>0.42857142857142855</c:v>
                </c:pt>
                <c:pt idx="28">
                  <c:v>0.7142857142857143</c:v>
                </c:pt>
                <c:pt idx="29">
                  <c:v>1.1428571428571428</c:v>
                </c:pt>
                <c:pt idx="30">
                  <c:v>1.2857142857142858</c:v>
                </c:pt>
                <c:pt idx="31">
                  <c:v>1.2857142857142858</c:v>
                </c:pt>
                <c:pt idx="32">
                  <c:v>1.8571428571428572</c:v>
                </c:pt>
                <c:pt idx="33">
                  <c:v>2.2857142857142856</c:v>
                </c:pt>
                <c:pt idx="34">
                  <c:v>2.7142857142857144</c:v>
                </c:pt>
                <c:pt idx="35">
                  <c:v>2.5714285714285716</c:v>
                </c:pt>
                <c:pt idx="36">
                  <c:v>2.2857142857142856</c:v>
                </c:pt>
                <c:pt idx="37">
                  <c:v>2.1428571428571428</c:v>
                </c:pt>
                <c:pt idx="38">
                  <c:v>2.2857142857142856</c:v>
                </c:pt>
                <c:pt idx="39">
                  <c:v>2.2857142857142856</c:v>
                </c:pt>
                <c:pt idx="40">
                  <c:v>2.7142857142857144</c:v>
                </c:pt>
                <c:pt idx="41">
                  <c:v>3</c:v>
                </c:pt>
                <c:pt idx="42">
                  <c:v>3.5714285714285716</c:v>
                </c:pt>
                <c:pt idx="43">
                  <c:v>3.7142857142857144</c:v>
                </c:pt>
                <c:pt idx="44">
                  <c:v>4.2857142857142856</c:v>
                </c:pt>
                <c:pt idx="45">
                  <c:v>4</c:v>
                </c:pt>
                <c:pt idx="46">
                  <c:v>3.4285714285714284</c:v>
                </c:pt>
                <c:pt idx="47">
                  <c:v>2.5714285714285716</c:v>
                </c:pt>
                <c:pt idx="48">
                  <c:v>1.8571428571428572</c:v>
                </c:pt>
                <c:pt idx="49">
                  <c:v>1.1428571428571428</c:v>
                </c:pt>
              </c:numCache>
            </c:numRef>
          </c:val>
          <c:smooth val="0"/>
          <c:extLst>
            <c:ext xmlns:c16="http://schemas.microsoft.com/office/drawing/2014/chart" uri="{C3380CC4-5D6E-409C-BE32-E72D297353CC}">
              <c16:uniqueId val="{00000002-729D-41A4-B2E3-C35E4F37EACD}"/>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8"/>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
        <c:minorUnit val="1"/>
      </c:valAx>
      <c:spPr>
        <a:noFill/>
        <a:ln w="25400">
          <a:noFill/>
        </a:ln>
        <a:effectLst/>
      </c:spPr>
    </c:plotArea>
    <c:legend>
      <c:legendPos val="t"/>
      <c:layout>
        <c:manualLayout>
          <c:xMode val="edge"/>
          <c:yMode val="edge"/>
          <c:x val="9.6139444444444444E-2"/>
          <c:y val="0.13769805555555556"/>
          <c:w val="0.32247043885677518"/>
          <c:h val="0.1144324999999999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Week on week change</a:t>
            </a:r>
            <a:br>
              <a:rPr lang="nl-NL" sz="2000" b="1" baseline="0"/>
            </a:br>
            <a:r>
              <a:rPr lang="nl-NL" sz="1800" b="0" baseline="0"/>
              <a:t>Number of </a:t>
            </a:r>
            <a:r>
              <a:rPr lang="nl-NL" sz="1800" b="1" u="sng" baseline="0"/>
              <a:t>new cases</a:t>
            </a:r>
            <a:r>
              <a:rPr lang="nl-NL" sz="1800" b="0" u="none" baseline="0"/>
              <a:t> </a:t>
            </a:r>
            <a:r>
              <a:rPr lang="nl-NL" sz="1800" b="0" baseline="0"/>
              <a:t>as reported at 12:15 UTC</a:t>
            </a:r>
            <a:endParaRPr lang="nl-NL" sz="2000" b="0" baseline="0"/>
          </a:p>
        </c:rich>
      </c:tx>
      <c:layout>
        <c:manualLayout>
          <c:xMode val="edge"/>
          <c:yMode val="edge"/>
          <c:x val="0.20614402777777777"/>
          <c:y val="6.1608472222222231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tx>
            <c:strRef>
              <c:f>'Official - RIVM'!$AQ$3</c:f>
              <c:strCache>
                <c:ptCount val="1"/>
                <c:pt idx="0">
                  <c:v>change week on week</c:v>
                </c:pt>
              </c:strCache>
            </c:strRef>
          </c:tx>
          <c:spPr>
            <a:solidFill>
              <a:schemeClr val="accent1"/>
            </a:solidFill>
            <a:ln>
              <a:noFill/>
            </a:ln>
            <a:effectLst/>
          </c:spPr>
          <c:invertIfNegative val="0"/>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01-D02B-4425-AD40-832E23A9146B}"/>
              </c:ext>
            </c:extLst>
          </c:dPt>
          <c:dPt>
            <c:idx val="8"/>
            <c:invertIfNegative val="0"/>
            <c:bubble3D val="0"/>
            <c:spPr>
              <a:solidFill>
                <a:schemeClr val="accent2">
                  <a:lumMod val="75000"/>
                </a:schemeClr>
              </a:solidFill>
              <a:ln>
                <a:noFill/>
              </a:ln>
              <a:effectLst/>
            </c:spPr>
            <c:extLst>
              <c:ext xmlns:c16="http://schemas.microsoft.com/office/drawing/2014/chart" uri="{C3380CC4-5D6E-409C-BE32-E72D297353CC}">
                <c16:uniqueId val="{00000003-D02B-4425-AD40-832E23A9146B}"/>
              </c:ext>
            </c:extLst>
          </c:dPt>
          <c:dPt>
            <c:idx val="9"/>
            <c:invertIfNegative val="0"/>
            <c:bubble3D val="0"/>
            <c:spPr>
              <a:solidFill>
                <a:schemeClr val="accent2">
                  <a:lumMod val="75000"/>
                </a:schemeClr>
              </a:solidFill>
              <a:ln>
                <a:noFill/>
              </a:ln>
              <a:effectLst/>
            </c:spPr>
            <c:extLst>
              <c:ext xmlns:c16="http://schemas.microsoft.com/office/drawing/2014/chart" uri="{C3380CC4-5D6E-409C-BE32-E72D297353CC}">
                <c16:uniqueId val="{00000005-D02B-4425-AD40-832E23A9146B}"/>
              </c:ext>
            </c:extLst>
          </c:dPt>
          <c:dPt>
            <c:idx val="10"/>
            <c:invertIfNegative val="0"/>
            <c:bubble3D val="0"/>
            <c:spPr>
              <a:solidFill>
                <a:schemeClr val="accent2">
                  <a:lumMod val="75000"/>
                </a:schemeClr>
              </a:solidFill>
              <a:ln>
                <a:noFill/>
              </a:ln>
              <a:effectLst/>
            </c:spPr>
            <c:extLst>
              <c:ext xmlns:c16="http://schemas.microsoft.com/office/drawing/2014/chart" uri="{C3380CC4-5D6E-409C-BE32-E72D297353CC}">
                <c16:uniqueId val="{00000007-D02B-4425-AD40-832E23A9146B}"/>
              </c:ext>
            </c:extLst>
          </c:dPt>
          <c:dPt>
            <c:idx val="11"/>
            <c:invertIfNegative val="0"/>
            <c:bubble3D val="0"/>
            <c:spPr>
              <a:solidFill>
                <a:schemeClr val="accent2">
                  <a:lumMod val="75000"/>
                </a:schemeClr>
              </a:solidFill>
              <a:ln>
                <a:noFill/>
              </a:ln>
              <a:effectLst/>
            </c:spPr>
            <c:extLst>
              <c:ext xmlns:c16="http://schemas.microsoft.com/office/drawing/2014/chart" uri="{C3380CC4-5D6E-409C-BE32-E72D297353CC}">
                <c16:uniqueId val="{00000009-D02B-4425-AD40-832E23A9146B}"/>
              </c:ext>
            </c:extLst>
          </c:dPt>
          <c:dPt>
            <c:idx val="12"/>
            <c:invertIfNegative val="0"/>
            <c:bubble3D val="0"/>
            <c:spPr>
              <a:solidFill>
                <a:schemeClr val="accent2">
                  <a:lumMod val="75000"/>
                </a:schemeClr>
              </a:solidFill>
              <a:ln>
                <a:noFill/>
              </a:ln>
              <a:effectLst/>
            </c:spPr>
            <c:extLst>
              <c:ext xmlns:c16="http://schemas.microsoft.com/office/drawing/2014/chart" uri="{C3380CC4-5D6E-409C-BE32-E72D297353CC}">
                <c16:uniqueId val="{0000000B-D02B-4425-AD40-832E23A9146B}"/>
              </c:ext>
            </c:extLst>
          </c:dPt>
          <c:dPt>
            <c:idx val="13"/>
            <c:invertIfNegative val="0"/>
            <c:bubble3D val="0"/>
            <c:spPr>
              <a:solidFill>
                <a:schemeClr val="accent2">
                  <a:lumMod val="75000"/>
                </a:schemeClr>
              </a:solidFill>
              <a:ln>
                <a:noFill/>
              </a:ln>
              <a:effectLst/>
            </c:spPr>
            <c:extLst>
              <c:ext xmlns:c16="http://schemas.microsoft.com/office/drawing/2014/chart" uri="{C3380CC4-5D6E-409C-BE32-E72D297353CC}">
                <c16:uniqueId val="{0000000D-D02B-4425-AD40-832E23A9146B}"/>
              </c:ext>
            </c:extLst>
          </c:dPt>
          <c:dPt>
            <c:idx val="14"/>
            <c:invertIfNegative val="0"/>
            <c:bubble3D val="0"/>
            <c:spPr>
              <a:solidFill>
                <a:schemeClr val="accent2">
                  <a:lumMod val="75000"/>
                </a:schemeClr>
              </a:solidFill>
              <a:ln>
                <a:noFill/>
              </a:ln>
              <a:effectLst/>
            </c:spPr>
            <c:extLst>
              <c:ext xmlns:c16="http://schemas.microsoft.com/office/drawing/2014/chart" uri="{C3380CC4-5D6E-409C-BE32-E72D297353CC}">
                <c16:uniqueId val="{0000000F-D02B-4425-AD40-832E23A9146B}"/>
              </c:ext>
            </c:extLst>
          </c:dPt>
          <c:dPt>
            <c:idx val="15"/>
            <c:invertIfNegative val="0"/>
            <c:bubble3D val="0"/>
            <c:spPr>
              <a:solidFill>
                <a:schemeClr val="accent2">
                  <a:lumMod val="75000"/>
                </a:schemeClr>
              </a:solidFill>
              <a:ln>
                <a:noFill/>
              </a:ln>
              <a:effectLst/>
            </c:spPr>
            <c:extLst>
              <c:ext xmlns:c16="http://schemas.microsoft.com/office/drawing/2014/chart" uri="{C3380CC4-5D6E-409C-BE32-E72D297353CC}">
                <c16:uniqueId val="{00000011-D02B-4425-AD40-832E23A9146B}"/>
              </c:ext>
            </c:extLst>
          </c:dPt>
          <c:dPt>
            <c:idx val="16"/>
            <c:invertIfNegative val="0"/>
            <c:bubble3D val="0"/>
            <c:spPr>
              <a:solidFill>
                <a:schemeClr val="accent2">
                  <a:lumMod val="75000"/>
                </a:schemeClr>
              </a:solidFill>
              <a:ln>
                <a:noFill/>
              </a:ln>
              <a:effectLst/>
            </c:spPr>
            <c:extLst>
              <c:ext xmlns:c16="http://schemas.microsoft.com/office/drawing/2014/chart" uri="{C3380CC4-5D6E-409C-BE32-E72D297353CC}">
                <c16:uniqueId val="{00000013-D02B-4425-AD40-832E23A9146B}"/>
              </c:ext>
            </c:extLst>
          </c:dPt>
          <c:dPt>
            <c:idx val="17"/>
            <c:invertIfNegative val="0"/>
            <c:bubble3D val="0"/>
            <c:spPr>
              <a:solidFill>
                <a:schemeClr val="accent2">
                  <a:lumMod val="75000"/>
                </a:schemeClr>
              </a:solidFill>
              <a:ln>
                <a:noFill/>
              </a:ln>
              <a:effectLst/>
            </c:spPr>
            <c:extLst>
              <c:ext xmlns:c16="http://schemas.microsoft.com/office/drawing/2014/chart" uri="{C3380CC4-5D6E-409C-BE32-E72D297353CC}">
                <c16:uniqueId val="{00000015-D02B-4425-AD40-832E23A9146B}"/>
              </c:ext>
            </c:extLst>
          </c:dPt>
          <c:dPt>
            <c:idx val="18"/>
            <c:invertIfNegative val="0"/>
            <c:bubble3D val="0"/>
            <c:spPr>
              <a:solidFill>
                <a:schemeClr val="accent2">
                  <a:lumMod val="75000"/>
                </a:schemeClr>
              </a:solidFill>
              <a:ln>
                <a:noFill/>
              </a:ln>
              <a:effectLst/>
            </c:spPr>
            <c:extLst>
              <c:ext xmlns:c16="http://schemas.microsoft.com/office/drawing/2014/chart" uri="{C3380CC4-5D6E-409C-BE32-E72D297353CC}">
                <c16:uniqueId val="{00000017-D02B-4425-AD40-832E23A9146B}"/>
              </c:ext>
            </c:extLst>
          </c:dPt>
          <c:dPt>
            <c:idx val="19"/>
            <c:invertIfNegative val="0"/>
            <c:bubble3D val="0"/>
            <c:spPr>
              <a:solidFill>
                <a:schemeClr val="accent2">
                  <a:lumMod val="75000"/>
                </a:schemeClr>
              </a:solidFill>
              <a:ln>
                <a:noFill/>
              </a:ln>
              <a:effectLst/>
            </c:spPr>
            <c:extLst>
              <c:ext xmlns:c16="http://schemas.microsoft.com/office/drawing/2014/chart" uri="{C3380CC4-5D6E-409C-BE32-E72D297353CC}">
                <c16:uniqueId val="{00000019-D02B-4425-AD40-832E23A9146B}"/>
              </c:ext>
            </c:extLst>
          </c:dPt>
          <c:dPt>
            <c:idx val="20"/>
            <c:invertIfNegative val="0"/>
            <c:bubble3D val="0"/>
            <c:spPr>
              <a:solidFill>
                <a:schemeClr val="accent2">
                  <a:lumMod val="75000"/>
                </a:schemeClr>
              </a:solidFill>
              <a:ln>
                <a:noFill/>
              </a:ln>
              <a:effectLst/>
            </c:spPr>
            <c:extLst>
              <c:ext xmlns:c16="http://schemas.microsoft.com/office/drawing/2014/chart" uri="{C3380CC4-5D6E-409C-BE32-E72D297353CC}">
                <c16:uniqueId val="{0000001B-D02B-4425-AD40-832E23A9146B}"/>
              </c:ext>
            </c:extLst>
          </c:dPt>
          <c:dPt>
            <c:idx val="21"/>
            <c:invertIfNegative val="0"/>
            <c:bubble3D val="0"/>
            <c:spPr>
              <a:solidFill>
                <a:schemeClr val="accent2">
                  <a:lumMod val="75000"/>
                </a:schemeClr>
              </a:solidFill>
              <a:ln>
                <a:noFill/>
              </a:ln>
              <a:effectLst/>
            </c:spPr>
            <c:extLst>
              <c:ext xmlns:c16="http://schemas.microsoft.com/office/drawing/2014/chart" uri="{C3380CC4-5D6E-409C-BE32-E72D297353CC}">
                <c16:uniqueId val="{0000001D-D02B-4425-AD40-832E23A9146B}"/>
              </c:ext>
            </c:extLst>
          </c:dPt>
          <c:dPt>
            <c:idx val="22"/>
            <c:invertIfNegative val="0"/>
            <c:bubble3D val="0"/>
            <c:spPr>
              <a:solidFill>
                <a:schemeClr val="accent2">
                  <a:lumMod val="75000"/>
                </a:schemeClr>
              </a:solidFill>
              <a:ln>
                <a:noFill/>
              </a:ln>
              <a:effectLst/>
            </c:spPr>
            <c:extLst>
              <c:ext xmlns:c16="http://schemas.microsoft.com/office/drawing/2014/chart" uri="{C3380CC4-5D6E-409C-BE32-E72D297353CC}">
                <c16:uniqueId val="{0000001F-D02B-4425-AD40-832E23A9146B}"/>
              </c:ext>
            </c:extLst>
          </c:dPt>
          <c:dPt>
            <c:idx val="23"/>
            <c:invertIfNegative val="0"/>
            <c:bubble3D val="0"/>
            <c:spPr>
              <a:solidFill>
                <a:schemeClr val="accent2">
                  <a:lumMod val="75000"/>
                </a:schemeClr>
              </a:solidFill>
              <a:ln>
                <a:noFill/>
              </a:ln>
              <a:effectLst/>
            </c:spPr>
            <c:extLst>
              <c:ext xmlns:c16="http://schemas.microsoft.com/office/drawing/2014/chart" uri="{C3380CC4-5D6E-409C-BE32-E72D297353CC}">
                <c16:uniqueId val="{00000021-D02B-4425-AD40-832E23A9146B}"/>
              </c:ext>
            </c:extLst>
          </c:dPt>
          <c:dPt>
            <c:idx val="24"/>
            <c:invertIfNegative val="0"/>
            <c:bubble3D val="0"/>
            <c:spPr>
              <a:solidFill>
                <a:schemeClr val="accent2">
                  <a:lumMod val="75000"/>
                </a:schemeClr>
              </a:solidFill>
              <a:ln>
                <a:noFill/>
              </a:ln>
              <a:effectLst/>
            </c:spPr>
            <c:extLst>
              <c:ext xmlns:c16="http://schemas.microsoft.com/office/drawing/2014/chart" uri="{C3380CC4-5D6E-409C-BE32-E72D297353CC}">
                <c16:uniqueId val="{00000023-D02B-4425-AD40-832E23A9146B}"/>
              </c:ext>
            </c:extLst>
          </c:dPt>
          <c:dPt>
            <c:idx val="25"/>
            <c:invertIfNegative val="0"/>
            <c:bubble3D val="0"/>
            <c:spPr>
              <a:solidFill>
                <a:schemeClr val="accent2">
                  <a:lumMod val="75000"/>
                </a:schemeClr>
              </a:solidFill>
              <a:ln>
                <a:noFill/>
              </a:ln>
              <a:effectLst/>
            </c:spPr>
            <c:extLst>
              <c:ext xmlns:c16="http://schemas.microsoft.com/office/drawing/2014/chart" uri="{C3380CC4-5D6E-409C-BE32-E72D297353CC}">
                <c16:uniqueId val="{00000025-D02B-4425-AD40-832E23A9146B}"/>
              </c:ext>
            </c:extLst>
          </c:dPt>
          <c:dPt>
            <c:idx val="26"/>
            <c:invertIfNegative val="0"/>
            <c:bubble3D val="0"/>
            <c:spPr>
              <a:solidFill>
                <a:schemeClr val="accent2">
                  <a:lumMod val="75000"/>
                </a:schemeClr>
              </a:solidFill>
              <a:ln>
                <a:noFill/>
              </a:ln>
              <a:effectLst/>
            </c:spPr>
            <c:extLst>
              <c:ext xmlns:c16="http://schemas.microsoft.com/office/drawing/2014/chart" uri="{C3380CC4-5D6E-409C-BE32-E72D297353CC}">
                <c16:uniqueId val="{00000027-D02B-4425-AD40-832E23A9146B}"/>
              </c:ext>
            </c:extLst>
          </c:dPt>
          <c:dPt>
            <c:idx val="27"/>
            <c:invertIfNegative val="0"/>
            <c:bubble3D val="0"/>
            <c:spPr>
              <a:solidFill>
                <a:schemeClr val="accent2">
                  <a:lumMod val="75000"/>
                </a:schemeClr>
              </a:solidFill>
              <a:ln>
                <a:noFill/>
              </a:ln>
              <a:effectLst/>
            </c:spPr>
            <c:extLst>
              <c:ext xmlns:c16="http://schemas.microsoft.com/office/drawing/2014/chart" uri="{C3380CC4-5D6E-409C-BE32-E72D297353CC}">
                <c16:uniqueId val="{00000029-D02B-4425-AD40-832E23A9146B}"/>
              </c:ext>
            </c:extLst>
          </c:dPt>
          <c:dPt>
            <c:idx val="28"/>
            <c:invertIfNegative val="0"/>
            <c:bubble3D val="0"/>
            <c:spPr>
              <a:solidFill>
                <a:schemeClr val="accent2">
                  <a:lumMod val="75000"/>
                </a:schemeClr>
              </a:solidFill>
              <a:ln>
                <a:noFill/>
              </a:ln>
              <a:effectLst/>
            </c:spPr>
            <c:extLst>
              <c:ext xmlns:c16="http://schemas.microsoft.com/office/drawing/2014/chart" uri="{C3380CC4-5D6E-409C-BE32-E72D297353CC}">
                <c16:uniqueId val="{0000002B-D02B-4425-AD40-832E23A9146B}"/>
              </c:ext>
            </c:extLst>
          </c:dPt>
          <c:dPt>
            <c:idx val="29"/>
            <c:invertIfNegative val="0"/>
            <c:bubble3D val="0"/>
            <c:spPr>
              <a:solidFill>
                <a:schemeClr val="accent2">
                  <a:lumMod val="75000"/>
                </a:schemeClr>
              </a:solidFill>
              <a:ln>
                <a:noFill/>
              </a:ln>
              <a:effectLst/>
            </c:spPr>
            <c:extLst>
              <c:ext xmlns:c16="http://schemas.microsoft.com/office/drawing/2014/chart" uri="{C3380CC4-5D6E-409C-BE32-E72D297353CC}">
                <c16:uniqueId val="{0000002D-D02B-4425-AD40-832E23A9146B}"/>
              </c:ext>
            </c:extLst>
          </c:dPt>
          <c:dPt>
            <c:idx val="3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F-D02B-4425-AD40-832E23A9146B}"/>
              </c:ext>
            </c:extLst>
          </c:dPt>
          <c:dPt>
            <c:idx val="3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1-D02B-4425-AD40-832E23A9146B}"/>
              </c:ext>
            </c:extLst>
          </c:dPt>
          <c:dPt>
            <c:idx val="3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3-D02B-4425-AD40-832E23A9146B}"/>
              </c:ext>
            </c:extLst>
          </c:dPt>
          <c:dPt>
            <c:idx val="3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5-D02B-4425-AD40-832E23A9146B}"/>
              </c:ext>
            </c:extLst>
          </c:dPt>
          <c:dPt>
            <c:idx val="3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7-D02B-4425-AD40-832E23A9146B}"/>
              </c:ext>
            </c:extLst>
          </c:dPt>
          <c:dPt>
            <c:idx val="3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9-D02B-4425-AD40-832E23A9146B}"/>
              </c:ext>
            </c:extLst>
          </c:dPt>
          <c:dPt>
            <c:idx val="3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B-D02B-4425-AD40-832E23A9146B}"/>
              </c:ext>
            </c:extLst>
          </c:dPt>
          <c:dPt>
            <c:idx val="3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D-D02B-4425-AD40-832E23A9146B}"/>
              </c:ext>
            </c:extLst>
          </c:dPt>
          <c:dPt>
            <c:idx val="4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F-D02B-4425-AD40-832E23A9146B}"/>
              </c:ext>
            </c:extLst>
          </c:dPt>
          <c:dPt>
            <c:idx val="4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1-D02B-4425-AD40-832E23A9146B}"/>
              </c:ext>
            </c:extLst>
          </c:dPt>
          <c:dPt>
            <c:idx val="4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3-D02B-4425-AD40-832E23A9146B}"/>
              </c:ext>
            </c:extLst>
          </c:dPt>
          <c:dPt>
            <c:idx val="4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5-D02B-4425-AD40-832E23A9146B}"/>
              </c:ext>
            </c:extLst>
          </c:dPt>
          <c:dPt>
            <c:idx val="4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7-D02B-4425-AD40-832E23A9146B}"/>
              </c:ext>
            </c:extLst>
          </c:dPt>
          <c:dPt>
            <c:idx val="6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9-D02B-4425-AD40-832E23A9146B}"/>
              </c:ext>
            </c:extLst>
          </c:dPt>
          <c:dPt>
            <c:idx val="8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B-D02B-4425-AD40-832E23A9146B}"/>
              </c:ext>
            </c:extLst>
          </c:dPt>
          <c:dPt>
            <c:idx val="8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D-D02B-4425-AD40-832E23A9146B}"/>
              </c:ext>
            </c:extLst>
          </c:dPt>
          <c:dPt>
            <c:idx val="8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F-D02B-4425-AD40-832E23A9146B}"/>
              </c:ext>
            </c:extLst>
          </c:dPt>
          <c:dPt>
            <c:idx val="9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1-D02B-4425-AD40-832E23A9146B}"/>
              </c:ext>
            </c:extLst>
          </c:dPt>
          <c:dPt>
            <c:idx val="98"/>
            <c:invertIfNegative val="0"/>
            <c:bubble3D val="0"/>
            <c:spPr>
              <a:solidFill>
                <a:schemeClr val="accent2">
                  <a:lumMod val="75000"/>
                </a:schemeClr>
              </a:solidFill>
              <a:ln>
                <a:noFill/>
              </a:ln>
              <a:effectLst/>
            </c:spPr>
            <c:extLst>
              <c:ext xmlns:c16="http://schemas.microsoft.com/office/drawing/2014/chart" uri="{C3380CC4-5D6E-409C-BE32-E72D297353CC}">
                <c16:uniqueId val="{00000053-D02B-4425-AD40-832E23A9146B}"/>
              </c:ext>
            </c:extLst>
          </c:dPt>
          <c:dPt>
            <c:idx val="99"/>
            <c:invertIfNegative val="0"/>
            <c:bubble3D val="0"/>
            <c:spPr>
              <a:solidFill>
                <a:schemeClr val="accent2">
                  <a:lumMod val="75000"/>
                </a:schemeClr>
              </a:solidFill>
              <a:ln>
                <a:noFill/>
              </a:ln>
              <a:effectLst/>
            </c:spPr>
            <c:extLst>
              <c:ext xmlns:c16="http://schemas.microsoft.com/office/drawing/2014/chart" uri="{C3380CC4-5D6E-409C-BE32-E72D297353CC}">
                <c16:uniqueId val="{00000055-D02B-4425-AD40-832E23A9146B}"/>
              </c:ext>
            </c:extLst>
          </c:dPt>
          <c:dPt>
            <c:idx val="100"/>
            <c:invertIfNegative val="0"/>
            <c:bubble3D val="0"/>
            <c:spPr>
              <a:solidFill>
                <a:schemeClr val="accent2">
                  <a:lumMod val="75000"/>
                </a:schemeClr>
              </a:solidFill>
              <a:ln>
                <a:noFill/>
              </a:ln>
              <a:effectLst/>
            </c:spPr>
            <c:extLst>
              <c:ext xmlns:c16="http://schemas.microsoft.com/office/drawing/2014/chart" uri="{C3380CC4-5D6E-409C-BE32-E72D297353CC}">
                <c16:uniqueId val="{00000057-D02B-4425-AD40-832E23A9146B}"/>
              </c:ext>
            </c:extLst>
          </c:dPt>
          <c:dPt>
            <c:idx val="101"/>
            <c:invertIfNegative val="0"/>
            <c:bubble3D val="0"/>
            <c:spPr>
              <a:solidFill>
                <a:schemeClr val="accent2">
                  <a:lumMod val="75000"/>
                </a:schemeClr>
              </a:solidFill>
              <a:ln>
                <a:noFill/>
              </a:ln>
              <a:effectLst/>
            </c:spPr>
            <c:extLst>
              <c:ext xmlns:c16="http://schemas.microsoft.com/office/drawing/2014/chart" uri="{C3380CC4-5D6E-409C-BE32-E72D297353CC}">
                <c16:uniqueId val="{00000059-D02B-4425-AD40-832E23A9146B}"/>
              </c:ext>
            </c:extLst>
          </c:dPt>
          <c:dPt>
            <c:idx val="102"/>
            <c:invertIfNegative val="0"/>
            <c:bubble3D val="0"/>
            <c:spPr>
              <a:solidFill>
                <a:schemeClr val="accent2">
                  <a:lumMod val="75000"/>
                </a:schemeClr>
              </a:solidFill>
              <a:ln>
                <a:noFill/>
              </a:ln>
              <a:effectLst/>
            </c:spPr>
            <c:extLst>
              <c:ext xmlns:c16="http://schemas.microsoft.com/office/drawing/2014/chart" uri="{C3380CC4-5D6E-409C-BE32-E72D297353CC}">
                <c16:uniqueId val="{0000005B-D02B-4425-AD40-832E23A9146B}"/>
              </c:ext>
            </c:extLst>
          </c:dPt>
          <c:dPt>
            <c:idx val="103"/>
            <c:invertIfNegative val="0"/>
            <c:bubble3D val="0"/>
            <c:spPr>
              <a:solidFill>
                <a:schemeClr val="accent2">
                  <a:lumMod val="75000"/>
                </a:schemeClr>
              </a:solidFill>
              <a:ln>
                <a:noFill/>
              </a:ln>
              <a:effectLst/>
            </c:spPr>
            <c:extLst>
              <c:ext xmlns:c16="http://schemas.microsoft.com/office/drawing/2014/chart" uri="{C3380CC4-5D6E-409C-BE32-E72D297353CC}">
                <c16:uniqueId val="{0000005D-D02B-4425-AD40-832E23A9146B}"/>
              </c:ext>
            </c:extLst>
          </c:dPt>
          <c:dPt>
            <c:idx val="104"/>
            <c:invertIfNegative val="0"/>
            <c:bubble3D val="0"/>
            <c:spPr>
              <a:solidFill>
                <a:schemeClr val="accent2">
                  <a:lumMod val="75000"/>
                </a:schemeClr>
              </a:solidFill>
              <a:ln>
                <a:noFill/>
              </a:ln>
              <a:effectLst/>
            </c:spPr>
            <c:extLst>
              <c:ext xmlns:c16="http://schemas.microsoft.com/office/drawing/2014/chart" uri="{C3380CC4-5D6E-409C-BE32-E72D297353CC}">
                <c16:uniqueId val="{0000005F-D02B-4425-AD40-832E23A9146B}"/>
              </c:ext>
            </c:extLst>
          </c:dPt>
          <c:dPt>
            <c:idx val="123"/>
            <c:invertIfNegative val="0"/>
            <c:bubble3D val="0"/>
            <c:spPr>
              <a:solidFill>
                <a:schemeClr val="accent2">
                  <a:lumMod val="75000"/>
                </a:schemeClr>
              </a:solidFill>
              <a:ln>
                <a:noFill/>
              </a:ln>
              <a:effectLst/>
            </c:spPr>
            <c:extLst>
              <c:ext xmlns:c16="http://schemas.microsoft.com/office/drawing/2014/chart" uri="{C3380CC4-5D6E-409C-BE32-E72D297353CC}">
                <c16:uniqueId val="{00000061-D02B-4425-AD40-832E23A9146B}"/>
              </c:ext>
            </c:extLst>
          </c:dPt>
          <c:dPt>
            <c:idx val="135"/>
            <c:invertIfNegative val="0"/>
            <c:bubble3D val="0"/>
            <c:spPr>
              <a:solidFill>
                <a:schemeClr val="accent2">
                  <a:lumMod val="75000"/>
                </a:schemeClr>
              </a:solidFill>
              <a:ln>
                <a:noFill/>
              </a:ln>
              <a:effectLst/>
            </c:spPr>
            <c:extLst>
              <c:ext xmlns:c16="http://schemas.microsoft.com/office/drawing/2014/chart" uri="{C3380CC4-5D6E-409C-BE32-E72D297353CC}">
                <c16:uniqueId val="{00000063-D02B-4425-AD40-832E23A9146B}"/>
              </c:ext>
            </c:extLst>
          </c:dPt>
          <c:dPt>
            <c:idx val="136"/>
            <c:invertIfNegative val="0"/>
            <c:bubble3D val="0"/>
            <c:spPr>
              <a:solidFill>
                <a:schemeClr val="accent2">
                  <a:lumMod val="75000"/>
                </a:schemeClr>
              </a:solidFill>
              <a:ln>
                <a:noFill/>
              </a:ln>
              <a:effectLst/>
            </c:spPr>
            <c:extLst>
              <c:ext xmlns:c16="http://schemas.microsoft.com/office/drawing/2014/chart" uri="{C3380CC4-5D6E-409C-BE32-E72D297353CC}">
                <c16:uniqueId val="{00000065-D02B-4425-AD40-832E23A9146B}"/>
              </c:ext>
            </c:extLst>
          </c:dPt>
          <c:dPt>
            <c:idx val="137"/>
            <c:invertIfNegative val="0"/>
            <c:bubble3D val="0"/>
            <c:spPr>
              <a:solidFill>
                <a:schemeClr val="accent2">
                  <a:lumMod val="75000"/>
                </a:schemeClr>
              </a:solidFill>
              <a:ln>
                <a:noFill/>
              </a:ln>
              <a:effectLst/>
            </c:spPr>
            <c:extLst>
              <c:ext xmlns:c16="http://schemas.microsoft.com/office/drawing/2014/chart" uri="{C3380CC4-5D6E-409C-BE32-E72D297353CC}">
                <c16:uniqueId val="{00000067-D02B-4425-AD40-832E23A9146B}"/>
              </c:ext>
            </c:extLst>
          </c:dPt>
          <c:dPt>
            <c:idx val="138"/>
            <c:invertIfNegative val="0"/>
            <c:bubble3D val="0"/>
            <c:spPr>
              <a:solidFill>
                <a:schemeClr val="accent2">
                  <a:lumMod val="75000"/>
                </a:schemeClr>
              </a:solidFill>
              <a:ln>
                <a:noFill/>
              </a:ln>
              <a:effectLst/>
            </c:spPr>
            <c:extLst>
              <c:ext xmlns:c16="http://schemas.microsoft.com/office/drawing/2014/chart" uri="{C3380CC4-5D6E-409C-BE32-E72D297353CC}">
                <c16:uniqueId val="{00000069-D02B-4425-AD40-832E23A9146B}"/>
              </c:ext>
            </c:extLst>
          </c:dPt>
          <c:dPt>
            <c:idx val="139"/>
            <c:invertIfNegative val="0"/>
            <c:bubble3D val="0"/>
            <c:spPr>
              <a:solidFill>
                <a:schemeClr val="accent2">
                  <a:lumMod val="75000"/>
                </a:schemeClr>
              </a:solidFill>
              <a:ln>
                <a:noFill/>
              </a:ln>
              <a:effectLst/>
            </c:spPr>
            <c:extLst>
              <c:ext xmlns:c16="http://schemas.microsoft.com/office/drawing/2014/chart" uri="{C3380CC4-5D6E-409C-BE32-E72D297353CC}">
                <c16:uniqueId val="{0000006B-D02B-4425-AD40-832E23A9146B}"/>
              </c:ext>
            </c:extLst>
          </c:dPt>
          <c:dPt>
            <c:idx val="140"/>
            <c:invertIfNegative val="0"/>
            <c:bubble3D val="0"/>
            <c:spPr>
              <a:solidFill>
                <a:schemeClr val="accent2">
                  <a:lumMod val="75000"/>
                </a:schemeClr>
              </a:solidFill>
              <a:ln>
                <a:noFill/>
              </a:ln>
              <a:effectLst/>
            </c:spPr>
            <c:extLst>
              <c:ext xmlns:c16="http://schemas.microsoft.com/office/drawing/2014/chart" uri="{C3380CC4-5D6E-409C-BE32-E72D297353CC}">
                <c16:uniqueId val="{0000006D-D02B-4425-AD40-832E23A9146B}"/>
              </c:ext>
            </c:extLst>
          </c:dPt>
          <c:dPt>
            <c:idx val="141"/>
            <c:invertIfNegative val="0"/>
            <c:bubble3D val="0"/>
            <c:spPr>
              <a:solidFill>
                <a:schemeClr val="accent2">
                  <a:lumMod val="75000"/>
                </a:schemeClr>
              </a:solidFill>
              <a:ln>
                <a:noFill/>
              </a:ln>
              <a:effectLst/>
            </c:spPr>
            <c:extLst>
              <c:ext xmlns:c16="http://schemas.microsoft.com/office/drawing/2014/chart" uri="{C3380CC4-5D6E-409C-BE32-E72D297353CC}">
                <c16:uniqueId val="{0000006F-D02B-4425-AD40-832E23A9146B}"/>
              </c:ext>
            </c:extLst>
          </c:dPt>
          <c:dPt>
            <c:idx val="142"/>
            <c:invertIfNegative val="0"/>
            <c:bubble3D val="0"/>
            <c:spPr>
              <a:solidFill>
                <a:schemeClr val="accent2">
                  <a:lumMod val="75000"/>
                </a:schemeClr>
              </a:solidFill>
              <a:ln>
                <a:noFill/>
              </a:ln>
              <a:effectLst/>
            </c:spPr>
            <c:extLst>
              <c:ext xmlns:c16="http://schemas.microsoft.com/office/drawing/2014/chart" uri="{C3380CC4-5D6E-409C-BE32-E72D297353CC}">
                <c16:uniqueId val="{00000071-D02B-4425-AD40-832E23A9146B}"/>
              </c:ext>
            </c:extLst>
          </c:dPt>
          <c:dPt>
            <c:idx val="143"/>
            <c:invertIfNegative val="0"/>
            <c:bubble3D val="0"/>
            <c:spPr>
              <a:solidFill>
                <a:schemeClr val="accent2">
                  <a:lumMod val="75000"/>
                </a:schemeClr>
              </a:solidFill>
              <a:ln>
                <a:noFill/>
              </a:ln>
              <a:effectLst/>
            </c:spPr>
            <c:extLst>
              <c:ext xmlns:c16="http://schemas.microsoft.com/office/drawing/2014/chart" uri="{C3380CC4-5D6E-409C-BE32-E72D297353CC}">
                <c16:uniqueId val="{00000073-D02B-4425-AD40-832E23A9146B}"/>
              </c:ext>
            </c:extLst>
          </c:dPt>
          <c:dPt>
            <c:idx val="144"/>
            <c:invertIfNegative val="0"/>
            <c:bubble3D val="0"/>
            <c:spPr>
              <a:solidFill>
                <a:schemeClr val="accent2">
                  <a:lumMod val="75000"/>
                </a:schemeClr>
              </a:solidFill>
              <a:ln>
                <a:noFill/>
              </a:ln>
              <a:effectLst/>
            </c:spPr>
            <c:extLst>
              <c:ext xmlns:c16="http://schemas.microsoft.com/office/drawing/2014/chart" uri="{C3380CC4-5D6E-409C-BE32-E72D297353CC}">
                <c16:uniqueId val="{00000075-D02B-4425-AD40-832E23A9146B}"/>
              </c:ext>
            </c:extLst>
          </c:dPt>
          <c:dPt>
            <c:idx val="145"/>
            <c:invertIfNegative val="0"/>
            <c:bubble3D val="0"/>
            <c:spPr>
              <a:solidFill>
                <a:schemeClr val="accent2">
                  <a:lumMod val="75000"/>
                </a:schemeClr>
              </a:solidFill>
              <a:ln>
                <a:noFill/>
              </a:ln>
              <a:effectLst/>
            </c:spPr>
            <c:extLst>
              <c:ext xmlns:c16="http://schemas.microsoft.com/office/drawing/2014/chart" uri="{C3380CC4-5D6E-409C-BE32-E72D297353CC}">
                <c16:uniqueId val="{00000077-D02B-4425-AD40-832E23A9146B}"/>
              </c:ext>
            </c:extLst>
          </c:dPt>
          <c:dPt>
            <c:idx val="146"/>
            <c:invertIfNegative val="0"/>
            <c:bubble3D val="0"/>
            <c:spPr>
              <a:solidFill>
                <a:schemeClr val="accent2">
                  <a:lumMod val="75000"/>
                </a:schemeClr>
              </a:solidFill>
              <a:ln>
                <a:noFill/>
              </a:ln>
              <a:effectLst/>
            </c:spPr>
            <c:extLst>
              <c:ext xmlns:c16="http://schemas.microsoft.com/office/drawing/2014/chart" uri="{C3380CC4-5D6E-409C-BE32-E72D297353CC}">
                <c16:uniqueId val="{00000079-D02B-4425-AD40-832E23A9146B}"/>
              </c:ext>
            </c:extLst>
          </c:dPt>
          <c:dPt>
            <c:idx val="147"/>
            <c:invertIfNegative val="0"/>
            <c:bubble3D val="0"/>
            <c:spPr>
              <a:solidFill>
                <a:schemeClr val="accent2">
                  <a:lumMod val="75000"/>
                </a:schemeClr>
              </a:solidFill>
              <a:ln>
                <a:noFill/>
              </a:ln>
              <a:effectLst/>
            </c:spPr>
            <c:extLst>
              <c:ext xmlns:c16="http://schemas.microsoft.com/office/drawing/2014/chart" uri="{C3380CC4-5D6E-409C-BE32-E72D297353CC}">
                <c16:uniqueId val="{0000007B-D02B-4425-AD40-832E23A9146B}"/>
              </c:ext>
            </c:extLst>
          </c:dPt>
          <c:dPt>
            <c:idx val="148"/>
            <c:invertIfNegative val="0"/>
            <c:bubble3D val="0"/>
            <c:spPr>
              <a:solidFill>
                <a:schemeClr val="accent2">
                  <a:lumMod val="75000"/>
                </a:schemeClr>
              </a:solidFill>
              <a:ln>
                <a:noFill/>
              </a:ln>
              <a:effectLst/>
            </c:spPr>
            <c:extLst>
              <c:ext xmlns:c16="http://schemas.microsoft.com/office/drawing/2014/chart" uri="{C3380CC4-5D6E-409C-BE32-E72D297353CC}">
                <c16:uniqueId val="{0000007D-D02B-4425-AD40-832E23A9146B}"/>
              </c:ext>
            </c:extLst>
          </c:dPt>
          <c:dPt>
            <c:idx val="149"/>
            <c:invertIfNegative val="0"/>
            <c:bubble3D val="0"/>
            <c:spPr>
              <a:solidFill>
                <a:schemeClr val="accent2">
                  <a:lumMod val="75000"/>
                </a:schemeClr>
              </a:solidFill>
              <a:ln>
                <a:noFill/>
              </a:ln>
              <a:effectLst/>
            </c:spPr>
            <c:extLst>
              <c:ext xmlns:c16="http://schemas.microsoft.com/office/drawing/2014/chart" uri="{C3380CC4-5D6E-409C-BE32-E72D297353CC}">
                <c16:uniqueId val="{0000007F-D02B-4425-AD40-832E23A9146B}"/>
              </c:ext>
            </c:extLst>
          </c:dPt>
          <c:dPt>
            <c:idx val="150"/>
            <c:invertIfNegative val="0"/>
            <c:bubble3D val="0"/>
            <c:spPr>
              <a:solidFill>
                <a:schemeClr val="accent2">
                  <a:lumMod val="75000"/>
                </a:schemeClr>
              </a:solidFill>
              <a:ln>
                <a:noFill/>
              </a:ln>
              <a:effectLst/>
            </c:spPr>
            <c:extLst>
              <c:ext xmlns:c16="http://schemas.microsoft.com/office/drawing/2014/chart" uri="{C3380CC4-5D6E-409C-BE32-E72D297353CC}">
                <c16:uniqueId val="{00000081-D02B-4425-AD40-832E23A9146B}"/>
              </c:ext>
            </c:extLst>
          </c:dPt>
          <c:dPt>
            <c:idx val="151"/>
            <c:invertIfNegative val="0"/>
            <c:bubble3D val="0"/>
            <c:spPr>
              <a:solidFill>
                <a:schemeClr val="accent2">
                  <a:lumMod val="75000"/>
                </a:schemeClr>
              </a:solidFill>
              <a:ln>
                <a:noFill/>
              </a:ln>
              <a:effectLst/>
            </c:spPr>
            <c:extLst>
              <c:ext xmlns:c16="http://schemas.microsoft.com/office/drawing/2014/chart" uri="{C3380CC4-5D6E-409C-BE32-E72D297353CC}">
                <c16:uniqueId val="{00000083-D02B-4425-AD40-832E23A9146B}"/>
              </c:ext>
            </c:extLst>
          </c:dPt>
          <c:dPt>
            <c:idx val="152"/>
            <c:invertIfNegative val="0"/>
            <c:bubble3D val="0"/>
            <c:spPr>
              <a:solidFill>
                <a:schemeClr val="accent2">
                  <a:lumMod val="75000"/>
                </a:schemeClr>
              </a:solidFill>
              <a:ln>
                <a:noFill/>
              </a:ln>
              <a:effectLst/>
            </c:spPr>
            <c:extLst>
              <c:ext xmlns:c16="http://schemas.microsoft.com/office/drawing/2014/chart" uri="{C3380CC4-5D6E-409C-BE32-E72D297353CC}">
                <c16:uniqueId val="{00000085-D02B-4425-AD40-832E23A9146B}"/>
              </c:ext>
            </c:extLst>
          </c:dPt>
          <c:dPt>
            <c:idx val="153"/>
            <c:invertIfNegative val="0"/>
            <c:bubble3D val="0"/>
            <c:spPr>
              <a:solidFill>
                <a:schemeClr val="accent2">
                  <a:lumMod val="75000"/>
                </a:schemeClr>
              </a:solidFill>
              <a:ln>
                <a:noFill/>
              </a:ln>
              <a:effectLst/>
            </c:spPr>
            <c:extLst>
              <c:ext xmlns:c16="http://schemas.microsoft.com/office/drawing/2014/chart" uri="{C3380CC4-5D6E-409C-BE32-E72D297353CC}">
                <c16:uniqueId val="{00000087-D02B-4425-AD40-832E23A9146B}"/>
              </c:ext>
            </c:extLst>
          </c:dPt>
          <c:dPt>
            <c:idx val="154"/>
            <c:invertIfNegative val="0"/>
            <c:bubble3D val="0"/>
            <c:spPr>
              <a:solidFill>
                <a:schemeClr val="accent2">
                  <a:lumMod val="75000"/>
                </a:schemeClr>
              </a:solidFill>
              <a:ln>
                <a:noFill/>
              </a:ln>
              <a:effectLst/>
            </c:spPr>
            <c:extLst>
              <c:ext xmlns:c16="http://schemas.microsoft.com/office/drawing/2014/chart" uri="{C3380CC4-5D6E-409C-BE32-E72D297353CC}">
                <c16:uniqueId val="{00000089-D02B-4425-AD40-832E23A9146B}"/>
              </c:ext>
            </c:extLst>
          </c:dPt>
          <c:dPt>
            <c:idx val="155"/>
            <c:invertIfNegative val="0"/>
            <c:bubble3D val="0"/>
            <c:spPr>
              <a:solidFill>
                <a:schemeClr val="accent2">
                  <a:lumMod val="75000"/>
                </a:schemeClr>
              </a:solidFill>
              <a:ln>
                <a:noFill/>
              </a:ln>
              <a:effectLst/>
            </c:spPr>
            <c:extLst>
              <c:ext xmlns:c16="http://schemas.microsoft.com/office/drawing/2014/chart" uri="{C3380CC4-5D6E-409C-BE32-E72D297353CC}">
                <c16:uniqueId val="{0000008B-D02B-4425-AD40-832E23A9146B}"/>
              </c:ext>
            </c:extLst>
          </c:dPt>
          <c:dPt>
            <c:idx val="156"/>
            <c:invertIfNegative val="0"/>
            <c:bubble3D val="0"/>
            <c:spPr>
              <a:solidFill>
                <a:schemeClr val="accent2">
                  <a:lumMod val="75000"/>
                </a:schemeClr>
              </a:solidFill>
              <a:ln>
                <a:noFill/>
              </a:ln>
              <a:effectLst/>
            </c:spPr>
            <c:extLst>
              <c:ext xmlns:c16="http://schemas.microsoft.com/office/drawing/2014/chart" uri="{C3380CC4-5D6E-409C-BE32-E72D297353CC}">
                <c16:uniqueId val="{0000008D-D02B-4425-AD40-832E23A9146B}"/>
              </c:ext>
            </c:extLst>
          </c:dPt>
          <c:dPt>
            <c:idx val="157"/>
            <c:invertIfNegative val="0"/>
            <c:bubble3D val="0"/>
            <c:spPr>
              <a:solidFill>
                <a:schemeClr val="accent2">
                  <a:lumMod val="75000"/>
                </a:schemeClr>
              </a:solidFill>
              <a:ln>
                <a:noFill/>
              </a:ln>
              <a:effectLst/>
            </c:spPr>
            <c:extLst>
              <c:ext xmlns:c16="http://schemas.microsoft.com/office/drawing/2014/chart" uri="{C3380CC4-5D6E-409C-BE32-E72D297353CC}">
                <c16:uniqueId val="{0000008F-D02B-4425-AD40-832E23A9146B}"/>
              </c:ext>
            </c:extLst>
          </c:dPt>
          <c:dPt>
            <c:idx val="158"/>
            <c:invertIfNegative val="0"/>
            <c:bubble3D val="0"/>
            <c:spPr>
              <a:solidFill>
                <a:schemeClr val="accent2">
                  <a:lumMod val="75000"/>
                </a:schemeClr>
              </a:solidFill>
              <a:ln>
                <a:noFill/>
              </a:ln>
              <a:effectLst/>
            </c:spPr>
            <c:extLst>
              <c:ext xmlns:c16="http://schemas.microsoft.com/office/drawing/2014/chart" uri="{C3380CC4-5D6E-409C-BE32-E72D297353CC}">
                <c16:uniqueId val="{00000091-D02B-4425-AD40-832E23A9146B}"/>
              </c:ext>
            </c:extLst>
          </c:dPt>
          <c:dPt>
            <c:idx val="159"/>
            <c:invertIfNegative val="0"/>
            <c:bubble3D val="0"/>
            <c:spPr>
              <a:solidFill>
                <a:schemeClr val="accent2">
                  <a:lumMod val="75000"/>
                </a:schemeClr>
              </a:solidFill>
              <a:ln>
                <a:noFill/>
              </a:ln>
              <a:effectLst/>
            </c:spPr>
            <c:extLst>
              <c:ext xmlns:c16="http://schemas.microsoft.com/office/drawing/2014/chart" uri="{C3380CC4-5D6E-409C-BE32-E72D297353CC}">
                <c16:uniqueId val="{00000093-D02B-4425-AD40-832E23A9146B}"/>
              </c:ext>
            </c:extLst>
          </c:dPt>
          <c:dPt>
            <c:idx val="160"/>
            <c:invertIfNegative val="0"/>
            <c:bubble3D val="0"/>
            <c:spPr>
              <a:solidFill>
                <a:schemeClr val="accent2">
                  <a:lumMod val="75000"/>
                </a:schemeClr>
              </a:solidFill>
              <a:ln>
                <a:noFill/>
              </a:ln>
              <a:effectLst/>
            </c:spPr>
            <c:extLst>
              <c:ext xmlns:c16="http://schemas.microsoft.com/office/drawing/2014/chart" uri="{C3380CC4-5D6E-409C-BE32-E72D297353CC}">
                <c16:uniqueId val="{00000095-D02B-4425-AD40-832E23A9146B}"/>
              </c:ext>
            </c:extLst>
          </c:dPt>
          <c:dPt>
            <c:idx val="161"/>
            <c:invertIfNegative val="0"/>
            <c:bubble3D val="0"/>
            <c:spPr>
              <a:solidFill>
                <a:schemeClr val="accent2">
                  <a:lumMod val="75000"/>
                </a:schemeClr>
              </a:solidFill>
              <a:ln>
                <a:noFill/>
              </a:ln>
              <a:effectLst/>
            </c:spPr>
            <c:extLst>
              <c:ext xmlns:c16="http://schemas.microsoft.com/office/drawing/2014/chart" uri="{C3380CC4-5D6E-409C-BE32-E72D297353CC}">
                <c16:uniqueId val="{00000097-D02B-4425-AD40-832E23A9146B}"/>
              </c:ext>
            </c:extLst>
          </c:dPt>
          <c:dPt>
            <c:idx val="162"/>
            <c:invertIfNegative val="0"/>
            <c:bubble3D val="0"/>
            <c:spPr>
              <a:solidFill>
                <a:schemeClr val="accent2">
                  <a:lumMod val="75000"/>
                </a:schemeClr>
              </a:solidFill>
              <a:ln>
                <a:noFill/>
              </a:ln>
              <a:effectLst/>
            </c:spPr>
            <c:extLst>
              <c:ext xmlns:c16="http://schemas.microsoft.com/office/drawing/2014/chart" uri="{C3380CC4-5D6E-409C-BE32-E72D297353CC}">
                <c16:uniqueId val="{00000099-D02B-4425-AD40-832E23A9146B}"/>
              </c:ext>
            </c:extLst>
          </c:dPt>
          <c:dPt>
            <c:idx val="163"/>
            <c:invertIfNegative val="0"/>
            <c:bubble3D val="0"/>
            <c:spPr>
              <a:solidFill>
                <a:schemeClr val="accent2">
                  <a:lumMod val="75000"/>
                </a:schemeClr>
              </a:solidFill>
              <a:ln>
                <a:noFill/>
              </a:ln>
              <a:effectLst/>
            </c:spPr>
            <c:extLst>
              <c:ext xmlns:c16="http://schemas.microsoft.com/office/drawing/2014/chart" uri="{C3380CC4-5D6E-409C-BE32-E72D297353CC}">
                <c16:uniqueId val="{0000009B-D02B-4425-AD40-832E23A9146B}"/>
              </c:ext>
            </c:extLst>
          </c:dPt>
          <c:dPt>
            <c:idx val="164"/>
            <c:invertIfNegative val="0"/>
            <c:bubble3D val="0"/>
            <c:spPr>
              <a:solidFill>
                <a:schemeClr val="accent2">
                  <a:lumMod val="75000"/>
                </a:schemeClr>
              </a:solidFill>
              <a:ln>
                <a:noFill/>
              </a:ln>
              <a:effectLst/>
            </c:spPr>
            <c:extLst>
              <c:ext xmlns:c16="http://schemas.microsoft.com/office/drawing/2014/chart" uri="{C3380CC4-5D6E-409C-BE32-E72D297353CC}">
                <c16:uniqueId val="{0000009D-D02B-4425-AD40-832E23A9146B}"/>
              </c:ext>
            </c:extLst>
          </c:dPt>
          <c:dPt>
            <c:idx val="165"/>
            <c:invertIfNegative val="0"/>
            <c:bubble3D val="0"/>
            <c:spPr>
              <a:solidFill>
                <a:schemeClr val="accent2">
                  <a:lumMod val="75000"/>
                </a:schemeClr>
              </a:solidFill>
              <a:ln>
                <a:noFill/>
              </a:ln>
              <a:effectLst/>
            </c:spPr>
            <c:extLst>
              <c:ext xmlns:c16="http://schemas.microsoft.com/office/drawing/2014/chart" uri="{C3380CC4-5D6E-409C-BE32-E72D297353CC}">
                <c16:uniqueId val="{0000009F-D02B-4425-AD40-832E23A9146B}"/>
              </c:ext>
            </c:extLst>
          </c:dPt>
          <c:dPt>
            <c:idx val="166"/>
            <c:invertIfNegative val="0"/>
            <c:bubble3D val="0"/>
            <c:spPr>
              <a:solidFill>
                <a:schemeClr val="accent2">
                  <a:lumMod val="75000"/>
                </a:schemeClr>
              </a:solidFill>
              <a:ln>
                <a:noFill/>
              </a:ln>
              <a:effectLst/>
            </c:spPr>
            <c:extLst>
              <c:ext xmlns:c16="http://schemas.microsoft.com/office/drawing/2014/chart" uri="{C3380CC4-5D6E-409C-BE32-E72D297353CC}">
                <c16:uniqueId val="{000000A1-D02B-4425-AD40-832E23A9146B}"/>
              </c:ext>
            </c:extLst>
          </c:dPt>
          <c:dPt>
            <c:idx val="16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A3-D02B-4425-AD40-832E23A9146B}"/>
              </c:ext>
            </c:extLst>
          </c:dPt>
          <c:dPt>
            <c:idx val="16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A5-D02B-4425-AD40-832E23A9146B}"/>
              </c:ext>
            </c:extLst>
          </c:dPt>
          <c:dPt>
            <c:idx val="17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A7-D02B-4425-AD40-832E23A9146B}"/>
              </c:ext>
            </c:extLst>
          </c:dPt>
          <c:dPt>
            <c:idx val="179"/>
            <c:invertIfNegative val="0"/>
            <c:bubble3D val="0"/>
            <c:spPr>
              <a:solidFill>
                <a:schemeClr val="accent2">
                  <a:lumMod val="75000"/>
                </a:schemeClr>
              </a:solidFill>
              <a:ln>
                <a:solidFill>
                  <a:schemeClr val="accent2">
                    <a:lumMod val="75000"/>
                  </a:schemeClr>
                </a:solidFill>
              </a:ln>
              <a:effectLst/>
            </c:spPr>
            <c:extLst>
              <c:ext xmlns:c16="http://schemas.microsoft.com/office/drawing/2014/chart" uri="{C3380CC4-5D6E-409C-BE32-E72D297353CC}">
                <c16:uniqueId val="{000000A9-B931-402D-935B-9E47B2A069E6}"/>
              </c:ext>
            </c:extLst>
          </c:dPt>
          <c:dPt>
            <c:idx val="181"/>
            <c:invertIfNegative val="0"/>
            <c:bubble3D val="0"/>
            <c:spPr>
              <a:solidFill>
                <a:schemeClr val="accent2">
                  <a:lumMod val="50000"/>
                </a:schemeClr>
              </a:solidFill>
              <a:ln>
                <a:noFill/>
              </a:ln>
              <a:effectLst/>
            </c:spPr>
            <c:extLst>
              <c:ext xmlns:c16="http://schemas.microsoft.com/office/drawing/2014/chart" uri="{C3380CC4-5D6E-409C-BE32-E72D297353CC}">
                <c16:uniqueId val="{000000AB-1284-4525-91BD-6D6C2A73D2D1}"/>
              </c:ext>
            </c:extLst>
          </c:dPt>
          <c:cat>
            <c:numRef>
              <c:f>'Official - RIVM'!$C$4:$C$200</c:f>
              <c:numCache>
                <c:formatCode>m/d/yyyy</c:formatCode>
                <c:ptCount val="19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f>'Official - RIVM'!$AO$4:$AO$188</c:f>
              <c:numCache>
                <c:formatCode>0</c:formatCode>
                <c:ptCount val="185"/>
                <c:pt idx="7">
                  <c:v>43</c:v>
                </c:pt>
                <c:pt idx="8">
                  <c:v>45</c:v>
                </c:pt>
                <c:pt idx="9">
                  <c:v>56</c:v>
                </c:pt>
                <c:pt idx="10">
                  <c:v>74</c:v>
                </c:pt>
                <c:pt idx="11">
                  <c:v>48</c:v>
                </c:pt>
                <c:pt idx="12">
                  <c:v>55</c:v>
                </c:pt>
                <c:pt idx="13">
                  <c:v>106</c:v>
                </c:pt>
                <c:pt idx="14">
                  <c:v>67</c:v>
                </c:pt>
                <c:pt idx="15">
                  <c:v>144</c:v>
                </c:pt>
                <c:pt idx="16">
                  <c:v>95</c:v>
                </c:pt>
                <c:pt idx="17">
                  <c:v>99</c:v>
                </c:pt>
                <c:pt idx="18">
                  <c:v>222</c:v>
                </c:pt>
                <c:pt idx="19">
                  <c:v>231</c:v>
                </c:pt>
                <c:pt idx="20">
                  <c:v>225</c:v>
                </c:pt>
                <c:pt idx="21">
                  <c:v>298</c:v>
                </c:pt>
                <c:pt idx="22">
                  <c:v>344</c:v>
                </c:pt>
                <c:pt idx="23">
                  <c:v>482</c:v>
                </c:pt>
                <c:pt idx="24">
                  <c:v>397</c:v>
                </c:pt>
                <c:pt idx="25">
                  <c:v>267</c:v>
                </c:pt>
                <c:pt idx="26">
                  <c:v>519</c:v>
                </c:pt>
                <c:pt idx="27">
                  <c:v>506</c:v>
                </c:pt>
                <c:pt idx="28">
                  <c:v>610</c:v>
                </c:pt>
                <c:pt idx="29">
                  <c:v>638</c:v>
                </c:pt>
                <c:pt idx="30">
                  <c:v>522</c:v>
                </c:pt>
                <c:pt idx="31">
                  <c:v>531</c:v>
                </c:pt>
                <c:pt idx="32">
                  <c:v>339</c:v>
                </c:pt>
                <c:pt idx="33">
                  <c:v>34</c:v>
                </c:pt>
                <c:pt idx="34">
                  <c:v>167</c:v>
                </c:pt>
                <c:pt idx="35">
                  <c:v>64</c:v>
                </c:pt>
                <c:pt idx="36">
                  <c:v>-146</c:v>
                </c:pt>
                <c:pt idx="37">
                  <c:v>-255</c:v>
                </c:pt>
                <c:pt idx="38">
                  <c:v>120</c:v>
                </c:pt>
                <c:pt idx="39">
                  <c:v>68</c:v>
                </c:pt>
                <c:pt idx="40">
                  <c:v>-68</c:v>
                </c:pt>
                <c:pt idx="41">
                  <c:v>-50</c:v>
                </c:pt>
                <c:pt idx="42">
                  <c:v>130</c:v>
                </c:pt>
                <c:pt idx="43">
                  <c:v>309</c:v>
                </c:pt>
                <c:pt idx="44">
                  <c:v>412</c:v>
                </c:pt>
                <c:pt idx="45">
                  <c:v>-36</c:v>
                </c:pt>
                <c:pt idx="46">
                  <c:v>12</c:v>
                </c:pt>
                <c:pt idx="47">
                  <c:v>91</c:v>
                </c:pt>
                <c:pt idx="48">
                  <c:v>-235</c:v>
                </c:pt>
                <c:pt idx="49">
                  <c:v>-152</c:v>
                </c:pt>
                <c:pt idx="50">
                  <c:v>-100</c:v>
                </c:pt>
                <c:pt idx="51">
                  <c:v>-176</c:v>
                </c:pt>
                <c:pt idx="52">
                  <c:v>-122</c:v>
                </c:pt>
                <c:pt idx="53">
                  <c:v>-214</c:v>
                </c:pt>
                <c:pt idx="54">
                  <c:v>-139</c:v>
                </c:pt>
                <c:pt idx="55">
                  <c:v>-26</c:v>
                </c:pt>
                <c:pt idx="56">
                  <c:v>-174</c:v>
                </c:pt>
                <c:pt idx="57">
                  <c:v>-429</c:v>
                </c:pt>
                <c:pt idx="58">
                  <c:v>-485</c:v>
                </c:pt>
                <c:pt idx="59">
                  <c:v>-411</c:v>
                </c:pt>
                <c:pt idx="60">
                  <c:v>-350</c:v>
                </c:pt>
                <c:pt idx="61">
                  <c:v>-558</c:v>
                </c:pt>
                <c:pt idx="62">
                  <c:v>-322</c:v>
                </c:pt>
                <c:pt idx="63">
                  <c:v>-373</c:v>
                </c:pt>
                <c:pt idx="64">
                  <c:v>-331</c:v>
                </c:pt>
                <c:pt idx="65">
                  <c:v>-210</c:v>
                </c:pt>
                <c:pt idx="66">
                  <c:v>-300</c:v>
                </c:pt>
                <c:pt idx="67">
                  <c:v>-201</c:v>
                </c:pt>
                <c:pt idx="68">
                  <c:v>146</c:v>
                </c:pt>
                <c:pt idx="69">
                  <c:v>-154</c:v>
                </c:pt>
                <c:pt idx="70">
                  <c:v>-59</c:v>
                </c:pt>
                <c:pt idx="71">
                  <c:v>-156</c:v>
                </c:pt>
                <c:pt idx="72">
                  <c:v>-156</c:v>
                </c:pt>
                <c:pt idx="73">
                  <c:v>-110</c:v>
                </c:pt>
                <c:pt idx="74">
                  <c:v>-38</c:v>
                </c:pt>
                <c:pt idx="75">
                  <c:v>-121</c:v>
                </c:pt>
                <c:pt idx="76">
                  <c:v>-5</c:v>
                </c:pt>
                <c:pt idx="77">
                  <c:v>-185</c:v>
                </c:pt>
                <c:pt idx="78">
                  <c:v>-119</c:v>
                </c:pt>
                <c:pt idx="79">
                  <c:v>-100</c:v>
                </c:pt>
                <c:pt idx="80">
                  <c:v>-120</c:v>
                </c:pt>
                <c:pt idx="81">
                  <c:v>-15</c:v>
                </c:pt>
                <c:pt idx="82">
                  <c:v>-88</c:v>
                </c:pt>
                <c:pt idx="83">
                  <c:v>-29</c:v>
                </c:pt>
                <c:pt idx="84">
                  <c:v>-17</c:v>
                </c:pt>
                <c:pt idx="85">
                  <c:v>-12</c:v>
                </c:pt>
                <c:pt idx="86">
                  <c:v>-13</c:v>
                </c:pt>
                <c:pt idx="87">
                  <c:v>47</c:v>
                </c:pt>
                <c:pt idx="88">
                  <c:v>63</c:v>
                </c:pt>
                <c:pt idx="89">
                  <c:v>25</c:v>
                </c:pt>
                <c:pt idx="90">
                  <c:v>-8</c:v>
                </c:pt>
                <c:pt idx="91">
                  <c:v>-71</c:v>
                </c:pt>
                <c:pt idx="92">
                  <c:v>-12</c:v>
                </c:pt>
                <c:pt idx="93">
                  <c:v>-45</c:v>
                </c:pt>
                <c:pt idx="94">
                  <c:v>13</c:v>
                </c:pt>
                <c:pt idx="95">
                  <c:v>-106</c:v>
                </c:pt>
                <c:pt idx="96">
                  <c:v>-31</c:v>
                </c:pt>
                <c:pt idx="97">
                  <c:v>-104</c:v>
                </c:pt>
                <c:pt idx="98">
                  <c:v>27</c:v>
                </c:pt>
                <c:pt idx="99">
                  <c:v>34</c:v>
                </c:pt>
                <c:pt idx="100">
                  <c:v>52</c:v>
                </c:pt>
                <c:pt idx="101">
                  <c:v>54</c:v>
                </c:pt>
                <c:pt idx="102">
                  <c:v>62</c:v>
                </c:pt>
                <c:pt idx="103">
                  <c:v>62</c:v>
                </c:pt>
                <c:pt idx="104">
                  <c:v>98</c:v>
                </c:pt>
                <c:pt idx="105">
                  <c:v>-45</c:v>
                </c:pt>
                <c:pt idx="106">
                  <c:v>0</c:v>
                </c:pt>
                <c:pt idx="107">
                  <c:v>-4</c:v>
                </c:pt>
                <c:pt idx="108">
                  <c:v>-96</c:v>
                </c:pt>
                <c:pt idx="109">
                  <c:v>0</c:v>
                </c:pt>
                <c:pt idx="110">
                  <c:v>-25</c:v>
                </c:pt>
                <c:pt idx="111">
                  <c:v>-67</c:v>
                </c:pt>
                <c:pt idx="112">
                  <c:v>-49</c:v>
                </c:pt>
                <c:pt idx="113">
                  <c:v>-103</c:v>
                </c:pt>
                <c:pt idx="114">
                  <c:v>-103</c:v>
                </c:pt>
                <c:pt idx="115">
                  <c:v>-52</c:v>
                </c:pt>
                <c:pt idx="116">
                  <c:v>-100</c:v>
                </c:pt>
                <c:pt idx="117">
                  <c:v>-75</c:v>
                </c:pt>
                <c:pt idx="118">
                  <c:v>-35</c:v>
                </c:pt>
                <c:pt idx="119">
                  <c:v>-5</c:v>
                </c:pt>
                <c:pt idx="120">
                  <c:v>-16</c:v>
                </c:pt>
                <c:pt idx="121">
                  <c:v>-7</c:v>
                </c:pt>
                <c:pt idx="122">
                  <c:v>-18</c:v>
                </c:pt>
                <c:pt idx="123">
                  <c:v>11</c:v>
                </c:pt>
                <c:pt idx="124">
                  <c:v>-14</c:v>
                </c:pt>
                <c:pt idx="125">
                  <c:v>-20</c:v>
                </c:pt>
                <c:pt idx="126">
                  <c:v>-33</c:v>
                </c:pt>
                <c:pt idx="127">
                  <c:v>-16</c:v>
                </c:pt>
                <c:pt idx="128">
                  <c:v>-8</c:v>
                </c:pt>
                <c:pt idx="129">
                  <c:v>0</c:v>
                </c:pt>
                <c:pt idx="130">
                  <c:v>-40</c:v>
                </c:pt>
                <c:pt idx="131">
                  <c:v>-13</c:v>
                </c:pt>
                <c:pt idx="132">
                  <c:v>-10</c:v>
                </c:pt>
                <c:pt idx="133">
                  <c:v>-25</c:v>
                </c:pt>
                <c:pt idx="134">
                  <c:v>-33</c:v>
                </c:pt>
                <c:pt idx="135">
                  <c:v>20</c:v>
                </c:pt>
                <c:pt idx="136">
                  <c:v>28</c:v>
                </c:pt>
                <c:pt idx="137">
                  <c:v>35</c:v>
                </c:pt>
                <c:pt idx="138">
                  <c:v>16</c:v>
                </c:pt>
                <c:pt idx="139">
                  <c:v>54</c:v>
                </c:pt>
                <c:pt idx="140">
                  <c:v>47</c:v>
                </c:pt>
                <c:pt idx="141">
                  <c:v>61</c:v>
                </c:pt>
                <c:pt idx="142">
                  <c:v>46</c:v>
                </c:pt>
                <c:pt idx="143">
                  <c:v>43</c:v>
                </c:pt>
                <c:pt idx="144">
                  <c:v>114</c:v>
                </c:pt>
                <c:pt idx="145">
                  <c:v>110</c:v>
                </c:pt>
                <c:pt idx="146">
                  <c:v>62</c:v>
                </c:pt>
                <c:pt idx="147">
                  <c:v>64</c:v>
                </c:pt>
                <c:pt idx="148">
                  <c:v>88</c:v>
                </c:pt>
                <c:pt idx="149">
                  <c:v>10</c:v>
                </c:pt>
                <c:pt idx="150">
                  <c:v>70</c:v>
                </c:pt>
                <c:pt idx="151">
                  <c:v>20</c:v>
                </c:pt>
                <c:pt idx="152">
                  <c:v>60</c:v>
                </c:pt>
                <c:pt idx="153">
                  <c:v>79</c:v>
                </c:pt>
                <c:pt idx="154">
                  <c:v>179</c:v>
                </c:pt>
                <c:pt idx="155">
                  <c:v>147</c:v>
                </c:pt>
                <c:pt idx="156">
                  <c:v>294</c:v>
                </c:pt>
                <c:pt idx="157">
                  <c:v>152</c:v>
                </c:pt>
                <c:pt idx="158">
                  <c:v>167</c:v>
                </c:pt>
                <c:pt idx="159">
                  <c:v>262</c:v>
                </c:pt>
                <c:pt idx="160">
                  <c:v>179</c:v>
                </c:pt>
                <c:pt idx="161">
                  <c:v>259</c:v>
                </c:pt>
                <c:pt idx="162">
                  <c:v>181</c:v>
                </c:pt>
                <c:pt idx="163">
                  <c:v>55</c:v>
                </c:pt>
                <c:pt idx="164">
                  <c:v>211</c:v>
                </c:pt>
                <c:pt idx="165">
                  <c:v>258</c:v>
                </c:pt>
                <c:pt idx="166">
                  <c:v>294</c:v>
                </c:pt>
                <c:pt idx="167">
                  <c:v>228</c:v>
                </c:pt>
                <c:pt idx="168">
                  <c:v>-24</c:v>
                </c:pt>
                <c:pt idx="169">
                  <c:v>117</c:v>
                </c:pt>
                <c:pt idx="170">
                  <c:v>169</c:v>
                </c:pt>
                <c:pt idx="171">
                  <c:v>-70</c:v>
                </c:pt>
                <c:pt idx="172">
                  <c:v>-148</c:v>
                </c:pt>
                <c:pt idx="173">
                  <c:v>-290</c:v>
                </c:pt>
                <c:pt idx="174">
                  <c:v>-102</c:v>
                </c:pt>
                <c:pt idx="175">
                  <c:v>-48</c:v>
                </c:pt>
                <c:pt idx="176">
                  <c:v>-101</c:v>
                </c:pt>
                <c:pt idx="177">
                  <c:v>-147</c:v>
                </c:pt>
                <c:pt idx="178">
                  <c:v>-50</c:v>
                </c:pt>
                <c:pt idx="179">
                  <c:v>92</c:v>
                </c:pt>
                <c:pt idx="180">
                  <c:v>-74</c:v>
                </c:pt>
                <c:pt idx="181">
                  <c:v>19</c:v>
                </c:pt>
                <c:pt idx="182">
                  <c:v>-19</c:v>
                </c:pt>
                <c:pt idx="183">
                  <c:v>-28</c:v>
                </c:pt>
                <c:pt idx="184">
                  <c:v>-7</c:v>
                </c:pt>
              </c:numCache>
            </c:numRef>
          </c:val>
          <c:extLst>
            <c:ext xmlns:c16="http://schemas.microsoft.com/office/drawing/2014/chart" uri="{C3380CC4-5D6E-409C-BE32-E72D297353CC}">
              <c16:uniqueId val="{000000A8-D02B-4425-AD40-832E23A9146B}"/>
            </c:ext>
          </c:extLst>
        </c:ser>
        <c:dLbls>
          <c:showLegendKey val="0"/>
          <c:showVal val="0"/>
          <c:showCatName val="0"/>
          <c:showSerName val="0"/>
          <c:showPercent val="0"/>
          <c:showBubbleSize val="0"/>
        </c:dLbls>
        <c:gapWidth val="30"/>
        <c:overlap val="-27"/>
        <c:axId val="693976504"/>
        <c:axId val="693971584"/>
      </c:barChart>
      <c:dateAx>
        <c:axId val="693976504"/>
        <c:scaling>
          <c:orientation val="minMax"/>
          <c:min val="43891"/>
        </c:scaling>
        <c:delete val="0"/>
        <c:axPos val="b"/>
        <c:numFmt formatCode="[$]d\ mmm;@" c16r2:formatcode2="[$-en-NL,1]d\ mmm;@" sourceLinked="0"/>
        <c:majorTickMark val="cross"/>
        <c:minorTickMark val="none"/>
        <c:tickLblPos val="low"/>
        <c:spPr>
          <a:solidFill>
            <a:schemeClr val="bg2"/>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93971584"/>
        <c:crossesAt val="0"/>
        <c:auto val="1"/>
        <c:lblOffset val="100"/>
        <c:baseTimeUnit val="days"/>
        <c:majorUnit val="1"/>
        <c:majorTimeUnit val="months"/>
      </c:dateAx>
      <c:valAx>
        <c:axId val="693971584"/>
        <c:scaling>
          <c:orientation val="minMax"/>
          <c:max val="700"/>
          <c:min val="-6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93976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Week on week change</a:t>
            </a:r>
            <a:br>
              <a:rPr lang="nl-NL" sz="2000" b="1" baseline="0"/>
            </a:br>
            <a:r>
              <a:rPr lang="nl-NL" sz="1800" b="0" baseline="0"/>
              <a:t>Number of </a:t>
            </a:r>
            <a:r>
              <a:rPr lang="nl-NL" sz="1800" b="0" u="sng" baseline="0"/>
              <a:t>hospitalizations</a:t>
            </a:r>
            <a:r>
              <a:rPr lang="nl-NL" sz="1800" b="0" baseline="0"/>
              <a:t> as reported at 12:15 UTC</a:t>
            </a:r>
            <a:endParaRPr lang="nl-NL" sz="2000" b="0" baseline="0"/>
          </a:p>
        </c:rich>
      </c:tx>
      <c:layout>
        <c:manualLayout>
          <c:xMode val="edge"/>
          <c:yMode val="edge"/>
          <c:x val="0.17846000000000001"/>
          <c:y val="6.5136249999999979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tx>
            <c:strRef>
              <c:f>'Official - RIVM'!$AQ$3</c:f>
              <c:strCache>
                <c:ptCount val="1"/>
                <c:pt idx="0">
                  <c:v>change week on week</c:v>
                </c:pt>
              </c:strCache>
            </c:strRef>
          </c:tx>
          <c:spPr>
            <a:solidFill>
              <a:schemeClr val="accent1"/>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47-7DCF-4181-B364-103AC11D15BA}"/>
              </c:ext>
            </c:extLst>
          </c:dPt>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49-7DCF-4181-B364-103AC11D15BA}"/>
              </c:ext>
            </c:extLst>
          </c:dPt>
          <c:dPt>
            <c:idx val="10"/>
            <c:invertIfNegative val="0"/>
            <c:bubble3D val="0"/>
            <c:spPr>
              <a:solidFill>
                <a:schemeClr val="accent2">
                  <a:lumMod val="75000"/>
                </a:schemeClr>
              </a:solidFill>
              <a:ln>
                <a:noFill/>
              </a:ln>
              <a:effectLst/>
            </c:spPr>
            <c:extLst>
              <c:ext xmlns:c16="http://schemas.microsoft.com/office/drawing/2014/chart" uri="{C3380CC4-5D6E-409C-BE32-E72D297353CC}">
                <c16:uniqueId val="{0000004B-7DCF-4181-B364-103AC11D15BA}"/>
              </c:ext>
            </c:extLst>
          </c:dPt>
          <c:dPt>
            <c:idx val="1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D-7DCF-4181-B364-103AC11D15BA}"/>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F-7DCF-4181-B364-103AC11D15BA}"/>
              </c:ext>
            </c:extLst>
          </c:dPt>
          <c:dPt>
            <c:idx val="14"/>
            <c:invertIfNegative val="0"/>
            <c:bubble3D val="0"/>
            <c:spPr>
              <a:solidFill>
                <a:schemeClr val="accent2">
                  <a:lumMod val="75000"/>
                </a:schemeClr>
              </a:solidFill>
              <a:ln>
                <a:noFill/>
              </a:ln>
              <a:effectLst/>
            </c:spPr>
            <c:extLst>
              <c:ext xmlns:c16="http://schemas.microsoft.com/office/drawing/2014/chart" uri="{C3380CC4-5D6E-409C-BE32-E72D297353CC}">
                <c16:uniqueId val="{00000051-7DCF-4181-B364-103AC11D15BA}"/>
              </c:ext>
            </c:extLst>
          </c:dPt>
          <c:dPt>
            <c:idx val="15"/>
            <c:invertIfNegative val="0"/>
            <c:bubble3D val="0"/>
            <c:spPr>
              <a:solidFill>
                <a:schemeClr val="accent2">
                  <a:lumMod val="75000"/>
                </a:schemeClr>
              </a:solidFill>
              <a:ln>
                <a:noFill/>
              </a:ln>
              <a:effectLst/>
            </c:spPr>
            <c:extLst>
              <c:ext xmlns:c16="http://schemas.microsoft.com/office/drawing/2014/chart" uri="{C3380CC4-5D6E-409C-BE32-E72D297353CC}">
                <c16:uniqueId val="{00000053-7DCF-4181-B364-103AC11D15BA}"/>
              </c:ext>
            </c:extLst>
          </c:dPt>
          <c:dPt>
            <c:idx val="18"/>
            <c:invertIfNegative val="0"/>
            <c:bubble3D val="0"/>
            <c:spPr>
              <a:solidFill>
                <a:schemeClr val="accent2">
                  <a:lumMod val="75000"/>
                </a:schemeClr>
              </a:solidFill>
              <a:ln>
                <a:noFill/>
              </a:ln>
              <a:effectLst/>
            </c:spPr>
            <c:extLst>
              <c:ext xmlns:c16="http://schemas.microsoft.com/office/drawing/2014/chart" uri="{C3380CC4-5D6E-409C-BE32-E72D297353CC}">
                <c16:uniqueId val="{00000055-7DCF-4181-B364-103AC11D15BA}"/>
              </c:ext>
            </c:extLst>
          </c:dPt>
          <c:dPt>
            <c:idx val="19"/>
            <c:invertIfNegative val="0"/>
            <c:bubble3D val="0"/>
            <c:spPr>
              <a:solidFill>
                <a:schemeClr val="accent2">
                  <a:lumMod val="75000"/>
                </a:schemeClr>
              </a:solidFill>
              <a:ln>
                <a:noFill/>
              </a:ln>
              <a:effectLst/>
            </c:spPr>
            <c:extLst>
              <c:ext xmlns:c16="http://schemas.microsoft.com/office/drawing/2014/chart" uri="{C3380CC4-5D6E-409C-BE32-E72D297353CC}">
                <c16:uniqueId val="{00000057-7DCF-4181-B364-103AC11D15BA}"/>
              </c:ext>
            </c:extLst>
          </c:dPt>
          <c:dPt>
            <c:idx val="20"/>
            <c:invertIfNegative val="0"/>
            <c:bubble3D val="0"/>
            <c:spPr>
              <a:solidFill>
                <a:schemeClr val="accent2">
                  <a:lumMod val="75000"/>
                </a:schemeClr>
              </a:solidFill>
              <a:ln>
                <a:noFill/>
              </a:ln>
              <a:effectLst/>
            </c:spPr>
            <c:extLst>
              <c:ext xmlns:c16="http://schemas.microsoft.com/office/drawing/2014/chart" uri="{C3380CC4-5D6E-409C-BE32-E72D297353CC}">
                <c16:uniqueId val="{00000059-7DCF-4181-B364-103AC11D15BA}"/>
              </c:ext>
            </c:extLst>
          </c:dPt>
          <c:dPt>
            <c:idx val="22"/>
            <c:invertIfNegative val="0"/>
            <c:bubble3D val="0"/>
            <c:spPr>
              <a:solidFill>
                <a:schemeClr val="accent2">
                  <a:lumMod val="75000"/>
                </a:schemeClr>
              </a:solidFill>
              <a:ln>
                <a:noFill/>
              </a:ln>
              <a:effectLst/>
            </c:spPr>
            <c:extLst>
              <c:ext xmlns:c16="http://schemas.microsoft.com/office/drawing/2014/chart" uri="{C3380CC4-5D6E-409C-BE32-E72D297353CC}">
                <c16:uniqueId val="{0000005B-7DCF-4181-B364-103AC11D15BA}"/>
              </c:ext>
            </c:extLst>
          </c:dPt>
          <c:dPt>
            <c:idx val="23"/>
            <c:invertIfNegative val="0"/>
            <c:bubble3D val="0"/>
            <c:spPr>
              <a:solidFill>
                <a:schemeClr val="accent2">
                  <a:lumMod val="75000"/>
                </a:schemeClr>
              </a:solidFill>
              <a:ln>
                <a:noFill/>
              </a:ln>
              <a:effectLst/>
            </c:spPr>
            <c:extLst>
              <c:ext xmlns:c16="http://schemas.microsoft.com/office/drawing/2014/chart" uri="{C3380CC4-5D6E-409C-BE32-E72D297353CC}">
                <c16:uniqueId val="{0000005D-7DCF-4181-B364-103AC11D15BA}"/>
              </c:ext>
            </c:extLst>
          </c:dPt>
          <c:dPt>
            <c:idx val="2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F-7DCF-4181-B364-103AC11D15BA}"/>
              </c:ext>
            </c:extLst>
          </c:dPt>
          <c:dPt>
            <c:idx val="26"/>
            <c:invertIfNegative val="0"/>
            <c:bubble3D val="0"/>
            <c:spPr>
              <a:solidFill>
                <a:schemeClr val="accent2">
                  <a:lumMod val="75000"/>
                </a:schemeClr>
              </a:solidFill>
              <a:ln>
                <a:noFill/>
              </a:ln>
              <a:effectLst/>
            </c:spPr>
            <c:extLst>
              <c:ext xmlns:c16="http://schemas.microsoft.com/office/drawing/2014/chart" uri="{C3380CC4-5D6E-409C-BE32-E72D297353CC}">
                <c16:uniqueId val="{00000061-7DCF-4181-B364-103AC11D15BA}"/>
              </c:ext>
            </c:extLst>
          </c:dPt>
          <c:dPt>
            <c:idx val="27"/>
            <c:invertIfNegative val="0"/>
            <c:bubble3D val="0"/>
            <c:spPr>
              <a:solidFill>
                <a:schemeClr val="accent2">
                  <a:lumMod val="75000"/>
                </a:schemeClr>
              </a:solidFill>
              <a:ln>
                <a:noFill/>
              </a:ln>
              <a:effectLst/>
            </c:spPr>
            <c:extLst>
              <c:ext xmlns:c16="http://schemas.microsoft.com/office/drawing/2014/chart" uri="{C3380CC4-5D6E-409C-BE32-E72D297353CC}">
                <c16:uniqueId val="{00000063-7DCF-4181-B364-103AC11D15BA}"/>
              </c:ext>
            </c:extLst>
          </c:dPt>
          <c:dPt>
            <c:idx val="28"/>
            <c:invertIfNegative val="0"/>
            <c:bubble3D val="0"/>
            <c:spPr>
              <a:solidFill>
                <a:schemeClr val="accent2">
                  <a:lumMod val="75000"/>
                </a:schemeClr>
              </a:solidFill>
              <a:ln>
                <a:noFill/>
              </a:ln>
              <a:effectLst/>
            </c:spPr>
            <c:extLst>
              <c:ext xmlns:c16="http://schemas.microsoft.com/office/drawing/2014/chart" uri="{C3380CC4-5D6E-409C-BE32-E72D297353CC}">
                <c16:uniqueId val="{00000065-7DCF-4181-B364-103AC11D15BA}"/>
              </c:ext>
            </c:extLst>
          </c:dPt>
          <c:dPt>
            <c:idx val="29"/>
            <c:invertIfNegative val="0"/>
            <c:bubble3D val="0"/>
            <c:spPr>
              <a:solidFill>
                <a:schemeClr val="accent2">
                  <a:lumMod val="75000"/>
                </a:schemeClr>
              </a:solidFill>
              <a:ln>
                <a:noFill/>
              </a:ln>
              <a:effectLst/>
            </c:spPr>
            <c:extLst>
              <c:ext xmlns:c16="http://schemas.microsoft.com/office/drawing/2014/chart" uri="{C3380CC4-5D6E-409C-BE32-E72D297353CC}">
                <c16:uniqueId val="{00000067-7DCF-4181-B364-103AC11D15BA}"/>
              </c:ext>
            </c:extLst>
          </c:dPt>
          <c:dPt>
            <c:idx val="30"/>
            <c:invertIfNegative val="0"/>
            <c:bubble3D val="0"/>
            <c:spPr>
              <a:solidFill>
                <a:schemeClr val="accent2">
                  <a:lumMod val="75000"/>
                </a:schemeClr>
              </a:solidFill>
              <a:ln>
                <a:noFill/>
              </a:ln>
              <a:effectLst/>
            </c:spPr>
            <c:extLst>
              <c:ext xmlns:c16="http://schemas.microsoft.com/office/drawing/2014/chart" uri="{C3380CC4-5D6E-409C-BE32-E72D297353CC}">
                <c16:uniqueId val="{00000069-7DCF-4181-B364-103AC11D15BA}"/>
              </c:ext>
            </c:extLst>
          </c:dPt>
          <c:dPt>
            <c:idx val="3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B-7DCF-4181-B364-103AC11D15BA}"/>
              </c:ext>
            </c:extLst>
          </c:dPt>
          <c:dPt>
            <c:idx val="3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D-7DCF-4181-B364-103AC11D15BA}"/>
              </c:ext>
            </c:extLst>
          </c:dPt>
          <c:dPt>
            <c:idx val="3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F-7DCF-4181-B364-103AC11D15BA}"/>
              </c:ext>
            </c:extLst>
          </c:dPt>
          <c:dPt>
            <c:idx val="3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71-7DCF-4181-B364-103AC11D15BA}"/>
              </c:ext>
            </c:extLst>
          </c:dPt>
          <c:dPt>
            <c:idx val="3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73-7DCF-4181-B364-103AC11D15BA}"/>
              </c:ext>
            </c:extLst>
          </c:dPt>
          <c:dPt>
            <c:idx val="42"/>
            <c:invertIfNegative val="0"/>
            <c:bubble3D val="0"/>
            <c:spPr>
              <a:solidFill>
                <a:schemeClr val="accent2">
                  <a:lumMod val="75000"/>
                </a:schemeClr>
              </a:solidFill>
              <a:ln>
                <a:noFill/>
              </a:ln>
              <a:effectLst/>
            </c:spPr>
            <c:extLst>
              <c:ext xmlns:c16="http://schemas.microsoft.com/office/drawing/2014/chart" uri="{C3380CC4-5D6E-409C-BE32-E72D297353CC}">
                <c16:uniqueId val="{00000075-7DCF-4181-B364-103AC11D15BA}"/>
              </c:ext>
            </c:extLst>
          </c:dPt>
          <c:dPt>
            <c:idx val="43"/>
            <c:invertIfNegative val="0"/>
            <c:bubble3D val="0"/>
            <c:spPr>
              <a:solidFill>
                <a:schemeClr val="accent2">
                  <a:lumMod val="75000"/>
                </a:schemeClr>
              </a:solidFill>
              <a:ln>
                <a:noFill/>
              </a:ln>
              <a:effectLst/>
            </c:spPr>
            <c:extLst>
              <c:ext xmlns:c16="http://schemas.microsoft.com/office/drawing/2014/chart" uri="{C3380CC4-5D6E-409C-BE32-E72D297353CC}">
                <c16:uniqueId val="{00000077-7DCF-4181-B364-103AC11D15BA}"/>
              </c:ext>
            </c:extLst>
          </c:dPt>
          <c:dPt>
            <c:idx val="44"/>
            <c:invertIfNegative val="0"/>
            <c:bubble3D val="0"/>
            <c:spPr>
              <a:solidFill>
                <a:schemeClr val="accent2">
                  <a:lumMod val="75000"/>
                </a:schemeClr>
              </a:solidFill>
              <a:ln>
                <a:noFill/>
              </a:ln>
              <a:effectLst/>
            </c:spPr>
            <c:extLst>
              <c:ext xmlns:c16="http://schemas.microsoft.com/office/drawing/2014/chart" uri="{C3380CC4-5D6E-409C-BE32-E72D297353CC}">
                <c16:uniqueId val="{00000079-7DCF-4181-B364-103AC11D15BA}"/>
              </c:ext>
            </c:extLst>
          </c:dPt>
          <c:dPt>
            <c:idx val="45"/>
            <c:invertIfNegative val="0"/>
            <c:bubble3D val="0"/>
            <c:spPr>
              <a:solidFill>
                <a:schemeClr val="accent2">
                  <a:lumMod val="75000"/>
                </a:schemeClr>
              </a:solidFill>
              <a:ln>
                <a:noFill/>
              </a:ln>
              <a:effectLst/>
            </c:spPr>
            <c:extLst>
              <c:ext xmlns:c16="http://schemas.microsoft.com/office/drawing/2014/chart" uri="{C3380CC4-5D6E-409C-BE32-E72D297353CC}">
                <c16:uniqueId val="{0000007B-7DCF-4181-B364-103AC11D15BA}"/>
              </c:ext>
            </c:extLst>
          </c:dPt>
          <c:dPt>
            <c:idx val="49"/>
            <c:invertIfNegative val="0"/>
            <c:bubble3D val="0"/>
            <c:spPr>
              <a:solidFill>
                <a:schemeClr val="accent2">
                  <a:lumMod val="75000"/>
                </a:schemeClr>
              </a:solidFill>
              <a:ln>
                <a:noFill/>
              </a:ln>
              <a:effectLst/>
            </c:spPr>
            <c:extLst>
              <c:ext xmlns:c16="http://schemas.microsoft.com/office/drawing/2014/chart" uri="{C3380CC4-5D6E-409C-BE32-E72D297353CC}">
                <c16:uniqueId val="{0000007D-7DCF-4181-B364-103AC11D15BA}"/>
              </c:ext>
            </c:extLst>
          </c:dPt>
          <c:dPt>
            <c:idx val="50"/>
            <c:invertIfNegative val="0"/>
            <c:bubble3D val="0"/>
            <c:spPr>
              <a:solidFill>
                <a:schemeClr val="accent2">
                  <a:lumMod val="75000"/>
                </a:schemeClr>
              </a:solidFill>
              <a:ln>
                <a:noFill/>
              </a:ln>
              <a:effectLst/>
            </c:spPr>
            <c:extLst>
              <c:ext xmlns:c16="http://schemas.microsoft.com/office/drawing/2014/chart" uri="{C3380CC4-5D6E-409C-BE32-E72D297353CC}">
                <c16:uniqueId val="{0000007F-7DCF-4181-B364-103AC11D15BA}"/>
              </c:ext>
            </c:extLst>
          </c:dPt>
          <c:dPt>
            <c:idx val="51"/>
            <c:invertIfNegative val="0"/>
            <c:bubble3D val="0"/>
            <c:spPr>
              <a:solidFill>
                <a:schemeClr val="accent2">
                  <a:lumMod val="75000"/>
                </a:schemeClr>
              </a:solidFill>
              <a:ln>
                <a:noFill/>
              </a:ln>
              <a:effectLst/>
            </c:spPr>
            <c:extLst>
              <c:ext xmlns:c16="http://schemas.microsoft.com/office/drawing/2014/chart" uri="{C3380CC4-5D6E-409C-BE32-E72D297353CC}">
                <c16:uniqueId val="{00000081-7DCF-4181-B364-103AC11D15BA}"/>
              </c:ext>
            </c:extLst>
          </c:dPt>
          <c:dPt>
            <c:idx val="5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3-7DCF-4181-B364-103AC11D15BA}"/>
              </c:ext>
            </c:extLst>
          </c:dPt>
          <c:dPt>
            <c:idx val="5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5-7DCF-4181-B364-103AC11D15BA}"/>
              </c:ext>
            </c:extLst>
          </c:dPt>
          <c:dPt>
            <c:idx val="55"/>
            <c:invertIfNegative val="0"/>
            <c:bubble3D val="0"/>
            <c:spPr>
              <a:solidFill>
                <a:schemeClr val="accent2">
                  <a:lumMod val="75000"/>
                </a:schemeClr>
              </a:solidFill>
              <a:ln>
                <a:noFill/>
              </a:ln>
              <a:effectLst/>
            </c:spPr>
            <c:extLst>
              <c:ext xmlns:c16="http://schemas.microsoft.com/office/drawing/2014/chart" uri="{C3380CC4-5D6E-409C-BE32-E72D297353CC}">
                <c16:uniqueId val="{00000087-6BF4-47E8-A91C-4ECD56EB0056}"/>
              </c:ext>
            </c:extLst>
          </c:dPt>
          <c:dPt>
            <c:idx val="5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9-BE66-44BF-A4B5-18EFE27E4D75}"/>
              </c:ext>
            </c:extLst>
          </c:dPt>
          <c:cat>
            <c:numRef>
              <c:extLst>
                <c:ext xmlns:c15="http://schemas.microsoft.com/office/drawing/2012/chart" uri="{02D57815-91ED-43cb-92C2-25804820EDAC}">
                  <c15:fullRef>
                    <c15:sqref>'Official - RIVM'!$C$4:$C$200</c15:sqref>
                  </c15:fullRef>
                </c:ext>
              </c:extLst>
              <c:f>'Official - RIVM'!$C$129:$C$200</c:f>
              <c:numCache>
                <c:formatCode>m/d/yyyy</c:formatCode>
                <c:ptCount val="72"/>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RIVM'!$AP$4:$AP$188</c15:sqref>
                  </c15:fullRef>
                </c:ext>
              </c:extLst>
              <c:f>'Official - RIVM'!$AP$129:$AP$188</c:f>
              <c:numCache>
                <c:formatCode>General</c:formatCode>
                <c:ptCount val="60"/>
                <c:pt idx="0" formatCode="0">
                  <c:v>-5</c:v>
                </c:pt>
                <c:pt idx="1" formatCode="0">
                  <c:v>-4</c:v>
                </c:pt>
                <c:pt idx="2" formatCode="0">
                  <c:v>-1</c:v>
                </c:pt>
                <c:pt idx="3" formatCode="0">
                  <c:v>1</c:v>
                </c:pt>
                <c:pt idx="4" formatCode="0">
                  <c:v>-2</c:v>
                </c:pt>
                <c:pt idx="5" formatCode="0">
                  <c:v>-3</c:v>
                </c:pt>
                <c:pt idx="6" formatCode="0">
                  <c:v>-1</c:v>
                </c:pt>
                <c:pt idx="7" formatCode="0">
                  <c:v>2</c:v>
                </c:pt>
                <c:pt idx="8" formatCode="0">
                  <c:v>-2</c:v>
                </c:pt>
                <c:pt idx="9" formatCode="0">
                  <c:v>-3</c:v>
                </c:pt>
                <c:pt idx="10" formatCode="0">
                  <c:v>2</c:v>
                </c:pt>
                <c:pt idx="11" formatCode="0">
                  <c:v>1</c:v>
                </c:pt>
                <c:pt idx="12" formatCode="0">
                  <c:v>1</c:v>
                </c:pt>
                <c:pt idx="13" formatCode="0">
                  <c:v>-4</c:v>
                </c:pt>
                <c:pt idx="14" formatCode="0">
                  <c:v>2</c:v>
                </c:pt>
                <c:pt idx="15" formatCode="0">
                  <c:v>3</c:v>
                </c:pt>
                <c:pt idx="16" formatCode="0">
                  <c:v>-5</c:v>
                </c:pt>
                <c:pt idx="17" formatCode="0">
                  <c:v>-2</c:v>
                </c:pt>
                <c:pt idx="18" formatCode="0">
                  <c:v>1</c:v>
                </c:pt>
                <c:pt idx="19" formatCode="0">
                  <c:v>1</c:v>
                </c:pt>
                <c:pt idx="20" formatCode="0">
                  <c:v>4</c:v>
                </c:pt>
                <c:pt idx="21" formatCode="0">
                  <c:v>-5</c:v>
                </c:pt>
                <c:pt idx="22" formatCode="0">
                  <c:v>2</c:v>
                </c:pt>
                <c:pt idx="23" formatCode="0">
                  <c:v>3</c:v>
                </c:pt>
                <c:pt idx="24" formatCode="0">
                  <c:v>1</c:v>
                </c:pt>
                <c:pt idx="25" formatCode="0">
                  <c:v>-1</c:v>
                </c:pt>
                <c:pt idx="26" formatCode="0">
                  <c:v>3</c:v>
                </c:pt>
                <c:pt idx="27" formatCode="0">
                  <c:v>4</c:v>
                </c:pt>
                <c:pt idx="28" formatCode="0">
                  <c:v>3</c:v>
                </c:pt>
                <c:pt idx="29" formatCode="0">
                  <c:v>2</c:v>
                </c:pt>
                <c:pt idx="30" formatCode="0">
                  <c:v>8</c:v>
                </c:pt>
                <c:pt idx="31" formatCode="0">
                  <c:v>1</c:v>
                </c:pt>
                <c:pt idx="32" formatCode="0">
                  <c:v>4</c:v>
                </c:pt>
                <c:pt idx="33" formatCode="0">
                  <c:v>1</c:v>
                </c:pt>
                <c:pt idx="34" formatCode="0">
                  <c:v>4</c:v>
                </c:pt>
                <c:pt idx="35" formatCode="0">
                  <c:v>2</c:v>
                </c:pt>
                <c:pt idx="36" formatCode="0">
                  <c:v>-4</c:v>
                </c:pt>
                <c:pt idx="37" formatCode="0">
                  <c:v>-3</c:v>
                </c:pt>
                <c:pt idx="38" formatCode="0">
                  <c:v>-1</c:v>
                </c:pt>
                <c:pt idx="39" formatCode="0">
                  <c:v>1</c:v>
                </c:pt>
                <c:pt idx="40" formatCode="0">
                  <c:v>0</c:v>
                </c:pt>
                <c:pt idx="41" formatCode="0">
                  <c:v>0</c:v>
                </c:pt>
                <c:pt idx="42" formatCode="0">
                  <c:v>4</c:v>
                </c:pt>
                <c:pt idx="43" formatCode="0">
                  <c:v>5</c:v>
                </c:pt>
                <c:pt idx="44" formatCode="0">
                  <c:v>7</c:v>
                </c:pt>
                <c:pt idx="45" formatCode="0">
                  <c:v>5</c:v>
                </c:pt>
                <c:pt idx="46" formatCode="0">
                  <c:v>-1</c:v>
                </c:pt>
                <c:pt idx="47" formatCode="0">
                  <c:v>-1</c:v>
                </c:pt>
                <c:pt idx="48" formatCode="0">
                  <c:v>-6</c:v>
                </c:pt>
                <c:pt idx="49" formatCode="0">
                  <c:v>9</c:v>
                </c:pt>
                <c:pt idx="50" formatCode="0">
                  <c:v>4</c:v>
                </c:pt>
                <c:pt idx="51" formatCode="0">
                  <c:v>7</c:v>
                </c:pt>
                <c:pt idx="52" formatCode="0">
                  <c:v>4</c:v>
                </c:pt>
                <c:pt idx="53" formatCode="0">
                  <c:v>2</c:v>
                </c:pt>
                <c:pt idx="54" formatCode="0">
                  <c:v>-1</c:v>
                </c:pt>
                <c:pt idx="55" formatCode="0">
                  <c:v>11</c:v>
                </c:pt>
                <c:pt idx="56" formatCode="0">
                  <c:v>1</c:v>
                </c:pt>
                <c:pt idx="57" formatCode="0">
                  <c:v>-3</c:v>
                </c:pt>
                <c:pt idx="58" formatCode="0">
                  <c:v>-9</c:v>
                </c:pt>
                <c:pt idx="59" formatCode="0">
                  <c:v>-9</c:v>
                </c:pt>
              </c:numCache>
            </c:numRef>
          </c:val>
          <c:extLst>
            <c:ext xmlns:c15="http://schemas.microsoft.com/office/drawing/2012/chart" uri="{02D57815-91ED-43cb-92C2-25804820EDAC}">
              <c15:categoryFilterExceptions>
                <c15:categoryFilterException>
                  <c15:sqref>'Official - RIVM'!$AP$18</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RIVM'!$AP$19</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RIVM'!$AP$20</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RIVM'!$AP$21</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RIVM'!$AP$22</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RIVM'!$AP$23</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RIVM'!$AP$24</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RIVM'!$AP$26</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RIVM'!$AP$27</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RIVM'!$AP$28</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RIVM'!$AP$29</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RIVM'!$AP$30</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RIVM'!$AP$31</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RIVM'!$AP$32</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RIVM'!$AP$33</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RIVM'!$AP$34</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RIVM'!$AP$35</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RIVM'!$AP$36</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RIVM'!$AP$37</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RIVM'!$AP$38</c15:sqref>
                  <c15:spPr xmlns:c15="http://schemas.microsoft.com/office/drawing/2012/chart">
                    <a:solidFill>
                      <a:schemeClr val="accent2">
                        <a:lumMod val="60000"/>
                        <a:lumOff val="40000"/>
                      </a:schemeClr>
                    </a:solidFill>
                    <a:ln>
                      <a:noFill/>
                    </a:ln>
                    <a:effectLst/>
                  </c15:spPr>
                  <c15:invertIfNegative val="0"/>
                  <c15:bubble3D val="0"/>
                </c15:categoryFilterException>
                <c15:categoryFilterException>
                  <c15:sqref>'Official - RIVM'!$AP$39</c15:sqref>
                  <c15:spPr xmlns:c15="http://schemas.microsoft.com/office/drawing/2012/chart">
                    <a:solidFill>
                      <a:schemeClr val="accent2">
                        <a:lumMod val="60000"/>
                        <a:lumOff val="40000"/>
                      </a:schemeClr>
                    </a:solidFill>
                    <a:ln>
                      <a:noFill/>
                    </a:ln>
                    <a:effectLst/>
                  </c15:spPr>
                  <c15:invertIfNegative val="0"/>
                  <c15:bubble3D val="0"/>
                </c15:categoryFilterException>
                <c15:categoryFilterException>
                  <c15:sqref>'Official - RIVM'!$AP$40</c15:sqref>
                  <c15:spPr xmlns:c15="http://schemas.microsoft.com/office/drawing/2012/chart">
                    <a:solidFill>
                      <a:schemeClr val="accent2">
                        <a:lumMod val="60000"/>
                        <a:lumOff val="40000"/>
                      </a:schemeClr>
                    </a:solidFill>
                    <a:ln>
                      <a:noFill/>
                    </a:ln>
                    <a:effectLst/>
                  </c15:spPr>
                  <c15:invertIfNegative val="0"/>
                  <c15:bubble3D val="0"/>
                </c15:categoryFilterException>
                <c15:categoryFilterException>
                  <c15:sqref>'Official - RIVM'!$AP$72</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RIVM'!$AP$80</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RIVM'!$AP$95</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RIVM'!$AP$99</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RIVM'!$AP$101</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RIVM'!$AP$103</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RIVM'!$AP$111</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RIVM'!$AP$112</c15:sqref>
                  <c15:spPr xmlns:c15="http://schemas.microsoft.com/office/drawing/2012/chart">
                    <a:solidFill>
                      <a:schemeClr val="accent2">
                        <a:lumMod val="60000"/>
                        <a:lumOff val="40000"/>
                      </a:schemeClr>
                    </a:solidFill>
                    <a:ln>
                      <a:noFill/>
                    </a:ln>
                    <a:effectLst/>
                  </c15:spPr>
                  <c15:invertIfNegative val="0"/>
                  <c15:bubble3D val="0"/>
                </c15:categoryFilterException>
                <c15:categoryFilterException>
                  <c15:sqref>'Official - RIVM'!$AP$117</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RIVM'!$AP$122</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RIVM'!$AP$123</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RIVM'!$AP$127</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RIVM'!$AP$128</c15:sqref>
                  <c15:spPr xmlns:c15="http://schemas.microsoft.com/office/drawing/2012/chart">
                    <a:solidFill>
                      <a:schemeClr val="accent2">
                        <a:lumMod val="75000"/>
                      </a:schemeClr>
                    </a:solidFill>
                    <a:ln>
                      <a:noFill/>
                    </a:ln>
                    <a:effectLst/>
                  </c15:spPr>
                  <c15:invertIfNegative val="0"/>
                  <c15:bubble3D val="0"/>
                </c15:categoryFilterException>
              </c15:categoryFilterExceptions>
            </c:ext>
            <c:ext xmlns:c16="http://schemas.microsoft.com/office/drawing/2014/chart" uri="{C3380CC4-5D6E-409C-BE32-E72D297353CC}">
              <c16:uniqueId val="{00000086-7DCF-4181-B364-103AC11D15BA}"/>
            </c:ext>
          </c:extLst>
        </c:ser>
        <c:dLbls>
          <c:showLegendKey val="0"/>
          <c:showVal val="0"/>
          <c:showCatName val="0"/>
          <c:showSerName val="0"/>
          <c:showPercent val="0"/>
          <c:showBubbleSize val="0"/>
        </c:dLbls>
        <c:gapWidth val="30"/>
        <c:overlap val="-27"/>
        <c:axId val="693976504"/>
        <c:axId val="693971584"/>
      </c:barChart>
      <c:dateAx>
        <c:axId val="693976504"/>
        <c:scaling>
          <c:orientation val="minMax"/>
        </c:scaling>
        <c:delete val="0"/>
        <c:axPos val="b"/>
        <c:numFmt formatCode="[$]dd/mm;@" c16r2:formatcode2="[$-en-NL,1]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93971584"/>
        <c:crosses val="autoZero"/>
        <c:auto val="1"/>
        <c:lblOffset val="100"/>
        <c:baseTimeUnit val="days"/>
        <c:majorUnit val="14"/>
        <c:majorTimeUnit val="days"/>
      </c:dateAx>
      <c:valAx>
        <c:axId val="693971584"/>
        <c:scaling>
          <c:orientation val="minMax"/>
          <c:min val="-1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NL"/>
          </a:p>
        </c:txPr>
        <c:crossAx val="693976504"/>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2000" b="1">
                <a:solidFill>
                  <a:schemeClr val="bg2">
                    <a:lumMod val="25000"/>
                  </a:schemeClr>
                </a:solidFill>
              </a:rPr>
              <a:t>Number of contagious people in The</a:t>
            </a:r>
            <a:r>
              <a:rPr lang="nl-NL" sz="2000" b="1" baseline="0">
                <a:solidFill>
                  <a:schemeClr val="bg2">
                    <a:lumMod val="25000"/>
                  </a:schemeClr>
                </a:solidFill>
              </a:rPr>
              <a:t> Netherlands</a:t>
            </a:r>
            <a:br>
              <a:rPr lang="nl-NL" sz="2000" b="1" baseline="0">
                <a:solidFill>
                  <a:schemeClr val="bg2">
                    <a:lumMod val="25000"/>
                  </a:schemeClr>
                </a:solidFill>
              </a:rPr>
            </a:br>
            <a:r>
              <a:rPr lang="nl-NL" sz="2000" b="1" baseline="0">
                <a:solidFill>
                  <a:schemeClr val="bg2">
                    <a:lumMod val="25000"/>
                  </a:schemeClr>
                </a:solidFill>
              </a:rPr>
              <a:t>compared to the total population</a:t>
            </a:r>
          </a:p>
        </c:rich>
      </c:tx>
      <c:layout>
        <c:manualLayout>
          <c:xMode val="edge"/>
          <c:yMode val="edge"/>
          <c:x val="0.18692291666666663"/>
          <c:y val="4.23333333333333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0.16716986111111112"/>
          <c:y val="0.13379986111111111"/>
          <c:w val="0.81342736111111114"/>
          <c:h val="0.78493180555555553"/>
        </c:manualLayout>
      </c:layout>
      <c:barChart>
        <c:barDir val="col"/>
        <c:grouping val="stacked"/>
        <c:varyColors val="0"/>
        <c:ser>
          <c:idx val="0"/>
          <c:order val="0"/>
          <c:tx>
            <c:strRef>
              <c:f>Contagious!$I$24</c:f>
              <c:strCache>
                <c:ptCount val="1"/>
              </c:strCache>
            </c:strRef>
          </c:tx>
          <c:spPr>
            <a:solidFill>
              <a:schemeClr val="accent5">
                <a:lumMod val="20000"/>
                <a:lumOff val="80000"/>
              </a:schemeClr>
            </a:solidFill>
            <a:ln>
              <a:noFill/>
            </a:ln>
            <a:effectLst/>
          </c:spPr>
          <c:invertIfNegative val="0"/>
          <c:cat>
            <c:strRef>
              <c:f>Contagious!$H$25:$H$30</c:f>
              <c:strCache>
                <c:ptCount val="2"/>
                <c:pt idx="0">
                  <c:v>May 15th-29th</c:v>
                </c:pt>
                <c:pt idx="1">
                  <c:v>week 22</c:v>
                </c:pt>
              </c:strCache>
            </c:strRef>
          </c:cat>
          <c:val>
            <c:numRef>
              <c:f>Contagious!$I$25:$I$28</c:f>
              <c:numCache>
                <c:formatCode>General</c:formatCode>
                <c:ptCount val="4"/>
                <c:pt idx="0">
                  <c:v>17422391</c:v>
                </c:pt>
                <c:pt idx="1">
                  <c:v>17422581</c:v>
                </c:pt>
              </c:numCache>
            </c:numRef>
          </c:val>
          <c:extLst>
            <c:ext xmlns:c16="http://schemas.microsoft.com/office/drawing/2014/chart" uri="{C3380CC4-5D6E-409C-BE32-E72D297353CC}">
              <c16:uniqueId val="{00000000-328E-4240-B0F0-E9C37BE5A0B1}"/>
            </c:ext>
          </c:extLst>
        </c:ser>
        <c:ser>
          <c:idx val="1"/>
          <c:order val="1"/>
          <c:tx>
            <c:strRef>
              <c:f>Contagious!$J$24</c:f>
              <c:strCache>
                <c:ptCount val="1"/>
                <c:pt idx="0">
                  <c:v>Currently contagious</c:v>
                </c:pt>
              </c:strCache>
            </c:strRef>
          </c:tx>
          <c:spPr>
            <a:solidFill>
              <a:srgbClr val="FAACAC"/>
            </a:solidFill>
            <a:ln>
              <a:noFill/>
            </a:ln>
            <a:effectLst/>
          </c:spPr>
          <c:invertIfNegative val="0"/>
          <c:cat>
            <c:strRef>
              <c:f>Contagious!$H$25:$H$30</c:f>
              <c:strCache>
                <c:ptCount val="2"/>
                <c:pt idx="0">
                  <c:v>May 15th-29th</c:v>
                </c:pt>
                <c:pt idx="1">
                  <c:v>week 22</c:v>
                </c:pt>
              </c:strCache>
            </c:strRef>
          </c:cat>
          <c:val>
            <c:numRef>
              <c:f>Contagious!$J$25:$J$28</c:f>
              <c:numCache>
                <c:formatCode>#,##0</c:formatCode>
                <c:ptCount val="4"/>
                <c:pt idx="0">
                  <c:v>1715</c:v>
                </c:pt>
                <c:pt idx="1">
                  <c:v>1525</c:v>
                </c:pt>
              </c:numCache>
            </c:numRef>
          </c:val>
          <c:extLst>
            <c:ext xmlns:c16="http://schemas.microsoft.com/office/drawing/2014/chart" uri="{C3380CC4-5D6E-409C-BE32-E72D297353CC}">
              <c16:uniqueId val="{00000001-328E-4240-B0F0-E9C37BE5A0B1}"/>
            </c:ext>
          </c:extLst>
        </c:ser>
        <c:dLbls>
          <c:showLegendKey val="0"/>
          <c:showVal val="0"/>
          <c:showCatName val="0"/>
          <c:showSerName val="0"/>
          <c:showPercent val="0"/>
          <c:showBubbleSize val="0"/>
        </c:dLbls>
        <c:gapWidth val="50"/>
        <c:overlap val="100"/>
        <c:axId val="714445032"/>
        <c:axId val="714443720"/>
      </c:barChart>
      <c:catAx>
        <c:axId val="714445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714443720"/>
        <c:crosses val="autoZero"/>
        <c:auto val="1"/>
        <c:lblAlgn val="ctr"/>
        <c:lblOffset val="100"/>
        <c:noMultiLvlLbl val="0"/>
      </c:catAx>
      <c:valAx>
        <c:axId val="714443720"/>
        <c:scaling>
          <c:orientation val="minMax"/>
          <c:max val="20000000"/>
          <c:min val="0"/>
        </c:scaling>
        <c:delete val="0"/>
        <c:axPos val="l"/>
        <c:majorGridlines>
          <c:spPr>
            <a:ln w="9525" cap="flat" cmpd="sng" algn="ctr">
              <a:solidFill>
                <a:schemeClr val="tx1">
                  <a:lumMod val="15000"/>
                  <a:lumOff val="85000"/>
                </a:schemeClr>
              </a:solidFill>
              <a:prstDash val="lg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714445032"/>
        <c:crosses val="autoZero"/>
        <c:crossBetween val="between"/>
      </c:valAx>
      <c:spPr>
        <a:noFill/>
        <a:ln>
          <a:noFill/>
        </a:ln>
        <a:effectLst/>
      </c:spPr>
    </c:plotArea>
    <c:legend>
      <c:legendPos val="b"/>
      <c:legendEntry>
        <c:idx val="0"/>
        <c:delete val="1"/>
      </c:legendEntry>
      <c:layout>
        <c:manualLayout>
          <c:xMode val="edge"/>
          <c:yMode val="edge"/>
          <c:x val="0.33893430555555559"/>
          <c:y val="0.1394425"/>
          <c:w val="0.3997425"/>
          <c:h val="4.0349166666666658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3115381944444442"/>
          <c:y val="0.13379986111111111"/>
          <c:w val="0.56884618055555558"/>
          <c:h val="0.78493180555555553"/>
        </c:manualLayout>
      </c:layout>
      <c:barChart>
        <c:barDir val="col"/>
        <c:grouping val="stacked"/>
        <c:varyColors val="0"/>
        <c:ser>
          <c:idx val="0"/>
          <c:order val="0"/>
          <c:tx>
            <c:strRef>
              <c:f>Contagious!$I$24</c:f>
              <c:strCache>
                <c:ptCount val="1"/>
              </c:strCache>
            </c:strRef>
          </c:tx>
          <c:spPr>
            <a:solidFill>
              <a:schemeClr val="accent1">
                <a:lumMod val="20000"/>
                <a:lumOff val="80000"/>
              </a:schemeClr>
            </a:solidFill>
            <a:ln>
              <a:noFill/>
            </a:ln>
            <a:effectLst/>
          </c:spPr>
          <c:invertIfNegative val="0"/>
          <c:cat>
            <c:strRef>
              <c:f>Contagious!$H$25</c:f>
              <c:strCache>
                <c:ptCount val="1"/>
                <c:pt idx="0">
                  <c:v>May 15th-29th</c:v>
                </c:pt>
              </c:strCache>
            </c:strRef>
          </c:cat>
          <c:val>
            <c:numRef>
              <c:f>Contagious!$I$25</c:f>
              <c:numCache>
                <c:formatCode>General</c:formatCode>
                <c:ptCount val="1"/>
                <c:pt idx="0">
                  <c:v>17422391</c:v>
                </c:pt>
              </c:numCache>
            </c:numRef>
          </c:val>
          <c:extLst>
            <c:ext xmlns:c16="http://schemas.microsoft.com/office/drawing/2014/chart" uri="{C3380CC4-5D6E-409C-BE32-E72D297353CC}">
              <c16:uniqueId val="{00000000-DB5F-4E23-B055-F3A8DCAA6D61}"/>
            </c:ext>
          </c:extLst>
        </c:ser>
        <c:ser>
          <c:idx val="1"/>
          <c:order val="1"/>
          <c:tx>
            <c:strRef>
              <c:f>Contagious!$J$24</c:f>
              <c:strCache>
                <c:ptCount val="1"/>
                <c:pt idx="0">
                  <c:v>Currently contagious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N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Contagious!$H$25</c:f>
              <c:strCache>
                <c:ptCount val="1"/>
                <c:pt idx="0">
                  <c:v>May 15th-29th</c:v>
                </c:pt>
              </c:strCache>
            </c:strRef>
          </c:cat>
          <c:val>
            <c:numRef>
              <c:f>Contagious!$J$25</c:f>
              <c:numCache>
                <c:formatCode>#,##0</c:formatCode>
                <c:ptCount val="1"/>
                <c:pt idx="0">
                  <c:v>1715</c:v>
                </c:pt>
              </c:numCache>
            </c:numRef>
          </c:val>
          <c:extLst>
            <c:ext xmlns:c16="http://schemas.microsoft.com/office/drawing/2014/chart" uri="{C3380CC4-5D6E-409C-BE32-E72D297353CC}">
              <c16:uniqueId val="{00000001-DB5F-4E23-B055-F3A8DCAA6D61}"/>
            </c:ext>
          </c:extLst>
        </c:ser>
        <c:dLbls>
          <c:showLegendKey val="0"/>
          <c:showVal val="0"/>
          <c:showCatName val="0"/>
          <c:showSerName val="0"/>
          <c:showPercent val="0"/>
          <c:showBubbleSize val="0"/>
        </c:dLbls>
        <c:gapWidth val="50"/>
        <c:overlap val="100"/>
        <c:axId val="714445032"/>
        <c:axId val="714443720"/>
      </c:barChart>
      <c:catAx>
        <c:axId val="714445032"/>
        <c:scaling>
          <c:orientation val="minMax"/>
        </c:scaling>
        <c:delete val="1"/>
        <c:axPos val="b"/>
        <c:numFmt formatCode="General" sourceLinked="1"/>
        <c:majorTickMark val="none"/>
        <c:minorTickMark val="none"/>
        <c:tickLblPos val="nextTo"/>
        <c:crossAx val="714443720"/>
        <c:crosses val="autoZero"/>
        <c:auto val="1"/>
        <c:lblAlgn val="ctr"/>
        <c:lblOffset val="100"/>
        <c:noMultiLvlLbl val="0"/>
      </c:catAx>
      <c:valAx>
        <c:axId val="714443720"/>
        <c:scaling>
          <c:orientation val="minMax"/>
        </c:scaling>
        <c:delete val="0"/>
        <c:axPos val="l"/>
        <c:majorGridlines>
          <c:spPr>
            <a:ln w="9525" cap="flat" cmpd="sng" algn="ctr">
              <a:solidFill>
                <a:schemeClr val="tx1">
                  <a:lumMod val="15000"/>
                  <a:lumOff val="85000"/>
                </a:schemeClr>
              </a:solidFill>
              <a:prstDash val="lg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714445032"/>
        <c:crosses val="autoZero"/>
        <c:crossBetween val="between"/>
        <c:majorUnit val="1000"/>
      </c:valAx>
      <c:spPr>
        <a:noFill/>
        <a:ln>
          <a:noFill/>
        </a:ln>
        <a:effectLst/>
      </c:spPr>
    </c:plotArea>
    <c:plotVisOnly val="1"/>
    <c:dispBlanksAs val="gap"/>
    <c:showDLblsOverMax val="0"/>
  </c:chart>
  <c:spPr>
    <a:solidFill>
      <a:schemeClr val="bg1">
        <a:lumMod val="95000"/>
      </a:schemeClr>
    </a:solidFill>
    <a:ln w="63500" cap="flat" cmpd="sng" algn="ctr">
      <a:solidFill>
        <a:schemeClr val="tx1"/>
      </a:solidFill>
      <a:round/>
    </a:ln>
    <a:effectLst/>
  </c:spPr>
  <c:txPr>
    <a:bodyPr/>
    <a:lstStyle/>
    <a:p>
      <a:pPr>
        <a:defRPr/>
      </a:pPr>
      <a:endParaRPr lang="en-NL"/>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Netherlands</a:t>
            </a:r>
            <a:r>
              <a:rPr lang="nl-NL" sz="2000" b="1" baseline="0"/>
              <a:t> Timeline - The "Grain of Salt graph".</a:t>
            </a:r>
            <a:endParaRPr lang="nl-NL" sz="2000" b="1"/>
          </a:p>
        </c:rich>
      </c:tx>
      <c:layout>
        <c:manualLayout>
          <c:xMode val="edge"/>
          <c:yMode val="edge"/>
          <c:x val="0.39184763071895423"/>
          <c:y val="4.5653594771241833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6.6094934640522879E-2"/>
          <c:y val="0.10042285783627081"/>
          <c:w val="0.92229959150326801"/>
          <c:h val="0.75272673998263318"/>
        </c:manualLayout>
      </c:layout>
      <c:barChart>
        <c:barDir val="col"/>
        <c:grouping val="clustered"/>
        <c:varyColors val="0"/>
        <c:ser>
          <c:idx val="1"/>
          <c:order val="0"/>
          <c:tx>
            <c:strRef>
              <c:f>'timeline 1'!$N$11</c:f>
              <c:strCache>
                <c:ptCount val="1"/>
                <c:pt idx="0">
                  <c:v>Estimated date of infection  (T-14)</c:v>
                </c:pt>
              </c:strCache>
            </c:strRef>
          </c:tx>
          <c:spPr>
            <a:gradFill flip="none" rotWithShape="1">
              <a:gsLst>
                <a:gs pos="82000">
                  <a:schemeClr val="bg1">
                    <a:lumMod val="65000"/>
                  </a:schemeClr>
                </a:gs>
                <a:gs pos="100000">
                  <a:schemeClr val="bg1">
                    <a:lumMod val="95000"/>
                  </a:schemeClr>
                </a:gs>
              </a:gsLst>
              <a:lin ang="16200000" scaled="1"/>
              <a:tileRect/>
            </a:gradFill>
            <a:ln>
              <a:noFill/>
            </a:ln>
            <a:effectLst/>
          </c:spPr>
          <c:invertIfNegative val="0"/>
          <c:cat>
            <c:numRef>
              <c:extLst>
                <c:ext xmlns:c15="http://schemas.microsoft.com/office/drawing/2012/chart" uri="{02D57815-91ED-43cb-92C2-25804820EDAC}">
                  <c15:fullRef>
                    <c15:sqref>'timeline 1'!$S$12:$S$89</c15:sqref>
                  </c15:fullRef>
                </c:ext>
              </c:extLst>
              <c:f>'timeline 1'!$S$24:$S$89</c:f>
              <c:numCache>
                <c:formatCode>m/d/yyyy</c:formatCode>
                <c:ptCount val="66"/>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numCache>
            </c:numRef>
          </c:cat>
          <c:val>
            <c:numRef>
              <c:extLst>
                <c:ext xmlns:c15="http://schemas.microsoft.com/office/drawing/2012/chart" uri="{02D57815-91ED-43cb-92C2-25804820EDAC}">
                  <c15:fullRef>
                    <c15:sqref>'timeline 1'!$N$12:$N$75</c15:sqref>
                  </c15:fullRef>
                </c:ext>
              </c:extLst>
              <c:f>'timeline 1'!$N$24:$N$75</c:f>
              <c:numCache>
                <c:formatCode>General</c:formatCode>
                <c:ptCount val="52"/>
                <c:pt idx="0" formatCode="#,##0">
                  <c:v>47</c:v>
                </c:pt>
                <c:pt idx="1">
                  <c:v>40</c:v>
                </c:pt>
                <c:pt idx="2">
                  <c:v>41</c:v>
                </c:pt>
                <c:pt idx="3">
                  <c:v>41</c:v>
                </c:pt>
                <c:pt idx="4">
                  <c:v>32</c:v>
                </c:pt>
                <c:pt idx="5">
                  <c:v>45</c:v>
                </c:pt>
                <c:pt idx="6">
                  <c:v>72</c:v>
                </c:pt>
                <c:pt idx="7">
                  <c:v>76</c:v>
                </c:pt>
                <c:pt idx="8">
                  <c:v>138</c:v>
                </c:pt>
                <c:pt idx="9">
                  <c:v>169</c:v>
                </c:pt>
                <c:pt idx="10">
                  <c:v>184</c:v>
                </c:pt>
                <c:pt idx="11">
                  <c:v>220</c:v>
                </c:pt>
                <c:pt idx="12">
                  <c:v>222</c:v>
                </c:pt>
                <c:pt idx="13">
                  <c:v>234</c:v>
                </c:pt>
                <c:pt idx="14">
                  <c:v>271</c:v>
                </c:pt>
                <c:pt idx="15">
                  <c:v>374</c:v>
                </c:pt>
                <c:pt idx="16">
                  <c:v>461</c:v>
                </c:pt>
                <c:pt idx="17">
                  <c:v>515</c:v>
                </c:pt>
                <c:pt idx="18">
                  <c:v>700</c:v>
                </c:pt>
                <c:pt idx="19">
                  <c:v>668</c:v>
                </c:pt>
                <c:pt idx="20">
                  <c:v>542</c:v>
                </c:pt>
                <c:pt idx="21">
                  <c:v>622</c:v>
                </c:pt>
                <c:pt idx="22">
                  <c:v>1128</c:v>
                </c:pt>
                <c:pt idx="23">
                  <c:v>1052</c:v>
                </c:pt>
                <c:pt idx="24">
                  <c:v>1056</c:v>
                </c:pt>
                <c:pt idx="25">
                  <c:v>1193</c:v>
                </c:pt>
                <c:pt idx="26">
                  <c:v>992</c:v>
                </c:pt>
                <c:pt idx="27">
                  <c:v>748</c:v>
                </c:pt>
                <c:pt idx="28">
                  <c:v>807</c:v>
                </c:pt>
                <c:pt idx="29">
                  <c:v>1131</c:v>
                </c:pt>
                <c:pt idx="30">
                  <c:v>1042</c:v>
                </c:pt>
                <c:pt idx="31">
                  <c:v>1032</c:v>
                </c:pt>
                <c:pt idx="32">
                  <c:v>1227</c:v>
                </c:pt>
                <c:pt idx="33">
                  <c:v>1098</c:v>
                </c:pt>
                <c:pt idx="34">
                  <c:v>854</c:v>
                </c:pt>
                <c:pt idx="35">
                  <c:v>774</c:v>
                </c:pt>
                <c:pt idx="36">
                  <c:v>1089</c:v>
                </c:pt>
                <c:pt idx="37">
                  <c:v>1344</c:v>
                </c:pt>
                <c:pt idx="38">
                  <c:v>1315</c:v>
                </c:pt>
                <c:pt idx="39">
                  <c:v>1389</c:v>
                </c:pt>
                <c:pt idx="40">
                  <c:v>1043</c:v>
                </c:pt>
                <c:pt idx="41">
                  <c:v>820</c:v>
                </c:pt>
                <c:pt idx="42">
                  <c:v>759</c:v>
                </c:pt>
                <c:pt idx="43">
                  <c:v>804</c:v>
                </c:pt>
                <c:pt idx="44">
                  <c:v>1098</c:v>
                </c:pt>
                <c:pt idx="45">
                  <c:v>1158</c:v>
                </c:pt>
                <c:pt idx="46">
                  <c:v>1262</c:v>
                </c:pt>
                <c:pt idx="47">
                  <c:v>982</c:v>
                </c:pt>
                <c:pt idx="48">
                  <c:v>611</c:v>
                </c:pt>
                <c:pt idx="49">
                  <c:v>576</c:v>
                </c:pt>
                <c:pt idx="50">
                  <c:v>602</c:v>
                </c:pt>
                <c:pt idx="51">
                  <c:v>110</c:v>
                </c:pt>
              </c:numCache>
            </c:numRef>
          </c:val>
          <c:extLst>
            <c:ext xmlns:c16="http://schemas.microsoft.com/office/drawing/2014/chart" uri="{C3380CC4-5D6E-409C-BE32-E72D297353CC}">
              <c16:uniqueId val="{00000000-496C-4CA7-ABC6-64E3C2CC9755}"/>
            </c:ext>
          </c:extLst>
        </c:ser>
        <c:ser>
          <c:idx val="0"/>
          <c:order val="1"/>
          <c:tx>
            <c:strRef>
              <c:f>'timeline 1'!$O$11</c:f>
              <c:strCache>
                <c:ptCount val="1"/>
                <c:pt idx="0">
                  <c:v>Date of diagnosis , new cases</c:v>
                </c:pt>
              </c:strCache>
            </c:strRef>
          </c:tx>
          <c:spPr>
            <a:solidFill>
              <a:schemeClr val="accent1"/>
            </a:solidFill>
            <a:ln>
              <a:noFill/>
            </a:ln>
            <a:effectLst/>
          </c:spPr>
          <c:invertIfNegative val="0"/>
          <c:cat>
            <c:numRef>
              <c:extLst>
                <c:ext xmlns:c15="http://schemas.microsoft.com/office/drawing/2012/chart" uri="{02D57815-91ED-43cb-92C2-25804820EDAC}">
                  <c15:fullRef>
                    <c15:sqref>'timeline 1'!$S$12:$S$89</c15:sqref>
                  </c15:fullRef>
                </c:ext>
              </c:extLst>
              <c:f>'timeline 1'!$S$24:$S$89</c:f>
              <c:numCache>
                <c:formatCode>m/d/yyyy</c:formatCode>
                <c:ptCount val="66"/>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numCache>
            </c:numRef>
          </c:cat>
          <c:val>
            <c:numRef>
              <c:extLst>
                <c:ext xmlns:c15="http://schemas.microsoft.com/office/drawing/2012/chart" uri="{02D57815-91ED-43cb-92C2-25804820EDAC}">
                  <c15:fullRef>
                    <c15:sqref>'timeline 1'!$Q$12:$Q$89</c15:sqref>
                  </c15:fullRef>
                </c:ext>
              </c:extLst>
              <c:f>'timeline 1'!$Q$24:$Q$89</c:f>
              <c:numCache>
                <c:formatCode>General</c:formatCode>
                <c:ptCount val="66"/>
                <c:pt idx="10" formatCode="#,##0">
                  <c:v>3</c:v>
                </c:pt>
                <c:pt idx="11" formatCode="#,##0">
                  <c:v>4</c:v>
                </c:pt>
                <c:pt idx="12" formatCode="#,##0">
                  <c:v>12</c:v>
                </c:pt>
                <c:pt idx="13" formatCode="#,##0">
                  <c:v>13</c:v>
                </c:pt>
                <c:pt idx="14" formatCode="#,##0">
                  <c:v>47</c:v>
                </c:pt>
                <c:pt idx="15" formatCode="#,##0">
                  <c:v>40</c:v>
                </c:pt>
                <c:pt idx="16" formatCode="#,##0">
                  <c:v>41</c:v>
                </c:pt>
                <c:pt idx="17" formatCode="#,##0">
                  <c:v>41</c:v>
                </c:pt>
                <c:pt idx="18" formatCode="#,##0">
                  <c:v>32</c:v>
                </c:pt>
                <c:pt idx="19" formatCode="#,##0">
                  <c:v>45</c:v>
                </c:pt>
                <c:pt idx="20" formatCode="#,##0">
                  <c:v>72</c:v>
                </c:pt>
                <c:pt idx="21" formatCode="#,##0">
                  <c:v>76</c:v>
                </c:pt>
                <c:pt idx="22" formatCode="#,##0">
                  <c:v>138</c:v>
                </c:pt>
                <c:pt idx="23" formatCode="#,##0">
                  <c:v>169</c:v>
                </c:pt>
                <c:pt idx="24" formatCode="#,##0">
                  <c:v>184</c:v>
                </c:pt>
                <c:pt idx="25" formatCode="#,##0">
                  <c:v>220</c:v>
                </c:pt>
                <c:pt idx="26" formatCode="#,##0">
                  <c:v>222</c:v>
                </c:pt>
                <c:pt idx="27" formatCode="#,##0">
                  <c:v>234</c:v>
                </c:pt>
                <c:pt idx="28" formatCode="#,##0">
                  <c:v>271</c:v>
                </c:pt>
                <c:pt idx="29" formatCode="#,##0">
                  <c:v>374</c:v>
                </c:pt>
                <c:pt idx="30" formatCode="#,##0">
                  <c:v>461</c:v>
                </c:pt>
                <c:pt idx="31" formatCode="#,##0">
                  <c:v>515</c:v>
                </c:pt>
                <c:pt idx="32" formatCode="#,##0">
                  <c:v>700</c:v>
                </c:pt>
                <c:pt idx="33" formatCode="#,##0">
                  <c:v>668</c:v>
                </c:pt>
                <c:pt idx="34" formatCode="#,##0">
                  <c:v>542</c:v>
                </c:pt>
                <c:pt idx="35" formatCode="#,##0">
                  <c:v>622</c:v>
                </c:pt>
                <c:pt idx="36" formatCode="#,##0">
                  <c:v>1128</c:v>
                </c:pt>
                <c:pt idx="37" formatCode="#,##0">
                  <c:v>1052</c:v>
                </c:pt>
                <c:pt idx="38" formatCode="#,##0">
                  <c:v>1056</c:v>
                </c:pt>
                <c:pt idx="39" formatCode="#,##0">
                  <c:v>1193</c:v>
                </c:pt>
                <c:pt idx="40" formatCode="#,##0">
                  <c:v>992</c:v>
                </c:pt>
                <c:pt idx="41" formatCode="0">
                  <c:v>748</c:v>
                </c:pt>
                <c:pt idx="42" formatCode="0">
                  <c:v>807</c:v>
                </c:pt>
                <c:pt idx="43" formatCode="0">
                  <c:v>1131</c:v>
                </c:pt>
                <c:pt idx="44" formatCode="0">
                  <c:v>1042</c:v>
                </c:pt>
                <c:pt idx="45" formatCode="0">
                  <c:v>1032</c:v>
                </c:pt>
                <c:pt idx="46" formatCode="0">
                  <c:v>1227</c:v>
                </c:pt>
                <c:pt idx="47" formatCode="0">
                  <c:v>1098</c:v>
                </c:pt>
                <c:pt idx="48" formatCode="0">
                  <c:v>854</c:v>
                </c:pt>
                <c:pt idx="49" formatCode="#,##0">
                  <c:v>774</c:v>
                </c:pt>
                <c:pt idx="50" formatCode="0">
                  <c:v>1089</c:v>
                </c:pt>
                <c:pt idx="51" formatCode="0">
                  <c:v>1344</c:v>
                </c:pt>
                <c:pt idx="52" formatCode="0">
                  <c:v>1315</c:v>
                </c:pt>
                <c:pt idx="53" formatCode="0">
                  <c:v>1389</c:v>
                </c:pt>
                <c:pt idx="54" formatCode="0">
                  <c:v>1043</c:v>
                </c:pt>
                <c:pt idx="55" formatCode="0">
                  <c:v>820</c:v>
                </c:pt>
                <c:pt idx="56" formatCode="0">
                  <c:v>759</c:v>
                </c:pt>
                <c:pt idx="57" formatCode="0">
                  <c:v>804</c:v>
                </c:pt>
                <c:pt idx="58" formatCode="0">
                  <c:v>1098</c:v>
                </c:pt>
                <c:pt idx="59" formatCode="0">
                  <c:v>1158</c:v>
                </c:pt>
                <c:pt idx="60" formatCode="0">
                  <c:v>1262</c:v>
                </c:pt>
                <c:pt idx="61" formatCode="0">
                  <c:v>982</c:v>
                </c:pt>
                <c:pt idx="62" formatCode="0">
                  <c:v>611</c:v>
                </c:pt>
                <c:pt idx="63" formatCode="0">
                  <c:v>576</c:v>
                </c:pt>
                <c:pt idx="64" formatCode="0">
                  <c:v>602</c:v>
                </c:pt>
                <c:pt idx="65" formatCode="0">
                  <c:v>110</c:v>
                </c:pt>
              </c:numCache>
            </c:numRef>
          </c:val>
          <c:extLst>
            <c:ext xmlns:c16="http://schemas.microsoft.com/office/drawing/2014/chart" uri="{C3380CC4-5D6E-409C-BE32-E72D297353CC}">
              <c16:uniqueId val="{00000001-496C-4CA7-ABC6-64E3C2CC9755}"/>
            </c:ext>
          </c:extLst>
        </c:ser>
        <c:dLbls>
          <c:showLegendKey val="0"/>
          <c:showVal val="0"/>
          <c:showCatName val="0"/>
          <c:showSerName val="0"/>
          <c:showPercent val="0"/>
          <c:showBubbleSize val="0"/>
        </c:dLbls>
        <c:gapWidth val="50"/>
        <c:axId val="778517976"/>
        <c:axId val="778510760"/>
        <c:extLst>
          <c:ext xmlns:c15="http://schemas.microsoft.com/office/drawing/2012/chart" uri="{02D57815-91ED-43cb-92C2-25804820EDAC}">
            <c15:filteredBarSeries>
              <c15:ser>
                <c:idx val="3"/>
                <c:order val="2"/>
                <c:tx>
                  <c:strRef>
                    <c:extLst>
                      <c:ext uri="{02D57815-91ED-43cb-92C2-25804820EDAC}">
                        <c15:formulaRef>
                          <c15:sqref>'timeline 1'!$L$11</c15:sqref>
                        </c15:formulaRef>
                      </c:ext>
                    </c:extLst>
                    <c:strCache>
                      <c:ptCount val="1"/>
                      <c:pt idx="0">
                        <c:v>New Deceased</c:v>
                      </c:pt>
                    </c:strCache>
                  </c:strRef>
                </c:tx>
                <c:spPr>
                  <a:solidFill>
                    <a:srgbClr val="FF0000"/>
                  </a:solidFill>
                  <a:ln>
                    <a:solidFill>
                      <a:srgbClr val="FF0000"/>
                    </a:solidFill>
                  </a:ln>
                  <a:effectLst/>
                </c:spPr>
                <c:invertIfNegative val="0"/>
                <c:cat>
                  <c:numRef>
                    <c:extLst>
                      <c:ext uri="{02D57815-91ED-43cb-92C2-25804820EDAC}">
                        <c15:fullRef>
                          <c15:sqref>'timeline 1'!$S$12:$S$89</c15:sqref>
                        </c15:fullRef>
                        <c15:formulaRef>
                          <c15:sqref>'timeline 1'!$S$24:$S$89</c15:sqref>
                        </c15:formulaRef>
                      </c:ext>
                    </c:extLst>
                    <c:numCache>
                      <c:formatCode>m/d/yyyy</c:formatCode>
                      <c:ptCount val="66"/>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numCache>
                  </c:numRef>
                </c:cat>
                <c:val>
                  <c:numRef>
                    <c:extLst>
                      <c:ext uri="{02D57815-91ED-43cb-92C2-25804820EDAC}">
                        <c15:fullRef>
                          <c15:sqref>'timeline 1'!$L$12:$L$66</c15:sqref>
                        </c15:fullRef>
                        <c15:formulaRef>
                          <c15:sqref>'timeline 1'!$L$24:$L$66</c15:sqref>
                        </c15:formulaRef>
                      </c:ext>
                    </c:extLst>
                    <c:numCache>
                      <c:formatCode>General</c:formatCode>
                      <c:ptCount val="43"/>
                      <c:pt idx="18" formatCode="#,##0">
                        <c:v>1</c:v>
                      </c:pt>
                      <c:pt idx="19" formatCode="#,##0">
                        <c:v>0</c:v>
                      </c:pt>
                      <c:pt idx="20" formatCode="#,##0">
                        <c:v>2</c:v>
                      </c:pt>
                      <c:pt idx="21" formatCode="#,##0">
                        <c:v>0</c:v>
                      </c:pt>
                      <c:pt idx="22" formatCode="#,##0">
                        <c:v>1</c:v>
                      </c:pt>
                      <c:pt idx="23" formatCode="#,##0">
                        <c:v>1</c:v>
                      </c:pt>
                      <c:pt idx="24" formatCode="#,##0">
                        <c:v>0</c:v>
                      </c:pt>
                      <c:pt idx="25" formatCode="#,##0">
                        <c:v>5</c:v>
                      </c:pt>
                      <c:pt idx="26" formatCode="#,##0">
                        <c:v>2</c:v>
                      </c:pt>
                      <c:pt idx="27" formatCode="#,##0">
                        <c:v>8</c:v>
                      </c:pt>
                      <c:pt idx="28" formatCode="#,##0">
                        <c:v>4</c:v>
                      </c:pt>
                      <c:pt idx="29" formatCode="#,##0">
                        <c:v>19</c:v>
                      </c:pt>
                      <c:pt idx="30" formatCode="#,##0">
                        <c:v>15</c:v>
                      </c:pt>
                      <c:pt idx="31" formatCode="#,##0">
                        <c:v>18</c:v>
                      </c:pt>
                      <c:pt idx="32" formatCode="#,##0">
                        <c:v>30</c:v>
                      </c:pt>
                      <c:pt idx="33" formatCode="#,##0">
                        <c:v>30</c:v>
                      </c:pt>
                      <c:pt idx="34" formatCode="#,##0">
                        <c:v>43</c:v>
                      </c:pt>
                      <c:pt idx="35" formatCode="#,##0">
                        <c:v>34</c:v>
                      </c:pt>
                      <c:pt idx="36" formatCode="#,##0">
                        <c:v>63</c:v>
                      </c:pt>
                      <c:pt idx="37" formatCode="#,##0">
                        <c:v>80</c:v>
                      </c:pt>
                      <c:pt idx="38" formatCode="#,##0">
                        <c:v>78</c:v>
                      </c:pt>
                      <c:pt idx="39" formatCode="#,##0">
                        <c:v>112</c:v>
                      </c:pt>
                      <c:pt idx="40" formatCode="#,##0">
                        <c:v>93</c:v>
                      </c:pt>
                      <c:pt idx="41" formatCode="0">
                        <c:v>132</c:v>
                      </c:pt>
                      <c:pt idx="42" formatCode="0">
                        <c:v>93</c:v>
                      </c:pt>
                    </c:numCache>
                  </c:numRef>
                </c:val>
                <c:extLst>
                  <c:ext xmlns:c16="http://schemas.microsoft.com/office/drawing/2014/chart" uri="{C3380CC4-5D6E-409C-BE32-E72D297353CC}">
                    <c16:uniqueId val="{00000002-496C-4CA7-ABC6-64E3C2CC9755}"/>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'timeline 1'!$K$11</c15:sqref>
                        </c15:formulaRef>
                      </c:ext>
                    </c:extLst>
                    <c:strCache>
                      <c:ptCount val="1"/>
                      <c:pt idx="0">
                        <c:v>Deceased  T-19</c:v>
                      </c:pt>
                    </c:strCache>
                  </c:strRef>
                </c:tx>
                <c:spPr>
                  <a:solidFill>
                    <a:srgbClr val="FF0000">
                      <a:alpha val="40000"/>
                    </a:srgbClr>
                  </a:solidFill>
                  <a:ln>
                    <a:noFill/>
                  </a:ln>
                  <a:effectLst/>
                </c:spPr>
                <c:invertIfNegative val="0"/>
                <c:cat>
                  <c:numRef>
                    <c:extLst>
                      <c:ext xmlns:c15="http://schemas.microsoft.com/office/drawing/2012/chart" uri="{02D57815-91ED-43cb-92C2-25804820EDAC}">
                        <c15:fullRef>
                          <c15:sqref>'timeline 1'!$S$12:$S$89</c15:sqref>
                        </c15:fullRef>
                        <c15:formulaRef>
                          <c15:sqref>'timeline 1'!$S$24:$S$89</c15:sqref>
                        </c15:formulaRef>
                      </c:ext>
                    </c:extLst>
                    <c:numCache>
                      <c:formatCode>m/d/yyyy</c:formatCode>
                      <c:ptCount val="66"/>
                      <c:pt idx="0">
                        <c:v>43878</c:v>
                      </c:pt>
                      <c:pt idx="1">
                        <c:v>43879</c:v>
                      </c:pt>
                      <c:pt idx="2">
                        <c:v>43880</c:v>
                      </c:pt>
                      <c:pt idx="3">
                        <c:v>43881</c:v>
                      </c:pt>
                      <c:pt idx="4">
                        <c:v>43882</c:v>
                      </c:pt>
                      <c:pt idx="5">
                        <c:v>43883</c:v>
                      </c:pt>
                      <c:pt idx="6">
                        <c:v>43884</c:v>
                      </c:pt>
                      <c:pt idx="7">
                        <c:v>43885</c:v>
                      </c:pt>
                      <c:pt idx="8">
                        <c:v>43886</c:v>
                      </c:pt>
                      <c:pt idx="9">
                        <c:v>43887</c:v>
                      </c:pt>
                      <c:pt idx="10">
                        <c:v>43888</c:v>
                      </c:pt>
                      <c:pt idx="11">
                        <c:v>43889</c:v>
                      </c:pt>
                      <c:pt idx="12">
                        <c:v>43890</c:v>
                      </c:pt>
                      <c:pt idx="13">
                        <c:v>43891</c:v>
                      </c:pt>
                      <c:pt idx="14">
                        <c:v>43892</c:v>
                      </c:pt>
                      <c:pt idx="15">
                        <c:v>43893</c:v>
                      </c:pt>
                      <c:pt idx="16">
                        <c:v>43894</c:v>
                      </c:pt>
                      <c:pt idx="17">
                        <c:v>43895</c:v>
                      </c:pt>
                      <c:pt idx="18">
                        <c:v>43896</c:v>
                      </c:pt>
                      <c:pt idx="19">
                        <c:v>43897</c:v>
                      </c:pt>
                      <c:pt idx="20">
                        <c:v>43898</c:v>
                      </c:pt>
                      <c:pt idx="21">
                        <c:v>43899</c:v>
                      </c:pt>
                      <c:pt idx="22">
                        <c:v>43900</c:v>
                      </c:pt>
                      <c:pt idx="23">
                        <c:v>43901</c:v>
                      </c:pt>
                      <c:pt idx="24">
                        <c:v>43902</c:v>
                      </c:pt>
                      <c:pt idx="25">
                        <c:v>43903</c:v>
                      </c:pt>
                      <c:pt idx="26">
                        <c:v>43904</c:v>
                      </c:pt>
                      <c:pt idx="27">
                        <c:v>43905</c:v>
                      </c:pt>
                      <c:pt idx="28">
                        <c:v>43906</c:v>
                      </c:pt>
                      <c:pt idx="29">
                        <c:v>43907</c:v>
                      </c:pt>
                      <c:pt idx="30">
                        <c:v>43908</c:v>
                      </c:pt>
                      <c:pt idx="31">
                        <c:v>43909</c:v>
                      </c:pt>
                      <c:pt idx="32">
                        <c:v>43910</c:v>
                      </c:pt>
                      <c:pt idx="33">
                        <c:v>43911</c:v>
                      </c:pt>
                      <c:pt idx="34">
                        <c:v>43912</c:v>
                      </c:pt>
                      <c:pt idx="35">
                        <c:v>43913</c:v>
                      </c:pt>
                      <c:pt idx="36">
                        <c:v>43914</c:v>
                      </c:pt>
                      <c:pt idx="37">
                        <c:v>43915</c:v>
                      </c:pt>
                      <c:pt idx="38">
                        <c:v>43916</c:v>
                      </c:pt>
                      <c:pt idx="39">
                        <c:v>43917</c:v>
                      </c:pt>
                      <c:pt idx="40">
                        <c:v>43918</c:v>
                      </c:pt>
                      <c:pt idx="41">
                        <c:v>43919</c:v>
                      </c:pt>
                      <c:pt idx="42">
                        <c:v>43920</c:v>
                      </c:pt>
                      <c:pt idx="43">
                        <c:v>43921</c:v>
                      </c:pt>
                      <c:pt idx="44">
                        <c:v>43922</c:v>
                      </c:pt>
                      <c:pt idx="45">
                        <c:v>43923</c:v>
                      </c:pt>
                      <c:pt idx="46">
                        <c:v>43924</c:v>
                      </c:pt>
                      <c:pt idx="47">
                        <c:v>43925</c:v>
                      </c:pt>
                      <c:pt idx="48">
                        <c:v>43926</c:v>
                      </c:pt>
                      <c:pt idx="49">
                        <c:v>43927</c:v>
                      </c:pt>
                      <c:pt idx="50">
                        <c:v>43928</c:v>
                      </c:pt>
                      <c:pt idx="51">
                        <c:v>43929</c:v>
                      </c:pt>
                      <c:pt idx="52">
                        <c:v>43930</c:v>
                      </c:pt>
                      <c:pt idx="53">
                        <c:v>43931</c:v>
                      </c:pt>
                      <c:pt idx="54">
                        <c:v>43932</c:v>
                      </c:pt>
                      <c:pt idx="55">
                        <c:v>43933</c:v>
                      </c:pt>
                      <c:pt idx="56">
                        <c:v>43934</c:v>
                      </c:pt>
                      <c:pt idx="57">
                        <c:v>43935</c:v>
                      </c:pt>
                      <c:pt idx="58">
                        <c:v>43936</c:v>
                      </c:pt>
                      <c:pt idx="59">
                        <c:v>43937</c:v>
                      </c:pt>
                      <c:pt idx="60">
                        <c:v>43938</c:v>
                      </c:pt>
                      <c:pt idx="61">
                        <c:v>43939</c:v>
                      </c:pt>
                      <c:pt idx="62">
                        <c:v>43940</c:v>
                      </c:pt>
                      <c:pt idx="63">
                        <c:v>43941</c:v>
                      </c:pt>
                      <c:pt idx="64">
                        <c:v>43942</c:v>
                      </c:pt>
                      <c:pt idx="65">
                        <c:v>43943</c:v>
                      </c:pt>
                    </c:numCache>
                  </c:numRef>
                </c:cat>
                <c:val>
                  <c:numRef>
                    <c:extLst>
                      <c:ext xmlns:c15="http://schemas.microsoft.com/office/drawing/2012/chart" uri="{02D57815-91ED-43cb-92C2-25804820EDAC}">
                        <c15:fullRef>
                          <c15:sqref>'timeline 1'!$K$12:$K$66</c15:sqref>
                        </c15:fullRef>
                        <c15:formulaRef>
                          <c15:sqref>'timeline 1'!$K$24:$K$66</c15:sqref>
                        </c15:formulaRef>
                      </c:ext>
                    </c:extLst>
                    <c:numCache>
                      <c:formatCode>General</c:formatCode>
                      <c:ptCount val="43"/>
                      <c:pt idx="0" formatCode="#,##0">
                        <c:v>1</c:v>
                      </c:pt>
                      <c:pt idx="1" formatCode="#,##0">
                        <c:v>0</c:v>
                      </c:pt>
                      <c:pt idx="2" formatCode="#,##0">
                        <c:v>2</c:v>
                      </c:pt>
                      <c:pt idx="3" formatCode="#,##0">
                        <c:v>0</c:v>
                      </c:pt>
                      <c:pt idx="4" formatCode="#,##0">
                        <c:v>1</c:v>
                      </c:pt>
                      <c:pt idx="5" formatCode="#,##0">
                        <c:v>1</c:v>
                      </c:pt>
                      <c:pt idx="6" formatCode="#,##0">
                        <c:v>0</c:v>
                      </c:pt>
                      <c:pt idx="7" formatCode="#,##0">
                        <c:v>5</c:v>
                      </c:pt>
                      <c:pt idx="8" formatCode="#,##0">
                        <c:v>2</c:v>
                      </c:pt>
                      <c:pt idx="9" formatCode="#,##0">
                        <c:v>8</c:v>
                      </c:pt>
                      <c:pt idx="10" formatCode="#,##0">
                        <c:v>4</c:v>
                      </c:pt>
                      <c:pt idx="11" formatCode="#,##0">
                        <c:v>19</c:v>
                      </c:pt>
                      <c:pt idx="12" formatCode="#,##0">
                        <c:v>15</c:v>
                      </c:pt>
                      <c:pt idx="13" formatCode="#,##0">
                        <c:v>18</c:v>
                      </c:pt>
                      <c:pt idx="14" formatCode="#,##0">
                        <c:v>30</c:v>
                      </c:pt>
                      <c:pt idx="15" formatCode="#,##0">
                        <c:v>30</c:v>
                      </c:pt>
                      <c:pt idx="16" formatCode="#,##0">
                        <c:v>43</c:v>
                      </c:pt>
                      <c:pt idx="17" formatCode="#,##0">
                        <c:v>34</c:v>
                      </c:pt>
                      <c:pt idx="18" formatCode="#,##0">
                        <c:v>63</c:v>
                      </c:pt>
                      <c:pt idx="19" formatCode="#,##0">
                        <c:v>80</c:v>
                      </c:pt>
                      <c:pt idx="20" formatCode="#,##0">
                        <c:v>78</c:v>
                      </c:pt>
                      <c:pt idx="21" formatCode="#,##0">
                        <c:v>112</c:v>
                      </c:pt>
                      <c:pt idx="22" formatCode="#,##0">
                        <c:v>93</c:v>
                      </c:pt>
                      <c:pt idx="23" formatCode="#,##0">
                        <c:v>132</c:v>
                      </c:pt>
                      <c:pt idx="24" formatCode="#,##0">
                        <c:v>93</c:v>
                      </c:pt>
                    </c:numCache>
                  </c:numRef>
                </c:val>
                <c:extLst xmlns:c15="http://schemas.microsoft.com/office/drawing/2012/chart">
                  <c:ext xmlns:c16="http://schemas.microsoft.com/office/drawing/2014/chart" uri="{C3380CC4-5D6E-409C-BE32-E72D297353CC}">
                    <c16:uniqueId val="{00000003-496C-4CA7-ABC6-64E3C2CC9755}"/>
                  </c:ext>
                </c:extLst>
              </c15:ser>
            </c15:filteredBarSeries>
          </c:ext>
        </c:extLst>
      </c:barChart>
      <c:dateAx>
        <c:axId val="778517976"/>
        <c:scaling>
          <c:orientation val="minMax"/>
        </c:scaling>
        <c:delete val="0"/>
        <c:axPos val="b"/>
        <c:numFmt formatCode="[$-413]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778510760"/>
        <c:crosses val="autoZero"/>
        <c:auto val="1"/>
        <c:lblOffset val="100"/>
        <c:baseTimeUnit val="days"/>
      </c:dateAx>
      <c:valAx>
        <c:axId val="778510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778517976"/>
        <c:crosses val="autoZero"/>
        <c:crossBetween val="between"/>
      </c:valAx>
      <c:spPr>
        <a:noFill/>
        <a:ln>
          <a:noFill/>
        </a:ln>
        <a:effectLst/>
      </c:spPr>
    </c:plotArea>
    <c:legend>
      <c:legendPos val="t"/>
      <c:layout>
        <c:manualLayout>
          <c:xMode val="edge"/>
          <c:yMode val="edge"/>
          <c:x val="0.16845057189542484"/>
          <c:y val="0.10046911764705885"/>
          <c:w val="0.82288635620915029"/>
          <c:h val="5.759656862745098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Netherlands</a:t>
            </a:r>
            <a:r>
              <a:rPr lang="nl-NL" sz="2000" b="1" baseline="0"/>
              <a:t> Timeline - The "Grain of Salt graph".</a:t>
            </a:r>
            <a:endParaRPr lang="nl-NL" sz="2000" b="1"/>
          </a:p>
        </c:rich>
      </c:tx>
      <c:layout>
        <c:manualLayout>
          <c:xMode val="edge"/>
          <c:yMode val="edge"/>
          <c:x val="0.39184763071895423"/>
          <c:y val="4.5653594771241833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6.6094934640522879E-2"/>
          <c:y val="0.10042285783627081"/>
          <c:w val="0.92229959150326801"/>
          <c:h val="0.75272673998263318"/>
        </c:manualLayout>
      </c:layout>
      <c:barChart>
        <c:barDir val="col"/>
        <c:grouping val="clustered"/>
        <c:varyColors val="0"/>
        <c:ser>
          <c:idx val="1"/>
          <c:order val="0"/>
          <c:tx>
            <c:strRef>
              <c:f>'timeline 1'!$N$11</c:f>
              <c:strCache>
                <c:ptCount val="1"/>
                <c:pt idx="0">
                  <c:v>Estimated date of infection  (T-14)</c:v>
                </c:pt>
              </c:strCache>
            </c:strRef>
          </c:tx>
          <c:spPr>
            <a:solidFill>
              <a:schemeClr val="accent2"/>
            </a:solidFill>
            <a:ln>
              <a:noFill/>
            </a:ln>
            <a:effectLst/>
          </c:spPr>
          <c:invertIfNegative val="0"/>
          <c:cat>
            <c:numRef>
              <c:extLst>
                <c:ext xmlns:c15="http://schemas.microsoft.com/office/drawing/2012/chart" uri="{02D57815-91ED-43cb-92C2-25804820EDAC}">
                  <c15:fullRef>
                    <c15:sqref>'timeline 1'!$S$12:$S$127</c15:sqref>
                  </c15:fullRef>
                </c:ext>
              </c:extLst>
              <c:f>'timeline 1'!$S$18:$S$127</c:f>
              <c:numCache>
                <c:formatCode>m/d/yyyy</c:formatCode>
                <c:ptCount val="110"/>
                <c:pt idx="0">
                  <c:v>43872</c:v>
                </c:pt>
                <c:pt idx="1">
                  <c:v>43873</c:v>
                </c:pt>
                <c:pt idx="2">
                  <c:v>43874</c:v>
                </c:pt>
                <c:pt idx="3">
                  <c:v>43875</c:v>
                </c:pt>
                <c:pt idx="4">
                  <c:v>43876</c:v>
                </c:pt>
                <c:pt idx="5">
                  <c:v>43877</c:v>
                </c:pt>
                <c:pt idx="6">
                  <c:v>43878</c:v>
                </c:pt>
                <c:pt idx="7">
                  <c:v>43879</c:v>
                </c:pt>
                <c:pt idx="8">
                  <c:v>43880</c:v>
                </c:pt>
                <c:pt idx="9">
                  <c:v>43881</c:v>
                </c:pt>
                <c:pt idx="10">
                  <c:v>43882</c:v>
                </c:pt>
                <c:pt idx="11">
                  <c:v>43883</c:v>
                </c:pt>
                <c:pt idx="12">
                  <c:v>43884</c:v>
                </c:pt>
                <c:pt idx="13">
                  <c:v>43885</c:v>
                </c:pt>
                <c:pt idx="14">
                  <c:v>43886</c:v>
                </c:pt>
                <c:pt idx="15">
                  <c:v>43887</c:v>
                </c:pt>
                <c:pt idx="16">
                  <c:v>43888</c:v>
                </c:pt>
                <c:pt idx="17">
                  <c:v>43889</c:v>
                </c:pt>
                <c:pt idx="18">
                  <c:v>43890</c:v>
                </c:pt>
                <c:pt idx="19">
                  <c:v>43891</c:v>
                </c:pt>
                <c:pt idx="20">
                  <c:v>43892</c:v>
                </c:pt>
                <c:pt idx="21">
                  <c:v>43893</c:v>
                </c:pt>
                <c:pt idx="22">
                  <c:v>43894</c:v>
                </c:pt>
                <c:pt idx="23">
                  <c:v>43895</c:v>
                </c:pt>
                <c:pt idx="24">
                  <c:v>43896</c:v>
                </c:pt>
                <c:pt idx="25">
                  <c:v>43897</c:v>
                </c:pt>
                <c:pt idx="26">
                  <c:v>43898</c:v>
                </c:pt>
                <c:pt idx="27">
                  <c:v>43899</c:v>
                </c:pt>
                <c:pt idx="28">
                  <c:v>43900</c:v>
                </c:pt>
                <c:pt idx="29">
                  <c:v>43901</c:v>
                </c:pt>
                <c:pt idx="30">
                  <c:v>43902</c:v>
                </c:pt>
                <c:pt idx="31">
                  <c:v>43903</c:v>
                </c:pt>
                <c:pt idx="32">
                  <c:v>43904</c:v>
                </c:pt>
                <c:pt idx="33">
                  <c:v>43905</c:v>
                </c:pt>
                <c:pt idx="34">
                  <c:v>43906</c:v>
                </c:pt>
                <c:pt idx="35">
                  <c:v>43907</c:v>
                </c:pt>
                <c:pt idx="36">
                  <c:v>43908</c:v>
                </c:pt>
                <c:pt idx="37">
                  <c:v>43909</c:v>
                </c:pt>
                <c:pt idx="38">
                  <c:v>43910</c:v>
                </c:pt>
                <c:pt idx="39">
                  <c:v>43911</c:v>
                </c:pt>
                <c:pt idx="40">
                  <c:v>43912</c:v>
                </c:pt>
                <c:pt idx="41">
                  <c:v>43913</c:v>
                </c:pt>
                <c:pt idx="42">
                  <c:v>43914</c:v>
                </c:pt>
                <c:pt idx="43">
                  <c:v>43915</c:v>
                </c:pt>
                <c:pt idx="44">
                  <c:v>43916</c:v>
                </c:pt>
                <c:pt idx="45">
                  <c:v>43917</c:v>
                </c:pt>
                <c:pt idx="46">
                  <c:v>43918</c:v>
                </c:pt>
                <c:pt idx="47">
                  <c:v>43919</c:v>
                </c:pt>
                <c:pt idx="48">
                  <c:v>43920</c:v>
                </c:pt>
                <c:pt idx="49">
                  <c:v>43921</c:v>
                </c:pt>
                <c:pt idx="50">
                  <c:v>43922</c:v>
                </c:pt>
                <c:pt idx="51">
                  <c:v>43923</c:v>
                </c:pt>
                <c:pt idx="52">
                  <c:v>43924</c:v>
                </c:pt>
                <c:pt idx="53">
                  <c:v>43925</c:v>
                </c:pt>
                <c:pt idx="54">
                  <c:v>43926</c:v>
                </c:pt>
                <c:pt idx="55">
                  <c:v>43927</c:v>
                </c:pt>
                <c:pt idx="56">
                  <c:v>43928</c:v>
                </c:pt>
                <c:pt idx="57">
                  <c:v>43929</c:v>
                </c:pt>
                <c:pt idx="58">
                  <c:v>43930</c:v>
                </c:pt>
                <c:pt idx="59">
                  <c:v>43931</c:v>
                </c:pt>
                <c:pt idx="60">
                  <c:v>43932</c:v>
                </c:pt>
                <c:pt idx="61">
                  <c:v>43933</c:v>
                </c:pt>
                <c:pt idx="62">
                  <c:v>43934</c:v>
                </c:pt>
                <c:pt idx="63">
                  <c:v>43935</c:v>
                </c:pt>
                <c:pt idx="64">
                  <c:v>43936</c:v>
                </c:pt>
                <c:pt idx="65">
                  <c:v>43937</c:v>
                </c:pt>
                <c:pt idx="66">
                  <c:v>43938</c:v>
                </c:pt>
                <c:pt idx="67">
                  <c:v>43939</c:v>
                </c:pt>
                <c:pt idx="68">
                  <c:v>43940</c:v>
                </c:pt>
                <c:pt idx="69">
                  <c:v>43941</c:v>
                </c:pt>
                <c:pt idx="70">
                  <c:v>43942</c:v>
                </c:pt>
                <c:pt idx="71">
                  <c:v>43943</c:v>
                </c:pt>
                <c:pt idx="72">
                  <c:v>43944</c:v>
                </c:pt>
                <c:pt idx="73">
                  <c:v>43945</c:v>
                </c:pt>
                <c:pt idx="74">
                  <c:v>43946</c:v>
                </c:pt>
                <c:pt idx="75">
                  <c:v>43947</c:v>
                </c:pt>
                <c:pt idx="76">
                  <c:v>43948</c:v>
                </c:pt>
                <c:pt idx="77">
                  <c:v>43949</c:v>
                </c:pt>
                <c:pt idx="78">
                  <c:v>43950</c:v>
                </c:pt>
                <c:pt idx="79">
                  <c:v>43951</c:v>
                </c:pt>
                <c:pt idx="80">
                  <c:v>43952</c:v>
                </c:pt>
                <c:pt idx="81">
                  <c:v>43953</c:v>
                </c:pt>
                <c:pt idx="82">
                  <c:v>43954</c:v>
                </c:pt>
                <c:pt idx="83">
                  <c:v>43955</c:v>
                </c:pt>
                <c:pt idx="84">
                  <c:v>43956</c:v>
                </c:pt>
                <c:pt idx="85">
                  <c:v>43957</c:v>
                </c:pt>
                <c:pt idx="86">
                  <c:v>43958</c:v>
                </c:pt>
                <c:pt idx="87">
                  <c:v>43959</c:v>
                </c:pt>
                <c:pt idx="88">
                  <c:v>43960</c:v>
                </c:pt>
                <c:pt idx="89">
                  <c:v>43961</c:v>
                </c:pt>
                <c:pt idx="90">
                  <c:v>43962</c:v>
                </c:pt>
                <c:pt idx="91">
                  <c:v>43963</c:v>
                </c:pt>
                <c:pt idx="92">
                  <c:v>43964</c:v>
                </c:pt>
                <c:pt idx="93">
                  <c:v>43965</c:v>
                </c:pt>
                <c:pt idx="94">
                  <c:v>43966</c:v>
                </c:pt>
                <c:pt idx="95">
                  <c:v>43967</c:v>
                </c:pt>
                <c:pt idx="96">
                  <c:v>43968</c:v>
                </c:pt>
                <c:pt idx="97">
                  <c:v>43969</c:v>
                </c:pt>
                <c:pt idx="98">
                  <c:v>43970</c:v>
                </c:pt>
                <c:pt idx="99">
                  <c:v>43971</c:v>
                </c:pt>
                <c:pt idx="100">
                  <c:v>43972</c:v>
                </c:pt>
                <c:pt idx="101">
                  <c:v>43973</c:v>
                </c:pt>
                <c:pt idx="102">
                  <c:v>43974</c:v>
                </c:pt>
                <c:pt idx="103">
                  <c:v>43975</c:v>
                </c:pt>
                <c:pt idx="104">
                  <c:v>43976</c:v>
                </c:pt>
                <c:pt idx="105">
                  <c:v>43977</c:v>
                </c:pt>
                <c:pt idx="106">
                  <c:v>43978</c:v>
                </c:pt>
                <c:pt idx="107">
                  <c:v>43979</c:v>
                </c:pt>
                <c:pt idx="108">
                  <c:v>43980</c:v>
                </c:pt>
                <c:pt idx="109">
                  <c:v>43981</c:v>
                </c:pt>
              </c:numCache>
            </c:numRef>
          </c:cat>
          <c:val>
            <c:numRef>
              <c:extLst>
                <c:ext xmlns:c15="http://schemas.microsoft.com/office/drawing/2012/chart" uri="{02D57815-91ED-43cb-92C2-25804820EDAC}">
                  <c15:fullRef>
                    <c15:sqref>'timeline 1'!$D$12:$D$110</c15:sqref>
                  </c15:fullRef>
                </c:ext>
              </c:extLst>
              <c:f>'timeline 1'!$D$18:$D$110</c:f>
              <c:numCache>
                <c:formatCode>General</c:formatCode>
                <c:ptCount val="93"/>
                <c:pt idx="2">
                  <c:v>1</c:v>
                </c:pt>
                <c:pt idx="3">
                  <c:v>8</c:v>
                </c:pt>
                <c:pt idx="4">
                  <c:v>1</c:v>
                </c:pt>
                <c:pt idx="5">
                  <c:v>10</c:v>
                </c:pt>
                <c:pt idx="6">
                  <c:v>14</c:v>
                </c:pt>
                <c:pt idx="7">
                  <c:v>6</c:v>
                </c:pt>
                <c:pt idx="8">
                  <c:v>13</c:v>
                </c:pt>
                <c:pt idx="9">
                  <c:v>13</c:v>
                </c:pt>
                <c:pt idx="10">
                  <c:v>20</c:v>
                </c:pt>
                <c:pt idx="11">
                  <c:v>17</c:v>
                </c:pt>
                <c:pt idx="12">
                  <c:v>25</c:v>
                </c:pt>
                <c:pt idx="13">
                  <c:v>47</c:v>
                </c:pt>
                <c:pt idx="14">
                  <c:v>39</c:v>
                </c:pt>
                <c:pt idx="15">
                  <c:v>54</c:v>
                </c:pt>
                <c:pt idx="16">
                  <c:v>81</c:v>
                </c:pt>
                <c:pt idx="17">
                  <c:v>87</c:v>
                </c:pt>
                <c:pt idx="18">
                  <c:v>90</c:v>
                </c:pt>
                <c:pt idx="19">
                  <c:v>101</c:v>
                </c:pt>
                <c:pt idx="20">
                  <c:v>184</c:v>
                </c:pt>
                <c:pt idx="21">
                  <c:v>179</c:v>
                </c:pt>
                <c:pt idx="22">
                  <c:v>246</c:v>
                </c:pt>
                <c:pt idx="23">
                  <c:v>350</c:v>
                </c:pt>
                <c:pt idx="24">
                  <c:v>333</c:v>
                </c:pt>
                <c:pt idx="25">
                  <c:v>280</c:v>
                </c:pt>
                <c:pt idx="26">
                  <c:v>301</c:v>
                </c:pt>
                <c:pt idx="27">
                  <c:v>558</c:v>
                </c:pt>
                <c:pt idx="28">
                  <c:v>478</c:v>
                </c:pt>
                <c:pt idx="29">
                  <c:v>512</c:v>
                </c:pt>
                <c:pt idx="30">
                  <c:v>490</c:v>
                </c:pt>
                <c:pt idx="31">
                  <c:v>611</c:v>
                </c:pt>
                <c:pt idx="32">
                  <c:v>340</c:v>
                </c:pt>
                <c:pt idx="33">
                  <c:v>300</c:v>
                </c:pt>
                <c:pt idx="34">
                  <c:v>503</c:v>
                </c:pt>
                <c:pt idx="35">
                  <c:v>341</c:v>
                </c:pt>
                <c:pt idx="36">
                  <c:v>363</c:v>
                </c:pt>
                <c:pt idx="37">
                  <c:v>351</c:v>
                </c:pt>
                <c:pt idx="38">
                  <c:v>334</c:v>
                </c:pt>
                <c:pt idx="39">
                  <c:v>197</c:v>
                </c:pt>
                <c:pt idx="40">
                  <c:v>215</c:v>
                </c:pt>
                <c:pt idx="41">
                  <c:v>313</c:v>
                </c:pt>
                <c:pt idx="42">
                  <c:v>192</c:v>
                </c:pt>
                <c:pt idx="43">
                  <c:v>190</c:v>
                </c:pt>
                <c:pt idx="44">
                  <c:v>187</c:v>
                </c:pt>
                <c:pt idx="45">
                  <c:v>171</c:v>
                </c:pt>
                <c:pt idx="46">
                  <c:v>132</c:v>
                </c:pt>
                <c:pt idx="47">
                  <c:v>126</c:v>
                </c:pt>
                <c:pt idx="48">
                  <c:v>135</c:v>
                </c:pt>
                <c:pt idx="49">
                  <c:v>159</c:v>
                </c:pt>
                <c:pt idx="50">
                  <c:v>106</c:v>
                </c:pt>
                <c:pt idx="51">
                  <c:v>101</c:v>
                </c:pt>
                <c:pt idx="52">
                  <c:v>122</c:v>
                </c:pt>
                <c:pt idx="53">
                  <c:v>71</c:v>
                </c:pt>
                <c:pt idx="54">
                  <c:v>60</c:v>
                </c:pt>
                <c:pt idx="55">
                  <c:v>90</c:v>
                </c:pt>
                <c:pt idx="56">
                  <c:v>70</c:v>
                </c:pt>
                <c:pt idx="57">
                  <c:v>70</c:v>
                </c:pt>
                <c:pt idx="58">
                  <c:v>77</c:v>
                </c:pt>
                <c:pt idx="59">
                  <c:v>43</c:v>
                </c:pt>
                <c:pt idx="60">
                  <c:v>45</c:v>
                </c:pt>
                <c:pt idx="61">
                  <c:v>31</c:v>
                </c:pt>
                <c:pt idx="62">
                  <c:v>38</c:v>
                </c:pt>
                <c:pt idx="63">
                  <c:v>60</c:v>
                </c:pt>
                <c:pt idx="64">
                  <c:v>39</c:v>
                </c:pt>
                <c:pt idx="65">
                  <c:v>35</c:v>
                </c:pt>
                <c:pt idx="66">
                  <c:v>29</c:v>
                </c:pt>
                <c:pt idx="67">
                  <c:v>16</c:v>
                </c:pt>
                <c:pt idx="68">
                  <c:v>33</c:v>
                </c:pt>
                <c:pt idx="69">
                  <c:v>32</c:v>
                </c:pt>
                <c:pt idx="70">
                  <c:v>15</c:v>
                </c:pt>
                <c:pt idx="71">
                  <c:v>36</c:v>
                </c:pt>
                <c:pt idx="72">
                  <c:v>26</c:v>
                </c:pt>
                <c:pt idx="73">
                  <c:v>27</c:v>
                </c:pt>
                <c:pt idx="74">
                  <c:v>16</c:v>
                </c:pt>
                <c:pt idx="75">
                  <c:v>13</c:v>
                </c:pt>
                <c:pt idx="76">
                  <c:v>22</c:v>
                </c:pt>
                <c:pt idx="77">
                  <c:v>10</c:v>
                </c:pt>
                <c:pt idx="78">
                  <c:v>19</c:v>
                </c:pt>
                <c:pt idx="79">
                  <c:v>11</c:v>
                </c:pt>
                <c:pt idx="80">
                  <c:v>10</c:v>
                </c:pt>
                <c:pt idx="81">
                  <c:v>8</c:v>
                </c:pt>
                <c:pt idx="82">
                  <c:v>6</c:v>
                </c:pt>
                <c:pt idx="83">
                  <c:v>11</c:v>
                </c:pt>
                <c:pt idx="84">
                  <c:v>7</c:v>
                </c:pt>
                <c:pt idx="85">
                  <c:v>9</c:v>
                </c:pt>
                <c:pt idx="86">
                  <c:v>9</c:v>
                </c:pt>
                <c:pt idx="87">
                  <c:v>9</c:v>
                </c:pt>
                <c:pt idx="88">
                  <c:v>4</c:v>
                </c:pt>
                <c:pt idx="89">
                  <c:v>2</c:v>
                </c:pt>
                <c:pt idx="90">
                  <c:v>12</c:v>
                </c:pt>
                <c:pt idx="91">
                  <c:v>4</c:v>
                </c:pt>
                <c:pt idx="92">
                  <c:v>2</c:v>
                </c:pt>
              </c:numCache>
            </c:numRef>
          </c:val>
          <c:extLst>
            <c:ext xmlns:c16="http://schemas.microsoft.com/office/drawing/2014/chart" uri="{C3380CC4-5D6E-409C-BE32-E72D297353CC}">
              <c16:uniqueId val="{00000000-0AA8-4AA9-9A5C-2ECDBB819C86}"/>
            </c:ext>
          </c:extLst>
        </c:ser>
        <c:ser>
          <c:idx val="0"/>
          <c:order val="1"/>
          <c:tx>
            <c:strRef>
              <c:f>'timeline 1'!$G$11</c:f>
              <c:strCache>
                <c:ptCount val="1"/>
                <c:pt idx="0">
                  <c:v>Hospitalized</c:v>
                </c:pt>
              </c:strCache>
            </c:strRef>
          </c:tx>
          <c:spPr>
            <a:solidFill>
              <a:schemeClr val="accent1"/>
            </a:solidFill>
            <a:ln>
              <a:noFill/>
            </a:ln>
            <a:effectLst/>
          </c:spPr>
          <c:invertIfNegative val="0"/>
          <c:cat>
            <c:numRef>
              <c:extLst>
                <c:ext xmlns:c15="http://schemas.microsoft.com/office/drawing/2012/chart" uri="{02D57815-91ED-43cb-92C2-25804820EDAC}">
                  <c15:fullRef>
                    <c15:sqref>'timeline 1'!$S$12:$S$127</c15:sqref>
                  </c15:fullRef>
                </c:ext>
              </c:extLst>
              <c:f>'timeline 1'!$S$18:$S$127</c:f>
              <c:numCache>
                <c:formatCode>m/d/yyyy</c:formatCode>
                <c:ptCount val="110"/>
                <c:pt idx="0">
                  <c:v>43872</c:v>
                </c:pt>
                <c:pt idx="1">
                  <c:v>43873</c:v>
                </c:pt>
                <c:pt idx="2">
                  <c:v>43874</c:v>
                </c:pt>
                <c:pt idx="3">
                  <c:v>43875</c:v>
                </c:pt>
                <c:pt idx="4">
                  <c:v>43876</c:v>
                </c:pt>
                <c:pt idx="5">
                  <c:v>43877</c:v>
                </c:pt>
                <c:pt idx="6">
                  <c:v>43878</c:v>
                </c:pt>
                <c:pt idx="7">
                  <c:v>43879</c:v>
                </c:pt>
                <c:pt idx="8">
                  <c:v>43880</c:v>
                </c:pt>
                <c:pt idx="9">
                  <c:v>43881</c:v>
                </c:pt>
                <c:pt idx="10">
                  <c:v>43882</c:v>
                </c:pt>
                <c:pt idx="11">
                  <c:v>43883</c:v>
                </c:pt>
                <c:pt idx="12">
                  <c:v>43884</c:v>
                </c:pt>
                <c:pt idx="13">
                  <c:v>43885</c:v>
                </c:pt>
                <c:pt idx="14">
                  <c:v>43886</c:v>
                </c:pt>
                <c:pt idx="15">
                  <c:v>43887</c:v>
                </c:pt>
                <c:pt idx="16">
                  <c:v>43888</c:v>
                </c:pt>
                <c:pt idx="17">
                  <c:v>43889</c:v>
                </c:pt>
                <c:pt idx="18">
                  <c:v>43890</c:v>
                </c:pt>
                <c:pt idx="19">
                  <c:v>43891</c:v>
                </c:pt>
                <c:pt idx="20">
                  <c:v>43892</c:v>
                </c:pt>
                <c:pt idx="21">
                  <c:v>43893</c:v>
                </c:pt>
                <c:pt idx="22">
                  <c:v>43894</c:v>
                </c:pt>
                <c:pt idx="23">
                  <c:v>43895</c:v>
                </c:pt>
                <c:pt idx="24">
                  <c:v>43896</c:v>
                </c:pt>
                <c:pt idx="25">
                  <c:v>43897</c:v>
                </c:pt>
                <c:pt idx="26">
                  <c:v>43898</c:v>
                </c:pt>
                <c:pt idx="27">
                  <c:v>43899</c:v>
                </c:pt>
                <c:pt idx="28">
                  <c:v>43900</c:v>
                </c:pt>
                <c:pt idx="29">
                  <c:v>43901</c:v>
                </c:pt>
                <c:pt idx="30">
                  <c:v>43902</c:v>
                </c:pt>
                <c:pt idx="31">
                  <c:v>43903</c:v>
                </c:pt>
                <c:pt idx="32">
                  <c:v>43904</c:v>
                </c:pt>
                <c:pt idx="33">
                  <c:v>43905</c:v>
                </c:pt>
                <c:pt idx="34">
                  <c:v>43906</c:v>
                </c:pt>
                <c:pt idx="35">
                  <c:v>43907</c:v>
                </c:pt>
                <c:pt idx="36">
                  <c:v>43908</c:v>
                </c:pt>
                <c:pt idx="37">
                  <c:v>43909</c:v>
                </c:pt>
                <c:pt idx="38">
                  <c:v>43910</c:v>
                </c:pt>
                <c:pt idx="39">
                  <c:v>43911</c:v>
                </c:pt>
                <c:pt idx="40">
                  <c:v>43912</c:v>
                </c:pt>
                <c:pt idx="41">
                  <c:v>43913</c:v>
                </c:pt>
                <c:pt idx="42">
                  <c:v>43914</c:v>
                </c:pt>
                <c:pt idx="43">
                  <c:v>43915</c:v>
                </c:pt>
                <c:pt idx="44">
                  <c:v>43916</c:v>
                </c:pt>
                <c:pt idx="45">
                  <c:v>43917</c:v>
                </c:pt>
                <c:pt idx="46">
                  <c:v>43918</c:v>
                </c:pt>
                <c:pt idx="47">
                  <c:v>43919</c:v>
                </c:pt>
                <c:pt idx="48">
                  <c:v>43920</c:v>
                </c:pt>
                <c:pt idx="49">
                  <c:v>43921</c:v>
                </c:pt>
                <c:pt idx="50">
                  <c:v>43922</c:v>
                </c:pt>
                <c:pt idx="51">
                  <c:v>43923</c:v>
                </c:pt>
                <c:pt idx="52">
                  <c:v>43924</c:v>
                </c:pt>
                <c:pt idx="53">
                  <c:v>43925</c:v>
                </c:pt>
                <c:pt idx="54">
                  <c:v>43926</c:v>
                </c:pt>
                <c:pt idx="55">
                  <c:v>43927</c:v>
                </c:pt>
                <c:pt idx="56">
                  <c:v>43928</c:v>
                </c:pt>
                <c:pt idx="57">
                  <c:v>43929</c:v>
                </c:pt>
                <c:pt idx="58">
                  <c:v>43930</c:v>
                </c:pt>
                <c:pt idx="59">
                  <c:v>43931</c:v>
                </c:pt>
                <c:pt idx="60">
                  <c:v>43932</c:v>
                </c:pt>
                <c:pt idx="61">
                  <c:v>43933</c:v>
                </c:pt>
                <c:pt idx="62">
                  <c:v>43934</c:v>
                </c:pt>
                <c:pt idx="63">
                  <c:v>43935</c:v>
                </c:pt>
                <c:pt idx="64">
                  <c:v>43936</c:v>
                </c:pt>
                <c:pt idx="65">
                  <c:v>43937</c:v>
                </c:pt>
                <c:pt idx="66">
                  <c:v>43938</c:v>
                </c:pt>
                <c:pt idx="67">
                  <c:v>43939</c:v>
                </c:pt>
                <c:pt idx="68">
                  <c:v>43940</c:v>
                </c:pt>
                <c:pt idx="69">
                  <c:v>43941</c:v>
                </c:pt>
                <c:pt idx="70">
                  <c:v>43942</c:v>
                </c:pt>
                <c:pt idx="71">
                  <c:v>43943</c:v>
                </c:pt>
                <c:pt idx="72">
                  <c:v>43944</c:v>
                </c:pt>
                <c:pt idx="73">
                  <c:v>43945</c:v>
                </c:pt>
                <c:pt idx="74">
                  <c:v>43946</c:v>
                </c:pt>
                <c:pt idx="75">
                  <c:v>43947</c:v>
                </c:pt>
                <c:pt idx="76">
                  <c:v>43948</c:v>
                </c:pt>
                <c:pt idx="77">
                  <c:v>43949</c:v>
                </c:pt>
                <c:pt idx="78">
                  <c:v>43950</c:v>
                </c:pt>
                <c:pt idx="79">
                  <c:v>43951</c:v>
                </c:pt>
                <c:pt idx="80">
                  <c:v>43952</c:v>
                </c:pt>
                <c:pt idx="81">
                  <c:v>43953</c:v>
                </c:pt>
                <c:pt idx="82">
                  <c:v>43954</c:v>
                </c:pt>
                <c:pt idx="83">
                  <c:v>43955</c:v>
                </c:pt>
                <c:pt idx="84">
                  <c:v>43956</c:v>
                </c:pt>
                <c:pt idx="85">
                  <c:v>43957</c:v>
                </c:pt>
                <c:pt idx="86">
                  <c:v>43958</c:v>
                </c:pt>
                <c:pt idx="87">
                  <c:v>43959</c:v>
                </c:pt>
                <c:pt idx="88">
                  <c:v>43960</c:v>
                </c:pt>
                <c:pt idx="89">
                  <c:v>43961</c:v>
                </c:pt>
                <c:pt idx="90">
                  <c:v>43962</c:v>
                </c:pt>
                <c:pt idx="91">
                  <c:v>43963</c:v>
                </c:pt>
                <c:pt idx="92">
                  <c:v>43964</c:v>
                </c:pt>
                <c:pt idx="93">
                  <c:v>43965</c:v>
                </c:pt>
                <c:pt idx="94">
                  <c:v>43966</c:v>
                </c:pt>
                <c:pt idx="95">
                  <c:v>43967</c:v>
                </c:pt>
                <c:pt idx="96">
                  <c:v>43968</c:v>
                </c:pt>
                <c:pt idx="97">
                  <c:v>43969</c:v>
                </c:pt>
                <c:pt idx="98">
                  <c:v>43970</c:v>
                </c:pt>
                <c:pt idx="99">
                  <c:v>43971</c:v>
                </c:pt>
                <c:pt idx="100">
                  <c:v>43972</c:v>
                </c:pt>
                <c:pt idx="101">
                  <c:v>43973</c:v>
                </c:pt>
                <c:pt idx="102">
                  <c:v>43974</c:v>
                </c:pt>
                <c:pt idx="103">
                  <c:v>43975</c:v>
                </c:pt>
                <c:pt idx="104">
                  <c:v>43976</c:v>
                </c:pt>
                <c:pt idx="105">
                  <c:v>43977</c:v>
                </c:pt>
                <c:pt idx="106">
                  <c:v>43978</c:v>
                </c:pt>
                <c:pt idx="107">
                  <c:v>43979</c:v>
                </c:pt>
                <c:pt idx="108">
                  <c:v>43980</c:v>
                </c:pt>
                <c:pt idx="109">
                  <c:v>43981</c:v>
                </c:pt>
              </c:numCache>
            </c:numRef>
          </c:cat>
          <c:val>
            <c:numRef>
              <c:extLst>
                <c:ext xmlns:c15="http://schemas.microsoft.com/office/drawing/2012/chart" uri="{02D57815-91ED-43cb-92C2-25804820EDAC}">
                  <c15:fullRef>
                    <c15:sqref>'timeline 1'!$G$12:$G$127</c15:sqref>
                  </c15:fullRef>
                </c:ext>
              </c:extLst>
              <c:f>'timeline 1'!$G$18:$G$127</c:f>
              <c:numCache>
                <c:formatCode>General</c:formatCode>
                <c:ptCount val="110"/>
                <c:pt idx="16">
                  <c:v>1</c:v>
                </c:pt>
                <c:pt idx="17">
                  <c:v>8</c:v>
                </c:pt>
                <c:pt idx="18">
                  <c:v>1</c:v>
                </c:pt>
                <c:pt idx="19">
                  <c:v>10</c:v>
                </c:pt>
                <c:pt idx="20">
                  <c:v>14</c:v>
                </c:pt>
                <c:pt idx="21">
                  <c:v>6</c:v>
                </c:pt>
                <c:pt idx="22">
                  <c:v>13</c:v>
                </c:pt>
                <c:pt idx="23">
                  <c:v>13</c:v>
                </c:pt>
                <c:pt idx="24">
                  <c:v>20</c:v>
                </c:pt>
                <c:pt idx="25">
                  <c:v>17</c:v>
                </c:pt>
                <c:pt idx="26">
                  <c:v>25</c:v>
                </c:pt>
                <c:pt idx="27">
                  <c:v>47</c:v>
                </c:pt>
                <c:pt idx="28">
                  <c:v>39</c:v>
                </c:pt>
                <c:pt idx="29">
                  <c:v>54</c:v>
                </c:pt>
                <c:pt idx="30">
                  <c:v>81</c:v>
                </c:pt>
                <c:pt idx="31">
                  <c:v>87</c:v>
                </c:pt>
                <c:pt idx="32">
                  <c:v>90</c:v>
                </c:pt>
                <c:pt idx="33">
                  <c:v>101</c:v>
                </c:pt>
                <c:pt idx="34">
                  <c:v>184</c:v>
                </c:pt>
                <c:pt idx="35">
                  <c:v>179</c:v>
                </c:pt>
                <c:pt idx="36">
                  <c:v>246</c:v>
                </c:pt>
                <c:pt idx="37">
                  <c:v>350</c:v>
                </c:pt>
                <c:pt idx="38">
                  <c:v>333</c:v>
                </c:pt>
                <c:pt idx="39" formatCode="0">
                  <c:v>280</c:v>
                </c:pt>
                <c:pt idx="40" formatCode="0">
                  <c:v>301</c:v>
                </c:pt>
                <c:pt idx="41" formatCode="0">
                  <c:v>558</c:v>
                </c:pt>
                <c:pt idx="42">
                  <c:v>478</c:v>
                </c:pt>
                <c:pt idx="43">
                  <c:v>512</c:v>
                </c:pt>
                <c:pt idx="44">
                  <c:v>490</c:v>
                </c:pt>
                <c:pt idx="45" formatCode="0">
                  <c:v>611</c:v>
                </c:pt>
                <c:pt idx="46">
                  <c:v>340</c:v>
                </c:pt>
                <c:pt idx="47" formatCode="0">
                  <c:v>300</c:v>
                </c:pt>
                <c:pt idx="48" formatCode="0">
                  <c:v>503</c:v>
                </c:pt>
                <c:pt idx="49" formatCode="0">
                  <c:v>341</c:v>
                </c:pt>
                <c:pt idx="50" formatCode="0">
                  <c:v>363</c:v>
                </c:pt>
                <c:pt idx="51" formatCode="0">
                  <c:v>351</c:v>
                </c:pt>
                <c:pt idx="52" formatCode="0">
                  <c:v>334</c:v>
                </c:pt>
                <c:pt idx="53" formatCode="0">
                  <c:v>197</c:v>
                </c:pt>
                <c:pt idx="54" formatCode="0">
                  <c:v>215</c:v>
                </c:pt>
                <c:pt idx="55" formatCode="0">
                  <c:v>313</c:v>
                </c:pt>
                <c:pt idx="56" formatCode="0">
                  <c:v>192</c:v>
                </c:pt>
                <c:pt idx="57" formatCode="0">
                  <c:v>190</c:v>
                </c:pt>
                <c:pt idx="58" formatCode="0">
                  <c:v>187</c:v>
                </c:pt>
                <c:pt idx="59" formatCode="0">
                  <c:v>171</c:v>
                </c:pt>
                <c:pt idx="60" formatCode="0">
                  <c:v>132</c:v>
                </c:pt>
                <c:pt idx="61" formatCode="0">
                  <c:v>126</c:v>
                </c:pt>
                <c:pt idx="62" formatCode="0">
                  <c:v>135</c:v>
                </c:pt>
                <c:pt idx="63" formatCode="0">
                  <c:v>159</c:v>
                </c:pt>
                <c:pt idx="64" formatCode="0">
                  <c:v>106</c:v>
                </c:pt>
                <c:pt idx="65" formatCode="0">
                  <c:v>101</c:v>
                </c:pt>
                <c:pt idx="66" formatCode="0">
                  <c:v>122</c:v>
                </c:pt>
                <c:pt idx="67" formatCode="0">
                  <c:v>71</c:v>
                </c:pt>
                <c:pt idx="68" formatCode="0">
                  <c:v>60</c:v>
                </c:pt>
                <c:pt idx="69" formatCode="0">
                  <c:v>90</c:v>
                </c:pt>
                <c:pt idx="70" formatCode="0">
                  <c:v>70</c:v>
                </c:pt>
                <c:pt idx="71" formatCode="0">
                  <c:v>70</c:v>
                </c:pt>
                <c:pt idx="72" formatCode="0">
                  <c:v>77</c:v>
                </c:pt>
                <c:pt idx="73" formatCode="0">
                  <c:v>43</c:v>
                </c:pt>
                <c:pt idx="74" formatCode="0">
                  <c:v>45</c:v>
                </c:pt>
                <c:pt idx="75" formatCode="0">
                  <c:v>31</c:v>
                </c:pt>
                <c:pt idx="76" formatCode="0">
                  <c:v>38</c:v>
                </c:pt>
                <c:pt idx="77" formatCode="0">
                  <c:v>60</c:v>
                </c:pt>
                <c:pt idx="78" formatCode="0">
                  <c:v>39</c:v>
                </c:pt>
                <c:pt idx="79" formatCode="0">
                  <c:v>35</c:v>
                </c:pt>
                <c:pt idx="80" formatCode="0">
                  <c:v>29</c:v>
                </c:pt>
                <c:pt idx="81" formatCode="0">
                  <c:v>16</c:v>
                </c:pt>
                <c:pt idx="82" formatCode="0">
                  <c:v>33</c:v>
                </c:pt>
                <c:pt idx="83" formatCode="0">
                  <c:v>32</c:v>
                </c:pt>
                <c:pt idx="84" formatCode="0">
                  <c:v>15</c:v>
                </c:pt>
                <c:pt idx="85" formatCode="0">
                  <c:v>36</c:v>
                </c:pt>
                <c:pt idx="86" formatCode="0">
                  <c:v>26</c:v>
                </c:pt>
                <c:pt idx="87" formatCode="0">
                  <c:v>27</c:v>
                </c:pt>
                <c:pt idx="88">
                  <c:v>16</c:v>
                </c:pt>
                <c:pt idx="89">
                  <c:v>13</c:v>
                </c:pt>
                <c:pt idx="90">
                  <c:v>22</c:v>
                </c:pt>
                <c:pt idx="91">
                  <c:v>10</c:v>
                </c:pt>
                <c:pt idx="92">
                  <c:v>19</c:v>
                </c:pt>
                <c:pt idx="93">
                  <c:v>11</c:v>
                </c:pt>
                <c:pt idx="94">
                  <c:v>10</c:v>
                </c:pt>
                <c:pt idx="95">
                  <c:v>8</c:v>
                </c:pt>
                <c:pt idx="96">
                  <c:v>6</c:v>
                </c:pt>
                <c:pt idx="97">
                  <c:v>11</c:v>
                </c:pt>
                <c:pt idx="98">
                  <c:v>7</c:v>
                </c:pt>
                <c:pt idx="99">
                  <c:v>9</c:v>
                </c:pt>
                <c:pt idx="100">
                  <c:v>9</c:v>
                </c:pt>
                <c:pt idx="101">
                  <c:v>9</c:v>
                </c:pt>
                <c:pt idx="102">
                  <c:v>4</c:v>
                </c:pt>
                <c:pt idx="103">
                  <c:v>2</c:v>
                </c:pt>
                <c:pt idx="104">
                  <c:v>12</c:v>
                </c:pt>
                <c:pt idx="105">
                  <c:v>4</c:v>
                </c:pt>
                <c:pt idx="106">
                  <c:v>2</c:v>
                </c:pt>
                <c:pt idx="107">
                  <c:v>0</c:v>
                </c:pt>
                <c:pt idx="108">
                  <c:v>0</c:v>
                </c:pt>
                <c:pt idx="109">
                  <c:v>0</c:v>
                </c:pt>
              </c:numCache>
            </c:numRef>
          </c:val>
          <c:extLst>
            <c:ext xmlns:c16="http://schemas.microsoft.com/office/drawing/2014/chart" uri="{C3380CC4-5D6E-409C-BE32-E72D297353CC}">
              <c16:uniqueId val="{00000001-0AA8-4AA9-9A5C-2ECDBB819C86}"/>
            </c:ext>
          </c:extLst>
        </c:ser>
        <c:dLbls>
          <c:showLegendKey val="0"/>
          <c:showVal val="0"/>
          <c:showCatName val="0"/>
          <c:showSerName val="0"/>
          <c:showPercent val="0"/>
          <c:showBubbleSize val="0"/>
        </c:dLbls>
        <c:gapWidth val="50"/>
        <c:axId val="778517976"/>
        <c:axId val="778510760"/>
        <c:extLst>
          <c:ext xmlns:c15="http://schemas.microsoft.com/office/drawing/2012/chart" uri="{02D57815-91ED-43cb-92C2-25804820EDAC}">
            <c15:filteredBarSeries>
              <c15:ser>
                <c:idx val="3"/>
                <c:order val="2"/>
                <c:tx>
                  <c:strRef>
                    <c:extLst>
                      <c:ext uri="{02D57815-91ED-43cb-92C2-25804820EDAC}">
                        <c15:formulaRef>
                          <c15:sqref>'timeline 1'!$L$11</c15:sqref>
                        </c15:formulaRef>
                      </c:ext>
                    </c:extLst>
                    <c:strCache>
                      <c:ptCount val="1"/>
                      <c:pt idx="0">
                        <c:v>New Deceased</c:v>
                      </c:pt>
                    </c:strCache>
                  </c:strRef>
                </c:tx>
                <c:spPr>
                  <a:solidFill>
                    <a:srgbClr val="FF0000"/>
                  </a:solidFill>
                  <a:ln>
                    <a:solidFill>
                      <a:srgbClr val="FF0000"/>
                    </a:solidFill>
                  </a:ln>
                  <a:effectLst/>
                </c:spPr>
                <c:invertIfNegative val="0"/>
                <c:cat>
                  <c:numRef>
                    <c:extLst>
                      <c:ext uri="{02D57815-91ED-43cb-92C2-25804820EDAC}">
                        <c15:fullRef>
                          <c15:sqref>'timeline 1'!$S$12:$S$127</c15:sqref>
                        </c15:fullRef>
                        <c15:formulaRef>
                          <c15:sqref>'timeline 1'!$S$18:$S$127</c15:sqref>
                        </c15:formulaRef>
                      </c:ext>
                    </c:extLst>
                    <c:numCache>
                      <c:formatCode>m/d/yyyy</c:formatCode>
                      <c:ptCount val="110"/>
                      <c:pt idx="0">
                        <c:v>43872</c:v>
                      </c:pt>
                      <c:pt idx="1">
                        <c:v>43873</c:v>
                      </c:pt>
                      <c:pt idx="2">
                        <c:v>43874</c:v>
                      </c:pt>
                      <c:pt idx="3">
                        <c:v>43875</c:v>
                      </c:pt>
                      <c:pt idx="4">
                        <c:v>43876</c:v>
                      </c:pt>
                      <c:pt idx="5">
                        <c:v>43877</c:v>
                      </c:pt>
                      <c:pt idx="6">
                        <c:v>43878</c:v>
                      </c:pt>
                      <c:pt idx="7">
                        <c:v>43879</c:v>
                      </c:pt>
                      <c:pt idx="8">
                        <c:v>43880</c:v>
                      </c:pt>
                      <c:pt idx="9">
                        <c:v>43881</c:v>
                      </c:pt>
                      <c:pt idx="10">
                        <c:v>43882</c:v>
                      </c:pt>
                      <c:pt idx="11">
                        <c:v>43883</c:v>
                      </c:pt>
                      <c:pt idx="12">
                        <c:v>43884</c:v>
                      </c:pt>
                      <c:pt idx="13">
                        <c:v>43885</c:v>
                      </c:pt>
                      <c:pt idx="14">
                        <c:v>43886</c:v>
                      </c:pt>
                      <c:pt idx="15">
                        <c:v>43887</c:v>
                      </c:pt>
                      <c:pt idx="16">
                        <c:v>43888</c:v>
                      </c:pt>
                      <c:pt idx="17">
                        <c:v>43889</c:v>
                      </c:pt>
                      <c:pt idx="18">
                        <c:v>43890</c:v>
                      </c:pt>
                      <c:pt idx="19">
                        <c:v>43891</c:v>
                      </c:pt>
                      <c:pt idx="20">
                        <c:v>43892</c:v>
                      </c:pt>
                      <c:pt idx="21">
                        <c:v>43893</c:v>
                      </c:pt>
                      <c:pt idx="22">
                        <c:v>43894</c:v>
                      </c:pt>
                      <c:pt idx="23">
                        <c:v>43895</c:v>
                      </c:pt>
                      <c:pt idx="24">
                        <c:v>43896</c:v>
                      </c:pt>
                      <c:pt idx="25">
                        <c:v>43897</c:v>
                      </c:pt>
                      <c:pt idx="26">
                        <c:v>43898</c:v>
                      </c:pt>
                      <c:pt idx="27">
                        <c:v>43899</c:v>
                      </c:pt>
                      <c:pt idx="28">
                        <c:v>43900</c:v>
                      </c:pt>
                      <c:pt idx="29">
                        <c:v>43901</c:v>
                      </c:pt>
                      <c:pt idx="30">
                        <c:v>43902</c:v>
                      </c:pt>
                      <c:pt idx="31">
                        <c:v>43903</c:v>
                      </c:pt>
                      <c:pt idx="32">
                        <c:v>43904</c:v>
                      </c:pt>
                      <c:pt idx="33">
                        <c:v>43905</c:v>
                      </c:pt>
                      <c:pt idx="34">
                        <c:v>43906</c:v>
                      </c:pt>
                      <c:pt idx="35">
                        <c:v>43907</c:v>
                      </c:pt>
                      <c:pt idx="36">
                        <c:v>43908</c:v>
                      </c:pt>
                      <c:pt idx="37">
                        <c:v>43909</c:v>
                      </c:pt>
                      <c:pt idx="38">
                        <c:v>43910</c:v>
                      </c:pt>
                      <c:pt idx="39">
                        <c:v>43911</c:v>
                      </c:pt>
                      <c:pt idx="40">
                        <c:v>43912</c:v>
                      </c:pt>
                      <c:pt idx="41">
                        <c:v>43913</c:v>
                      </c:pt>
                      <c:pt idx="42">
                        <c:v>43914</c:v>
                      </c:pt>
                      <c:pt idx="43">
                        <c:v>43915</c:v>
                      </c:pt>
                      <c:pt idx="44">
                        <c:v>43916</c:v>
                      </c:pt>
                      <c:pt idx="45">
                        <c:v>43917</c:v>
                      </c:pt>
                      <c:pt idx="46">
                        <c:v>43918</c:v>
                      </c:pt>
                      <c:pt idx="47">
                        <c:v>43919</c:v>
                      </c:pt>
                      <c:pt idx="48">
                        <c:v>43920</c:v>
                      </c:pt>
                      <c:pt idx="49">
                        <c:v>43921</c:v>
                      </c:pt>
                      <c:pt idx="50">
                        <c:v>43922</c:v>
                      </c:pt>
                      <c:pt idx="51">
                        <c:v>43923</c:v>
                      </c:pt>
                      <c:pt idx="52">
                        <c:v>43924</c:v>
                      </c:pt>
                      <c:pt idx="53">
                        <c:v>43925</c:v>
                      </c:pt>
                      <c:pt idx="54">
                        <c:v>43926</c:v>
                      </c:pt>
                      <c:pt idx="55">
                        <c:v>43927</c:v>
                      </c:pt>
                      <c:pt idx="56">
                        <c:v>43928</c:v>
                      </c:pt>
                      <c:pt idx="57">
                        <c:v>43929</c:v>
                      </c:pt>
                      <c:pt idx="58">
                        <c:v>43930</c:v>
                      </c:pt>
                      <c:pt idx="59">
                        <c:v>43931</c:v>
                      </c:pt>
                      <c:pt idx="60">
                        <c:v>43932</c:v>
                      </c:pt>
                      <c:pt idx="61">
                        <c:v>43933</c:v>
                      </c:pt>
                      <c:pt idx="62">
                        <c:v>43934</c:v>
                      </c:pt>
                      <c:pt idx="63">
                        <c:v>43935</c:v>
                      </c:pt>
                      <c:pt idx="64">
                        <c:v>43936</c:v>
                      </c:pt>
                      <c:pt idx="65">
                        <c:v>43937</c:v>
                      </c:pt>
                      <c:pt idx="66">
                        <c:v>43938</c:v>
                      </c:pt>
                      <c:pt idx="67">
                        <c:v>43939</c:v>
                      </c:pt>
                      <c:pt idx="68">
                        <c:v>43940</c:v>
                      </c:pt>
                      <c:pt idx="69">
                        <c:v>43941</c:v>
                      </c:pt>
                      <c:pt idx="70">
                        <c:v>43942</c:v>
                      </c:pt>
                      <c:pt idx="71">
                        <c:v>43943</c:v>
                      </c:pt>
                      <c:pt idx="72">
                        <c:v>43944</c:v>
                      </c:pt>
                      <c:pt idx="73">
                        <c:v>43945</c:v>
                      </c:pt>
                      <c:pt idx="74">
                        <c:v>43946</c:v>
                      </c:pt>
                      <c:pt idx="75">
                        <c:v>43947</c:v>
                      </c:pt>
                      <c:pt idx="76">
                        <c:v>43948</c:v>
                      </c:pt>
                      <c:pt idx="77">
                        <c:v>43949</c:v>
                      </c:pt>
                      <c:pt idx="78">
                        <c:v>43950</c:v>
                      </c:pt>
                      <c:pt idx="79">
                        <c:v>43951</c:v>
                      </c:pt>
                      <c:pt idx="80">
                        <c:v>43952</c:v>
                      </c:pt>
                      <c:pt idx="81">
                        <c:v>43953</c:v>
                      </c:pt>
                      <c:pt idx="82">
                        <c:v>43954</c:v>
                      </c:pt>
                      <c:pt idx="83">
                        <c:v>43955</c:v>
                      </c:pt>
                      <c:pt idx="84">
                        <c:v>43956</c:v>
                      </c:pt>
                      <c:pt idx="85">
                        <c:v>43957</c:v>
                      </c:pt>
                      <c:pt idx="86">
                        <c:v>43958</c:v>
                      </c:pt>
                      <c:pt idx="87">
                        <c:v>43959</c:v>
                      </c:pt>
                      <c:pt idx="88">
                        <c:v>43960</c:v>
                      </c:pt>
                      <c:pt idx="89">
                        <c:v>43961</c:v>
                      </c:pt>
                      <c:pt idx="90">
                        <c:v>43962</c:v>
                      </c:pt>
                      <c:pt idx="91">
                        <c:v>43963</c:v>
                      </c:pt>
                      <c:pt idx="92">
                        <c:v>43964</c:v>
                      </c:pt>
                      <c:pt idx="93">
                        <c:v>43965</c:v>
                      </c:pt>
                      <c:pt idx="94">
                        <c:v>43966</c:v>
                      </c:pt>
                      <c:pt idx="95">
                        <c:v>43967</c:v>
                      </c:pt>
                      <c:pt idx="96">
                        <c:v>43968</c:v>
                      </c:pt>
                      <c:pt idx="97">
                        <c:v>43969</c:v>
                      </c:pt>
                      <c:pt idx="98">
                        <c:v>43970</c:v>
                      </c:pt>
                      <c:pt idx="99">
                        <c:v>43971</c:v>
                      </c:pt>
                      <c:pt idx="100">
                        <c:v>43972</c:v>
                      </c:pt>
                      <c:pt idx="101">
                        <c:v>43973</c:v>
                      </c:pt>
                      <c:pt idx="102">
                        <c:v>43974</c:v>
                      </c:pt>
                      <c:pt idx="103">
                        <c:v>43975</c:v>
                      </c:pt>
                      <c:pt idx="104">
                        <c:v>43976</c:v>
                      </c:pt>
                      <c:pt idx="105">
                        <c:v>43977</c:v>
                      </c:pt>
                      <c:pt idx="106">
                        <c:v>43978</c:v>
                      </c:pt>
                      <c:pt idx="107">
                        <c:v>43979</c:v>
                      </c:pt>
                      <c:pt idx="108">
                        <c:v>43980</c:v>
                      </c:pt>
                      <c:pt idx="109">
                        <c:v>43981</c:v>
                      </c:pt>
                    </c:numCache>
                  </c:numRef>
                </c:cat>
                <c:val>
                  <c:numRef>
                    <c:extLst>
                      <c:ext uri="{02D57815-91ED-43cb-92C2-25804820EDAC}">
                        <c15:fullRef>
                          <c15:sqref>'timeline 1'!$L$12:$L$66</c15:sqref>
                        </c15:fullRef>
                        <c15:formulaRef>
                          <c15:sqref>'timeline 1'!$L$18:$L$66</c15:sqref>
                        </c15:formulaRef>
                      </c:ext>
                    </c:extLst>
                    <c:numCache>
                      <c:formatCode>General</c:formatCode>
                      <c:ptCount val="49"/>
                      <c:pt idx="24" formatCode="#,##0">
                        <c:v>1</c:v>
                      </c:pt>
                      <c:pt idx="25" formatCode="#,##0">
                        <c:v>0</c:v>
                      </c:pt>
                      <c:pt idx="26" formatCode="#,##0">
                        <c:v>2</c:v>
                      </c:pt>
                      <c:pt idx="27" formatCode="#,##0">
                        <c:v>0</c:v>
                      </c:pt>
                      <c:pt idx="28" formatCode="#,##0">
                        <c:v>1</c:v>
                      </c:pt>
                      <c:pt idx="29" formatCode="#,##0">
                        <c:v>1</c:v>
                      </c:pt>
                      <c:pt idx="30" formatCode="#,##0">
                        <c:v>0</c:v>
                      </c:pt>
                      <c:pt idx="31" formatCode="#,##0">
                        <c:v>5</c:v>
                      </c:pt>
                      <c:pt idx="32" formatCode="#,##0">
                        <c:v>2</c:v>
                      </c:pt>
                      <c:pt idx="33" formatCode="#,##0">
                        <c:v>8</c:v>
                      </c:pt>
                      <c:pt idx="34" formatCode="#,##0">
                        <c:v>4</c:v>
                      </c:pt>
                      <c:pt idx="35" formatCode="#,##0">
                        <c:v>19</c:v>
                      </c:pt>
                      <c:pt idx="36" formatCode="#,##0">
                        <c:v>15</c:v>
                      </c:pt>
                      <c:pt idx="37" formatCode="#,##0">
                        <c:v>18</c:v>
                      </c:pt>
                      <c:pt idx="38" formatCode="#,##0">
                        <c:v>30</c:v>
                      </c:pt>
                      <c:pt idx="39" formatCode="#,##0">
                        <c:v>30</c:v>
                      </c:pt>
                      <c:pt idx="40" formatCode="#,##0">
                        <c:v>43</c:v>
                      </c:pt>
                      <c:pt idx="41" formatCode="#,##0">
                        <c:v>34</c:v>
                      </c:pt>
                      <c:pt idx="42" formatCode="#,##0">
                        <c:v>63</c:v>
                      </c:pt>
                      <c:pt idx="43" formatCode="#,##0">
                        <c:v>80</c:v>
                      </c:pt>
                      <c:pt idx="44" formatCode="#,##0">
                        <c:v>78</c:v>
                      </c:pt>
                      <c:pt idx="45" formatCode="#,##0">
                        <c:v>112</c:v>
                      </c:pt>
                      <c:pt idx="46" formatCode="#,##0">
                        <c:v>93</c:v>
                      </c:pt>
                      <c:pt idx="47" formatCode="0">
                        <c:v>132</c:v>
                      </c:pt>
                      <c:pt idx="48" formatCode="0">
                        <c:v>93</c:v>
                      </c:pt>
                    </c:numCache>
                  </c:numRef>
                </c:val>
                <c:extLst>
                  <c:ext xmlns:c16="http://schemas.microsoft.com/office/drawing/2014/chart" uri="{C3380CC4-5D6E-409C-BE32-E72D297353CC}">
                    <c16:uniqueId val="{00000002-0AA8-4AA9-9A5C-2ECDBB819C86}"/>
                  </c:ext>
                </c:extLst>
              </c15:ser>
            </c15:filteredBarSeries>
            <c15:filteredBarSeries>
              <c15:ser>
                <c:idx val="4"/>
                <c:order val="3"/>
                <c:tx>
                  <c:strRef>
                    <c:extLst xmlns:c15="http://schemas.microsoft.com/office/drawing/2012/chart">
                      <c:ext xmlns:c15="http://schemas.microsoft.com/office/drawing/2012/chart" uri="{02D57815-91ED-43cb-92C2-25804820EDAC}">
                        <c15:formulaRef>
                          <c15:sqref>'timeline 1'!$K$11</c15:sqref>
                        </c15:formulaRef>
                      </c:ext>
                    </c:extLst>
                    <c:strCache>
                      <c:ptCount val="1"/>
                      <c:pt idx="0">
                        <c:v>Deceased  T-19</c:v>
                      </c:pt>
                    </c:strCache>
                  </c:strRef>
                </c:tx>
                <c:spPr>
                  <a:solidFill>
                    <a:srgbClr val="FF0000">
                      <a:alpha val="40000"/>
                    </a:srgbClr>
                  </a:solidFill>
                  <a:ln>
                    <a:noFill/>
                  </a:ln>
                  <a:effectLst/>
                </c:spPr>
                <c:invertIfNegative val="0"/>
                <c:cat>
                  <c:numRef>
                    <c:extLst>
                      <c:ext xmlns:c15="http://schemas.microsoft.com/office/drawing/2012/chart" uri="{02D57815-91ED-43cb-92C2-25804820EDAC}">
                        <c15:fullRef>
                          <c15:sqref>'timeline 1'!$S$12:$S$127</c15:sqref>
                        </c15:fullRef>
                        <c15:formulaRef>
                          <c15:sqref>'timeline 1'!$S$18:$S$127</c15:sqref>
                        </c15:formulaRef>
                      </c:ext>
                    </c:extLst>
                    <c:numCache>
                      <c:formatCode>m/d/yyyy</c:formatCode>
                      <c:ptCount val="110"/>
                      <c:pt idx="0">
                        <c:v>43872</c:v>
                      </c:pt>
                      <c:pt idx="1">
                        <c:v>43873</c:v>
                      </c:pt>
                      <c:pt idx="2">
                        <c:v>43874</c:v>
                      </c:pt>
                      <c:pt idx="3">
                        <c:v>43875</c:v>
                      </c:pt>
                      <c:pt idx="4">
                        <c:v>43876</c:v>
                      </c:pt>
                      <c:pt idx="5">
                        <c:v>43877</c:v>
                      </c:pt>
                      <c:pt idx="6">
                        <c:v>43878</c:v>
                      </c:pt>
                      <c:pt idx="7">
                        <c:v>43879</c:v>
                      </c:pt>
                      <c:pt idx="8">
                        <c:v>43880</c:v>
                      </c:pt>
                      <c:pt idx="9">
                        <c:v>43881</c:v>
                      </c:pt>
                      <c:pt idx="10">
                        <c:v>43882</c:v>
                      </c:pt>
                      <c:pt idx="11">
                        <c:v>43883</c:v>
                      </c:pt>
                      <c:pt idx="12">
                        <c:v>43884</c:v>
                      </c:pt>
                      <c:pt idx="13">
                        <c:v>43885</c:v>
                      </c:pt>
                      <c:pt idx="14">
                        <c:v>43886</c:v>
                      </c:pt>
                      <c:pt idx="15">
                        <c:v>43887</c:v>
                      </c:pt>
                      <c:pt idx="16">
                        <c:v>43888</c:v>
                      </c:pt>
                      <c:pt idx="17">
                        <c:v>43889</c:v>
                      </c:pt>
                      <c:pt idx="18">
                        <c:v>43890</c:v>
                      </c:pt>
                      <c:pt idx="19">
                        <c:v>43891</c:v>
                      </c:pt>
                      <c:pt idx="20">
                        <c:v>43892</c:v>
                      </c:pt>
                      <c:pt idx="21">
                        <c:v>43893</c:v>
                      </c:pt>
                      <c:pt idx="22">
                        <c:v>43894</c:v>
                      </c:pt>
                      <c:pt idx="23">
                        <c:v>43895</c:v>
                      </c:pt>
                      <c:pt idx="24">
                        <c:v>43896</c:v>
                      </c:pt>
                      <c:pt idx="25">
                        <c:v>43897</c:v>
                      </c:pt>
                      <c:pt idx="26">
                        <c:v>43898</c:v>
                      </c:pt>
                      <c:pt idx="27">
                        <c:v>43899</c:v>
                      </c:pt>
                      <c:pt idx="28">
                        <c:v>43900</c:v>
                      </c:pt>
                      <c:pt idx="29">
                        <c:v>43901</c:v>
                      </c:pt>
                      <c:pt idx="30">
                        <c:v>43902</c:v>
                      </c:pt>
                      <c:pt idx="31">
                        <c:v>43903</c:v>
                      </c:pt>
                      <c:pt idx="32">
                        <c:v>43904</c:v>
                      </c:pt>
                      <c:pt idx="33">
                        <c:v>43905</c:v>
                      </c:pt>
                      <c:pt idx="34">
                        <c:v>43906</c:v>
                      </c:pt>
                      <c:pt idx="35">
                        <c:v>43907</c:v>
                      </c:pt>
                      <c:pt idx="36">
                        <c:v>43908</c:v>
                      </c:pt>
                      <c:pt idx="37">
                        <c:v>43909</c:v>
                      </c:pt>
                      <c:pt idx="38">
                        <c:v>43910</c:v>
                      </c:pt>
                      <c:pt idx="39">
                        <c:v>43911</c:v>
                      </c:pt>
                      <c:pt idx="40">
                        <c:v>43912</c:v>
                      </c:pt>
                      <c:pt idx="41">
                        <c:v>43913</c:v>
                      </c:pt>
                      <c:pt idx="42">
                        <c:v>43914</c:v>
                      </c:pt>
                      <c:pt idx="43">
                        <c:v>43915</c:v>
                      </c:pt>
                      <c:pt idx="44">
                        <c:v>43916</c:v>
                      </c:pt>
                      <c:pt idx="45">
                        <c:v>43917</c:v>
                      </c:pt>
                      <c:pt idx="46">
                        <c:v>43918</c:v>
                      </c:pt>
                      <c:pt idx="47">
                        <c:v>43919</c:v>
                      </c:pt>
                      <c:pt idx="48">
                        <c:v>43920</c:v>
                      </c:pt>
                      <c:pt idx="49">
                        <c:v>43921</c:v>
                      </c:pt>
                      <c:pt idx="50">
                        <c:v>43922</c:v>
                      </c:pt>
                      <c:pt idx="51">
                        <c:v>43923</c:v>
                      </c:pt>
                      <c:pt idx="52">
                        <c:v>43924</c:v>
                      </c:pt>
                      <c:pt idx="53">
                        <c:v>43925</c:v>
                      </c:pt>
                      <c:pt idx="54">
                        <c:v>43926</c:v>
                      </c:pt>
                      <c:pt idx="55">
                        <c:v>43927</c:v>
                      </c:pt>
                      <c:pt idx="56">
                        <c:v>43928</c:v>
                      </c:pt>
                      <c:pt idx="57">
                        <c:v>43929</c:v>
                      </c:pt>
                      <c:pt idx="58">
                        <c:v>43930</c:v>
                      </c:pt>
                      <c:pt idx="59">
                        <c:v>43931</c:v>
                      </c:pt>
                      <c:pt idx="60">
                        <c:v>43932</c:v>
                      </c:pt>
                      <c:pt idx="61">
                        <c:v>43933</c:v>
                      </c:pt>
                      <c:pt idx="62">
                        <c:v>43934</c:v>
                      </c:pt>
                      <c:pt idx="63">
                        <c:v>43935</c:v>
                      </c:pt>
                      <c:pt idx="64">
                        <c:v>43936</c:v>
                      </c:pt>
                      <c:pt idx="65">
                        <c:v>43937</c:v>
                      </c:pt>
                      <c:pt idx="66">
                        <c:v>43938</c:v>
                      </c:pt>
                      <c:pt idx="67">
                        <c:v>43939</c:v>
                      </c:pt>
                      <c:pt idx="68">
                        <c:v>43940</c:v>
                      </c:pt>
                      <c:pt idx="69">
                        <c:v>43941</c:v>
                      </c:pt>
                      <c:pt idx="70">
                        <c:v>43942</c:v>
                      </c:pt>
                      <c:pt idx="71">
                        <c:v>43943</c:v>
                      </c:pt>
                      <c:pt idx="72">
                        <c:v>43944</c:v>
                      </c:pt>
                      <c:pt idx="73">
                        <c:v>43945</c:v>
                      </c:pt>
                      <c:pt idx="74">
                        <c:v>43946</c:v>
                      </c:pt>
                      <c:pt idx="75">
                        <c:v>43947</c:v>
                      </c:pt>
                      <c:pt idx="76">
                        <c:v>43948</c:v>
                      </c:pt>
                      <c:pt idx="77">
                        <c:v>43949</c:v>
                      </c:pt>
                      <c:pt idx="78">
                        <c:v>43950</c:v>
                      </c:pt>
                      <c:pt idx="79">
                        <c:v>43951</c:v>
                      </c:pt>
                      <c:pt idx="80">
                        <c:v>43952</c:v>
                      </c:pt>
                      <c:pt idx="81">
                        <c:v>43953</c:v>
                      </c:pt>
                      <c:pt idx="82">
                        <c:v>43954</c:v>
                      </c:pt>
                      <c:pt idx="83">
                        <c:v>43955</c:v>
                      </c:pt>
                      <c:pt idx="84">
                        <c:v>43956</c:v>
                      </c:pt>
                      <c:pt idx="85">
                        <c:v>43957</c:v>
                      </c:pt>
                      <c:pt idx="86">
                        <c:v>43958</c:v>
                      </c:pt>
                      <c:pt idx="87">
                        <c:v>43959</c:v>
                      </c:pt>
                      <c:pt idx="88">
                        <c:v>43960</c:v>
                      </c:pt>
                      <c:pt idx="89">
                        <c:v>43961</c:v>
                      </c:pt>
                      <c:pt idx="90">
                        <c:v>43962</c:v>
                      </c:pt>
                      <c:pt idx="91">
                        <c:v>43963</c:v>
                      </c:pt>
                      <c:pt idx="92">
                        <c:v>43964</c:v>
                      </c:pt>
                      <c:pt idx="93">
                        <c:v>43965</c:v>
                      </c:pt>
                      <c:pt idx="94">
                        <c:v>43966</c:v>
                      </c:pt>
                      <c:pt idx="95">
                        <c:v>43967</c:v>
                      </c:pt>
                      <c:pt idx="96">
                        <c:v>43968</c:v>
                      </c:pt>
                      <c:pt idx="97">
                        <c:v>43969</c:v>
                      </c:pt>
                      <c:pt idx="98">
                        <c:v>43970</c:v>
                      </c:pt>
                      <c:pt idx="99">
                        <c:v>43971</c:v>
                      </c:pt>
                      <c:pt idx="100">
                        <c:v>43972</c:v>
                      </c:pt>
                      <c:pt idx="101">
                        <c:v>43973</c:v>
                      </c:pt>
                      <c:pt idx="102">
                        <c:v>43974</c:v>
                      </c:pt>
                      <c:pt idx="103">
                        <c:v>43975</c:v>
                      </c:pt>
                      <c:pt idx="104">
                        <c:v>43976</c:v>
                      </c:pt>
                      <c:pt idx="105">
                        <c:v>43977</c:v>
                      </c:pt>
                      <c:pt idx="106">
                        <c:v>43978</c:v>
                      </c:pt>
                      <c:pt idx="107">
                        <c:v>43979</c:v>
                      </c:pt>
                      <c:pt idx="108">
                        <c:v>43980</c:v>
                      </c:pt>
                      <c:pt idx="109">
                        <c:v>43981</c:v>
                      </c:pt>
                    </c:numCache>
                  </c:numRef>
                </c:cat>
                <c:val>
                  <c:numRef>
                    <c:extLst>
                      <c:ext xmlns:c15="http://schemas.microsoft.com/office/drawing/2012/chart" uri="{02D57815-91ED-43cb-92C2-25804820EDAC}">
                        <c15:fullRef>
                          <c15:sqref>'timeline 1'!$K$12:$K$66</c15:sqref>
                        </c15:fullRef>
                        <c15:formulaRef>
                          <c15:sqref>'timeline 1'!$K$18:$K$66</c15:sqref>
                        </c15:formulaRef>
                      </c:ext>
                    </c:extLst>
                    <c:numCache>
                      <c:formatCode>General</c:formatCode>
                      <c:ptCount val="49"/>
                      <c:pt idx="6" formatCode="#,##0">
                        <c:v>1</c:v>
                      </c:pt>
                      <c:pt idx="7" formatCode="#,##0">
                        <c:v>0</c:v>
                      </c:pt>
                      <c:pt idx="8" formatCode="#,##0">
                        <c:v>2</c:v>
                      </c:pt>
                      <c:pt idx="9" formatCode="#,##0">
                        <c:v>0</c:v>
                      </c:pt>
                      <c:pt idx="10" formatCode="#,##0">
                        <c:v>1</c:v>
                      </c:pt>
                      <c:pt idx="11" formatCode="#,##0">
                        <c:v>1</c:v>
                      </c:pt>
                      <c:pt idx="12" formatCode="#,##0">
                        <c:v>0</c:v>
                      </c:pt>
                      <c:pt idx="13" formatCode="#,##0">
                        <c:v>5</c:v>
                      </c:pt>
                      <c:pt idx="14" formatCode="#,##0">
                        <c:v>2</c:v>
                      </c:pt>
                      <c:pt idx="15" formatCode="#,##0">
                        <c:v>8</c:v>
                      </c:pt>
                      <c:pt idx="16" formatCode="#,##0">
                        <c:v>4</c:v>
                      </c:pt>
                      <c:pt idx="17" formatCode="#,##0">
                        <c:v>19</c:v>
                      </c:pt>
                      <c:pt idx="18" formatCode="#,##0">
                        <c:v>15</c:v>
                      </c:pt>
                      <c:pt idx="19" formatCode="#,##0">
                        <c:v>18</c:v>
                      </c:pt>
                      <c:pt idx="20" formatCode="#,##0">
                        <c:v>30</c:v>
                      </c:pt>
                      <c:pt idx="21" formatCode="#,##0">
                        <c:v>30</c:v>
                      </c:pt>
                      <c:pt idx="22" formatCode="#,##0">
                        <c:v>43</c:v>
                      </c:pt>
                      <c:pt idx="23" formatCode="#,##0">
                        <c:v>34</c:v>
                      </c:pt>
                      <c:pt idx="24" formatCode="#,##0">
                        <c:v>63</c:v>
                      </c:pt>
                      <c:pt idx="25" formatCode="#,##0">
                        <c:v>80</c:v>
                      </c:pt>
                      <c:pt idx="26" formatCode="#,##0">
                        <c:v>78</c:v>
                      </c:pt>
                      <c:pt idx="27" formatCode="#,##0">
                        <c:v>112</c:v>
                      </c:pt>
                      <c:pt idx="28" formatCode="#,##0">
                        <c:v>93</c:v>
                      </c:pt>
                      <c:pt idx="29" formatCode="#,##0">
                        <c:v>132</c:v>
                      </c:pt>
                      <c:pt idx="30" formatCode="#,##0">
                        <c:v>93</c:v>
                      </c:pt>
                    </c:numCache>
                  </c:numRef>
                </c:val>
                <c:extLst xmlns:c15="http://schemas.microsoft.com/office/drawing/2012/chart">
                  <c:ext xmlns:c16="http://schemas.microsoft.com/office/drawing/2014/chart" uri="{C3380CC4-5D6E-409C-BE32-E72D297353CC}">
                    <c16:uniqueId val="{00000003-0AA8-4AA9-9A5C-2ECDBB819C86}"/>
                  </c:ext>
                </c:extLst>
              </c15:ser>
            </c15:filteredBarSeries>
          </c:ext>
        </c:extLst>
      </c:barChart>
      <c:dateAx>
        <c:axId val="778517976"/>
        <c:scaling>
          <c:orientation val="minMax"/>
        </c:scaling>
        <c:delete val="0"/>
        <c:axPos val="b"/>
        <c:numFmt formatCode="[$-413]d/mmm;@" sourceLinked="0"/>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778510760"/>
        <c:crosses val="autoZero"/>
        <c:auto val="1"/>
        <c:lblOffset val="100"/>
        <c:baseTimeUnit val="days"/>
      </c:dateAx>
      <c:valAx>
        <c:axId val="778510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778517976"/>
        <c:crosses val="autoZero"/>
        <c:crossBetween val="between"/>
      </c:valAx>
      <c:spPr>
        <a:noFill/>
        <a:ln>
          <a:noFill/>
        </a:ln>
        <a:effectLst/>
      </c:spPr>
    </c:plotArea>
    <c:legend>
      <c:legendPos val="t"/>
      <c:layout>
        <c:manualLayout>
          <c:xMode val="edge"/>
          <c:yMode val="edge"/>
          <c:x val="0.16845057189542484"/>
          <c:y val="0.10046911764705885"/>
          <c:w val="0.82288635620915029"/>
          <c:h val="5.759656862745098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en-NL"/>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chemeClr val="bg2">
                    <a:lumMod val="10000"/>
                  </a:schemeClr>
                </a:solidFill>
                <a:latin typeface="+mn-lt"/>
                <a:ea typeface="+mn-ea"/>
                <a:cs typeface="+mn-cs"/>
              </a:defRPr>
            </a:pPr>
            <a:r>
              <a:rPr lang="en-US" sz="2000" b="1" i="0" baseline="0">
                <a:solidFill>
                  <a:schemeClr val="bg2">
                    <a:lumMod val="10000"/>
                  </a:schemeClr>
                </a:solidFill>
                <a:effectLst/>
              </a:rPr>
              <a:t>Outbreak COVID-19 Amsterdam</a:t>
            </a:r>
            <a:endParaRPr lang="en-NL" sz="2000">
              <a:solidFill>
                <a:schemeClr val="bg2">
                  <a:lumMod val="10000"/>
                </a:schemeClr>
              </a:solidFill>
              <a:effectLst/>
            </a:endParaRPr>
          </a:p>
        </c:rich>
      </c:tx>
      <c:layout>
        <c:manualLayout>
          <c:xMode val="edge"/>
          <c:yMode val="edge"/>
          <c:x val="0.2947501388888889"/>
          <c:y val="4.260916666666666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chemeClr val="bg2">
                  <a:lumMod val="10000"/>
                </a:scheme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8983708333333336"/>
        </c:manualLayout>
      </c:layout>
      <c:barChart>
        <c:barDir val="col"/>
        <c:grouping val="clustered"/>
        <c:varyColors val="0"/>
        <c:ser>
          <c:idx val="3"/>
          <c:order val="0"/>
          <c:tx>
            <c:strRef>
              <c:f>'Steden RIVM'!$S$3</c:f>
              <c:strCache>
                <c:ptCount val="1"/>
                <c:pt idx="0">
                  <c:v>Amsterdam - Cases</c:v>
                </c:pt>
              </c:strCache>
            </c:strRef>
          </c:tx>
          <c:spPr>
            <a:solidFill>
              <a:srgbClr val="4472C4">
                <a:lumMod val="40000"/>
                <a:lumOff val="60000"/>
              </a:srgbClr>
            </a:solidFill>
            <a:ln>
              <a:noFill/>
            </a:ln>
            <a:effectLst/>
          </c:spPr>
          <c:invertIfNegative val="0"/>
          <c:cat>
            <c:numRef>
              <c:extLst>
                <c:ext xmlns:c15="http://schemas.microsoft.com/office/drawing/2012/chart" uri="{02D57815-91ED-43cb-92C2-25804820EDAC}">
                  <c15:fullRef>
                    <c15:sqref>'Steden RIVM'!$O$3:$O$183</c15:sqref>
                  </c15:fullRef>
                </c:ext>
              </c:extLst>
              <c:f>'Steden RIVM'!$O$4:$O$183</c:f>
              <c:numCache>
                <c:formatCode>m/d/yyyy</c:formatCode>
                <c:ptCount val="180"/>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pt idx="173">
                  <c:v>44076</c:v>
                </c:pt>
                <c:pt idx="174">
                  <c:v>44077</c:v>
                </c:pt>
                <c:pt idx="175">
                  <c:v>44078</c:v>
                </c:pt>
                <c:pt idx="176">
                  <c:v>44079</c:v>
                </c:pt>
                <c:pt idx="177">
                  <c:v>44080</c:v>
                </c:pt>
                <c:pt idx="178">
                  <c:v>44081</c:v>
                </c:pt>
                <c:pt idx="179">
                  <c:v>44082</c:v>
                </c:pt>
              </c:numCache>
            </c:numRef>
          </c:cat>
          <c:val>
            <c:numRef>
              <c:extLst>
                <c:ext xmlns:c15="http://schemas.microsoft.com/office/drawing/2012/chart" uri="{02D57815-91ED-43cb-92C2-25804820EDAC}">
                  <c15:fullRef>
                    <c15:sqref>'Steden RIVM'!$S$5:$S$183</c15:sqref>
                  </c15:fullRef>
                </c:ext>
              </c:extLst>
              <c:f>'Steden RIVM'!$S$6:$S$183</c:f>
              <c:numCache>
                <c:formatCode>General</c:formatCode>
                <c:ptCount val="178"/>
                <c:pt idx="0">
                  <c:v>0</c:v>
                </c:pt>
                <c:pt idx="1">
                  <c:v>8</c:v>
                </c:pt>
                <c:pt idx="2">
                  <c:v>17</c:v>
                </c:pt>
                <c:pt idx="3">
                  <c:v>5</c:v>
                </c:pt>
                <c:pt idx="4">
                  <c:v>24</c:v>
                </c:pt>
                <c:pt idx="5">
                  <c:v>110</c:v>
                </c:pt>
                <c:pt idx="6">
                  <c:v>-32</c:v>
                </c:pt>
                <c:pt idx="7">
                  <c:v>27</c:v>
                </c:pt>
                <c:pt idx="8">
                  <c:v>15</c:v>
                </c:pt>
                <c:pt idx="9">
                  <c:v>47</c:v>
                </c:pt>
                <c:pt idx="10">
                  <c:v>47</c:v>
                </c:pt>
                <c:pt idx="11">
                  <c:v>54</c:v>
                </c:pt>
                <c:pt idx="12">
                  <c:v>62</c:v>
                </c:pt>
                <c:pt idx="13">
                  <c:v>68</c:v>
                </c:pt>
                <c:pt idx="14">
                  <c:v>55</c:v>
                </c:pt>
                <c:pt idx="15">
                  <c:v>40</c:v>
                </c:pt>
                <c:pt idx="16">
                  <c:v>48</c:v>
                </c:pt>
                <c:pt idx="17">
                  <c:v>48</c:v>
                </c:pt>
                <c:pt idx="18">
                  <c:v>56</c:v>
                </c:pt>
                <c:pt idx="19">
                  <c:v>41</c:v>
                </c:pt>
                <c:pt idx="20">
                  <c:v>47</c:v>
                </c:pt>
                <c:pt idx="21">
                  <c:v>69</c:v>
                </c:pt>
                <c:pt idx="22">
                  <c:v>29</c:v>
                </c:pt>
                <c:pt idx="23">
                  <c:v>24</c:v>
                </c:pt>
                <c:pt idx="24">
                  <c:v>11</c:v>
                </c:pt>
                <c:pt idx="25">
                  <c:v>53</c:v>
                </c:pt>
                <c:pt idx="26">
                  <c:v>83</c:v>
                </c:pt>
                <c:pt idx="27">
                  <c:v>50</c:v>
                </c:pt>
                <c:pt idx="28">
                  <c:v>45</c:v>
                </c:pt>
                <c:pt idx="29">
                  <c:v>30</c:v>
                </c:pt>
                <c:pt idx="30">
                  <c:v>46</c:v>
                </c:pt>
                <c:pt idx="31">
                  <c:v>27</c:v>
                </c:pt>
                <c:pt idx="32">
                  <c:v>55</c:v>
                </c:pt>
                <c:pt idx="33">
                  <c:v>73</c:v>
                </c:pt>
                <c:pt idx="34">
                  <c:v>68</c:v>
                </c:pt>
                <c:pt idx="35">
                  <c:v>54</c:v>
                </c:pt>
                <c:pt idx="36">
                  <c:v>35</c:v>
                </c:pt>
                <c:pt idx="37">
                  <c:v>38</c:v>
                </c:pt>
                <c:pt idx="38">
                  <c:v>39</c:v>
                </c:pt>
                <c:pt idx="39">
                  <c:v>51</c:v>
                </c:pt>
                <c:pt idx="40">
                  <c:v>33</c:v>
                </c:pt>
                <c:pt idx="41">
                  <c:v>42</c:v>
                </c:pt>
                <c:pt idx="42">
                  <c:v>41</c:v>
                </c:pt>
                <c:pt idx="43">
                  <c:v>20</c:v>
                </c:pt>
                <c:pt idx="44">
                  <c:v>15</c:v>
                </c:pt>
                <c:pt idx="45">
                  <c:v>38</c:v>
                </c:pt>
                <c:pt idx="46">
                  <c:v>26</c:v>
                </c:pt>
                <c:pt idx="47">
                  <c:v>31</c:v>
                </c:pt>
                <c:pt idx="48">
                  <c:v>35</c:v>
                </c:pt>
                <c:pt idx="49">
                  <c:v>14</c:v>
                </c:pt>
                <c:pt idx="50">
                  <c:v>5</c:v>
                </c:pt>
                <c:pt idx="51">
                  <c:v>41</c:v>
                </c:pt>
                <c:pt idx="52">
                  <c:v>32</c:v>
                </c:pt>
                <c:pt idx="53">
                  <c:v>36</c:v>
                </c:pt>
                <c:pt idx="54">
                  <c:v>21</c:v>
                </c:pt>
                <c:pt idx="55">
                  <c:v>14</c:v>
                </c:pt>
                <c:pt idx="56">
                  <c:v>19</c:v>
                </c:pt>
                <c:pt idx="57">
                  <c:v>22</c:v>
                </c:pt>
                <c:pt idx="58">
                  <c:v>9</c:v>
                </c:pt>
                <c:pt idx="59">
                  <c:v>11</c:v>
                </c:pt>
                <c:pt idx="60">
                  <c:v>20</c:v>
                </c:pt>
                <c:pt idx="61">
                  <c:v>13</c:v>
                </c:pt>
                <c:pt idx="62">
                  <c:v>14</c:v>
                </c:pt>
                <c:pt idx="63">
                  <c:v>6</c:v>
                </c:pt>
                <c:pt idx="64">
                  <c:v>4</c:v>
                </c:pt>
                <c:pt idx="65">
                  <c:v>5</c:v>
                </c:pt>
                <c:pt idx="66">
                  <c:v>10</c:v>
                </c:pt>
                <c:pt idx="67">
                  <c:v>13</c:v>
                </c:pt>
                <c:pt idx="68">
                  <c:v>9</c:v>
                </c:pt>
                <c:pt idx="69">
                  <c:v>7</c:v>
                </c:pt>
                <c:pt idx="70">
                  <c:v>4</c:v>
                </c:pt>
                <c:pt idx="71">
                  <c:v>4</c:v>
                </c:pt>
                <c:pt idx="72">
                  <c:v>4</c:v>
                </c:pt>
                <c:pt idx="73">
                  <c:v>6</c:v>
                </c:pt>
                <c:pt idx="74">
                  <c:v>7</c:v>
                </c:pt>
                <c:pt idx="75">
                  <c:v>10</c:v>
                </c:pt>
                <c:pt idx="76">
                  <c:v>6</c:v>
                </c:pt>
                <c:pt idx="77">
                  <c:v>9</c:v>
                </c:pt>
                <c:pt idx="78">
                  <c:v>9</c:v>
                </c:pt>
                <c:pt idx="79">
                  <c:v>1</c:v>
                </c:pt>
                <c:pt idx="80">
                  <c:v>3</c:v>
                </c:pt>
                <c:pt idx="81">
                  <c:v>0</c:v>
                </c:pt>
                <c:pt idx="82">
                  <c:v>0</c:v>
                </c:pt>
                <c:pt idx="83">
                  <c:v>0</c:v>
                </c:pt>
                <c:pt idx="84">
                  <c:v>63</c:v>
                </c:pt>
                <c:pt idx="85">
                  <c:v>17</c:v>
                </c:pt>
                <c:pt idx="86">
                  <c:v>11</c:v>
                </c:pt>
                <c:pt idx="87">
                  <c:v>24</c:v>
                </c:pt>
                <c:pt idx="88">
                  <c:v>16</c:v>
                </c:pt>
                <c:pt idx="89">
                  <c:v>8</c:v>
                </c:pt>
                <c:pt idx="90">
                  <c:v>22</c:v>
                </c:pt>
                <c:pt idx="91">
                  <c:v>11</c:v>
                </c:pt>
                <c:pt idx="92">
                  <c:v>13</c:v>
                </c:pt>
                <c:pt idx="93">
                  <c:v>19</c:v>
                </c:pt>
                <c:pt idx="94">
                  <c:v>11</c:v>
                </c:pt>
                <c:pt idx="95">
                  <c:v>10</c:v>
                </c:pt>
                <c:pt idx="96">
                  <c:v>2</c:v>
                </c:pt>
                <c:pt idx="97">
                  <c:v>8</c:v>
                </c:pt>
                <c:pt idx="98">
                  <c:v>6</c:v>
                </c:pt>
                <c:pt idx="99">
                  <c:v>6</c:v>
                </c:pt>
                <c:pt idx="100">
                  <c:v>9</c:v>
                </c:pt>
                <c:pt idx="101">
                  <c:v>12</c:v>
                </c:pt>
                <c:pt idx="102">
                  <c:v>5</c:v>
                </c:pt>
                <c:pt idx="103">
                  <c:v>10</c:v>
                </c:pt>
                <c:pt idx="104">
                  <c:v>7</c:v>
                </c:pt>
                <c:pt idx="105">
                  <c:v>2</c:v>
                </c:pt>
                <c:pt idx="106">
                  <c:v>7</c:v>
                </c:pt>
                <c:pt idx="107">
                  <c:v>5</c:v>
                </c:pt>
                <c:pt idx="108">
                  <c:v>3</c:v>
                </c:pt>
                <c:pt idx="109">
                  <c:v>4</c:v>
                </c:pt>
                <c:pt idx="110">
                  <c:v>10</c:v>
                </c:pt>
                <c:pt idx="111">
                  <c:v>7</c:v>
                </c:pt>
                <c:pt idx="112">
                  <c:v>6</c:v>
                </c:pt>
                <c:pt idx="113">
                  <c:v>3</c:v>
                </c:pt>
                <c:pt idx="114">
                  <c:v>2</c:v>
                </c:pt>
                <c:pt idx="115">
                  <c:v>6</c:v>
                </c:pt>
                <c:pt idx="116">
                  <c:v>2</c:v>
                </c:pt>
                <c:pt idx="117">
                  <c:v>10</c:v>
                </c:pt>
                <c:pt idx="118">
                  <c:v>5</c:v>
                </c:pt>
                <c:pt idx="119">
                  <c:v>4</c:v>
                </c:pt>
                <c:pt idx="120">
                  <c:v>11</c:v>
                </c:pt>
                <c:pt idx="121">
                  <c:v>5</c:v>
                </c:pt>
                <c:pt idx="122">
                  <c:v>5</c:v>
                </c:pt>
                <c:pt idx="123">
                  <c:v>20</c:v>
                </c:pt>
                <c:pt idx="124">
                  <c:v>16</c:v>
                </c:pt>
                <c:pt idx="125">
                  <c:v>1</c:v>
                </c:pt>
                <c:pt idx="126">
                  <c:v>33</c:v>
                </c:pt>
                <c:pt idx="127">
                  <c:v>28</c:v>
                </c:pt>
                <c:pt idx="128">
                  <c:v>21</c:v>
                </c:pt>
                <c:pt idx="129">
                  <c:v>18</c:v>
                </c:pt>
                <c:pt idx="130">
                  <c:v>15</c:v>
                </c:pt>
                <c:pt idx="131">
                  <c:v>19</c:v>
                </c:pt>
                <c:pt idx="132">
                  <c:v>20</c:v>
                </c:pt>
                <c:pt idx="133">
                  <c:v>28</c:v>
                </c:pt>
                <c:pt idx="134">
                  <c:v>47</c:v>
                </c:pt>
                <c:pt idx="135">
                  <c:v>29</c:v>
                </c:pt>
                <c:pt idx="136">
                  <c:v>27</c:v>
                </c:pt>
                <c:pt idx="137">
                  <c:v>68</c:v>
                </c:pt>
                <c:pt idx="138">
                  <c:v>43</c:v>
                </c:pt>
                <c:pt idx="139">
                  <c:v>61</c:v>
                </c:pt>
                <c:pt idx="140">
                  <c:v>22</c:v>
                </c:pt>
                <c:pt idx="141">
                  <c:v>44</c:v>
                </c:pt>
                <c:pt idx="142">
                  <c:v>135</c:v>
                </c:pt>
                <c:pt idx="143">
                  <c:v>63</c:v>
                </c:pt>
                <c:pt idx="144">
                  <c:v>147</c:v>
                </c:pt>
                <c:pt idx="145">
                  <c:v>74</c:v>
                </c:pt>
                <c:pt idx="146">
                  <c:v>97</c:v>
                </c:pt>
                <c:pt idx="147">
                  <c:v>82</c:v>
                </c:pt>
                <c:pt idx="148">
                  <c:v>177</c:v>
                </c:pt>
                <c:pt idx="149">
                  <c:v>111</c:v>
                </c:pt>
                <c:pt idx="150">
                  <c:v>100</c:v>
                </c:pt>
                <c:pt idx="151">
                  <c:v>69</c:v>
                </c:pt>
                <c:pt idx="152">
                  <c:v>120</c:v>
                </c:pt>
                <c:pt idx="153">
                  <c:v>131</c:v>
                </c:pt>
                <c:pt idx="154">
                  <c:v>97</c:v>
                </c:pt>
                <c:pt idx="155">
                  <c:v>106</c:v>
                </c:pt>
                <c:pt idx="156">
                  <c:v>121</c:v>
                </c:pt>
                <c:pt idx="157">
                  <c:v>93</c:v>
                </c:pt>
                <c:pt idx="158">
                  <c:v>104</c:v>
                </c:pt>
                <c:pt idx="159">
                  <c:v>81</c:v>
                </c:pt>
                <c:pt idx="160">
                  <c:v>49</c:v>
                </c:pt>
                <c:pt idx="161">
                  <c:v>76</c:v>
                </c:pt>
                <c:pt idx="162">
                  <c:v>124</c:v>
                </c:pt>
                <c:pt idx="163">
                  <c:v>88</c:v>
                </c:pt>
                <c:pt idx="164">
                  <c:v>83</c:v>
                </c:pt>
                <c:pt idx="165">
                  <c:v>90</c:v>
                </c:pt>
                <c:pt idx="166">
                  <c:v>81</c:v>
                </c:pt>
                <c:pt idx="167">
                  <c:v>64</c:v>
                </c:pt>
                <c:pt idx="168">
                  <c:v>62</c:v>
                </c:pt>
                <c:pt idx="169">
                  <c:v>107</c:v>
                </c:pt>
                <c:pt idx="170">
                  <c:v>71</c:v>
                </c:pt>
                <c:pt idx="171">
                  <c:v>118</c:v>
                </c:pt>
                <c:pt idx="172">
                  <c:v>74</c:v>
                </c:pt>
                <c:pt idx="173">
                  <c:v>135</c:v>
                </c:pt>
                <c:pt idx="174">
                  <c:v>108</c:v>
                </c:pt>
                <c:pt idx="175">
                  <c:v>0</c:v>
                </c:pt>
                <c:pt idx="176">
                  <c:v>0</c:v>
                </c:pt>
                <c:pt idx="177">
                  <c:v>0</c:v>
                </c:pt>
              </c:numCache>
            </c:numRef>
          </c:val>
          <c:extLst>
            <c:ext xmlns:c16="http://schemas.microsoft.com/office/drawing/2014/chart" uri="{C3380CC4-5D6E-409C-BE32-E72D297353CC}">
              <c16:uniqueId val="{00000000-18E6-4044-9AA0-D53DECB0B965}"/>
            </c:ext>
          </c:extLst>
        </c:ser>
        <c:dLbls>
          <c:showLegendKey val="0"/>
          <c:showVal val="0"/>
          <c:showCatName val="0"/>
          <c:showSerName val="0"/>
          <c:showPercent val="0"/>
          <c:showBubbleSize val="0"/>
        </c:dLbls>
        <c:gapWidth val="40"/>
        <c:axId val="596545392"/>
        <c:axId val="596544408"/>
        <c:extLst/>
      </c:barChart>
      <c:lineChart>
        <c:grouping val="standard"/>
        <c:varyColors val="0"/>
        <c:ser>
          <c:idx val="4"/>
          <c:order val="1"/>
          <c:tx>
            <c:strRef>
              <c:f>'Steden RIVM'!$T$3</c:f>
              <c:strCache>
                <c:ptCount val="1"/>
                <c:pt idx="0">
                  <c:v>7 day MA - Amsterdam</c:v>
                </c:pt>
              </c:strCache>
            </c:strRef>
          </c:tx>
          <c:spPr>
            <a:ln w="44450" cap="rnd">
              <a:solidFill>
                <a:srgbClr val="4472C4"/>
              </a:solidFill>
              <a:round/>
            </a:ln>
            <a:effectLst/>
          </c:spPr>
          <c:marker>
            <c:symbol val="none"/>
          </c:marker>
          <c:cat>
            <c:numRef>
              <c:extLst>
                <c:ext xmlns:c15="http://schemas.microsoft.com/office/drawing/2012/chart" uri="{02D57815-91ED-43cb-92C2-25804820EDAC}">
                  <c15:fullRef>
                    <c15:sqref>'Steden RIVM'!$O$3:$O$176</c15:sqref>
                  </c15:fullRef>
                </c:ext>
              </c:extLst>
              <c:f>'Steden RIVM'!$O$4:$O$176</c:f>
              <c:numCache>
                <c:formatCode>m/d/yyyy</c:formatCode>
                <c:ptCount val="173"/>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numCache>
            </c:numRef>
          </c:cat>
          <c:val>
            <c:numRef>
              <c:extLst>
                <c:ext xmlns:c15="http://schemas.microsoft.com/office/drawing/2012/chart" uri="{02D57815-91ED-43cb-92C2-25804820EDAC}">
                  <c15:fullRef>
                    <c15:sqref>'Steden RIVM'!$T$5:$T$180</c15:sqref>
                  </c15:fullRef>
                </c:ext>
              </c:extLst>
              <c:f>'Steden RIVM'!$T$6:$T$180</c:f>
              <c:numCache>
                <c:formatCode>General</c:formatCode>
                <c:ptCount val="175"/>
                <c:pt idx="5">
                  <c:v>25</c:v>
                </c:pt>
                <c:pt idx="6">
                  <c:v>18.857142857142858</c:v>
                </c:pt>
                <c:pt idx="7">
                  <c:v>22.714285714285715</c:v>
                </c:pt>
                <c:pt idx="8">
                  <c:v>23.714285714285715</c:v>
                </c:pt>
                <c:pt idx="9">
                  <c:v>28</c:v>
                </c:pt>
                <c:pt idx="10">
                  <c:v>34</c:v>
                </c:pt>
                <c:pt idx="11">
                  <c:v>38.285714285714285</c:v>
                </c:pt>
                <c:pt idx="12">
                  <c:v>31.428571428571427</c:v>
                </c:pt>
                <c:pt idx="13">
                  <c:v>45.714285714285715</c:v>
                </c:pt>
                <c:pt idx="14">
                  <c:v>49.714285714285715</c:v>
                </c:pt>
                <c:pt idx="15">
                  <c:v>53.285714285714285</c:v>
                </c:pt>
                <c:pt idx="16">
                  <c:v>53.428571428571431</c:v>
                </c:pt>
                <c:pt idx="17">
                  <c:v>53.571428571428569</c:v>
                </c:pt>
                <c:pt idx="18">
                  <c:v>53.857142857142854</c:v>
                </c:pt>
                <c:pt idx="19">
                  <c:v>50.857142857142854</c:v>
                </c:pt>
                <c:pt idx="20">
                  <c:v>47.857142857142854</c:v>
                </c:pt>
                <c:pt idx="21">
                  <c:v>49.857142857142854</c:v>
                </c:pt>
                <c:pt idx="22">
                  <c:v>48.285714285714285</c:v>
                </c:pt>
                <c:pt idx="23">
                  <c:v>44.857142857142854</c:v>
                </c:pt>
                <c:pt idx="24">
                  <c:v>39.571428571428569</c:v>
                </c:pt>
                <c:pt idx="25">
                  <c:v>39.142857142857146</c:v>
                </c:pt>
                <c:pt idx="26">
                  <c:v>45.142857142857146</c:v>
                </c:pt>
                <c:pt idx="27">
                  <c:v>45.571428571428569</c:v>
                </c:pt>
                <c:pt idx="28">
                  <c:v>42.142857142857146</c:v>
                </c:pt>
                <c:pt idx="29">
                  <c:v>42.285714285714285</c:v>
                </c:pt>
                <c:pt idx="30">
                  <c:v>45.428571428571431</c:v>
                </c:pt>
                <c:pt idx="31">
                  <c:v>47.714285714285715</c:v>
                </c:pt>
                <c:pt idx="32">
                  <c:v>48</c:v>
                </c:pt>
                <c:pt idx="33">
                  <c:v>46.571428571428569</c:v>
                </c:pt>
                <c:pt idx="34">
                  <c:v>49.142857142857146</c:v>
                </c:pt>
                <c:pt idx="35">
                  <c:v>50.428571428571431</c:v>
                </c:pt>
                <c:pt idx="36">
                  <c:v>51.142857142857146</c:v>
                </c:pt>
                <c:pt idx="37">
                  <c:v>50</c:v>
                </c:pt>
                <c:pt idx="38">
                  <c:v>51.714285714285715</c:v>
                </c:pt>
                <c:pt idx="39">
                  <c:v>51.142857142857146</c:v>
                </c:pt>
                <c:pt idx="40">
                  <c:v>45.428571428571431</c:v>
                </c:pt>
                <c:pt idx="41">
                  <c:v>41.714285714285715</c:v>
                </c:pt>
                <c:pt idx="42">
                  <c:v>39.857142857142854</c:v>
                </c:pt>
                <c:pt idx="43">
                  <c:v>37.714285714285715</c:v>
                </c:pt>
                <c:pt idx="44">
                  <c:v>34.428571428571431</c:v>
                </c:pt>
                <c:pt idx="45">
                  <c:v>34.285714285714285</c:v>
                </c:pt>
                <c:pt idx="46">
                  <c:v>30.714285714285715</c:v>
                </c:pt>
                <c:pt idx="47">
                  <c:v>30.428571428571427</c:v>
                </c:pt>
                <c:pt idx="48">
                  <c:v>29.428571428571427</c:v>
                </c:pt>
                <c:pt idx="49">
                  <c:v>25.571428571428573</c:v>
                </c:pt>
                <c:pt idx="50">
                  <c:v>23.428571428571427</c:v>
                </c:pt>
                <c:pt idx="51">
                  <c:v>27.142857142857142</c:v>
                </c:pt>
                <c:pt idx="52">
                  <c:v>26.285714285714285</c:v>
                </c:pt>
                <c:pt idx="53">
                  <c:v>27.714285714285715</c:v>
                </c:pt>
                <c:pt idx="54">
                  <c:v>26.285714285714285</c:v>
                </c:pt>
                <c:pt idx="55">
                  <c:v>23.285714285714285</c:v>
                </c:pt>
                <c:pt idx="56">
                  <c:v>24</c:v>
                </c:pt>
                <c:pt idx="57">
                  <c:v>26.428571428571427</c:v>
                </c:pt>
                <c:pt idx="58">
                  <c:v>21.857142857142858</c:v>
                </c:pt>
                <c:pt idx="59">
                  <c:v>18.857142857142858</c:v>
                </c:pt>
                <c:pt idx="60">
                  <c:v>16.571428571428573</c:v>
                </c:pt>
                <c:pt idx="61">
                  <c:v>15.428571428571429</c:v>
                </c:pt>
                <c:pt idx="62">
                  <c:v>15.428571428571429</c:v>
                </c:pt>
                <c:pt idx="63">
                  <c:v>13.571428571428571</c:v>
                </c:pt>
                <c:pt idx="64">
                  <c:v>11</c:v>
                </c:pt>
                <c:pt idx="65">
                  <c:v>10.428571428571429</c:v>
                </c:pt>
                <c:pt idx="66">
                  <c:v>10.285714285714286</c:v>
                </c:pt>
                <c:pt idx="67">
                  <c:v>9.2857142857142865</c:v>
                </c:pt>
                <c:pt idx="68">
                  <c:v>8.7142857142857135</c:v>
                </c:pt>
                <c:pt idx="69">
                  <c:v>7.7142857142857144</c:v>
                </c:pt>
                <c:pt idx="70">
                  <c:v>7.4285714285714288</c:v>
                </c:pt>
                <c:pt idx="71">
                  <c:v>7.4285714285714288</c:v>
                </c:pt>
                <c:pt idx="72">
                  <c:v>7.2857142857142856</c:v>
                </c:pt>
                <c:pt idx="73">
                  <c:v>6.7142857142857144</c:v>
                </c:pt>
                <c:pt idx="74">
                  <c:v>5.8571428571428568</c:v>
                </c:pt>
                <c:pt idx="75">
                  <c:v>6</c:v>
                </c:pt>
                <c:pt idx="76">
                  <c:v>5.8571428571428568</c:v>
                </c:pt>
                <c:pt idx="77">
                  <c:v>6.5714285714285712</c:v>
                </c:pt>
                <c:pt idx="78">
                  <c:v>7.2857142857142856</c:v>
                </c:pt>
                <c:pt idx="79">
                  <c:v>6.8571428571428568</c:v>
                </c:pt>
                <c:pt idx="80">
                  <c:v>6.4285714285714288</c:v>
                </c:pt>
                <c:pt idx="81">
                  <c:v>5.4285714285714288</c:v>
                </c:pt>
                <c:pt idx="82">
                  <c:v>4</c:v>
                </c:pt>
                <c:pt idx="83">
                  <c:v>3.1428571428571428</c:v>
                </c:pt>
                <c:pt idx="84">
                  <c:v>10.857142857142858</c:v>
                </c:pt>
                <c:pt idx="85">
                  <c:v>12</c:v>
                </c:pt>
                <c:pt idx="86">
                  <c:v>13.428571428571429</c:v>
                </c:pt>
                <c:pt idx="87">
                  <c:v>16.428571428571427</c:v>
                </c:pt>
                <c:pt idx="88">
                  <c:v>18.714285714285715</c:v>
                </c:pt>
                <c:pt idx="89">
                  <c:v>19.857142857142858</c:v>
                </c:pt>
                <c:pt idx="90">
                  <c:v>23</c:v>
                </c:pt>
                <c:pt idx="91">
                  <c:v>15.571428571428571</c:v>
                </c:pt>
                <c:pt idx="92">
                  <c:v>15</c:v>
                </c:pt>
                <c:pt idx="93">
                  <c:v>16.142857142857142</c:v>
                </c:pt>
                <c:pt idx="94">
                  <c:v>14.285714285714286</c:v>
                </c:pt>
                <c:pt idx="95">
                  <c:v>13.428571428571429</c:v>
                </c:pt>
                <c:pt idx="96">
                  <c:v>12.571428571428571</c:v>
                </c:pt>
                <c:pt idx="97">
                  <c:v>10.571428571428571</c:v>
                </c:pt>
                <c:pt idx="98">
                  <c:v>9.8571428571428577</c:v>
                </c:pt>
                <c:pt idx="99">
                  <c:v>8.8571428571428577</c:v>
                </c:pt>
                <c:pt idx="100">
                  <c:v>7.4285714285714288</c:v>
                </c:pt>
                <c:pt idx="101">
                  <c:v>7.5714285714285712</c:v>
                </c:pt>
                <c:pt idx="102">
                  <c:v>6.8571428571428568</c:v>
                </c:pt>
                <c:pt idx="103">
                  <c:v>8</c:v>
                </c:pt>
                <c:pt idx="104">
                  <c:v>7.8571428571428568</c:v>
                </c:pt>
                <c:pt idx="105">
                  <c:v>7.2857142857142856</c:v>
                </c:pt>
                <c:pt idx="106">
                  <c:v>7.4285714285714288</c:v>
                </c:pt>
                <c:pt idx="107">
                  <c:v>6.8571428571428568</c:v>
                </c:pt>
                <c:pt idx="108">
                  <c:v>5.5714285714285712</c:v>
                </c:pt>
                <c:pt idx="109">
                  <c:v>5.4285714285714288</c:v>
                </c:pt>
                <c:pt idx="110">
                  <c:v>5.4285714285714288</c:v>
                </c:pt>
                <c:pt idx="111">
                  <c:v>5.4285714285714288</c:v>
                </c:pt>
                <c:pt idx="112">
                  <c:v>6</c:v>
                </c:pt>
                <c:pt idx="113">
                  <c:v>5.4285714285714288</c:v>
                </c:pt>
                <c:pt idx="114">
                  <c:v>5</c:v>
                </c:pt>
                <c:pt idx="115">
                  <c:v>5.4285714285714288</c:v>
                </c:pt>
                <c:pt idx="116">
                  <c:v>5.1428571428571432</c:v>
                </c:pt>
                <c:pt idx="117">
                  <c:v>5.1428571428571432</c:v>
                </c:pt>
                <c:pt idx="118">
                  <c:v>4.8571428571428568</c:v>
                </c:pt>
                <c:pt idx="119">
                  <c:v>4.5714285714285712</c:v>
                </c:pt>
                <c:pt idx="120">
                  <c:v>5.7142857142857144</c:v>
                </c:pt>
                <c:pt idx="121">
                  <c:v>6.1428571428571432</c:v>
                </c:pt>
                <c:pt idx="122">
                  <c:v>6</c:v>
                </c:pt>
                <c:pt idx="123">
                  <c:v>8.5714285714285712</c:v>
                </c:pt>
                <c:pt idx="124">
                  <c:v>9.4285714285714288</c:v>
                </c:pt>
                <c:pt idx="125">
                  <c:v>8.8571428571428577</c:v>
                </c:pt>
                <c:pt idx="126">
                  <c:v>13</c:v>
                </c:pt>
                <c:pt idx="127">
                  <c:v>15.428571428571429</c:v>
                </c:pt>
                <c:pt idx="128">
                  <c:v>17.714285714285715</c:v>
                </c:pt>
                <c:pt idx="129">
                  <c:v>19.571428571428573</c:v>
                </c:pt>
                <c:pt idx="130">
                  <c:v>18.857142857142858</c:v>
                </c:pt>
                <c:pt idx="131">
                  <c:v>19.285714285714285</c:v>
                </c:pt>
                <c:pt idx="132">
                  <c:v>22</c:v>
                </c:pt>
                <c:pt idx="133">
                  <c:v>21.285714285714285</c:v>
                </c:pt>
                <c:pt idx="134">
                  <c:v>24</c:v>
                </c:pt>
                <c:pt idx="135">
                  <c:v>25.142857142857142</c:v>
                </c:pt>
                <c:pt idx="136">
                  <c:v>26.428571428571427</c:v>
                </c:pt>
                <c:pt idx="137">
                  <c:v>34</c:v>
                </c:pt>
                <c:pt idx="138">
                  <c:v>37.428571428571431</c:v>
                </c:pt>
                <c:pt idx="139">
                  <c:v>43.285714285714285</c:v>
                </c:pt>
                <c:pt idx="140">
                  <c:v>42.428571428571431</c:v>
                </c:pt>
                <c:pt idx="141">
                  <c:v>42</c:v>
                </c:pt>
                <c:pt idx="142">
                  <c:v>57.142857142857146</c:v>
                </c:pt>
                <c:pt idx="143">
                  <c:v>62.285714285714285</c:v>
                </c:pt>
                <c:pt idx="144">
                  <c:v>73.571428571428569</c:v>
                </c:pt>
                <c:pt idx="145">
                  <c:v>78</c:v>
                </c:pt>
                <c:pt idx="146">
                  <c:v>83.142857142857139</c:v>
                </c:pt>
                <c:pt idx="147">
                  <c:v>91.714285714285708</c:v>
                </c:pt>
                <c:pt idx="148">
                  <c:v>110.71428571428571</c:v>
                </c:pt>
                <c:pt idx="149">
                  <c:v>107.28571428571429</c:v>
                </c:pt>
                <c:pt idx="150">
                  <c:v>112.57142857142857</c:v>
                </c:pt>
                <c:pt idx="151">
                  <c:v>101.42857142857143</c:v>
                </c:pt>
                <c:pt idx="152">
                  <c:v>108</c:v>
                </c:pt>
                <c:pt idx="153">
                  <c:v>112.85714285714286</c:v>
                </c:pt>
                <c:pt idx="154">
                  <c:v>115</c:v>
                </c:pt>
                <c:pt idx="155">
                  <c:v>104.85714285714286</c:v>
                </c:pt>
                <c:pt idx="156">
                  <c:v>106.28571428571429</c:v>
                </c:pt>
                <c:pt idx="157">
                  <c:v>105.28571428571429</c:v>
                </c:pt>
                <c:pt idx="158">
                  <c:v>110.28571428571429</c:v>
                </c:pt>
                <c:pt idx="159">
                  <c:v>104.71428571428571</c:v>
                </c:pt>
                <c:pt idx="160">
                  <c:v>93</c:v>
                </c:pt>
                <c:pt idx="161">
                  <c:v>90</c:v>
                </c:pt>
                <c:pt idx="162">
                  <c:v>92.571428571428569</c:v>
                </c:pt>
                <c:pt idx="163">
                  <c:v>87.857142857142861</c:v>
                </c:pt>
                <c:pt idx="164">
                  <c:v>86.428571428571431</c:v>
                </c:pt>
                <c:pt idx="165">
                  <c:v>84.428571428571431</c:v>
                </c:pt>
                <c:pt idx="166">
                  <c:v>84.428571428571431</c:v>
                </c:pt>
                <c:pt idx="167">
                  <c:v>86.571428571428569</c:v>
                </c:pt>
                <c:pt idx="168">
                  <c:v>84.571428571428569</c:v>
                </c:pt>
                <c:pt idx="169">
                  <c:v>82.142857142857139</c:v>
                </c:pt>
                <c:pt idx="170">
                  <c:v>79.714285714285708</c:v>
                </c:pt>
                <c:pt idx="171">
                  <c:v>84.714285714285708</c:v>
                </c:pt>
                <c:pt idx="172">
                  <c:v>82.428571428571431</c:v>
                </c:pt>
                <c:pt idx="173">
                  <c:v>90.142857142857139</c:v>
                </c:pt>
                <c:pt idx="174">
                  <c:v>96.428571428571431</c:v>
                </c:pt>
              </c:numCache>
            </c:numRef>
          </c:val>
          <c:smooth val="0"/>
          <c:extLst>
            <c:ext xmlns:c16="http://schemas.microsoft.com/office/drawing/2014/chart" uri="{C3380CC4-5D6E-409C-BE32-E72D297353CC}">
              <c16:uniqueId val="{00000001-18E6-4044-9AA0-D53DECB0B965}"/>
            </c:ext>
          </c:extLst>
        </c:ser>
        <c:dLbls>
          <c:showLegendKey val="0"/>
          <c:showVal val="0"/>
          <c:showCatName val="0"/>
          <c:showSerName val="0"/>
          <c:showPercent val="0"/>
          <c:showBubbleSize val="0"/>
        </c:dLbls>
        <c:marker val="1"/>
        <c:smooth val="0"/>
        <c:axId val="596545392"/>
        <c:axId val="596544408"/>
        <c:extLst/>
      </c:lineChart>
      <c:date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14"/>
        <c:majorTimeUnit val="days"/>
        <c:minorUnit val="14"/>
        <c:minorTimeUnit val="days"/>
      </c:dateAx>
      <c:valAx>
        <c:axId val="596544408"/>
        <c:scaling>
          <c:orientation val="minMax"/>
          <c:max val="200"/>
          <c:min val="0"/>
        </c:scaling>
        <c:delete val="0"/>
        <c:axPos val="l"/>
        <c:majorGridlines>
          <c:spPr>
            <a:ln w="9525" cap="flat" cmpd="sng" algn="ctr">
              <a:solidFill>
                <a:schemeClr val="tx1">
                  <a:lumMod val="15000"/>
                  <a:lumOff val="85000"/>
                </a:schemeClr>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50"/>
        <c:minorUnit val="25"/>
      </c:valAx>
      <c:spPr>
        <a:noFill/>
        <a:ln w="25400">
          <a:noFill/>
        </a:ln>
        <a:effectLst/>
      </c:spPr>
    </c:plotArea>
    <c:legend>
      <c:legendPos val="t"/>
      <c:layout>
        <c:manualLayout>
          <c:xMode val="edge"/>
          <c:yMode val="edge"/>
          <c:x val="9.6139444444444444E-2"/>
          <c:y val="0.13769805555555556"/>
          <c:w val="0.72370759418146369"/>
          <c:h val="3.399180775373045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chemeClr val="bg2">
                    <a:lumMod val="10000"/>
                  </a:schemeClr>
                </a:solidFill>
                <a:latin typeface="+mn-lt"/>
                <a:ea typeface="+mn-ea"/>
                <a:cs typeface="+mn-cs"/>
              </a:defRPr>
            </a:pPr>
            <a:r>
              <a:rPr lang="en-US" sz="2000" b="1" i="0" baseline="0">
                <a:solidFill>
                  <a:schemeClr val="bg2">
                    <a:lumMod val="10000"/>
                  </a:schemeClr>
                </a:solidFill>
                <a:effectLst/>
              </a:rPr>
              <a:t>Outbreak COVID-19 Rotterdam</a:t>
            </a:r>
            <a:endParaRPr lang="en-NL" sz="2000">
              <a:solidFill>
                <a:schemeClr val="bg2">
                  <a:lumMod val="10000"/>
                </a:schemeClr>
              </a:solidFill>
              <a:effectLst/>
            </a:endParaRPr>
          </a:p>
        </c:rich>
      </c:tx>
      <c:layout>
        <c:manualLayout>
          <c:xMode val="edge"/>
          <c:yMode val="edge"/>
          <c:x val="0.29827791666666664"/>
          <c:y val="4.79008333333333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chemeClr val="bg2">
                  <a:lumMod val="10000"/>
                </a:scheme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8983708333333336"/>
        </c:manualLayout>
      </c:layout>
      <c:barChart>
        <c:barDir val="col"/>
        <c:grouping val="clustered"/>
        <c:varyColors val="0"/>
        <c:ser>
          <c:idx val="1"/>
          <c:order val="0"/>
          <c:tx>
            <c:strRef>
              <c:f>'Steden RIVM'!$P$3</c:f>
              <c:strCache>
                <c:ptCount val="1"/>
                <c:pt idx="0">
                  <c:v>Rotterdam - Cases</c:v>
                </c:pt>
              </c:strCache>
            </c:strRef>
          </c:tx>
          <c:spPr>
            <a:solidFill>
              <a:srgbClr val="4472C4">
                <a:lumMod val="40000"/>
                <a:lumOff val="60000"/>
              </a:srgbClr>
            </a:solidFill>
            <a:ln w="44450">
              <a:noFill/>
            </a:ln>
            <a:effectLst/>
          </c:spPr>
          <c:invertIfNegative val="0"/>
          <c:cat>
            <c:numRef>
              <c:extLst>
                <c:ext xmlns:c15="http://schemas.microsoft.com/office/drawing/2012/chart" uri="{02D57815-91ED-43cb-92C2-25804820EDAC}">
                  <c15:fullRef>
                    <c15:sqref>'Steden RIVM'!$O$3:$O$183</c15:sqref>
                  </c15:fullRef>
                </c:ext>
              </c:extLst>
              <c:f>('Steden RIVM'!$O$4:$O$178,'Steden RIVM'!$O$182:$O$183)</c:f>
              <c:numCache>
                <c:formatCode>m/d/yyyy</c:formatCode>
                <c:ptCount val="177"/>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pt idx="173">
                  <c:v>44076</c:v>
                </c:pt>
                <c:pt idx="174">
                  <c:v>44077</c:v>
                </c:pt>
                <c:pt idx="175">
                  <c:v>44081</c:v>
                </c:pt>
                <c:pt idx="176">
                  <c:v>44082</c:v>
                </c:pt>
              </c:numCache>
            </c:numRef>
          </c:cat>
          <c:val>
            <c:numRef>
              <c:extLst>
                <c:ext xmlns:c15="http://schemas.microsoft.com/office/drawing/2012/chart" uri="{02D57815-91ED-43cb-92C2-25804820EDAC}">
                  <c15:fullRef>
                    <c15:sqref>'Steden RIVM'!$P$5:$P$183</c15:sqref>
                  </c15:fullRef>
                </c:ext>
              </c:extLst>
              <c:f>'Steden RIVM'!$P$6:$P$180</c:f>
              <c:numCache>
                <c:formatCode>General</c:formatCode>
                <c:ptCount val="175"/>
                <c:pt idx="0">
                  <c:v>1</c:v>
                </c:pt>
                <c:pt idx="1">
                  <c:v>5</c:v>
                </c:pt>
                <c:pt idx="2">
                  <c:v>11</c:v>
                </c:pt>
                <c:pt idx="3">
                  <c:v>17</c:v>
                </c:pt>
                <c:pt idx="4">
                  <c:v>23</c:v>
                </c:pt>
                <c:pt idx="5">
                  <c:v>33</c:v>
                </c:pt>
                <c:pt idx="6">
                  <c:v>7</c:v>
                </c:pt>
                <c:pt idx="7">
                  <c:v>19</c:v>
                </c:pt>
                <c:pt idx="8">
                  <c:v>10</c:v>
                </c:pt>
                <c:pt idx="9">
                  <c:v>15</c:v>
                </c:pt>
                <c:pt idx="10">
                  <c:v>23</c:v>
                </c:pt>
                <c:pt idx="11">
                  <c:v>18</c:v>
                </c:pt>
                <c:pt idx="12">
                  <c:v>45</c:v>
                </c:pt>
                <c:pt idx="13">
                  <c:v>59</c:v>
                </c:pt>
                <c:pt idx="14">
                  <c:v>34</c:v>
                </c:pt>
                <c:pt idx="15">
                  <c:v>34</c:v>
                </c:pt>
                <c:pt idx="16">
                  <c:v>27</c:v>
                </c:pt>
                <c:pt idx="17">
                  <c:v>53</c:v>
                </c:pt>
                <c:pt idx="18">
                  <c:v>48</c:v>
                </c:pt>
                <c:pt idx="19">
                  <c:v>48</c:v>
                </c:pt>
                <c:pt idx="20">
                  <c:v>30</c:v>
                </c:pt>
                <c:pt idx="21">
                  <c:v>90</c:v>
                </c:pt>
                <c:pt idx="22">
                  <c:v>83</c:v>
                </c:pt>
                <c:pt idx="23">
                  <c:v>35</c:v>
                </c:pt>
                <c:pt idx="24">
                  <c:v>71</c:v>
                </c:pt>
                <c:pt idx="25">
                  <c:v>84</c:v>
                </c:pt>
                <c:pt idx="26">
                  <c:v>38</c:v>
                </c:pt>
                <c:pt idx="27">
                  <c:v>135</c:v>
                </c:pt>
                <c:pt idx="28">
                  <c:v>60</c:v>
                </c:pt>
                <c:pt idx="29">
                  <c:v>50</c:v>
                </c:pt>
                <c:pt idx="30">
                  <c:v>51</c:v>
                </c:pt>
                <c:pt idx="31">
                  <c:v>42</c:v>
                </c:pt>
                <c:pt idx="32">
                  <c:v>51</c:v>
                </c:pt>
                <c:pt idx="33">
                  <c:v>46</c:v>
                </c:pt>
                <c:pt idx="34">
                  <c:v>82</c:v>
                </c:pt>
                <c:pt idx="35">
                  <c:v>55</c:v>
                </c:pt>
                <c:pt idx="36">
                  <c:v>29</c:v>
                </c:pt>
                <c:pt idx="37">
                  <c:v>34</c:v>
                </c:pt>
                <c:pt idx="38">
                  <c:v>31</c:v>
                </c:pt>
                <c:pt idx="39">
                  <c:v>50</c:v>
                </c:pt>
                <c:pt idx="40">
                  <c:v>45</c:v>
                </c:pt>
                <c:pt idx="41">
                  <c:v>42</c:v>
                </c:pt>
                <c:pt idx="42">
                  <c:v>35</c:v>
                </c:pt>
                <c:pt idx="43">
                  <c:v>34</c:v>
                </c:pt>
                <c:pt idx="44">
                  <c:v>3</c:v>
                </c:pt>
                <c:pt idx="45">
                  <c:v>30</c:v>
                </c:pt>
                <c:pt idx="46">
                  <c:v>36</c:v>
                </c:pt>
                <c:pt idx="47">
                  <c:v>41</c:v>
                </c:pt>
                <c:pt idx="48">
                  <c:v>32</c:v>
                </c:pt>
                <c:pt idx="49">
                  <c:v>26</c:v>
                </c:pt>
                <c:pt idx="50">
                  <c:v>0</c:v>
                </c:pt>
                <c:pt idx="51">
                  <c:v>31</c:v>
                </c:pt>
                <c:pt idx="52">
                  <c:v>5</c:v>
                </c:pt>
                <c:pt idx="53">
                  <c:v>34</c:v>
                </c:pt>
                <c:pt idx="54">
                  <c:v>9</c:v>
                </c:pt>
                <c:pt idx="55">
                  <c:v>18</c:v>
                </c:pt>
                <c:pt idx="56">
                  <c:v>13</c:v>
                </c:pt>
                <c:pt idx="57">
                  <c:v>4</c:v>
                </c:pt>
                <c:pt idx="58">
                  <c:v>22</c:v>
                </c:pt>
                <c:pt idx="59">
                  <c:v>17</c:v>
                </c:pt>
                <c:pt idx="60">
                  <c:v>16</c:v>
                </c:pt>
                <c:pt idx="61">
                  <c:v>11</c:v>
                </c:pt>
                <c:pt idx="62">
                  <c:v>24</c:v>
                </c:pt>
                <c:pt idx="63">
                  <c:v>7</c:v>
                </c:pt>
                <c:pt idx="64">
                  <c:v>22</c:v>
                </c:pt>
                <c:pt idx="65">
                  <c:v>6</c:v>
                </c:pt>
                <c:pt idx="66">
                  <c:v>9</c:v>
                </c:pt>
                <c:pt idx="67">
                  <c:v>26</c:v>
                </c:pt>
                <c:pt idx="68">
                  <c:v>13</c:v>
                </c:pt>
                <c:pt idx="69">
                  <c:v>5</c:v>
                </c:pt>
                <c:pt idx="70">
                  <c:v>10</c:v>
                </c:pt>
                <c:pt idx="71">
                  <c:v>14</c:v>
                </c:pt>
                <c:pt idx="72">
                  <c:v>5</c:v>
                </c:pt>
                <c:pt idx="73">
                  <c:v>11</c:v>
                </c:pt>
                <c:pt idx="74">
                  <c:v>6</c:v>
                </c:pt>
                <c:pt idx="75">
                  <c:v>3</c:v>
                </c:pt>
                <c:pt idx="76">
                  <c:v>6</c:v>
                </c:pt>
                <c:pt idx="77">
                  <c:v>1</c:v>
                </c:pt>
                <c:pt idx="78">
                  <c:v>3</c:v>
                </c:pt>
                <c:pt idx="79">
                  <c:v>2</c:v>
                </c:pt>
                <c:pt idx="80">
                  <c:v>6</c:v>
                </c:pt>
                <c:pt idx="81">
                  <c:v>11</c:v>
                </c:pt>
                <c:pt idx="82">
                  <c:v>21</c:v>
                </c:pt>
                <c:pt idx="83">
                  <c:v>18</c:v>
                </c:pt>
                <c:pt idx="84">
                  <c:v>20</c:v>
                </c:pt>
                <c:pt idx="85">
                  <c:v>11</c:v>
                </c:pt>
                <c:pt idx="86">
                  <c:v>14</c:v>
                </c:pt>
                <c:pt idx="87">
                  <c:v>14</c:v>
                </c:pt>
                <c:pt idx="88">
                  <c:v>12</c:v>
                </c:pt>
                <c:pt idx="89">
                  <c:v>27</c:v>
                </c:pt>
                <c:pt idx="90">
                  <c:v>18</c:v>
                </c:pt>
                <c:pt idx="91">
                  <c:v>9</c:v>
                </c:pt>
                <c:pt idx="92">
                  <c:v>9</c:v>
                </c:pt>
                <c:pt idx="93">
                  <c:v>17</c:v>
                </c:pt>
                <c:pt idx="94">
                  <c:v>9</c:v>
                </c:pt>
                <c:pt idx="95">
                  <c:v>8</c:v>
                </c:pt>
                <c:pt idx="96">
                  <c:v>8</c:v>
                </c:pt>
                <c:pt idx="97">
                  <c:v>12</c:v>
                </c:pt>
                <c:pt idx="98">
                  <c:v>6</c:v>
                </c:pt>
                <c:pt idx="99">
                  <c:v>1</c:v>
                </c:pt>
                <c:pt idx="100">
                  <c:v>3</c:v>
                </c:pt>
                <c:pt idx="101">
                  <c:v>7</c:v>
                </c:pt>
                <c:pt idx="102">
                  <c:v>7</c:v>
                </c:pt>
                <c:pt idx="103">
                  <c:v>8</c:v>
                </c:pt>
                <c:pt idx="104">
                  <c:v>6</c:v>
                </c:pt>
                <c:pt idx="105">
                  <c:v>13</c:v>
                </c:pt>
                <c:pt idx="106">
                  <c:v>8</c:v>
                </c:pt>
                <c:pt idx="107">
                  <c:v>5</c:v>
                </c:pt>
                <c:pt idx="108">
                  <c:v>8</c:v>
                </c:pt>
                <c:pt idx="109">
                  <c:v>8</c:v>
                </c:pt>
                <c:pt idx="110">
                  <c:v>4</c:v>
                </c:pt>
                <c:pt idx="111">
                  <c:v>7</c:v>
                </c:pt>
                <c:pt idx="112">
                  <c:v>7</c:v>
                </c:pt>
                <c:pt idx="113">
                  <c:v>12</c:v>
                </c:pt>
                <c:pt idx="114">
                  <c:v>0</c:v>
                </c:pt>
                <c:pt idx="115">
                  <c:v>4</c:v>
                </c:pt>
                <c:pt idx="116">
                  <c:v>10</c:v>
                </c:pt>
                <c:pt idx="117">
                  <c:v>7</c:v>
                </c:pt>
                <c:pt idx="118">
                  <c:v>14</c:v>
                </c:pt>
                <c:pt idx="119">
                  <c:v>30</c:v>
                </c:pt>
                <c:pt idx="120">
                  <c:v>7</c:v>
                </c:pt>
                <c:pt idx="121">
                  <c:v>31</c:v>
                </c:pt>
                <c:pt idx="122">
                  <c:v>20</c:v>
                </c:pt>
                <c:pt idx="123">
                  <c:v>15</c:v>
                </c:pt>
                <c:pt idx="124">
                  <c:v>15</c:v>
                </c:pt>
                <c:pt idx="125">
                  <c:v>10</c:v>
                </c:pt>
                <c:pt idx="126">
                  <c:v>22</c:v>
                </c:pt>
                <c:pt idx="127">
                  <c:v>33</c:v>
                </c:pt>
                <c:pt idx="128">
                  <c:v>23</c:v>
                </c:pt>
                <c:pt idx="129">
                  <c:v>28</c:v>
                </c:pt>
                <c:pt idx="130">
                  <c:v>35</c:v>
                </c:pt>
                <c:pt idx="131">
                  <c:v>49</c:v>
                </c:pt>
                <c:pt idx="132">
                  <c:v>23</c:v>
                </c:pt>
                <c:pt idx="133">
                  <c:v>49</c:v>
                </c:pt>
                <c:pt idx="134">
                  <c:v>39</c:v>
                </c:pt>
                <c:pt idx="135">
                  <c:v>48</c:v>
                </c:pt>
                <c:pt idx="136">
                  <c:v>43</c:v>
                </c:pt>
                <c:pt idx="137">
                  <c:v>76</c:v>
                </c:pt>
                <c:pt idx="138">
                  <c:v>64</c:v>
                </c:pt>
                <c:pt idx="139">
                  <c:v>95</c:v>
                </c:pt>
                <c:pt idx="140">
                  <c:v>77</c:v>
                </c:pt>
                <c:pt idx="141">
                  <c:v>93</c:v>
                </c:pt>
                <c:pt idx="142">
                  <c:v>93</c:v>
                </c:pt>
                <c:pt idx="143">
                  <c:v>89</c:v>
                </c:pt>
                <c:pt idx="144">
                  <c:v>89</c:v>
                </c:pt>
                <c:pt idx="145">
                  <c:v>83</c:v>
                </c:pt>
                <c:pt idx="146">
                  <c:v>53</c:v>
                </c:pt>
                <c:pt idx="147">
                  <c:v>107</c:v>
                </c:pt>
                <c:pt idx="148">
                  <c:v>105</c:v>
                </c:pt>
                <c:pt idx="149">
                  <c:v>115</c:v>
                </c:pt>
                <c:pt idx="150">
                  <c:v>127</c:v>
                </c:pt>
                <c:pt idx="151">
                  <c:v>77</c:v>
                </c:pt>
                <c:pt idx="152">
                  <c:v>74</c:v>
                </c:pt>
                <c:pt idx="153">
                  <c:v>110</c:v>
                </c:pt>
                <c:pt idx="154">
                  <c:v>58</c:v>
                </c:pt>
                <c:pt idx="155">
                  <c:v>45</c:v>
                </c:pt>
                <c:pt idx="156">
                  <c:v>58</c:v>
                </c:pt>
                <c:pt idx="157">
                  <c:v>61</c:v>
                </c:pt>
                <c:pt idx="158">
                  <c:v>70</c:v>
                </c:pt>
                <c:pt idx="159">
                  <c:v>51</c:v>
                </c:pt>
                <c:pt idx="160">
                  <c:v>60</c:v>
                </c:pt>
                <c:pt idx="161">
                  <c:v>51</c:v>
                </c:pt>
                <c:pt idx="162">
                  <c:v>56</c:v>
                </c:pt>
                <c:pt idx="163">
                  <c:v>34</c:v>
                </c:pt>
                <c:pt idx="164">
                  <c:v>65</c:v>
                </c:pt>
                <c:pt idx="165">
                  <c:v>60</c:v>
                </c:pt>
                <c:pt idx="166">
                  <c:v>56</c:v>
                </c:pt>
                <c:pt idx="167">
                  <c:v>48</c:v>
                </c:pt>
                <c:pt idx="168">
                  <c:v>50</c:v>
                </c:pt>
                <c:pt idx="169">
                  <c:v>31</c:v>
                </c:pt>
                <c:pt idx="170">
                  <c:v>64</c:v>
                </c:pt>
                <c:pt idx="171">
                  <c:v>108</c:v>
                </c:pt>
                <c:pt idx="172">
                  <c:v>73</c:v>
                </c:pt>
                <c:pt idx="173">
                  <c:v>57</c:v>
                </c:pt>
                <c:pt idx="174">
                  <c:v>43</c:v>
                </c:pt>
              </c:numCache>
            </c:numRef>
          </c:val>
          <c:extLst>
            <c:ext xmlns:c16="http://schemas.microsoft.com/office/drawing/2014/chart" uri="{C3380CC4-5D6E-409C-BE32-E72D297353CC}">
              <c16:uniqueId val="{00000000-42D9-419B-9272-F2BA8F88D818}"/>
            </c:ext>
          </c:extLst>
        </c:ser>
        <c:dLbls>
          <c:showLegendKey val="0"/>
          <c:showVal val="0"/>
          <c:showCatName val="0"/>
          <c:showSerName val="0"/>
          <c:showPercent val="0"/>
          <c:showBubbleSize val="0"/>
        </c:dLbls>
        <c:gapWidth val="40"/>
        <c:axId val="596545392"/>
        <c:axId val="596544408"/>
        <c:extLst/>
      </c:barChart>
      <c:lineChart>
        <c:grouping val="standard"/>
        <c:varyColors val="0"/>
        <c:ser>
          <c:idx val="0"/>
          <c:order val="1"/>
          <c:tx>
            <c:strRef>
              <c:f>'Steden RIVM'!$Q$3</c:f>
              <c:strCache>
                <c:ptCount val="1"/>
                <c:pt idx="0">
                  <c:v>7 day MA - Rotterdam</c:v>
                </c:pt>
              </c:strCache>
            </c:strRef>
          </c:tx>
          <c:spPr>
            <a:ln w="41275" cap="rnd">
              <a:solidFill>
                <a:srgbClr val="4472C4"/>
              </a:solidFill>
              <a:round/>
            </a:ln>
            <a:effectLst/>
          </c:spPr>
          <c:marker>
            <c:symbol val="none"/>
          </c:marker>
          <c:dPt>
            <c:idx val="9"/>
            <c:marker>
              <c:symbol val="none"/>
            </c:marker>
            <c:bubble3D val="0"/>
            <c:spPr>
              <a:ln w="41275" cap="rnd">
                <a:solidFill>
                  <a:srgbClr val="4472C4"/>
                </a:solidFill>
                <a:round/>
              </a:ln>
              <a:effectLst/>
            </c:spPr>
            <c:extLst>
              <c:ext xmlns:c16="http://schemas.microsoft.com/office/drawing/2014/chart" uri="{C3380CC4-5D6E-409C-BE32-E72D297353CC}">
                <c16:uniqueId val="{00000002-42D9-419B-9272-F2BA8F88D818}"/>
              </c:ext>
            </c:extLst>
          </c:dPt>
          <c:dPt>
            <c:idx val="11"/>
            <c:marker>
              <c:symbol val="none"/>
            </c:marker>
            <c:bubble3D val="0"/>
            <c:spPr>
              <a:ln w="41275" cap="rnd">
                <a:solidFill>
                  <a:srgbClr val="4472C4"/>
                </a:solidFill>
                <a:round/>
              </a:ln>
              <a:effectLst/>
            </c:spPr>
            <c:extLst>
              <c:ext xmlns:c16="http://schemas.microsoft.com/office/drawing/2014/chart" uri="{C3380CC4-5D6E-409C-BE32-E72D297353CC}">
                <c16:uniqueId val="{00000004-42D9-419B-9272-F2BA8F88D818}"/>
              </c:ext>
            </c:extLst>
          </c:dPt>
          <c:dPt>
            <c:idx val="16"/>
            <c:marker>
              <c:symbol val="none"/>
            </c:marker>
            <c:bubble3D val="0"/>
            <c:spPr>
              <a:ln w="41275" cap="rnd">
                <a:solidFill>
                  <a:srgbClr val="4472C4"/>
                </a:solidFill>
                <a:round/>
              </a:ln>
              <a:effectLst/>
            </c:spPr>
            <c:extLst>
              <c:ext xmlns:c16="http://schemas.microsoft.com/office/drawing/2014/chart" uri="{C3380CC4-5D6E-409C-BE32-E72D297353CC}">
                <c16:uniqueId val="{00000006-42D9-419B-9272-F2BA8F88D818}"/>
              </c:ext>
            </c:extLst>
          </c:dPt>
          <c:dPt>
            <c:idx val="18"/>
            <c:marker>
              <c:symbol val="none"/>
            </c:marker>
            <c:bubble3D val="0"/>
            <c:spPr>
              <a:ln w="41275" cap="rnd">
                <a:solidFill>
                  <a:srgbClr val="4472C4"/>
                </a:solidFill>
                <a:round/>
              </a:ln>
              <a:effectLst/>
            </c:spPr>
            <c:extLst>
              <c:ext xmlns:c16="http://schemas.microsoft.com/office/drawing/2014/chart" uri="{C3380CC4-5D6E-409C-BE32-E72D297353CC}">
                <c16:uniqueId val="{00000008-42D9-419B-9272-F2BA8F88D818}"/>
              </c:ext>
            </c:extLst>
          </c:dPt>
          <c:dPt>
            <c:idx val="23"/>
            <c:marker>
              <c:symbol val="none"/>
            </c:marker>
            <c:bubble3D val="0"/>
            <c:spPr>
              <a:ln w="41275" cap="rnd">
                <a:solidFill>
                  <a:srgbClr val="4472C4"/>
                </a:solidFill>
                <a:round/>
              </a:ln>
              <a:effectLst/>
            </c:spPr>
            <c:extLst>
              <c:ext xmlns:c16="http://schemas.microsoft.com/office/drawing/2014/chart" uri="{C3380CC4-5D6E-409C-BE32-E72D297353CC}">
                <c16:uniqueId val="{0000000A-42D9-419B-9272-F2BA8F88D818}"/>
              </c:ext>
            </c:extLst>
          </c:dPt>
          <c:dPt>
            <c:idx val="25"/>
            <c:marker>
              <c:symbol val="none"/>
            </c:marker>
            <c:bubble3D val="0"/>
            <c:spPr>
              <a:ln w="41275" cap="rnd">
                <a:solidFill>
                  <a:srgbClr val="4472C4"/>
                </a:solidFill>
                <a:round/>
              </a:ln>
              <a:effectLst/>
            </c:spPr>
            <c:extLst>
              <c:ext xmlns:c16="http://schemas.microsoft.com/office/drawing/2014/chart" uri="{C3380CC4-5D6E-409C-BE32-E72D297353CC}">
                <c16:uniqueId val="{0000000C-42D9-419B-9272-F2BA8F88D818}"/>
              </c:ext>
            </c:extLst>
          </c:dPt>
          <c:dPt>
            <c:idx val="30"/>
            <c:marker>
              <c:symbol val="none"/>
            </c:marker>
            <c:bubble3D val="0"/>
            <c:spPr>
              <a:ln w="41275" cap="rnd">
                <a:solidFill>
                  <a:srgbClr val="4472C4"/>
                </a:solidFill>
                <a:round/>
              </a:ln>
              <a:effectLst/>
            </c:spPr>
            <c:extLst>
              <c:ext xmlns:c16="http://schemas.microsoft.com/office/drawing/2014/chart" uri="{C3380CC4-5D6E-409C-BE32-E72D297353CC}">
                <c16:uniqueId val="{0000000E-42D9-419B-9272-F2BA8F88D818}"/>
              </c:ext>
            </c:extLst>
          </c:dPt>
          <c:dPt>
            <c:idx val="32"/>
            <c:marker>
              <c:symbol val="none"/>
            </c:marker>
            <c:bubble3D val="0"/>
            <c:spPr>
              <a:ln w="41275" cap="rnd">
                <a:solidFill>
                  <a:srgbClr val="4472C4"/>
                </a:solidFill>
                <a:round/>
              </a:ln>
              <a:effectLst/>
            </c:spPr>
            <c:extLst>
              <c:ext xmlns:c16="http://schemas.microsoft.com/office/drawing/2014/chart" uri="{C3380CC4-5D6E-409C-BE32-E72D297353CC}">
                <c16:uniqueId val="{00000010-42D9-419B-9272-F2BA8F88D818}"/>
              </c:ext>
            </c:extLst>
          </c:dPt>
          <c:dPt>
            <c:idx val="37"/>
            <c:marker>
              <c:symbol val="none"/>
            </c:marker>
            <c:bubble3D val="0"/>
            <c:spPr>
              <a:ln w="41275" cap="rnd">
                <a:solidFill>
                  <a:srgbClr val="4472C4"/>
                </a:solidFill>
                <a:round/>
              </a:ln>
              <a:effectLst/>
            </c:spPr>
            <c:extLst>
              <c:ext xmlns:c16="http://schemas.microsoft.com/office/drawing/2014/chart" uri="{C3380CC4-5D6E-409C-BE32-E72D297353CC}">
                <c16:uniqueId val="{00000012-42D9-419B-9272-F2BA8F88D818}"/>
              </c:ext>
            </c:extLst>
          </c:dPt>
          <c:dPt>
            <c:idx val="39"/>
            <c:marker>
              <c:symbol val="none"/>
            </c:marker>
            <c:bubble3D val="0"/>
            <c:spPr>
              <a:ln w="41275" cap="rnd">
                <a:solidFill>
                  <a:srgbClr val="4472C4"/>
                </a:solidFill>
                <a:round/>
              </a:ln>
              <a:effectLst/>
            </c:spPr>
            <c:extLst>
              <c:ext xmlns:c16="http://schemas.microsoft.com/office/drawing/2014/chart" uri="{C3380CC4-5D6E-409C-BE32-E72D297353CC}">
                <c16:uniqueId val="{00000014-42D9-419B-9272-F2BA8F88D818}"/>
              </c:ext>
            </c:extLst>
          </c:dPt>
          <c:dPt>
            <c:idx val="43"/>
            <c:marker>
              <c:symbol val="none"/>
            </c:marker>
            <c:bubble3D val="0"/>
            <c:spPr>
              <a:ln w="41275" cap="rnd">
                <a:solidFill>
                  <a:srgbClr val="4472C4"/>
                </a:solidFill>
                <a:round/>
              </a:ln>
              <a:effectLst/>
            </c:spPr>
            <c:extLst>
              <c:ext xmlns:c16="http://schemas.microsoft.com/office/drawing/2014/chart" uri="{C3380CC4-5D6E-409C-BE32-E72D297353CC}">
                <c16:uniqueId val="{00000016-42D9-419B-9272-F2BA8F88D818}"/>
              </c:ext>
            </c:extLst>
          </c:dPt>
          <c:dPt>
            <c:idx val="44"/>
            <c:marker>
              <c:symbol val="none"/>
            </c:marker>
            <c:bubble3D val="0"/>
            <c:spPr>
              <a:ln w="41275" cap="rnd">
                <a:solidFill>
                  <a:srgbClr val="4472C4"/>
                </a:solidFill>
                <a:round/>
              </a:ln>
              <a:effectLst/>
            </c:spPr>
            <c:extLst>
              <c:ext xmlns:c16="http://schemas.microsoft.com/office/drawing/2014/chart" uri="{C3380CC4-5D6E-409C-BE32-E72D297353CC}">
                <c16:uniqueId val="{00000018-42D9-419B-9272-F2BA8F88D818}"/>
              </c:ext>
            </c:extLst>
          </c:dPt>
          <c:dPt>
            <c:idx val="46"/>
            <c:marker>
              <c:symbol val="none"/>
            </c:marker>
            <c:bubble3D val="0"/>
            <c:spPr>
              <a:ln w="41275" cap="rnd">
                <a:solidFill>
                  <a:srgbClr val="4472C4"/>
                </a:solidFill>
                <a:round/>
              </a:ln>
              <a:effectLst/>
            </c:spPr>
            <c:extLst>
              <c:ext xmlns:c16="http://schemas.microsoft.com/office/drawing/2014/chart" uri="{C3380CC4-5D6E-409C-BE32-E72D297353CC}">
                <c16:uniqueId val="{0000001A-42D9-419B-9272-F2BA8F88D818}"/>
              </c:ext>
            </c:extLst>
          </c:dPt>
          <c:dPt>
            <c:idx val="51"/>
            <c:marker>
              <c:symbol val="none"/>
            </c:marker>
            <c:bubble3D val="0"/>
            <c:spPr>
              <a:ln w="41275" cap="rnd">
                <a:solidFill>
                  <a:srgbClr val="4472C4"/>
                </a:solidFill>
                <a:round/>
              </a:ln>
              <a:effectLst/>
            </c:spPr>
            <c:extLst>
              <c:ext xmlns:c16="http://schemas.microsoft.com/office/drawing/2014/chart" uri="{C3380CC4-5D6E-409C-BE32-E72D297353CC}">
                <c16:uniqueId val="{0000001C-42D9-419B-9272-F2BA8F88D818}"/>
              </c:ext>
            </c:extLst>
          </c:dPt>
          <c:dPt>
            <c:idx val="53"/>
            <c:marker>
              <c:symbol val="none"/>
            </c:marker>
            <c:bubble3D val="0"/>
            <c:spPr>
              <a:ln w="41275" cap="rnd">
                <a:solidFill>
                  <a:srgbClr val="4472C4"/>
                </a:solidFill>
                <a:round/>
              </a:ln>
              <a:effectLst/>
            </c:spPr>
            <c:extLst>
              <c:ext xmlns:c16="http://schemas.microsoft.com/office/drawing/2014/chart" uri="{C3380CC4-5D6E-409C-BE32-E72D297353CC}">
                <c16:uniqueId val="{0000001E-42D9-419B-9272-F2BA8F88D818}"/>
              </c:ext>
            </c:extLst>
          </c:dPt>
          <c:dPt>
            <c:idx val="58"/>
            <c:marker>
              <c:symbol val="none"/>
            </c:marker>
            <c:bubble3D val="0"/>
            <c:spPr>
              <a:ln w="41275" cap="rnd">
                <a:solidFill>
                  <a:srgbClr val="4472C4"/>
                </a:solidFill>
                <a:round/>
              </a:ln>
              <a:effectLst/>
            </c:spPr>
            <c:extLst>
              <c:ext xmlns:c16="http://schemas.microsoft.com/office/drawing/2014/chart" uri="{C3380CC4-5D6E-409C-BE32-E72D297353CC}">
                <c16:uniqueId val="{00000020-42D9-419B-9272-F2BA8F88D818}"/>
              </c:ext>
            </c:extLst>
          </c:dPt>
          <c:dPt>
            <c:idx val="60"/>
            <c:marker>
              <c:symbol val="none"/>
            </c:marker>
            <c:bubble3D val="0"/>
            <c:spPr>
              <a:ln w="41275" cap="rnd">
                <a:solidFill>
                  <a:srgbClr val="4472C4"/>
                </a:solidFill>
                <a:round/>
              </a:ln>
              <a:effectLst/>
            </c:spPr>
            <c:extLst>
              <c:ext xmlns:c16="http://schemas.microsoft.com/office/drawing/2014/chart" uri="{C3380CC4-5D6E-409C-BE32-E72D297353CC}">
                <c16:uniqueId val="{00000022-42D9-419B-9272-F2BA8F88D818}"/>
              </c:ext>
            </c:extLst>
          </c:dPt>
          <c:dPt>
            <c:idx val="65"/>
            <c:marker>
              <c:symbol val="none"/>
            </c:marker>
            <c:bubble3D val="0"/>
            <c:spPr>
              <a:ln w="41275" cap="rnd">
                <a:solidFill>
                  <a:srgbClr val="4472C4"/>
                </a:solidFill>
                <a:round/>
              </a:ln>
              <a:effectLst/>
            </c:spPr>
            <c:extLst>
              <c:ext xmlns:c16="http://schemas.microsoft.com/office/drawing/2014/chart" uri="{C3380CC4-5D6E-409C-BE32-E72D297353CC}">
                <c16:uniqueId val="{00000024-42D9-419B-9272-F2BA8F88D818}"/>
              </c:ext>
            </c:extLst>
          </c:dPt>
          <c:dPt>
            <c:idx val="67"/>
            <c:marker>
              <c:symbol val="none"/>
            </c:marker>
            <c:bubble3D val="0"/>
            <c:spPr>
              <a:ln w="41275" cap="rnd">
                <a:solidFill>
                  <a:srgbClr val="4472C4"/>
                </a:solidFill>
                <a:round/>
              </a:ln>
              <a:effectLst/>
            </c:spPr>
            <c:extLst>
              <c:ext xmlns:c16="http://schemas.microsoft.com/office/drawing/2014/chart" uri="{C3380CC4-5D6E-409C-BE32-E72D297353CC}">
                <c16:uniqueId val="{00000026-42D9-419B-9272-F2BA8F88D818}"/>
              </c:ext>
            </c:extLst>
          </c:dPt>
          <c:dPt>
            <c:idx val="72"/>
            <c:marker>
              <c:symbol val="none"/>
            </c:marker>
            <c:bubble3D val="0"/>
            <c:spPr>
              <a:ln w="41275" cap="rnd">
                <a:solidFill>
                  <a:srgbClr val="4472C4"/>
                </a:solidFill>
                <a:round/>
              </a:ln>
              <a:effectLst/>
            </c:spPr>
            <c:extLst>
              <c:ext xmlns:c16="http://schemas.microsoft.com/office/drawing/2014/chart" uri="{C3380CC4-5D6E-409C-BE32-E72D297353CC}">
                <c16:uniqueId val="{00000028-42D9-419B-9272-F2BA8F88D818}"/>
              </c:ext>
            </c:extLst>
          </c:dPt>
          <c:dPt>
            <c:idx val="74"/>
            <c:marker>
              <c:symbol val="none"/>
            </c:marker>
            <c:bubble3D val="0"/>
            <c:spPr>
              <a:ln w="41275" cap="rnd">
                <a:solidFill>
                  <a:srgbClr val="4472C4"/>
                </a:solidFill>
                <a:round/>
              </a:ln>
              <a:effectLst/>
            </c:spPr>
            <c:extLst>
              <c:ext xmlns:c16="http://schemas.microsoft.com/office/drawing/2014/chart" uri="{C3380CC4-5D6E-409C-BE32-E72D297353CC}">
                <c16:uniqueId val="{0000002A-42D9-419B-9272-F2BA8F88D818}"/>
              </c:ext>
            </c:extLst>
          </c:dPt>
          <c:dPt>
            <c:idx val="79"/>
            <c:marker>
              <c:symbol val="none"/>
            </c:marker>
            <c:bubble3D val="0"/>
            <c:spPr>
              <a:ln w="41275" cap="rnd">
                <a:solidFill>
                  <a:srgbClr val="4472C4"/>
                </a:solidFill>
                <a:round/>
              </a:ln>
              <a:effectLst/>
            </c:spPr>
            <c:extLst>
              <c:ext xmlns:c16="http://schemas.microsoft.com/office/drawing/2014/chart" uri="{C3380CC4-5D6E-409C-BE32-E72D297353CC}">
                <c16:uniqueId val="{0000002C-42D9-419B-9272-F2BA8F88D818}"/>
              </c:ext>
            </c:extLst>
          </c:dPt>
          <c:dPt>
            <c:idx val="81"/>
            <c:marker>
              <c:symbol val="none"/>
            </c:marker>
            <c:bubble3D val="0"/>
            <c:spPr>
              <a:ln w="41275" cap="rnd">
                <a:solidFill>
                  <a:srgbClr val="4472C4"/>
                </a:solidFill>
                <a:round/>
              </a:ln>
              <a:effectLst/>
            </c:spPr>
            <c:extLst>
              <c:ext xmlns:c16="http://schemas.microsoft.com/office/drawing/2014/chart" uri="{C3380CC4-5D6E-409C-BE32-E72D297353CC}">
                <c16:uniqueId val="{0000002E-42D9-419B-9272-F2BA8F88D818}"/>
              </c:ext>
            </c:extLst>
          </c:dPt>
          <c:dPt>
            <c:idx val="86"/>
            <c:marker>
              <c:symbol val="none"/>
            </c:marker>
            <c:bubble3D val="0"/>
            <c:spPr>
              <a:ln w="41275" cap="rnd">
                <a:solidFill>
                  <a:srgbClr val="4472C4"/>
                </a:solidFill>
                <a:round/>
              </a:ln>
              <a:effectLst/>
            </c:spPr>
            <c:extLst>
              <c:ext xmlns:c16="http://schemas.microsoft.com/office/drawing/2014/chart" uri="{C3380CC4-5D6E-409C-BE32-E72D297353CC}">
                <c16:uniqueId val="{00000030-42D9-419B-9272-F2BA8F88D818}"/>
              </c:ext>
            </c:extLst>
          </c:dPt>
          <c:dPt>
            <c:idx val="87"/>
            <c:marker>
              <c:symbol val="none"/>
            </c:marker>
            <c:bubble3D val="0"/>
            <c:spPr>
              <a:ln w="41275" cap="rnd">
                <a:solidFill>
                  <a:srgbClr val="4472C4"/>
                </a:solidFill>
                <a:round/>
              </a:ln>
              <a:effectLst/>
            </c:spPr>
            <c:extLst>
              <c:ext xmlns:c16="http://schemas.microsoft.com/office/drawing/2014/chart" uri="{C3380CC4-5D6E-409C-BE32-E72D297353CC}">
                <c16:uniqueId val="{00000032-42D9-419B-9272-F2BA8F88D818}"/>
              </c:ext>
            </c:extLst>
          </c:dPt>
          <c:dPt>
            <c:idx val="89"/>
            <c:marker>
              <c:symbol val="none"/>
            </c:marker>
            <c:bubble3D val="0"/>
            <c:spPr>
              <a:ln w="41275" cap="rnd">
                <a:solidFill>
                  <a:srgbClr val="4472C4"/>
                </a:solidFill>
                <a:round/>
              </a:ln>
              <a:effectLst/>
            </c:spPr>
            <c:extLst>
              <c:ext xmlns:c16="http://schemas.microsoft.com/office/drawing/2014/chart" uri="{C3380CC4-5D6E-409C-BE32-E72D297353CC}">
                <c16:uniqueId val="{00000034-42D9-419B-9272-F2BA8F88D818}"/>
              </c:ext>
            </c:extLst>
          </c:dPt>
          <c:dPt>
            <c:idx val="93"/>
            <c:marker>
              <c:symbol val="none"/>
            </c:marker>
            <c:bubble3D val="0"/>
            <c:spPr>
              <a:ln w="41275" cap="rnd">
                <a:solidFill>
                  <a:srgbClr val="4472C4"/>
                </a:solidFill>
                <a:round/>
              </a:ln>
              <a:effectLst/>
            </c:spPr>
            <c:extLst>
              <c:ext xmlns:c16="http://schemas.microsoft.com/office/drawing/2014/chart" uri="{C3380CC4-5D6E-409C-BE32-E72D297353CC}">
                <c16:uniqueId val="{00000036-42D9-419B-9272-F2BA8F88D818}"/>
              </c:ext>
            </c:extLst>
          </c:dPt>
          <c:dPt>
            <c:idx val="95"/>
            <c:marker>
              <c:symbol val="none"/>
            </c:marker>
            <c:bubble3D val="0"/>
            <c:spPr>
              <a:ln w="41275" cap="rnd">
                <a:solidFill>
                  <a:srgbClr val="4472C4"/>
                </a:solidFill>
                <a:round/>
              </a:ln>
              <a:effectLst/>
            </c:spPr>
            <c:extLst>
              <c:ext xmlns:c16="http://schemas.microsoft.com/office/drawing/2014/chart" uri="{C3380CC4-5D6E-409C-BE32-E72D297353CC}">
                <c16:uniqueId val="{00000038-42D9-419B-9272-F2BA8F88D818}"/>
              </c:ext>
            </c:extLst>
          </c:dPt>
          <c:dPt>
            <c:idx val="100"/>
            <c:marker>
              <c:symbol val="none"/>
            </c:marker>
            <c:bubble3D val="0"/>
            <c:spPr>
              <a:ln w="41275" cap="rnd">
                <a:solidFill>
                  <a:srgbClr val="4472C4"/>
                </a:solidFill>
                <a:round/>
              </a:ln>
              <a:effectLst/>
            </c:spPr>
            <c:extLst>
              <c:ext xmlns:c16="http://schemas.microsoft.com/office/drawing/2014/chart" uri="{C3380CC4-5D6E-409C-BE32-E72D297353CC}">
                <c16:uniqueId val="{0000003A-42D9-419B-9272-F2BA8F88D818}"/>
              </c:ext>
            </c:extLst>
          </c:dPt>
          <c:dPt>
            <c:idx val="102"/>
            <c:marker>
              <c:symbol val="none"/>
            </c:marker>
            <c:bubble3D val="0"/>
            <c:spPr>
              <a:ln w="41275" cap="rnd">
                <a:solidFill>
                  <a:srgbClr val="4472C4"/>
                </a:solidFill>
                <a:round/>
              </a:ln>
              <a:effectLst/>
            </c:spPr>
            <c:extLst>
              <c:ext xmlns:c16="http://schemas.microsoft.com/office/drawing/2014/chart" uri="{C3380CC4-5D6E-409C-BE32-E72D297353CC}">
                <c16:uniqueId val="{0000003C-42D9-419B-9272-F2BA8F88D818}"/>
              </c:ext>
            </c:extLst>
          </c:dPt>
          <c:dPt>
            <c:idx val="107"/>
            <c:marker>
              <c:symbol val="none"/>
            </c:marker>
            <c:bubble3D val="0"/>
            <c:spPr>
              <a:ln w="41275" cap="rnd">
                <a:solidFill>
                  <a:srgbClr val="4472C4"/>
                </a:solidFill>
                <a:round/>
              </a:ln>
              <a:effectLst/>
            </c:spPr>
            <c:extLst>
              <c:ext xmlns:c16="http://schemas.microsoft.com/office/drawing/2014/chart" uri="{C3380CC4-5D6E-409C-BE32-E72D297353CC}">
                <c16:uniqueId val="{0000003E-42D9-419B-9272-F2BA8F88D818}"/>
              </c:ext>
            </c:extLst>
          </c:dPt>
          <c:dPt>
            <c:idx val="109"/>
            <c:marker>
              <c:symbol val="none"/>
            </c:marker>
            <c:bubble3D val="0"/>
            <c:spPr>
              <a:ln w="41275" cap="rnd">
                <a:solidFill>
                  <a:srgbClr val="4472C4"/>
                </a:solidFill>
                <a:round/>
              </a:ln>
              <a:effectLst/>
            </c:spPr>
            <c:extLst>
              <c:ext xmlns:c16="http://schemas.microsoft.com/office/drawing/2014/chart" uri="{C3380CC4-5D6E-409C-BE32-E72D297353CC}">
                <c16:uniqueId val="{00000040-42D9-419B-9272-F2BA8F88D818}"/>
              </c:ext>
            </c:extLst>
          </c:dPt>
          <c:dPt>
            <c:idx val="114"/>
            <c:marker>
              <c:symbol val="none"/>
            </c:marker>
            <c:bubble3D val="0"/>
            <c:spPr>
              <a:ln w="41275" cap="rnd">
                <a:solidFill>
                  <a:srgbClr val="4472C4"/>
                </a:solidFill>
                <a:round/>
              </a:ln>
              <a:effectLst/>
            </c:spPr>
            <c:extLst>
              <c:ext xmlns:c16="http://schemas.microsoft.com/office/drawing/2014/chart" uri="{C3380CC4-5D6E-409C-BE32-E72D297353CC}">
                <c16:uniqueId val="{00000042-42D9-419B-9272-F2BA8F88D818}"/>
              </c:ext>
            </c:extLst>
          </c:dPt>
          <c:dPt>
            <c:idx val="116"/>
            <c:marker>
              <c:symbol val="none"/>
            </c:marker>
            <c:bubble3D val="0"/>
            <c:spPr>
              <a:ln w="41275" cap="rnd">
                <a:solidFill>
                  <a:srgbClr val="4472C4"/>
                </a:solidFill>
                <a:round/>
              </a:ln>
              <a:effectLst/>
            </c:spPr>
            <c:extLst>
              <c:ext xmlns:c16="http://schemas.microsoft.com/office/drawing/2014/chart" uri="{C3380CC4-5D6E-409C-BE32-E72D297353CC}">
                <c16:uniqueId val="{00000044-42D9-419B-9272-F2BA8F88D818}"/>
              </c:ext>
            </c:extLst>
          </c:dPt>
          <c:dPt>
            <c:idx val="121"/>
            <c:marker>
              <c:symbol val="none"/>
            </c:marker>
            <c:bubble3D val="0"/>
            <c:spPr>
              <a:ln w="41275" cap="rnd">
                <a:solidFill>
                  <a:srgbClr val="4472C4"/>
                </a:solidFill>
                <a:round/>
              </a:ln>
              <a:effectLst/>
            </c:spPr>
            <c:extLst>
              <c:ext xmlns:c16="http://schemas.microsoft.com/office/drawing/2014/chart" uri="{C3380CC4-5D6E-409C-BE32-E72D297353CC}">
                <c16:uniqueId val="{00000046-42D9-419B-9272-F2BA8F88D818}"/>
              </c:ext>
            </c:extLst>
          </c:dPt>
          <c:dPt>
            <c:idx val="123"/>
            <c:marker>
              <c:symbol val="none"/>
            </c:marker>
            <c:bubble3D val="0"/>
            <c:spPr>
              <a:ln w="41275" cap="rnd">
                <a:solidFill>
                  <a:srgbClr val="4472C4"/>
                </a:solidFill>
                <a:round/>
              </a:ln>
              <a:effectLst/>
            </c:spPr>
            <c:extLst>
              <c:ext xmlns:c16="http://schemas.microsoft.com/office/drawing/2014/chart" uri="{C3380CC4-5D6E-409C-BE32-E72D297353CC}">
                <c16:uniqueId val="{00000048-42D9-419B-9272-F2BA8F88D818}"/>
              </c:ext>
            </c:extLst>
          </c:dPt>
          <c:dPt>
            <c:idx val="128"/>
            <c:marker>
              <c:symbol val="none"/>
            </c:marker>
            <c:bubble3D val="0"/>
            <c:spPr>
              <a:ln w="41275" cap="rnd">
                <a:solidFill>
                  <a:srgbClr val="4472C4"/>
                </a:solidFill>
                <a:round/>
              </a:ln>
              <a:effectLst/>
            </c:spPr>
            <c:extLst>
              <c:ext xmlns:c16="http://schemas.microsoft.com/office/drawing/2014/chart" uri="{C3380CC4-5D6E-409C-BE32-E72D297353CC}">
                <c16:uniqueId val="{0000004A-42D9-419B-9272-F2BA8F88D818}"/>
              </c:ext>
            </c:extLst>
          </c:dPt>
          <c:dPt>
            <c:idx val="130"/>
            <c:marker>
              <c:symbol val="none"/>
            </c:marker>
            <c:bubble3D val="0"/>
            <c:spPr>
              <a:ln w="41275" cap="rnd">
                <a:solidFill>
                  <a:srgbClr val="4472C4"/>
                </a:solidFill>
                <a:round/>
              </a:ln>
              <a:effectLst/>
            </c:spPr>
            <c:extLst>
              <c:ext xmlns:c16="http://schemas.microsoft.com/office/drawing/2014/chart" uri="{C3380CC4-5D6E-409C-BE32-E72D297353CC}">
                <c16:uniqueId val="{0000004C-42D9-419B-9272-F2BA8F88D818}"/>
              </c:ext>
            </c:extLst>
          </c:dPt>
          <c:dPt>
            <c:idx val="135"/>
            <c:marker>
              <c:symbol val="none"/>
            </c:marker>
            <c:bubble3D val="0"/>
            <c:spPr>
              <a:ln w="41275" cap="rnd">
                <a:solidFill>
                  <a:srgbClr val="4472C4"/>
                </a:solidFill>
                <a:round/>
              </a:ln>
              <a:effectLst/>
            </c:spPr>
            <c:extLst>
              <c:ext xmlns:c16="http://schemas.microsoft.com/office/drawing/2014/chart" uri="{C3380CC4-5D6E-409C-BE32-E72D297353CC}">
                <c16:uniqueId val="{0000004E-42D9-419B-9272-F2BA8F88D818}"/>
              </c:ext>
            </c:extLst>
          </c:dPt>
          <c:dPt>
            <c:idx val="137"/>
            <c:marker>
              <c:symbol val="none"/>
            </c:marker>
            <c:bubble3D val="0"/>
            <c:spPr>
              <a:ln w="41275" cap="rnd">
                <a:solidFill>
                  <a:srgbClr val="4472C4"/>
                </a:solidFill>
                <a:round/>
              </a:ln>
              <a:effectLst/>
            </c:spPr>
            <c:extLst>
              <c:ext xmlns:c16="http://schemas.microsoft.com/office/drawing/2014/chart" uri="{C3380CC4-5D6E-409C-BE32-E72D297353CC}">
                <c16:uniqueId val="{00000050-42D9-419B-9272-F2BA8F88D818}"/>
              </c:ext>
            </c:extLst>
          </c:dPt>
          <c:dPt>
            <c:idx val="142"/>
            <c:marker>
              <c:symbol val="none"/>
            </c:marker>
            <c:bubble3D val="0"/>
            <c:spPr>
              <a:ln w="41275" cap="rnd">
                <a:solidFill>
                  <a:srgbClr val="4472C4"/>
                </a:solidFill>
                <a:round/>
              </a:ln>
              <a:effectLst/>
            </c:spPr>
            <c:extLst>
              <c:ext xmlns:c16="http://schemas.microsoft.com/office/drawing/2014/chart" uri="{C3380CC4-5D6E-409C-BE32-E72D297353CC}">
                <c16:uniqueId val="{00000052-42D9-419B-9272-F2BA8F88D818}"/>
              </c:ext>
            </c:extLst>
          </c:dPt>
          <c:dPt>
            <c:idx val="145"/>
            <c:marker>
              <c:symbol val="none"/>
            </c:marker>
            <c:bubble3D val="0"/>
            <c:spPr>
              <a:ln w="41275" cap="rnd">
                <a:solidFill>
                  <a:srgbClr val="4472C4"/>
                </a:solidFill>
                <a:round/>
              </a:ln>
              <a:effectLst/>
            </c:spPr>
            <c:extLst>
              <c:ext xmlns:c16="http://schemas.microsoft.com/office/drawing/2014/chart" uri="{C3380CC4-5D6E-409C-BE32-E72D297353CC}">
                <c16:uniqueId val="{00000054-42D9-419B-9272-F2BA8F88D818}"/>
              </c:ext>
            </c:extLst>
          </c:dPt>
          <c:dPt>
            <c:idx val="149"/>
            <c:marker>
              <c:symbol val="none"/>
            </c:marker>
            <c:bubble3D val="0"/>
            <c:spPr>
              <a:ln w="41275" cap="rnd">
                <a:solidFill>
                  <a:srgbClr val="4472C4"/>
                </a:solidFill>
                <a:round/>
              </a:ln>
              <a:effectLst/>
            </c:spPr>
            <c:extLst>
              <c:ext xmlns:c16="http://schemas.microsoft.com/office/drawing/2014/chart" uri="{C3380CC4-5D6E-409C-BE32-E72D297353CC}">
                <c16:uniqueId val="{00000056-42D9-419B-9272-F2BA8F88D818}"/>
              </c:ext>
            </c:extLst>
          </c:dPt>
          <c:dPt>
            <c:idx val="150"/>
            <c:marker>
              <c:symbol val="none"/>
            </c:marker>
            <c:bubble3D val="0"/>
            <c:spPr>
              <a:ln w="41275" cap="rnd">
                <a:solidFill>
                  <a:srgbClr val="4472C4"/>
                </a:solidFill>
                <a:round/>
              </a:ln>
              <a:effectLst/>
            </c:spPr>
            <c:extLst>
              <c:ext xmlns:c16="http://schemas.microsoft.com/office/drawing/2014/chart" uri="{C3380CC4-5D6E-409C-BE32-E72D297353CC}">
                <c16:uniqueId val="{00000058-42D9-419B-9272-F2BA8F88D818}"/>
              </c:ext>
            </c:extLst>
          </c:dPt>
          <c:dPt>
            <c:idx val="152"/>
            <c:marker>
              <c:symbol val="none"/>
            </c:marker>
            <c:bubble3D val="0"/>
            <c:spPr>
              <a:ln w="41275" cap="rnd">
                <a:solidFill>
                  <a:srgbClr val="4472C4"/>
                </a:solidFill>
                <a:round/>
              </a:ln>
              <a:effectLst/>
            </c:spPr>
            <c:extLst>
              <c:ext xmlns:c16="http://schemas.microsoft.com/office/drawing/2014/chart" uri="{C3380CC4-5D6E-409C-BE32-E72D297353CC}">
                <c16:uniqueId val="{0000005A-42D9-419B-9272-F2BA8F88D818}"/>
              </c:ext>
            </c:extLst>
          </c:dPt>
          <c:dPt>
            <c:idx val="156"/>
            <c:marker>
              <c:symbol val="none"/>
            </c:marker>
            <c:bubble3D val="0"/>
            <c:spPr>
              <a:ln w="41275" cap="rnd">
                <a:solidFill>
                  <a:srgbClr val="4472C4"/>
                </a:solidFill>
                <a:round/>
              </a:ln>
              <a:effectLst/>
            </c:spPr>
            <c:extLst>
              <c:ext xmlns:c16="http://schemas.microsoft.com/office/drawing/2014/chart" uri="{C3380CC4-5D6E-409C-BE32-E72D297353CC}">
                <c16:uniqueId val="{0000005C-42D9-419B-9272-F2BA8F88D818}"/>
              </c:ext>
            </c:extLst>
          </c:dPt>
          <c:dPt>
            <c:idx val="157"/>
            <c:marker>
              <c:symbol val="none"/>
            </c:marker>
            <c:bubble3D val="0"/>
            <c:spPr>
              <a:ln w="41275" cap="rnd">
                <a:solidFill>
                  <a:srgbClr val="4472C4"/>
                </a:solidFill>
                <a:round/>
              </a:ln>
              <a:effectLst/>
            </c:spPr>
            <c:extLst>
              <c:ext xmlns:c16="http://schemas.microsoft.com/office/drawing/2014/chart" uri="{C3380CC4-5D6E-409C-BE32-E72D297353CC}">
                <c16:uniqueId val="{0000005E-42D9-419B-9272-F2BA8F88D818}"/>
              </c:ext>
            </c:extLst>
          </c:dPt>
          <c:dPt>
            <c:idx val="159"/>
            <c:marker>
              <c:symbol val="none"/>
            </c:marker>
            <c:bubble3D val="0"/>
            <c:spPr>
              <a:ln w="41275" cap="rnd">
                <a:solidFill>
                  <a:srgbClr val="4472C4"/>
                </a:solidFill>
                <a:round/>
              </a:ln>
              <a:effectLst/>
            </c:spPr>
            <c:extLst>
              <c:ext xmlns:c16="http://schemas.microsoft.com/office/drawing/2014/chart" uri="{C3380CC4-5D6E-409C-BE32-E72D297353CC}">
                <c16:uniqueId val="{00000060-42D9-419B-9272-F2BA8F88D818}"/>
              </c:ext>
            </c:extLst>
          </c:dPt>
          <c:cat>
            <c:numRef>
              <c:extLst>
                <c:ext xmlns:c15="http://schemas.microsoft.com/office/drawing/2012/chart" uri="{02D57815-91ED-43cb-92C2-25804820EDAC}">
                  <c15:fullRef>
                    <c15:sqref>'Steden RIVM'!$O$3:$O$183</c15:sqref>
                  </c15:fullRef>
                </c:ext>
              </c:extLst>
              <c:f>('Steden RIVM'!$O$4:$O$178,'Steden RIVM'!$O$182:$O$183)</c:f>
              <c:numCache>
                <c:formatCode>m/d/yyyy</c:formatCode>
                <c:ptCount val="177"/>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pt idx="173">
                  <c:v>44076</c:v>
                </c:pt>
                <c:pt idx="174">
                  <c:v>44077</c:v>
                </c:pt>
                <c:pt idx="175">
                  <c:v>44078</c:v>
                </c:pt>
                <c:pt idx="176">
                  <c:v>44079</c:v>
                </c:pt>
                <c:pt idx="177">
                  <c:v>44080</c:v>
                </c:pt>
                <c:pt idx="178">
                  <c:v>44081</c:v>
                </c:pt>
                <c:pt idx="179">
                  <c:v>44082</c:v>
                </c:pt>
              </c:numCache>
            </c:numRef>
          </c:cat>
          <c:val>
            <c:numRef>
              <c:extLst>
                <c:ext xmlns:c15="http://schemas.microsoft.com/office/drawing/2012/chart" uri="{02D57815-91ED-43cb-92C2-25804820EDAC}">
                  <c15:fullRef>
                    <c15:sqref>'Steden RIVM'!$Q$5:$Q$180</c15:sqref>
                  </c15:fullRef>
                </c:ext>
              </c:extLst>
              <c:f>'Steden RIVM'!$Q$6:$Q$180</c:f>
              <c:numCache>
                <c:formatCode>General</c:formatCode>
                <c:ptCount val="175"/>
                <c:pt idx="5">
                  <c:v>13.428571428571429</c:v>
                </c:pt>
                <c:pt idx="6">
                  <c:v>13.857142857142858</c:v>
                </c:pt>
                <c:pt idx="7">
                  <c:v>16.428571428571427</c:v>
                </c:pt>
                <c:pt idx="8">
                  <c:v>17.142857142857142</c:v>
                </c:pt>
                <c:pt idx="9">
                  <c:v>17.714285714285715</c:v>
                </c:pt>
                <c:pt idx="10">
                  <c:v>18.571428571428573</c:v>
                </c:pt>
                <c:pt idx="11">
                  <c:v>17.857142857142858</c:v>
                </c:pt>
                <c:pt idx="12">
                  <c:v>19.571428571428573</c:v>
                </c:pt>
                <c:pt idx="13">
                  <c:v>27</c:v>
                </c:pt>
                <c:pt idx="14">
                  <c:v>29.142857142857142</c:v>
                </c:pt>
                <c:pt idx="15">
                  <c:v>32.571428571428569</c:v>
                </c:pt>
                <c:pt idx="16">
                  <c:v>34.285714285714285</c:v>
                </c:pt>
                <c:pt idx="17">
                  <c:v>38.571428571428569</c:v>
                </c:pt>
                <c:pt idx="18">
                  <c:v>42.857142857142854</c:v>
                </c:pt>
                <c:pt idx="19">
                  <c:v>43.285714285714285</c:v>
                </c:pt>
                <c:pt idx="20">
                  <c:v>39.142857142857146</c:v>
                </c:pt>
                <c:pt idx="21">
                  <c:v>47.142857142857146</c:v>
                </c:pt>
                <c:pt idx="22">
                  <c:v>54.142857142857146</c:v>
                </c:pt>
                <c:pt idx="23">
                  <c:v>55.285714285714285</c:v>
                </c:pt>
                <c:pt idx="24">
                  <c:v>57.857142857142854</c:v>
                </c:pt>
                <c:pt idx="25">
                  <c:v>63</c:v>
                </c:pt>
                <c:pt idx="26">
                  <c:v>61.571428571428569</c:v>
                </c:pt>
                <c:pt idx="27">
                  <c:v>76.571428571428569</c:v>
                </c:pt>
                <c:pt idx="28">
                  <c:v>72.285714285714292</c:v>
                </c:pt>
                <c:pt idx="29">
                  <c:v>67.571428571428569</c:v>
                </c:pt>
                <c:pt idx="30">
                  <c:v>69.857142857142861</c:v>
                </c:pt>
                <c:pt idx="31">
                  <c:v>65.714285714285708</c:v>
                </c:pt>
                <c:pt idx="32">
                  <c:v>61</c:v>
                </c:pt>
                <c:pt idx="33">
                  <c:v>62.142857142857146</c:v>
                </c:pt>
                <c:pt idx="34">
                  <c:v>54.571428571428569</c:v>
                </c:pt>
                <c:pt idx="35">
                  <c:v>53.857142857142854</c:v>
                </c:pt>
                <c:pt idx="36">
                  <c:v>50.857142857142854</c:v>
                </c:pt>
                <c:pt idx="37">
                  <c:v>48.428571428571431</c:v>
                </c:pt>
                <c:pt idx="38">
                  <c:v>46.857142857142854</c:v>
                </c:pt>
                <c:pt idx="39">
                  <c:v>46.714285714285715</c:v>
                </c:pt>
                <c:pt idx="40">
                  <c:v>46.571428571428569</c:v>
                </c:pt>
                <c:pt idx="41">
                  <c:v>40.857142857142854</c:v>
                </c:pt>
                <c:pt idx="42">
                  <c:v>38</c:v>
                </c:pt>
                <c:pt idx="43">
                  <c:v>38.714285714285715</c:v>
                </c:pt>
                <c:pt idx="44">
                  <c:v>34.285714285714285</c:v>
                </c:pt>
                <c:pt idx="45">
                  <c:v>34.142857142857146</c:v>
                </c:pt>
                <c:pt idx="46">
                  <c:v>32.142857142857146</c:v>
                </c:pt>
                <c:pt idx="47">
                  <c:v>31.571428571428573</c:v>
                </c:pt>
                <c:pt idx="48">
                  <c:v>30.142857142857142</c:v>
                </c:pt>
                <c:pt idx="49">
                  <c:v>28.857142857142858</c:v>
                </c:pt>
                <c:pt idx="50">
                  <c:v>24</c:v>
                </c:pt>
                <c:pt idx="51">
                  <c:v>28</c:v>
                </c:pt>
                <c:pt idx="52">
                  <c:v>24.428571428571427</c:v>
                </c:pt>
                <c:pt idx="53">
                  <c:v>24.142857142857142</c:v>
                </c:pt>
                <c:pt idx="54">
                  <c:v>19.571428571428573</c:v>
                </c:pt>
                <c:pt idx="55">
                  <c:v>17.571428571428573</c:v>
                </c:pt>
                <c:pt idx="56">
                  <c:v>15.714285714285714</c:v>
                </c:pt>
                <c:pt idx="57">
                  <c:v>16.285714285714285</c:v>
                </c:pt>
                <c:pt idx="58">
                  <c:v>15</c:v>
                </c:pt>
                <c:pt idx="59">
                  <c:v>16.714285714285715</c:v>
                </c:pt>
                <c:pt idx="60">
                  <c:v>14.142857142857142</c:v>
                </c:pt>
                <c:pt idx="61">
                  <c:v>14.428571428571429</c:v>
                </c:pt>
                <c:pt idx="62">
                  <c:v>15.285714285714286</c:v>
                </c:pt>
                <c:pt idx="63">
                  <c:v>14.428571428571429</c:v>
                </c:pt>
                <c:pt idx="64">
                  <c:v>17</c:v>
                </c:pt>
                <c:pt idx="65">
                  <c:v>14.714285714285714</c:v>
                </c:pt>
                <c:pt idx="66">
                  <c:v>13.571428571428571</c:v>
                </c:pt>
                <c:pt idx="67">
                  <c:v>15</c:v>
                </c:pt>
                <c:pt idx="68">
                  <c:v>15.285714285714286</c:v>
                </c:pt>
                <c:pt idx="69">
                  <c:v>12.571428571428571</c:v>
                </c:pt>
                <c:pt idx="70">
                  <c:v>13</c:v>
                </c:pt>
                <c:pt idx="71">
                  <c:v>11.857142857142858</c:v>
                </c:pt>
                <c:pt idx="72">
                  <c:v>11.714285714285714</c:v>
                </c:pt>
                <c:pt idx="73">
                  <c:v>12</c:v>
                </c:pt>
                <c:pt idx="74">
                  <c:v>9.1428571428571423</c:v>
                </c:pt>
                <c:pt idx="75">
                  <c:v>7.7142857142857144</c:v>
                </c:pt>
                <c:pt idx="76">
                  <c:v>7.8571428571428568</c:v>
                </c:pt>
                <c:pt idx="77">
                  <c:v>6.5714285714285712</c:v>
                </c:pt>
                <c:pt idx="78">
                  <c:v>5</c:v>
                </c:pt>
                <c:pt idx="79">
                  <c:v>4.5714285714285712</c:v>
                </c:pt>
                <c:pt idx="80">
                  <c:v>3.8571428571428572</c:v>
                </c:pt>
                <c:pt idx="81">
                  <c:v>4.5714285714285712</c:v>
                </c:pt>
                <c:pt idx="82">
                  <c:v>7.1428571428571432</c:v>
                </c:pt>
                <c:pt idx="83">
                  <c:v>8.8571428571428577</c:v>
                </c:pt>
                <c:pt idx="84">
                  <c:v>11.571428571428571</c:v>
                </c:pt>
                <c:pt idx="85">
                  <c:v>12.714285714285714</c:v>
                </c:pt>
                <c:pt idx="86">
                  <c:v>14.428571428571429</c:v>
                </c:pt>
                <c:pt idx="87">
                  <c:v>15.571428571428571</c:v>
                </c:pt>
                <c:pt idx="88">
                  <c:v>15.714285714285714</c:v>
                </c:pt>
                <c:pt idx="89">
                  <c:v>16.571428571428573</c:v>
                </c:pt>
                <c:pt idx="90">
                  <c:v>16.571428571428573</c:v>
                </c:pt>
                <c:pt idx="91">
                  <c:v>15</c:v>
                </c:pt>
                <c:pt idx="92">
                  <c:v>14.714285714285714</c:v>
                </c:pt>
                <c:pt idx="93">
                  <c:v>15.142857142857142</c:v>
                </c:pt>
                <c:pt idx="94">
                  <c:v>14.428571428571429</c:v>
                </c:pt>
                <c:pt idx="95">
                  <c:v>13.857142857142858</c:v>
                </c:pt>
                <c:pt idx="96">
                  <c:v>11.142857142857142</c:v>
                </c:pt>
                <c:pt idx="97">
                  <c:v>10.285714285714286</c:v>
                </c:pt>
                <c:pt idx="98">
                  <c:v>9.8571428571428577</c:v>
                </c:pt>
                <c:pt idx="99">
                  <c:v>8.7142857142857135</c:v>
                </c:pt>
                <c:pt idx="100">
                  <c:v>6.7142857142857144</c:v>
                </c:pt>
                <c:pt idx="101">
                  <c:v>6.4285714285714288</c:v>
                </c:pt>
                <c:pt idx="102">
                  <c:v>6.2857142857142856</c:v>
                </c:pt>
                <c:pt idx="103">
                  <c:v>6.2857142857142856</c:v>
                </c:pt>
                <c:pt idx="104">
                  <c:v>5.4285714285714288</c:v>
                </c:pt>
                <c:pt idx="105">
                  <c:v>6.4285714285714288</c:v>
                </c:pt>
                <c:pt idx="106">
                  <c:v>7.4285714285714288</c:v>
                </c:pt>
                <c:pt idx="107">
                  <c:v>7.7142857142857144</c:v>
                </c:pt>
                <c:pt idx="108">
                  <c:v>7.8571428571428568</c:v>
                </c:pt>
                <c:pt idx="109">
                  <c:v>8</c:v>
                </c:pt>
                <c:pt idx="110">
                  <c:v>7.4285714285714288</c:v>
                </c:pt>
                <c:pt idx="111">
                  <c:v>7.5714285714285712</c:v>
                </c:pt>
                <c:pt idx="112">
                  <c:v>6.7142857142857144</c:v>
                </c:pt>
                <c:pt idx="113">
                  <c:v>7.2857142857142856</c:v>
                </c:pt>
                <c:pt idx="114">
                  <c:v>6.5714285714285712</c:v>
                </c:pt>
                <c:pt idx="115">
                  <c:v>6</c:v>
                </c:pt>
                <c:pt idx="116">
                  <c:v>6.2857142857142856</c:v>
                </c:pt>
                <c:pt idx="117">
                  <c:v>6.7142857142857144</c:v>
                </c:pt>
                <c:pt idx="118">
                  <c:v>7.7142857142857144</c:v>
                </c:pt>
                <c:pt idx="119">
                  <c:v>11</c:v>
                </c:pt>
                <c:pt idx="120">
                  <c:v>10.285714285714286</c:v>
                </c:pt>
                <c:pt idx="121">
                  <c:v>14.714285714285714</c:v>
                </c:pt>
                <c:pt idx="122">
                  <c:v>17</c:v>
                </c:pt>
                <c:pt idx="123">
                  <c:v>17.714285714285715</c:v>
                </c:pt>
                <c:pt idx="124">
                  <c:v>18.857142857142858</c:v>
                </c:pt>
                <c:pt idx="125">
                  <c:v>18.285714285714285</c:v>
                </c:pt>
                <c:pt idx="126">
                  <c:v>17.142857142857142</c:v>
                </c:pt>
                <c:pt idx="127">
                  <c:v>20.857142857142858</c:v>
                </c:pt>
                <c:pt idx="128">
                  <c:v>19.714285714285715</c:v>
                </c:pt>
                <c:pt idx="129">
                  <c:v>20.857142857142858</c:v>
                </c:pt>
                <c:pt idx="130">
                  <c:v>23.714285714285715</c:v>
                </c:pt>
                <c:pt idx="131">
                  <c:v>28.571428571428573</c:v>
                </c:pt>
                <c:pt idx="132">
                  <c:v>30.428571428571427</c:v>
                </c:pt>
                <c:pt idx="133">
                  <c:v>34.285714285714285</c:v>
                </c:pt>
                <c:pt idx="134">
                  <c:v>35.142857142857146</c:v>
                </c:pt>
                <c:pt idx="135">
                  <c:v>38.714285714285715</c:v>
                </c:pt>
                <c:pt idx="136">
                  <c:v>40.857142857142854</c:v>
                </c:pt>
                <c:pt idx="137">
                  <c:v>46.714285714285715</c:v>
                </c:pt>
                <c:pt idx="138">
                  <c:v>48.857142857142854</c:v>
                </c:pt>
                <c:pt idx="139">
                  <c:v>59.142857142857146</c:v>
                </c:pt>
                <c:pt idx="140">
                  <c:v>63.142857142857146</c:v>
                </c:pt>
                <c:pt idx="141">
                  <c:v>70.857142857142861</c:v>
                </c:pt>
                <c:pt idx="142">
                  <c:v>77.285714285714292</c:v>
                </c:pt>
                <c:pt idx="143">
                  <c:v>83.857142857142861</c:v>
                </c:pt>
                <c:pt idx="144">
                  <c:v>85.714285714285708</c:v>
                </c:pt>
                <c:pt idx="145">
                  <c:v>88.428571428571431</c:v>
                </c:pt>
                <c:pt idx="146">
                  <c:v>82.428571428571431</c:v>
                </c:pt>
                <c:pt idx="147">
                  <c:v>86.714285714285708</c:v>
                </c:pt>
                <c:pt idx="148">
                  <c:v>88.428571428571431</c:v>
                </c:pt>
                <c:pt idx="149">
                  <c:v>91.571428571428569</c:v>
                </c:pt>
                <c:pt idx="150">
                  <c:v>97</c:v>
                </c:pt>
                <c:pt idx="151">
                  <c:v>95.285714285714292</c:v>
                </c:pt>
                <c:pt idx="152">
                  <c:v>94</c:v>
                </c:pt>
                <c:pt idx="153">
                  <c:v>102.14285714285714</c:v>
                </c:pt>
                <c:pt idx="154">
                  <c:v>95.142857142857139</c:v>
                </c:pt>
                <c:pt idx="155">
                  <c:v>86.571428571428569</c:v>
                </c:pt>
                <c:pt idx="156">
                  <c:v>78.428571428571431</c:v>
                </c:pt>
                <c:pt idx="157">
                  <c:v>69</c:v>
                </c:pt>
                <c:pt idx="158">
                  <c:v>68</c:v>
                </c:pt>
                <c:pt idx="159">
                  <c:v>64.714285714285708</c:v>
                </c:pt>
                <c:pt idx="160">
                  <c:v>57.571428571428569</c:v>
                </c:pt>
                <c:pt idx="161">
                  <c:v>56.571428571428569</c:v>
                </c:pt>
                <c:pt idx="162">
                  <c:v>58.142857142857146</c:v>
                </c:pt>
                <c:pt idx="163">
                  <c:v>54.714285714285715</c:v>
                </c:pt>
                <c:pt idx="164">
                  <c:v>55.285714285714285</c:v>
                </c:pt>
                <c:pt idx="165">
                  <c:v>53.857142857142854</c:v>
                </c:pt>
                <c:pt idx="166">
                  <c:v>54.571428571428569</c:v>
                </c:pt>
                <c:pt idx="167">
                  <c:v>52.857142857142854</c:v>
                </c:pt>
                <c:pt idx="168">
                  <c:v>52.714285714285715</c:v>
                </c:pt>
                <c:pt idx="169">
                  <c:v>49.142857142857146</c:v>
                </c:pt>
                <c:pt idx="170">
                  <c:v>53.428571428571431</c:v>
                </c:pt>
                <c:pt idx="171">
                  <c:v>59.571428571428569</c:v>
                </c:pt>
                <c:pt idx="172">
                  <c:v>61.428571428571431</c:v>
                </c:pt>
                <c:pt idx="173">
                  <c:v>61.571428571428569</c:v>
                </c:pt>
                <c:pt idx="174">
                  <c:v>60.857142857142854</c:v>
                </c:pt>
              </c:numCache>
            </c:numRef>
          </c:val>
          <c:smooth val="0"/>
          <c:extLst>
            <c:ext xmlns:c15="http://schemas.microsoft.com/office/drawing/2012/chart" uri="{02D57815-91ED-43cb-92C2-25804820EDAC}">
              <c15:categoryFilterExceptions>
                <c15:categoryFilterException>
                  <c15:sqref>'Steden RIVM'!$Q$5</c15:sqref>
                  <c15:spPr xmlns:c15="http://schemas.microsoft.com/office/drawing/2012/chart">
                    <a:ln w="41275" cap="rnd">
                      <a:solidFill>
                        <a:srgbClr val="4472C4"/>
                      </a:solidFill>
                      <a:round/>
                    </a:ln>
                    <a:effectLst/>
                  </c15:spPr>
                  <c15:bubble3D val="0"/>
                  <c15:marker>
                    <c:symbol val="none"/>
                  </c15:marker>
                </c15:categoryFilterException>
              </c15:categoryFilterExceptions>
            </c:ext>
            <c:ext xmlns:c16="http://schemas.microsoft.com/office/drawing/2014/chart" uri="{C3380CC4-5D6E-409C-BE32-E72D297353CC}">
              <c16:uniqueId val="{00000061-42D9-419B-9272-F2BA8F88D818}"/>
            </c:ext>
          </c:extLst>
        </c:ser>
        <c:dLbls>
          <c:showLegendKey val="0"/>
          <c:showVal val="0"/>
          <c:showCatName val="0"/>
          <c:showSerName val="0"/>
          <c:showPercent val="0"/>
          <c:showBubbleSize val="0"/>
        </c:dLbls>
        <c:marker val="1"/>
        <c:smooth val="0"/>
        <c:axId val="596545392"/>
        <c:axId val="596544408"/>
        <c:extLst/>
      </c:lineChart>
      <c:date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14"/>
        <c:majorTimeUnit val="days"/>
        <c:minorUnit val="14"/>
        <c:minorTimeUnit val="days"/>
      </c:dateAx>
      <c:valAx>
        <c:axId val="596544408"/>
        <c:scaling>
          <c:orientation val="minMax"/>
          <c:max val="200"/>
          <c:min val="0"/>
        </c:scaling>
        <c:delete val="0"/>
        <c:axPos val="l"/>
        <c:majorGridlines>
          <c:spPr>
            <a:ln w="9525" cap="flat" cmpd="sng" algn="ctr">
              <a:solidFill>
                <a:schemeClr val="tx1">
                  <a:lumMod val="15000"/>
                  <a:lumOff val="85000"/>
                </a:schemeClr>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50"/>
        <c:minorUnit val="25"/>
      </c:valAx>
      <c:spPr>
        <a:noFill/>
        <a:ln w="25400">
          <a:noFill/>
        </a:ln>
        <a:effectLst/>
      </c:spPr>
    </c:plotArea>
    <c:legend>
      <c:legendPos val="t"/>
      <c:layout>
        <c:manualLayout>
          <c:xMode val="edge"/>
          <c:yMode val="edge"/>
          <c:x val="9.6139444444444444E-2"/>
          <c:y val="0.13769805555555556"/>
          <c:w val="0.89999994397712024"/>
          <c:h val="3.399180775373045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chemeClr val="bg2">
                    <a:lumMod val="10000"/>
                  </a:schemeClr>
                </a:solidFill>
                <a:latin typeface="+mn-lt"/>
                <a:ea typeface="+mn-ea"/>
                <a:cs typeface="+mn-cs"/>
              </a:defRPr>
            </a:pPr>
            <a:r>
              <a:rPr lang="en-US" sz="2000" b="1">
                <a:solidFill>
                  <a:schemeClr val="bg2">
                    <a:lumMod val="10000"/>
                  </a:schemeClr>
                </a:solidFill>
              </a:rPr>
              <a:t>Outbreak COVID-19</a:t>
            </a:r>
            <a:r>
              <a:rPr lang="en-US" sz="2000" b="1" baseline="0">
                <a:solidFill>
                  <a:schemeClr val="bg2">
                    <a:lumMod val="10000"/>
                  </a:schemeClr>
                </a:solidFill>
              </a:rPr>
              <a:t> Amsterdam</a:t>
            </a:r>
            <a:endParaRPr lang="en-US" sz="2000" b="1">
              <a:solidFill>
                <a:schemeClr val="bg2">
                  <a:lumMod val="10000"/>
                </a:schemeClr>
              </a:solidFill>
            </a:endParaRPr>
          </a:p>
        </c:rich>
      </c:tx>
      <c:layout>
        <c:manualLayout>
          <c:xMode val="edge"/>
          <c:yMode val="edge"/>
          <c:x val="0.29122236111111116"/>
          <c:y val="5.319250000000001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chemeClr val="bg2">
                  <a:lumMod val="10000"/>
                </a:scheme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8983708333333336"/>
        </c:manualLayout>
      </c:layout>
      <c:barChart>
        <c:barDir val="col"/>
        <c:grouping val="clustered"/>
        <c:varyColors val="0"/>
        <c:ser>
          <c:idx val="3"/>
          <c:order val="3"/>
          <c:tx>
            <c:strRef>
              <c:f>'Steden RIVM'!$S$3</c:f>
              <c:strCache>
                <c:ptCount val="1"/>
                <c:pt idx="0">
                  <c:v>Amsterdam - Cases</c:v>
                </c:pt>
              </c:strCache>
            </c:strRef>
          </c:tx>
          <c:spPr>
            <a:solidFill>
              <a:srgbClr val="4472C4">
                <a:lumMod val="20000"/>
                <a:lumOff val="80000"/>
              </a:srgbClr>
            </a:solidFill>
            <a:ln>
              <a:noFill/>
            </a:ln>
            <a:effectLst/>
          </c:spPr>
          <c:invertIfNegative val="0"/>
          <c:cat>
            <c:numRef>
              <c:extLst>
                <c:ext xmlns:c15="http://schemas.microsoft.com/office/drawing/2012/chart" uri="{02D57815-91ED-43cb-92C2-25804820EDAC}">
                  <c15:fullRef>
                    <c15:sqref>'Steden RIVM'!$O$3:$O$150</c15:sqref>
                  </c15:fullRef>
                </c:ext>
              </c:extLst>
              <c:f>'Steden RIVM'!$O$4:$O$150</c:f>
              <c:numCache>
                <c:formatCode>m/d/yyyy</c:formatCode>
                <c:ptCount val="147"/>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numCache>
            </c:numRef>
          </c:cat>
          <c:val>
            <c:numRef>
              <c:extLst>
                <c:ext xmlns:c15="http://schemas.microsoft.com/office/drawing/2012/chart" uri="{02D57815-91ED-43cb-92C2-25804820EDAC}">
                  <c15:fullRef>
                    <c15:sqref>'Steden RIVM'!$S$5:$S$150</c15:sqref>
                  </c15:fullRef>
                </c:ext>
              </c:extLst>
              <c:f>'Steden RIVM'!$S$6:$S$150</c:f>
              <c:numCache>
                <c:formatCode>General</c:formatCode>
                <c:ptCount val="145"/>
                <c:pt idx="0">
                  <c:v>0</c:v>
                </c:pt>
                <c:pt idx="1">
                  <c:v>8</c:v>
                </c:pt>
                <c:pt idx="2">
                  <c:v>17</c:v>
                </c:pt>
                <c:pt idx="3">
                  <c:v>5</c:v>
                </c:pt>
                <c:pt idx="4">
                  <c:v>24</c:v>
                </c:pt>
                <c:pt idx="5">
                  <c:v>110</c:v>
                </c:pt>
                <c:pt idx="6">
                  <c:v>-32</c:v>
                </c:pt>
                <c:pt idx="7">
                  <c:v>27</c:v>
                </c:pt>
                <c:pt idx="8">
                  <c:v>15</c:v>
                </c:pt>
                <c:pt idx="9">
                  <c:v>47</c:v>
                </c:pt>
                <c:pt idx="10">
                  <c:v>47</c:v>
                </c:pt>
                <c:pt idx="11">
                  <c:v>54</c:v>
                </c:pt>
                <c:pt idx="12">
                  <c:v>62</c:v>
                </c:pt>
                <c:pt idx="13">
                  <c:v>68</c:v>
                </c:pt>
                <c:pt idx="14">
                  <c:v>55</c:v>
                </c:pt>
                <c:pt idx="15">
                  <c:v>40</c:v>
                </c:pt>
                <c:pt idx="16">
                  <c:v>48</c:v>
                </c:pt>
                <c:pt idx="17">
                  <c:v>48</c:v>
                </c:pt>
                <c:pt idx="18">
                  <c:v>56</c:v>
                </c:pt>
                <c:pt idx="19">
                  <c:v>41</c:v>
                </c:pt>
                <c:pt idx="20">
                  <c:v>47</c:v>
                </c:pt>
                <c:pt idx="21">
                  <c:v>69</c:v>
                </c:pt>
                <c:pt idx="22">
                  <c:v>29</c:v>
                </c:pt>
                <c:pt idx="23">
                  <c:v>24</c:v>
                </c:pt>
                <c:pt idx="24">
                  <c:v>11</c:v>
                </c:pt>
                <c:pt idx="25">
                  <c:v>53</c:v>
                </c:pt>
                <c:pt idx="26">
                  <c:v>83</c:v>
                </c:pt>
                <c:pt idx="27">
                  <c:v>50</c:v>
                </c:pt>
                <c:pt idx="28">
                  <c:v>45</c:v>
                </c:pt>
                <c:pt idx="29">
                  <c:v>30</c:v>
                </c:pt>
                <c:pt idx="30">
                  <c:v>46</c:v>
                </c:pt>
                <c:pt idx="31">
                  <c:v>27</c:v>
                </c:pt>
                <c:pt idx="32">
                  <c:v>55</c:v>
                </c:pt>
                <c:pt idx="33">
                  <c:v>73</c:v>
                </c:pt>
                <c:pt idx="34">
                  <c:v>68</c:v>
                </c:pt>
                <c:pt idx="35">
                  <c:v>54</c:v>
                </c:pt>
                <c:pt idx="36">
                  <c:v>35</c:v>
                </c:pt>
                <c:pt idx="37">
                  <c:v>38</c:v>
                </c:pt>
                <c:pt idx="38">
                  <c:v>39</c:v>
                </c:pt>
                <c:pt idx="39">
                  <c:v>51</c:v>
                </c:pt>
                <c:pt idx="40">
                  <c:v>33</c:v>
                </c:pt>
                <c:pt idx="41">
                  <c:v>42</c:v>
                </c:pt>
                <c:pt idx="42">
                  <c:v>41</c:v>
                </c:pt>
                <c:pt idx="43">
                  <c:v>20</c:v>
                </c:pt>
                <c:pt idx="44">
                  <c:v>15</c:v>
                </c:pt>
                <c:pt idx="45">
                  <c:v>38</c:v>
                </c:pt>
                <c:pt idx="46">
                  <c:v>26</c:v>
                </c:pt>
                <c:pt idx="47">
                  <c:v>31</c:v>
                </c:pt>
                <c:pt idx="48">
                  <c:v>35</c:v>
                </c:pt>
                <c:pt idx="49">
                  <c:v>14</c:v>
                </c:pt>
                <c:pt idx="50">
                  <c:v>5</c:v>
                </c:pt>
                <c:pt idx="51">
                  <c:v>41</c:v>
                </c:pt>
                <c:pt idx="52">
                  <c:v>32</c:v>
                </c:pt>
                <c:pt idx="53">
                  <c:v>36</c:v>
                </c:pt>
                <c:pt idx="54">
                  <c:v>21</c:v>
                </c:pt>
                <c:pt idx="55">
                  <c:v>14</c:v>
                </c:pt>
                <c:pt idx="56">
                  <c:v>19</c:v>
                </c:pt>
                <c:pt idx="57">
                  <c:v>22</c:v>
                </c:pt>
                <c:pt idx="58">
                  <c:v>9</c:v>
                </c:pt>
                <c:pt idx="59">
                  <c:v>11</c:v>
                </c:pt>
                <c:pt idx="60">
                  <c:v>20</c:v>
                </c:pt>
                <c:pt idx="61">
                  <c:v>13</c:v>
                </c:pt>
                <c:pt idx="62">
                  <c:v>14</c:v>
                </c:pt>
                <c:pt idx="63">
                  <c:v>6</c:v>
                </c:pt>
                <c:pt idx="64">
                  <c:v>4</c:v>
                </c:pt>
                <c:pt idx="65">
                  <c:v>5</c:v>
                </c:pt>
                <c:pt idx="66">
                  <c:v>10</c:v>
                </c:pt>
                <c:pt idx="67">
                  <c:v>13</c:v>
                </c:pt>
                <c:pt idx="68">
                  <c:v>9</c:v>
                </c:pt>
                <c:pt idx="69">
                  <c:v>7</c:v>
                </c:pt>
                <c:pt idx="70">
                  <c:v>4</c:v>
                </c:pt>
                <c:pt idx="71">
                  <c:v>4</c:v>
                </c:pt>
                <c:pt idx="72">
                  <c:v>4</c:v>
                </c:pt>
                <c:pt idx="73">
                  <c:v>6</c:v>
                </c:pt>
                <c:pt idx="74">
                  <c:v>7</c:v>
                </c:pt>
                <c:pt idx="75">
                  <c:v>10</c:v>
                </c:pt>
                <c:pt idx="76">
                  <c:v>6</c:v>
                </c:pt>
                <c:pt idx="77">
                  <c:v>9</c:v>
                </c:pt>
                <c:pt idx="78">
                  <c:v>9</c:v>
                </c:pt>
                <c:pt idx="79">
                  <c:v>1</c:v>
                </c:pt>
                <c:pt idx="80">
                  <c:v>3</c:v>
                </c:pt>
                <c:pt idx="81">
                  <c:v>0</c:v>
                </c:pt>
                <c:pt idx="82">
                  <c:v>0</c:v>
                </c:pt>
                <c:pt idx="83">
                  <c:v>0</c:v>
                </c:pt>
                <c:pt idx="84">
                  <c:v>63</c:v>
                </c:pt>
                <c:pt idx="85">
                  <c:v>17</c:v>
                </c:pt>
                <c:pt idx="86">
                  <c:v>11</c:v>
                </c:pt>
                <c:pt idx="87">
                  <c:v>24</c:v>
                </c:pt>
                <c:pt idx="88">
                  <c:v>16</c:v>
                </c:pt>
                <c:pt idx="89">
                  <c:v>8</c:v>
                </c:pt>
                <c:pt idx="90">
                  <c:v>22</c:v>
                </c:pt>
                <c:pt idx="91">
                  <c:v>11</c:v>
                </c:pt>
                <c:pt idx="92">
                  <c:v>13</c:v>
                </c:pt>
                <c:pt idx="93">
                  <c:v>19</c:v>
                </c:pt>
                <c:pt idx="94">
                  <c:v>11</c:v>
                </c:pt>
                <c:pt idx="95">
                  <c:v>10</c:v>
                </c:pt>
                <c:pt idx="96">
                  <c:v>2</c:v>
                </c:pt>
                <c:pt idx="97">
                  <c:v>8</c:v>
                </c:pt>
                <c:pt idx="98">
                  <c:v>6</c:v>
                </c:pt>
                <c:pt idx="99">
                  <c:v>6</c:v>
                </c:pt>
                <c:pt idx="100">
                  <c:v>9</c:v>
                </c:pt>
                <c:pt idx="101">
                  <c:v>12</c:v>
                </c:pt>
                <c:pt idx="102">
                  <c:v>5</c:v>
                </c:pt>
                <c:pt idx="103">
                  <c:v>10</c:v>
                </c:pt>
                <c:pt idx="104">
                  <c:v>7</c:v>
                </c:pt>
                <c:pt idx="105">
                  <c:v>2</c:v>
                </c:pt>
                <c:pt idx="106">
                  <c:v>7</c:v>
                </c:pt>
                <c:pt idx="107">
                  <c:v>5</c:v>
                </c:pt>
                <c:pt idx="108">
                  <c:v>3</c:v>
                </c:pt>
                <c:pt idx="109">
                  <c:v>4</c:v>
                </c:pt>
                <c:pt idx="110">
                  <c:v>10</c:v>
                </c:pt>
                <c:pt idx="111">
                  <c:v>7</c:v>
                </c:pt>
                <c:pt idx="112">
                  <c:v>6</c:v>
                </c:pt>
                <c:pt idx="113">
                  <c:v>3</c:v>
                </c:pt>
                <c:pt idx="114">
                  <c:v>2</c:v>
                </c:pt>
                <c:pt idx="115">
                  <c:v>6</c:v>
                </c:pt>
                <c:pt idx="116">
                  <c:v>2</c:v>
                </c:pt>
                <c:pt idx="117">
                  <c:v>10</c:v>
                </c:pt>
                <c:pt idx="118">
                  <c:v>5</c:v>
                </c:pt>
                <c:pt idx="119">
                  <c:v>4</c:v>
                </c:pt>
                <c:pt idx="120">
                  <c:v>11</c:v>
                </c:pt>
                <c:pt idx="121">
                  <c:v>5</c:v>
                </c:pt>
                <c:pt idx="122">
                  <c:v>5</c:v>
                </c:pt>
                <c:pt idx="123">
                  <c:v>20</c:v>
                </c:pt>
                <c:pt idx="124">
                  <c:v>16</c:v>
                </c:pt>
                <c:pt idx="125">
                  <c:v>1</c:v>
                </c:pt>
                <c:pt idx="126">
                  <c:v>33</c:v>
                </c:pt>
                <c:pt idx="127">
                  <c:v>28</c:v>
                </c:pt>
                <c:pt idx="128">
                  <c:v>21</c:v>
                </c:pt>
                <c:pt idx="129">
                  <c:v>18</c:v>
                </c:pt>
                <c:pt idx="130">
                  <c:v>15</c:v>
                </c:pt>
                <c:pt idx="131">
                  <c:v>19</c:v>
                </c:pt>
                <c:pt idx="132">
                  <c:v>20</c:v>
                </c:pt>
                <c:pt idx="133">
                  <c:v>28</c:v>
                </c:pt>
                <c:pt idx="134">
                  <c:v>47</c:v>
                </c:pt>
                <c:pt idx="135">
                  <c:v>29</c:v>
                </c:pt>
                <c:pt idx="136">
                  <c:v>27</c:v>
                </c:pt>
                <c:pt idx="137">
                  <c:v>68</c:v>
                </c:pt>
                <c:pt idx="138">
                  <c:v>43</c:v>
                </c:pt>
                <c:pt idx="139">
                  <c:v>61</c:v>
                </c:pt>
                <c:pt idx="140">
                  <c:v>22</c:v>
                </c:pt>
                <c:pt idx="141">
                  <c:v>44</c:v>
                </c:pt>
                <c:pt idx="142">
                  <c:v>135</c:v>
                </c:pt>
                <c:pt idx="143">
                  <c:v>63</c:v>
                </c:pt>
                <c:pt idx="144">
                  <c:v>147</c:v>
                </c:pt>
              </c:numCache>
            </c:numRef>
          </c:val>
          <c:extLst>
            <c:ext xmlns:c16="http://schemas.microsoft.com/office/drawing/2014/chart" uri="{C3380CC4-5D6E-409C-BE32-E72D297353CC}">
              <c16:uniqueId val="{00000000-BC25-4A3E-86F4-878EDC249437}"/>
            </c:ext>
          </c:extLst>
        </c:ser>
        <c:dLbls>
          <c:showLegendKey val="0"/>
          <c:showVal val="0"/>
          <c:showCatName val="0"/>
          <c:showSerName val="0"/>
          <c:showPercent val="0"/>
          <c:showBubbleSize val="0"/>
        </c:dLbls>
        <c:gapWidth val="40"/>
        <c:axId val="596545392"/>
        <c:axId val="596544408"/>
        <c:extLst>
          <c:ext xmlns:c15="http://schemas.microsoft.com/office/drawing/2012/chart" uri="{02D57815-91ED-43cb-92C2-25804820EDAC}">
            <c15:filteredBarSeries>
              <c15:ser>
                <c:idx val="1"/>
                <c:order val="0"/>
                <c:tx>
                  <c:strRef>
                    <c:extLst>
                      <c:ext uri="{02D57815-91ED-43cb-92C2-25804820EDAC}">
                        <c15:formulaRef>
                          <c15:sqref>'Steden RIVM'!$P$3</c15:sqref>
                        </c15:formulaRef>
                      </c:ext>
                    </c:extLst>
                    <c:strCache>
                      <c:ptCount val="1"/>
                      <c:pt idx="0">
                        <c:v>Rotterdam - Cases</c:v>
                      </c:pt>
                    </c:strCache>
                  </c:strRef>
                </c:tx>
                <c:spPr>
                  <a:solidFill>
                    <a:schemeClr val="dk1">
                      <a:tint val="55000"/>
                    </a:schemeClr>
                  </a:solidFill>
                  <a:ln w="44450">
                    <a:solidFill>
                      <a:schemeClr val="accent1"/>
                    </a:solidFill>
                  </a:ln>
                  <a:effectLst/>
                </c:spPr>
                <c:invertIfNegative val="0"/>
                <c:cat>
                  <c:numRef>
                    <c:extLst>
                      <c:ext uri="{02D57815-91ED-43cb-92C2-25804820EDAC}">
                        <c15:fullRef>
                          <c15:sqref>'Steden RIVM'!$O$3:$O$150</c15:sqref>
                        </c15:fullRef>
                        <c15:formulaRef>
                          <c15:sqref>'Steden RIVM'!$O$4:$O$150</c15:sqref>
                        </c15:formulaRef>
                      </c:ext>
                    </c:extLst>
                    <c:numCache>
                      <c:formatCode>m/d/yyyy</c:formatCode>
                      <c:ptCount val="147"/>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numCache>
                  </c:numRef>
                </c:cat>
                <c:val>
                  <c:numRef>
                    <c:extLst>
                      <c:ext uri="{02D57815-91ED-43cb-92C2-25804820EDAC}">
                        <c15:fullRef>
                          <c15:sqref>'Steden RIVM'!$P$5:$P$149</c15:sqref>
                        </c15:fullRef>
                        <c15:formulaRef>
                          <c15:sqref>'Steden RIVM'!$P$6:$P$149</c15:sqref>
                        </c15:formulaRef>
                      </c:ext>
                    </c:extLst>
                    <c:numCache>
                      <c:formatCode>General</c:formatCode>
                      <c:ptCount val="144"/>
                      <c:pt idx="0">
                        <c:v>1</c:v>
                      </c:pt>
                      <c:pt idx="1">
                        <c:v>5</c:v>
                      </c:pt>
                      <c:pt idx="2">
                        <c:v>11</c:v>
                      </c:pt>
                      <c:pt idx="3">
                        <c:v>17</c:v>
                      </c:pt>
                      <c:pt idx="4">
                        <c:v>23</c:v>
                      </c:pt>
                      <c:pt idx="5">
                        <c:v>33</c:v>
                      </c:pt>
                      <c:pt idx="6">
                        <c:v>7</c:v>
                      </c:pt>
                      <c:pt idx="7">
                        <c:v>19</c:v>
                      </c:pt>
                      <c:pt idx="8">
                        <c:v>10</c:v>
                      </c:pt>
                      <c:pt idx="9">
                        <c:v>15</c:v>
                      </c:pt>
                      <c:pt idx="10">
                        <c:v>23</c:v>
                      </c:pt>
                      <c:pt idx="11">
                        <c:v>18</c:v>
                      </c:pt>
                      <c:pt idx="12">
                        <c:v>45</c:v>
                      </c:pt>
                      <c:pt idx="13">
                        <c:v>59</c:v>
                      </c:pt>
                      <c:pt idx="14">
                        <c:v>34</c:v>
                      </c:pt>
                      <c:pt idx="15">
                        <c:v>34</c:v>
                      </c:pt>
                      <c:pt idx="16">
                        <c:v>27</c:v>
                      </c:pt>
                      <c:pt idx="17">
                        <c:v>53</c:v>
                      </c:pt>
                      <c:pt idx="18">
                        <c:v>48</c:v>
                      </c:pt>
                      <c:pt idx="19">
                        <c:v>48</c:v>
                      </c:pt>
                      <c:pt idx="20">
                        <c:v>30</c:v>
                      </c:pt>
                      <c:pt idx="21">
                        <c:v>90</c:v>
                      </c:pt>
                      <c:pt idx="22">
                        <c:v>83</c:v>
                      </c:pt>
                      <c:pt idx="23">
                        <c:v>35</c:v>
                      </c:pt>
                      <c:pt idx="24">
                        <c:v>71</c:v>
                      </c:pt>
                      <c:pt idx="25">
                        <c:v>84</c:v>
                      </c:pt>
                      <c:pt idx="26">
                        <c:v>38</c:v>
                      </c:pt>
                      <c:pt idx="27">
                        <c:v>135</c:v>
                      </c:pt>
                      <c:pt idx="28">
                        <c:v>60</c:v>
                      </c:pt>
                      <c:pt idx="29">
                        <c:v>50</c:v>
                      </c:pt>
                      <c:pt idx="30">
                        <c:v>51</c:v>
                      </c:pt>
                      <c:pt idx="31">
                        <c:v>42</c:v>
                      </c:pt>
                      <c:pt idx="32">
                        <c:v>51</c:v>
                      </c:pt>
                      <c:pt idx="33">
                        <c:v>46</c:v>
                      </c:pt>
                      <c:pt idx="34">
                        <c:v>82</c:v>
                      </c:pt>
                      <c:pt idx="35">
                        <c:v>55</c:v>
                      </c:pt>
                      <c:pt idx="36">
                        <c:v>29</c:v>
                      </c:pt>
                      <c:pt idx="37">
                        <c:v>34</c:v>
                      </c:pt>
                      <c:pt idx="38">
                        <c:v>31</c:v>
                      </c:pt>
                      <c:pt idx="39">
                        <c:v>50</c:v>
                      </c:pt>
                      <c:pt idx="40">
                        <c:v>45</c:v>
                      </c:pt>
                      <c:pt idx="41">
                        <c:v>42</c:v>
                      </c:pt>
                      <c:pt idx="42">
                        <c:v>35</c:v>
                      </c:pt>
                      <c:pt idx="43">
                        <c:v>34</c:v>
                      </c:pt>
                      <c:pt idx="44">
                        <c:v>3</c:v>
                      </c:pt>
                      <c:pt idx="45">
                        <c:v>30</c:v>
                      </c:pt>
                      <c:pt idx="46">
                        <c:v>36</c:v>
                      </c:pt>
                      <c:pt idx="47">
                        <c:v>41</c:v>
                      </c:pt>
                      <c:pt idx="48">
                        <c:v>32</c:v>
                      </c:pt>
                      <c:pt idx="49">
                        <c:v>26</c:v>
                      </c:pt>
                      <c:pt idx="50">
                        <c:v>0</c:v>
                      </c:pt>
                      <c:pt idx="51">
                        <c:v>31</c:v>
                      </c:pt>
                      <c:pt idx="52">
                        <c:v>5</c:v>
                      </c:pt>
                      <c:pt idx="53">
                        <c:v>34</c:v>
                      </c:pt>
                      <c:pt idx="54">
                        <c:v>9</c:v>
                      </c:pt>
                      <c:pt idx="55">
                        <c:v>18</c:v>
                      </c:pt>
                      <c:pt idx="56">
                        <c:v>13</c:v>
                      </c:pt>
                      <c:pt idx="57">
                        <c:v>4</c:v>
                      </c:pt>
                      <c:pt idx="58">
                        <c:v>22</c:v>
                      </c:pt>
                      <c:pt idx="59">
                        <c:v>17</c:v>
                      </c:pt>
                      <c:pt idx="60">
                        <c:v>16</c:v>
                      </c:pt>
                      <c:pt idx="61">
                        <c:v>11</c:v>
                      </c:pt>
                      <c:pt idx="62">
                        <c:v>24</c:v>
                      </c:pt>
                      <c:pt idx="63">
                        <c:v>7</c:v>
                      </c:pt>
                      <c:pt idx="64">
                        <c:v>22</c:v>
                      </c:pt>
                      <c:pt idx="65">
                        <c:v>6</c:v>
                      </c:pt>
                      <c:pt idx="66">
                        <c:v>9</c:v>
                      </c:pt>
                      <c:pt idx="67">
                        <c:v>26</c:v>
                      </c:pt>
                      <c:pt idx="68">
                        <c:v>13</c:v>
                      </c:pt>
                      <c:pt idx="69">
                        <c:v>5</c:v>
                      </c:pt>
                      <c:pt idx="70">
                        <c:v>10</c:v>
                      </c:pt>
                      <c:pt idx="71">
                        <c:v>14</c:v>
                      </c:pt>
                      <c:pt idx="72">
                        <c:v>5</c:v>
                      </c:pt>
                      <c:pt idx="73">
                        <c:v>11</c:v>
                      </c:pt>
                      <c:pt idx="74">
                        <c:v>6</c:v>
                      </c:pt>
                      <c:pt idx="75">
                        <c:v>3</c:v>
                      </c:pt>
                      <c:pt idx="76">
                        <c:v>6</c:v>
                      </c:pt>
                      <c:pt idx="77">
                        <c:v>1</c:v>
                      </c:pt>
                      <c:pt idx="78">
                        <c:v>3</c:v>
                      </c:pt>
                      <c:pt idx="79">
                        <c:v>2</c:v>
                      </c:pt>
                      <c:pt idx="80">
                        <c:v>6</c:v>
                      </c:pt>
                      <c:pt idx="81">
                        <c:v>11</c:v>
                      </c:pt>
                      <c:pt idx="82">
                        <c:v>21</c:v>
                      </c:pt>
                      <c:pt idx="83">
                        <c:v>18</c:v>
                      </c:pt>
                      <c:pt idx="84">
                        <c:v>20</c:v>
                      </c:pt>
                      <c:pt idx="85">
                        <c:v>11</c:v>
                      </c:pt>
                      <c:pt idx="86">
                        <c:v>14</c:v>
                      </c:pt>
                      <c:pt idx="87">
                        <c:v>14</c:v>
                      </c:pt>
                      <c:pt idx="88">
                        <c:v>12</c:v>
                      </c:pt>
                      <c:pt idx="89">
                        <c:v>27</c:v>
                      </c:pt>
                      <c:pt idx="90">
                        <c:v>18</c:v>
                      </c:pt>
                      <c:pt idx="91">
                        <c:v>9</c:v>
                      </c:pt>
                      <c:pt idx="92">
                        <c:v>9</c:v>
                      </c:pt>
                      <c:pt idx="93">
                        <c:v>17</c:v>
                      </c:pt>
                      <c:pt idx="94">
                        <c:v>9</c:v>
                      </c:pt>
                      <c:pt idx="95">
                        <c:v>8</c:v>
                      </c:pt>
                      <c:pt idx="96">
                        <c:v>8</c:v>
                      </c:pt>
                      <c:pt idx="97">
                        <c:v>12</c:v>
                      </c:pt>
                      <c:pt idx="98">
                        <c:v>6</c:v>
                      </c:pt>
                      <c:pt idx="99">
                        <c:v>1</c:v>
                      </c:pt>
                      <c:pt idx="100">
                        <c:v>3</c:v>
                      </c:pt>
                      <c:pt idx="101">
                        <c:v>7</c:v>
                      </c:pt>
                      <c:pt idx="102">
                        <c:v>7</c:v>
                      </c:pt>
                      <c:pt idx="103">
                        <c:v>8</c:v>
                      </c:pt>
                      <c:pt idx="104">
                        <c:v>6</c:v>
                      </c:pt>
                      <c:pt idx="105">
                        <c:v>13</c:v>
                      </c:pt>
                      <c:pt idx="106">
                        <c:v>8</c:v>
                      </c:pt>
                      <c:pt idx="107">
                        <c:v>5</c:v>
                      </c:pt>
                      <c:pt idx="108">
                        <c:v>8</c:v>
                      </c:pt>
                      <c:pt idx="109">
                        <c:v>8</c:v>
                      </c:pt>
                      <c:pt idx="110">
                        <c:v>4</c:v>
                      </c:pt>
                      <c:pt idx="111">
                        <c:v>7</c:v>
                      </c:pt>
                      <c:pt idx="112">
                        <c:v>7</c:v>
                      </c:pt>
                      <c:pt idx="113">
                        <c:v>12</c:v>
                      </c:pt>
                      <c:pt idx="114">
                        <c:v>0</c:v>
                      </c:pt>
                      <c:pt idx="115">
                        <c:v>4</c:v>
                      </c:pt>
                      <c:pt idx="116">
                        <c:v>10</c:v>
                      </c:pt>
                      <c:pt idx="117">
                        <c:v>7</c:v>
                      </c:pt>
                      <c:pt idx="118">
                        <c:v>14</c:v>
                      </c:pt>
                      <c:pt idx="119">
                        <c:v>30</c:v>
                      </c:pt>
                      <c:pt idx="120">
                        <c:v>7</c:v>
                      </c:pt>
                      <c:pt idx="121">
                        <c:v>31</c:v>
                      </c:pt>
                      <c:pt idx="122">
                        <c:v>20</c:v>
                      </c:pt>
                      <c:pt idx="123">
                        <c:v>15</c:v>
                      </c:pt>
                      <c:pt idx="124">
                        <c:v>15</c:v>
                      </c:pt>
                      <c:pt idx="125">
                        <c:v>10</c:v>
                      </c:pt>
                      <c:pt idx="126">
                        <c:v>22</c:v>
                      </c:pt>
                      <c:pt idx="127">
                        <c:v>33</c:v>
                      </c:pt>
                      <c:pt idx="128">
                        <c:v>23</c:v>
                      </c:pt>
                      <c:pt idx="129">
                        <c:v>28</c:v>
                      </c:pt>
                      <c:pt idx="130">
                        <c:v>35</c:v>
                      </c:pt>
                      <c:pt idx="131">
                        <c:v>49</c:v>
                      </c:pt>
                      <c:pt idx="132">
                        <c:v>23</c:v>
                      </c:pt>
                      <c:pt idx="133">
                        <c:v>49</c:v>
                      </c:pt>
                      <c:pt idx="134">
                        <c:v>39</c:v>
                      </c:pt>
                      <c:pt idx="135">
                        <c:v>48</c:v>
                      </c:pt>
                      <c:pt idx="136">
                        <c:v>43</c:v>
                      </c:pt>
                      <c:pt idx="137">
                        <c:v>76</c:v>
                      </c:pt>
                      <c:pt idx="138">
                        <c:v>64</c:v>
                      </c:pt>
                      <c:pt idx="139">
                        <c:v>95</c:v>
                      </c:pt>
                      <c:pt idx="140">
                        <c:v>77</c:v>
                      </c:pt>
                      <c:pt idx="141">
                        <c:v>93</c:v>
                      </c:pt>
                      <c:pt idx="142">
                        <c:v>93</c:v>
                      </c:pt>
                      <c:pt idx="143">
                        <c:v>89</c:v>
                      </c:pt>
                    </c:numCache>
                  </c:numRef>
                </c:val>
                <c:extLst>
                  <c:ext xmlns:c16="http://schemas.microsoft.com/office/drawing/2014/chart" uri="{C3380CC4-5D6E-409C-BE32-E72D297353CC}">
                    <c16:uniqueId val="{00000002-BC25-4A3E-86F4-878EDC249437}"/>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'Steden RIVM'!$R$3</c15:sqref>
                        </c15:formulaRef>
                      </c:ext>
                    </c:extLst>
                    <c:strCache>
                      <c:ptCount val="1"/>
                    </c:strCache>
                  </c:strRef>
                </c:tx>
                <c:spPr>
                  <a:solidFill>
                    <a:schemeClr val="accent1">
                      <a:lumMod val="60000"/>
                      <a:lumOff val="40000"/>
                    </a:schemeClr>
                  </a:solidFill>
                  <a:ln>
                    <a:noFill/>
                  </a:ln>
                  <a:effectLst/>
                </c:spPr>
                <c:invertIfNegative val="0"/>
                <c:cat>
                  <c:numRef>
                    <c:extLst>
                      <c:ext xmlns:c15="http://schemas.microsoft.com/office/drawing/2012/chart" uri="{02D57815-91ED-43cb-92C2-25804820EDAC}">
                        <c15:fullRef>
                          <c15:sqref>'Steden RIVM'!$O$3:$O$150</c15:sqref>
                        </c15:fullRef>
                        <c15:formulaRef>
                          <c15:sqref>'Steden RIVM'!$O$4:$O$150</c15:sqref>
                        </c15:formulaRef>
                      </c:ext>
                    </c:extLst>
                    <c:numCache>
                      <c:formatCode>m/d/yyyy</c:formatCode>
                      <c:ptCount val="147"/>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numCache>
                  </c:numRef>
                </c:cat>
                <c:val>
                  <c:numRef>
                    <c:extLst>
                      <c:ext xmlns:c15="http://schemas.microsoft.com/office/drawing/2012/chart" uri="{02D57815-91ED-43cb-92C2-25804820EDAC}">
                        <c15:fullRef>
                          <c15:sqref>'Steden RIVM'!$R$5:$R$149</c15:sqref>
                        </c15:fullRef>
                        <c15:formulaRef>
                          <c15:sqref>'Steden RIVM'!$R$6:$R$149</c15:sqref>
                        </c15:formulaRef>
                      </c:ext>
                    </c:extLst>
                    <c:numCache>
                      <c:formatCode>General</c:formatCode>
                      <c:ptCount val="144"/>
                    </c:numCache>
                  </c:numRef>
                </c:val>
                <c:extLst xmlns:c15="http://schemas.microsoft.com/office/drawing/2012/chart">
                  <c:ext xmlns:c16="http://schemas.microsoft.com/office/drawing/2014/chart" uri="{C3380CC4-5D6E-409C-BE32-E72D297353CC}">
                    <c16:uniqueId val="{00000066-BC25-4A3E-86F4-878EDC249437}"/>
                  </c:ext>
                </c:extLst>
              </c15:ser>
            </c15:filteredBarSeries>
          </c:ext>
        </c:extLst>
      </c:barChart>
      <c:lineChart>
        <c:grouping val="standard"/>
        <c:varyColors val="0"/>
        <c:ser>
          <c:idx val="4"/>
          <c:order val="4"/>
          <c:tx>
            <c:strRef>
              <c:f>'Steden RIVM'!$T$3</c:f>
              <c:strCache>
                <c:ptCount val="1"/>
                <c:pt idx="0">
                  <c:v>7 day MA - Amsterdam</c:v>
                </c:pt>
              </c:strCache>
            </c:strRef>
          </c:tx>
          <c:spPr>
            <a:ln w="44450" cap="rnd">
              <a:solidFill>
                <a:srgbClr val="4472C4"/>
              </a:solidFill>
              <a:round/>
            </a:ln>
            <a:effectLst/>
          </c:spPr>
          <c:marker>
            <c:symbol val="none"/>
          </c:marker>
          <c:cat>
            <c:numRef>
              <c:extLst>
                <c:ext xmlns:c15="http://schemas.microsoft.com/office/drawing/2012/chart" uri="{02D57815-91ED-43cb-92C2-25804820EDAC}">
                  <c15:fullRef>
                    <c15:sqref>'Steden RIVM'!$O$3:$O$150</c15:sqref>
                  </c15:fullRef>
                </c:ext>
              </c:extLst>
              <c:f>'Steden RIVM'!$O$4:$O$150</c:f>
              <c:numCache>
                <c:formatCode>m/d/yyyy</c:formatCode>
                <c:ptCount val="147"/>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numCache>
            </c:numRef>
          </c:cat>
          <c:val>
            <c:numRef>
              <c:extLst>
                <c:ext xmlns:c15="http://schemas.microsoft.com/office/drawing/2012/chart" uri="{02D57815-91ED-43cb-92C2-25804820EDAC}">
                  <c15:fullRef>
                    <c15:sqref>'Steden RIVM'!$T$5:$T$150</c15:sqref>
                  </c15:fullRef>
                </c:ext>
              </c:extLst>
              <c:f>'Steden RIVM'!$T$6:$T$150</c:f>
              <c:numCache>
                <c:formatCode>General</c:formatCode>
                <c:ptCount val="145"/>
                <c:pt idx="5">
                  <c:v>25</c:v>
                </c:pt>
                <c:pt idx="6">
                  <c:v>18.857142857142858</c:v>
                </c:pt>
                <c:pt idx="7">
                  <c:v>22.714285714285715</c:v>
                </c:pt>
                <c:pt idx="8">
                  <c:v>23.714285714285715</c:v>
                </c:pt>
                <c:pt idx="9">
                  <c:v>28</c:v>
                </c:pt>
                <c:pt idx="10">
                  <c:v>34</c:v>
                </c:pt>
                <c:pt idx="11">
                  <c:v>38.285714285714285</c:v>
                </c:pt>
                <c:pt idx="12">
                  <c:v>31.428571428571427</c:v>
                </c:pt>
                <c:pt idx="13">
                  <c:v>45.714285714285715</c:v>
                </c:pt>
                <c:pt idx="14">
                  <c:v>49.714285714285715</c:v>
                </c:pt>
                <c:pt idx="15">
                  <c:v>53.285714285714285</c:v>
                </c:pt>
                <c:pt idx="16">
                  <c:v>53.428571428571431</c:v>
                </c:pt>
                <c:pt idx="17">
                  <c:v>53.571428571428569</c:v>
                </c:pt>
                <c:pt idx="18">
                  <c:v>53.857142857142854</c:v>
                </c:pt>
                <c:pt idx="19">
                  <c:v>50.857142857142854</c:v>
                </c:pt>
                <c:pt idx="20">
                  <c:v>47.857142857142854</c:v>
                </c:pt>
                <c:pt idx="21">
                  <c:v>49.857142857142854</c:v>
                </c:pt>
                <c:pt idx="22">
                  <c:v>48.285714285714285</c:v>
                </c:pt>
                <c:pt idx="23">
                  <c:v>44.857142857142854</c:v>
                </c:pt>
                <c:pt idx="24">
                  <c:v>39.571428571428569</c:v>
                </c:pt>
                <c:pt idx="25">
                  <c:v>39.142857142857146</c:v>
                </c:pt>
                <c:pt idx="26">
                  <c:v>45.142857142857146</c:v>
                </c:pt>
                <c:pt idx="27">
                  <c:v>45.571428571428569</c:v>
                </c:pt>
                <c:pt idx="28">
                  <c:v>42.142857142857146</c:v>
                </c:pt>
                <c:pt idx="29">
                  <c:v>42.285714285714285</c:v>
                </c:pt>
                <c:pt idx="30">
                  <c:v>45.428571428571431</c:v>
                </c:pt>
                <c:pt idx="31">
                  <c:v>47.714285714285715</c:v>
                </c:pt>
                <c:pt idx="32">
                  <c:v>48</c:v>
                </c:pt>
                <c:pt idx="33">
                  <c:v>46.571428571428569</c:v>
                </c:pt>
                <c:pt idx="34">
                  <c:v>49.142857142857146</c:v>
                </c:pt>
                <c:pt idx="35">
                  <c:v>50.428571428571431</c:v>
                </c:pt>
                <c:pt idx="36">
                  <c:v>51.142857142857146</c:v>
                </c:pt>
                <c:pt idx="37">
                  <c:v>50</c:v>
                </c:pt>
                <c:pt idx="38">
                  <c:v>51.714285714285715</c:v>
                </c:pt>
                <c:pt idx="39">
                  <c:v>51.142857142857146</c:v>
                </c:pt>
                <c:pt idx="40">
                  <c:v>45.428571428571431</c:v>
                </c:pt>
                <c:pt idx="41">
                  <c:v>41.714285714285715</c:v>
                </c:pt>
                <c:pt idx="42">
                  <c:v>39.857142857142854</c:v>
                </c:pt>
                <c:pt idx="43">
                  <c:v>37.714285714285715</c:v>
                </c:pt>
                <c:pt idx="44">
                  <c:v>34.428571428571431</c:v>
                </c:pt>
                <c:pt idx="45">
                  <c:v>34.285714285714285</c:v>
                </c:pt>
                <c:pt idx="46">
                  <c:v>30.714285714285715</c:v>
                </c:pt>
                <c:pt idx="47">
                  <c:v>30.428571428571427</c:v>
                </c:pt>
                <c:pt idx="48">
                  <c:v>29.428571428571427</c:v>
                </c:pt>
                <c:pt idx="49">
                  <c:v>25.571428571428573</c:v>
                </c:pt>
                <c:pt idx="50">
                  <c:v>23.428571428571427</c:v>
                </c:pt>
                <c:pt idx="51">
                  <c:v>27.142857142857142</c:v>
                </c:pt>
                <c:pt idx="52">
                  <c:v>26.285714285714285</c:v>
                </c:pt>
                <c:pt idx="53">
                  <c:v>27.714285714285715</c:v>
                </c:pt>
                <c:pt idx="54">
                  <c:v>26.285714285714285</c:v>
                </c:pt>
                <c:pt idx="55">
                  <c:v>23.285714285714285</c:v>
                </c:pt>
                <c:pt idx="56">
                  <c:v>24</c:v>
                </c:pt>
                <c:pt idx="57">
                  <c:v>26.428571428571427</c:v>
                </c:pt>
                <c:pt idx="58">
                  <c:v>21.857142857142858</c:v>
                </c:pt>
                <c:pt idx="59">
                  <c:v>18.857142857142858</c:v>
                </c:pt>
                <c:pt idx="60">
                  <c:v>16.571428571428573</c:v>
                </c:pt>
                <c:pt idx="61">
                  <c:v>15.428571428571429</c:v>
                </c:pt>
                <c:pt idx="62">
                  <c:v>15.428571428571429</c:v>
                </c:pt>
                <c:pt idx="63">
                  <c:v>13.571428571428571</c:v>
                </c:pt>
                <c:pt idx="64">
                  <c:v>11</c:v>
                </c:pt>
                <c:pt idx="65">
                  <c:v>10.428571428571429</c:v>
                </c:pt>
                <c:pt idx="66">
                  <c:v>10.285714285714286</c:v>
                </c:pt>
                <c:pt idx="67">
                  <c:v>9.2857142857142865</c:v>
                </c:pt>
                <c:pt idx="68">
                  <c:v>8.7142857142857135</c:v>
                </c:pt>
                <c:pt idx="69">
                  <c:v>7.7142857142857144</c:v>
                </c:pt>
                <c:pt idx="70">
                  <c:v>7.4285714285714288</c:v>
                </c:pt>
                <c:pt idx="71">
                  <c:v>7.4285714285714288</c:v>
                </c:pt>
                <c:pt idx="72">
                  <c:v>7.2857142857142856</c:v>
                </c:pt>
                <c:pt idx="73">
                  <c:v>6.7142857142857144</c:v>
                </c:pt>
                <c:pt idx="74">
                  <c:v>5.8571428571428568</c:v>
                </c:pt>
                <c:pt idx="75">
                  <c:v>6</c:v>
                </c:pt>
                <c:pt idx="76">
                  <c:v>5.8571428571428568</c:v>
                </c:pt>
                <c:pt idx="77">
                  <c:v>6.5714285714285712</c:v>
                </c:pt>
                <c:pt idx="78">
                  <c:v>7.2857142857142856</c:v>
                </c:pt>
                <c:pt idx="79">
                  <c:v>6.8571428571428568</c:v>
                </c:pt>
                <c:pt idx="80">
                  <c:v>6.4285714285714288</c:v>
                </c:pt>
                <c:pt idx="81">
                  <c:v>5.4285714285714288</c:v>
                </c:pt>
                <c:pt idx="82">
                  <c:v>4</c:v>
                </c:pt>
                <c:pt idx="83">
                  <c:v>3.1428571428571428</c:v>
                </c:pt>
                <c:pt idx="84">
                  <c:v>10.857142857142858</c:v>
                </c:pt>
                <c:pt idx="85">
                  <c:v>12</c:v>
                </c:pt>
                <c:pt idx="86">
                  <c:v>13.428571428571429</c:v>
                </c:pt>
                <c:pt idx="87">
                  <c:v>16.428571428571427</c:v>
                </c:pt>
                <c:pt idx="88">
                  <c:v>18.714285714285715</c:v>
                </c:pt>
                <c:pt idx="89">
                  <c:v>19.857142857142858</c:v>
                </c:pt>
                <c:pt idx="90">
                  <c:v>23</c:v>
                </c:pt>
                <c:pt idx="91">
                  <c:v>15.571428571428571</c:v>
                </c:pt>
                <c:pt idx="92">
                  <c:v>15</c:v>
                </c:pt>
                <c:pt idx="93">
                  <c:v>16.142857142857142</c:v>
                </c:pt>
                <c:pt idx="94">
                  <c:v>14.285714285714286</c:v>
                </c:pt>
                <c:pt idx="95">
                  <c:v>13.428571428571429</c:v>
                </c:pt>
                <c:pt idx="96">
                  <c:v>12.571428571428571</c:v>
                </c:pt>
                <c:pt idx="97">
                  <c:v>10.571428571428571</c:v>
                </c:pt>
                <c:pt idx="98">
                  <c:v>9.8571428571428577</c:v>
                </c:pt>
                <c:pt idx="99">
                  <c:v>8.8571428571428577</c:v>
                </c:pt>
                <c:pt idx="100">
                  <c:v>7.4285714285714288</c:v>
                </c:pt>
                <c:pt idx="101">
                  <c:v>7.5714285714285712</c:v>
                </c:pt>
                <c:pt idx="102">
                  <c:v>6.8571428571428568</c:v>
                </c:pt>
                <c:pt idx="103">
                  <c:v>8</c:v>
                </c:pt>
                <c:pt idx="104">
                  <c:v>7.8571428571428568</c:v>
                </c:pt>
                <c:pt idx="105">
                  <c:v>7.2857142857142856</c:v>
                </c:pt>
                <c:pt idx="106">
                  <c:v>7.4285714285714288</c:v>
                </c:pt>
                <c:pt idx="107">
                  <c:v>6.8571428571428568</c:v>
                </c:pt>
                <c:pt idx="108">
                  <c:v>5.5714285714285712</c:v>
                </c:pt>
                <c:pt idx="109">
                  <c:v>5.4285714285714288</c:v>
                </c:pt>
                <c:pt idx="110">
                  <c:v>5.4285714285714288</c:v>
                </c:pt>
                <c:pt idx="111">
                  <c:v>5.4285714285714288</c:v>
                </c:pt>
                <c:pt idx="112">
                  <c:v>6</c:v>
                </c:pt>
                <c:pt idx="113">
                  <c:v>5.4285714285714288</c:v>
                </c:pt>
                <c:pt idx="114">
                  <c:v>5</c:v>
                </c:pt>
                <c:pt idx="115">
                  <c:v>5.4285714285714288</c:v>
                </c:pt>
                <c:pt idx="116">
                  <c:v>5.1428571428571432</c:v>
                </c:pt>
                <c:pt idx="117">
                  <c:v>5.1428571428571432</c:v>
                </c:pt>
                <c:pt idx="118">
                  <c:v>4.8571428571428568</c:v>
                </c:pt>
                <c:pt idx="119">
                  <c:v>4.5714285714285712</c:v>
                </c:pt>
                <c:pt idx="120">
                  <c:v>5.7142857142857144</c:v>
                </c:pt>
                <c:pt idx="121">
                  <c:v>6.1428571428571432</c:v>
                </c:pt>
                <c:pt idx="122">
                  <c:v>6</c:v>
                </c:pt>
                <c:pt idx="123">
                  <c:v>8.5714285714285712</c:v>
                </c:pt>
                <c:pt idx="124">
                  <c:v>9.4285714285714288</c:v>
                </c:pt>
                <c:pt idx="125">
                  <c:v>8.8571428571428577</c:v>
                </c:pt>
                <c:pt idx="126">
                  <c:v>13</c:v>
                </c:pt>
                <c:pt idx="127">
                  <c:v>15.428571428571429</c:v>
                </c:pt>
                <c:pt idx="128">
                  <c:v>17.714285714285715</c:v>
                </c:pt>
                <c:pt idx="129">
                  <c:v>19.571428571428573</c:v>
                </c:pt>
                <c:pt idx="130">
                  <c:v>18.857142857142858</c:v>
                </c:pt>
                <c:pt idx="131">
                  <c:v>19.285714285714285</c:v>
                </c:pt>
                <c:pt idx="132">
                  <c:v>22</c:v>
                </c:pt>
                <c:pt idx="133">
                  <c:v>21.285714285714285</c:v>
                </c:pt>
                <c:pt idx="134">
                  <c:v>24</c:v>
                </c:pt>
                <c:pt idx="135">
                  <c:v>25.142857142857142</c:v>
                </c:pt>
                <c:pt idx="136">
                  <c:v>26.428571428571427</c:v>
                </c:pt>
                <c:pt idx="137">
                  <c:v>34</c:v>
                </c:pt>
                <c:pt idx="138">
                  <c:v>37.428571428571431</c:v>
                </c:pt>
                <c:pt idx="139">
                  <c:v>43.285714285714285</c:v>
                </c:pt>
                <c:pt idx="140">
                  <c:v>42.428571428571431</c:v>
                </c:pt>
                <c:pt idx="141">
                  <c:v>42</c:v>
                </c:pt>
                <c:pt idx="142">
                  <c:v>57.142857142857146</c:v>
                </c:pt>
                <c:pt idx="143">
                  <c:v>62.285714285714285</c:v>
                </c:pt>
                <c:pt idx="144">
                  <c:v>73.571428571428569</c:v>
                </c:pt>
              </c:numCache>
            </c:numRef>
          </c:val>
          <c:smooth val="0"/>
          <c:extLst>
            <c:ext xmlns:c16="http://schemas.microsoft.com/office/drawing/2014/chart" uri="{C3380CC4-5D6E-409C-BE32-E72D297353CC}">
              <c16:uniqueId val="{00000001-BC25-4A3E-86F4-878EDC249437}"/>
            </c:ext>
          </c:extLst>
        </c:ser>
        <c:dLbls>
          <c:showLegendKey val="0"/>
          <c:showVal val="0"/>
          <c:showCatName val="0"/>
          <c:showSerName val="0"/>
          <c:showPercent val="0"/>
          <c:showBubbleSize val="0"/>
        </c:dLbls>
        <c:marker val="1"/>
        <c:smooth val="0"/>
        <c:axId val="596545392"/>
        <c:axId val="596544408"/>
        <c:extLst>
          <c:ext xmlns:c15="http://schemas.microsoft.com/office/drawing/2012/chart" uri="{02D57815-91ED-43cb-92C2-25804820EDAC}">
            <c15:filteredLineSeries>
              <c15:ser>
                <c:idx val="0"/>
                <c:order val="1"/>
                <c:tx>
                  <c:strRef>
                    <c:extLst>
                      <c:ext uri="{02D57815-91ED-43cb-92C2-25804820EDAC}">
                        <c15:formulaRef>
                          <c15:sqref>'Steden RIVM'!$Q$3</c15:sqref>
                        </c15:formulaRef>
                      </c:ext>
                    </c:extLst>
                    <c:strCache>
                      <c:ptCount val="1"/>
                      <c:pt idx="0">
                        <c:v>7 day MA - Rotterdam</c:v>
                      </c:pt>
                    </c:strCache>
                  </c:strRef>
                </c:tx>
                <c:spPr>
                  <a:ln w="41275" cap="rnd">
                    <a:solidFill>
                      <a:sysClr val="windowText" lastClr="000000">
                        <a:lumMod val="95000"/>
                        <a:lumOff val="5000"/>
                      </a:sysClr>
                    </a:solidFill>
                    <a:round/>
                  </a:ln>
                  <a:effectLst/>
                </c:spPr>
                <c:marker>
                  <c:symbol val="none"/>
                </c:marker>
                <c:dPt>
                  <c:idx val="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4-BC25-4A3E-86F4-878EDC249437}"/>
                    </c:ext>
                  </c:extLst>
                </c:dPt>
                <c:dPt>
                  <c:idx val="1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6-BC25-4A3E-86F4-878EDC249437}"/>
                    </c:ext>
                  </c:extLst>
                </c:dPt>
                <c:dPt>
                  <c:idx val="1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8-BC25-4A3E-86F4-878EDC249437}"/>
                    </c:ext>
                  </c:extLst>
                </c:dPt>
                <c:dPt>
                  <c:idx val="1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A-BC25-4A3E-86F4-878EDC249437}"/>
                    </c:ext>
                  </c:extLst>
                </c:dPt>
                <c:dPt>
                  <c:idx val="2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C-BC25-4A3E-86F4-878EDC249437}"/>
                    </c:ext>
                  </c:extLst>
                </c:dPt>
                <c:dPt>
                  <c:idx val="24"/>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E-BC25-4A3E-86F4-878EDC249437}"/>
                    </c:ext>
                  </c:extLst>
                </c:dPt>
                <c:dPt>
                  <c:idx val="3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0-BC25-4A3E-86F4-878EDC249437}"/>
                    </c:ext>
                  </c:extLst>
                </c:dPt>
                <c:dPt>
                  <c:idx val="3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2-BC25-4A3E-86F4-878EDC249437}"/>
                    </c:ext>
                  </c:extLst>
                </c:dPt>
                <c:dPt>
                  <c:idx val="3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4-BC25-4A3E-86F4-878EDC249437}"/>
                    </c:ext>
                  </c:extLst>
                </c:dPt>
                <c:dPt>
                  <c:idx val="3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6-BC25-4A3E-86F4-878EDC249437}"/>
                    </c:ext>
                  </c:extLst>
                </c:dPt>
                <c:dPt>
                  <c:idx val="4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8-BC25-4A3E-86F4-878EDC249437}"/>
                    </c:ext>
                  </c:extLst>
                </c:dPt>
                <c:dPt>
                  <c:idx val="44"/>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A-BC25-4A3E-86F4-878EDC249437}"/>
                    </c:ext>
                  </c:extLst>
                </c:dPt>
                <c:dPt>
                  <c:idx val="4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C-BC25-4A3E-86F4-878EDC249437}"/>
                    </c:ext>
                  </c:extLst>
                </c:dPt>
                <c:dPt>
                  <c:idx val="5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E-BC25-4A3E-86F4-878EDC249437}"/>
                    </c:ext>
                  </c:extLst>
                </c:dPt>
                <c:dPt>
                  <c:idx val="5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0-BC25-4A3E-86F4-878EDC249437}"/>
                    </c:ext>
                  </c:extLst>
                </c:dPt>
                <c:dPt>
                  <c:idx val="5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2-BC25-4A3E-86F4-878EDC249437}"/>
                    </c:ext>
                  </c:extLst>
                </c:dPt>
                <c:dPt>
                  <c:idx val="5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4-BC25-4A3E-86F4-878EDC249437}"/>
                    </c:ext>
                  </c:extLst>
                </c:dPt>
                <c:dPt>
                  <c:idx val="6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6-BC25-4A3E-86F4-878EDC249437}"/>
                    </c:ext>
                  </c:extLst>
                </c:dPt>
                <c:dPt>
                  <c:idx val="6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8-BC25-4A3E-86F4-878EDC249437}"/>
                    </c:ext>
                  </c:extLst>
                </c:dPt>
                <c:dPt>
                  <c:idx val="7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A-BC25-4A3E-86F4-878EDC249437}"/>
                    </c:ext>
                  </c:extLst>
                </c:dPt>
                <c:dPt>
                  <c:idx val="7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C-BC25-4A3E-86F4-878EDC249437}"/>
                    </c:ext>
                  </c:extLst>
                </c:dPt>
                <c:dPt>
                  <c:idx val="7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E-BC25-4A3E-86F4-878EDC249437}"/>
                    </c:ext>
                  </c:extLst>
                </c:dPt>
                <c:dPt>
                  <c:idx val="8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0-BC25-4A3E-86F4-878EDC249437}"/>
                    </c:ext>
                  </c:extLst>
                </c:dPt>
                <c:dPt>
                  <c:idx val="8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2-BC25-4A3E-86F4-878EDC249437}"/>
                    </c:ext>
                  </c:extLst>
                </c:dPt>
                <c:dPt>
                  <c:idx val="8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4-BC25-4A3E-86F4-878EDC249437}"/>
                    </c:ext>
                  </c:extLst>
                </c:dPt>
                <c:dPt>
                  <c:idx val="8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6-BC25-4A3E-86F4-878EDC249437}"/>
                    </c:ext>
                  </c:extLst>
                </c:dPt>
                <c:dPt>
                  <c:idx val="9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8-BC25-4A3E-86F4-878EDC249437}"/>
                    </c:ext>
                  </c:extLst>
                </c:dPt>
                <c:dPt>
                  <c:idx val="94"/>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A-BC25-4A3E-86F4-878EDC249437}"/>
                    </c:ext>
                  </c:extLst>
                </c:dPt>
                <c:dPt>
                  <c:idx val="10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C-BC25-4A3E-86F4-878EDC249437}"/>
                    </c:ext>
                  </c:extLst>
                </c:dPt>
                <c:dPt>
                  <c:idx val="10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E-BC25-4A3E-86F4-878EDC249437}"/>
                    </c:ext>
                  </c:extLst>
                </c:dPt>
                <c:dPt>
                  <c:idx val="10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0-BC25-4A3E-86F4-878EDC249437}"/>
                    </c:ext>
                  </c:extLst>
                </c:dPt>
                <c:dPt>
                  <c:idx val="10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2-BC25-4A3E-86F4-878EDC249437}"/>
                    </c:ext>
                  </c:extLst>
                </c:dPt>
                <c:dPt>
                  <c:idx val="114"/>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4-BC25-4A3E-86F4-878EDC249437}"/>
                    </c:ext>
                  </c:extLst>
                </c:dPt>
                <c:dPt>
                  <c:idx val="11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6-BC25-4A3E-86F4-878EDC249437}"/>
                    </c:ext>
                  </c:extLst>
                </c:dPt>
                <c:dPt>
                  <c:idx val="12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8-BC25-4A3E-86F4-878EDC249437}"/>
                    </c:ext>
                  </c:extLst>
                </c:dPt>
                <c:dPt>
                  <c:idx val="12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A-BC25-4A3E-86F4-878EDC249437}"/>
                    </c:ext>
                  </c:extLst>
                </c:dPt>
                <c:dPt>
                  <c:idx val="12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C-BC25-4A3E-86F4-878EDC249437}"/>
                    </c:ext>
                  </c:extLst>
                </c:dPt>
                <c:dPt>
                  <c:idx val="12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E-BC25-4A3E-86F4-878EDC249437}"/>
                    </c:ext>
                  </c:extLst>
                </c:dPt>
                <c:dPt>
                  <c:idx val="13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0-BC25-4A3E-86F4-878EDC249437}"/>
                    </c:ext>
                  </c:extLst>
                </c:dPt>
                <c:dPt>
                  <c:idx val="13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2-BC25-4A3E-86F4-878EDC249437}"/>
                    </c:ext>
                  </c:extLst>
                </c:dPt>
                <c:dPt>
                  <c:idx val="14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4-BC25-4A3E-86F4-878EDC249437}"/>
                    </c:ext>
                  </c:extLst>
                </c:dPt>
                <c:dPt>
                  <c:idx val="14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6-BC25-4A3E-86F4-878EDC249437}"/>
                    </c:ext>
                  </c:extLst>
                </c:dPt>
                <c:dPt>
                  <c:idx val="14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8-BC25-4A3E-86F4-878EDC249437}"/>
                    </c:ext>
                  </c:extLst>
                </c:dPt>
                <c:dPt>
                  <c:idx val="14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A-BC25-4A3E-86F4-878EDC249437}"/>
                    </c:ext>
                  </c:extLst>
                </c:dPt>
                <c:dPt>
                  <c:idx val="15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C-BC25-4A3E-86F4-878EDC249437}"/>
                    </c:ext>
                  </c:extLst>
                </c:dPt>
                <c:dPt>
                  <c:idx val="15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E-BC25-4A3E-86F4-878EDC249437}"/>
                    </c:ext>
                  </c:extLst>
                </c:dPt>
                <c:dPt>
                  <c:idx val="15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60-BC25-4A3E-86F4-878EDC249437}"/>
                    </c:ext>
                  </c:extLst>
                </c:dPt>
                <c:dPt>
                  <c:idx val="15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62-BC25-4A3E-86F4-878EDC249437}"/>
                    </c:ext>
                  </c:extLst>
                </c:dPt>
                <c:dPt>
                  <c:idx val="15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64-BC25-4A3E-86F4-878EDC249437}"/>
                    </c:ext>
                  </c:extLst>
                </c:dPt>
                <c:cat>
                  <c:numRef>
                    <c:extLst>
                      <c:ext uri="{02D57815-91ED-43cb-92C2-25804820EDAC}">
                        <c15:fullRef>
                          <c15:sqref>'Steden RIVM'!$O$3:$O$150</c15:sqref>
                        </c15:fullRef>
                        <c15:formulaRef>
                          <c15:sqref>'Steden RIVM'!$O$4:$O$150</c15:sqref>
                        </c15:formulaRef>
                      </c:ext>
                    </c:extLst>
                    <c:numCache>
                      <c:formatCode>m/d/yyyy</c:formatCode>
                      <c:ptCount val="147"/>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numCache>
                  </c:numRef>
                </c:cat>
                <c:val>
                  <c:numRef>
                    <c:extLst>
                      <c:ext uri="{02D57815-91ED-43cb-92C2-25804820EDAC}">
                        <c15:fullRef>
                          <c15:sqref>'Steden RIVM'!$Q$5:$Q$149</c15:sqref>
                        </c15:fullRef>
                        <c15:formulaRef>
                          <c15:sqref>'Steden RIVM'!$Q$6:$Q$149</c15:sqref>
                        </c15:formulaRef>
                      </c:ext>
                    </c:extLst>
                    <c:numCache>
                      <c:formatCode>General</c:formatCode>
                      <c:ptCount val="144"/>
                      <c:pt idx="5">
                        <c:v>13.428571428571429</c:v>
                      </c:pt>
                      <c:pt idx="6">
                        <c:v>13.857142857142858</c:v>
                      </c:pt>
                      <c:pt idx="7">
                        <c:v>16.428571428571427</c:v>
                      </c:pt>
                      <c:pt idx="8">
                        <c:v>17.142857142857142</c:v>
                      </c:pt>
                      <c:pt idx="9">
                        <c:v>17.714285714285715</c:v>
                      </c:pt>
                      <c:pt idx="10">
                        <c:v>18.571428571428573</c:v>
                      </c:pt>
                      <c:pt idx="11">
                        <c:v>17.857142857142858</c:v>
                      </c:pt>
                      <c:pt idx="12">
                        <c:v>19.571428571428573</c:v>
                      </c:pt>
                      <c:pt idx="13">
                        <c:v>27</c:v>
                      </c:pt>
                      <c:pt idx="14">
                        <c:v>29.142857142857142</c:v>
                      </c:pt>
                      <c:pt idx="15">
                        <c:v>32.571428571428569</c:v>
                      </c:pt>
                      <c:pt idx="16">
                        <c:v>34.285714285714285</c:v>
                      </c:pt>
                      <c:pt idx="17">
                        <c:v>38.571428571428569</c:v>
                      </c:pt>
                      <c:pt idx="18">
                        <c:v>42.857142857142854</c:v>
                      </c:pt>
                      <c:pt idx="19">
                        <c:v>43.285714285714285</c:v>
                      </c:pt>
                      <c:pt idx="20">
                        <c:v>39.142857142857146</c:v>
                      </c:pt>
                      <c:pt idx="21">
                        <c:v>47.142857142857146</c:v>
                      </c:pt>
                      <c:pt idx="22">
                        <c:v>54.142857142857146</c:v>
                      </c:pt>
                      <c:pt idx="23">
                        <c:v>55.285714285714285</c:v>
                      </c:pt>
                      <c:pt idx="24">
                        <c:v>57.857142857142854</c:v>
                      </c:pt>
                      <c:pt idx="25">
                        <c:v>63</c:v>
                      </c:pt>
                      <c:pt idx="26">
                        <c:v>61.571428571428569</c:v>
                      </c:pt>
                      <c:pt idx="27">
                        <c:v>76.571428571428569</c:v>
                      </c:pt>
                      <c:pt idx="28">
                        <c:v>72.285714285714292</c:v>
                      </c:pt>
                      <c:pt idx="29">
                        <c:v>67.571428571428569</c:v>
                      </c:pt>
                      <c:pt idx="30">
                        <c:v>69.857142857142861</c:v>
                      </c:pt>
                      <c:pt idx="31">
                        <c:v>65.714285714285708</c:v>
                      </c:pt>
                      <c:pt idx="32">
                        <c:v>61</c:v>
                      </c:pt>
                      <c:pt idx="33">
                        <c:v>62.142857142857146</c:v>
                      </c:pt>
                      <c:pt idx="34">
                        <c:v>54.571428571428569</c:v>
                      </c:pt>
                      <c:pt idx="35">
                        <c:v>53.857142857142854</c:v>
                      </c:pt>
                      <c:pt idx="36">
                        <c:v>50.857142857142854</c:v>
                      </c:pt>
                      <c:pt idx="37">
                        <c:v>48.428571428571431</c:v>
                      </c:pt>
                      <c:pt idx="38">
                        <c:v>46.857142857142854</c:v>
                      </c:pt>
                      <c:pt idx="39">
                        <c:v>46.714285714285715</c:v>
                      </c:pt>
                      <c:pt idx="40">
                        <c:v>46.571428571428569</c:v>
                      </c:pt>
                      <c:pt idx="41">
                        <c:v>40.857142857142854</c:v>
                      </c:pt>
                      <c:pt idx="42">
                        <c:v>38</c:v>
                      </c:pt>
                      <c:pt idx="43">
                        <c:v>38.714285714285715</c:v>
                      </c:pt>
                      <c:pt idx="44">
                        <c:v>34.285714285714285</c:v>
                      </c:pt>
                      <c:pt idx="45">
                        <c:v>34.142857142857146</c:v>
                      </c:pt>
                      <c:pt idx="46">
                        <c:v>32.142857142857146</c:v>
                      </c:pt>
                      <c:pt idx="47">
                        <c:v>31.571428571428573</c:v>
                      </c:pt>
                      <c:pt idx="48">
                        <c:v>30.142857142857142</c:v>
                      </c:pt>
                      <c:pt idx="49">
                        <c:v>28.857142857142858</c:v>
                      </c:pt>
                      <c:pt idx="50">
                        <c:v>24</c:v>
                      </c:pt>
                      <c:pt idx="51">
                        <c:v>28</c:v>
                      </c:pt>
                      <c:pt idx="52">
                        <c:v>24.428571428571427</c:v>
                      </c:pt>
                      <c:pt idx="53">
                        <c:v>24.142857142857142</c:v>
                      </c:pt>
                      <c:pt idx="54">
                        <c:v>19.571428571428573</c:v>
                      </c:pt>
                      <c:pt idx="55">
                        <c:v>17.571428571428573</c:v>
                      </c:pt>
                      <c:pt idx="56">
                        <c:v>15.714285714285714</c:v>
                      </c:pt>
                      <c:pt idx="57">
                        <c:v>16.285714285714285</c:v>
                      </c:pt>
                      <c:pt idx="58">
                        <c:v>15</c:v>
                      </c:pt>
                      <c:pt idx="59">
                        <c:v>16.714285714285715</c:v>
                      </c:pt>
                      <c:pt idx="60">
                        <c:v>14.142857142857142</c:v>
                      </c:pt>
                      <c:pt idx="61">
                        <c:v>14.428571428571429</c:v>
                      </c:pt>
                      <c:pt idx="62">
                        <c:v>15.285714285714286</c:v>
                      </c:pt>
                      <c:pt idx="63">
                        <c:v>14.428571428571429</c:v>
                      </c:pt>
                      <c:pt idx="64">
                        <c:v>17</c:v>
                      </c:pt>
                      <c:pt idx="65">
                        <c:v>14.714285714285714</c:v>
                      </c:pt>
                      <c:pt idx="66">
                        <c:v>13.571428571428571</c:v>
                      </c:pt>
                      <c:pt idx="67">
                        <c:v>15</c:v>
                      </c:pt>
                      <c:pt idx="68">
                        <c:v>15.285714285714286</c:v>
                      </c:pt>
                      <c:pt idx="69">
                        <c:v>12.571428571428571</c:v>
                      </c:pt>
                      <c:pt idx="70">
                        <c:v>13</c:v>
                      </c:pt>
                      <c:pt idx="71">
                        <c:v>11.857142857142858</c:v>
                      </c:pt>
                      <c:pt idx="72">
                        <c:v>11.714285714285714</c:v>
                      </c:pt>
                      <c:pt idx="73">
                        <c:v>12</c:v>
                      </c:pt>
                      <c:pt idx="74">
                        <c:v>9.1428571428571423</c:v>
                      </c:pt>
                      <c:pt idx="75">
                        <c:v>7.7142857142857144</c:v>
                      </c:pt>
                      <c:pt idx="76">
                        <c:v>7.8571428571428568</c:v>
                      </c:pt>
                      <c:pt idx="77">
                        <c:v>6.5714285714285712</c:v>
                      </c:pt>
                      <c:pt idx="78">
                        <c:v>5</c:v>
                      </c:pt>
                      <c:pt idx="79">
                        <c:v>4.5714285714285712</c:v>
                      </c:pt>
                      <c:pt idx="80">
                        <c:v>3.8571428571428572</c:v>
                      </c:pt>
                      <c:pt idx="81">
                        <c:v>4.5714285714285712</c:v>
                      </c:pt>
                      <c:pt idx="82">
                        <c:v>7.1428571428571432</c:v>
                      </c:pt>
                      <c:pt idx="83">
                        <c:v>8.8571428571428577</c:v>
                      </c:pt>
                      <c:pt idx="84">
                        <c:v>11.571428571428571</c:v>
                      </c:pt>
                      <c:pt idx="85">
                        <c:v>12.714285714285714</c:v>
                      </c:pt>
                      <c:pt idx="86">
                        <c:v>14.428571428571429</c:v>
                      </c:pt>
                      <c:pt idx="87">
                        <c:v>15.571428571428571</c:v>
                      </c:pt>
                      <c:pt idx="88">
                        <c:v>15.714285714285714</c:v>
                      </c:pt>
                      <c:pt idx="89">
                        <c:v>16.571428571428573</c:v>
                      </c:pt>
                      <c:pt idx="90">
                        <c:v>16.571428571428573</c:v>
                      </c:pt>
                      <c:pt idx="91">
                        <c:v>15</c:v>
                      </c:pt>
                      <c:pt idx="92">
                        <c:v>14.714285714285714</c:v>
                      </c:pt>
                      <c:pt idx="93">
                        <c:v>15.142857142857142</c:v>
                      </c:pt>
                      <c:pt idx="94">
                        <c:v>14.428571428571429</c:v>
                      </c:pt>
                      <c:pt idx="95">
                        <c:v>13.857142857142858</c:v>
                      </c:pt>
                      <c:pt idx="96">
                        <c:v>11.142857142857142</c:v>
                      </c:pt>
                      <c:pt idx="97">
                        <c:v>10.285714285714286</c:v>
                      </c:pt>
                      <c:pt idx="98">
                        <c:v>9.8571428571428577</c:v>
                      </c:pt>
                      <c:pt idx="99">
                        <c:v>8.7142857142857135</c:v>
                      </c:pt>
                      <c:pt idx="100">
                        <c:v>6.7142857142857144</c:v>
                      </c:pt>
                      <c:pt idx="101">
                        <c:v>6.4285714285714288</c:v>
                      </c:pt>
                      <c:pt idx="102">
                        <c:v>6.2857142857142856</c:v>
                      </c:pt>
                      <c:pt idx="103">
                        <c:v>6.2857142857142856</c:v>
                      </c:pt>
                      <c:pt idx="104">
                        <c:v>5.4285714285714288</c:v>
                      </c:pt>
                      <c:pt idx="105">
                        <c:v>6.4285714285714288</c:v>
                      </c:pt>
                      <c:pt idx="106">
                        <c:v>7.4285714285714288</c:v>
                      </c:pt>
                      <c:pt idx="107">
                        <c:v>7.7142857142857144</c:v>
                      </c:pt>
                      <c:pt idx="108">
                        <c:v>7.8571428571428568</c:v>
                      </c:pt>
                      <c:pt idx="109">
                        <c:v>8</c:v>
                      </c:pt>
                      <c:pt idx="110">
                        <c:v>7.4285714285714288</c:v>
                      </c:pt>
                      <c:pt idx="111">
                        <c:v>7.5714285714285712</c:v>
                      </c:pt>
                      <c:pt idx="112">
                        <c:v>6.7142857142857144</c:v>
                      </c:pt>
                      <c:pt idx="113">
                        <c:v>7.2857142857142856</c:v>
                      </c:pt>
                      <c:pt idx="114">
                        <c:v>6.5714285714285712</c:v>
                      </c:pt>
                      <c:pt idx="115">
                        <c:v>6</c:v>
                      </c:pt>
                      <c:pt idx="116">
                        <c:v>6.2857142857142856</c:v>
                      </c:pt>
                      <c:pt idx="117">
                        <c:v>6.7142857142857144</c:v>
                      </c:pt>
                      <c:pt idx="118">
                        <c:v>7.7142857142857144</c:v>
                      </c:pt>
                      <c:pt idx="119">
                        <c:v>11</c:v>
                      </c:pt>
                      <c:pt idx="120">
                        <c:v>10.285714285714286</c:v>
                      </c:pt>
                      <c:pt idx="121">
                        <c:v>14.714285714285714</c:v>
                      </c:pt>
                      <c:pt idx="122">
                        <c:v>17</c:v>
                      </c:pt>
                      <c:pt idx="123">
                        <c:v>17.714285714285715</c:v>
                      </c:pt>
                      <c:pt idx="124">
                        <c:v>18.857142857142858</c:v>
                      </c:pt>
                      <c:pt idx="125">
                        <c:v>18.285714285714285</c:v>
                      </c:pt>
                      <c:pt idx="126">
                        <c:v>17.142857142857142</c:v>
                      </c:pt>
                      <c:pt idx="127">
                        <c:v>20.857142857142858</c:v>
                      </c:pt>
                      <c:pt idx="128">
                        <c:v>19.714285714285715</c:v>
                      </c:pt>
                      <c:pt idx="129">
                        <c:v>20.857142857142858</c:v>
                      </c:pt>
                      <c:pt idx="130">
                        <c:v>23.714285714285715</c:v>
                      </c:pt>
                      <c:pt idx="131">
                        <c:v>28.571428571428573</c:v>
                      </c:pt>
                      <c:pt idx="132">
                        <c:v>30.428571428571427</c:v>
                      </c:pt>
                      <c:pt idx="133">
                        <c:v>34.285714285714285</c:v>
                      </c:pt>
                      <c:pt idx="134">
                        <c:v>35.142857142857146</c:v>
                      </c:pt>
                      <c:pt idx="135">
                        <c:v>38.714285714285715</c:v>
                      </c:pt>
                      <c:pt idx="136">
                        <c:v>40.857142857142854</c:v>
                      </c:pt>
                      <c:pt idx="137">
                        <c:v>46.714285714285715</c:v>
                      </c:pt>
                      <c:pt idx="138">
                        <c:v>48.857142857142854</c:v>
                      </c:pt>
                      <c:pt idx="139">
                        <c:v>59.142857142857146</c:v>
                      </c:pt>
                      <c:pt idx="140">
                        <c:v>63.142857142857146</c:v>
                      </c:pt>
                      <c:pt idx="141">
                        <c:v>70.857142857142861</c:v>
                      </c:pt>
                      <c:pt idx="142">
                        <c:v>77.285714285714292</c:v>
                      </c:pt>
                      <c:pt idx="143">
                        <c:v>83.857142857142861</c:v>
                      </c:pt>
                    </c:numCache>
                  </c:numRef>
                </c:val>
                <c:smooth val="0"/>
                <c:extLst>
                  <c:ext xmlns:c16="http://schemas.microsoft.com/office/drawing/2014/chart" uri="{C3380CC4-5D6E-409C-BE32-E72D297353CC}">
                    <c16:uniqueId val="{00000065-BC25-4A3E-86F4-878EDC249437}"/>
                  </c:ext>
                </c:extLst>
              </c15:ser>
            </c15:filteredLineSeries>
          </c:ext>
        </c:extLst>
      </c:lineChart>
      <c:date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7"/>
        <c:minorUnit val="7"/>
      </c:dateAx>
      <c:valAx>
        <c:axId val="596544408"/>
        <c:scaling>
          <c:logBase val="2"/>
          <c:orientation val="minMax"/>
          <c:max val="256"/>
          <c:min val="1"/>
        </c:scaling>
        <c:delete val="0"/>
        <c:axPos val="l"/>
        <c:majorGridlines>
          <c:spPr>
            <a:ln w="9525" cap="flat" cmpd="sng" algn="ctr">
              <a:solidFill>
                <a:schemeClr val="tx1">
                  <a:lumMod val="15000"/>
                  <a:lumOff val="85000"/>
                </a:schemeClr>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2"/>
      </c:valAx>
      <c:spPr>
        <a:noFill/>
        <a:ln w="25400">
          <a:noFill/>
        </a:ln>
        <a:effectLst/>
      </c:spPr>
    </c:plotArea>
    <c:legend>
      <c:legendPos val="t"/>
      <c:layout>
        <c:manualLayout>
          <c:xMode val="edge"/>
          <c:yMode val="edge"/>
          <c:x val="9.6139444444444444E-2"/>
          <c:y val="0.13769805555555556"/>
          <c:w val="0.72370759418146369"/>
          <c:h val="3.399180775373045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chemeClr val="bg2">
                    <a:lumMod val="10000"/>
                  </a:schemeClr>
                </a:solidFill>
                <a:latin typeface="+mn-lt"/>
                <a:ea typeface="+mn-ea"/>
                <a:cs typeface="+mn-cs"/>
              </a:defRPr>
            </a:pPr>
            <a:r>
              <a:rPr lang="en-US" sz="2000" b="1">
                <a:solidFill>
                  <a:schemeClr val="bg2">
                    <a:lumMod val="10000"/>
                  </a:schemeClr>
                </a:solidFill>
              </a:rPr>
              <a:t>Outbreak</a:t>
            </a:r>
            <a:r>
              <a:rPr lang="en-US" sz="2000" b="1" baseline="0">
                <a:solidFill>
                  <a:schemeClr val="bg2">
                    <a:lumMod val="10000"/>
                  </a:schemeClr>
                </a:solidFill>
              </a:rPr>
              <a:t> COVID-19 Rotterdam</a:t>
            </a:r>
            <a:endParaRPr lang="en-US" sz="2000" b="1">
              <a:solidFill>
                <a:schemeClr val="bg2">
                  <a:lumMod val="10000"/>
                </a:schemeClr>
              </a:solidFill>
            </a:endParaRPr>
          </a:p>
        </c:rich>
      </c:tx>
      <c:layout>
        <c:manualLayout>
          <c:xMode val="edge"/>
          <c:yMode val="edge"/>
          <c:x val="0.30004180555555554"/>
          <c:y val="5.319250000000001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chemeClr val="bg2">
                  <a:lumMod val="10000"/>
                </a:scheme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8983708333333336"/>
        </c:manualLayout>
      </c:layout>
      <c:barChart>
        <c:barDir val="col"/>
        <c:grouping val="clustered"/>
        <c:varyColors val="0"/>
        <c:ser>
          <c:idx val="1"/>
          <c:order val="0"/>
          <c:tx>
            <c:strRef>
              <c:f>'Steden RIVM'!$P$3</c:f>
              <c:strCache>
                <c:ptCount val="1"/>
                <c:pt idx="0">
                  <c:v>Rotterdam - Cases</c:v>
                </c:pt>
              </c:strCache>
            </c:strRef>
          </c:tx>
          <c:spPr>
            <a:solidFill>
              <a:srgbClr val="4472C4">
                <a:lumMod val="20000"/>
                <a:lumOff val="80000"/>
              </a:srgbClr>
            </a:solidFill>
            <a:ln w="44450">
              <a:noFill/>
            </a:ln>
            <a:effectLst/>
          </c:spPr>
          <c:invertIfNegative val="0"/>
          <c:cat>
            <c:numRef>
              <c:extLst>
                <c:ext xmlns:c15="http://schemas.microsoft.com/office/drawing/2012/chart" uri="{02D57815-91ED-43cb-92C2-25804820EDAC}">
                  <c15:fullRef>
                    <c15:sqref>'Steden RIVM'!$O$3:$O$150</c15:sqref>
                  </c15:fullRef>
                </c:ext>
              </c:extLst>
              <c:f>'Steden RIVM'!$O$83:$O$150</c:f>
              <c:numCache>
                <c:formatCode>m/d/yyyy</c:formatCode>
                <c:ptCount val="68"/>
                <c:pt idx="0">
                  <c:v>43982</c:v>
                </c:pt>
                <c:pt idx="1">
                  <c:v>43983</c:v>
                </c:pt>
                <c:pt idx="2">
                  <c:v>43984</c:v>
                </c:pt>
                <c:pt idx="3">
                  <c:v>43985</c:v>
                </c:pt>
                <c:pt idx="4">
                  <c:v>43986</c:v>
                </c:pt>
                <c:pt idx="5">
                  <c:v>43987</c:v>
                </c:pt>
                <c:pt idx="6">
                  <c:v>43988</c:v>
                </c:pt>
                <c:pt idx="7">
                  <c:v>43989</c:v>
                </c:pt>
                <c:pt idx="8">
                  <c:v>43990</c:v>
                </c:pt>
                <c:pt idx="9">
                  <c:v>43991</c:v>
                </c:pt>
                <c:pt idx="10">
                  <c:v>43992</c:v>
                </c:pt>
                <c:pt idx="11">
                  <c:v>43993</c:v>
                </c:pt>
                <c:pt idx="12">
                  <c:v>43994</c:v>
                </c:pt>
                <c:pt idx="13">
                  <c:v>43995</c:v>
                </c:pt>
                <c:pt idx="14">
                  <c:v>43996</c:v>
                </c:pt>
                <c:pt idx="15">
                  <c:v>43997</c:v>
                </c:pt>
                <c:pt idx="16">
                  <c:v>43998</c:v>
                </c:pt>
                <c:pt idx="17">
                  <c:v>43999</c:v>
                </c:pt>
                <c:pt idx="18">
                  <c:v>44000</c:v>
                </c:pt>
                <c:pt idx="19">
                  <c:v>44001</c:v>
                </c:pt>
                <c:pt idx="20">
                  <c:v>44002</c:v>
                </c:pt>
                <c:pt idx="21">
                  <c:v>44003</c:v>
                </c:pt>
                <c:pt idx="22">
                  <c:v>44004</c:v>
                </c:pt>
                <c:pt idx="23">
                  <c:v>44005</c:v>
                </c:pt>
                <c:pt idx="24">
                  <c:v>44006</c:v>
                </c:pt>
                <c:pt idx="25">
                  <c:v>44007</c:v>
                </c:pt>
                <c:pt idx="26">
                  <c:v>44008</c:v>
                </c:pt>
                <c:pt idx="27">
                  <c:v>44009</c:v>
                </c:pt>
                <c:pt idx="28">
                  <c:v>44010</c:v>
                </c:pt>
                <c:pt idx="29">
                  <c:v>44011</c:v>
                </c:pt>
                <c:pt idx="30">
                  <c:v>44012</c:v>
                </c:pt>
                <c:pt idx="31">
                  <c:v>44013</c:v>
                </c:pt>
                <c:pt idx="32">
                  <c:v>44014</c:v>
                </c:pt>
                <c:pt idx="33">
                  <c:v>44015</c:v>
                </c:pt>
                <c:pt idx="34">
                  <c:v>44016</c:v>
                </c:pt>
                <c:pt idx="35">
                  <c:v>44017</c:v>
                </c:pt>
                <c:pt idx="36">
                  <c:v>44018</c:v>
                </c:pt>
                <c:pt idx="37">
                  <c:v>44019</c:v>
                </c:pt>
                <c:pt idx="38">
                  <c:v>44020</c:v>
                </c:pt>
                <c:pt idx="39">
                  <c:v>44021</c:v>
                </c:pt>
                <c:pt idx="40">
                  <c:v>44022</c:v>
                </c:pt>
                <c:pt idx="41">
                  <c:v>44023</c:v>
                </c:pt>
                <c:pt idx="42">
                  <c:v>44024</c:v>
                </c:pt>
                <c:pt idx="43">
                  <c:v>44025</c:v>
                </c:pt>
                <c:pt idx="44">
                  <c:v>44026</c:v>
                </c:pt>
                <c:pt idx="45">
                  <c:v>44027</c:v>
                </c:pt>
                <c:pt idx="46">
                  <c:v>44028</c:v>
                </c:pt>
                <c:pt idx="47">
                  <c:v>44029</c:v>
                </c:pt>
                <c:pt idx="48">
                  <c:v>44030</c:v>
                </c:pt>
                <c:pt idx="49">
                  <c:v>44031</c:v>
                </c:pt>
                <c:pt idx="50">
                  <c:v>44032</c:v>
                </c:pt>
                <c:pt idx="51">
                  <c:v>44033</c:v>
                </c:pt>
                <c:pt idx="52">
                  <c:v>44034</c:v>
                </c:pt>
                <c:pt idx="53">
                  <c:v>44035</c:v>
                </c:pt>
                <c:pt idx="54">
                  <c:v>44036</c:v>
                </c:pt>
                <c:pt idx="55">
                  <c:v>44037</c:v>
                </c:pt>
                <c:pt idx="56">
                  <c:v>44038</c:v>
                </c:pt>
                <c:pt idx="57">
                  <c:v>44039</c:v>
                </c:pt>
                <c:pt idx="58">
                  <c:v>44040</c:v>
                </c:pt>
                <c:pt idx="59">
                  <c:v>44041</c:v>
                </c:pt>
                <c:pt idx="60">
                  <c:v>44042</c:v>
                </c:pt>
                <c:pt idx="61">
                  <c:v>44043</c:v>
                </c:pt>
                <c:pt idx="62">
                  <c:v>44044</c:v>
                </c:pt>
                <c:pt idx="63">
                  <c:v>44045</c:v>
                </c:pt>
                <c:pt idx="64">
                  <c:v>44046</c:v>
                </c:pt>
                <c:pt idx="65">
                  <c:v>44047</c:v>
                </c:pt>
                <c:pt idx="66">
                  <c:v>44048</c:v>
                </c:pt>
                <c:pt idx="67">
                  <c:v>44049</c:v>
                </c:pt>
              </c:numCache>
            </c:numRef>
          </c:cat>
          <c:val>
            <c:numRef>
              <c:extLst>
                <c:ext xmlns:c15="http://schemas.microsoft.com/office/drawing/2012/chart" uri="{02D57815-91ED-43cb-92C2-25804820EDAC}">
                  <c15:fullRef>
                    <c15:sqref>'Steden RIVM'!$P$5:$P$150</c15:sqref>
                  </c15:fullRef>
                </c:ext>
              </c:extLst>
              <c:f>'Steden RIVM'!$P$85:$P$150</c:f>
              <c:numCache>
                <c:formatCode>General</c:formatCode>
                <c:ptCount val="66"/>
                <c:pt idx="0">
                  <c:v>2</c:v>
                </c:pt>
                <c:pt idx="1">
                  <c:v>6</c:v>
                </c:pt>
                <c:pt idx="2">
                  <c:v>11</c:v>
                </c:pt>
                <c:pt idx="3">
                  <c:v>21</c:v>
                </c:pt>
                <c:pt idx="4">
                  <c:v>18</c:v>
                </c:pt>
                <c:pt idx="5">
                  <c:v>20</c:v>
                </c:pt>
                <c:pt idx="6">
                  <c:v>11</c:v>
                </c:pt>
                <c:pt idx="7">
                  <c:v>14</c:v>
                </c:pt>
                <c:pt idx="8">
                  <c:v>14</c:v>
                </c:pt>
                <c:pt idx="9">
                  <c:v>12</c:v>
                </c:pt>
                <c:pt idx="10">
                  <c:v>27</c:v>
                </c:pt>
                <c:pt idx="11">
                  <c:v>18</c:v>
                </c:pt>
                <c:pt idx="12">
                  <c:v>9</c:v>
                </c:pt>
                <c:pt idx="13">
                  <c:v>9</c:v>
                </c:pt>
                <c:pt idx="14">
                  <c:v>17</c:v>
                </c:pt>
                <c:pt idx="15">
                  <c:v>9</c:v>
                </c:pt>
                <c:pt idx="16">
                  <c:v>8</c:v>
                </c:pt>
                <c:pt idx="17">
                  <c:v>8</c:v>
                </c:pt>
                <c:pt idx="18">
                  <c:v>12</c:v>
                </c:pt>
                <c:pt idx="19">
                  <c:v>6</c:v>
                </c:pt>
                <c:pt idx="20">
                  <c:v>1</c:v>
                </c:pt>
                <c:pt idx="21">
                  <c:v>3</c:v>
                </c:pt>
                <c:pt idx="22">
                  <c:v>7</c:v>
                </c:pt>
                <c:pt idx="23">
                  <c:v>7</c:v>
                </c:pt>
                <c:pt idx="24">
                  <c:v>8</c:v>
                </c:pt>
                <c:pt idx="25">
                  <c:v>6</c:v>
                </c:pt>
                <c:pt idx="26">
                  <c:v>13</c:v>
                </c:pt>
                <c:pt idx="27">
                  <c:v>8</c:v>
                </c:pt>
                <c:pt idx="28">
                  <c:v>5</c:v>
                </c:pt>
                <c:pt idx="29">
                  <c:v>8</c:v>
                </c:pt>
                <c:pt idx="30">
                  <c:v>8</c:v>
                </c:pt>
                <c:pt idx="31">
                  <c:v>4</c:v>
                </c:pt>
                <c:pt idx="32">
                  <c:v>7</c:v>
                </c:pt>
                <c:pt idx="33">
                  <c:v>7</c:v>
                </c:pt>
                <c:pt idx="34">
                  <c:v>12</c:v>
                </c:pt>
                <c:pt idx="35">
                  <c:v>0</c:v>
                </c:pt>
                <c:pt idx="36">
                  <c:v>4</c:v>
                </c:pt>
                <c:pt idx="37">
                  <c:v>10</c:v>
                </c:pt>
                <c:pt idx="38">
                  <c:v>7</c:v>
                </c:pt>
                <c:pt idx="39">
                  <c:v>14</c:v>
                </c:pt>
                <c:pt idx="40">
                  <c:v>30</c:v>
                </c:pt>
                <c:pt idx="41">
                  <c:v>7</c:v>
                </c:pt>
                <c:pt idx="42">
                  <c:v>31</c:v>
                </c:pt>
                <c:pt idx="43">
                  <c:v>20</c:v>
                </c:pt>
                <c:pt idx="44">
                  <c:v>15</c:v>
                </c:pt>
                <c:pt idx="45">
                  <c:v>15</c:v>
                </c:pt>
                <c:pt idx="46">
                  <c:v>10</c:v>
                </c:pt>
                <c:pt idx="47">
                  <c:v>22</c:v>
                </c:pt>
                <c:pt idx="48">
                  <c:v>33</c:v>
                </c:pt>
                <c:pt idx="49">
                  <c:v>23</c:v>
                </c:pt>
                <c:pt idx="50">
                  <c:v>28</c:v>
                </c:pt>
                <c:pt idx="51">
                  <c:v>35</c:v>
                </c:pt>
                <c:pt idx="52">
                  <c:v>49</c:v>
                </c:pt>
                <c:pt idx="53">
                  <c:v>23</c:v>
                </c:pt>
                <c:pt idx="54">
                  <c:v>49</c:v>
                </c:pt>
                <c:pt idx="55">
                  <c:v>39</c:v>
                </c:pt>
                <c:pt idx="56">
                  <c:v>48</c:v>
                </c:pt>
                <c:pt idx="57">
                  <c:v>43</c:v>
                </c:pt>
                <c:pt idx="58">
                  <c:v>76</c:v>
                </c:pt>
                <c:pt idx="59">
                  <c:v>64</c:v>
                </c:pt>
                <c:pt idx="60">
                  <c:v>95</c:v>
                </c:pt>
                <c:pt idx="61">
                  <c:v>77</c:v>
                </c:pt>
                <c:pt idx="62">
                  <c:v>93</c:v>
                </c:pt>
                <c:pt idx="63">
                  <c:v>93</c:v>
                </c:pt>
                <c:pt idx="64">
                  <c:v>89</c:v>
                </c:pt>
                <c:pt idx="65">
                  <c:v>89</c:v>
                </c:pt>
              </c:numCache>
            </c:numRef>
          </c:val>
          <c:extLst>
            <c:ext xmlns:c16="http://schemas.microsoft.com/office/drawing/2014/chart" uri="{C3380CC4-5D6E-409C-BE32-E72D297353CC}">
              <c16:uniqueId val="{00000000-5CEB-45F7-AB62-8BF302E14485}"/>
            </c:ext>
          </c:extLst>
        </c:ser>
        <c:dLbls>
          <c:showLegendKey val="0"/>
          <c:showVal val="0"/>
          <c:showCatName val="0"/>
          <c:showSerName val="0"/>
          <c:showPercent val="0"/>
          <c:showBubbleSize val="0"/>
        </c:dLbls>
        <c:gapWidth val="40"/>
        <c:axId val="596545392"/>
        <c:axId val="596544408"/>
        <c:extLst>
          <c:ext xmlns:c15="http://schemas.microsoft.com/office/drawing/2012/chart" uri="{02D57815-91ED-43cb-92C2-25804820EDAC}">
            <c15:filteredBarSeries>
              <c15:ser>
                <c:idx val="2"/>
                <c:order val="2"/>
                <c:tx>
                  <c:strRef>
                    <c:extLst>
                      <c:ext uri="{02D57815-91ED-43cb-92C2-25804820EDAC}">
                        <c15:formulaRef>
                          <c15:sqref>'Steden RIVM'!$R$3</c15:sqref>
                        </c15:formulaRef>
                      </c:ext>
                    </c:extLst>
                    <c:strCache>
                      <c:ptCount val="1"/>
                    </c:strCache>
                  </c:strRef>
                </c:tx>
                <c:spPr>
                  <a:solidFill>
                    <a:schemeClr val="accent1">
                      <a:lumMod val="60000"/>
                      <a:lumOff val="40000"/>
                    </a:schemeClr>
                  </a:solidFill>
                  <a:ln>
                    <a:noFill/>
                  </a:ln>
                  <a:effectLst/>
                </c:spPr>
                <c:invertIfNegative val="0"/>
                <c:cat>
                  <c:numRef>
                    <c:extLst>
                      <c:ext uri="{02D57815-91ED-43cb-92C2-25804820EDAC}">
                        <c15:fullRef>
                          <c15:sqref>'Steden RIVM'!$O$3:$O$150</c15:sqref>
                        </c15:fullRef>
                        <c15:formulaRef>
                          <c15:sqref>'Steden RIVM'!$O$83:$O$150</c15:sqref>
                        </c15:formulaRef>
                      </c:ext>
                    </c:extLst>
                    <c:numCache>
                      <c:formatCode>m/d/yyyy</c:formatCode>
                      <c:ptCount val="68"/>
                      <c:pt idx="0">
                        <c:v>43982</c:v>
                      </c:pt>
                      <c:pt idx="1">
                        <c:v>43983</c:v>
                      </c:pt>
                      <c:pt idx="2">
                        <c:v>43984</c:v>
                      </c:pt>
                      <c:pt idx="3">
                        <c:v>43985</c:v>
                      </c:pt>
                      <c:pt idx="4">
                        <c:v>43986</c:v>
                      </c:pt>
                      <c:pt idx="5">
                        <c:v>43987</c:v>
                      </c:pt>
                      <c:pt idx="6">
                        <c:v>43988</c:v>
                      </c:pt>
                      <c:pt idx="7">
                        <c:v>43989</c:v>
                      </c:pt>
                      <c:pt idx="8">
                        <c:v>43990</c:v>
                      </c:pt>
                      <c:pt idx="9">
                        <c:v>43991</c:v>
                      </c:pt>
                      <c:pt idx="10">
                        <c:v>43992</c:v>
                      </c:pt>
                      <c:pt idx="11">
                        <c:v>43993</c:v>
                      </c:pt>
                      <c:pt idx="12">
                        <c:v>43994</c:v>
                      </c:pt>
                      <c:pt idx="13">
                        <c:v>43995</c:v>
                      </c:pt>
                      <c:pt idx="14">
                        <c:v>43996</c:v>
                      </c:pt>
                      <c:pt idx="15">
                        <c:v>43997</c:v>
                      </c:pt>
                      <c:pt idx="16">
                        <c:v>43998</c:v>
                      </c:pt>
                      <c:pt idx="17">
                        <c:v>43999</c:v>
                      </c:pt>
                      <c:pt idx="18">
                        <c:v>44000</c:v>
                      </c:pt>
                      <c:pt idx="19">
                        <c:v>44001</c:v>
                      </c:pt>
                      <c:pt idx="20">
                        <c:v>44002</c:v>
                      </c:pt>
                      <c:pt idx="21">
                        <c:v>44003</c:v>
                      </c:pt>
                      <c:pt idx="22">
                        <c:v>44004</c:v>
                      </c:pt>
                      <c:pt idx="23">
                        <c:v>44005</c:v>
                      </c:pt>
                      <c:pt idx="24">
                        <c:v>44006</c:v>
                      </c:pt>
                      <c:pt idx="25">
                        <c:v>44007</c:v>
                      </c:pt>
                      <c:pt idx="26">
                        <c:v>44008</c:v>
                      </c:pt>
                      <c:pt idx="27">
                        <c:v>44009</c:v>
                      </c:pt>
                      <c:pt idx="28">
                        <c:v>44010</c:v>
                      </c:pt>
                      <c:pt idx="29">
                        <c:v>44011</c:v>
                      </c:pt>
                      <c:pt idx="30">
                        <c:v>44012</c:v>
                      </c:pt>
                      <c:pt idx="31">
                        <c:v>44013</c:v>
                      </c:pt>
                      <c:pt idx="32">
                        <c:v>44014</c:v>
                      </c:pt>
                      <c:pt idx="33">
                        <c:v>44015</c:v>
                      </c:pt>
                      <c:pt idx="34">
                        <c:v>44016</c:v>
                      </c:pt>
                      <c:pt idx="35">
                        <c:v>44017</c:v>
                      </c:pt>
                      <c:pt idx="36">
                        <c:v>44018</c:v>
                      </c:pt>
                      <c:pt idx="37">
                        <c:v>44019</c:v>
                      </c:pt>
                      <c:pt idx="38">
                        <c:v>44020</c:v>
                      </c:pt>
                      <c:pt idx="39">
                        <c:v>44021</c:v>
                      </c:pt>
                      <c:pt idx="40">
                        <c:v>44022</c:v>
                      </c:pt>
                      <c:pt idx="41">
                        <c:v>44023</c:v>
                      </c:pt>
                      <c:pt idx="42">
                        <c:v>44024</c:v>
                      </c:pt>
                      <c:pt idx="43">
                        <c:v>44025</c:v>
                      </c:pt>
                      <c:pt idx="44">
                        <c:v>44026</c:v>
                      </c:pt>
                      <c:pt idx="45">
                        <c:v>44027</c:v>
                      </c:pt>
                      <c:pt idx="46">
                        <c:v>44028</c:v>
                      </c:pt>
                      <c:pt idx="47">
                        <c:v>44029</c:v>
                      </c:pt>
                      <c:pt idx="48">
                        <c:v>44030</c:v>
                      </c:pt>
                      <c:pt idx="49">
                        <c:v>44031</c:v>
                      </c:pt>
                      <c:pt idx="50">
                        <c:v>44032</c:v>
                      </c:pt>
                      <c:pt idx="51">
                        <c:v>44033</c:v>
                      </c:pt>
                      <c:pt idx="52">
                        <c:v>44034</c:v>
                      </c:pt>
                      <c:pt idx="53">
                        <c:v>44035</c:v>
                      </c:pt>
                      <c:pt idx="54">
                        <c:v>44036</c:v>
                      </c:pt>
                      <c:pt idx="55">
                        <c:v>44037</c:v>
                      </c:pt>
                      <c:pt idx="56">
                        <c:v>44038</c:v>
                      </c:pt>
                      <c:pt idx="57">
                        <c:v>44039</c:v>
                      </c:pt>
                      <c:pt idx="58">
                        <c:v>44040</c:v>
                      </c:pt>
                      <c:pt idx="59">
                        <c:v>44041</c:v>
                      </c:pt>
                      <c:pt idx="60">
                        <c:v>44042</c:v>
                      </c:pt>
                      <c:pt idx="61">
                        <c:v>44043</c:v>
                      </c:pt>
                      <c:pt idx="62">
                        <c:v>44044</c:v>
                      </c:pt>
                      <c:pt idx="63">
                        <c:v>44045</c:v>
                      </c:pt>
                      <c:pt idx="64">
                        <c:v>44046</c:v>
                      </c:pt>
                      <c:pt idx="65">
                        <c:v>44047</c:v>
                      </c:pt>
                      <c:pt idx="66">
                        <c:v>44048</c:v>
                      </c:pt>
                      <c:pt idx="67">
                        <c:v>44049</c:v>
                      </c:pt>
                    </c:numCache>
                  </c:numRef>
                </c:cat>
                <c:val>
                  <c:numRef>
                    <c:extLst>
                      <c:ext uri="{02D57815-91ED-43cb-92C2-25804820EDAC}">
                        <c15:fullRef>
                          <c15:sqref>'Steden RIVM'!$R$5:$R$149</c15:sqref>
                        </c15:fullRef>
                        <c15:formulaRef>
                          <c15:sqref>'Steden RIVM'!$R$85:$R$149</c15:sqref>
                        </c15:formulaRef>
                      </c:ext>
                    </c:extLst>
                    <c:numCache>
                      <c:formatCode>General</c:formatCode>
                      <c:ptCount val="65"/>
                    </c:numCache>
                  </c:numRef>
                </c:val>
                <c:extLst>
                  <c:ext xmlns:c16="http://schemas.microsoft.com/office/drawing/2014/chart" uri="{C3380CC4-5D6E-409C-BE32-E72D297353CC}">
                    <c16:uniqueId val="{0000003A-5CEB-45F7-AB62-8BF302E14485}"/>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'Steden RIVM'!$S$3</c15:sqref>
                        </c15:formulaRef>
                      </c:ext>
                    </c:extLst>
                    <c:strCache>
                      <c:ptCount val="1"/>
                      <c:pt idx="0">
                        <c:v>Amsterdam - Cases</c:v>
                      </c:pt>
                    </c:strCache>
                  </c:strRef>
                </c:tx>
                <c:spPr>
                  <a:solidFill>
                    <a:schemeClr val="dk1">
                      <a:tint val="98500"/>
                    </a:schemeClr>
                  </a:solidFill>
                  <a:ln>
                    <a:noFill/>
                  </a:ln>
                  <a:effectLst/>
                </c:spPr>
                <c:invertIfNegative val="0"/>
                <c:cat>
                  <c:numRef>
                    <c:extLst>
                      <c:ext xmlns:c15="http://schemas.microsoft.com/office/drawing/2012/chart" uri="{02D57815-91ED-43cb-92C2-25804820EDAC}">
                        <c15:fullRef>
                          <c15:sqref>'Steden RIVM'!$O$3:$O$150</c15:sqref>
                        </c15:fullRef>
                        <c15:formulaRef>
                          <c15:sqref>'Steden RIVM'!$O$83:$O$150</c15:sqref>
                        </c15:formulaRef>
                      </c:ext>
                    </c:extLst>
                    <c:numCache>
                      <c:formatCode>m/d/yyyy</c:formatCode>
                      <c:ptCount val="68"/>
                      <c:pt idx="0">
                        <c:v>43982</c:v>
                      </c:pt>
                      <c:pt idx="1">
                        <c:v>43983</c:v>
                      </c:pt>
                      <c:pt idx="2">
                        <c:v>43984</c:v>
                      </c:pt>
                      <c:pt idx="3">
                        <c:v>43985</c:v>
                      </c:pt>
                      <c:pt idx="4">
                        <c:v>43986</c:v>
                      </c:pt>
                      <c:pt idx="5">
                        <c:v>43987</c:v>
                      </c:pt>
                      <c:pt idx="6">
                        <c:v>43988</c:v>
                      </c:pt>
                      <c:pt idx="7">
                        <c:v>43989</c:v>
                      </c:pt>
                      <c:pt idx="8">
                        <c:v>43990</c:v>
                      </c:pt>
                      <c:pt idx="9">
                        <c:v>43991</c:v>
                      </c:pt>
                      <c:pt idx="10">
                        <c:v>43992</c:v>
                      </c:pt>
                      <c:pt idx="11">
                        <c:v>43993</c:v>
                      </c:pt>
                      <c:pt idx="12">
                        <c:v>43994</c:v>
                      </c:pt>
                      <c:pt idx="13">
                        <c:v>43995</c:v>
                      </c:pt>
                      <c:pt idx="14">
                        <c:v>43996</c:v>
                      </c:pt>
                      <c:pt idx="15">
                        <c:v>43997</c:v>
                      </c:pt>
                      <c:pt idx="16">
                        <c:v>43998</c:v>
                      </c:pt>
                      <c:pt idx="17">
                        <c:v>43999</c:v>
                      </c:pt>
                      <c:pt idx="18">
                        <c:v>44000</c:v>
                      </c:pt>
                      <c:pt idx="19">
                        <c:v>44001</c:v>
                      </c:pt>
                      <c:pt idx="20">
                        <c:v>44002</c:v>
                      </c:pt>
                      <c:pt idx="21">
                        <c:v>44003</c:v>
                      </c:pt>
                      <c:pt idx="22">
                        <c:v>44004</c:v>
                      </c:pt>
                      <c:pt idx="23">
                        <c:v>44005</c:v>
                      </c:pt>
                      <c:pt idx="24">
                        <c:v>44006</c:v>
                      </c:pt>
                      <c:pt idx="25">
                        <c:v>44007</c:v>
                      </c:pt>
                      <c:pt idx="26">
                        <c:v>44008</c:v>
                      </c:pt>
                      <c:pt idx="27">
                        <c:v>44009</c:v>
                      </c:pt>
                      <c:pt idx="28">
                        <c:v>44010</c:v>
                      </c:pt>
                      <c:pt idx="29">
                        <c:v>44011</c:v>
                      </c:pt>
                      <c:pt idx="30">
                        <c:v>44012</c:v>
                      </c:pt>
                      <c:pt idx="31">
                        <c:v>44013</c:v>
                      </c:pt>
                      <c:pt idx="32">
                        <c:v>44014</c:v>
                      </c:pt>
                      <c:pt idx="33">
                        <c:v>44015</c:v>
                      </c:pt>
                      <c:pt idx="34">
                        <c:v>44016</c:v>
                      </c:pt>
                      <c:pt idx="35">
                        <c:v>44017</c:v>
                      </c:pt>
                      <c:pt idx="36">
                        <c:v>44018</c:v>
                      </c:pt>
                      <c:pt idx="37">
                        <c:v>44019</c:v>
                      </c:pt>
                      <c:pt idx="38">
                        <c:v>44020</c:v>
                      </c:pt>
                      <c:pt idx="39">
                        <c:v>44021</c:v>
                      </c:pt>
                      <c:pt idx="40">
                        <c:v>44022</c:v>
                      </c:pt>
                      <c:pt idx="41">
                        <c:v>44023</c:v>
                      </c:pt>
                      <c:pt idx="42">
                        <c:v>44024</c:v>
                      </c:pt>
                      <c:pt idx="43">
                        <c:v>44025</c:v>
                      </c:pt>
                      <c:pt idx="44">
                        <c:v>44026</c:v>
                      </c:pt>
                      <c:pt idx="45">
                        <c:v>44027</c:v>
                      </c:pt>
                      <c:pt idx="46">
                        <c:v>44028</c:v>
                      </c:pt>
                      <c:pt idx="47">
                        <c:v>44029</c:v>
                      </c:pt>
                      <c:pt idx="48">
                        <c:v>44030</c:v>
                      </c:pt>
                      <c:pt idx="49">
                        <c:v>44031</c:v>
                      </c:pt>
                      <c:pt idx="50">
                        <c:v>44032</c:v>
                      </c:pt>
                      <c:pt idx="51">
                        <c:v>44033</c:v>
                      </c:pt>
                      <c:pt idx="52">
                        <c:v>44034</c:v>
                      </c:pt>
                      <c:pt idx="53">
                        <c:v>44035</c:v>
                      </c:pt>
                      <c:pt idx="54">
                        <c:v>44036</c:v>
                      </c:pt>
                      <c:pt idx="55">
                        <c:v>44037</c:v>
                      </c:pt>
                      <c:pt idx="56">
                        <c:v>44038</c:v>
                      </c:pt>
                      <c:pt idx="57">
                        <c:v>44039</c:v>
                      </c:pt>
                      <c:pt idx="58">
                        <c:v>44040</c:v>
                      </c:pt>
                      <c:pt idx="59">
                        <c:v>44041</c:v>
                      </c:pt>
                      <c:pt idx="60">
                        <c:v>44042</c:v>
                      </c:pt>
                      <c:pt idx="61">
                        <c:v>44043</c:v>
                      </c:pt>
                      <c:pt idx="62">
                        <c:v>44044</c:v>
                      </c:pt>
                      <c:pt idx="63">
                        <c:v>44045</c:v>
                      </c:pt>
                      <c:pt idx="64">
                        <c:v>44046</c:v>
                      </c:pt>
                      <c:pt idx="65">
                        <c:v>44047</c:v>
                      </c:pt>
                      <c:pt idx="66">
                        <c:v>44048</c:v>
                      </c:pt>
                      <c:pt idx="67">
                        <c:v>44049</c:v>
                      </c:pt>
                    </c:numCache>
                  </c:numRef>
                </c:cat>
                <c:val>
                  <c:numRef>
                    <c:extLst>
                      <c:ext xmlns:c15="http://schemas.microsoft.com/office/drawing/2012/chart" uri="{02D57815-91ED-43cb-92C2-25804820EDAC}">
                        <c15:fullRef>
                          <c15:sqref>'Steden RIVM'!$S$5:$S$149</c15:sqref>
                        </c15:fullRef>
                        <c15:formulaRef>
                          <c15:sqref>'Steden RIVM'!$S$85:$S$149</c15:sqref>
                        </c15:formulaRef>
                      </c:ext>
                    </c:extLst>
                    <c:numCache>
                      <c:formatCode>General</c:formatCode>
                      <c:ptCount val="65"/>
                      <c:pt idx="0">
                        <c:v>1</c:v>
                      </c:pt>
                      <c:pt idx="1">
                        <c:v>3</c:v>
                      </c:pt>
                      <c:pt idx="2">
                        <c:v>0</c:v>
                      </c:pt>
                      <c:pt idx="3">
                        <c:v>0</c:v>
                      </c:pt>
                      <c:pt idx="4">
                        <c:v>0</c:v>
                      </c:pt>
                      <c:pt idx="5">
                        <c:v>63</c:v>
                      </c:pt>
                      <c:pt idx="6">
                        <c:v>17</c:v>
                      </c:pt>
                      <c:pt idx="7">
                        <c:v>11</c:v>
                      </c:pt>
                      <c:pt idx="8">
                        <c:v>24</c:v>
                      </c:pt>
                      <c:pt idx="9">
                        <c:v>16</c:v>
                      </c:pt>
                      <c:pt idx="10">
                        <c:v>8</c:v>
                      </c:pt>
                      <c:pt idx="11">
                        <c:v>22</c:v>
                      </c:pt>
                      <c:pt idx="12">
                        <c:v>11</c:v>
                      </c:pt>
                      <c:pt idx="13">
                        <c:v>13</c:v>
                      </c:pt>
                      <c:pt idx="14">
                        <c:v>19</c:v>
                      </c:pt>
                      <c:pt idx="15">
                        <c:v>11</c:v>
                      </c:pt>
                      <c:pt idx="16">
                        <c:v>10</c:v>
                      </c:pt>
                      <c:pt idx="17">
                        <c:v>2</c:v>
                      </c:pt>
                      <c:pt idx="18">
                        <c:v>8</c:v>
                      </c:pt>
                      <c:pt idx="19">
                        <c:v>6</c:v>
                      </c:pt>
                      <c:pt idx="20">
                        <c:v>6</c:v>
                      </c:pt>
                      <c:pt idx="21">
                        <c:v>9</c:v>
                      </c:pt>
                      <c:pt idx="22">
                        <c:v>12</c:v>
                      </c:pt>
                      <c:pt idx="23">
                        <c:v>5</c:v>
                      </c:pt>
                      <c:pt idx="24">
                        <c:v>10</c:v>
                      </c:pt>
                      <c:pt idx="25">
                        <c:v>7</c:v>
                      </c:pt>
                      <c:pt idx="26">
                        <c:v>2</c:v>
                      </c:pt>
                      <c:pt idx="27">
                        <c:v>7</c:v>
                      </c:pt>
                      <c:pt idx="28">
                        <c:v>5</c:v>
                      </c:pt>
                      <c:pt idx="29">
                        <c:v>3</c:v>
                      </c:pt>
                      <c:pt idx="30">
                        <c:v>4</c:v>
                      </c:pt>
                      <c:pt idx="31">
                        <c:v>10</c:v>
                      </c:pt>
                      <c:pt idx="32">
                        <c:v>7</c:v>
                      </c:pt>
                      <c:pt idx="33">
                        <c:v>6</c:v>
                      </c:pt>
                      <c:pt idx="34">
                        <c:v>3</c:v>
                      </c:pt>
                      <c:pt idx="35">
                        <c:v>2</c:v>
                      </c:pt>
                      <c:pt idx="36">
                        <c:v>6</c:v>
                      </c:pt>
                      <c:pt idx="37">
                        <c:v>2</c:v>
                      </c:pt>
                      <c:pt idx="38">
                        <c:v>10</c:v>
                      </c:pt>
                      <c:pt idx="39">
                        <c:v>5</c:v>
                      </c:pt>
                      <c:pt idx="40">
                        <c:v>4</c:v>
                      </c:pt>
                      <c:pt idx="41">
                        <c:v>11</c:v>
                      </c:pt>
                      <c:pt idx="42">
                        <c:v>5</c:v>
                      </c:pt>
                      <c:pt idx="43">
                        <c:v>5</c:v>
                      </c:pt>
                      <c:pt idx="44">
                        <c:v>20</c:v>
                      </c:pt>
                      <c:pt idx="45">
                        <c:v>16</c:v>
                      </c:pt>
                      <c:pt idx="46">
                        <c:v>1</c:v>
                      </c:pt>
                      <c:pt idx="47">
                        <c:v>33</c:v>
                      </c:pt>
                      <c:pt idx="48">
                        <c:v>28</c:v>
                      </c:pt>
                      <c:pt idx="49">
                        <c:v>21</c:v>
                      </c:pt>
                      <c:pt idx="50">
                        <c:v>18</c:v>
                      </c:pt>
                      <c:pt idx="51">
                        <c:v>15</c:v>
                      </c:pt>
                      <c:pt idx="52">
                        <c:v>19</c:v>
                      </c:pt>
                      <c:pt idx="53">
                        <c:v>20</c:v>
                      </c:pt>
                      <c:pt idx="54">
                        <c:v>28</c:v>
                      </c:pt>
                      <c:pt idx="55">
                        <c:v>47</c:v>
                      </c:pt>
                      <c:pt idx="56">
                        <c:v>29</c:v>
                      </c:pt>
                      <c:pt idx="57">
                        <c:v>27</c:v>
                      </c:pt>
                      <c:pt idx="58">
                        <c:v>68</c:v>
                      </c:pt>
                      <c:pt idx="59">
                        <c:v>43</c:v>
                      </c:pt>
                      <c:pt idx="60">
                        <c:v>61</c:v>
                      </c:pt>
                      <c:pt idx="61">
                        <c:v>22</c:v>
                      </c:pt>
                      <c:pt idx="62">
                        <c:v>44</c:v>
                      </c:pt>
                      <c:pt idx="63">
                        <c:v>135</c:v>
                      </c:pt>
                      <c:pt idx="64">
                        <c:v>63</c:v>
                      </c:pt>
                    </c:numCache>
                  </c:numRef>
                </c:val>
                <c:extLst xmlns:c15="http://schemas.microsoft.com/office/drawing/2012/chart">
                  <c:ext xmlns:c16="http://schemas.microsoft.com/office/drawing/2014/chart" uri="{C3380CC4-5D6E-409C-BE32-E72D297353CC}">
                    <c16:uniqueId val="{0000003B-5CEB-45F7-AB62-8BF302E14485}"/>
                  </c:ext>
                </c:extLst>
              </c15:ser>
            </c15:filteredBarSeries>
          </c:ext>
        </c:extLst>
      </c:barChart>
      <c:lineChart>
        <c:grouping val="standard"/>
        <c:varyColors val="0"/>
        <c:ser>
          <c:idx val="0"/>
          <c:order val="1"/>
          <c:tx>
            <c:strRef>
              <c:f>'Steden RIVM'!$Q$3</c:f>
              <c:strCache>
                <c:ptCount val="1"/>
                <c:pt idx="0">
                  <c:v>7 day MA - Rotterdam</c:v>
                </c:pt>
              </c:strCache>
            </c:strRef>
          </c:tx>
          <c:spPr>
            <a:ln w="41275" cap="rnd">
              <a:solidFill>
                <a:srgbClr val="4472C4"/>
              </a:solidFill>
              <a:round/>
            </a:ln>
            <a:effectLst/>
          </c:spPr>
          <c:marker>
            <c:symbol val="none"/>
          </c:marker>
          <c:dPt>
            <c:idx val="0"/>
            <c:marker>
              <c:symbol val="none"/>
            </c:marker>
            <c:bubble3D val="0"/>
            <c:spPr>
              <a:ln w="41275" cap="rnd">
                <a:solidFill>
                  <a:srgbClr val="4472C4"/>
                </a:solidFill>
                <a:round/>
              </a:ln>
              <a:effectLst/>
            </c:spPr>
            <c:extLst>
              <c:ext xmlns:c16="http://schemas.microsoft.com/office/drawing/2014/chart" uri="{C3380CC4-5D6E-409C-BE32-E72D297353CC}">
                <c16:uniqueId val="{00000002-5CEB-45F7-AB62-8BF302E14485}"/>
              </c:ext>
            </c:extLst>
          </c:dPt>
          <c:dPt>
            <c:idx val="1"/>
            <c:marker>
              <c:symbol val="none"/>
            </c:marker>
            <c:bubble3D val="0"/>
            <c:spPr>
              <a:ln w="41275" cap="rnd">
                <a:solidFill>
                  <a:srgbClr val="4472C4"/>
                </a:solidFill>
                <a:round/>
              </a:ln>
              <a:effectLst/>
            </c:spPr>
            <c:extLst>
              <c:ext xmlns:c16="http://schemas.microsoft.com/office/drawing/2014/chart" uri="{C3380CC4-5D6E-409C-BE32-E72D297353CC}">
                <c16:uniqueId val="{00000004-5CEB-45F7-AB62-8BF302E14485}"/>
              </c:ext>
            </c:extLst>
          </c:dPt>
          <c:dPt>
            <c:idx val="7"/>
            <c:marker>
              <c:symbol val="none"/>
            </c:marker>
            <c:bubble3D val="0"/>
            <c:spPr>
              <a:ln w="41275" cap="rnd">
                <a:solidFill>
                  <a:srgbClr val="4472C4"/>
                </a:solidFill>
                <a:round/>
              </a:ln>
              <a:effectLst/>
            </c:spPr>
            <c:extLst>
              <c:ext xmlns:c16="http://schemas.microsoft.com/office/drawing/2014/chart" uri="{C3380CC4-5D6E-409C-BE32-E72D297353CC}">
                <c16:uniqueId val="{00000006-5CEB-45F7-AB62-8BF302E14485}"/>
              </c:ext>
            </c:extLst>
          </c:dPt>
          <c:dPt>
            <c:idx val="8"/>
            <c:marker>
              <c:symbol val="none"/>
            </c:marker>
            <c:bubble3D val="0"/>
            <c:spPr>
              <a:ln w="41275" cap="rnd">
                <a:solidFill>
                  <a:srgbClr val="4472C4"/>
                </a:solidFill>
                <a:round/>
              </a:ln>
              <a:effectLst/>
            </c:spPr>
            <c:extLst>
              <c:ext xmlns:c16="http://schemas.microsoft.com/office/drawing/2014/chart" uri="{C3380CC4-5D6E-409C-BE32-E72D297353CC}">
                <c16:uniqueId val="{00000008-5CEB-45F7-AB62-8BF302E14485}"/>
              </c:ext>
            </c:extLst>
          </c:dPt>
          <c:dPt>
            <c:idx val="9"/>
            <c:marker>
              <c:symbol val="none"/>
            </c:marker>
            <c:bubble3D val="0"/>
            <c:spPr>
              <a:ln w="41275" cap="rnd">
                <a:solidFill>
                  <a:srgbClr val="4472C4"/>
                </a:solidFill>
                <a:round/>
              </a:ln>
              <a:effectLst/>
            </c:spPr>
            <c:extLst>
              <c:ext xmlns:c16="http://schemas.microsoft.com/office/drawing/2014/chart" uri="{C3380CC4-5D6E-409C-BE32-E72D297353CC}">
                <c16:uniqueId val="{0000000A-5CEB-45F7-AB62-8BF302E14485}"/>
              </c:ext>
            </c:extLst>
          </c:dPt>
          <c:dPt>
            <c:idx val="14"/>
            <c:marker>
              <c:symbol val="none"/>
            </c:marker>
            <c:bubble3D val="0"/>
            <c:spPr>
              <a:ln w="41275" cap="rnd">
                <a:solidFill>
                  <a:srgbClr val="4472C4"/>
                </a:solidFill>
                <a:round/>
              </a:ln>
              <a:effectLst/>
            </c:spPr>
            <c:extLst>
              <c:ext xmlns:c16="http://schemas.microsoft.com/office/drawing/2014/chart" uri="{C3380CC4-5D6E-409C-BE32-E72D297353CC}">
                <c16:uniqueId val="{0000000C-5CEB-45F7-AB62-8BF302E14485}"/>
              </c:ext>
            </c:extLst>
          </c:dPt>
          <c:dPt>
            <c:idx val="15"/>
            <c:marker>
              <c:symbol val="none"/>
            </c:marker>
            <c:bubble3D val="0"/>
            <c:spPr>
              <a:ln w="41275" cap="rnd">
                <a:solidFill>
                  <a:srgbClr val="4472C4"/>
                </a:solidFill>
                <a:round/>
              </a:ln>
              <a:effectLst/>
            </c:spPr>
            <c:extLst>
              <c:ext xmlns:c16="http://schemas.microsoft.com/office/drawing/2014/chart" uri="{C3380CC4-5D6E-409C-BE32-E72D297353CC}">
                <c16:uniqueId val="{0000000E-5CEB-45F7-AB62-8BF302E14485}"/>
              </c:ext>
            </c:extLst>
          </c:dPt>
          <c:dPt>
            <c:idx val="21"/>
            <c:marker>
              <c:symbol val="none"/>
            </c:marker>
            <c:bubble3D val="0"/>
            <c:spPr>
              <a:ln w="41275" cap="rnd">
                <a:solidFill>
                  <a:srgbClr val="4472C4"/>
                </a:solidFill>
                <a:round/>
              </a:ln>
              <a:effectLst/>
            </c:spPr>
            <c:extLst>
              <c:ext xmlns:c16="http://schemas.microsoft.com/office/drawing/2014/chart" uri="{C3380CC4-5D6E-409C-BE32-E72D297353CC}">
                <c16:uniqueId val="{00000010-5CEB-45F7-AB62-8BF302E14485}"/>
              </c:ext>
            </c:extLst>
          </c:dPt>
          <c:dPt>
            <c:idx val="22"/>
            <c:marker>
              <c:symbol val="none"/>
            </c:marker>
            <c:bubble3D val="0"/>
            <c:spPr>
              <a:ln w="41275" cap="rnd">
                <a:solidFill>
                  <a:srgbClr val="4472C4"/>
                </a:solidFill>
                <a:round/>
              </a:ln>
              <a:effectLst/>
            </c:spPr>
            <c:extLst>
              <c:ext xmlns:c16="http://schemas.microsoft.com/office/drawing/2014/chart" uri="{C3380CC4-5D6E-409C-BE32-E72D297353CC}">
                <c16:uniqueId val="{00000012-5CEB-45F7-AB62-8BF302E14485}"/>
              </c:ext>
            </c:extLst>
          </c:dPt>
          <c:dPt>
            <c:idx val="28"/>
            <c:marker>
              <c:symbol val="none"/>
            </c:marker>
            <c:bubble3D val="0"/>
            <c:spPr>
              <a:ln w="41275" cap="rnd">
                <a:solidFill>
                  <a:srgbClr val="4472C4"/>
                </a:solidFill>
                <a:round/>
              </a:ln>
              <a:effectLst/>
            </c:spPr>
            <c:extLst>
              <c:ext xmlns:c16="http://schemas.microsoft.com/office/drawing/2014/chart" uri="{C3380CC4-5D6E-409C-BE32-E72D297353CC}">
                <c16:uniqueId val="{00000014-5CEB-45F7-AB62-8BF302E14485}"/>
              </c:ext>
            </c:extLst>
          </c:dPt>
          <c:dPt>
            <c:idx val="29"/>
            <c:marker>
              <c:symbol val="none"/>
            </c:marker>
            <c:bubble3D val="0"/>
            <c:spPr>
              <a:ln w="41275" cap="rnd">
                <a:solidFill>
                  <a:srgbClr val="4472C4"/>
                </a:solidFill>
                <a:round/>
              </a:ln>
              <a:effectLst/>
            </c:spPr>
            <c:extLst>
              <c:ext xmlns:c16="http://schemas.microsoft.com/office/drawing/2014/chart" uri="{C3380CC4-5D6E-409C-BE32-E72D297353CC}">
                <c16:uniqueId val="{00000016-5CEB-45F7-AB62-8BF302E14485}"/>
              </c:ext>
            </c:extLst>
          </c:dPt>
          <c:dPt>
            <c:idx val="35"/>
            <c:marker>
              <c:symbol val="none"/>
            </c:marker>
            <c:bubble3D val="0"/>
            <c:spPr>
              <a:ln w="41275" cap="rnd">
                <a:solidFill>
                  <a:srgbClr val="4472C4"/>
                </a:solidFill>
                <a:round/>
              </a:ln>
              <a:effectLst/>
            </c:spPr>
            <c:extLst>
              <c:ext xmlns:c16="http://schemas.microsoft.com/office/drawing/2014/chart" uri="{C3380CC4-5D6E-409C-BE32-E72D297353CC}">
                <c16:uniqueId val="{00000018-5CEB-45F7-AB62-8BF302E14485}"/>
              </c:ext>
            </c:extLst>
          </c:dPt>
          <c:dPt>
            <c:idx val="36"/>
            <c:marker>
              <c:symbol val="none"/>
            </c:marker>
            <c:bubble3D val="0"/>
            <c:spPr>
              <a:ln w="41275" cap="rnd">
                <a:solidFill>
                  <a:srgbClr val="4472C4"/>
                </a:solidFill>
                <a:round/>
              </a:ln>
              <a:effectLst/>
            </c:spPr>
            <c:extLst>
              <c:ext xmlns:c16="http://schemas.microsoft.com/office/drawing/2014/chart" uri="{C3380CC4-5D6E-409C-BE32-E72D297353CC}">
                <c16:uniqueId val="{0000001A-5CEB-45F7-AB62-8BF302E14485}"/>
              </c:ext>
            </c:extLst>
          </c:dPt>
          <c:dPt>
            <c:idx val="42"/>
            <c:marker>
              <c:symbol val="none"/>
            </c:marker>
            <c:bubble3D val="0"/>
            <c:spPr>
              <a:ln w="41275" cap="rnd">
                <a:solidFill>
                  <a:srgbClr val="4472C4"/>
                </a:solidFill>
                <a:round/>
              </a:ln>
              <a:effectLst/>
            </c:spPr>
            <c:extLst>
              <c:ext xmlns:c16="http://schemas.microsoft.com/office/drawing/2014/chart" uri="{C3380CC4-5D6E-409C-BE32-E72D297353CC}">
                <c16:uniqueId val="{0000001C-5CEB-45F7-AB62-8BF302E14485}"/>
              </c:ext>
            </c:extLst>
          </c:dPt>
          <c:dPt>
            <c:idx val="43"/>
            <c:marker>
              <c:symbol val="none"/>
            </c:marker>
            <c:bubble3D val="0"/>
            <c:spPr>
              <a:ln w="41275" cap="rnd">
                <a:solidFill>
                  <a:srgbClr val="4472C4"/>
                </a:solidFill>
                <a:round/>
              </a:ln>
              <a:effectLst/>
            </c:spPr>
            <c:extLst>
              <c:ext xmlns:c16="http://schemas.microsoft.com/office/drawing/2014/chart" uri="{C3380CC4-5D6E-409C-BE32-E72D297353CC}">
                <c16:uniqueId val="{0000001E-5CEB-45F7-AB62-8BF302E14485}"/>
              </c:ext>
            </c:extLst>
          </c:dPt>
          <c:dPt>
            <c:idx val="49"/>
            <c:marker>
              <c:symbol val="none"/>
            </c:marker>
            <c:bubble3D val="0"/>
            <c:spPr>
              <a:ln w="41275" cap="rnd">
                <a:solidFill>
                  <a:srgbClr val="4472C4"/>
                </a:solidFill>
                <a:round/>
              </a:ln>
              <a:effectLst/>
            </c:spPr>
            <c:extLst>
              <c:ext xmlns:c16="http://schemas.microsoft.com/office/drawing/2014/chart" uri="{C3380CC4-5D6E-409C-BE32-E72D297353CC}">
                <c16:uniqueId val="{00000020-5CEB-45F7-AB62-8BF302E14485}"/>
              </c:ext>
            </c:extLst>
          </c:dPt>
          <c:dPt>
            <c:idx val="50"/>
            <c:marker>
              <c:symbol val="none"/>
            </c:marker>
            <c:bubble3D val="0"/>
            <c:spPr>
              <a:ln w="41275" cap="rnd">
                <a:solidFill>
                  <a:srgbClr val="4472C4"/>
                </a:solidFill>
                <a:round/>
              </a:ln>
              <a:effectLst/>
            </c:spPr>
            <c:extLst>
              <c:ext xmlns:c16="http://schemas.microsoft.com/office/drawing/2014/chart" uri="{C3380CC4-5D6E-409C-BE32-E72D297353CC}">
                <c16:uniqueId val="{00000022-5CEB-45F7-AB62-8BF302E14485}"/>
              </c:ext>
            </c:extLst>
          </c:dPt>
          <c:dPt>
            <c:idx val="56"/>
            <c:marker>
              <c:symbol val="none"/>
            </c:marker>
            <c:bubble3D val="0"/>
            <c:spPr>
              <a:ln w="41275" cap="rnd">
                <a:solidFill>
                  <a:srgbClr val="4472C4"/>
                </a:solidFill>
                <a:round/>
              </a:ln>
              <a:effectLst/>
            </c:spPr>
            <c:extLst>
              <c:ext xmlns:c16="http://schemas.microsoft.com/office/drawing/2014/chart" uri="{C3380CC4-5D6E-409C-BE32-E72D297353CC}">
                <c16:uniqueId val="{00000024-5CEB-45F7-AB62-8BF302E14485}"/>
              </c:ext>
            </c:extLst>
          </c:dPt>
          <c:dPt>
            <c:idx val="57"/>
            <c:marker>
              <c:symbol val="none"/>
            </c:marker>
            <c:bubble3D val="0"/>
            <c:spPr>
              <a:ln w="41275" cap="rnd">
                <a:solidFill>
                  <a:srgbClr val="4472C4"/>
                </a:solidFill>
                <a:round/>
              </a:ln>
              <a:effectLst/>
            </c:spPr>
            <c:extLst>
              <c:ext xmlns:c16="http://schemas.microsoft.com/office/drawing/2014/chart" uri="{C3380CC4-5D6E-409C-BE32-E72D297353CC}">
                <c16:uniqueId val="{00000026-5CEB-45F7-AB62-8BF302E14485}"/>
              </c:ext>
            </c:extLst>
          </c:dPt>
          <c:dPt>
            <c:idx val="63"/>
            <c:marker>
              <c:symbol val="none"/>
            </c:marker>
            <c:bubble3D val="0"/>
            <c:spPr>
              <a:ln w="41275" cap="rnd">
                <a:solidFill>
                  <a:srgbClr val="4472C4"/>
                </a:solidFill>
                <a:round/>
              </a:ln>
              <a:effectLst/>
            </c:spPr>
            <c:extLst>
              <c:ext xmlns:c16="http://schemas.microsoft.com/office/drawing/2014/chart" uri="{C3380CC4-5D6E-409C-BE32-E72D297353CC}">
                <c16:uniqueId val="{00000028-5CEB-45F7-AB62-8BF302E14485}"/>
              </c:ext>
            </c:extLst>
          </c:dPt>
          <c:dPt>
            <c:idx val="64"/>
            <c:marker>
              <c:symbol val="none"/>
            </c:marker>
            <c:bubble3D val="0"/>
            <c:spPr>
              <a:ln w="41275" cap="rnd">
                <a:solidFill>
                  <a:srgbClr val="4472C4"/>
                </a:solidFill>
                <a:round/>
              </a:ln>
              <a:effectLst/>
            </c:spPr>
            <c:extLst>
              <c:ext xmlns:c16="http://schemas.microsoft.com/office/drawing/2014/chart" uri="{C3380CC4-5D6E-409C-BE32-E72D297353CC}">
                <c16:uniqueId val="{0000002A-5CEB-45F7-AB62-8BF302E14485}"/>
              </c:ext>
            </c:extLst>
          </c:dPt>
          <c:dPt>
            <c:idx val="66"/>
            <c:marker>
              <c:symbol val="none"/>
            </c:marker>
            <c:bubble3D val="0"/>
            <c:spPr>
              <a:ln w="41275" cap="rnd">
                <a:solidFill>
                  <a:srgbClr val="4472C4"/>
                </a:solidFill>
                <a:round/>
              </a:ln>
              <a:effectLst/>
            </c:spPr>
            <c:extLst>
              <c:ext xmlns:c16="http://schemas.microsoft.com/office/drawing/2014/chart" uri="{C3380CC4-5D6E-409C-BE32-E72D297353CC}">
                <c16:uniqueId val="{0000002C-5CEB-45F7-AB62-8BF302E14485}"/>
              </c:ext>
            </c:extLst>
          </c:dPt>
          <c:dPt>
            <c:idx val="70"/>
            <c:marker>
              <c:symbol val="none"/>
            </c:marker>
            <c:bubble3D val="0"/>
            <c:spPr>
              <a:ln w="41275" cap="rnd">
                <a:solidFill>
                  <a:srgbClr val="4472C4"/>
                </a:solidFill>
                <a:round/>
              </a:ln>
              <a:effectLst/>
            </c:spPr>
            <c:extLst>
              <c:ext xmlns:c16="http://schemas.microsoft.com/office/drawing/2014/chart" uri="{C3380CC4-5D6E-409C-BE32-E72D297353CC}">
                <c16:uniqueId val="{0000002E-5CEB-45F7-AB62-8BF302E14485}"/>
              </c:ext>
            </c:extLst>
          </c:dPt>
          <c:dPt>
            <c:idx val="71"/>
            <c:marker>
              <c:symbol val="none"/>
            </c:marker>
            <c:bubble3D val="0"/>
            <c:spPr>
              <a:ln w="41275" cap="rnd">
                <a:solidFill>
                  <a:srgbClr val="4472C4"/>
                </a:solidFill>
                <a:round/>
              </a:ln>
              <a:effectLst/>
            </c:spPr>
            <c:extLst>
              <c:ext xmlns:c16="http://schemas.microsoft.com/office/drawing/2014/chart" uri="{C3380CC4-5D6E-409C-BE32-E72D297353CC}">
                <c16:uniqueId val="{00000030-5CEB-45F7-AB62-8BF302E14485}"/>
              </c:ext>
            </c:extLst>
          </c:dPt>
          <c:dPt>
            <c:idx val="73"/>
            <c:marker>
              <c:symbol val="none"/>
            </c:marker>
            <c:bubble3D val="0"/>
            <c:spPr>
              <a:ln w="41275" cap="rnd">
                <a:solidFill>
                  <a:srgbClr val="4472C4"/>
                </a:solidFill>
                <a:round/>
              </a:ln>
              <a:effectLst/>
            </c:spPr>
            <c:extLst>
              <c:ext xmlns:c16="http://schemas.microsoft.com/office/drawing/2014/chart" uri="{C3380CC4-5D6E-409C-BE32-E72D297353CC}">
                <c16:uniqueId val="{00000032-5CEB-45F7-AB62-8BF302E14485}"/>
              </c:ext>
            </c:extLst>
          </c:dPt>
          <c:dPt>
            <c:idx val="77"/>
            <c:marker>
              <c:symbol val="none"/>
            </c:marker>
            <c:bubble3D val="0"/>
            <c:spPr>
              <a:ln w="41275" cap="rnd">
                <a:solidFill>
                  <a:srgbClr val="4472C4"/>
                </a:solidFill>
                <a:round/>
              </a:ln>
              <a:effectLst/>
            </c:spPr>
            <c:extLst>
              <c:ext xmlns:c16="http://schemas.microsoft.com/office/drawing/2014/chart" uri="{C3380CC4-5D6E-409C-BE32-E72D297353CC}">
                <c16:uniqueId val="{00000034-5CEB-45F7-AB62-8BF302E14485}"/>
              </c:ext>
            </c:extLst>
          </c:dPt>
          <c:dPt>
            <c:idx val="78"/>
            <c:marker>
              <c:symbol val="none"/>
            </c:marker>
            <c:bubble3D val="0"/>
            <c:spPr>
              <a:ln w="41275" cap="rnd">
                <a:solidFill>
                  <a:srgbClr val="4472C4"/>
                </a:solidFill>
                <a:round/>
              </a:ln>
              <a:effectLst/>
            </c:spPr>
            <c:extLst>
              <c:ext xmlns:c16="http://schemas.microsoft.com/office/drawing/2014/chart" uri="{C3380CC4-5D6E-409C-BE32-E72D297353CC}">
                <c16:uniqueId val="{00000036-5CEB-45F7-AB62-8BF302E14485}"/>
              </c:ext>
            </c:extLst>
          </c:dPt>
          <c:dPt>
            <c:idx val="80"/>
            <c:marker>
              <c:symbol val="none"/>
            </c:marker>
            <c:bubble3D val="0"/>
            <c:spPr>
              <a:ln w="41275" cap="rnd">
                <a:solidFill>
                  <a:srgbClr val="4472C4"/>
                </a:solidFill>
                <a:round/>
              </a:ln>
              <a:effectLst/>
            </c:spPr>
            <c:extLst>
              <c:ext xmlns:c16="http://schemas.microsoft.com/office/drawing/2014/chart" uri="{C3380CC4-5D6E-409C-BE32-E72D297353CC}">
                <c16:uniqueId val="{00000038-5CEB-45F7-AB62-8BF302E14485}"/>
              </c:ext>
            </c:extLst>
          </c:dPt>
          <c:cat>
            <c:numRef>
              <c:extLst>
                <c:ext xmlns:c15="http://schemas.microsoft.com/office/drawing/2012/chart" uri="{02D57815-91ED-43cb-92C2-25804820EDAC}">
                  <c15:fullRef>
                    <c15:sqref>'Steden RIVM'!$O$3:$O$153</c15:sqref>
                  </c15:fullRef>
                </c:ext>
              </c:extLst>
              <c:f>'Steden RIVM'!$O$83:$O$153</c:f>
              <c:numCache>
                <c:formatCode>m/d/yyyy</c:formatCode>
                <c:ptCount val="71"/>
                <c:pt idx="0">
                  <c:v>43982</c:v>
                </c:pt>
                <c:pt idx="1">
                  <c:v>43983</c:v>
                </c:pt>
                <c:pt idx="2">
                  <c:v>43984</c:v>
                </c:pt>
                <c:pt idx="3">
                  <c:v>43985</c:v>
                </c:pt>
                <c:pt idx="4">
                  <c:v>43986</c:v>
                </c:pt>
                <c:pt idx="5">
                  <c:v>43987</c:v>
                </c:pt>
                <c:pt idx="6">
                  <c:v>43988</c:v>
                </c:pt>
                <c:pt idx="7">
                  <c:v>43989</c:v>
                </c:pt>
                <c:pt idx="8">
                  <c:v>43990</c:v>
                </c:pt>
                <c:pt idx="9">
                  <c:v>43991</c:v>
                </c:pt>
                <c:pt idx="10">
                  <c:v>43992</c:v>
                </c:pt>
                <c:pt idx="11">
                  <c:v>43993</c:v>
                </c:pt>
                <c:pt idx="12">
                  <c:v>43994</c:v>
                </c:pt>
                <c:pt idx="13">
                  <c:v>43995</c:v>
                </c:pt>
                <c:pt idx="14">
                  <c:v>43996</c:v>
                </c:pt>
                <c:pt idx="15">
                  <c:v>43997</c:v>
                </c:pt>
                <c:pt idx="16">
                  <c:v>43998</c:v>
                </c:pt>
                <c:pt idx="17">
                  <c:v>43999</c:v>
                </c:pt>
                <c:pt idx="18">
                  <c:v>44000</c:v>
                </c:pt>
                <c:pt idx="19">
                  <c:v>44001</c:v>
                </c:pt>
                <c:pt idx="20">
                  <c:v>44002</c:v>
                </c:pt>
                <c:pt idx="21">
                  <c:v>44003</c:v>
                </c:pt>
                <c:pt idx="22">
                  <c:v>44004</c:v>
                </c:pt>
                <c:pt idx="23">
                  <c:v>44005</c:v>
                </c:pt>
                <c:pt idx="24">
                  <c:v>44006</c:v>
                </c:pt>
                <c:pt idx="25">
                  <c:v>44007</c:v>
                </c:pt>
                <c:pt idx="26">
                  <c:v>44008</c:v>
                </c:pt>
                <c:pt idx="27">
                  <c:v>44009</c:v>
                </c:pt>
                <c:pt idx="28">
                  <c:v>44010</c:v>
                </c:pt>
                <c:pt idx="29">
                  <c:v>44011</c:v>
                </c:pt>
                <c:pt idx="30">
                  <c:v>44012</c:v>
                </c:pt>
                <c:pt idx="31">
                  <c:v>44013</c:v>
                </c:pt>
                <c:pt idx="32">
                  <c:v>44014</c:v>
                </c:pt>
                <c:pt idx="33">
                  <c:v>44015</c:v>
                </c:pt>
                <c:pt idx="34">
                  <c:v>44016</c:v>
                </c:pt>
                <c:pt idx="35">
                  <c:v>44017</c:v>
                </c:pt>
                <c:pt idx="36">
                  <c:v>44018</c:v>
                </c:pt>
                <c:pt idx="37">
                  <c:v>44019</c:v>
                </c:pt>
                <c:pt idx="38">
                  <c:v>44020</c:v>
                </c:pt>
                <c:pt idx="39">
                  <c:v>44021</c:v>
                </c:pt>
                <c:pt idx="40">
                  <c:v>44022</c:v>
                </c:pt>
                <c:pt idx="41">
                  <c:v>44023</c:v>
                </c:pt>
                <c:pt idx="42">
                  <c:v>44024</c:v>
                </c:pt>
                <c:pt idx="43">
                  <c:v>44025</c:v>
                </c:pt>
                <c:pt idx="44">
                  <c:v>44026</c:v>
                </c:pt>
                <c:pt idx="45">
                  <c:v>44027</c:v>
                </c:pt>
                <c:pt idx="46">
                  <c:v>44028</c:v>
                </c:pt>
                <c:pt idx="47">
                  <c:v>44029</c:v>
                </c:pt>
                <c:pt idx="48">
                  <c:v>44030</c:v>
                </c:pt>
                <c:pt idx="49">
                  <c:v>44031</c:v>
                </c:pt>
                <c:pt idx="50">
                  <c:v>44032</c:v>
                </c:pt>
                <c:pt idx="51">
                  <c:v>44033</c:v>
                </c:pt>
                <c:pt idx="52">
                  <c:v>44034</c:v>
                </c:pt>
                <c:pt idx="53">
                  <c:v>44035</c:v>
                </c:pt>
                <c:pt idx="54">
                  <c:v>44036</c:v>
                </c:pt>
                <c:pt idx="55">
                  <c:v>44037</c:v>
                </c:pt>
                <c:pt idx="56">
                  <c:v>44038</c:v>
                </c:pt>
                <c:pt idx="57">
                  <c:v>44039</c:v>
                </c:pt>
                <c:pt idx="58">
                  <c:v>44040</c:v>
                </c:pt>
                <c:pt idx="59">
                  <c:v>44041</c:v>
                </c:pt>
                <c:pt idx="60">
                  <c:v>44042</c:v>
                </c:pt>
                <c:pt idx="61">
                  <c:v>44043</c:v>
                </c:pt>
                <c:pt idx="62">
                  <c:v>44044</c:v>
                </c:pt>
                <c:pt idx="63">
                  <c:v>44045</c:v>
                </c:pt>
                <c:pt idx="64">
                  <c:v>44046</c:v>
                </c:pt>
                <c:pt idx="65">
                  <c:v>44047</c:v>
                </c:pt>
                <c:pt idx="66">
                  <c:v>44048</c:v>
                </c:pt>
                <c:pt idx="67">
                  <c:v>44049</c:v>
                </c:pt>
                <c:pt idx="68">
                  <c:v>44050</c:v>
                </c:pt>
                <c:pt idx="69">
                  <c:v>44051</c:v>
                </c:pt>
                <c:pt idx="70">
                  <c:v>44052</c:v>
                </c:pt>
              </c:numCache>
            </c:numRef>
          </c:cat>
          <c:val>
            <c:numRef>
              <c:extLst>
                <c:ext xmlns:c15="http://schemas.microsoft.com/office/drawing/2012/chart" uri="{02D57815-91ED-43cb-92C2-25804820EDAC}">
                  <c15:fullRef>
                    <c15:sqref>'Steden RIVM'!$Q$5:$Q$153</c15:sqref>
                  </c15:fullRef>
                </c:ext>
              </c:extLst>
              <c:f>'Steden RIVM'!$Q$85:$Q$153</c:f>
              <c:numCache>
                <c:formatCode>General</c:formatCode>
                <c:ptCount val="69"/>
                <c:pt idx="0">
                  <c:v>4.5714285714285712</c:v>
                </c:pt>
                <c:pt idx="1">
                  <c:v>3.8571428571428572</c:v>
                </c:pt>
                <c:pt idx="2">
                  <c:v>4.5714285714285712</c:v>
                </c:pt>
                <c:pt idx="3">
                  <c:v>7.1428571428571432</c:v>
                </c:pt>
                <c:pt idx="4">
                  <c:v>8.8571428571428577</c:v>
                </c:pt>
                <c:pt idx="5">
                  <c:v>11.571428571428571</c:v>
                </c:pt>
                <c:pt idx="6">
                  <c:v>12.714285714285714</c:v>
                </c:pt>
                <c:pt idx="7">
                  <c:v>14.428571428571429</c:v>
                </c:pt>
                <c:pt idx="8">
                  <c:v>15.571428571428571</c:v>
                </c:pt>
                <c:pt idx="9">
                  <c:v>15.714285714285714</c:v>
                </c:pt>
                <c:pt idx="10">
                  <c:v>16.571428571428573</c:v>
                </c:pt>
                <c:pt idx="11">
                  <c:v>16.571428571428573</c:v>
                </c:pt>
                <c:pt idx="12">
                  <c:v>15</c:v>
                </c:pt>
                <c:pt idx="13">
                  <c:v>14.714285714285714</c:v>
                </c:pt>
                <c:pt idx="14">
                  <c:v>15.142857142857142</c:v>
                </c:pt>
                <c:pt idx="15">
                  <c:v>14.428571428571429</c:v>
                </c:pt>
                <c:pt idx="16">
                  <c:v>13.857142857142858</c:v>
                </c:pt>
                <c:pt idx="17">
                  <c:v>11.142857142857142</c:v>
                </c:pt>
                <c:pt idx="18">
                  <c:v>10.285714285714286</c:v>
                </c:pt>
                <c:pt idx="19">
                  <c:v>9.8571428571428577</c:v>
                </c:pt>
                <c:pt idx="20">
                  <c:v>8.7142857142857135</c:v>
                </c:pt>
                <c:pt idx="21">
                  <c:v>6.7142857142857144</c:v>
                </c:pt>
                <c:pt idx="22">
                  <c:v>6.4285714285714288</c:v>
                </c:pt>
                <c:pt idx="23">
                  <c:v>6.2857142857142856</c:v>
                </c:pt>
                <c:pt idx="24">
                  <c:v>6.2857142857142856</c:v>
                </c:pt>
                <c:pt idx="25">
                  <c:v>5.4285714285714288</c:v>
                </c:pt>
                <c:pt idx="26">
                  <c:v>6.4285714285714288</c:v>
                </c:pt>
                <c:pt idx="27">
                  <c:v>7.4285714285714288</c:v>
                </c:pt>
                <c:pt idx="28">
                  <c:v>7.7142857142857144</c:v>
                </c:pt>
                <c:pt idx="29">
                  <c:v>7.8571428571428568</c:v>
                </c:pt>
                <c:pt idx="30">
                  <c:v>8</c:v>
                </c:pt>
                <c:pt idx="31">
                  <c:v>7.4285714285714288</c:v>
                </c:pt>
                <c:pt idx="32">
                  <c:v>7.5714285714285712</c:v>
                </c:pt>
                <c:pt idx="33">
                  <c:v>6.7142857142857144</c:v>
                </c:pt>
                <c:pt idx="34">
                  <c:v>7.2857142857142856</c:v>
                </c:pt>
                <c:pt idx="35">
                  <c:v>6.5714285714285712</c:v>
                </c:pt>
                <c:pt idx="36">
                  <c:v>6</c:v>
                </c:pt>
                <c:pt idx="37">
                  <c:v>6.2857142857142856</c:v>
                </c:pt>
                <c:pt idx="38">
                  <c:v>6.7142857142857144</c:v>
                </c:pt>
                <c:pt idx="39">
                  <c:v>7.7142857142857144</c:v>
                </c:pt>
                <c:pt idx="40">
                  <c:v>11</c:v>
                </c:pt>
                <c:pt idx="41">
                  <c:v>10.285714285714286</c:v>
                </c:pt>
                <c:pt idx="42">
                  <c:v>14.714285714285714</c:v>
                </c:pt>
                <c:pt idx="43">
                  <c:v>17</c:v>
                </c:pt>
                <c:pt idx="44">
                  <c:v>17.714285714285715</c:v>
                </c:pt>
                <c:pt idx="45">
                  <c:v>18.857142857142858</c:v>
                </c:pt>
                <c:pt idx="46">
                  <c:v>18.285714285714285</c:v>
                </c:pt>
                <c:pt idx="47">
                  <c:v>17.142857142857142</c:v>
                </c:pt>
                <c:pt idx="48">
                  <c:v>20.857142857142858</c:v>
                </c:pt>
                <c:pt idx="49">
                  <c:v>19.714285714285715</c:v>
                </c:pt>
                <c:pt idx="50">
                  <c:v>20.857142857142858</c:v>
                </c:pt>
                <c:pt idx="51">
                  <c:v>23.714285714285715</c:v>
                </c:pt>
                <c:pt idx="52">
                  <c:v>28.571428571428573</c:v>
                </c:pt>
                <c:pt idx="53">
                  <c:v>30.428571428571427</c:v>
                </c:pt>
                <c:pt idx="54">
                  <c:v>34.285714285714285</c:v>
                </c:pt>
                <c:pt idx="55">
                  <c:v>35.142857142857146</c:v>
                </c:pt>
                <c:pt idx="56">
                  <c:v>38.714285714285715</c:v>
                </c:pt>
                <c:pt idx="57">
                  <c:v>40.857142857142854</c:v>
                </c:pt>
                <c:pt idx="58">
                  <c:v>46.714285714285715</c:v>
                </c:pt>
                <c:pt idx="59">
                  <c:v>48.857142857142854</c:v>
                </c:pt>
                <c:pt idx="60">
                  <c:v>59.142857142857146</c:v>
                </c:pt>
                <c:pt idx="61">
                  <c:v>63.142857142857146</c:v>
                </c:pt>
                <c:pt idx="62">
                  <c:v>70.857142857142861</c:v>
                </c:pt>
                <c:pt idx="63">
                  <c:v>77.285714285714292</c:v>
                </c:pt>
                <c:pt idx="64">
                  <c:v>83.857142857142861</c:v>
                </c:pt>
                <c:pt idx="65">
                  <c:v>85.714285714285708</c:v>
                </c:pt>
                <c:pt idx="66">
                  <c:v>88.428571428571431</c:v>
                </c:pt>
                <c:pt idx="67">
                  <c:v>82.428571428571431</c:v>
                </c:pt>
                <c:pt idx="68">
                  <c:v>86.714285714285708</c:v>
                </c:pt>
              </c:numCache>
            </c:numRef>
          </c:val>
          <c:smooth val="0"/>
          <c:extLst>
            <c:ext xmlns:c15="http://schemas.microsoft.com/office/drawing/2012/chart" uri="{02D57815-91ED-43cb-92C2-25804820EDAC}">
              <c15:categoryFilterExceptions>
                <c15:categoryFilterException>
                  <c15:sqref>'Steden RIVM'!$Q$15</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RIVM'!$Q$16</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RIVM'!$Q$22</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RIVM'!$Q$23</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RIVM'!$Q$29</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RIVM'!$Q$30</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RIVM'!$Q$36</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RIVM'!$Q$37</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RIVM'!$Q$43</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RIVM'!$Q$44</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RIVM'!$Q$48</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RIVM'!$Q$50</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RIVM'!$Q$51</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RIVM'!$Q$57</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RIVM'!$Q$58</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RIVM'!$Q$64</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RIVM'!$Q$65</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RIVM'!$Q$71</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RIVM'!$Q$72</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RIVM'!$Q$78</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RIVM'!$Q$79</c15:sqref>
                  <c15:spPr xmlns:c15="http://schemas.microsoft.com/office/drawing/2012/chart">
                    <a:ln w="41275" cap="rnd">
                      <a:solidFill>
                        <a:srgbClr val="4472C4"/>
                      </a:solidFill>
                      <a:round/>
                    </a:ln>
                    <a:effectLst/>
                  </c15:spPr>
                  <c15:bubble3D val="0"/>
                  <c15:marker>
                    <c:symbol val="none"/>
                  </c15:marker>
                </c15:categoryFilterException>
              </c15:categoryFilterExceptions>
            </c:ext>
            <c:ext xmlns:c16="http://schemas.microsoft.com/office/drawing/2014/chart" uri="{C3380CC4-5D6E-409C-BE32-E72D297353CC}">
              <c16:uniqueId val="{00000039-5CEB-45F7-AB62-8BF302E14485}"/>
            </c:ext>
          </c:extLst>
        </c:ser>
        <c:dLbls>
          <c:showLegendKey val="0"/>
          <c:showVal val="0"/>
          <c:showCatName val="0"/>
          <c:showSerName val="0"/>
          <c:showPercent val="0"/>
          <c:showBubbleSize val="0"/>
        </c:dLbls>
        <c:marker val="1"/>
        <c:smooth val="0"/>
        <c:axId val="596545392"/>
        <c:axId val="596544408"/>
        <c:extLst>
          <c:ext xmlns:c15="http://schemas.microsoft.com/office/drawing/2012/chart" uri="{02D57815-91ED-43cb-92C2-25804820EDAC}">
            <c15:filteredLineSeries>
              <c15:ser>
                <c:idx val="4"/>
                <c:order val="4"/>
                <c:tx>
                  <c:strRef>
                    <c:extLst>
                      <c:ext uri="{02D57815-91ED-43cb-92C2-25804820EDAC}">
                        <c15:formulaRef>
                          <c15:sqref>'Steden RIVM'!$T$3</c15:sqref>
                        </c15:formulaRef>
                      </c:ext>
                    </c:extLst>
                    <c:strCache>
                      <c:ptCount val="1"/>
                      <c:pt idx="0">
                        <c:v>7 day MA - Amsterdam</c:v>
                      </c:pt>
                    </c:strCache>
                  </c:strRef>
                </c:tx>
                <c:spPr>
                  <a:ln w="28575" cap="rnd">
                    <a:solidFill>
                      <a:schemeClr val="dk1">
                        <a:tint val="30000"/>
                      </a:schemeClr>
                    </a:solidFill>
                    <a:round/>
                  </a:ln>
                  <a:effectLst/>
                </c:spPr>
                <c:marker>
                  <c:symbol val="none"/>
                </c:marker>
                <c:cat>
                  <c:numRef>
                    <c:extLst>
                      <c:ext uri="{02D57815-91ED-43cb-92C2-25804820EDAC}">
                        <c15:fullRef>
                          <c15:sqref>'Steden RIVM'!$O$3:$O$153</c15:sqref>
                        </c15:fullRef>
                        <c15:formulaRef>
                          <c15:sqref>'Steden RIVM'!$O$83:$O$153</c15:sqref>
                        </c15:formulaRef>
                      </c:ext>
                    </c:extLst>
                    <c:numCache>
                      <c:formatCode>m/d/yyyy</c:formatCode>
                      <c:ptCount val="71"/>
                      <c:pt idx="0">
                        <c:v>43982</c:v>
                      </c:pt>
                      <c:pt idx="1">
                        <c:v>43983</c:v>
                      </c:pt>
                      <c:pt idx="2">
                        <c:v>43984</c:v>
                      </c:pt>
                      <c:pt idx="3">
                        <c:v>43985</c:v>
                      </c:pt>
                      <c:pt idx="4">
                        <c:v>43986</c:v>
                      </c:pt>
                      <c:pt idx="5">
                        <c:v>43987</c:v>
                      </c:pt>
                      <c:pt idx="6">
                        <c:v>43988</c:v>
                      </c:pt>
                      <c:pt idx="7">
                        <c:v>43989</c:v>
                      </c:pt>
                      <c:pt idx="8">
                        <c:v>43990</c:v>
                      </c:pt>
                      <c:pt idx="9">
                        <c:v>43991</c:v>
                      </c:pt>
                      <c:pt idx="10">
                        <c:v>43992</c:v>
                      </c:pt>
                      <c:pt idx="11">
                        <c:v>43993</c:v>
                      </c:pt>
                      <c:pt idx="12">
                        <c:v>43994</c:v>
                      </c:pt>
                      <c:pt idx="13">
                        <c:v>43995</c:v>
                      </c:pt>
                      <c:pt idx="14">
                        <c:v>43996</c:v>
                      </c:pt>
                      <c:pt idx="15">
                        <c:v>43997</c:v>
                      </c:pt>
                      <c:pt idx="16">
                        <c:v>43998</c:v>
                      </c:pt>
                      <c:pt idx="17">
                        <c:v>43999</c:v>
                      </c:pt>
                      <c:pt idx="18">
                        <c:v>44000</c:v>
                      </c:pt>
                      <c:pt idx="19">
                        <c:v>44001</c:v>
                      </c:pt>
                      <c:pt idx="20">
                        <c:v>44002</c:v>
                      </c:pt>
                      <c:pt idx="21">
                        <c:v>44003</c:v>
                      </c:pt>
                      <c:pt idx="22">
                        <c:v>44004</c:v>
                      </c:pt>
                      <c:pt idx="23">
                        <c:v>44005</c:v>
                      </c:pt>
                      <c:pt idx="24">
                        <c:v>44006</c:v>
                      </c:pt>
                      <c:pt idx="25">
                        <c:v>44007</c:v>
                      </c:pt>
                      <c:pt idx="26">
                        <c:v>44008</c:v>
                      </c:pt>
                      <c:pt idx="27">
                        <c:v>44009</c:v>
                      </c:pt>
                      <c:pt idx="28">
                        <c:v>44010</c:v>
                      </c:pt>
                      <c:pt idx="29">
                        <c:v>44011</c:v>
                      </c:pt>
                      <c:pt idx="30">
                        <c:v>44012</c:v>
                      </c:pt>
                      <c:pt idx="31">
                        <c:v>44013</c:v>
                      </c:pt>
                      <c:pt idx="32">
                        <c:v>44014</c:v>
                      </c:pt>
                      <c:pt idx="33">
                        <c:v>44015</c:v>
                      </c:pt>
                      <c:pt idx="34">
                        <c:v>44016</c:v>
                      </c:pt>
                      <c:pt idx="35">
                        <c:v>44017</c:v>
                      </c:pt>
                      <c:pt idx="36">
                        <c:v>44018</c:v>
                      </c:pt>
                      <c:pt idx="37">
                        <c:v>44019</c:v>
                      </c:pt>
                      <c:pt idx="38">
                        <c:v>44020</c:v>
                      </c:pt>
                      <c:pt idx="39">
                        <c:v>44021</c:v>
                      </c:pt>
                      <c:pt idx="40">
                        <c:v>44022</c:v>
                      </c:pt>
                      <c:pt idx="41">
                        <c:v>44023</c:v>
                      </c:pt>
                      <c:pt idx="42">
                        <c:v>44024</c:v>
                      </c:pt>
                      <c:pt idx="43">
                        <c:v>44025</c:v>
                      </c:pt>
                      <c:pt idx="44">
                        <c:v>44026</c:v>
                      </c:pt>
                      <c:pt idx="45">
                        <c:v>44027</c:v>
                      </c:pt>
                      <c:pt idx="46">
                        <c:v>44028</c:v>
                      </c:pt>
                      <c:pt idx="47">
                        <c:v>44029</c:v>
                      </c:pt>
                      <c:pt idx="48">
                        <c:v>44030</c:v>
                      </c:pt>
                      <c:pt idx="49">
                        <c:v>44031</c:v>
                      </c:pt>
                      <c:pt idx="50">
                        <c:v>44032</c:v>
                      </c:pt>
                      <c:pt idx="51">
                        <c:v>44033</c:v>
                      </c:pt>
                      <c:pt idx="52">
                        <c:v>44034</c:v>
                      </c:pt>
                      <c:pt idx="53">
                        <c:v>44035</c:v>
                      </c:pt>
                      <c:pt idx="54">
                        <c:v>44036</c:v>
                      </c:pt>
                      <c:pt idx="55">
                        <c:v>44037</c:v>
                      </c:pt>
                      <c:pt idx="56">
                        <c:v>44038</c:v>
                      </c:pt>
                      <c:pt idx="57">
                        <c:v>44039</c:v>
                      </c:pt>
                      <c:pt idx="58">
                        <c:v>44040</c:v>
                      </c:pt>
                      <c:pt idx="59">
                        <c:v>44041</c:v>
                      </c:pt>
                      <c:pt idx="60">
                        <c:v>44042</c:v>
                      </c:pt>
                      <c:pt idx="61">
                        <c:v>44043</c:v>
                      </c:pt>
                      <c:pt idx="62">
                        <c:v>44044</c:v>
                      </c:pt>
                      <c:pt idx="63">
                        <c:v>44045</c:v>
                      </c:pt>
                      <c:pt idx="64">
                        <c:v>44046</c:v>
                      </c:pt>
                      <c:pt idx="65">
                        <c:v>44047</c:v>
                      </c:pt>
                      <c:pt idx="66">
                        <c:v>44048</c:v>
                      </c:pt>
                      <c:pt idx="67">
                        <c:v>44049</c:v>
                      </c:pt>
                      <c:pt idx="68">
                        <c:v>44050</c:v>
                      </c:pt>
                      <c:pt idx="69">
                        <c:v>44051</c:v>
                      </c:pt>
                      <c:pt idx="70">
                        <c:v>44052</c:v>
                      </c:pt>
                    </c:numCache>
                  </c:numRef>
                </c:cat>
                <c:val>
                  <c:numRef>
                    <c:extLst>
                      <c:ext uri="{02D57815-91ED-43cb-92C2-25804820EDAC}">
                        <c15:fullRef>
                          <c15:sqref>'Steden RIVM'!$T$5:$T$149</c15:sqref>
                        </c15:fullRef>
                        <c15:formulaRef>
                          <c15:sqref>'Steden RIVM'!$T$85:$T$149</c15:sqref>
                        </c15:formulaRef>
                      </c:ext>
                    </c:extLst>
                    <c:numCache>
                      <c:formatCode>General</c:formatCode>
                      <c:ptCount val="65"/>
                      <c:pt idx="0">
                        <c:v>6.8571428571428568</c:v>
                      </c:pt>
                      <c:pt idx="1">
                        <c:v>6.4285714285714288</c:v>
                      </c:pt>
                      <c:pt idx="2">
                        <c:v>5.4285714285714288</c:v>
                      </c:pt>
                      <c:pt idx="3">
                        <c:v>4</c:v>
                      </c:pt>
                      <c:pt idx="4">
                        <c:v>3.1428571428571428</c:v>
                      </c:pt>
                      <c:pt idx="5">
                        <c:v>10.857142857142858</c:v>
                      </c:pt>
                      <c:pt idx="6">
                        <c:v>12</c:v>
                      </c:pt>
                      <c:pt idx="7">
                        <c:v>13.428571428571429</c:v>
                      </c:pt>
                      <c:pt idx="8">
                        <c:v>16.428571428571427</c:v>
                      </c:pt>
                      <c:pt idx="9">
                        <c:v>18.714285714285715</c:v>
                      </c:pt>
                      <c:pt idx="10">
                        <c:v>19.857142857142858</c:v>
                      </c:pt>
                      <c:pt idx="11">
                        <c:v>23</c:v>
                      </c:pt>
                      <c:pt idx="12">
                        <c:v>15.571428571428571</c:v>
                      </c:pt>
                      <c:pt idx="13">
                        <c:v>15</c:v>
                      </c:pt>
                      <c:pt idx="14">
                        <c:v>16.142857142857142</c:v>
                      </c:pt>
                      <c:pt idx="15">
                        <c:v>14.285714285714286</c:v>
                      </c:pt>
                      <c:pt idx="16">
                        <c:v>13.428571428571429</c:v>
                      </c:pt>
                      <c:pt idx="17">
                        <c:v>12.571428571428571</c:v>
                      </c:pt>
                      <c:pt idx="18">
                        <c:v>10.571428571428571</c:v>
                      </c:pt>
                      <c:pt idx="19">
                        <c:v>9.8571428571428577</c:v>
                      </c:pt>
                      <c:pt idx="20">
                        <c:v>8.8571428571428577</c:v>
                      </c:pt>
                      <c:pt idx="21">
                        <c:v>7.4285714285714288</c:v>
                      </c:pt>
                      <c:pt idx="22">
                        <c:v>7.5714285714285712</c:v>
                      </c:pt>
                      <c:pt idx="23">
                        <c:v>6.8571428571428568</c:v>
                      </c:pt>
                      <c:pt idx="24">
                        <c:v>8</c:v>
                      </c:pt>
                      <c:pt idx="25">
                        <c:v>7.8571428571428568</c:v>
                      </c:pt>
                      <c:pt idx="26">
                        <c:v>7.2857142857142856</c:v>
                      </c:pt>
                      <c:pt idx="27">
                        <c:v>7.4285714285714288</c:v>
                      </c:pt>
                      <c:pt idx="28">
                        <c:v>6.8571428571428568</c:v>
                      </c:pt>
                      <c:pt idx="29">
                        <c:v>5.5714285714285712</c:v>
                      </c:pt>
                      <c:pt idx="30">
                        <c:v>5.4285714285714288</c:v>
                      </c:pt>
                      <c:pt idx="31">
                        <c:v>5.4285714285714288</c:v>
                      </c:pt>
                      <c:pt idx="32">
                        <c:v>5.4285714285714288</c:v>
                      </c:pt>
                      <c:pt idx="33">
                        <c:v>6</c:v>
                      </c:pt>
                      <c:pt idx="34">
                        <c:v>5.4285714285714288</c:v>
                      </c:pt>
                      <c:pt idx="35">
                        <c:v>5</c:v>
                      </c:pt>
                      <c:pt idx="36">
                        <c:v>5.4285714285714288</c:v>
                      </c:pt>
                      <c:pt idx="37">
                        <c:v>5.1428571428571432</c:v>
                      </c:pt>
                      <c:pt idx="38">
                        <c:v>5.1428571428571432</c:v>
                      </c:pt>
                      <c:pt idx="39">
                        <c:v>4.8571428571428568</c:v>
                      </c:pt>
                      <c:pt idx="40">
                        <c:v>4.5714285714285712</c:v>
                      </c:pt>
                      <c:pt idx="41">
                        <c:v>5.7142857142857144</c:v>
                      </c:pt>
                      <c:pt idx="42">
                        <c:v>6.1428571428571432</c:v>
                      </c:pt>
                      <c:pt idx="43">
                        <c:v>6</c:v>
                      </c:pt>
                      <c:pt idx="44">
                        <c:v>8.5714285714285712</c:v>
                      </c:pt>
                      <c:pt idx="45">
                        <c:v>9.4285714285714288</c:v>
                      </c:pt>
                      <c:pt idx="46">
                        <c:v>8.8571428571428577</c:v>
                      </c:pt>
                      <c:pt idx="47">
                        <c:v>13</c:v>
                      </c:pt>
                      <c:pt idx="48">
                        <c:v>15.428571428571429</c:v>
                      </c:pt>
                      <c:pt idx="49">
                        <c:v>17.714285714285715</c:v>
                      </c:pt>
                      <c:pt idx="50">
                        <c:v>19.571428571428573</c:v>
                      </c:pt>
                      <c:pt idx="51">
                        <c:v>18.857142857142858</c:v>
                      </c:pt>
                      <c:pt idx="52">
                        <c:v>19.285714285714285</c:v>
                      </c:pt>
                      <c:pt idx="53">
                        <c:v>22</c:v>
                      </c:pt>
                      <c:pt idx="54">
                        <c:v>21.285714285714285</c:v>
                      </c:pt>
                      <c:pt idx="55">
                        <c:v>24</c:v>
                      </c:pt>
                      <c:pt idx="56">
                        <c:v>25.142857142857142</c:v>
                      </c:pt>
                      <c:pt idx="57">
                        <c:v>26.428571428571427</c:v>
                      </c:pt>
                      <c:pt idx="58">
                        <c:v>34</c:v>
                      </c:pt>
                      <c:pt idx="59">
                        <c:v>37.428571428571431</c:v>
                      </c:pt>
                      <c:pt idx="60">
                        <c:v>43.285714285714285</c:v>
                      </c:pt>
                      <c:pt idx="61">
                        <c:v>42.428571428571431</c:v>
                      </c:pt>
                      <c:pt idx="62">
                        <c:v>42</c:v>
                      </c:pt>
                      <c:pt idx="63">
                        <c:v>57.142857142857146</c:v>
                      </c:pt>
                      <c:pt idx="64">
                        <c:v>62.285714285714285</c:v>
                      </c:pt>
                    </c:numCache>
                  </c:numRef>
                </c:val>
                <c:smooth val="0"/>
                <c:extLst>
                  <c:ext xmlns:c16="http://schemas.microsoft.com/office/drawing/2014/chart" uri="{C3380CC4-5D6E-409C-BE32-E72D297353CC}">
                    <c16:uniqueId val="{0000003C-5CEB-45F7-AB62-8BF302E14485}"/>
                  </c:ext>
                </c:extLst>
              </c15:ser>
            </c15:filteredLineSeries>
          </c:ext>
        </c:extLst>
      </c:lineChart>
      <c:dateAx>
        <c:axId val="596545392"/>
        <c:scaling>
          <c:orientation val="minMax"/>
        </c:scaling>
        <c:delete val="0"/>
        <c:axPos val="b"/>
        <c:majorGridlines>
          <c:spPr>
            <a:ln w="9525" cap="flat" cmpd="sng" algn="ctr">
              <a:solidFill>
                <a:sysClr val="windowText" lastClr="000000">
                  <a:lumMod val="50000"/>
                  <a:lumOff val="50000"/>
                </a:sysClr>
              </a:solidFill>
              <a:prstDash val="dash"/>
              <a:round/>
            </a:ln>
            <a:effectLst/>
          </c:spPr>
        </c:majorGridlines>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7"/>
        <c:minorUnit val="7"/>
      </c:dateAx>
      <c:valAx>
        <c:axId val="596544408"/>
        <c:scaling>
          <c:logBase val="2"/>
          <c:orientation val="minMax"/>
          <c:max val="256"/>
          <c:min val="1"/>
        </c:scaling>
        <c:delete val="0"/>
        <c:axPos val="l"/>
        <c:majorGridlines>
          <c:spPr>
            <a:ln w="9525" cap="flat" cmpd="sng" algn="ctr">
              <a:solidFill>
                <a:sysClr val="windowText" lastClr="000000"/>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2"/>
      </c:valAx>
      <c:spPr>
        <a:noFill/>
        <a:ln w="25400">
          <a:noFill/>
        </a:ln>
        <a:effectLst/>
      </c:spPr>
    </c:plotArea>
    <c:legend>
      <c:legendPos val="t"/>
      <c:layout>
        <c:manualLayout>
          <c:xMode val="edge"/>
          <c:yMode val="edge"/>
          <c:x val="9.6139444444444444E-2"/>
          <c:y val="0.13769805555555556"/>
          <c:w val="0.89999994397712024"/>
          <c:h val="3.399180775373045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chemeClr val="bg2">
                    <a:lumMod val="10000"/>
                  </a:schemeClr>
                </a:solidFill>
                <a:latin typeface="+mn-lt"/>
                <a:ea typeface="+mn-ea"/>
                <a:cs typeface="+mn-cs"/>
              </a:defRPr>
            </a:pPr>
            <a:r>
              <a:rPr lang="en-US" sz="2000" b="1">
                <a:solidFill>
                  <a:schemeClr val="bg2">
                    <a:lumMod val="10000"/>
                  </a:schemeClr>
                </a:solidFill>
              </a:rPr>
              <a:t>Outbreak</a:t>
            </a:r>
            <a:r>
              <a:rPr lang="en-US" sz="2000" b="1" baseline="0">
                <a:solidFill>
                  <a:schemeClr val="bg2">
                    <a:lumMod val="10000"/>
                  </a:schemeClr>
                </a:solidFill>
              </a:rPr>
              <a:t> COVID-19 Rotterdam</a:t>
            </a:r>
            <a:endParaRPr lang="en-US" sz="2000" b="1">
              <a:solidFill>
                <a:schemeClr val="bg2">
                  <a:lumMod val="10000"/>
                </a:schemeClr>
              </a:solidFill>
            </a:endParaRPr>
          </a:p>
        </c:rich>
      </c:tx>
      <c:layout>
        <c:manualLayout>
          <c:xMode val="edge"/>
          <c:yMode val="edge"/>
          <c:x val="0.30004180555555554"/>
          <c:y val="5.319250000000001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chemeClr val="bg2">
                  <a:lumMod val="10000"/>
                </a:scheme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8983708333333336"/>
        </c:manualLayout>
      </c:layout>
      <c:barChart>
        <c:barDir val="col"/>
        <c:grouping val="clustered"/>
        <c:varyColors val="0"/>
        <c:ser>
          <c:idx val="1"/>
          <c:order val="0"/>
          <c:tx>
            <c:strRef>
              <c:f>'Steden RIVM'!$P$3</c:f>
              <c:strCache>
                <c:ptCount val="1"/>
                <c:pt idx="0">
                  <c:v>Rotterdam - Cases</c:v>
                </c:pt>
              </c:strCache>
            </c:strRef>
          </c:tx>
          <c:spPr>
            <a:solidFill>
              <a:srgbClr val="4472C4">
                <a:lumMod val="20000"/>
                <a:lumOff val="80000"/>
              </a:srgbClr>
            </a:solidFill>
            <a:ln w="44450">
              <a:noFill/>
            </a:ln>
            <a:effectLst/>
          </c:spPr>
          <c:invertIfNegative val="0"/>
          <c:cat>
            <c:numRef>
              <c:extLst>
                <c:ext xmlns:c15="http://schemas.microsoft.com/office/drawing/2012/chart" uri="{02D57815-91ED-43cb-92C2-25804820EDAC}">
                  <c15:fullRef>
                    <c15:sqref>'Steden RIVM'!$O$3:$O$150</c15:sqref>
                  </c15:fullRef>
                </c:ext>
              </c:extLst>
              <c:f>'Steden RIVM'!$O$83:$O$150</c:f>
              <c:numCache>
                <c:formatCode>m/d/yyyy</c:formatCode>
                <c:ptCount val="68"/>
                <c:pt idx="0">
                  <c:v>43982</c:v>
                </c:pt>
                <c:pt idx="1">
                  <c:v>43983</c:v>
                </c:pt>
                <c:pt idx="2">
                  <c:v>43984</c:v>
                </c:pt>
                <c:pt idx="3">
                  <c:v>43985</c:v>
                </c:pt>
                <c:pt idx="4">
                  <c:v>43986</c:v>
                </c:pt>
                <c:pt idx="5">
                  <c:v>43987</c:v>
                </c:pt>
                <c:pt idx="6">
                  <c:v>43988</c:v>
                </c:pt>
                <c:pt idx="7">
                  <c:v>43989</c:v>
                </c:pt>
                <c:pt idx="8">
                  <c:v>43990</c:v>
                </c:pt>
                <c:pt idx="9">
                  <c:v>43991</c:v>
                </c:pt>
                <c:pt idx="10">
                  <c:v>43992</c:v>
                </c:pt>
                <c:pt idx="11">
                  <c:v>43993</c:v>
                </c:pt>
                <c:pt idx="12">
                  <c:v>43994</c:v>
                </c:pt>
                <c:pt idx="13">
                  <c:v>43995</c:v>
                </c:pt>
                <c:pt idx="14">
                  <c:v>43996</c:v>
                </c:pt>
                <c:pt idx="15">
                  <c:v>43997</c:v>
                </c:pt>
                <c:pt idx="16">
                  <c:v>43998</c:v>
                </c:pt>
                <c:pt idx="17">
                  <c:v>43999</c:v>
                </c:pt>
                <c:pt idx="18">
                  <c:v>44000</c:v>
                </c:pt>
                <c:pt idx="19">
                  <c:v>44001</c:v>
                </c:pt>
                <c:pt idx="20">
                  <c:v>44002</c:v>
                </c:pt>
                <c:pt idx="21">
                  <c:v>44003</c:v>
                </c:pt>
                <c:pt idx="22">
                  <c:v>44004</c:v>
                </c:pt>
                <c:pt idx="23">
                  <c:v>44005</c:v>
                </c:pt>
                <c:pt idx="24">
                  <c:v>44006</c:v>
                </c:pt>
                <c:pt idx="25">
                  <c:v>44007</c:v>
                </c:pt>
                <c:pt idx="26">
                  <c:v>44008</c:v>
                </c:pt>
                <c:pt idx="27">
                  <c:v>44009</c:v>
                </c:pt>
                <c:pt idx="28">
                  <c:v>44010</c:v>
                </c:pt>
                <c:pt idx="29">
                  <c:v>44011</c:v>
                </c:pt>
                <c:pt idx="30">
                  <c:v>44012</c:v>
                </c:pt>
                <c:pt idx="31">
                  <c:v>44013</c:v>
                </c:pt>
                <c:pt idx="32">
                  <c:v>44014</c:v>
                </c:pt>
                <c:pt idx="33">
                  <c:v>44015</c:v>
                </c:pt>
                <c:pt idx="34">
                  <c:v>44016</c:v>
                </c:pt>
                <c:pt idx="35">
                  <c:v>44017</c:v>
                </c:pt>
                <c:pt idx="36">
                  <c:v>44018</c:v>
                </c:pt>
                <c:pt idx="37">
                  <c:v>44019</c:v>
                </c:pt>
                <c:pt idx="38">
                  <c:v>44020</c:v>
                </c:pt>
                <c:pt idx="39">
                  <c:v>44021</c:v>
                </c:pt>
                <c:pt idx="40">
                  <c:v>44022</c:v>
                </c:pt>
                <c:pt idx="41">
                  <c:v>44023</c:v>
                </c:pt>
                <c:pt idx="42">
                  <c:v>44024</c:v>
                </c:pt>
                <c:pt idx="43">
                  <c:v>44025</c:v>
                </c:pt>
                <c:pt idx="44">
                  <c:v>44026</c:v>
                </c:pt>
                <c:pt idx="45">
                  <c:v>44027</c:v>
                </c:pt>
                <c:pt idx="46">
                  <c:v>44028</c:v>
                </c:pt>
                <c:pt idx="47">
                  <c:v>44029</c:v>
                </c:pt>
                <c:pt idx="48">
                  <c:v>44030</c:v>
                </c:pt>
                <c:pt idx="49">
                  <c:v>44031</c:v>
                </c:pt>
                <c:pt idx="50">
                  <c:v>44032</c:v>
                </c:pt>
                <c:pt idx="51">
                  <c:v>44033</c:v>
                </c:pt>
                <c:pt idx="52">
                  <c:v>44034</c:v>
                </c:pt>
                <c:pt idx="53">
                  <c:v>44035</c:v>
                </c:pt>
                <c:pt idx="54">
                  <c:v>44036</c:v>
                </c:pt>
                <c:pt idx="55">
                  <c:v>44037</c:v>
                </c:pt>
                <c:pt idx="56">
                  <c:v>44038</c:v>
                </c:pt>
                <c:pt idx="57">
                  <c:v>44039</c:v>
                </c:pt>
                <c:pt idx="58">
                  <c:v>44040</c:v>
                </c:pt>
                <c:pt idx="59">
                  <c:v>44041</c:v>
                </c:pt>
                <c:pt idx="60">
                  <c:v>44042</c:v>
                </c:pt>
                <c:pt idx="61">
                  <c:v>44043</c:v>
                </c:pt>
                <c:pt idx="62">
                  <c:v>44044</c:v>
                </c:pt>
                <c:pt idx="63">
                  <c:v>44045</c:v>
                </c:pt>
                <c:pt idx="64">
                  <c:v>44046</c:v>
                </c:pt>
                <c:pt idx="65">
                  <c:v>44047</c:v>
                </c:pt>
                <c:pt idx="66">
                  <c:v>44048</c:v>
                </c:pt>
                <c:pt idx="67">
                  <c:v>44049</c:v>
                </c:pt>
              </c:numCache>
            </c:numRef>
          </c:cat>
          <c:val>
            <c:numRef>
              <c:extLst>
                <c:ext xmlns:c15="http://schemas.microsoft.com/office/drawing/2012/chart" uri="{02D57815-91ED-43cb-92C2-25804820EDAC}">
                  <c15:fullRef>
                    <c15:sqref>'Steden RIVM'!$P$5:$P$150</c15:sqref>
                  </c15:fullRef>
                </c:ext>
              </c:extLst>
              <c:f>'Steden RIVM'!$P$85:$P$150</c:f>
              <c:numCache>
                <c:formatCode>General</c:formatCode>
                <c:ptCount val="66"/>
                <c:pt idx="0">
                  <c:v>2</c:v>
                </c:pt>
                <c:pt idx="1">
                  <c:v>6</c:v>
                </c:pt>
                <c:pt idx="2">
                  <c:v>11</c:v>
                </c:pt>
                <c:pt idx="3">
                  <c:v>21</c:v>
                </c:pt>
                <c:pt idx="4">
                  <c:v>18</c:v>
                </c:pt>
                <c:pt idx="5">
                  <c:v>20</c:v>
                </c:pt>
                <c:pt idx="6">
                  <c:v>11</c:v>
                </c:pt>
                <c:pt idx="7">
                  <c:v>14</c:v>
                </c:pt>
                <c:pt idx="8">
                  <c:v>14</c:v>
                </c:pt>
                <c:pt idx="9">
                  <c:v>12</c:v>
                </c:pt>
                <c:pt idx="10">
                  <c:v>27</c:v>
                </c:pt>
                <c:pt idx="11">
                  <c:v>18</c:v>
                </c:pt>
                <c:pt idx="12">
                  <c:v>9</c:v>
                </c:pt>
                <c:pt idx="13">
                  <c:v>9</c:v>
                </c:pt>
                <c:pt idx="14">
                  <c:v>17</c:v>
                </c:pt>
                <c:pt idx="15">
                  <c:v>9</c:v>
                </c:pt>
                <c:pt idx="16">
                  <c:v>8</c:v>
                </c:pt>
                <c:pt idx="17">
                  <c:v>8</c:v>
                </c:pt>
                <c:pt idx="18">
                  <c:v>12</c:v>
                </c:pt>
                <c:pt idx="19">
                  <c:v>6</c:v>
                </c:pt>
                <c:pt idx="20">
                  <c:v>1</c:v>
                </c:pt>
                <c:pt idx="21">
                  <c:v>3</c:v>
                </c:pt>
                <c:pt idx="22">
                  <c:v>7</c:v>
                </c:pt>
                <c:pt idx="23">
                  <c:v>7</c:v>
                </c:pt>
                <c:pt idx="24">
                  <c:v>8</c:v>
                </c:pt>
                <c:pt idx="25">
                  <c:v>6</c:v>
                </c:pt>
                <c:pt idx="26">
                  <c:v>13</c:v>
                </c:pt>
                <c:pt idx="27">
                  <c:v>8</c:v>
                </c:pt>
                <c:pt idx="28">
                  <c:v>5</c:v>
                </c:pt>
                <c:pt idx="29">
                  <c:v>8</c:v>
                </c:pt>
                <c:pt idx="30">
                  <c:v>8</c:v>
                </c:pt>
                <c:pt idx="31">
                  <c:v>4</c:v>
                </c:pt>
                <c:pt idx="32">
                  <c:v>7</c:v>
                </c:pt>
                <c:pt idx="33">
                  <c:v>7</c:v>
                </c:pt>
                <c:pt idx="34">
                  <c:v>12</c:v>
                </c:pt>
                <c:pt idx="35">
                  <c:v>0</c:v>
                </c:pt>
                <c:pt idx="36">
                  <c:v>4</c:v>
                </c:pt>
                <c:pt idx="37">
                  <c:v>10</c:v>
                </c:pt>
                <c:pt idx="38">
                  <c:v>7</c:v>
                </c:pt>
                <c:pt idx="39">
                  <c:v>14</c:v>
                </c:pt>
                <c:pt idx="40">
                  <c:v>30</c:v>
                </c:pt>
                <c:pt idx="41">
                  <c:v>7</c:v>
                </c:pt>
                <c:pt idx="42">
                  <c:v>31</c:v>
                </c:pt>
                <c:pt idx="43">
                  <c:v>20</c:v>
                </c:pt>
                <c:pt idx="44">
                  <c:v>15</c:v>
                </c:pt>
                <c:pt idx="45">
                  <c:v>15</c:v>
                </c:pt>
                <c:pt idx="46">
                  <c:v>10</c:v>
                </c:pt>
                <c:pt idx="47">
                  <c:v>22</c:v>
                </c:pt>
                <c:pt idx="48">
                  <c:v>33</c:v>
                </c:pt>
                <c:pt idx="49">
                  <c:v>23</c:v>
                </c:pt>
                <c:pt idx="50">
                  <c:v>28</c:v>
                </c:pt>
                <c:pt idx="51">
                  <c:v>35</c:v>
                </c:pt>
                <c:pt idx="52">
                  <c:v>49</c:v>
                </c:pt>
                <c:pt idx="53">
                  <c:v>23</c:v>
                </c:pt>
                <c:pt idx="54">
                  <c:v>49</c:v>
                </c:pt>
                <c:pt idx="55">
                  <c:v>39</c:v>
                </c:pt>
                <c:pt idx="56">
                  <c:v>48</c:v>
                </c:pt>
                <c:pt idx="57">
                  <c:v>43</c:v>
                </c:pt>
                <c:pt idx="58">
                  <c:v>76</c:v>
                </c:pt>
                <c:pt idx="59">
                  <c:v>64</c:v>
                </c:pt>
                <c:pt idx="60">
                  <c:v>95</c:v>
                </c:pt>
                <c:pt idx="61">
                  <c:v>77</c:v>
                </c:pt>
                <c:pt idx="62">
                  <c:v>93</c:v>
                </c:pt>
                <c:pt idx="63">
                  <c:v>93</c:v>
                </c:pt>
                <c:pt idx="64">
                  <c:v>89</c:v>
                </c:pt>
                <c:pt idx="65">
                  <c:v>89</c:v>
                </c:pt>
              </c:numCache>
            </c:numRef>
          </c:val>
          <c:extLst>
            <c:ext xmlns:c16="http://schemas.microsoft.com/office/drawing/2014/chart" uri="{C3380CC4-5D6E-409C-BE32-E72D297353CC}">
              <c16:uniqueId val="{00000000-8D81-45C9-AB42-53175B99FD8F}"/>
            </c:ext>
          </c:extLst>
        </c:ser>
        <c:dLbls>
          <c:showLegendKey val="0"/>
          <c:showVal val="0"/>
          <c:showCatName val="0"/>
          <c:showSerName val="0"/>
          <c:showPercent val="0"/>
          <c:showBubbleSize val="0"/>
        </c:dLbls>
        <c:gapWidth val="40"/>
        <c:axId val="596545392"/>
        <c:axId val="596544408"/>
        <c:extLst>
          <c:ext xmlns:c15="http://schemas.microsoft.com/office/drawing/2012/chart" uri="{02D57815-91ED-43cb-92C2-25804820EDAC}">
            <c15:filteredBarSeries>
              <c15:ser>
                <c:idx val="2"/>
                <c:order val="2"/>
                <c:tx>
                  <c:strRef>
                    <c:extLst>
                      <c:ext uri="{02D57815-91ED-43cb-92C2-25804820EDAC}">
                        <c15:formulaRef>
                          <c15:sqref>'Steden RIVM'!$R$3</c15:sqref>
                        </c15:formulaRef>
                      </c:ext>
                    </c:extLst>
                    <c:strCache>
                      <c:ptCount val="1"/>
                    </c:strCache>
                  </c:strRef>
                </c:tx>
                <c:spPr>
                  <a:solidFill>
                    <a:schemeClr val="accent1">
                      <a:lumMod val="60000"/>
                      <a:lumOff val="40000"/>
                    </a:schemeClr>
                  </a:solidFill>
                  <a:ln>
                    <a:noFill/>
                  </a:ln>
                  <a:effectLst/>
                </c:spPr>
                <c:invertIfNegative val="0"/>
                <c:cat>
                  <c:numRef>
                    <c:extLst>
                      <c:ext uri="{02D57815-91ED-43cb-92C2-25804820EDAC}">
                        <c15:fullRef>
                          <c15:sqref>'Steden RIVM'!$O$3:$O$150</c15:sqref>
                        </c15:fullRef>
                        <c15:formulaRef>
                          <c15:sqref>'Steden RIVM'!$O$83:$O$150</c15:sqref>
                        </c15:formulaRef>
                      </c:ext>
                    </c:extLst>
                    <c:numCache>
                      <c:formatCode>m/d/yyyy</c:formatCode>
                      <c:ptCount val="68"/>
                      <c:pt idx="0">
                        <c:v>43982</c:v>
                      </c:pt>
                      <c:pt idx="1">
                        <c:v>43983</c:v>
                      </c:pt>
                      <c:pt idx="2">
                        <c:v>43984</c:v>
                      </c:pt>
                      <c:pt idx="3">
                        <c:v>43985</c:v>
                      </c:pt>
                      <c:pt idx="4">
                        <c:v>43986</c:v>
                      </c:pt>
                      <c:pt idx="5">
                        <c:v>43987</c:v>
                      </c:pt>
                      <c:pt idx="6">
                        <c:v>43988</c:v>
                      </c:pt>
                      <c:pt idx="7">
                        <c:v>43989</c:v>
                      </c:pt>
                      <c:pt idx="8">
                        <c:v>43990</c:v>
                      </c:pt>
                      <c:pt idx="9">
                        <c:v>43991</c:v>
                      </c:pt>
                      <c:pt idx="10">
                        <c:v>43992</c:v>
                      </c:pt>
                      <c:pt idx="11">
                        <c:v>43993</c:v>
                      </c:pt>
                      <c:pt idx="12">
                        <c:v>43994</c:v>
                      </c:pt>
                      <c:pt idx="13">
                        <c:v>43995</c:v>
                      </c:pt>
                      <c:pt idx="14">
                        <c:v>43996</c:v>
                      </c:pt>
                      <c:pt idx="15">
                        <c:v>43997</c:v>
                      </c:pt>
                      <c:pt idx="16">
                        <c:v>43998</c:v>
                      </c:pt>
                      <c:pt idx="17">
                        <c:v>43999</c:v>
                      </c:pt>
                      <c:pt idx="18">
                        <c:v>44000</c:v>
                      </c:pt>
                      <c:pt idx="19">
                        <c:v>44001</c:v>
                      </c:pt>
                      <c:pt idx="20">
                        <c:v>44002</c:v>
                      </c:pt>
                      <c:pt idx="21">
                        <c:v>44003</c:v>
                      </c:pt>
                      <c:pt idx="22">
                        <c:v>44004</c:v>
                      </c:pt>
                      <c:pt idx="23">
                        <c:v>44005</c:v>
                      </c:pt>
                      <c:pt idx="24">
                        <c:v>44006</c:v>
                      </c:pt>
                      <c:pt idx="25">
                        <c:v>44007</c:v>
                      </c:pt>
                      <c:pt idx="26">
                        <c:v>44008</c:v>
                      </c:pt>
                      <c:pt idx="27">
                        <c:v>44009</c:v>
                      </c:pt>
                      <c:pt idx="28">
                        <c:v>44010</c:v>
                      </c:pt>
                      <c:pt idx="29">
                        <c:v>44011</c:v>
                      </c:pt>
                      <c:pt idx="30">
                        <c:v>44012</c:v>
                      </c:pt>
                      <c:pt idx="31">
                        <c:v>44013</c:v>
                      </c:pt>
                      <c:pt idx="32">
                        <c:v>44014</c:v>
                      </c:pt>
                      <c:pt idx="33">
                        <c:v>44015</c:v>
                      </c:pt>
                      <c:pt idx="34">
                        <c:v>44016</c:v>
                      </c:pt>
                      <c:pt idx="35">
                        <c:v>44017</c:v>
                      </c:pt>
                      <c:pt idx="36">
                        <c:v>44018</c:v>
                      </c:pt>
                      <c:pt idx="37">
                        <c:v>44019</c:v>
                      </c:pt>
                      <c:pt idx="38">
                        <c:v>44020</c:v>
                      </c:pt>
                      <c:pt idx="39">
                        <c:v>44021</c:v>
                      </c:pt>
                      <c:pt idx="40">
                        <c:v>44022</c:v>
                      </c:pt>
                      <c:pt idx="41">
                        <c:v>44023</c:v>
                      </c:pt>
                      <c:pt idx="42">
                        <c:v>44024</c:v>
                      </c:pt>
                      <c:pt idx="43">
                        <c:v>44025</c:v>
                      </c:pt>
                      <c:pt idx="44">
                        <c:v>44026</c:v>
                      </c:pt>
                      <c:pt idx="45">
                        <c:v>44027</c:v>
                      </c:pt>
                      <c:pt idx="46">
                        <c:v>44028</c:v>
                      </c:pt>
                      <c:pt idx="47">
                        <c:v>44029</c:v>
                      </c:pt>
                      <c:pt idx="48">
                        <c:v>44030</c:v>
                      </c:pt>
                      <c:pt idx="49">
                        <c:v>44031</c:v>
                      </c:pt>
                      <c:pt idx="50">
                        <c:v>44032</c:v>
                      </c:pt>
                      <c:pt idx="51">
                        <c:v>44033</c:v>
                      </c:pt>
                      <c:pt idx="52">
                        <c:v>44034</c:v>
                      </c:pt>
                      <c:pt idx="53">
                        <c:v>44035</c:v>
                      </c:pt>
                      <c:pt idx="54">
                        <c:v>44036</c:v>
                      </c:pt>
                      <c:pt idx="55">
                        <c:v>44037</c:v>
                      </c:pt>
                      <c:pt idx="56">
                        <c:v>44038</c:v>
                      </c:pt>
                      <c:pt idx="57">
                        <c:v>44039</c:v>
                      </c:pt>
                      <c:pt idx="58">
                        <c:v>44040</c:v>
                      </c:pt>
                      <c:pt idx="59">
                        <c:v>44041</c:v>
                      </c:pt>
                      <c:pt idx="60">
                        <c:v>44042</c:v>
                      </c:pt>
                      <c:pt idx="61">
                        <c:v>44043</c:v>
                      </c:pt>
                      <c:pt idx="62">
                        <c:v>44044</c:v>
                      </c:pt>
                      <c:pt idx="63">
                        <c:v>44045</c:v>
                      </c:pt>
                      <c:pt idx="64">
                        <c:v>44046</c:v>
                      </c:pt>
                      <c:pt idx="65">
                        <c:v>44047</c:v>
                      </c:pt>
                      <c:pt idx="66">
                        <c:v>44048</c:v>
                      </c:pt>
                      <c:pt idx="67">
                        <c:v>44049</c:v>
                      </c:pt>
                    </c:numCache>
                  </c:numRef>
                </c:cat>
                <c:val>
                  <c:numRef>
                    <c:extLst>
                      <c:ext uri="{02D57815-91ED-43cb-92C2-25804820EDAC}">
                        <c15:fullRef>
                          <c15:sqref>'Steden RIVM'!$R$5:$R$149</c15:sqref>
                        </c15:fullRef>
                        <c15:formulaRef>
                          <c15:sqref>'Steden RIVM'!$R$85:$R$149</c15:sqref>
                        </c15:formulaRef>
                      </c:ext>
                    </c:extLst>
                    <c:numCache>
                      <c:formatCode>General</c:formatCode>
                      <c:ptCount val="65"/>
                    </c:numCache>
                  </c:numRef>
                </c:val>
                <c:extLst>
                  <c:ext xmlns:c16="http://schemas.microsoft.com/office/drawing/2014/chart" uri="{C3380CC4-5D6E-409C-BE32-E72D297353CC}">
                    <c16:uniqueId val="{0000003A-8D81-45C9-AB42-53175B99FD8F}"/>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'Steden RIVM'!$S$3</c15:sqref>
                        </c15:formulaRef>
                      </c:ext>
                    </c:extLst>
                    <c:strCache>
                      <c:ptCount val="1"/>
                      <c:pt idx="0">
                        <c:v>Amsterdam - Cases</c:v>
                      </c:pt>
                    </c:strCache>
                  </c:strRef>
                </c:tx>
                <c:spPr>
                  <a:solidFill>
                    <a:schemeClr val="dk1">
                      <a:tint val="98500"/>
                    </a:schemeClr>
                  </a:solidFill>
                  <a:ln>
                    <a:noFill/>
                  </a:ln>
                  <a:effectLst/>
                </c:spPr>
                <c:invertIfNegative val="0"/>
                <c:cat>
                  <c:numRef>
                    <c:extLst>
                      <c:ext xmlns:c15="http://schemas.microsoft.com/office/drawing/2012/chart" uri="{02D57815-91ED-43cb-92C2-25804820EDAC}">
                        <c15:fullRef>
                          <c15:sqref>'Steden RIVM'!$O$3:$O$150</c15:sqref>
                        </c15:fullRef>
                        <c15:formulaRef>
                          <c15:sqref>'Steden RIVM'!$O$83:$O$150</c15:sqref>
                        </c15:formulaRef>
                      </c:ext>
                    </c:extLst>
                    <c:numCache>
                      <c:formatCode>m/d/yyyy</c:formatCode>
                      <c:ptCount val="68"/>
                      <c:pt idx="0">
                        <c:v>43982</c:v>
                      </c:pt>
                      <c:pt idx="1">
                        <c:v>43983</c:v>
                      </c:pt>
                      <c:pt idx="2">
                        <c:v>43984</c:v>
                      </c:pt>
                      <c:pt idx="3">
                        <c:v>43985</c:v>
                      </c:pt>
                      <c:pt idx="4">
                        <c:v>43986</c:v>
                      </c:pt>
                      <c:pt idx="5">
                        <c:v>43987</c:v>
                      </c:pt>
                      <c:pt idx="6">
                        <c:v>43988</c:v>
                      </c:pt>
                      <c:pt idx="7">
                        <c:v>43989</c:v>
                      </c:pt>
                      <c:pt idx="8">
                        <c:v>43990</c:v>
                      </c:pt>
                      <c:pt idx="9">
                        <c:v>43991</c:v>
                      </c:pt>
                      <c:pt idx="10">
                        <c:v>43992</c:v>
                      </c:pt>
                      <c:pt idx="11">
                        <c:v>43993</c:v>
                      </c:pt>
                      <c:pt idx="12">
                        <c:v>43994</c:v>
                      </c:pt>
                      <c:pt idx="13">
                        <c:v>43995</c:v>
                      </c:pt>
                      <c:pt idx="14">
                        <c:v>43996</c:v>
                      </c:pt>
                      <c:pt idx="15">
                        <c:v>43997</c:v>
                      </c:pt>
                      <c:pt idx="16">
                        <c:v>43998</c:v>
                      </c:pt>
                      <c:pt idx="17">
                        <c:v>43999</c:v>
                      </c:pt>
                      <c:pt idx="18">
                        <c:v>44000</c:v>
                      </c:pt>
                      <c:pt idx="19">
                        <c:v>44001</c:v>
                      </c:pt>
                      <c:pt idx="20">
                        <c:v>44002</c:v>
                      </c:pt>
                      <c:pt idx="21">
                        <c:v>44003</c:v>
                      </c:pt>
                      <c:pt idx="22">
                        <c:v>44004</c:v>
                      </c:pt>
                      <c:pt idx="23">
                        <c:v>44005</c:v>
                      </c:pt>
                      <c:pt idx="24">
                        <c:v>44006</c:v>
                      </c:pt>
                      <c:pt idx="25">
                        <c:v>44007</c:v>
                      </c:pt>
                      <c:pt idx="26">
                        <c:v>44008</c:v>
                      </c:pt>
                      <c:pt idx="27">
                        <c:v>44009</c:v>
                      </c:pt>
                      <c:pt idx="28">
                        <c:v>44010</c:v>
                      </c:pt>
                      <c:pt idx="29">
                        <c:v>44011</c:v>
                      </c:pt>
                      <c:pt idx="30">
                        <c:v>44012</c:v>
                      </c:pt>
                      <c:pt idx="31">
                        <c:v>44013</c:v>
                      </c:pt>
                      <c:pt idx="32">
                        <c:v>44014</c:v>
                      </c:pt>
                      <c:pt idx="33">
                        <c:v>44015</c:v>
                      </c:pt>
                      <c:pt idx="34">
                        <c:v>44016</c:v>
                      </c:pt>
                      <c:pt idx="35">
                        <c:v>44017</c:v>
                      </c:pt>
                      <c:pt idx="36">
                        <c:v>44018</c:v>
                      </c:pt>
                      <c:pt idx="37">
                        <c:v>44019</c:v>
                      </c:pt>
                      <c:pt idx="38">
                        <c:v>44020</c:v>
                      </c:pt>
                      <c:pt idx="39">
                        <c:v>44021</c:v>
                      </c:pt>
                      <c:pt idx="40">
                        <c:v>44022</c:v>
                      </c:pt>
                      <c:pt idx="41">
                        <c:v>44023</c:v>
                      </c:pt>
                      <c:pt idx="42">
                        <c:v>44024</c:v>
                      </c:pt>
                      <c:pt idx="43">
                        <c:v>44025</c:v>
                      </c:pt>
                      <c:pt idx="44">
                        <c:v>44026</c:v>
                      </c:pt>
                      <c:pt idx="45">
                        <c:v>44027</c:v>
                      </c:pt>
                      <c:pt idx="46">
                        <c:v>44028</c:v>
                      </c:pt>
                      <c:pt idx="47">
                        <c:v>44029</c:v>
                      </c:pt>
                      <c:pt idx="48">
                        <c:v>44030</c:v>
                      </c:pt>
                      <c:pt idx="49">
                        <c:v>44031</c:v>
                      </c:pt>
                      <c:pt idx="50">
                        <c:v>44032</c:v>
                      </c:pt>
                      <c:pt idx="51">
                        <c:v>44033</c:v>
                      </c:pt>
                      <c:pt idx="52">
                        <c:v>44034</c:v>
                      </c:pt>
                      <c:pt idx="53">
                        <c:v>44035</c:v>
                      </c:pt>
                      <c:pt idx="54">
                        <c:v>44036</c:v>
                      </c:pt>
                      <c:pt idx="55">
                        <c:v>44037</c:v>
                      </c:pt>
                      <c:pt idx="56">
                        <c:v>44038</c:v>
                      </c:pt>
                      <c:pt idx="57">
                        <c:v>44039</c:v>
                      </c:pt>
                      <c:pt idx="58">
                        <c:v>44040</c:v>
                      </c:pt>
                      <c:pt idx="59">
                        <c:v>44041</c:v>
                      </c:pt>
                      <c:pt idx="60">
                        <c:v>44042</c:v>
                      </c:pt>
                      <c:pt idx="61">
                        <c:v>44043</c:v>
                      </c:pt>
                      <c:pt idx="62">
                        <c:v>44044</c:v>
                      </c:pt>
                      <c:pt idx="63">
                        <c:v>44045</c:v>
                      </c:pt>
                      <c:pt idx="64">
                        <c:v>44046</c:v>
                      </c:pt>
                      <c:pt idx="65">
                        <c:v>44047</c:v>
                      </c:pt>
                      <c:pt idx="66">
                        <c:v>44048</c:v>
                      </c:pt>
                      <c:pt idx="67">
                        <c:v>44049</c:v>
                      </c:pt>
                    </c:numCache>
                  </c:numRef>
                </c:cat>
                <c:val>
                  <c:numRef>
                    <c:extLst>
                      <c:ext xmlns:c15="http://schemas.microsoft.com/office/drawing/2012/chart" uri="{02D57815-91ED-43cb-92C2-25804820EDAC}">
                        <c15:fullRef>
                          <c15:sqref>'Steden RIVM'!$S$5:$S$149</c15:sqref>
                        </c15:fullRef>
                        <c15:formulaRef>
                          <c15:sqref>'Steden RIVM'!$S$85:$S$149</c15:sqref>
                        </c15:formulaRef>
                      </c:ext>
                    </c:extLst>
                    <c:numCache>
                      <c:formatCode>General</c:formatCode>
                      <c:ptCount val="65"/>
                      <c:pt idx="0">
                        <c:v>1</c:v>
                      </c:pt>
                      <c:pt idx="1">
                        <c:v>3</c:v>
                      </c:pt>
                      <c:pt idx="2">
                        <c:v>0</c:v>
                      </c:pt>
                      <c:pt idx="3">
                        <c:v>0</c:v>
                      </c:pt>
                      <c:pt idx="4">
                        <c:v>0</c:v>
                      </c:pt>
                      <c:pt idx="5">
                        <c:v>63</c:v>
                      </c:pt>
                      <c:pt idx="6">
                        <c:v>17</c:v>
                      </c:pt>
                      <c:pt idx="7">
                        <c:v>11</c:v>
                      </c:pt>
                      <c:pt idx="8">
                        <c:v>24</c:v>
                      </c:pt>
                      <c:pt idx="9">
                        <c:v>16</c:v>
                      </c:pt>
                      <c:pt idx="10">
                        <c:v>8</c:v>
                      </c:pt>
                      <c:pt idx="11">
                        <c:v>22</c:v>
                      </c:pt>
                      <c:pt idx="12">
                        <c:v>11</c:v>
                      </c:pt>
                      <c:pt idx="13">
                        <c:v>13</c:v>
                      </c:pt>
                      <c:pt idx="14">
                        <c:v>19</c:v>
                      </c:pt>
                      <c:pt idx="15">
                        <c:v>11</c:v>
                      </c:pt>
                      <c:pt idx="16">
                        <c:v>10</c:v>
                      </c:pt>
                      <c:pt idx="17">
                        <c:v>2</c:v>
                      </c:pt>
                      <c:pt idx="18">
                        <c:v>8</c:v>
                      </c:pt>
                      <c:pt idx="19">
                        <c:v>6</c:v>
                      </c:pt>
                      <c:pt idx="20">
                        <c:v>6</c:v>
                      </c:pt>
                      <c:pt idx="21">
                        <c:v>9</c:v>
                      </c:pt>
                      <c:pt idx="22">
                        <c:v>12</c:v>
                      </c:pt>
                      <c:pt idx="23">
                        <c:v>5</c:v>
                      </c:pt>
                      <c:pt idx="24">
                        <c:v>10</c:v>
                      </c:pt>
                      <c:pt idx="25">
                        <c:v>7</c:v>
                      </c:pt>
                      <c:pt idx="26">
                        <c:v>2</c:v>
                      </c:pt>
                      <c:pt idx="27">
                        <c:v>7</c:v>
                      </c:pt>
                      <c:pt idx="28">
                        <c:v>5</c:v>
                      </c:pt>
                      <c:pt idx="29">
                        <c:v>3</c:v>
                      </c:pt>
                      <c:pt idx="30">
                        <c:v>4</c:v>
                      </c:pt>
                      <c:pt idx="31">
                        <c:v>10</c:v>
                      </c:pt>
                      <c:pt idx="32">
                        <c:v>7</c:v>
                      </c:pt>
                      <c:pt idx="33">
                        <c:v>6</c:v>
                      </c:pt>
                      <c:pt idx="34">
                        <c:v>3</c:v>
                      </c:pt>
                      <c:pt idx="35">
                        <c:v>2</c:v>
                      </c:pt>
                      <c:pt idx="36">
                        <c:v>6</c:v>
                      </c:pt>
                      <c:pt idx="37">
                        <c:v>2</c:v>
                      </c:pt>
                      <c:pt idx="38">
                        <c:v>10</c:v>
                      </c:pt>
                      <c:pt idx="39">
                        <c:v>5</c:v>
                      </c:pt>
                      <c:pt idx="40">
                        <c:v>4</c:v>
                      </c:pt>
                      <c:pt idx="41">
                        <c:v>11</c:v>
                      </c:pt>
                      <c:pt idx="42">
                        <c:v>5</c:v>
                      </c:pt>
                      <c:pt idx="43">
                        <c:v>5</c:v>
                      </c:pt>
                      <c:pt idx="44">
                        <c:v>20</c:v>
                      </c:pt>
                      <c:pt idx="45">
                        <c:v>16</c:v>
                      </c:pt>
                      <c:pt idx="46">
                        <c:v>1</c:v>
                      </c:pt>
                      <c:pt idx="47">
                        <c:v>33</c:v>
                      </c:pt>
                      <c:pt idx="48">
                        <c:v>28</c:v>
                      </c:pt>
                      <c:pt idx="49">
                        <c:v>21</c:v>
                      </c:pt>
                      <c:pt idx="50">
                        <c:v>18</c:v>
                      </c:pt>
                      <c:pt idx="51">
                        <c:v>15</c:v>
                      </c:pt>
                      <c:pt idx="52">
                        <c:v>19</c:v>
                      </c:pt>
                      <c:pt idx="53">
                        <c:v>20</c:v>
                      </c:pt>
                      <c:pt idx="54">
                        <c:v>28</c:v>
                      </c:pt>
                      <c:pt idx="55">
                        <c:v>47</c:v>
                      </c:pt>
                      <c:pt idx="56">
                        <c:v>29</c:v>
                      </c:pt>
                      <c:pt idx="57">
                        <c:v>27</c:v>
                      </c:pt>
                      <c:pt idx="58">
                        <c:v>68</c:v>
                      </c:pt>
                      <c:pt idx="59">
                        <c:v>43</c:v>
                      </c:pt>
                      <c:pt idx="60">
                        <c:v>61</c:v>
                      </c:pt>
                      <c:pt idx="61">
                        <c:v>22</c:v>
                      </c:pt>
                      <c:pt idx="62">
                        <c:v>44</c:v>
                      </c:pt>
                      <c:pt idx="63">
                        <c:v>135</c:v>
                      </c:pt>
                      <c:pt idx="64">
                        <c:v>63</c:v>
                      </c:pt>
                    </c:numCache>
                  </c:numRef>
                </c:val>
                <c:extLst xmlns:c15="http://schemas.microsoft.com/office/drawing/2012/chart">
                  <c:ext xmlns:c16="http://schemas.microsoft.com/office/drawing/2014/chart" uri="{C3380CC4-5D6E-409C-BE32-E72D297353CC}">
                    <c16:uniqueId val="{0000003B-8D81-45C9-AB42-53175B99FD8F}"/>
                  </c:ext>
                </c:extLst>
              </c15:ser>
            </c15:filteredBarSeries>
          </c:ext>
        </c:extLst>
      </c:barChart>
      <c:lineChart>
        <c:grouping val="standard"/>
        <c:varyColors val="0"/>
        <c:ser>
          <c:idx val="0"/>
          <c:order val="1"/>
          <c:tx>
            <c:strRef>
              <c:f>'Steden RIVM'!$Q$3</c:f>
              <c:strCache>
                <c:ptCount val="1"/>
                <c:pt idx="0">
                  <c:v>7 day MA - Rotterdam</c:v>
                </c:pt>
              </c:strCache>
            </c:strRef>
          </c:tx>
          <c:spPr>
            <a:ln w="41275" cap="rnd">
              <a:solidFill>
                <a:srgbClr val="4472C4"/>
              </a:solidFill>
              <a:round/>
            </a:ln>
            <a:effectLst/>
          </c:spPr>
          <c:marker>
            <c:symbol val="none"/>
          </c:marker>
          <c:dPt>
            <c:idx val="0"/>
            <c:marker>
              <c:symbol val="none"/>
            </c:marker>
            <c:bubble3D val="0"/>
            <c:spPr>
              <a:ln w="41275" cap="rnd">
                <a:solidFill>
                  <a:srgbClr val="4472C4"/>
                </a:solidFill>
                <a:round/>
              </a:ln>
              <a:effectLst/>
            </c:spPr>
            <c:extLst>
              <c:ext xmlns:c16="http://schemas.microsoft.com/office/drawing/2014/chart" uri="{C3380CC4-5D6E-409C-BE32-E72D297353CC}">
                <c16:uniqueId val="{00000002-8D81-45C9-AB42-53175B99FD8F}"/>
              </c:ext>
            </c:extLst>
          </c:dPt>
          <c:dPt>
            <c:idx val="1"/>
            <c:marker>
              <c:symbol val="none"/>
            </c:marker>
            <c:bubble3D val="0"/>
            <c:spPr>
              <a:ln w="41275" cap="rnd">
                <a:solidFill>
                  <a:srgbClr val="4472C4"/>
                </a:solidFill>
                <a:round/>
              </a:ln>
              <a:effectLst/>
            </c:spPr>
            <c:extLst>
              <c:ext xmlns:c16="http://schemas.microsoft.com/office/drawing/2014/chart" uri="{C3380CC4-5D6E-409C-BE32-E72D297353CC}">
                <c16:uniqueId val="{00000004-8D81-45C9-AB42-53175B99FD8F}"/>
              </c:ext>
            </c:extLst>
          </c:dPt>
          <c:dPt>
            <c:idx val="7"/>
            <c:marker>
              <c:symbol val="none"/>
            </c:marker>
            <c:bubble3D val="0"/>
            <c:spPr>
              <a:ln w="41275" cap="rnd">
                <a:solidFill>
                  <a:srgbClr val="4472C4"/>
                </a:solidFill>
                <a:round/>
              </a:ln>
              <a:effectLst/>
            </c:spPr>
            <c:extLst>
              <c:ext xmlns:c16="http://schemas.microsoft.com/office/drawing/2014/chart" uri="{C3380CC4-5D6E-409C-BE32-E72D297353CC}">
                <c16:uniqueId val="{00000006-8D81-45C9-AB42-53175B99FD8F}"/>
              </c:ext>
            </c:extLst>
          </c:dPt>
          <c:dPt>
            <c:idx val="8"/>
            <c:marker>
              <c:symbol val="none"/>
            </c:marker>
            <c:bubble3D val="0"/>
            <c:spPr>
              <a:ln w="41275" cap="rnd">
                <a:solidFill>
                  <a:srgbClr val="4472C4"/>
                </a:solidFill>
                <a:round/>
              </a:ln>
              <a:effectLst/>
            </c:spPr>
            <c:extLst>
              <c:ext xmlns:c16="http://schemas.microsoft.com/office/drawing/2014/chart" uri="{C3380CC4-5D6E-409C-BE32-E72D297353CC}">
                <c16:uniqueId val="{00000008-8D81-45C9-AB42-53175B99FD8F}"/>
              </c:ext>
            </c:extLst>
          </c:dPt>
          <c:dPt>
            <c:idx val="9"/>
            <c:marker>
              <c:symbol val="none"/>
            </c:marker>
            <c:bubble3D val="0"/>
            <c:spPr>
              <a:ln w="41275" cap="rnd">
                <a:solidFill>
                  <a:srgbClr val="4472C4"/>
                </a:solidFill>
                <a:round/>
              </a:ln>
              <a:effectLst/>
            </c:spPr>
            <c:extLst>
              <c:ext xmlns:c16="http://schemas.microsoft.com/office/drawing/2014/chart" uri="{C3380CC4-5D6E-409C-BE32-E72D297353CC}">
                <c16:uniqueId val="{0000000A-8D81-45C9-AB42-53175B99FD8F}"/>
              </c:ext>
            </c:extLst>
          </c:dPt>
          <c:dPt>
            <c:idx val="14"/>
            <c:marker>
              <c:symbol val="none"/>
            </c:marker>
            <c:bubble3D val="0"/>
            <c:spPr>
              <a:ln w="41275" cap="rnd">
                <a:solidFill>
                  <a:srgbClr val="4472C4"/>
                </a:solidFill>
                <a:round/>
              </a:ln>
              <a:effectLst/>
            </c:spPr>
            <c:extLst>
              <c:ext xmlns:c16="http://schemas.microsoft.com/office/drawing/2014/chart" uri="{C3380CC4-5D6E-409C-BE32-E72D297353CC}">
                <c16:uniqueId val="{0000000C-8D81-45C9-AB42-53175B99FD8F}"/>
              </c:ext>
            </c:extLst>
          </c:dPt>
          <c:dPt>
            <c:idx val="15"/>
            <c:marker>
              <c:symbol val="none"/>
            </c:marker>
            <c:bubble3D val="0"/>
            <c:spPr>
              <a:ln w="41275" cap="rnd">
                <a:solidFill>
                  <a:srgbClr val="4472C4"/>
                </a:solidFill>
                <a:round/>
              </a:ln>
              <a:effectLst/>
            </c:spPr>
            <c:extLst>
              <c:ext xmlns:c16="http://schemas.microsoft.com/office/drawing/2014/chart" uri="{C3380CC4-5D6E-409C-BE32-E72D297353CC}">
                <c16:uniqueId val="{0000000E-8D81-45C9-AB42-53175B99FD8F}"/>
              </c:ext>
            </c:extLst>
          </c:dPt>
          <c:dPt>
            <c:idx val="21"/>
            <c:marker>
              <c:symbol val="none"/>
            </c:marker>
            <c:bubble3D val="0"/>
            <c:spPr>
              <a:ln w="41275" cap="rnd">
                <a:solidFill>
                  <a:srgbClr val="4472C4"/>
                </a:solidFill>
                <a:round/>
              </a:ln>
              <a:effectLst/>
            </c:spPr>
            <c:extLst>
              <c:ext xmlns:c16="http://schemas.microsoft.com/office/drawing/2014/chart" uri="{C3380CC4-5D6E-409C-BE32-E72D297353CC}">
                <c16:uniqueId val="{00000010-8D81-45C9-AB42-53175B99FD8F}"/>
              </c:ext>
            </c:extLst>
          </c:dPt>
          <c:dPt>
            <c:idx val="22"/>
            <c:marker>
              <c:symbol val="none"/>
            </c:marker>
            <c:bubble3D val="0"/>
            <c:spPr>
              <a:ln w="41275" cap="rnd">
                <a:solidFill>
                  <a:srgbClr val="4472C4"/>
                </a:solidFill>
                <a:round/>
              </a:ln>
              <a:effectLst/>
            </c:spPr>
            <c:extLst>
              <c:ext xmlns:c16="http://schemas.microsoft.com/office/drawing/2014/chart" uri="{C3380CC4-5D6E-409C-BE32-E72D297353CC}">
                <c16:uniqueId val="{00000012-8D81-45C9-AB42-53175B99FD8F}"/>
              </c:ext>
            </c:extLst>
          </c:dPt>
          <c:dPt>
            <c:idx val="28"/>
            <c:marker>
              <c:symbol val="none"/>
            </c:marker>
            <c:bubble3D val="0"/>
            <c:spPr>
              <a:ln w="41275" cap="rnd">
                <a:solidFill>
                  <a:srgbClr val="4472C4"/>
                </a:solidFill>
                <a:round/>
              </a:ln>
              <a:effectLst/>
            </c:spPr>
            <c:extLst>
              <c:ext xmlns:c16="http://schemas.microsoft.com/office/drawing/2014/chart" uri="{C3380CC4-5D6E-409C-BE32-E72D297353CC}">
                <c16:uniqueId val="{00000014-8D81-45C9-AB42-53175B99FD8F}"/>
              </c:ext>
            </c:extLst>
          </c:dPt>
          <c:dPt>
            <c:idx val="29"/>
            <c:marker>
              <c:symbol val="none"/>
            </c:marker>
            <c:bubble3D val="0"/>
            <c:spPr>
              <a:ln w="41275" cap="rnd">
                <a:solidFill>
                  <a:srgbClr val="4472C4"/>
                </a:solidFill>
                <a:round/>
              </a:ln>
              <a:effectLst/>
            </c:spPr>
            <c:extLst>
              <c:ext xmlns:c16="http://schemas.microsoft.com/office/drawing/2014/chart" uri="{C3380CC4-5D6E-409C-BE32-E72D297353CC}">
                <c16:uniqueId val="{00000016-8D81-45C9-AB42-53175B99FD8F}"/>
              </c:ext>
            </c:extLst>
          </c:dPt>
          <c:dPt>
            <c:idx val="35"/>
            <c:marker>
              <c:symbol val="none"/>
            </c:marker>
            <c:bubble3D val="0"/>
            <c:spPr>
              <a:ln w="41275" cap="rnd">
                <a:solidFill>
                  <a:srgbClr val="4472C4"/>
                </a:solidFill>
                <a:round/>
              </a:ln>
              <a:effectLst/>
            </c:spPr>
            <c:extLst>
              <c:ext xmlns:c16="http://schemas.microsoft.com/office/drawing/2014/chart" uri="{C3380CC4-5D6E-409C-BE32-E72D297353CC}">
                <c16:uniqueId val="{00000018-8D81-45C9-AB42-53175B99FD8F}"/>
              </c:ext>
            </c:extLst>
          </c:dPt>
          <c:dPt>
            <c:idx val="36"/>
            <c:marker>
              <c:symbol val="none"/>
            </c:marker>
            <c:bubble3D val="0"/>
            <c:spPr>
              <a:ln w="41275" cap="rnd">
                <a:solidFill>
                  <a:srgbClr val="4472C4"/>
                </a:solidFill>
                <a:round/>
              </a:ln>
              <a:effectLst/>
            </c:spPr>
            <c:extLst>
              <c:ext xmlns:c16="http://schemas.microsoft.com/office/drawing/2014/chart" uri="{C3380CC4-5D6E-409C-BE32-E72D297353CC}">
                <c16:uniqueId val="{0000001A-8D81-45C9-AB42-53175B99FD8F}"/>
              </c:ext>
            </c:extLst>
          </c:dPt>
          <c:dPt>
            <c:idx val="42"/>
            <c:marker>
              <c:symbol val="none"/>
            </c:marker>
            <c:bubble3D val="0"/>
            <c:spPr>
              <a:ln w="41275" cap="rnd">
                <a:solidFill>
                  <a:srgbClr val="4472C4"/>
                </a:solidFill>
                <a:round/>
              </a:ln>
              <a:effectLst/>
            </c:spPr>
            <c:extLst>
              <c:ext xmlns:c16="http://schemas.microsoft.com/office/drawing/2014/chart" uri="{C3380CC4-5D6E-409C-BE32-E72D297353CC}">
                <c16:uniqueId val="{0000001C-8D81-45C9-AB42-53175B99FD8F}"/>
              </c:ext>
            </c:extLst>
          </c:dPt>
          <c:dPt>
            <c:idx val="43"/>
            <c:marker>
              <c:symbol val="none"/>
            </c:marker>
            <c:bubble3D val="0"/>
            <c:spPr>
              <a:ln w="41275" cap="rnd">
                <a:solidFill>
                  <a:srgbClr val="4472C4"/>
                </a:solidFill>
                <a:round/>
              </a:ln>
              <a:effectLst/>
            </c:spPr>
            <c:extLst>
              <c:ext xmlns:c16="http://schemas.microsoft.com/office/drawing/2014/chart" uri="{C3380CC4-5D6E-409C-BE32-E72D297353CC}">
                <c16:uniqueId val="{0000001E-8D81-45C9-AB42-53175B99FD8F}"/>
              </c:ext>
            </c:extLst>
          </c:dPt>
          <c:dPt>
            <c:idx val="49"/>
            <c:marker>
              <c:symbol val="none"/>
            </c:marker>
            <c:bubble3D val="0"/>
            <c:spPr>
              <a:ln w="41275" cap="rnd">
                <a:solidFill>
                  <a:srgbClr val="4472C4"/>
                </a:solidFill>
                <a:round/>
              </a:ln>
              <a:effectLst/>
            </c:spPr>
            <c:extLst>
              <c:ext xmlns:c16="http://schemas.microsoft.com/office/drawing/2014/chart" uri="{C3380CC4-5D6E-409C-BE32-E72D297353CC}">
                <c16:uniqueId val="{00000020-8D81-45C9-AB42-53175B99FD8F}"/>
              </c:ext>
            </c:extLst>
          </c:dPt>
          <c:dPt>
            <c:idx val="50"/>
            <c:marker>
              <c:symbol val="none"/>
            </c:marker>
            <c:bubble3D val="0"/>
            <c:spPr>
              <a:ln w="41275" cap="rnd">
                <a:solidFill>
                  <a:srgbClr val="4472C4"/>
                </a:solidFill>
                <a:round/>
              </a:ln>
              <a:effectLst/>
            </c:spPr>
            <c:extLst>
              <c:ext xmlns:c16="http://schemas.microsoft.com/office/drawing/2014/chart" uri="{C3380CC4-5D6E-409C-BE32-E72D297353CC}">
                <c16:uniqueId val="{00000022-8D81-45C9-AB42-53175B99FD8F}"/>
              </c:ext>
            </c:extLst>
          </c:dPt>
          <c:dPt>
            <c:idx val="56"/>
            <c:marker>
              <c:symbol val="none"/>
            </c:marker>
            <c:bubble3D val="0"/>
            <c:spPr>
              <a:ln w="41275" cap="rnd">
                <a:solidFill>
                  <a:srgbClr val="4472C4"/>
                </a:solidFill>
                <a:round/>
              </a:ln>
              <a:effectLst/>
            </c:spPr>
            <c:extLst>
              <c:ext xmlns:c16="http://schemas.microsoft.com/office/drawing/2014/chart" uri="{C3380CC4-5D6E-409C-BE32-E72D297353CC}">
                <c16:uniqueId val="{00000024-8D81-45C9-AB42-53175B99FD8F}"/>
              </c:ext>
            </c:extLst>
          </c:dPt>
          <c:dPt>
            <c:idx val="57"/>
            <c:marker>
              <c:symbol val="none"/>
            </c:marker>
            <c:bubble3D val="0"/>
            <c:spPr>
              <a:ln w="41275" cap="rnd">
                <a:solidFill>
                  <a:srgbClr val="4472C4"/>
                </a:solidFill>
                <a:round/>
              </a:ln>
              <a:effectLst/>
            </c:spPr>
            <c:extLst>
              <c:ext xmlns:c16="http://schemas.microsoft.com/office/drawing/2014/chart" uri="{C3380CC4-5D6E-409C-BE32-E72D297353CC}">
                <c16:uniqueId val="{00000026-8D81-45C9-AB42-53175B99FD8F}"/>
              </c:ext>
            </c:extLst>
          </c:dPt>
          <c:dPt>
            <c:idx val="63"/>
            <c:marker>
              <c:symbol val="none"/>
            </c:marker>
            <c:bubble3D val="0"/>
            <c:spPr>
              <a:ln w="41275" cap="rnd">
                <a:solidFill>
                  <a:srgbClr val="4472C4"/>
                </a:solidFill>
                <a:round/>
              </a:ln>
              <a:effectLst/>
            </c:spPr>
            <c:extLst>
              <c:ext xmlns:c16="http://schemas.microsoft.com/office/drawing/2014/chart" uri="{C3380CC4-5D6E-409C-BE32-E72D297353CC}">
                <c16:uniqueId val="{00000028-8D81-45C9-AB42-53175B99FD8F}"/>
              </c:ext>
            </c:extLst>
          </c:dPt>
          <c:dPt>
            <c:idx val="64"/>
            <c:marker>
              <c:symbol val="none"/>
            </c:marker>
            <c:bubble3D val="0"/>
            <c:spPr>
              <a:ln w="41275" cap="rnd">
                <a:solidFill>
                  <a:srgbClr val="4472C4"/>
                </a:solidFill>
                <a:round/>
              </a:ln>
              <a:effectLst/>
            </c:spPr>
            <c:extLst>
              <c:ext xmlns:c16="http://schemas.microsoft.com/office/drawing/2014/chart" uri="{C3380CC4-5D6E-409C-BE32-E72D297353CC}">
                <c16:uniqueId val="{0000002A-8D81-45C9-AB42-53175B99FD8F}"/>
              </c:ext>
            </c:extLst>
          </c:dPt>
          <c:dPt>
            <c:idx val="66"/>
            <c:marker>
              <c:symbol val="none"/>
            </c:marker>
            <c:bubble3D val="0"/>
            <c:spPr>
              <a:ln w="41275" cap="rnd">
                <a:solidFill>
                  <a:srgbClr val="4472C4"/>
                </a:solidFill>
                <a:round/>
              </a:ln>
              <a:effectLst/>
            </c:spPr>
            <c:extLst>
              <c:ext xmlns:c16="http://schemas.microsoft.com/office/drawing/2014/chart" uri="{C3380CC4-5D6E-409C-BE32-E72D297353CC}">
                <c16:uniqueId val="{0000002C-8D81-45C9-AB42-53175B99FD8F}"/>
              </c:ext>
            </c:extLst>
          </c:dPt>
          <c:dPt>
            <c:idx val="70"/>
            <c:marker>
              <c:symbol val="none"/>
            </c:marker>
            <c:bubble3D val="0"/>
            <c:spPr>
              <a:ln w="41275" cap="rnd">
                <a:solidFill>
                  <a:srgbClr val="4472C4"/>
                </a:solidFill>
                <a:round/>
              </a:ln>
              <a:effectLst/>
            </c:spPr>
            <c:extLst>
              <c:ext xmlns:c16="http://schemas.microsoft.com/office/drawing/2014/chart" uri="{C3380CC4-5D6E-409C-BE32-E72D297353CC}">
                <c16:uniqueId val="{0000002E-8D81-45C9-AB42-53175B99FD8F}"/>
              </c:ext>
            </c:extLst>
          </c:dPt>
          <c:dPt>
            <c:idx val="71"/>
            <c:marker>
              <c:symbol val="none"/>
            </c:marker>
            <c:bubble3D val="0"/>
            <c:spPr>
              <a:ln w="41275" cap="rnd">
                <a:solidFill>
                  <a:srgbClr val="4472C4"/>
                </a:solidFill>
                <a:round/>
              </a:ln>
              <a:effectLst/>
            </c:spPr>
            <c:extLst>
              <c:ext xmlns:c16="http://schemas.microsoft.com/office/drawing/2014/chart" uri="{C3380CC4-5D6E-409C-BE32-E72D297353CC}">
                <c16:uniqueId val="{00000030-8D81-45C9-AB42-53175B99FD8F}"/>
              </c:ext>
            </c:extLst>
          </c:dPt>
          <c:dPt>
            <c:idx val="73"/>
            <c:marker>
              <c:symbol val="none"/>
            </c:marker>
            <c:bubble3D val="0"/>
            <c:spPr>
              <a:ln w="41275" cap="rnd">
                <a:solidFill>
                  <a:srgbClr val="4472C4"/>
                </a:solidFill>
                <a:round/>
              </a:ln>
              <a:effectLst/>
            </c:spPr>
            <c:extLst>
              <c:ext xmlns:c16="http://schemas.microsoft.com/office/drawing/2014/chart" uri="{C3380CC4-5D6E-409C-BE32-E72D297353CC}">
                <c16:uniqueId val="{00000032-8D81-45C9-AB42-53175B99FD8F}"/>
              </c:ext>
            </c:extLst>
          </c:dPt>
          <c:dPt>
            <c:idx val="77"/>
            <c:marker>
              <c:symbol val="none"/>
            </c:marker>
            <c:bubble3D val="0"/>
            <c:spPr>
              <a:ln w="41275" cap="rnd">
                <a:solidFill>
                  <a:srgbClr val="4472C4"/>
                </a:solidFill>
                <a:round/>
              </a:ln>
              <a:effectLst/>
            </c:spPr>
            <c:extLst>
              <c:ext xmlns:c16="http://schemas.microsoft.com/office/drawing/2014/chart" uri="{C3380CC4-5D6E-409C-BE32-E72D297353CC}">
                <c16:uniqueId val="{00000034-8D81-45C9-AB42-53175B99FD8F}"/>
              </c:ext>
            </c:extLst>
          </c:dPt>
          <c:dPt>
            <c:idx val="78"/>
            <c:marker>
              <c:symbol val="none"/>
            </c:marker>
            <c:bubble3D val="0"/>
            <c:spPr>
              <a:ln w="41275" cap="rnd">
                <a:solidFill>
                  <a:srgbClr val="4472C4"/>
                </a:solidFill>
                <a:round/>
              </a:ln>
              <a:effectLst/>
            </c:spPr>
            <c:extLst>
              <c:ext xmlns:c16="http://schemas.microsoft.com/office/drawing/2014/chart" uri="{C3380CC4-5D6E-409C-BE32-E72D297353CC}">
                <c16:uniqueId val="{00000036-8D81-45C9-AB42-53175B99FD8F}"/>
              </c:ext>
            </c:extLst>
          </c:dPt>
          <c:dPt>
            <c:idx val="80"/>
            <c:marker>
              <c:symbol val="none"/>
            </c:marker>
            <c:bubble3D val="0"/>
            <c:spPr>
              <a:ln w="41275" cap="rnd">
                <a:solidFill>
                  <a:srgbClr val="4472C4"/>
                </a:solidFill>
                <a:round/>
              </a:ln>
              <a:effectLst/>
            </c:spPr>
            <c:extLst>
              <c:ext xmlns:c16="http://schemas.microsoft.com/office/drawing/2014/chart" uri="{C3380CC4-5D6E-409C-BE32-E72D297353CC}">
                <c16:uniqueId val="{00000038-8D81-45C9-AB42-53175B99FD8F}"/>
              </c:ext>
            </c:extLst>
          </c:dPt>
          <c:cat>
            <c:numRef>
              <c:extLst>
                <c:ext xmlns:c15="http://schemas.microsoft.com/office/drawing/2012/chart" uri="{02D57815-91ED-43cb-92C2-25804820EDAC}">
                  <c15:fullRef>
                    <c15:sqref>'Steden RIVM'!$O$3:$O$153</c15:sqref>
                  </c15:fullRef>
                </c:ext>
              </c:extLst>
              <c:f>'Steden RIVM'!$O$83:$O$153</c:f>
              <c:numCache>
                <c:formatCode>m/d/yyyy</c:formatCode>
                <c:ptCount val="71"/>
                <c:pt idx="0">
                  <c:v>43982</c:v>
                </c:pt>
                <c:pt idx="1">
                  <c:v>43983</c:v>
                </c:pt>
                <c:pt idx="2">
                  <c:v>43984</c:v>
                </c:pt>
                <c:pt idx="3">
                  <c:v>43985</c:v>
                </c:pt>
                <c:pt idx="4">
                  <c:v>43986</c:v>
                </c:pt>
                <c:pt idx="5">
                  <c:v>43987</c:v>
                </c:pt>
                <c:pt idx="6">
                  <c:v>43988</c:v>
                </c:pt>
                <c:pt idx="7">
                  <c:v>43989</c:v>
                </c:pt>
                <c:pt idx="8">
                  <c:v>43990</c:v>
                </c:pt>
                <c:pt idx="9">
                  <c:v>43991</c:v>
                </c:pt>
                <c:pt idx="10">
                  <c:v>43992</c:v>
                </c:pt>
                <c:pt idx="11">
                  <c:v>43993</c:v>
                </c:pt>
                <c:pt idx="12">
                  <c:v>43994</c:v>
                </c:pt>
                <c:pt idx="13">
                  <c:v>43995</c:v>
                </c:pt>
                <c:pt idx="14">
                  <c:v>43996</c:v>
                </c:pt>
                <c:pt idx="15">
                  <c:v>43997</c:v>
                </c:pt>
                <c:pt idx="16">
                  <c:v>43998</c:v>
                </c:pt>
                <c:pt idx="17">
                  <c:v>43999</c:v>
                </c:pt>
                <c:pt idx="18">
                  <c:v>44000</c:v>
                </c:pt>
                <c:pt idx="19">
                  <c:v>44001</c:v>
                </c:pt>
                <c:pt idx="20">
                  <c:v>44002</c:v>
                </c:pt>
                <c:pt idx="21">
                  <c:v>44003</c:v>
                </c:pt>
                <c:pt idx="22">
                  <c:v>44004</c:v>
                </c:pt>
                <c:pt idx="23">
                  <c:v>44005</c:v>
                </c:pt>
                <c:pt idx="24">
                  <c:v>44006</c:v>
                </c:pt>
                <c:pt idx="25">
                  <c:v>44007</c:v>
                </c:pt>
                <c:pt idx="26">
                  <c:v>44008</c:v>
                </c:pt>
                <c:pt idx="27">
                  <c:v>44009</c:v>
                </c:pt>
                <c:pt idx="28">
                  <c:v>44010</c:v>
                </c:pt>
                <c:pt idx="29">
                  <c:v>44011</c:v>
                </c:pt>
                <c:pt idx="30">
                  <c:v>44012</c:v>
                </c:pt>
                <c:pt idx="31">
                  <c:v>44013</c:v>
                </c:pt>
                <c:pt idx="32">
                  <c:v>44014</c:v>
                </c:pt>
                <c:pt idx="33">
                  <c:v>44015</c:v>
                </c:pt>
                <c:pt idx="34">
                  <c:v>44016</c:v>
                </c:pt>
                <c:pt idx="35">
                  <c:v>44017</c:v>
                </c:pt>
                <c:pt idx="36">
                  <c:v>44018</c:v>
                </c:pt>
                <c:pt idx="37">
                  <c:v>44019</c:v>
                </c:pt>
                <c:pt idx="38">
                  <c:v>44020</c:v>
                </c:pt>
                <c:pt idx="39">
                  <c:v>44021</c:v>
                </c:pt>
                <c:pt idx="40">
                  <c:v>44022</c:v>
                </c:pt>
                <c:pt idx="41">
                  <c:v>44023</c:v>
                </c:pt>
                <c:pt idx="42">
                  <c:v>44024</c:v>
                </c:pt>
                <c:pt idx="43">
                  <c:v>44025</c:v>
                </c:pt>
                <c:pt idx="44">
                  <c:v>44026</c:v>
                </c:pt>
                <c:pt idx="45">
                  <c:v>44027</c:v>
                </c:pt>
                <c:pt idx="46">
                  <c:v>44028</c:v>
                </c:pt>
                <c:pt idx="47">
                  <c:v>44029</c:v>
                </c:pt>
                <c:pt idx="48">
                  <c:v>44030</c:v>
                </c:pt>
                <c:pt idx="49">
                  <c:v>44031</c:v>
                </c:pt>
                <c:pt idx="50">
                  <c:v>44032</c:v>
                </c:pt>
                <c:pt idx="51">
                  <c:v>44033</c:v>
                </c:pt>
                <c:pt idx="52">
                  <c:v>44034</c:v>
                </c:pt>
                <c:pt idx="53">
                  <c:v>44035</c:v>
                </c:pt>
                <c:pt idx="54">
                  <c:v>44036</c:v>
                </c:pt>
                <c:pt idx="55">
                  <c:v>44037</c:v>
                </c:pt>
                <c:pt idx="56">
                  <c:v>44038</c:v>
                </c:pt>
                <c:pt idx="57">
                  <c:v>44039</c:v>
                </c:pt>
                <c:pt idx="58">
                  <c:v>44040</c:v>
                </c:pt>
                <c:pt idx="59">
                  <c:v>44041</c:v>
                </c:pt>
                <c:pt idx="60">
                  <c:v>44042</c:v>
                </c:pt>
                <c:pt idx="61">
                  <c:v>44043</c:v>
                </c:pt>
                <c:pt idx="62">
                  <c:v>44044</c:v>
                </c:pt>
                <c:pt idx="63">
                  <c:v>44045</c:v>
                </c:pt>
                <c:pt idx="64">
                  <c:v>44046</c:v>
                </c:pt>
                <c:pt idx="65">
                  <c:v>44047</c:v>
                </c:pt>
                <c:pt idx="66">
                  <c:v>44048</c:v>
                </c:pt>
                <c:pt idx="67">
                  <c:v>44049</c:v>
                </c:pt>
                <c:pt idx="68">
                  <c:v>44050</c:v>
                </c:pt>
                <c:pt idx="69">
                  <c:v>44051</c:v>
                </c:pt>
                <c:pt idx="70">
                  <c:v>44052</c:v>
                </c:pt>
              </c:numCache>
            </c:numRef>
          </c:cat>
          <c:val>
            <c:numRef>
              <c:extLst>
                <c:ext xmlns:c15="http://schemas.microsoft.com/office/drawing/2012/chart" uri="{02D57815-91ED-43cb-92C2-25804820EDAC}">
                  <c15:fullRef>
                    <c15:sqref>'Steden RIVM'!$Q$5:$Q$153</c15:sqref>
                  </c15:fullRef>
                </c:ext>
              </c:extLst>
              <c:f>'Steden RIVM'!$Q$85:$Q$153</c:f>
              <c:numCache>
                <c:formatCode>General</c:formatCode>
                <c:ptCount val="69"/>
                <c:pt idx="0">
                  <c:v>4.5714285714285712</c:v>
                </c:pt>
                <c:pt idx="1">
                  <c:v>3.8571428571428572</c:v>
                </c:pt>
                <c:pt idx="2">
                  <c:v>4.5714285714285712</c:v>
                </c:pt>
                <c:pt idx="3">
                  <c:v>7.1428571428571432</c:v>
                </c:pt>
                <c:pt idx="4">
                  <c:v>8.8571428571428577</c:v>
                </c:pt>
                <c:pt idx="5">
                  <c:v>11.571428571428571</c:v>
                </c:pt>
                <c:pt idx="6">
                  <c:v>12.714285714285714</c:v>
                </c:pt>
                <c:pt idx="7">
                  <c:v>14.428571428571429</c:v>
                </c:pt>
                <c:pt idx="8">
                  <c:v>15.571428571428571</c:v>
                </c:pt>
                <c:pt idx="9">
                  <c:v>15.714285714285714</c:v>
                </c:pt>
                <c:pt idx="10">
                  <c:v>16.571428571428573</c:v>
                </c:pt>
                <c:pt idx="11">
                  <c:v>16.571428571428573</c:v>
                </c:pt>
                <c:pt idx="12">
                  <c:v>15</c:v>
                </c:pt>
                <c:pt idx="13">
                  <c:v>14.714285714285714</c:v>
                </c:pt>
                <c:pt idx="14">
                  <c:v>15.142857142857142</c:v>
                </c:pt>
                <c:pt idx="15">
                  <c:v>14.428571428571429</c:v>
                </c:pt>
                <c:pt idx="16">
                  <c:v>13.857142857142858</c:v>
                </c:pt>
                <c:pt idx="17">
                  <c:v>11.142857142857142</c:v>
                </c:pt>
                <c:pt idx="18">
                  <c:v>10.285714285714286</c:v>
                </c:pt>
                <c:pt idx="19">
                  <c:v>9.8571428571428577</c:v>
                </c:pt>
                <c:pt idx="20">
                  <c:v>8.7142857142857135</c:v>
                </c:pt>
                <c:pt idx="21">
                  <c:v>6.7142857142857144</c:v>
                </c:pt>
                <c:pt idx="22">
                  <c:v>6.4285714285714288</c:v>
                </c:pt>
                <c:pt idx="23">
                  <c:v>6.2857142857142856</c:v>
                </c:pt>
                <c:pt idx="24">
                  <c:v>6.2857142857142856</c:v>
                </c:pt>
                <c:pt idx="25">
                  <c:v>5.4285714285714288</c:v>
                </c:pt>
                <c:pt idx="26">
                  <c:v>6.4285714285714288</c:v>
                </c:pt>
                <c:pt idx="27">
                  <c:v>7.4285714285714288</c:v>
                </c:pt>
                <c:pt idx="28">
                  <c:v>7.7142857142857144</c:v>
                </c:pt>
                <c:pt idx="29">
                  <c:v>7.8571428571428568</c:v>
                </c:pt>
                <c:pt idx="30">
                  <c:v>8</c:v>
                </c:pt>
                <c:pt idx="31">
                  <c:v>7.4285714285714288</c:v>
                </c:pt>
                <c:pt idx="32">
                  <c:v>7.5714285714285712</c:v>
                </c:pt>
                <c:pt idx="33">
                  <c:v>6.7142857142857144</c:v>
                </c:pt>
                <c:pt idx="34">
                  <c:v>7.2857142857142856</c:v>
                </c:pt>
                <c:pt idx="35">
                  <c:v>6.5714285714285712</c:v>
                </c:pt>
                <c:pt idx="36">
                  <c:v>6</c:v>
                </c:pt>
                <c:pt idx="37">
                  <c:v>6.2857142857142856</c:v>
                </c:pt>
                <c:pt idx="38">
                  <c:v>6.7142857142857144</c:v>
                </c:pt>
                <c:pt idx="39">
                  <c:v>7.7142857142857144</c:v>
                </c:pt>
                <c:pt idx="40">
                  <c:v>11</c:v>
                </c:pt>
                <c:pt idx="41">
                  <c:v>10.285714285714286</c:v>
                </c:pt>
                <c:pt idx="42">
                  <c:v>14.714285714285714</c:v>
                </c:pt>
                <c:pt idx="43">
                  <c:v>17</c:v>
                </c:pt>
                <c:pt idx="44">
                  <c:v>17.714285714285715</c:v>
                </c:pt>
                <c:pt idx="45">
                  <c:v>18.857142857142858</c:v>
                </c:pt>
                <c:pt idx="46">
                  <c:v>18.285714285714285</c:v>
                </c:pt>
                <c:pt idx="47">
                  <c:v>17.142857142857142</c:v>
                </c:pt>
                <c:pt idx="48">
                  <c:v>20.857142857142858</c:v>
                </c:pt>
                <c:pt idx="49">
                  <c:v>19.714285714285715</c:v>
                </c:pt>
                <c:pt idx="50">
                  <c:v>20.857142857142858</c:v>
                </c:pt>
                <c:pt idx="51">
                  <c:v>23.714285714285715</c:v>
                </c:pt>
                <c:pt idx="52">
                  <c:v>28.571428571428573</c:v>
                </c:pt>
                <c:pt idx="53">
                  <c:v>30.428571428571427</c:v>
                </c:pt>
                <c:pt idx="54">
                  <c:v>34.285714285714285</c:v>
                </c:pt>
                <c:pt idx="55">
                  <c:v>35.142857142857146</c:v>
                </c:pt>
                <c:pt idx="56">
                  <c:v>38.714285714285715</c:v>
                </c:pt>
                <c:pt idx="57">
                  <c:v>40.857142857142854</c:v>
                </c:pt>
                <c:pt idx="58">
                  <c:v>46.714285714285715</c:v>
                </c:pt>
                <c:pt idx="59">
                  <c:v>48.857142857142854</c:v>
                </c:pt>
                <c:pt idx="60">
                  <c:v>59.142857142857146</c:v>
                </c:pt>
                <c:pt idx="61">
                  <c:v>63.142857142857146</c:v>
                </c:pt>
                <c:pt idx="62">
                  <c:v>70.857142857142861</c:v>
                </c:pt>
                <c:pt idx="63">
                  <c:v>77.285714285714292</c:v>
                </c:pt>
                <c:pt idx="64">
                  <c:v>83.857142857142861</c:v>
                </c:pt>
                <c:pt idx="65">
                  <c:v>85.714285714285708</c:v>
                </c:pt>
                <c:pt idx="66">
                  <c:v>88.428571428571431</c:v>
                </c:pt>
                <c:pt idx="67">
                  <c:v>82.428571428571431</c:v>
                </c:pt>
                <c:pt idx="68">
                  <c:v>86.714285714285708</c:v>
                </c:pt>
              </c:numCache>
            </c:numRef>
          </c:val>
          <c:smooth val="0"/>
          <c:extLst>
            <c:ext xmlns:c15="http://schemas.microsoft.com/office/drawing/2012/chart" uri="{02D57815-91ED-43cb-92C2-25804820EDAC}">
              <c15:categoryFilterExceptions>
                <c15:categoryFilterException>
                  <c15:sqref>'Steden RIVM'!$Q$15</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RIVM'!$Q$16</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RIVM'!$Q$22</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RIVM'!$Q$23</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RIVM'!$Q$29</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RIVM'!$Q$30</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RIVM'!$Q$36</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RIVM'!$Q$37</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RIVM'!$Q$43</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RIVM'!$Q$44</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RIVM'!$Q$48</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RIVM'!$Q$50</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RIVM'!$Q$51</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RIVM'!$Q$57</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RIVM'!$Q$58</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RIVM'!$Q$64</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RIVM'!$Q$65</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RIVM'!$Q$71</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RIVM'!$Q$72</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RIVM'!$Q$78</c15:sqref>
                  <c15:spPr xmlns:c15="http://schemas.microsoft.com/office/drawing/2012/chart">
                    <a:ln w="41275" cap="rnd">
                      <a:solidFill>
                        <a:srgbClr val="4472C4"/>
                      </a:solidFill>
                      <a:round/>
                    </a:ln>
                    <a:effectLst/>
                  </c15:spPr>
                  <c15:bubble3D val="0"/>
                  <c15:marker>
                    <c:symbol val="none"/>
                  </c15:marker>
                </c15:categoryFilterException>
                <c15:categoryFilterException>
                  <c15:sqref>'Steden RIVM'!$Q$79</c15:sqref>
                  <c15:spPr xmlns:c15="http://schemas.microsoft.com/office/drawing/2012/chart">
                    <a:ln w="41275" cap="rnd">
                      <a:solidFill>
                        <a:srgbClr val="4472C4"/>
                      </a:solidFill>
                      <a:round/>
                    </a:ln>
                    <a:effectLst/>
                  </c15:spPr>
                  <c15:bubble3D val="0"/>
                  <c15:marker>
                    <c:symbol val="none"/>
                  </c15:marker>
                </c15:categoryFilterException>
              </c15:categoryFilterExceptions>
            </c:ext>
            <c:ext xmlns:c16="http://schemas.microsoft.com/office/drawing/2014/chart" uri="{C3380CC4-5D6E-409C-BE32-E72D297353CC}">
              <c16:uniqueId val="{00000039-8D81-45C9-AB42-53175B99FD8F}"/>
            </c:ext>
          </c:extLst>
        </c:ser>
        <c:dLbls>
          <c:showLegendKey val="0"/>
          <c:showVal val="0"/>
          <c:showCatName val="0"/>
          <c:showSerName val="0"/>
          <c:showPercent val="0"/>
          <c:showBubbleSize val="0"/>
        </c:dLbls>
        <c:marker val="1"/>
        <c:smooth val="0"/>
        <c:axId val="596545392"/>
        <c:axId val="596544408"/>
        <c:extLst>
          <c:ext xmlns:c15="http://schemas.microsoft.com/office/drawing/2012/chart" uri="{02D57815-91ED-43cb-92C2-25804820EDAC}">
            <c15:filteredLineSeries>
              <c15:ser>
                <c:idx val="4"/>
                <c:order val="4"/>
                <c:tx>
                  <c:strRef>
                    <c:extLst>
                      <c:ext uri="{02D57815-91ED-43cb-92C2-25804820EDAC}">
                        <c15:formulaRef>
                          <c15:sqref>'Steden RIVM'!$T$3</c15:sqref>
                        </c15:formulaRef>
                      </c:ext>
                    </c:extLst>
                    <c:strCache>
                      <c:ptCount val="1"/>
                      <c:pt idx="0">
                        <c:v>7 day MA - Amsterdam</c:v>
                      </c:pt>
                    </c:strCache>
                  </c:strRef>
                </c:tx>
                <c:spPr>
                  <a:ln w="28575" cap="rnd">
                    <a:solidFill>
                      <a:schemeClr val="dk1">
                        <a:tint val="30000"/>
                      </a:schemeClr>
                    </a:solidFill>
                    <a:round/>
                  </a:ln>
                  <a:effectLst/>
                </c:spPr>
                <c:marker>
                  <c:symbol val="none"/>
                </c:marker>
                <c:cat>
                  <c:numRef>
                    <c:extLst>
                      <c:ext uri="{02D57815-91ED-43cb-92C2-25804820EDAC}">
                        <c15:fullRef>
                          <c15:sqref>'Steden RIVM'!$O$3:$O$153</c15:sqref>
                        </c15:fullRef>
                        <c15:formulaRef>
                          <c15:sqref>'Steden RIVM'!$O$83:$O$153</c15:sqref>
                        </c15:formulaRef>
                      </c:ext>
                    </c:extLst>
                    <c:numCache>
                      <c:formatCode>m/d/yyyy</c:formatCode>
                      <c:ptCount val="71"/>
                      <c:pt idx="0">
                        <c:v>43982</c:v>
                      </c:pt>
                      <c:pt idx="1">
                        <c:v>43983</c:v>
                      </c:pt>
                      <c:pt idx="2">
                        <c:v>43984</c:v>
                      </c:pt>
                      <c:pt idx="3">
                        <c:v>43985</c:v>
                      </c:pt>
                      <c:pt idx="4">
                        <c:v>43986</c:v>
                      </c:pt>
                      <c:pt idx="5">
                        <c:v>43987</c:v>
                      </c:pt>
                      <c:pt idx="6">
                        <c:v>43988</c:v>
                      </c:pt>
                      <c:pt idx="7">
                        <c:v>43989</c:v>
                      </c:pt>
                      <c:pt idx="8">
                        <c:v>43990</c:v>
                      </c:pt>
                      <c:pt idx="9">
                        <c:v>43991</c:v>
                      </c:pt>
                      <c:pt idx="10">
                        <c:v>43992</c:v>
                      </c:pt>
                      <c:pt idx="11">
                        <c:v>43993</c:v>
                      </c:pt>
                      <c:pt idx="12">
                        <c:v>43994</c:v>
                      </c:pt>
                      <c:pt idx="13">
                        <c:v>43995</c:v>
                      </c:pt>
                      <c:pt idx="14">
                        <c:v>43996</c:v>
                      </c:pt>
                      <c:pt idx="15">
                        <c:v>43997</c:v>
                      </c:pt>
                      <c:pt idx="16">
                        <c:v>43998</c:v>
                      </c:pt>
                      <c:pt idx="17">
                        <c:v>43999</c:v>
                      </c:pt>
                      <c:pt idx="18">
                        <c:v>44000</c:v>
                      </c:pt>
                      <c:pt idx="19">
                        <c:v>44001</c:v>
                      </c:pt>
                      <c:pt idx="20">
                        <c:v>44002</c:v>
                      </c:pt>
                      <c:pt idx="21">
                        <c:v>44003</c:v>
                      </c:pt>
                      <c:pt idx="22">
                        <c:v>44004</c:v>
                      </c:pt>
                      <c:pt idx="23">
                        <c:v>44005</c:v>
                      </c:pt>
                      <c:pt idx="24">
                        <c:v>44006</c:v>
                      </c:pt>
                      <c:pt idx="25">
                        <c:v>44007</c:v>
                      </c:pt>
                      <c:pt idx="26">
                        <c:v>44008</c:v>
                      </c:pt>
                      <c:pt idx="27">
                        <c:v>44009</c:v>
                      </c:pt>
                      <c:pt idx="28">
                        <c:v>44010</c:v>
                      </c:pt>
                      <c:pt idx="29">
                        <c:v>44011</c:v>
                      </c:pt>
                      <c:pt idx="30">
                        <c:v>44012</c:v>
                      </c:pt>
                      <c:pt idx="31">
                        <c:v>44013</c:v>
                      </c:pt>
                      <c:pt idx="32">
                        <c:v>44014</c:v>
                      </c:pt>
                      <c:pt idx="33">
                        <c:v>44015</c:v>
                      </c:pt>
                      <c:pt idx="34">
                        <c:v>44016</c:v>
                      </c:pt>
                      <c:pt idx="35">
                        <c:v>44017</c:v>
                      </c:pt>
                      <c:pt idx="36">
                        <c:v>44018</c:v>
                      </c:pt>
                      <c:pt idx="37">
                        <c:v>44019</c:v>
                      </c:pt>
                      <c:pt idx="38">
                        <c:v>44020</c:v>
                      </c:pt>
                      <c:pt idx="39">
                        <c:v>44021</c:v>
                      </c:pt>
                      <c:pt idx="40">
                        <c:v>44022</c:v>
                      </c:pt>
                      <c:pt idx="41">
                        <c:v>44023</c:v>
                      </c:pt>
                      <c:pt idx="42">
                        <c:v>44024</c:v>
                      </c:pt>
                      <c:pt idx="43">
                        <c:v>44025</c:v>
                      </c:pt>
                      <c:pt idx="44">
                        <c:v>44026</c:v>
                      </c:pt>
                      <c:pt idx="45">
                        <c:v>44027</c:v>
                      </c:pt>
                      <c:pt idx="46">
                        <c:v>44028</c:v>
                      </c:pt>
                      <c:pt idx="47">
                        <c:v>44029</c:v>
                      </c:pt>
                      <c:pt idx="48">
                        <c:v>44030</c:v>
                      </c:pt>
                      <c:pt idx="49">
                        <c:v>44031</c:v>
                      </c:pt>
                      <c:pt idx="50">
                        <c:v>44032</c:v>
                      </c:pt>
                      <c:pt idx="51">
                        <c:v>44033</c:v>
                      </c:pt>
                      <c:pt idx="52">
                        <c:v>44034</c:v>
                      </c:pt>
                      <c:pt idx="53">
                        <c:v>44035</c:v>
                      </c:pt>
                      <c:pt idx="54">
                        <c:v>44036</c:v>
                      </c:pt>
                      <c:pt idx="55">
                        <c:v>44037</c:v>
                      </c:pt>
                      <c:pt idx="56">
                        <c:v>44038</c:v>
                      </c:pt>
                      <c:pt idx="57">
                        <c:v>44039</c:v>
                      </c:pt>
                      <c:pt idx="58">
                        <c:v>44040</c:v>
                      </c:pt>
                      <c:pt idx="59">
                        <c:v>44041</c:v>
                      </c:pt>
                      <c:pt idx="60">
                        <c:v>44042</c:v>
                      </c:pt>
                      <c:pt idx="61">
                        <c:v>44043</c:v>
                      </c:pt>
                      <c:pt idx="62">
                        <c:v>44044</c:v>
                      </c:pt>
                      <c:pt idx="63">
                        <c:v>44045</c:v>
                      </c:pt>
                      <c:pt idx="64">
                        <c:v>44046</c:v>
                      </c:pt>
                      <c:pt idx="65">
                        <c:v>44047</c:v>
                      </c:pt>
                      <c:pt idx="66">
                        <c:v>44048</c:v>
                      </c:pt>
                      <c:pt idx="67">
                        <c:v>44049</c:v>
                      </c:pt>
                      <c:pt idx="68">
                        <c:v>44050</c:v>
                      </c:pt>
                      <c:pt idx="69">
                        <c:v>44051</c:v>
                      </c:pt>
                      <c:pt idx="70">
                        <c:v>44052</c:v>
                      </c:pt>
                    </c:numCache>
                  </c:numRef>
                </c:cat>
                <c:val>
                  <c:numRef>
                    <c:extLst>
                      <c:ext uri="{02D57815-91ED-43cb-92C2-25804820EDAC}">
                        <c15:fullRef>
                          <c15:sqref>'Steden RIVM'!$T$5:$T$149</c15:sqref>
                        </c15:fullRef>
                        <c15:formulaRef>
                          <c15:sqref>'Steden RIVM'!$T$85:$T$149</c15:sqref>
                        </c15:formulaRef>
                      </c:ext>
                    </c:extLst>
                    <c:numCache>
                      <c:formatCode>General</c:formatCode>
                      <c:ptCount val="65"/>
                      <c:pt idx="0">
                        <c:v>6.8571428571428568</c:v>
                      </c:pt>
                      <c:pt idx="1">
                        <c:v>6.4285714285714288</c:v>
                      </c:pt>
                      <c:pt idx="2">
                        <c:v>5.4285714285714288</c:v>
                      </c:pt>
                      <c:pt idx="3">
                        <c:v>4</c:v>
                      </c:pt>
                      <c:pt idx="4">
                        <c:v>3.1428571428571428</c:v>
                      </c:pt>
                      <c:pt idx="5">
                        <c:v>10.857142857142858</c:v>
                      </c:pt>
                      <c:pt idx="6">
                        <c:v>12</c:v>
                      </c:pt>
                      <c:pt idx="7">
                        <c:v>13.428571428571429</c:v>
                      </c:pt>
                      <c:pt idx="8">
                        <c:v>16.428571428571427</c:v>
                      </c:pt>
                      <c:pt idx="9">
                        <c:v>18.714285714285715</c:v>
                      </c:pt>
                      <c:pt idx="10">
                        <c:v>19.857142857142858</c:v>
                      </c:pt>
                      <c:pt idx="11">
                        <c:v>23</c:v>
                      </c:pt>
                      <c:pt idx="12">
                        <c:v>15.571428571428571</c:v>
                      </c:pt>
                      <c:pt idx="13">
                        <c:v>15</c:v>
                      </c:pt>
                      <c:pt idx="14">
                        <c:v>16.142857142857142</c:v>
                      </c:pt>
                      <c:pt idx="15">
                        <c:v>14.285714285714286</c:v>
                      </c:pt>
                      <c:pt idx="16">
                        <c:v>13.428571428571429</c:v>
                      </c:pt>
                      <c:pt idx="17">
                        <c:v>12.571428571428571</c:v>
                      </c:pt>
                      <c:pt idx="18">
                        <c:v>10.571428571428571</c:v>
                      </c:pt>
                      <c:pt idx="19">
                        <c:v>9.8571428571428577</c:v>
                      </c:pt>
                      <c:pt idx="20">
                        <c:v>8.8571428571428577</c:v>
                      </c:pt>
                      <c:pt idx="21">
                        <c:v>7.4285714285714288</c:v>
                      </c:pt>
                      <c:pt idx="22">
                        <c:v>7.5714285714285712</c:v>
                      </c:pt>
                      <c:pt idx="23">
                        <c:v>6.8571428571428568</c:v>
                      </c:pt>
                      <c:pt idx="24">
                        <c:v>8</c:v>
                      </c:pt>
                      <c:pt idx="25">
                        <c:v>7.8571428571428568</c:v>
                      </c:pt>
                      <c:pt idx="26">
                        <c:v>7.2857142857142856</c:v>
                      </c:pt>
                      <c:pt idx="27">
                        <c:v>7.4285714285714288</c:v>
                      </c:pt>
                      <c:pt idx="28">
                        <c:v>6.8571428571428568</c:v>
                      </c:pt>
                      <c:pt idx="29">
                        <c:v>5.5714285714285712</c:v>
                      </c:pt>
                      <c:pt idx="30">
                        <c:v>5.4285714285714288</c:v>
                      </c:pt>
                      <c:pt idx="31">
                        <c:v>5.4285714285714288</c:v>
                      </c:pt>
                      <c:pt idx="32">
                        <c:v>5.4285714285714288</c:v>
                      </c:pt>
                      <c:pt idx="33">
                        <c:v>6</c:v>
                      </c:pt>
                      <c:pt idx="34">
                        <c:v>5.4285714285714288</c:v>
                      </c:pt>
                      <c:pt idx="35">
                        <c:v>5</c:v>
                      </c:pt>
                      <c:pt idx="36">
                        <c:v>5.4285714285714288</c:v>
                      </c:pt>
                      <c:pt idx="37">
                        <c:v>5.1428571428571432</c:v>
                      </c:pt>
                      <c:pt idx="38">
                        <c:v>5.1428571428571432</c:v>
                      </c:pt>
                      <c:pt idx="39">
                        <c:v>4.8571428571428568</c:v>
                      </c:pt>
                      <c:pt idx="40">
                        <c:v>4.5714285714285712</c:v>
                      </c:pt>
                      <c:pt idx="41">
                        <c:v>5.7142857142857144</c:v>
                      </c:pt>
                      <c:pt idx="42">
                        <c:v>6.1428571428571432</c:v>
                      </c:pt>
                      <c:pt idx="43">
                        <c:v>6</c:v>
                      </c:pt>
                      <c:pt idx="44">
                        <c:v>8.5714285714285712</c:v>
                      </c:pt>
                      <c:pt idx="45">
                        <c:v>9.4285714285714288</c:v>
                      </c:pt>
                      <c:pt idx="46">
                        <c:v>8.8571428571428577</c:v>
                      </c:pt>
                      <c:pt idx="47">
                        <c:v>13</c:v>
                      </c:pt>
                      <c:pt idx="48">
                        <c:v>15.428571428571429</c:v>
                      </c:pt>
                      <c:pt idx="49">
                        <c:v>17.714285714285715</c:v>
                      </c:pt>
                      <c:pt idx="50">
                        <c:v>19.571428571428573</c:v>
                      </c:pt>
                      <c:pt idx="51">
                        <c:v>18.857142857142858</c:v>
                      </c:pt>
                      <c:pt idx="52">
                        <c:v>19.285714285714285</c:v>
                      </c:pt>
                      <c:pt idx="53">
                        <c:v>22</c:v>
                      </c:pt>
                      <c:pt idx="54">
                        <c:v>21.285714285714285</c:v>
                      </c:pt>
                      <c:pt idx="55">
                        <c:v>24</c:v>
                      </c:pt>
                      <c:pt idx="56">
                        <c:v>25.142857142857142</c:v>
                      </c:pt>
                      <c:pt idx="57">
                        <c:v>26.428571428571427</c:v>
                      </c:pt>
                      <c:pt idx="58">
                        <c:v>34</c:v>
                      </c:pt>
                      <c:pt idx="59">
                        <c:v>37.428571428571431</c:v>
                      </c:pt>
                      <c:pt idx="60">
                        <c:v>43.285714285714285</c:v>
                      </c:pt>
                      <c:pt idx="61">
                        <c:v>42.428571428571431</c:v>
                      </c:pt>
                      <c:pt idx="62">
                        <c:v>42</c:v>
                      </c:pt>
                      <c:pt idx="63">
                        <c:v>57.142857142857146</c:v>
                      </c:pt>
                      <c:pt idx="64">
                        <c:v>62.285714285714285</c:v>
                      </c:pt>
                    </c:numCache>
                  </c:numRef>
                </c:val>
                <c:smooth val="0"/>
                <c:extLst>
                  <c:ext xmlns:c16="http://schemas.microsoft.com/office/drawing/2014/chart" uri="{C3380CC4-5D6E-409C-BE32-E72D297353CC}">
                    <c16:uniqueId val="{0000003C-8D81-45C9-AB42-53175B99FD8F}"/>
                  </c:ext>
                </c:extLst>
              </c15:ser>
            </c15:filteredLineSeries>
          </c:ext>
        </c:extLst>
      </c:lineChart>
      <c:dateAx>
        <c:axId val="596545392"/>
        <c:scaling>
          <c:orientation val="minMax"/>
        </c:scaling>
        <c:delete val="0"/>
        <c:axPos val="b"/>
        <c:majorGridlines>
          <c:spPr>
            <a:ln w="9525" cap="flat" cmpd="sng" algn="ctr">
              <a:solidFill>
                <a:sysClr val="windowText" lastClr="000000">
                  <a:lumMod val="50000"/>
                  <a:lumOff val="50000"/>
                </a:sysClr>
              </a:solidFill>
              <a:prstDash val="dash"/>
              <a:round/>
            </a:ln>
            <a:effectLst/>
          </c:spPr>
        </c:majorGridlines>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7"/>
        <c:minorUnit val="7"/>
      </c:dateAx>
      <c:valAx>
        <c:axId val="596544408"/>
        <c:scaling>
          <c:orientation val="minMax"/>
          <c:max val="100"/>
          <c:min val="0"/>
        </c:scaling>
        <c:delete val="0"/>
        <c:axPos val="l"/>
        <c:majorGridlines>
          <c:spPr>
            <a:ln w="9525" cap="flat" cmpd="sng" algn="ctr">
              <a:solidFill>
                <a:sysClr val="windowText" lastClr="000000"/>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10"/>
        <c:minorUnit val="10"/>
      </c:valAx>
      <c:spPr>
        <a:noFill/>
        <a:ln w="25400">
          <a:noFill/>
        </a:ln>
        <a:effectLst/>
      </c:spPr>
    </c:plotArea>
    <c:legend>
      <c:legendPos val="t"/>
      <c:layout>
        <c:manualLayout>
          <c:xMode val="edge"/>
          <c:yMode val="edge"/>
          <c:x val="9.6139444444444444E-2"/>
          <c:y val="0.13769805555555556"/>
          <c:w val="0.89999994397712024"/>
          <c:h val="3.399180775373045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chemeClr val="bg2">
                    <a:lumMod val="10000"/>
                  </a:schemeClr>
                </a:solidFill>
                <a:latin typeface="+mn-lt"/>
                <a:ea typeface="+mn-ea"/>
                <a:cs typeface="+mn-cs"/>
              </a:defRPr>
            </a:pPr>
            <a:r>
              <a:rPr lang="en-US" sz="2000" b="1" i="0" baseline="0">
                <a:solidFill>
                  <a:schemeClr val="bg2">
                    <a:lumMod val="10000"/>
                  </a:schemeClr>
                </a:solidFill>
                <a:effectLst/>
              </a:rPr>
              <a:t>Outbreak COVID-19 Den Haag</a:t>
            </a:r>
            <a:endParaRPr lang="en-NL" sz="2000">
              <a:solidFill>
                <a:schemeClr val="bg2">
                  <a:lumMod val="10000"/>
                </a:schemeClr>
              </a:solidFill>
              <a:effectLst/>
            </a:endParaRPr>
          </a:p>
        </c:rich>
      </c:tx>
      <c:layout>
        <c:manualLayout>
          <c:xMode val="edge"/>
          <c:yMode val="edge"/>
          <c:x val="0.2947501388888889"/>
          <c:y val="4.260916666666666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chemeClr val="bg2">
                  <a:lumMod val="10000"/>
                </a:scheme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8983708333333336"/>
        </c:manualLayout>
      </c:layout>
      <c:barChart>
        <c:barDir val="col"/>
        <c:grouping val="clustered"/>
        <c:varyColors val="0"/>
        <c:ser>
          <c:idx val="3"/>
          <c:order val="0"/>
          <c:tx>
            <c:strRef>
              <c:f>'Steden RIVM'!$V$3</c:f>
              <c:strCache>
                <c:ptCount val="1"/>
                <c:pt idx="0">
                  <c:v>Den Haag - Cases</c:v>
                </c:pt>
              </c:strCache>
            </c:strRef>
          </c:tx>
          <c:spPr>
            <a:solidFill>
              <a:srgbClr val="4472C4">
                <a:lumMod val="60000"/>
                <a:lumOff val="40000"/>
              </a:srgbClr>
            </a:solidFill>
            <a:ln>
              <a:noFill/>
            </a:ln>
            <a:effectLst/>
          </c:spPr>
          <c:invertIfNegative val="0"/>
          <c:dPt>
            <c:idx val="145"/>
            <c:invertIfNegative val="0"/>
            <c:bubble3D val="0"/>
            <c:spPr>
              <a:solidFill>
                <a:srgbClr val="4472C4">
                  <a:lumMod val="60000"/>
                  <a:lumOff val="40000"/>
                </a:srgbClr>
              </a:solidFill>
              <a:ln w="41275" cap="rnd">
                <a:noFill/>
                <a:round/>
              </a:ln>
              <a:effectLst/>
            </c:spPr>
            <c:extLst>
              <c:ext xmlns:c16="http://schemas.microsoft.com/office/drawing/2014/chart" uri="{C3380CC4-5D6E-409C-BE32-E72D297353CC}">
                <c16:uniqueId val="{00000001-34B4-4DF2-98F3-5462D62B07E2}"/>
              </c:ext>
            </c:extLst>
          </c:dPt>
          <c:dPt>
            <c:idx val="149"/>
            <c:invertIfNegative val="0"/>
            <c:bubble3D val="0"/>
            <c:spPr>
              <a:solidFill>
                <a:srgbClr val="4472C4">
                  <a:lumMod val="60000"/>
                  <a:lumOff val="40000"/>
                </a:srgbClr>
              </a:solidFill>
              <a:ln w="41275" cap="rnd">
                <a:noFill/>
                <a:round/>
              </a:ln>
              <a:effectLst/>
            </c:spPr>
            <c:extLst>
              <c:ext xmlns:c16="http://schemas.microsoft.com/office/drawing/2014/chart" uri="{C3380CC4-5D6E-409C-BE32-E72D297353CC}">
                <c16:uniqueId val="{00000003-34B4-4DF2-98F3-5462D62B07E2}"/>
              </c:ext>
            </c:extLst>
          </c:dPt>
          <c:dPt>
            <c:idx val="150"/>
            <c:invertIfNegative val="0"/>
            <c:bubble3D val="0"/>
            <c:spPr>
              <a:solidFill>
                <a:srgbClr val="4472C4">
                  <a:lumMod val="60000"/>
                  <a:lumOff val="40000"/>
                </a:srgbClr>
              </a:solidFill>
              <a:ln w="41275" cap="rnd">
                <a:noFill/>
                <a:round/>
              </a:ln>
              <a:effectLst/>
            </c:spPr>
            <c:extLst>
              <c:ext xmlns:c16="http://schemas.microsoft.com/office/drawing/2014/chart" uri="{C3380CC4-5D6E-409C-BE32-E72D297353CC}">
                <c16:uniqueId val="{00000005-34B4-4DF2-98F3-5462D62B07E2}"/>
              </c:ext>
            </c:extLst>
          </c:dPt>
          <c:cat>
            <c:numRef>
              <c:extLst>
                <c:ext xmlns:c15="http://schemas.microsoft.com/office/drawing/2012/chart" uri="{02D57815-91ED-43cb-92C2-25804820EDAC}">
                  <c15:fullRef>
                    <c15:sqref>'Steden RIVM'!$O$3:$O$183</c15:sqref>
                  </c15:fullRef>
                </c:ext>
              </c:extLst>
              <c:f>'Steden RIVM'!$O$4:$O$183</c:f>
              <c:numCache>
                <c:formatCode>m/d/yyyy</c:formatCode>
                <c:ptCount val="180"/>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pt idx="173">
                  <c:v>44076</c:v>
                </c:pt>
                <c:pt idx="174">
                  <c:v>44077</c:v>
                </c:pt>
                <c:pt idx="175">
                  <c:v>44078</c:v>
                </c:pt>
                <c:pt idx="176">
                  <c:v>44079</c:v>
                </c:pt>
                <c:pt idx="177">
                  <c:v>44080</c:v>
                </c:pt>
                <c:pt idx="178">
                  <c:v>44081</c:v>
                </c:pt>
                <c:pt idx="179">
                  <c:v>44082</c:v>
                </c:pt>
              </c:numCache>
            </c:numRef>
          </c:cat>
          <c:val>
            <c:numRef>
              <c:extLst>
                <c:ext xmlns:c15="http://schemas.microsoft.com/office/drawing/2012/chart" uri="{02D57815-91ED-43cb-92C2-25804820EDAC}">
                  <c15:fullRef>
                    <c15:sqref>'Steden RIVM'!$V$4:$V$183</c15:sqref>
                  </c15:fullRef>
                </c:ext>
              </c:extLst>
              <c:f>'Steden RIVM'!$V$5:$V$183</c:f>
              <c:numCache>
                <c:formatCode>General</c:formatCode>
                <c:ptCount val="179"/>
                <c:pt idx="0">
                  <c:v>1</c:v>
                </c:pt>
                <c:pt idx="1">
                  <c:v>1</c:v>
                </c:pt>
                <c:pt idx="2">
                  <c:v>4</c:v>
                </c:pt>
                <c:pt idx="3">
                  <c:v>3</c:v>
                </c:pt>
                <c:pt idx="4">
                  <c:v>4</c:v>
                </c:pt>
                <c:pt idx="5">
                  <c:v>6</c:v>
                </c:pt>
                <c:pt idx="6">
                  <c:v>37</c:v>
                </c:pt>
                <c:pt idx="7">
                  <c:v>-19</c:v>
                </c:pt>
                <c:pt idx="8">
                  <c:v>3</c:v>
                </c:pt>
                <c:pt idx="9">
                  <c:v>6</c:v>
                </c:pt>
                <c:pt idx="10">
                  <c:v>10</c:v>
                </c:pt>
                <c:pt idx="11">
                  <c:v>19</c:v>
                </c:pt>
                <c:pt idx="12">
                  <c:v>21</c:v>
                </c:pt>
                <c:pt idx="13">
                  <c:v>22</c:v>
                </c:pt>
                <c:pt idx="14">
                  <c:v>37</c:v>
                </c:pt>
                <c:pt idx="15">
                  <c:v>14</c:v>
                </c:pt>
                <c:pt idx="16">
                  <c:v>6</c:v>
                </c:pt>
                <c:pt idx="17">
                  <c:v>22</c:v>
                </c:pt>
                <c:pt idx="18">
                  <c:v>24</c:v>
                </c:pt>
                <c:pt idx="19">
                  <c:v>39</c:v>
                </c:pt>
                <c:pt idx="20">
                  <c:v>28</c:v>
                </c:pt>
                <c:pt idx="21">
                  <c:v>41</c:v>
                </c:pt>
                <c:pt idx="22">
                  <c:v>37</c:v>
                </c:pt>
                <c:pt idx="23">
                  <c:v>17</c:v>
                </c:pt>
                <c:pt idx="24">
                  <c:v>21</c:v>
                </c:pt>
                <c:pt idx="25">
                  <c:v>29</c:v>
                </c:pt>
                <c:pt idx="26">
                  <c:v>32</c:v>
                </c:pt>
                <c:pt idx="27">
                  <c:v>33</c:v>
                </c:pt>
                <c:pt idx="28">
                  <c:v>48</c:v>
                </c:pt>
                <c:pt idx="29">
                  <c:v>27</c:v>
                </c:pt>
                <c:pt idx="30">
                  <c:v>36</c:v>
                </c:pt>
                <c:pt idx="31">
                  <c:v>18</c:v>
                </c:pt>
                <c:pt idx="32">
                  <c:v>27</c:v>
                </c:pt>
                <c:pt idx="33">
                  <c:v>42</c:v>
                </c:pt>
                <c:pt idx="34">
                  <c:v>33</c:v>
                </c:pt>
                <c:pt idx="35">
                  <c:v>53</c:v>
                </c:pt>
                <c:pt idx="36">
                  <c:v>57</c:v>
                </c:pt>
                <c:pt idx="37">
                  <c:v>23</c:v>
                </c:pt>
                <c:pt idx="38">
                  <c:v>18</c:v>
                </c:pt>
                <c:pt idx="39">
                  <c:v>33</c:v>
                </c:pt>
                <c:pt idx="40">
                  <c:v>37</c:v>
                </c:pt>
                <c:pt idx="41">
                  <c:v>35</c:v>
                </c:pt>
                <c:pt idx="42">
                  <c:v>35</c:v>
                </c:pt>
                <c:pt idx="43">
                  <c:v>30</c:v>
                </c:pt>
                <c:pt idx="44">
                  <c:v>21</c:v>
                </c:pt>
                <c:pt idx="45">
                  <c:v>2</c:v>
                </c:pt>
                <c:pt idx="46">
                  <c:v>9</c:v>
                </c:pt>
                <c:pt idx="47">
                  <c:v>27</c:v>
                </c:pt>
                <c:pt idx="48">
                  <c:v>27</c:v>
                </c:pt>
                <c:pt idx="49">
                  <c:v>20</c:v>
                </c:pt>
                <c:pt idx="50">
                  <c:v>17</c:v>
                </c:pt>
                <c:pt idx="51">
                  <c:v>4</c:v>
                </c:pt>
                <c:pt idx="52">
                  <c:v>9</c:v>
                </c:pt>
                <c:pt idx="53">
                  <c:v>5</c:v>
                </c:pt>
                <c:pt idx="54">
                  <c:v>13</c:v>
                </c:pt>
                <c:pt idx="55">
                  <c:v>11</c:v>
                </c:pt>
                <c:pt idx="56">
                  <c:v>9</c:v>
                </c:pt>
                <c:pt idx="57">
                  <c:v>14</c:v>
                </c:pt>
                <c:pt idx="58">
                  <c:v>12</c:v>
                </c:pt>
                <c:pt idx="59">
                  <c:v>7</c:v>
                </c:pt>
                <c:pt idx="60">
                  <c:v>14</c:v>
                </c:pt>
                <c:pt idx="61">
                  <c:v>14</c:v>
                </c:pt>
                <c:pt idx="62">
                  <c:v>11</c:v>
                </c:pt>
                <c:pt idx="63">
                  <c:v>7</c:v>
                </c:pt>
                <c:pt idx="64">
                  <c:v>8</c:v>
                </c:pt>
                <c:pt idx="65">
                  <c:v>6</c:v>
                </c:pt>
                <c:pt idx="66">
                  <c:v>12</c:v>
                </c:pt>
                <c:pt idx="67">
                  <c:v>6</c:v>
                </c:pt>
                <c:pt idx="68">
                  <c:v>14</c:v>
                </c:pt>
                <c:pt idx="69">
                  <c:v>7</c:v>
                </c:pt>
                <c:pt idx="70">
                  <c:v>19</c:v>
                </c:pt>
                <c:pt idx="71">
                  <c:v>11</c:v>
                </c:pt>
                <c:pt idx="72">
                  <c:v>10</c:v>
                </c:pt>
                <c:pt idx="73">
                  <c:v>10</c:v>
                </c:pt>
                <c:pt idx="74">
                  <c:v>12</c:v>
                </c:pt>
                <c:pt idx="75">
                  <c:v>15</c:v>
                </c:pt>
                <c:pt idx="76">
                  <c:v>17</c:v>
                </c:pt>
                <c:pt idx="77">
                  <c:v>16</c:v>
                </c:pt>
                <c:pt idx="78">
                  <c:v>8</c:v>
                </c:pt>
                <c:pt idx="79">
                  <c:v>9</c:v>
                </c:pt>
                <c:pt idx="80">
                  <c:v>14</c:v>
                </c:pt>
                <c:pt idx="81">
                  <c:v>1</c:v>
                </c:pt>
                <c:pt idx="82">
                  <c:v>13</c:v>
                </c:pt>
                <c:pt idx="83">
                  <c:v>12</c:v>
                </c:pt>
                <c:pt idx="84">
                  <c:v>19</c:v>
                </c:pt>
                <c:pt idx="85">
                  <c:v>11</c:v>
                </c:pt>
                <c:pt idx="86">
                  <c:v>6</c:v>
                </c:pt>
                <c:pt idx="87">
                  <c:v>21</c:v>
                </c:pt>
                <c:pt idx="88">
                  <c:v>12</c:v>
                </c:pt>
                <c:pt idx="89">
                  <c:v>18</c:v>
                </c:pt>
                <c:pt idx="90">
                  <c:v>22</c:v>
                </c:pt>
                <c:pt idx="91">
                  <c:v>11</c:v>
                </c:pt>
                <c:pt idx="92">
                  <c:v>9</c:v>
                </c:pt>
                <c:pt idx="93">
                  <c:v>19</c:v>
                </c:pt>
                <c:pt idx="94">
                  <c:v>5</c:v>
                </c:pt>
                <c:pt idx="95">
                  <c:v>8</c:v>
                </c:pt>
                <c:pt idx="96">
                  <c:v>14</c:v>
                </c:pt>
                <c:pt idx="97">
                  <c:v>10</c:v>
                </c:pt>
                <c:pt idx="98">
                  <c:v>8</c:v>
                </c:pt>
                <c:pt idx="99">
                  <c:v>5</c:v>
                </c:pt>
                <c:pt idx="100">
                  <c:v>9</c:v>
                </c:pt>
                <c:pt idx="101">
                  <c:v>3</c:v>
                </c:pt>
                <c:pt idx="102">
                  <c:v>5</c:v>
                </c:pt>
                <c:pt idx="103">
                  <c:v>14</c:v>
                </c:pt>
                <c:pt idx="104">
                  <c:v>2</c:v>
                </c:pt>
                <c:pt idx="105">
                  <c:v>8</c:v>
                </c:pt>
                <c:pt idx="106">
                  <c:v>4</c:v>
                </c:pt>
                <c:pt idx="107">
                  <c:v>10</c:v>
                </c:pt>
                <c:pt idx="108">
                  <c:v>3</c:v>
                </c:pt>
                <c:pt idx="109">
                  <c:v>5</c:v>
                </c:pt>
                <c:pt idx="110">
                  <c:v>6</c:v>
                </c:pt>
                <c:pt idx="111">
                  <c:v>8</c:v>
                </c:pt>
                <c:pt idx="112">
                  <c:v>2</c:v>
                </c:pt>
                <c:pt idx="113">
                  <c:v>2</c:v>
                </c:pt>
                <c:pt idx="114">
                  <c:v>2</c:v>
                </c:pt>
                <c:pt idx="115">
                  <c:v>5</c:v>
                </c:pt>
                <c:pt idx="116">
                  <c:v>4</c:v>
                </c:pt>
                <c:pt idx="117">
                  <c:v>2</c:v>
                </c:pt>
                <c:pt idx="118">
                  <c:v>7</c:v>
                </c:pt>
                <c:pt idx="119">
                  <c:v>6</c:v>
                </c:pt>
                <c:pt idx="120">
                  <c:v>5</c:v>
                </c:pt>
                <c:pt idx="121">
                  <c:v>9</c:v>
                </c:pt>
                <c:pt idx="122">
                  <c:v>9</c:v>
                </c:pt>
                <c:pt idx="123">
                  <c:v>9</c:v>
                </c:pt>
                <c:pt idx="124">
                  <c:v>11</c:v>
                </c:pt>
                <c:pt idx="125">
                  <c:v>7</c:v>
                </c:pt>
                <c:pt idx="126">
                  <c:v>15</c:v>
                </c:pt>
                <c:pt idx="127">
                  <c:v>3</c:v>
                </c:pt>
                <c:pt idx="128">
                  <c:v>8</c:v>
                </c:pt>
                <c:pt idx="129">
                  <c:v>9</c:v>
                </c:pt>
                <c:pt idx="130">
                  <c:v>9</c:v>
                </c:pt>
                <c:pt idx="131">
                  <c:v>17</c:v>
                </c:pt>
                <c:pt idx="132">
                  <c:v>12</c:v>
                </c:pt>
                <c:pt idx="133">
                  <c:v>2</c:v>
                </c:pt>
                <c:pt idx="134">
                  <c:v>14</c:v>
                </c:pt>
                <c:pt idx="135">
                  <c:v>16</c:v>
                </c:pt>
                <c:pt idx="136">
                  <c:v>15</c:v>
                </c:pt>
                <c:pt idx="137">
                  <c:v>8</c:v>
                </c:pt>
                <c:pt idx="138">
                  <c:v>12</c:v>
                </c:pt>
                <c:pt idx="139">
                  <c:v>42</c:v>
                </c:pt>
                <c:pt idx="140">
                  <c:v>39</c:v>
                </c:pt>
                <c:pt idx="141">
                  <c:v>41</c:v>
                </c:pt>
                <c:pt idx="142">
                  <c:v>31</c:v>
                </c:pt>
                <c:pt idx="143">
                  <c:v>37</c:v>
                </c:pt>
                <c:pt idx="144">
                  <c:v>24</c:v>
                </c:pt>
                <c:pt idx="145">
                  <c:v>59</c:v>
                </c:pt>
                <c:pt idx="146">
                  <c:v>38</c:v>
                </c:pt>
                <c:pt idx="147">
                  <c:v>45</c:v>
                </c:pt>
                <c:pt idx="148">
                  <c:v>30</c:v>
                </c:pt>
                <c:pt idx="149">
                  <c:v>46</c:v>
                </c:pt>
                <c:pt idx="150">
                  <c:v>44</c:v>
                </c:pt>
                <c:pt idx="151">
                  <c:v>39</c:v>
                </c:pt>
                <c:pt idx="152">
                  <c:v>47</c:v>
                </c:pt>
                <c:pt idx="153">
                  <c:v>54</c:v>
                </c:pt>
                <c:pt idx="154">
                  <c:v>47</c:v>
                </c:pt>
                <c:pt idx="155">
                  <c:v>28</c:v>
                </c:pt>
                <c:pt idx="156">
                  <c:v>45</c:v>
                </c:pt>
                <c:pt idx="157">
                  <c:v>39</c:v>
                </c:pt>
                <c:pt idx="158">
                  <c:v>37</c:v>
                </c:pt>
                <c:pt idx="159">
                  <c:v>38</c:v>
                </c:pt>
                <c:pt idx="160">
                  <c:v>31</c:v>
                </c:pt>
                <c:pt idx="161">
                  <c:v>58</c:v>
                </c:pt>
                <c:pt idx="162">
                  <c:v>31</c:v>
                </c:pt>
                <c:pt idx="163">
                  <c:v>60</c:v>
                </c:pt>
                <c:pt idx="164">
                  <c:v>23</c:v>
                </c:pt>
                <c:pt idx="165">
                  <c:v>53</c:v>
                </c:pt>
                <c:pt idx="166">
                  <c:v>40</c:v>
                </c:pt>
                <c:pt idx="167">
                  <c:v>28</c:v>
                </c:pt>
                <c:pt idx="168">
                  <c:v>42</c:v>
                </c:pt>
                <c:pt idx="169">
                  <c:v>59</c:v>
                </c:pt>
                <c:pt idx="170">
                  <c:v>60</c:v>
                </c:pt>
                <c:pt idx="171">
                  <c:v>49</c:v>
                </c:pt>
                <c:pt idx="172">
                  <c:v>65</c:v>
                </c:pt>
                <c:pt idx="173">
                  <c:v>61</c:v>
                </c:pt>
                <c:pt idx="174">
                  <c:v>99</c:v>
                </c:pt>
                <c:pt idx="175">
                  <c:v>50</c:v>
                </c:pt>
                <c:pt idx="176">
                  <c:v>115</c:v>
                </c:pt>
                <c:pt idx="177">
                  <c:v>0</c:v>
                </c:pt>
                <c:pt idx="178">
                  <c:v>0</c:v>
                </c:pt>
              </c:numCache>
            </c:numRef>
          </c:val>
          <c:extLst>
            <c:ext xmlns:c16="http://schemas.microsoft.com/office/drawing/2014/chart" uri="{C3380CC4-5D6E-409C-BE32-E72D297353CC}">
              <c16:uniqueId val="{00000006-34B4-4DF2-98F3-5462D62B07E2}"/>
            </c:ext>
          </c:extLst>
        </c:ser>
        <c:dLbls>
          <c:showLegendKey val="0"/>
          <c:showVal val="0"/>
          <c:showCatName val="0"/>
          <c:showSerName val="0"/>
          <c:showPercent val="0"/>
          <c:showBubbleSize val="0"/>
        </c:dLbls>
        <c:gapWidth val="40"/>
        <c:axId val="596545392"/>
        <c:axId val="596544408"/>
        <c:extLst/>
      </c:barChart>
      <c:lineChart>
        <c:grouping val="standard"/>
        <c:varyColors val="0"/>
        <c:ser>
          <c:idx val="4"/>
          <c:order val="1"/>
          <c:tx>
            <c:strRef>
              <c:f>'Steden RIVM'!$W$3</c:f>
              <c:strCache>
                <c:ptCount val="1"/>
                <c:pt idx="0">
                  <c:v>7 day MA - Den Haag</c:v>
                </c:pt>
              </c:strCache>
            </c:strRef>
          </c:tx>
          <c:spPr>
            <a:ln w="44450" cap="rnd">
              <a:solidFill>
                <a:srgbClr val="4472C4"/>
              </a:solidFill>
              <a:round/>
            </a:ln>
            <a:effectLst/>
          </c:spPr>
          <c:marker>
            <c:symbol val="none"/>
          </c:marker>
          <c:cat>
            <c:numRef>
              <c:extLst>
                <c:ext xmlns:c15="http://schemas.microsoft.com/office/drawing/2012/chart" uri="{02D57815-91ED-43cb-92C2-25804820EDAC}">
                  <c15:fullRef>
                    <c15:sqref>'Steden RIVM'!$O$3:$O$183</c15:sqref>
                  </c15:fullRef>
                </c:ext>
              </c:extLst>
              <c:f>'Steden RIVM'!$O$4:$O$183</c:f>
              <c:numCache>
                <c:formatCode>m/d/yyyy</c:formatCode>
                <c:ptCount val="180"/>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pt idx="173">
                  <c:v>44076</c:v>
                </c:pt>
                <c:pt idx="174">
                  <c:v>44077</c:v>
                </c:pt>
                <c:pt idx="175">
                  <c:v>44078</c:v>
                </c:pt>
                <c:pt idx="176">
                  <c:v>44079</c:v>
                </c:pt>
                <c:pt idx="177">
                  <c:v>44080</c:v>
                </c:pt>
                <c:pt idx="178">
                  <c:v>44081</c:v>
                </c:pt>
                <c:pt idx="179">
                  <c:v>44082</c:v>
                </c:pt>
              </c:numCache>
            </c:numRef>
          </c:cat>
          <c:val>
            <c:numRef>
              <c:extLst>
                <c:ext xmlns:c15="http://schemas.microsoft.com/office/drawing/2012/chart" uri="{02D57815-91ED-43cb-92C2-25804820EDAC}">
                  <c15:fullRef>
                    <c15:sqref>'Steden RIVM'!$W$4:$W$181</c15:sqref>
                  </c15:fullRef>
                </c:ext>
              </c:extLst>
              <c:f>'Steden RIVM'!$W$5:$W$181</c:f>
              <c:numCache>
                <c:formatCode>General</c:formatCode>
                <c:ptCount val="177"/>
                <c:pt idx="6">
                  <c:v>8</c:v>
                </c:pt>
                <c:pt idx="7">
                  <c:v>5.1428571428571432</c:v>
                </c:pt>
                <c:pt idx="8">
                  <c:v>5.4285714285714288</c:v>
                </c:pt>
                <c:pt idx="9">
                  <c:v>5.7142857142857144</c:v>
                </c:pt>
                <c:pt idx="10">
                  <c:v>6.7142857142857144</c:v>
                </c:pt>
                <c:pt idx="11">
                  <c:v>8.8571428571428577</c:v>
                </c:pt>
                <c:pt idx="12">
                  <c:v>11</c:v>
                </c:pt>
                <c:pt idx="13">
                  <c:v>8.8571428571428577</c:v>
                </c:pt>
                <c:pt idx="14">
                  <c:v>16.857142857142858</c:v>
                </c:pt>
                <c:pt idx="15">
                  <c:v>18.428571428571427</c:v>
                </c:pt>
                <c:pt idx="16">
                  <c:v>18.428571428571427</c:v>
                </c:pt>
                <c:pt idx="17">
                  <c:v>20.142857142857142</c:v>
                </c:pt>
                <c:pt idx="18">
                  <c:v>20.857142857142858</c:v>
                </c:pt>
                <c:pt idx="19">
                  <c:v>23.428571428571427</c:v>
                </c:pt>
                <c:pt idx="20">
                  <c:v>24.285714285714285</c:v>
                </c:pt>
                <c:pt idx="21">
                  <c:v>24.857142857142858</c:v>
                </c:pt>
                <c:pt idx="22">
                  <c:v>28.142857142857142</c:v>
                </c:pt>
                <c:pt idx="23">
                  <c:v>29.714285714285715</c:v>
                </c:pt>
                <c:pt idx="24">
                  <c:v>29.571428571428573</c:v>
                </c:pt>
                <c:pt idx="25">
                  <c:v>30.285714285714285</c:v>
                </c:pt>
                <c:pt idx="26">
                  <c:v>29.285714285714285</c:v>
                </c:pt>
                <c:pt idx="27">
                  <c:v>30</c:v>
                </c:pt>
                <c:pt idx="28">
                  <c:v>31</c:v>
                </c:pt>
                <c:pt idx="29">
                  <c:v>29.571428571428573</c:v>
                </c:pt>
                <c:pt idx="30">
                  <c:v>32.285714285714285</c:v>
                </c:pt>
                <c:pt idx="31">
                  <c:v>31.857142857142858</c:v>
                </c:pt>
                <c:pt idx="32">
                  <c:v>31.571428571428573</c:v>
                </c:pt>
                <c:pt idx="33">
                  <c:v>33</c:v>
                </c:pt>
                <c:pt idx="34">
                  <c:v>33</c:v>
                </c:pt>
                <c:pt idx="35">
                  <c:v>33.714285714285715</c:v>
                </c:pt>
                <c:pt idx="36">
                  <c:v>38</c:v>
                </c:pt>
                <c:pt idx="37">
                  <c:v>36.142857142857146</c:v>
                </c:pt>
                <c:pt idx="38">
                  <c:v>36.142857142857146</c:v>
                </c:pt>
                <c:pt idx="39">
                  <c:v>37</c:v>
                </c:pt>
                <c:pt idx="40">
                  <c:v>36.285714285714285</c:v>
                </c:pt>
                <c:pt idx="41">
                  <c:v>36.571428571428569</c:v>
                </c:pt>
                <c:pt idx="42">
                  <c:v>34</c:v>
                </c:pt>
                <c:pt idx="43">
                  <c:v>30.142857142857142</c:v>
                </c:pt>
                <c:pt idx="44">
                  <c:v>29.857142857142858</c:v>
                </c:pt>
                <c:pt idx="45">
                  <c:v>27.571428571428573</c:v>
                </c:pt>
                <c:pt idx="46">
                  <c:v>24.142857142857142</c:v>
                </c:pt>
                <c:pt idx="47">
                  <c:v>22.714285714285715</c:v>
                </c:pt>
                <c:pt idx="48">
                  <c:v>21.571428571428573</c:v>
                </c:pt>
                <c:pt idx="49">
                  <c:v>19.428571428571427</c:v>
                </c:pt>
                <c:pt idx="50">
                  <c:v>17.571428571428573</c:v>
                </c:pt>
                <c:pt idx="51">
                  <c:v>15.142857142857142</c:v>
                </c:pt>
                <c:pt idx="52">
                  <c:v>16.142857142857142</c:v>
                </c:pt>
                <c:pt idx="53">
                  <c:v>15.571428571428571</c:v>
                </c:pt>
                <c:pt idx="54">
                  <c:v>13.571428571428571</c:v>
                </c:pt>
                <c:pt idx="55">
                  <c:v>11.285714285714286</c:v>
                </c:pt>
                <c:pt idx="56">
                  <c:v>9.7142857142857135</c:v>
                </c:pt>
                <c:pt idx="57">
                  <c:v>9.2857142857142865</c:v>
                </c:pt>
                <c:pt idx="58">
                  <c:v>10.428571428571429</c:v>
                </c:pt>
                <c:pt idx="59">
                  <c:v>10.142857142857142</c:v>
                </c:pt>
                <c:pt idx="60">
                  <c:v>11.428571428571429</c:v>
                </c:pt>
                <c:pt idx="61">
                  <c:v>11.571428571428571</c:v>
                </c:pt>
                <c:pt idx="62">
                  <c:v>11.571428571428571</c:v>
                </c:pt>
                <c:pt idx="63">
                  <c:v>11.285714285714286</c:v>
                </c:pt>
                <c:pt idx="64">
                  <c:v>10.428571428571429</c:v>
                </c:pt>
                <c:pt idx="65">
                  <c:v>9.5714285714285712</c:v>
                </c:pt>
                <c:pt idx="66">
                  <c:v>10.285714285714286</c:v>
                </c:pt>
                <c:pt idx="67">
                  <c:v>9.1428571428571423</c:v>
                </c:pt>
                <c:pt idx="68">
                  <c:v>9.1428571428571423</c:v>
                </c:pt>
                <c:pt idx="69">
                  <c:v>8.5714285714285712</c:v>
                </c:pt>
                <c:pt idx="70">
                  <c:v>10.285714285714286</c:v>
                </c:pt>
                <c:pt idx="71">
                  <c:v>10.714285714285714</c:v>
                </c:pt>
                <c:pt idx="72">
                  <c:v>11.285714285714286</c:v>
                </c:pt>
                <c:pt idx="73">
                  <c:v>11</c:v>
                </c:pt>
                <c:pt idx="74">
                  <c:v>11.857142857142858</c:v>
                </c:pt>
                <c:pt idx="75">
                  <c:v>12</c:v>
                </c:pt>
                <c:pt idx="76">
                  <c:v>13.428571428571429</c:v>
                </c:pt>
                <c:pt idx="77">
                  <c:v>13</c:v>
                </c:pt>
                <c:pt idx="78">
                  <c:v>12.571428571428571</c:v>
                </c:pt>
                <c:pt idx="79">
                  <c:v>12.428571428571429</c:v>
                </c:pt>
                <c:pt idx="80">
                  <c:v>13</c:v>
                </c:pt>
                <c:pt idx="81">
                  <c:v>11.428571428571429</c:v>
                </c:pt>
                <c:pt idx="82">
                  <c:v>11.142857142857142</c:v>
                </c:pt>
                <c:pt idx="83">
                  <c:v>10.428571428571429</c:v>
                </c:pt>
                <c:pt idx="84">
                  <c:v>10.857142857142858</c:v>
                </c:pt>
                <c:pt idx="85">
                  <c:v>11.285714285714286</c:v>
                </c:pt>
                <c:pt idx="86">
                  <c:v>10.857142857142858</c:v>
                </c:pt>
                <c:pt idx="87">
                  <c:v>11.857142857142858</c:v>
                </c:pt>
                <c:pt idx="88">
                  <c:v>13.428571428571429</c:v>
                </c:pt>
                <c:pt idx="89">
                  <c:v>14.142857142857142</c:v>
                </c:pt>
                <c:pt idx="90">
                  <c:v>15.571428571428571</c:v>
                </c:pt>
                <c:pt idx="91">
                  <c:v>14.428571428571429</c:v>
                </c:pt>
                <c:pt idx="92">
                  <c:v>14.142857142857142</c:v>
                </c:pt>
                <c:pt idx="93">
                  <c:v>16</c:v>
                </c:pt>
                <c:pt idx="94">
                  <c:v>13.714285714285714</c:v>
                </c:pt>
                <c:pt idx="95">
                  <c:v>13.142857142857142</c:v>
                </c:pt>
                <c:pt idx="96">
                  <c:v>12.571428571428571</c:v>
                </c:pt>
                <c:pt idx="97">
                  <c:v>10.857142857142858</c:v>
                </c:pt>
                <c:pt idx="98">
                  <c:v>10.428571428571429</c:v>
                </c:pt>
                <c:pt idx="99">
                  <c:v>9.8571428571428577</c:v>
                </c:pt>
                <c:pt idx="100">
                  <c:v>8.4285714285714288</c:v>
                </c:pt>
                <c:pt idx="101">
                  <c:v>8.1428571428571423</c:v>
                </c:pt>
                <c:pt idx="102">
                  <c:v>7.7142857142857144</c:v>
                </c:pt>
                <c:pt idx="103">
                  <c:v>7.7142857142857144</c:v>
                </c:pt>
                <c:pt idx="104">
                  <c:v>6.5714285714285712</c:v>
                </c:pt>
                <c:pt idx="105">
                  <c:v>6.5714285714285712</c:v>
                </c:pt>
                <c:pt idx="106">
                  <c:v>6.4285714285714288</c:v>
                </c:pt>
                <c:pt idx="107">
                  <c:v>6.5714285714285712</c:v>
                </c:pt>
                <c:pt idx="108">
                  <c:v>6.5714285714285712</c:v>
                </c:pt>
                <c:pt idx="109">
                  <c:v>6.5714285714285712</c:v>
                </c:pt>
                <c:pt idx="110">
                  <c:v>5.4285714285714288</c:v>
                </c:pt>
                <c:pt idx="111">
                  <c:v>6.2857142857142856</c:v>
                </c:pt>
                <c:pt idx="112">
                  <c:v>5.4285714285714288</c:v>
                </c:pt>
                <c:pt idx="113">
                  <c:v>5.1428571428571432</c:v>
                </c:pt>
                <c:pt idx="114">
                  <c:v>4</c:v>
                </c:pt>
                <c:pt idx="115">
                  <c:v>4.2857142857142856</c:v>
                </c:pt>
                <c:pt idx="116">
                  <c:v>4.1428571428571432</c:v>
                </c:pt>
                <c:pt idx="117">
                  <c:v>3.5714285714285716</c:v>
                </c:pt>
                <c:pt idx="118">
                  <c:v>3.4285714285714284</c:v>
                </c:pt>
                <c:pt idx="119">
                  <c:v>4</c:v>
                </c:pt>
                <c:pt idx="120">
                  <c:v>4.4285714285714288</c:v>
                </c:pt>
                <c:pt idx="121">
                  <c:v>5.4285714285714288</c:v>
                </c:pt>
                <c:pt idx="122">
                  <c:v>6</c:v>
                </c:pt>
                <c:pt idx="123">
                  <c:v>6.7142857142857144</c:v>
                </c:pt>
                <c:pt idx="124">
                  <c:v>8</c:v>
                </c:pt>
                <c:pt idx="125">
                  <c:v>8</c:v>
                </c:pt>
                <c:pt idx="126">
                  <c:v>9.2857142857142865</c:v>
                </c:pt>
                <c:pt idx="127">
                  <c:v>9</c:v>
                </c:pt>
                <c:pt idx="128">
                  <c:v>8.8571428571428577</c:v>
                </c:pt>
                <c:pt idx="129">
                  <c:v>8.8571428571428577</c:v>
                </c:pt>
                <c:pt idx="130">
                  <c:v>8.8571428571428577</c:v>
                </c:pt>
                <c:pt idx="131">
                  <c:v>9.7142857142857135</c:v>
                </c:pt>
                <c:pt idx="132">
                  <c:v>10.428571428571429</c:v>
                </c:pt>
                <c:pt idx="133">
                  <c:v>8.5714285714285712</c:v>
                </c:pt>
                <c:pt idx="134">
                  <c:v>10.142857142857142</c:v>
                </c:pt>
                <c:pt idx="135">
                  <c:v>11.285714285714286</c:v>
                </c:pt>
                <c:pt idx="136">
                  <c:v>12.142857142857142</c:v>
                </c:pt>
                <c:pt idx="137">
                  <c:v>12</c:v>
                </c:pt>
                <c:pt idx="138">
                  <c:v>11.285714285714286</c:v>
                </c:pt>
                <c:pt idx="139">
                  <c:v>15.571428571428571</c:v>
                </c:pt>
                <c:pt idx="140">
                  <c:v>20.857142857142858</c:v>
                </c:pt>
                <c:pt idx="141">
                  <c:v>24.714285714285715</c:v>
                </c:pt>
                <c:pt idx="142">
                  <c:v>26.857142857142858</c:v>
                </c:pt>
                <c:pt idx="143">
                  <c:v>30</c:v>
                </c:pt>
                <c:pt idx="144">
                  <c:v>32.285714285714285</c:v>
                </c:pt>
                <c:pt idx="145">
                  <c:v>39</c:v>
                </c:pt>
                <c:pt idx="146">
                  <c:v>38.428571428571431</c:v>
                </c:pt>
                <c:pt idx="147">
                  <c:v>39.285714285714285</c:v>
                </c:pt>
                <c:pt idx="148">
                  <c:v>37.714285714285715</c:v>
                </c:pt>
                <c:pt idx="149">
                  <c:v>39.857142857142854</c:v>
                </c:pt>
                <c:pt idx="150">
                  <c:v>40.857142857142854</c:v>
                </c:pt>
                <c:pt idx="151">
                  <c:v>43</c:v>
                </c:pt>
                <c:pt idx="152">
                  <c:v>41.285714285714285</c:v>
                </c:pt>
                <c:pt idx="153">
                  <c:v>43.571428571428569</c:v>
                </c:pt>
                <c:pt idx="154">
                  <c:v>43.857142857142854</c:v>
                </c:pt>
                <c:pt idx="155">
                  <c:v>43.571428571428569</c:v>
                </c:pt>
                <c:pt idx="156">
                  <c:v>43.428571428571431</c:v>
                </c:pt>
                <c:pt idx="157">
                  <c:v>42.714285714285715</c:v>
                </c:pt>
                <c:pt idx="158">
                  <c:v>42.428571428571431</c:v>
                </c:pt>
                <c:pt idx="159">
                  <c:v>41.142857142857146</c:v>
                </c:pt>
                <c:pt idx="160">
                  <c:v>37.857142857142854</c:v>
                </c:pt>
                <c:pt idx="161">
                  <c:v>39.428571428571431</c:v>
                </c:pt>
                <c:pt idx="162">
                  <c:v>39.857142857142854</c:v>
                </c:pt>
                <c:pt idx="163">
                  <c:v>42</c:v>
                </c:pt>
                <c:pt idx="164">
                  <c:v>39.714285714285715</c:v>
                </c:pt>
                <c:pt idx="165">
                  <c:v>42</c:v>
                </c:pt>
                <c:pt idx="166">
                  <c:v>42.285714285714285</c:v>
                </c:pt>
                <c:pt idx="167">
                  <c:v>41.857142857142854</c:v>
                </c:pt>
                <c:pt idx="168">
                  <c:v>39.571428571428569</c:v>
                </c:pt>
                <c:pt idx="169">
                  <c:v>43.571428571428569</c:v>
                </c:pt>
                <c:pt idx="170">
                  <c:v>43.571428571428569</c:v>
                </c:pt>
                <c:pt idx="171">
                  <c:v>47.285714285714285</c:v>
                </c:pt>
                <c:pt idx="172">
                  <c:v>49</c:v>
                </c:pt>
                <c:pt idx="173">
                  <c:v>52</c:v>
                </c:pt>
                <c:pt idx="174">
                  <c:v>62.142857142857146</c:v>
                </c:pt>
                <c:pt idx="175">
                  <c:v>63.285714285714285</c:v>
                </c:pt>
                <c:pt idx="176">
                  <c:v>71.285714285714292</c:v>
                </c:pt>
              </c:numCache>
            </c:numRef>
          </c:val>
          <c:smooth val="0"/>
          <c:extLst>
            <c:ext xmlns:c16="http://schemas.microsoft.com/office/drawing/2014/chart" uri="{C3380CC4-5D6E-409C-BE32-E72D297353CC}">
              <c16:uniqueId val="{00000007-34B4-4DF2-98F3-5462D62B07E2}"/>
            </c:ext>
          </c:extLst>
        </c:ser>
        <c:dLbls>
          <c:showLegendKey val="0"/>
          <c:showVal val="0"/>
          <c:showCatName val="0"/>
          <c:showSerName val="0"/>
          <c:showPercent val="0"/>
          <c:showBubbleSize val="0"/>
        </c:dLbls>
        <c:marker val="1"/>
        <c:smooth val="0"/>
        <c:axId val="596545392"/>
        <c:axId val="596544408"/>
        <c:extLst/>
      </c:lineChart>
      <c:date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14"/>
        <c:majorTimeUnit val="days"/>
        <c:minorUnit val="14"/>
        <c:minorTimeUnit val="days"/>
      </c:dateAx>
      <c:valAx>
        <c:axId val="596544408"/>
        <c:scaling>
          <c:orientation val="minMax"/>
          <c:max val="125"/>
          <c:min val="0"/>
        </c:scaling>
        <c:delete val="0"/>
        <c:axPos val="l"/>
        <c:majorGridlines>
          <c:spPr>
            <a:ln w="9525" cap="flat" cmpd="sng" algn="ctr">
              <a:solidFill>
                <a:schemeClr val="tx1">
                  <a:lumMod val="15000"/>
                  <a:lumOff val="85000"/>
                </a:schemeClr>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50"/>
        <c:minorUnit val="25"/>
      </c:valAx>
      <c:spPr>
        <a:noFill/>
        <a:ln w="25400">
          <a:noFill/>
        </a:ln>
        <a:effectLst/>
      </c:spPr>
    </c:plotArea>
    <c:legend>
      <c:legendPos val="t"/>
      <c:layout>
        <c:manualLayout>
          <c:xMode val="edge"/>
          <c:yMode val="edge"/>
          <c:x val="9.6139444444444444E-2"/>
          <c:y val="0.13769805555555556"/>
          <c:w val="0.72370759418146369"/>
          <c:h val="3.399180775373045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chemeClr val="bg2">
                    <a:lumMod val="10000"/>
                  </a:schemeClr>
                </a:solidFill>
                <a:latin typeface="+mn-lt"/>
                <a:ea typeface="+mn-ea"/>
                <a:cs typeface="+mn-cs"/>
              </a:defRPr>
            </a:pPr>
            <a:r>
              <a:rPr lang="en-US" sz="2000" b="1" i="0" baseline="0">
                <a:solidFill>
                  <a:schemeClr val="bg2">
                    <a:lumMod val="10000"/>
                  </a:schemeClr>
                </a:solidFill>
                <a:effectLst/>
              </a:rPr>
              <a:t>Outbreak COVID-19 Utrecht</a:t>
            </a:r>
            <a:endParaRPr lang="en-NL" sz="2000">
              <a:solidFill>
                <a:schemeClr val="bg2">
                  <a:lumMod val="10000"/>
                </a:schemeClr>
              </a:solidFill>
              <a:effectLst/>
            </a:endParaRPr>
          </a:p>
        </c:rich>
      </c:tx>
      <c:layout>
        <c:manualLayout>
          <c:xMode val="edge"/>
          <c:yMode val="edge"/>
          <c:x val="0.2947501388888889"/>
          <c:y val="4.260916666666666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chemeClr val="bg2">
                  <a:lumMod val="10000"/>
                </a:scheme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8983708333333336"/>
        </c:manualLayout>
      </c:layout>
      <c:barChart>
        <c:barDir val="col"/>
        <c:grouping val="clustered"/>
        <c:varyColors val="0"/>
        <c:ser>
          <c:idx val="3"/>
          <c:order val="3"/>
          <c:tx>
            <c:strRef>
              <c:f>'Steden RIVM'!$X$3</c:f>
              <c:strCache>
                <c:ptCount val="1"/>
                <c:pt idx="0">
                  <c:v>Utrecht - Cases</c:v>
                </c:pt>
              </c:strCache>
            </c:strRef>
          </c:tx>
          <c:spPr>
            <a:solidFill>
              <a:srgbClr val="4472C4">
                <a:lumMod val="40000"/>
                <a:lumOff val="60000"/>
              </a:srgbClr>
            </a:solidFill>
            <a:ln>
              <a:noFill/>
            </a:ln>
            <a:effectLst/>
          </c:spPr>
          <c:invertIfNegative val="0"/>
          <c:cat>
            <c:numRef>
              <c:extLst>
                <c:ext xmlns:c15="http://schemas.microsoft.com/office/drawing/2012/chart" uri="{02D57815-91ED-43cb-92C2-25804820EDAC}">
                  <c15:fullRef>
                    <c15:sqref>'Steden RIVM'!$O$3:$O$183</c15:sqref>
                  </c15:fullRef>
                </c:ext>
              </c:extLst>
              <c:f>'Steden RIVM'!$O$4:$O$183</c:f>
              <c:numCache>
                <c:formatCode>m/d/yyyy</c:formatCode>
                <c:ptCount val="180"/>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pt idx="173">
                  <c:v>44076</c:v>
                </c:pt>
                <c:pt idx="174">
                  <c:v>44077</c:v>
                </c:pt>
                <c:pt idx="175">
                  <c:v>44078</c:v>
                </c:pt>
                <c:pt idx="176">
                  <c:v>44079</c:v>
                </c:pt>
                <c:pt idx="177">
                  <c:v>44080</c:v>
                </c:pt>
                <c:pt idx="178">
                  <c:v>44081</c:v>
                </c:pt>
                <c:pt idx="179">
                  <c:v>44082</c:v>
                </c:pt>
              </c:numCache>
            </c:numRef>
          </c:cat>
          <c:val>
            <c:numRef>
              <c:extLst>
                <c:ext xmlns:c15="http://schemas.microsoft.com/office/drawing/2012/chart" uri="{02D57815-91ED-43cb-92C2-25804820EDAC}">
                  <c15:fullRef>
                    <c15:sqref>'Steden RIVM'!$X$4:$X$183</c15:sqref>
                  </c15:fullRef>
                </c:ext>
              </c:extLst>
              <c:f>'Steden RIVM'!$X$5:$X$183</c:f>
              <c:numCache>
                <c:formatCode>General</c:formatCode>
                <c:ptCount val="179"/>
                <c:pt idx="0">
                  <c:v>4</c:v>
                </c:pt>
                <c:pt idx="1">
                  <c:v>8</c:v>
                </c:pt>
                <c:pt idx="2">
                  <c:v>10</c:v>
                </c:pt>
                <c:pt idx="3">
                  <c:v>12</c:v>
                </c:pt>
                <c:pt idx="4">
                  <c:v>9</c:v>
                </c:pt>
                <c:pt idx="5">
                  <c:v>14</c:v>
                </c:pt>
                <c:pt idx="6">
                  <c:v>39</c:v>
                </c:pt>
                <c:pt idx="7">
                  <c:v>1</c:v>
                </c:pt>
                <c:pt idx="8">
                  <c:v>10</c:v>
                </c:pt>
                <c:pt idx="9">
                  <c:v>14</c:v>
                </c:pt>
                <c:pt idx="10">
                  <c:v>15</c:v>
                </c:pt>
                <c:pt idx="11">
                  <c:v>31</c:v>
                </c:pt>
                <c:pt idx="12">
                  <c:v>24</c:v>
                </c:pt>
                <c:pt idx="13">
                  <c:v>28</c:v>
                </c:pt>
                <c:pt idx="14">
                  <c:v>23</c:v>
                </c:pt>
                <c:pt idx="15">
                  <c:v>25</c:v>
                </c:pt>
                <c:pt idx="16">
                  <c:v>17</c:v>
                </c:pt>
                <c:pt idx="17">
                  <c:v>23</c:v>
                </c:pt>
                <c:pt idx="18">
                  <c:v>16</c:v>
                </c:pt>
                <c:pt idx="19">
                  <c:v>29</c:v>
                </c:pt>
                <c:pt idx="20">
                  <c:v>18</c:v>
                </c:pt>
                <c:pt idx="21">
                  <c:v>13</c:v>
                </c:pt>
                <c:pt idx="22">
                  <c:v>15</c:v>
                </c:pt>
                <c:pt idx="23">
                  <c:v>14</c:v>
                </c:pt>
                <c:pt idx="24">
                  <c:v>12</c:v>
                </c:pt>
                <c:pt idx="25">
                  <c:v>20</c:v>
                </c:pt>
                <c:pt idx="26">
                  <c:v>10</c:v>
                </c:pt>
                <c:pt idx="27">
                  <c:v>16</c:v>
                </c:pt>
                <c:pt idx="28">
                  <c:v>14</c:v>
                </c:pt>
                <c:pt idx="29">
                  <c:v>23</c:v>
                </c:pt>
                <c:pt idx="30">
                  <c:v>25</c:v>
                </c:pt>
                <c:pt idx="31">
                  <c:v>19</c:v>
                </c:pt>
                <c:pt idx="32">
                  <c:v>14</c:v>
                </c:pt>
                <c:pt idx="33">
                  <c:v>14</c:v>
                </c:pt>
                <c:pt idx="34">
                  <c:v>19</c:v>
                </c:pt>
                <c:pt idx="35">
                  <c:v>15</c:v>
                </c:pt>
                <c:pt idx="36">
                  <c:v>13</c:v>
                </c:pt>
                <c:pt idx="37">
                  <c:v>7</c:v>
                </c:pt>
                <c:pt idx="38">
                  <c:v>16</c:v>
                </c:pt>
                <c:pt idx="39">
                  <c:v>8</c:v>
                </c:pt>
                <c:pt idx="40">
                  <c:v>16</c:v>
                </c:pt>
                <c:pt idx="41">
                  <c:v>20</c:v>
                </c:pt>
                <c:pt idx="42">
                  <c:v>13</c:v>
                </c:pt>
                <c:pt idx="43">
                  <c:v>27</c:v>
                </c:pt>
                <c:pt idx="44">
                  <c:v>7</c:v>
                </c:pt>
                <c:pt idx="45">
                  <c:v>11</c:v>
                </c:pt>
                <c:pt idx="46">
                  <c:v>11</c:v>
                </c:pt>
                <c:pt idx="47">
                  <c:v>14</c:v>
                </c:pt>
                <c:pt idx="48">
                  <c:v>13</c:v>
                </c:pt>
                <c:pt idx="49">
                  <c:v>14</c:v>
                </c:pt>
                <c:pt idx="50">
                  <c:v>13</c:v>
                </c:pt>
                <c:pt idx="51">
                  <c:v>4</c:v>
                </c:pt>
                <c:pt idx="52">
                  <c:v>12</c:v>
                </c:pt>
                <c:pt idx="53">
                  <c:v>1</c:v>
                </c:pt>
                <c:pt idx="54">
                  <c:v>42</c:v>
                </c:pt>
                <c:pt idx="55">
                  <c:v>7</c:v>
                </c:pt>
                <c:pt idx="56">
                  <c:v>4</c:v>
                </c:pt>
                <c:pt idx="57">
                  <c:v>13</c:v>
                </c:pt>
                <c:pt idx="58">
                  <c:v>2</c:v>
                </c:pt>
                <c:pt idx="59">
                  <c:v>7</c:v>
                </c:pt>
                <c:pt idx="60">
                  <c:v>7</c:v>
                </c:pt>
                <c:pt idx="61">
                  <c:v>9</c:v>
                </c:pt>
                <c:pt idx="62">
                  <c:v>4</c:v>
                </c:pt>
                <c:pt idx="63">
                  <c:v>10</c:v>
                </c:pt>
                <c:pt idx="64">
                  <c:v>6</c:v>
                </c:pt>
                <c:pt idx="65">
                  <c:v>3</c:v>
                </c:pt>
                <c:pt idx="66">
                  <c:v>0</c:v>
                </c:pt>
                <c:pt idx="67">
                  <c:v>8</c:v>
                </c:pt>
                <c:pt idx="68">
                  <c:v>10</c:v>
                </c:pt>
                <c:pt idx="69">
                  <c:v>6</c:v>
                </c:pt>
                <c:pt idx="70">
                  <c:v>9</c:v>
                </c:pt>
                <c:pt idx="71">
                  <c:v>4</c:v>
                </c:pt>
                <c:pt idx="72">
                  <c:v>6</c:v>
                </c:pt>
                <c:pt idx="73">
                  <c:v>5</c:v>
                </c:pt>
                <c:pt idx="74">
                  <c:v>8</c:v>
                </c:pt>
                <c:pt idx="75">
                  <c:v>12</c:v>
                </c:pt>
                <c:pt idx="76">
                  <c:v>13</c:v>
                </c:pt>
                <c:pt idx="77">
                  <c:v>5</c:v>
                </c:pt>
                <c:pt idx="78">
                  <c:v>18</c:v>
                </c:pt>
                <c:pt idx="79">
                  <c:v>7</c:v>
                </c:pt>
                <c:pt idx="80">
                  <c:v>8</c:v>
                </c:pt>
                <c:pt idx="81">
                  <c:v>7</c:v>
                </c:pt>
                <c:pt idx="82">
                  <c:v>13</c:v>
                </c:pt>
                <c:pt idx="83">
                  <c:v>17</c:v>
                </c:pt>
                <c:pt idx="84">
                  <c:v>10</c:v>
                </c:pt>
                <c:pt idx="85">
                  <c:v>9</c:v>
                </c:pt>
                <c:pt idx="86">
                  <c:v>8</c:v>
                </c:pt>
                <c:pt idx="87">
                  <c:v>7</c:v>
                </c:pt>
                <c:pt idx="88">
                  <c:v>10</c:v>
                </c:pt>
                <c:pt idx="89">
                  <c:v>8</c:v>
                </c:pt>
                <c:pt idx="90">
                  <c:v>10</c:v>
                </c:pt>
                <c:pt idx="91">
                  <c:v>3</c:v>
                </c:pt>
                <c:pt idx="92">
                  <c:v>9</c:v>
                </c:pt>
                <c:pt idx="93">
                  <c:v>8</c:v>
                </c:pt>
                <c:pt idx="94">
                  <c:v>10</c:v>
                </c:pt>
                <c:pt idx="95">
                  <c:v>7</c:v>
                </c:pt>
                <c:pt idx="96">
                  <c:v>4</c:v>
                </c:pt>
                <c:pt idx="97">
                  <c:v>3</c:v>
                </c:pt>
                <c:pt idx="98">
                  <c:v>5</c:v>
                </c:pt>
                <c:pt idx="99">
                  <c:v>6</c:v>
                </c:pt>
                <c:pt idx="100">
                  <c:v>5</c:v>
                </c:pt>
                <c:pt idx="101">
                  <c:v>10</c:v>
                </c:pt>
                <c:pt idx="102">
                  <c:v>4</c:v>
                </c:pt>
                <c:pt idx="103">
                  <c:v>15</c:v>
                </c:pt>
                <c:pt idx="104">
                  <c:v>3</c:v>
                </c:pt>
                <c:pt idx="105">
                  <c:v>3</c:v>
                </c:pt>
                <c:pt idx="106">
                  <c:v>3</c:v>
                </c:pt>
                <c:pt idx="107">
                  <c:v>7</c:v>
                </c:pt>
                <c:pt idx="108">
                  <c:v>4</c:v>
                </c:pt>
                <c:pt idx="109">
                  <c:v>2</c:v>
                </c:pt>
                <c:pt idx="110">
                  <c:v>0</c:v>
                </c:pt>
                <c:pt idx="111">
                  <c:v>1</c:v>
                </c:pt>
                <c:pt idx="112">
                  <c:v>10</c:v>
                </c:pt>
                <c:pt idx="113">
                  <c:v>6</c:v>
                </c:pt>
                <c:pt idx="114">
                  <c:v>1</c:v>
                </c:pt>
                <c:pt idx="115">
                  <c:v>3</c:v>
                </c:pt>
                <c:pt idx="116">
                  <c:v>0</c:v>
                </c:pt>
                <c:pt idx="117">
                  <c:v>7</c:v>
                </c:pt>
                <c:pt idx="118">
                  <c:v>2</c:v>
                </c:pt>
                <c:pt idx="119">
                  <c:v>6</c:v>
                </c:pt>
                <c:pt idx="120">
                  <c:v>2</c:v>
                </c:pt>
                <c:pt idx="121">
                  <c:v>7</c:v>
                </c:pt>
                <c:pt idx="122">
                  <c:v>4</c:v>
                </c:pt>
                <c:pt idx="123">
                  <c:v>10</c:v>
                </c:pt>
                <c:pt idx="124">
                  <c:v>5</c:v>
                </c:pt>
                <c:pt idx="125">
                  <c:v>5</c:v>
                </c:pt>
                <c:pt idx="126">
                  <c:v>8</c:v>
                </c:pt>
                <c:pt idx="127">
                  <c:v>8</c:v>
                </c:pt>
                <c:pt idx="128">
                  <c:v>12</c:v>
                </c:pt>
                <c:pt idx="129">
                  <c:v>6</c:v>
                </c:pt>
                <c:pt idx="130">
                  <c:v>5</c:v>
                </c:pt>
                <c:pt idx="131">
                  <c:v>6</c:v>
                </c:pt>
                <c:pt idx="132">
                  <c:v>1</c:v>
                </c:pt>
                <c:pt idx="133">
                  <c:v>5</c:v>
                </c:pt>
                <c:pt idx="134">
                  <c:v>5</c:v>
                </c:pt>
                <c:pt idx="135">
                  <c:v>4</c:v>
                </c:pt>
                <c:pt idx="136">
                  <c:v>2</c:v>
                </c:pt>
                <c:pt idx="137">
                  <c:v>11</c:v>
                </c:pt>
                <c:pt idx="138">
                  <c:v>14</c:v>
                </c:pt>
                <c:pt idx="139">
                  <c:v>25</c:v>
                </c:pt>
                <c:pt idx="140">
                  <c:v>6</c:v>
                </c:pt>
                <c:pt idx="141">
                  <c:v>14</c:v>
                </c:pt>
                <c:pt idx="142">
                  <c:v>12</c:v>
                </c:pt>
                <c:pt idx="143">
                  <c:v>17</c:v>
                </c:pt>
                <c:pt idx="144">
                  <c:v>12</c:v>
                </c:pt>
                <c:pt idx="145">
                  <c:v>27</c:v>
                </c:pt>
                <c:pt idx="146">
                  <c:v>33</c:v>
                </c:pt>
                <c:pt idx="147">
                  <c:v>17</c:v>
                </c:pt>
                <c:pt idx="148">
                  <c:v>20</c:v>
                </c:pt>
                <c:pt idx="149">
                  <c:v>16</c:v>
                </c:pt>
                <c:pt idx="150">
                  <c:v>17</c:v>
                </c:pt>
                <c:pt idx="151">
                  <c:v>20</c:v>
                </c:pt>
                <c:pt idx="152">
                  <c:v>18</c:v>
                </c:pt>
                <c:pt idx="153">
                  <c:v>17</c:v>
                </c:pt>
                <c:pt idx="154">
                  <c:v>19</c:v>
                </c:pt>
                <c:pt idx="155">
                  <c:v>13</c:v>
                </c:pt>
                <c:pt idx="156">
                  <c:v>13</c:v>
                </c:pt>
                <c:pt idx="157">
                  <c:v>10</c:v>
                </c:pt>
                <c:pt idx="158">
                  <c:v>16</c:v>
                </c:pt>
                <c:pt idx="159">
                  <c:v>14</c:v>
                </c:pt>
                <c:pt idx="160">
                  <c:v>17</c:v>
                </c:pt>
                <c:pt idx="161">
                  <c:v>25</c:v>
                </c:pt>
                <c:pt idx="162">
                  <c:v>16</c:v>
                </c:pt>
                <c:pt idx="163">
                  <c:v>14</c:v>
                </c:pt>
                <c:pt idx="164">
                  <c:v>13</c:v>
                </c:pt>
                <c:pt idx="165">
                  <c:v>10</c:v>
                </c:pt>
                <c:pt idx="166">
                  <c:v>28</c:v>
                </c:pt>
                <c:pt idx="167">
                  <c:v>12</c:v>
                </c:pt>
                <c:pt idx="168">
                  <c:v>21</c:v>
                </c:pt>
                <c:pt idx="169">
                  <c:v>26</c:v>
                </c:pt>
                <c:pt idx="170">
                  <c:v>18</c:v>
                </c:pt>
                <c:pt idx="171">
                  <c:v>17</c:v>
                </c:pt>
                <c:pt idx="172">
                  <c:v>26</c:v>
                </c:pt>
                <c:pt idx="173">
                  <c:v>17</c:v>
                </c:pt>
                <c:pt idx="174">
                  <c:v>29</c:v>
                </c:pt>
                <c:pt idx="175">
                  <c:v>28</c:v>
                </c:pt>
                <c:pt idx="176">
                  <c:v>0</c:v>
                </c:pt>
                <c:pt idx="177">
                  <c:v>0</c:v>
                </c:pt>
                <c:pt idx="178">
                  <c:v>0</c:v>
                </c:pt>
              </c:numCache>
            </c:numRef>
          </c:val>
          <c:extLst>
            <c:ext xmlns:c16="http://schemas.microsoft.com/office/drawing/2014/chart" uri="{C3380CC4-5D6E-409C-BE32-E72D297353CC}">
              <c16:uniqueId val="{00000000-A6B2-4E8B-9BCD-96F74607E6AB}"/>
            </c:ext>
          </c:extLst>
        </c:ser>
        <c:dLbls>
          <c:showLegendKey val="0"/>
          <c:showVal val="0"/>
          <c:showCatName val="0"/>
          <c:showSerName val="0"/>
          <c:showPercent val="0"/>
          <c:showBubbleSize val="0"/>
        </c:dLbls>
        <c:gapWidth val="40"/>
        <c:axId val="596545392"/>
        <c:axId val="596544408"/>
        <c:extLst>
          <c:ext xmlns:c15="http://schemas.microsoft.com/office/drawing/2012/chart" uri="{02D57815-91ED-43cb-92C2-25804820EDAC}">
            <c15:filteredBarSeries>
              <c15:ser>
                <c:idx val="1"/>
                <c:order val="0"/>
                <c:tx>
                  <c:strRef>
                    <c:extLst>
                      <c:ext uri="{02D57815-91ED-43cb-92C2-25804820EDAC}">
                        <c15:formulaRef>
                          <c15:sqref>'Steden RIVM'!$P$3</c15:sqref>
                        </c15:formulaRef>
                      </c:ext>
                    </c:extLst>
                    <c:strCache>
                      <c:ptCount val="1"/>
                      <c:pt idx="0">
                        <c:v>Rotterdam - Cases</c:v>
                      </c:pt>
                    </c:strCache>
                  </c:strRef>
                </c:tx>
                <c:spPr>
                  <a:solidFill>
                    <a:schemeClr val="dk1">
                      <a:tint val="55000"/>
                    </a:schemeClr>
                  </a:solidFill>
                  <a:ln w="44450">
                    <a:solidFill>
                      <a:schemeClr val="accent1"/>
                    </a:solidFill>
                  </a:ln>
                  <a:effectLst/>
                </c:spPr>
                <c:invertIfNegative val="0"/>
                <c:cat>
                  <c:numRef>
                    <c:extLst>
                      <c:ext uri="{02D57815-91ED-43cb-92C2-25804820EDAC}">
                        <c15:fullRef>
                          <c15:sqref>'Steden RIVM'!$O$3:$O$183</c15:sqref>
                        </c15:fullRef>
                        <c15:formulaRef>
                          <c15:sqref>'Steden RIVM'!$O$4:$O$183</c15:sqref>
                        </c15:formulaRef>
                      </c:ext>
                    </c:extLst>
                    <c:numCache>
                      <c:formatCode>m/d/yyyy</c:formatCode>
                      <c:ptCount val="180"/>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pt idx="173">
                        <c:v>44076</c:v>
                      </c:pt>
                      <c:pt idx="174">
                        <c:v>44077</c:v>
                      </c:pt>
                      <c:pt idx="175">
                        <c:v>44078</c:v>
                      </c:pt>
                      <c:pt idx="176">
                        <c:v>44079</c:v>
                      </c:pt>
                      <c:pt idx="177">
                        <c:v>44080</c:v>
                      </c:pt>
                      <c:pt idx="178">
                        <c:v>44081</c:v>
                      </c:pt>
                      <c:pt idx="179">
                        <c:v>44082</c:v>
                      </c:pt>
                    </c:numCache>
                  </c:numRef>
                </c:cat>
                <c:val>
                  <c:numRef>
                    <c:extLst>
                      <c:ext uri="{02D57815-91ED-43cb-92C2-25804820EDAC}">
                        <c15:fullRef>
                          <c15:sqref>'Steden RIVM'!$P$5:$P$149</c15:sqref>
                        </c15:fullRef>
                        <c15:formulaRef>
                          <c15:sqref>'Steden RIVM'!$P$6:$P$149</c15:sqref>
                        </c15:formulaRef>
                      </c:ext>
                    </c:extLst>
                    <c:numCache>
                      <c:formatCode>General</c:formatCode>
                      <c:ptCount val="144"/>
                      <c:pt idx="0">
                        <c:v>1</c:v>
                      </c:pt>
                      <c:pt idx="1">
                        <c:v>5</c:v>
                      </c:pt>
                      <c:pt idx="2">
                        <c:v>11</c:v>
                      </c:pt>
                      <c:pt idx="3">
                        <c:v>17</c:v>
                      </c:pt>
                      <c:pt idx="4">
                        <c:v>23</c:v>
                      </c:pt>
                      <c:pt idx="5">
                        <c:v>33</c:v>
                      </c:pt>
                      <c:pt idx="6">
                        <c:v>7</c:v>
                      </c:pt>
                      <c:pt idx="7">
                        <c:v>19</c:v>
                      </c:pt>
                      <c:pt idx="8">
                        <c:v>10</c:v>
                      </c:pt>
                      <c:pt idx="9">
                        <c:v>15</c:v>
                      </c:pt>
                      <c:pt idx="10">
                        <c:v>23</c:v>
                      </c:pt>
                      <c:pt idx="11">
                        <c:v>18</c:v>
                      </c:pt>
                      <c:pt idx="12">
                        <c:v>45</c:v>
                      </c:pt>
                      <c:pt idx="13">
                        <c:v>59</c:v>
                      </c:pt>
                      <c:pt idx="14">
                        <c:v>34</c:v>
                      </c:pt>
                      <c:pt idx="15">
                        <c:v>34</c:v>
                      </c:pt>
                      <c:pt idx="16">
                        <c:v>27</c:v>
                      </c:pt>
                      <c:pt idx="17">
                        <c:v>53</c:v>
                      </c:pt>
                      <c:pt idx="18">
                        <c:v>48</c:v>
                      </c:pt>
                      <c:pt idx="19">
                        <c:v>48</c:v>
                      </c:pt>
                      <c:pt idx="20">
                        <c:v>30</c:v>
                      </c:pt>
                      <c:pt idx="21">
                        <c:v>90</c:v>
                      </c:pt>
                      <c:pt idx="22">
                        <c:v>83</c:v>
                      </c:pt>
                      <c:pt idx="23">
                        <c:v>35</c:v>
                      </c:pt>
                      <c:pt idx="24">
                        <c:v>71</c:v>
                      </c:pt>
                      <c:pt idx="25">
                        <c:v>84</c:v>
                      </c:pt>
                      <c:pt idx="26">
                        <c:v>38</c:v>
                      </c:pt>
                      <c:pt idx="27">
                        <c:v>135</c:v>
                      </c:pt>
                      <c:pt idx="28">
                        <c:v>60</c:v>
                      </c:pt>
                      <c:pt idx="29">
                        <c:v>50</c:v>
                      </c:pt>
                      <c:pt idx="30">
                        <c:v>51</c:v>
                      </c:pt>
                      <c:pt idx="31">
                        <c:v>42</c:v>
                      </c:pt>
                      <c:pt idx="32">
                        <c:v>51</c:v>
                      </c:pt>
                      <c:pt idx="33">
                        <c:v>46</c:v>
                      </c:pt>
                      <c:pt idx="34">
                        <c:v>82</c:v>
                      </c:pt>
                      <c:pt idx="35">
                        <c:v>55</c:v>
                      </c:pt>
                      <c:pt idx="36">
                        <c:v>29</c:v>
                      </c:pt>
                      <c:pt idx="37">
                        <c:v>34</c:v>
                      </c:pt>
                      <c:pt idx="38">
                        <c:v>31</c:v>
                      </c:pt>
                      <c:pt idx="39">
                        <c:v>50</c:v>
                      </c:pt>
                      <c:pt idx="40">
                        <c:v>45</c:v>
                      </c:pt>
                      <c:pt idx="41">
                        <c:v>42</c:v>
                      </c:pt>
                      <c:pt idx="42">
                        <c:v>35</c:v>
                      </c:pt>
                      <c:pt idx="43">
                        <c:v>34</c:v>
                      </c:pt>
                      <c:pt idx="44">
                        <c:v>3</c:v>
                      </c:pt>
                      <c:pt idx="45">
                        <c:v>30</c:v>
                      </c:pt>
                      <c:pt idx="46">
                        <c:v>36</c:v>
                      </c:pt>
                      <c:pt idx="47">
                        <c:v>41</c:v>
                      </c:pt>
                      <c:pt idx="48">
                        <c:v>32</c:v>
                      </c:pt>
                      <c:pt idx="49">
                        <c:v>26</c:v>
                      </c:pt>
                      <c:pt idx="50">
                        <c:v>0</c:v>
                      </c:pt>
                      <c:pt idx="51">
                        <c:v>31</c:v>
                      </c:pt>
                      <c:pt idx="52">
                        <c:v>5</c:v>
                      </c:pt>
                      <c:pt idx="53">
                        <c:v>34</c:v>
                      </c:pt>
                      <c:pt idx="54">
                        <c:v>9</c:v>
                      </c:pt>
                      <c:pt idx="55">
                        <c:v>18</c:v>
                      </c:pt>
                      <c:pt idx="56">
                        <c:v>13</c:v>
                      </c:pt>
                      <c:pt idx="57">
                        <c:v>4</c:v>
                      </c:pt>
                      <c:pt idx="58">
                        <c:v>22</c:v>
                      </c:pt>
                      <c:pt idx="59">
                        <c:v>17</c:v>
                      </c:pt>
                      <c:pt idx="60">
                        <c:v>16</c:v>
                      </c:pt>
                      <c:pt idx="61">
                        <c:v>11</c:v>
                      </c:pt>
                      <c:pt idx="62">
                        <c:v>24</c:v>
                      </c:pt>
                      <c:pt idx="63">
                        <c:v>7</c:v>
                      </c:pt>
                      <c:pt idx="64">
                        <c:v>22</c:v>
                      </c:pt>
                      <c:pt idx="65">
                        <c:v>6</c:v>
                      </c:pt>
                      <c:pt idx="66">
                        <c:v>9</c:v>
                      </c:pt>
                      <c:pt idx="67">
                        <c:v>26</c:v>
                      </c:pt>
                      <c:pt idx="68">
                        <c:v>13</c:v>
                      </c:pt>
                      <c:pt idx="69">
                        <c:v>5</c:v>
                      </c:pt>
                      <c:pt idx="70">
                        <c:v>10</c:v>
                      </c:pt>
                      <c:pt idx="71">
                        <c:v>14</c:v>
                      </c:pt>
                      <c:pt idx="72">
                        <c:v>5</c:v>
                      </c:pt>
                      <c:pt idx="73">
                        <c:v>11</c:v>
                      </c:pt>
                      <c:pt idx="74">
                        <c:v>6</c:v>
                      </c:pt>
                      <c:pt idx="75">
                        <c:v>3</c:v>
                      </c:pt>
                      <c:pt idx="76">
                        <c:v>6</c:v>
                      </c:pt>
                      <c:pt idx="77">
                        <c:v>1</c:v>
                      </c:pt>
                      <c:pt idx="78">
                        <c:v>3</c:v>
                      </c:pt>
                      <c:pt idx="79">
                        <c:v>2</c:v>
                      </c:pt>
                      <c:pt idx="80">
                        <c:v>6</c:v>
                      </c:pt>
                      <c:pt idx="81">
                        <c:v>11</c:v>
                      </c:pt>
                      <c:pt idx="82">
                        <c:v>21</c:v>
                      </c:pt>
                      <c:pt idx="83">
                        <c:v>18</c:v>
                      </c:pt>
                      <c:pt idx="84">
                        <c:v>20</c:v>
                      </c:pt>
                      <c:pt idx="85">
                        <c:v>11</c:v>
                      </c:pt>
                      <c:pt idx="86">
                        <c:v>14</c:v>
                      </c:pt>
                      <c:pt idx="87">
                        <c:v>14</c:v>
                      </c:pt>
                      <c:pt idx="88">
                        <c:v>12</c:v>
                      </c:pt>
                      <c:pt idx="89">
                        <c:v>27</c:v>
                      </c:pt>
                      <c:pt idx="90">
                        <c:v>18</c:v>
                      </c:pt>
                      <c:pt idx="91">
                        <c:v>9</c:v>
                      </c:pt>
                      <c:pt idx="92">
                        <c:v>9</c:v>
                      </c:pt>
                      <c:pt idx="93">
                        <c:v>17</c:v>
                      </c:pt>
                      <c:pt idx="94">
                        <c:v>9</c:v>
                      </c:pt>
                      <c:pt idx="95">
                        <c:v>8</c:v>
                      </c:pt>
                      <c:pt idx="96">
                        <c:v>8</c:v>
                      </c:pt>
                      <c:pt idx="97">
                        <c:v>12</c:v>
                      </c:pt>
                      <c:pt idx="98">
                        <c:v>6</c:v>
                      </c:pt>
                      <c:pt idx="99">
                        <c:v>1</c:v>
                      </c:pt>
                      <c:pt idx="100">
                        <c:v>3</c:v>
                      </c:pt>
                      <c:pt idx="101">
                        <c:v>7</c:v>
                      </c:pt>
                      <c:pt idx="102">
                        <c:v>7</c:v>
                      </c:pt>
                      <c:pt idx="103">
                        <c:v>8</c:v>
                      </c:pt>
                      <c:pt idx="104">
                        <c:v>6</c:v>
                      </c:pt>
                      <c:pt idx="105">
                        <c:v>13</c:v>
                      </c:pt>
                      <c:pt idx="106">
                        <c:v>8</c:v>
                      </c:pt>
                      <c:pt idx="107">
                        <c:v>5</c:v>
                      </c:pt>
                      <c:pt idx="108">
                        <c:v>8</c:v>
                      </c:pt>
                      <c:pt idx="109">
                        <c:v>8</c:v>
                      </c:pt>
                      <c:pt idx="110">
                        <c:v>4</c:v>
                      </c:pt>
                      <c:pt idx="111">
                        <c:v>7</c:v>
                      </c:pt>
                      <c:pt idx="112">
                        <c:v>7</c:v>
                      </c:pt>
                      <c:pt idx="113">
                        <c:v>12</c:v>
                      </c:pt>
                      <c:pt idx="114">
                        <c:v>0</c:v>
                      </c:pt>
                      <c:pt idx="115">
                        <c:v>4</c:v>
                      </c:pt>
                      <c:pt idx="116">
                        <c:v>10</c:v>
                      </c:pt>
                      <c:pt idx="117">
                        <c:v>7</c:v>
                      </c:pt>
                      <c:pt idx="118">
                        <c:v>14</c:v>
                      </c:pt>
                      <c:pt idx="119">
                        <c:v>30</c:v>
                      </c:pt>
                      <c:pt idx="120">
                        <c:v>7</c:v>
                      </c:pt>
                      <c:pt idx="121">
                        <c:v>31</c:v>
                      </c:pt>
                      <c:pt idx="122">
                        <c:v>20</c:v>
                      </c:pt>
                      <c:pt idx="123">
                        <c:v>15</c:v>
                      </c:pt>
                      <c:pt idx="124">
                        <c:v>15</c:v>
                      </c:pt>
                      <c:pt idx="125">
                        <c:v>10</c:v>
                      </c:pt>
                      <c:pt idx="126">
                        <c:v>22</c:v>
                      </c:pt>
                      <c:pt idx="127">
                        <c:v>33</c:v>
                      </c:pt>
                      <c:pt idx="128">
                        <c:v>23</c:v>
                      </c:pt>
                      <c:pt idx="129">
                        <c:v>28</c:v>
                      </c:pt>
                      <c:pt idx="130">
                        <c:v>35</c:v>
                      </c:pt>
                      <c:pt idx="131">
                        <c:v>49</c:v>
                      </c:pt>
                      <c:pt idx="132">
                        <c:v>23</c:v>
                      </c:pt>
                      <c:pt idx="133">
                        <c:v>49</c:v>
                      </c:pt>
                      <c:pt idx="134">
                        <c:v>39</c:v>
                      </c:pt>
                      <c:pt idx="135">
                        <c:v>48</c:v>
                      </c:pt>
                      <c:pt idx="136">
                        <c:v>43</c:v>
                      </c:pt>
                      <c:pt idx="137">
                        <c:v>76</c:v>
                      </c:pt>
                      <c:pt idx="138">
                        <c:v>64</c:v>
                      </c:pt>
                      <c:pt idx="139">
                        <c:v>95</c:v>
                      </c:pt>
                      <c:pt idx="140">
                        <c:v>77</c:v>
                      </c:pt>
                      <c:pt idx="141">
                        <c:v>93</c:v>
                      </c:pt>
                      <c:pt idx="142">
                        <c:v>93</c:v>
                      </c:pt>
                      <c:pt idx="143">
                        <c:v>89</c:v>
                      </c:pt>
                    </c:numCache>
                  </c:numRef>
                </c:val>
                <c:extLst>
                  <c:ext xmlns:c16="http://schemas.microsoft.com/office/drawing/2014/chart" uri="{C3380CC4-5D6E-409C-BE32-E72D297353CC}">
                    <c16:uniqueId val="{00000002-A6B2-4E8B-9BCD-96F74607E6AB}"/>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'Steden RIVM'!$R$3</c15:sqref>
                        </c15:formulaRef>
                      </c:ext>
                    </c:extLst>
                    <c:strCache>
                      <c:ptCount val="1"/>
                    </c:strCache>
                  </c:strRef>
                </c:tx>
                <c:spPr>
                  <a:solidFill>
                    <a:schemeClr val="accent1">
                      <a:lumMod val="60000"/>
                      <a:lumOff val="40000"/>
                    </a:schemeClr>
                  </a:solidFill>
                  <a:ln>
                    <a:noFill/>
                  </a:ln>
                  <a:effectLst/>
                </c:spPr>
                <c:invertIfNegative val="0"/>
                <c:cat>
                  <c:numRef>
                    <c:extLst>
                      <c:ext xmlns:c15="http://schemas.microsoft.com/office/drawing/2012/chart" uri="{02D57815-91ED-43cb-92C2-25804820EDAC}">
                        <c15:fullRef>
                          <c15:sqref>'Steden RIVM'!$O$3:$O$183</c15:sqref>
                        </c15:fullRef>
                        <c15:formulaRef>
                          <c15:sqref>'Steden RIVM'!$O$4:$O$183</c15:sqref>
                        </c15:formulaRef>
                      </c:ext>
                    </c:extLst>
                    <c:numCache>
                      <c:formatCode>m/d/yyyy</c:formatCode>
                      <c:ptCount val="180"/>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pt idx="173">
                        <c:v>44076</c:v>
                      </c:pt>
                      <c:pt idx="174">
                        <c:v>44077</c:v>
                      </c:pt>
                      <c:pt idx="175">
                        <c:v>44078</c:v>
                      </c:pt>
                      <c:pt idx="176">
                        <c:v>44079</c:v>
                      </c:pt>
                      <c:pt idx="177">
                        <c:v>44080</c:v>
                      </c:pt>
                      <c:pt idx="178">
                        <c:v>44081</c:v>
                      </c:pt>
                      <c:pt idx="179">
                        <c:v>44082</c:v>
                      </c:pt>
                    </c:numCache>
                  </c:numRef>
                </c:cat>
                <c:val>
                  <c:numRef>
                    <c:extLst>
                      <c:ext xmlns:c15="http://schemas.microsoft.com/office/drawing/2012/chart" uri="{02D57815-91ED-43cb-92C2-25804820EDAC}">
                        <c15:fullRef>
                          <c15:sqref>'Steden RIVM'!$R$5:$R$149</c15:sqref>
                        </c15:fullRef>
                        <c15:formulaRef>
                          <c15:sqref>'Steden RIVM'!$R$6:$R$149</c15:sqref>
                        </c15:formulaRef>
                      </c:ext>
                    </c:extLst>
                    <c:numCache>
                      <c:formatCode>General</c:formatCode>
                      <c:ptCount val="144"/>
                    </c:numCache>
                  </c:numRef>
                </c:val>
                <c:extLst xmlns:c15="http://schemas.microsoft.com/office/drawing/2012/chart">
                  <c:ext xmlns:c16="http://schemas.microsoft.com/office/drawing/2014/chart" uri="{C3380CC4-5D6E-409C-BE32-E72D297353CC}">
                    <c16:uniqueId val="{00000064-A6B2-4E8B-9BCD-96F74607E6AB}"/>
                  </c:ext>
                </c:extLst>
              </c15:ser>
            </c15:filteredBarSeries>
          </c:ext>
        </c:extLst>
      </c:barChart>
      <c:lineChart>
        <c:grouping val="standard"/>
        <c:varyColors val="0"/>
        <c:ser>
          <c:idx val="4"/>
          <c:order val="4"/>
          <c:tx>
            <c:strRef>
              <c:f>'Steden RIVM'!$Y$3</c:f>
              <c:strCache>
                <c:ptCount val="1"/>
                <c:pt idx="0">
                  <c:v>7 day MA - Utrecht</c:v>
                </c:pt>
              </c:strCache>
            </c:strRef>
          </c:tx>
          <c:spPr>
            <a:ln w="44450" cap="rnd">
              <a:solidFill>
                <a:srgbClr val="4472C4"/>
              </a:solidFill>
              <a:round/>
            </a:ln>
            <a:effectLst/>
          </c:spPr>
          <c:marker>
            <c:symbol val="none"/>
          </c:marker>
          <c:cat>
            <c:numRef>
              <c:extLst>
                <c:ext xmlns:c15="http://schemas.microsoft.com/office/drawing/2012/chart" uri="{02D57815-91ED-43cb-92C2-25804820EDAC}">
                  <c15:fullRef>
                    <c15:sqref>'Steden RIVM'!$O$3:$O$183</c15:sqref>
                  </c15:fullRef>
                </c:ext>
              </c:extLst>
              <c:f>'Steden RIVM'!$O$4:$O$183</c:f>
              <c:numCache>
                <c:formatCode>m/d/yyyy</c:formatCode>
                <c:ptCount val="180"/>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pt idx="173">
                  <c:v>44076</c:v>
                </c:pt>
                <c:pt idx="174">
                  <c:v>44077</c:v>
                </c:pt>
                <c:pt idx="175">
                  <c:v>44078</c:v>
                </c:pt>
                <c:pt idx="176">
                  <c:v>44079</c:v>
                </c:pt>
                <c:pt idx="177">
                  <c:v>44080</c:v>
                </c:pt>
                <c:pt idx="178">
                  <c:v>44081</c:v>
                </c:pt>
                <c:pt idx="179">
                  <c:v>44082</c:v>
                </c:pt>
              </c:numCache>
            </c:numRef>
          </c:cat>
          <c:val>
            <c:numRef>
              <c:extLst>
                <c:ext xmlns:c15="http://schemas.microsoft.com/office/drawing/2012/chart" uri="{02D57815-91ED-43cb-92C2-25804820EDAC}">
                  <c15:fullRef>
                    <c15:sqref>'Steden RIVM'!$Y$4:$Y$180</c15:sqref>
                  </c15:fullRef>
                </c:ext>
              </c:extLst>
              <c:f>'Steden RIVM'!$Y$5:$Y$180</c:f>
              <c:numCache>
                <c:formatCode>General</c:formatCode>
                <c:ptCount val="176"/>
                <c:pt idx="6">
                  <c:v>13.714285714285714</c:v>
                </c:pt>
                <c:pt idx="7">
                  <c:v>13.285714285714286</c:v>
                </c:pt>
                <c:pt idx="8">
                  <c:v>13.571428571428571</c:v>
                </c:pt>
                <c:pt idx="9">
                  <c:v>14.142857142857142</c:v>
                </c:pt>
                <c:pt idx="10">
                  <c:v>14.571428571428571</c:v>
                </c:pt>
                <c:pt idx="11">
                  <c:v>17.714285714285715</c:v>
                </c:pt>
                <c:pt idx="12">
                  <c:v>19.142857142857142</c:v>
                </c:pt>
                <c:pt idx="13">
                  <c:v>17.571428571428573</c:v>
                </c:pt>
                <c:pt idx="14">
                  <c:v>20.714285714285715</c:v>
                </c:pt>
                <c:pt idx="15">
                  <c:v>22.857142857142858</c:v>
                </c:pt>
                <c:pt idx="16">
                  <c:v>23.285714285714285</c:v>
                </c:pt>
                <c:pt idx="17">
                  <c:v>24.428571428571427</c:v>
                </c:pt>
                <c:pt idx="18">
                  <c:v>22.285714285714285</c:v>
                </c:pt>
                <c:pt idx="19">
                  <c:v>23</c:v>
                </c:pt>
                <c:pt idx="20">
                  <c:v>21.571428571428573</c:v>
                </c:pt>
                <c:pt idx="21">
                  <c:v>20.142857142857142</c:v>
                </c:pt>
                <c:pt idx="22">
                  <c:v>18.714285714285715</c:v>
                </c:pt>
                <c:pt idx="23">
                  <c:v>18.285714285714285</c:v>
                </c:pt>
                <c:pt idx="24">
                  <c:v>16.714285714285715</c:v>
                </c:pt>
                <c:pt idx="25">
                  <c:v>17.285714285714285</c:v>
                </c:pt>
                <c:pt idx="26">
                  <c:v>14.571428571428571</c:v>
                </c:pt>
                <c:pt idx="27">
                  <c:v>14.285714285714286</c:v>
                </c:pt>
                <c:pt idx="28">
                  <c:v>14.428571428571429</c:v>
                </c:pt>
                <c:pt idx="29">
                  <c:v>15.571428571428571</c:v>
                </c:pt>
                <c:pt idx="30">
                  <c:v>17.142857142857142</c:v>
                </c:pt>
                <c:pt idx="31">
                  <c:v>18.142857142857142</c:v>
                </c:pt>
                <c:pt idx="32">
                  <c:v>17.285714285714285</c:v>
                </c:pt>
                <c:pt idx="33">
                  <c:v>17.857142857142858</c:v>
                </c:pt>
                <c:pt idx="34">
                  <c:v>18.285714285714285</c:v>
                </c:pt>
                <c:pt idx="35">
                  <c:v>18.428571428571427</c:v>
                </c:pt>
                <c:pt idx="36">
                  <c:v>17</c:v>
                </c:pt>
                <c:pt idx="37">
                  <c:v>14.428571428571429</c:v>
                </c:pt>
                <c:pt idx="38">
                  <c:v>14</c:v>
                </c:pt>
                <c:pt idx="39">
                  <c:v>13.142857142857142</c:v>
                </c:pt>
                <c:pt idx="40">
                  <c:v>13.428571428571429</c:v>
                </c:pt>
                <c:pt idx="41">
                  <c:v>13.571428571428571</c:v>
                </c:pt>
                <c:pt idx="42">
                  <c:v>13.285714285714286</c:v>
                </c:pt>
                <c:pt idx="43">
                  <c:v>15.285714285714286</c:v>
                </c:pt>
                <c:pt idx="44">
                  <c:v>15.285714285714286</c:v>
                </c:pt>
                <c:pt idx="45">
                  <c:v>14.571428571428571</c:v>
                </c:pt>
                <c:pt idx="46">
                  <c:v>15</c:v>
                </c:pt>
                <c:pt idx="47">
                  <c:v>14.714285714285714</c:v>
                </c:pt>
                <c:pt idx="48">
                  <c:v>13.714285714285714</c:v>
                </c:pt>
                <c:pt idx="49">
                  <c:v>13.857142857142858</c:v>
                </c:pt>
                <c:pt idx="50">
                  <c:v>11.857142857142858</c:v>
                </c:pt>
                <c:pt idx="51">
                  <c:v>11.428571428571429</c:v>
                </c:pt>
                <c:pt idx="52">
                  <c:v>11.571428571428571</c:v>
                </c:pt>
                <c:pt idx="53">
                  <c:v>10.142857142857142</c:v>
                </c:pt>
                <c:pt idx="54">
                  <c:v>14.142857142857142</c:v>
                </c:pt>
                <c:pt idx="55">
                  <c:v>13.285714285714286</c:v>
                </c:pt>
                <c:pt idx="56">
                  <c:v>11.857142857142858</c:v>
                </c:pt>
                <c:pt idx="57">
                  <c:v>11.857142857142858</c:v>
                </c:pt>
                <c:pt idx="58">
                  <c:v>11.571428571428571</c:v>
                </c:pt>
                <c:pt idx="59">
                  <c:v>10.857142857142858</c:v>
                </c:pt>
                <c:pt idx="60">
                  <c:v>11.714285714285714</c:v>
                </c:pt>
                <c:pt idx="61">
                  <c:v>7</c:v>
                </c:pt>
                <c:pt idx="62">
                  <c:v>6.5714285714285712</c:v>
                </c:pt>
                <c:pt idx="63">
                  <c:v>7.4285714285714288</c:v>
                </c:pt>
                <c:pt idx="64">
                  <c:v>6.4285714285714288</c:v>
                </c:pt>
                <c:pt idx="65">
                  <c:v>6.5714285714285712</c:v>
                </c:pt>
                <c:pt idx="66">
                  <c:v>5.5714285714285712</c:v>
                </c:pt>
                <c:pt idx="67">
                  <c:v>5.7142857142857144</c:v>
                </c:pt>
                <c:pt idx="68">
                  <c:v>5.8571428571428568</c:v>
                </c:pt>
                <c:pt idx="69">
                  <c:v>6.1428571428571432</c:v>
                </c:pt>
                <c:pt idx="70">
                  <c:v>6</c:v>
                </c:pt>
                <c:pt idx="71">
                  <c:v>5.7142857142857144</c:v>
                </c:pt>
                <c:pt idx="72">
                  <c:v>6.1428571428571432</c:v>
                </c:pt>
                <c:pt idx="73">
                  <c:v>6.8571428571428568</c:v>
                </c:pt>
                <c:pt idx="74">
                  <c:v>6.8571428571428568</c:v>
                </c:pt>
                <c:pt idx="75">
                  <c:v>7.1428571428571432</c:v>
                </c:pt>
                <c:pt idx="76">
                  <c:v>8.1428571428571423</c:v>
                </c:pt>
                <c:pt idx="77">
                  <c:v>7.5714285714285712</c:v>
                </c:pt>
                <c:pt idx="78">
                  <c:v>9.5714285714285712</c:v>
                </c:pt>
                <c:pt idx="79">
                  <c:v>9.7142857142857135</c:v>
                </c:pt>
                <c:pt idx="80">
                  <c:v>10.142857142857142</c:v>
                </c:pt>
                <c:pt idx="81">
                  <c:v>10</c:v>
                </c:pt>
                <c:pt idx="82">
                  <c:v>10.142857142857142</c:v>
                </c:pt>
                <c:pt idx="83">
                  <c:v>10.714285714285714</c:v>
                </c:pt>
                <c:pt idx="84">
                  <c:v>11.428571428571429</c:v>
                </c:pt>
                <c:pt idx="85">
                  <c:v>10.142857142857142</c:v>
                </c:pt>
                <c:pt idx="86">
                  <c:v>10.285714285714286</c:v>
                </c:pt>
                <c:pt idx="87">
                  <c:v>10.142857142857142</c:v>
                </c:pt>
                <c:pt idx="88">
                  <c:v>10.571428571428571</c:v>
                </c:pt>
                <c:pt idx="89">
                  <c:v>9.8571428571428577</c:v>
                </c:pt>
                <c:pt idx="90">
                  <c:v>8.8571428571428577</c:v>
                </c:pt>
                <c:pt idx="91">
                  <c:v>7.8571428571428568</c:v>
                </c:pt>
                <c:pt idx="92">
                  <c:v>7.8571428571428568</c:v>
                </c:pt>
                <c:pt idx="93">
                  <c:v>7.8571428571428568</c:v>
                </c:pt>
                <c:pt idx="94">
                  <c:v>8.2857142857142865</c:v>
                </c:pt>
                <c:pt idx="95">
                  <c:v>7.8571428571428568</c:v>
                </c:pt>
                <c:pt idx="96">
                  <c:v>7.2857142857142856</c:v>
                </c:pt>
                <c:pt idx="97">
                  <c:v>6.2857142857142856</c:v>
                </c:pt>
                <c:pt idx="98">
                  <c:v>6.5714285714285712</c:v>
                </c:pt>
                <c:pt idx="99">
                  <c:v>6.1428571428571432</c:v>
                </c:pt>
                <c:pt idx="100">
                  <c:v>5.7142857142857144</c:v>
                </c:pt>
                <c:pt idx="101">
                  <c:v>5.7142857142857144</c:v>
                </c:pt>
                <c:pt idx="102">
                  <c:v>5.2857142857142856</c:v>
                </c:pt>
                <c:pt idx="103">
                  <c:v>6.8571428571428568</c:v>
                </c:pt>
                <c:pt idx="104">
                  <c:v>6.8571428571428568</c:v>
                </c:pt>
                <c:pt idx="105">
                  <c:v>6.5714285714285712</c:v>
                </c:pt>
                <c:pt idx="106">
                  <c:v>6.1428571428571432</c:v>
                </c:pt>
                <c:pt idx="107">
                  <c:v>6.4285714285714288</c:v>
                </c:pt>
                <c:pt idx="108">
                  <c:v>5.5714285714285712</c:v>
                </c:pt>
                <c:pt idx="109">
                  <c:v>5.2857142857142856</c:v>
                </c:pt>
                <c:pt idx="110">
                  <c:v>3.1428571428571428</c:v>
                </c:pt>
                <c:pt idx="111">
                  <c:v>2.8571428571428572</c:v>
                </c:pt>
                <c:pt idx="112">
                  <c:v>3.8571428571428572</c:v>
                </c:pt>
                <c:pt idx="113">
                  <c:v>4.2857142857142856</c:v>
                </c:pt>
                <c:pt idx="114">
                  <c:v>3.4285714285714284</c:v>
                </c:pt>
                <c:pt idx="115">
                  <c:v>3.2857142857142856</c:v>
                </c:pt>
                <c:pt idx="116">
                  <c:v>3</c:v>
                </c:pt>
                <c:pt idx="117">
                  <c:v>4</c:v>
                </c:pt>
                <c:pt idx="118">
                  <c:v>4.1428571428571432</c:v>
                </c:pt>
                <c:pt idx="119">
                  <c:v>3.5714285714285716</c:v>
                </c:pt>
                <c:pt idx="120">
                  <c:v>3</c:v>
                </c:pt>
                <c:pt idx="121">
                  <c:v>3.8571428571428572</c:v>
                </c:pt>
                <c:pt idx="122">
                  <c:v>4</c:v>
                </c:pt>
                <c:pt idx="123">
                  <c:v>5.4285714285714288</c:v>
                </c:pt>
                <c:pt idx="124">
                  <c:v>5.1428571428571432</c:v>
                </c:pt>
                <c:pt idx="125">
                  <c:v>5.5714285714285712</c:v>
                </c:pt>
                <c:pt idx="126">
                  <c:v>5.8571428571428568</c:v>
                </c:pt>
                <c:pt idx="127">
                  <c:v>6.7142857142857144</c:v>
                </c:pt>
                <c:pt idx="128">
                  <c:v>7.4285714285714288</c:v>
                </c:pt>
                <c:pt idx="129">
                  <c:v>7.7142857142857144</c:v>
                </c:pt>
                <c:pt idx="130">
                  <c:v>7</c:v>
                </c:pt>
                <c:pt idx="131">
                  <c:v>7.1428571428571432</c:v>
                </c:pt>
                <c:pt idx="132">
                  <c:v>6.5714285714285712</c:v>
                </c:pt>
                <c:pt idx="133">
                  <c:v>6.1428571428571432</c:v>
                </c:pt>
                <c:pt idx="134">
                  <c:v>5.7142857142857144</c:v>
                </c:pt>
                <c:pt idx="135">
                  <c:v>4.5714285714285712</c:v>
                </c:pt>
                <c:pt idx="136">
                  <c:v>4</c:v>
                </c:pt>
                <c:pt idx="137">
                  <c:v>4.8571428571428568</c:v>
                </c:pt>
                <c:pt idx="138">
                  <c:v>6</c:v>
                </c:pt>
                <c:pt idx="139">
                  <c:v>9.4285714285714288</c:v>
                </c:pt>
                <c:pt idx="140">
                  <c:v>9.5714285714285712</c:v>
                </c:pt>
                <c:pt idx="141">
                  <c:v>10.857142857142858</c:v>
                </c:pt>
                <c:pt idx="142">
                  <c:v>12</c:v>
                </c:pt>
                <c:pt idx="143">
                  <c:v>14.142857142857142</c:v>
                </c:pt>
                <c:pt idx="144">
                  <c:v>14.285714285714286</c:v>
                </c:pt>
                <c:pt idx="145">
                  <c:v>16.142857142857142</c:v>
                </c:pt>
                <c:pt idx="146">
                  <c:v>17.285714285714285</c:v>
                </c:pt>
                <c:pt idx="147">
                  <c:v>18.857142857142858</c:v>
                </c:pt>
                <c:pt idx="148">
                  <c:v>19.714285714285715</c:v>
                </c:pt>
                <c:pt idx="149">
                  <c:v>20.285714285714285</c:v>
                </c:pt>
                <c:pt idx="150">
                  <c:v>20.285714285714285</c:v>
                </c:pt>
                <c:pt idx="151">
                  <c:v>21.428571428571427</c:v>
                </c:pt>
                <c:pt idx="152">
                  <c:v>20.142857142857142</c:v>
                </c:pt>
                <c:pt idx="153">
                  <c:v>17.857142857142858</c:v>
                </c:pt>
                <c:pt idx="154">
                  <c:v>18.142857142857142</c:v>
                </c:pt>
                <c:pt idx="155">
                  <c:v>17.142857142857142</c:v>
                </c:pt>
                <c:pt idx="156">
                  <c:v>16.714285714285715</c:v>
                </c:pt>
                <c:pt idx="157">
                  <c:v>15.714285714285714</c:v>
                </c:pt>
                <c:pt idx="158">
                  <c:v>15.142857142857142</c:v>
                </c:pt>
                <c:pt idx="159">
                  <c:v>14.571428571428571</c:v>
                </c:pt>
                <c:pt idx="160">
                  <c:v>14.571428571428571</c:v>
                </c:pt>
                <c:pt idx="161">
                  <c:v>15.428571428571429</c:v>
                </c:pt>
                <c:pt idx="162">
                  <c:v>15.857142857142858</c:v>
                </c:pt>
                <c:pt idx="163">
                  <c:v>16</c:v>
                </c:pt>
                <c:pt idx="164">
                  <c:v>16.428571428571427</c:v>
                </c:pt>
                <c:pt idx="165">
                  <c:v>15.571428571428571</c:v>
                </c:pt>
                <c:pt idx="166">
                  <c:v>17.571428571428573</c:v>
                </c:pt>
                <c:pt idx="167">
                  <c:v>16.857142857142858</c:v>
                </c:pt>
                <c:pt idx="168">
                  <c:v>16.285714285714285</c:v>
                </c:pt>
                <c:pt idx="169">
                  <c:v>17.714285714285715</c:v>
                </c:pt>
                <c:pt idx="170">
                  <c:v>18.285714285714285</c:v>
                </c:pt>
                <c:pt idx="171">
                  <c:v>18.857142857142858</c:v>
                </c:pt>
                <c:pt idx="172">
                  <c:v>21.142857142857142</c:v>
                </c:pt>
                <c:pt idx="173">
                  <c:v>19.571428571428573</c:v>
                </c:pt>
                <c:pt idx="174">
                  <c:v>22</c:v>
                </c:pt>
                <c:pt idx="175">
                  <c:v>23</c:v>
                </c:pt>
              </c:numCache>
            </c:numRef>
          </c:val>
          <c:smooth val="0"/>
          <c:extLst>
            <c:ext xmlns:c16="http://schemas.microsoft.com/office/drawing/2014/chart" uri="{C3380CC4-5D6E-409C-BE32-E72D297353CC}">
              <c16:uniqueId val="{00000001-A6B2-4E8B-9BCD-96F74607E6AB}"/>
            </c:ext>
          </c:extLst>
        </c:ser>
        <c:dLbls>
          <c:showLegendKey val="0"/>
          <c:showVal val="0"/>
          <c:showCatName val="0"/>
          <c:showSerName val="0"/>
          <c:showPercent val="0"/>
          <c:showBubbleSize val="0"/>
        </c:dLbls>
        <c:marker val="1"/>
        <c:smooth val="0"/>
        <c:axId val="596545392"/>
        <c:axId val="596544408"/>
        <c:extLst>
          <c:ext xmlns:c15="http://schemas.microsoft.com/office/drawing/2012/chart" uri="{02D57815-91ED-43cb-92C2-25804820EDAC}">
            <c15:filteredLineSeries>
              <c15:ser>
                <c:idx val="0"/>
                <c:order val="1"/>
                <c:tx>
                  <c:strRef>
                    <c:extLst>
                      <c:ext uri="{02D57815-91ED-43cb-92C2-25804820EDAC}">
                        <c15:formulaRef>
                          <c15:sqref>'Steden RIVM'!$Q$3</c15:sqref>
                        </c15:formulaRef>
                      </c:ext>
                    </c:extLst>
                    <c:strCache>
                      <c:ptCount val="1"/>
                      <c:pt idx="0">
                        <c:v>7 day MA - Rotterdam</c:v>
                      </c:pt>
                    </c:strCache>
                  </c:strRef>
                </c:tx>
                <c:spPr>
                  <a:ln w="41275" cap="rnd">
                    <a:solidFill>
                      <a:sysClr val="windowText" lastClr="000000">
                        <a:lumMod val="95000"/>
                        <a:lumOff val="5000"/>
                      </a:sysClr>
                    </a:solidFill>
                    <a:round/>
                  </a:ln>
                  <a:effectLst/>
                </c:spPr>
                <c:marker>
                  <c:symbol val="none"/>
                </c:marker>
                <c:dPt>
                  <c:idx val="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4-A6B2-4E8B-9BCD-96F74607E6AB}"/>
                    </c:ext>
                  </c:extLst>
                </c:dPt>
                <c:dPt>
                  <c:idx val="1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6-A6B2-4E8B-9BCD-96F74607E6AB}"/>
                    </c:ext>
                  </c:extLst>
                </c:dPt>
                <c:dPt>
                  <c:idx val="1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8-A6B2-4E8B-9BCD-96F74607E6AB}"/>
                    </c:ext>
                  </c:extLst>
                </c:dPt>
                <c:dPt>
                  <c:idx val="1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A-A6B2-4E8B-9BCD-96F74607E6AB}"/>
                    </c:ext>
                  </c:extLst>
                </c:dPt>
                <c:dPt>
                  <c:idx val="2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C-A6B2-4E8B-9BCD-96F74607E6AB}"/>
                    </c:ext>
                  </c:extLst>
                </c:dPt>
                <c:dPt>
                  <c:idx val="2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E-A6B2-4E8B-9BCD-96F74607E6AB}"/>
                    </c:ext>
                  </c:extLst>
                </c:dPt>
                <c:dPt>
                  <c:idx val="3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0-A6B2-4E8B-9BCD-96F74607E6AB}"/>
                    </c:ext>
                  </c:extLst>
                </c:dPt>
                <c:dPt>
                  <c:idx val="3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2-A6B2-4E8B-9BCD-96F74607E6AB}"/>
                    </c:ext>
                  </c:extLst>
                </c:dPt>
                <c:dPt>
                  <c:idx val="3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4-A6B2-4E8B-9BCD-96F74607E6AB}"/>
                    </c:ext>
                  </c:extLst>
                </c:dPt>
                <c:dPt>
                  <c:idx val="3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6-A6B2-4E8B-9BCD-96F74607E6AB}"/>
                    </c:ext>
                  </c:extLst>
                </c:dPt>
                <c:dPt>
                  <c:idx val="4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8-A6B2-4E8B-9BCD-96F74607E6AB}"/>
                    </c:ext>
                  </c:extLst>
                </c:dPt>
                <c:dPt>
                  <c:idx val="44"/>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A-A6B2-4E8B-9BCD-96F74607E6AB}"/>
                    </c:ext>
                  </c:extLst>
                </c:dPt>
                <c:dPt>
                  <c:idx val="4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C-A6B2-4E8B-9BCD-96F74607E6AB}"/>
                    </c:ext>
                  </c:extLst>
                </c:dPt>
                <c:dPt>
                  <c:idx val="5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E-A6B2-4E8B-9BCD-96F74607E6AB}"/>
                    </c:ext>
                  </c:extLst>
                </c:dPt>
                <c:dPt>
                  <c:idx val="5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0-A6B2-4E8B-9BCD-96F74607E6AB}"/>
                    </c:ext>
                  </c:extLst>
                </c:dPt>
                <c:dPt>
                  <c:idx val="5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2-A6B2-4E8B-9BCD-96F74607E6AB}"/>
                    </c:ext>
                  </c:extLst>
                </c:dPt>
                <c:dPt>
                  <c:idx val="6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4-A6B2-4E8B-9BCD-96F74607E6AB}"/>
                    </c:ext>
                  </c:extLst>
                </c:dPt>
                <c:dPt>
                  <c:idx val="6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6-A6B2-4E8B-9BCD-96F74607E6AB}"/>
                    </c:ext>
                  </c:extLst>
                </c:dPt>
                <c:dPt>
                  <c:idx val="6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8-A6B2-4E8B-9BCD-96F74607E6AB}"/>
                    </c:ext>
                  </c:extLst>
                </c:dPt>
                <c:dPt>
                  <c:idx val="7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A-A6B2-4E8B-9BCD-96F74607E6AB}"/>
                    </c:ext>
                  </c:extLst>
                </c:dPt>
                <c:dPt>
                  <c:idx val="74"/>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C-A6B2-4E8B-9BCD-96F74607E6AB}"/>
                    </c:ext>
                  </c:extLst>
                </c:dPt>
                <c:dPt>
                  <c:idx val="7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E-A6B2-4E8B-9BCD-96F74607E6AB}"/>
                    </c:ext>
                  </c:extLst>
                </c:dPt>
                <c:dPt>
                  <c:idx val="8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0-A6B2-4E8B-9BCD-96F74607E6AB}"/>
                    </c:ext>
                  </c:extLst>
                </c:dPt>
                <c:dPt>
                  <c:idx val="8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2-A6B2-4E8B-9BCD-96F74607E6AB}"/>
                    </c:ext>
                  </c:extLst>
                </c:dPt>
                <c:dPt>
                  <c:idx val="8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4-A6B2-4E8B-9BCD-96F74607E6AB}"/>
                    </c:ext>
                  </c:extLst>
                </c:dPt>
                <c:dPt>
                  <c:idx val="8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6-A6B2-4E8B-9BCD-96F74607E6AB}"/>
                    </c:ext>
                  </c:extLst>
                </c:dPt>
                <c:dPt>
                  <c:idx val="9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8-A6B2-4E8B-9BCD-96F74607E6AB}"/>
                    </c:ext>
                  </c:extLst>
                </c:dPt>
                <c:dPt>
                  <c:idx val="9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A-A6B2-4E8B-9BCD-96F74607E6AB}"/>
                    </c:ext>
                  </c:extLst>
                </c:dPt>
                <c:dPt>
                  <c:idx val="10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C-A6B2-4E8B-9BCD-96F74607E6AB}"/>
                    </c:ext>
                  </c:extLst>
                </c:dPt>
                <c:dPt>
                  <c:idx val="10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E-A6B2-4E8B-9BCD-96F74607E6AB}"/>
                    </c:ext>
                  </c:extLst>
                </c:dPt>
                <c:dPt>
                  <c:idx val="10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0-A6B2-4E8B-9BCD-96F74607E6AB}"/>
                    </c:ext>
                  </c:extLst>
                </c:dPt>
                <c:dPt>
                  <c:idx val="10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2-A6B2-4E8B-9BCD-96F74607E6AB}"/>
                    </c:ext>
                  </c:extLst>
                </c:dPt>
                <c:dPt>
                  <c:idx val="114"/>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4-A6B2-4E8B-9BCD-96F74607E6AB}"/>
                    </c:ext>
                  </c:extLst>
                </c:dPt>
                <c:dPt>
                  <c:idx val="11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6-A6B2-4E8B-9BCD-96F74607E6AB}"/>
                    </c:ext>
                  </c:extLst>
                </c:dPt>
                <c:dPt>
                  <c:idx val="12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8-A6B2-4E8B-9BCD-96F74607E6AB}"/>
                    </c:ext>
                  </c:extLst>
                </c:dPt>
                <c:dPt>
                  <c:idx val="12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A-A6B2-4E8B-9BCD-96F74607E6AB}"/>
                    </c:ext>
                  </c:extLst>
                </c:dPt>
                <c:dPt>
                  <c:idx val="12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C-A6B2-4E8B-9BCD-96F74607E6AB}"/>
                    </c:ext>
                  </c:extLst>
                </c:dPt>
                <c:dPt>
                  <c:idx val="13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E-A6B2-4E8B-9BCD-96F74607E6AB}"/>
                    </c:ext>
                  </c:extLst>
                </c:dPt>
                <c:dPt>
                  <c:idx val="13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0-A6B2-4E8B-9BCD-96F74607E6AB}"/>
                    </c:ext>
                  </c:extLst>
                </c:dPt>
                <c:dPt>
                  <c:idx val="13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2-A6B2-4E8B-9BCD-96F74607E6AB}"/>
                    </c:ext>
                  </c:extLst>
                </c:dPt>
                <c:dPt>
                  <c:idx val="14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4-A6B2-4E8B-9BCD-96F74607E6AB}"/>
                    </c:ext>
                  </c:extLst>
                </c:dPt>
                <c:dPt>
                  <c:idx val="14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6-A6B2-4E8B-9BCD-96F74607E6AB}"/>
                    </c:ext>
                  </c:extLst>
                </c:dPt>
                <c:dPt>
                  <c:idx val="14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8-A6B2-4E8B-9BCD-96F74607E6AB}"/>
                    </c:ext>
                  </c:extLst>
                </c:dPt>
                <c:dPt>
                  <c:idx val="15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A-A6B2-4E8B-9BCD-96F74607E6AB}"/>
                    </c:ext>
                  </c:extLst>
                </c:dPt>
                <c:dPt>
                  <c:idx val="15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C-A6B2-4E8B-9BCD-96F74607E6AB}"/>
                    </c:ext>
                  </c:extLst>
                </c:dPt>
                <c:dPt>
                  <c:idx val="15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E-A6B2-4E8B-9BCD-96F74607E6AB}"/>
                    </c:ext>
                  </c:extLst>
                </c:dPt>
                <c:dPt>
                  <c:idx val="15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60-A6B2-4E8B-9BCD-96F74607E6AB}"/>
                    </c:ext>
                  </c:extLst>
                </c:dPt>
                <c:dPt>
                  <c:idx val="15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62-A6B2-4E8B-9BCD-96F74607E6AB}"/>
                    </c:ext>
                  </c:extLst>
                </c:dPt>
                <c:cat>
                  <c:numRef>
                    <c:extLst>
                      <c:ext uri="{02D57815-91ED-43cb-92C2-25804820EDAC}">
                        <c15:fullRef>
                          <c15:sqref>'Steden RIVM'!$O$3:$O$183</c15:sqref>
                        </c15:fullRef>
                        <c15:formulaRef>
                          <c15:sqref>'Steden RIVM'!$O$4:$O$183</c15:sqref>
                        </c15:formulaRef>
                      </c:ext>
                    </c:extLst>
                    <c:numCache>
                      <c:formatCode>m/d/yyyy</c:formatCode>
                      <c:ptCount val="180"/>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pt idx="154">
                        <c:v>44057</c:v>
                      </c:pt>
                      <c:pt idx="155">
                        <c:v>44058</c:v>
                      </c:pt>
                      <c:pt idx="156">
                        <c:v>44059</c:v>
                      </c:pt>
                      <c:pt idx="157">
                        <c:v>44060</c:v>
                      </c:pt>
                      <c:pt idx="158">
                        <c:v>44061</c:v>
                      </c:pt>
                      <c:pt idx="159">
                        <c:v>44062</c:v>
                      </c:pt>
                      <c:pt idx="160">
                        <c:v>44063</c:v>
                      </c:pt>
                      <c:pt idx="161">
                        <c:v>44064</c:v>
                      </c:pt>
                      <c:pt idx="162">
                        <c:v>44065</c:v>
                      </c:pt>
                      <c:pt idx="163">
                        <c:v>44066</c:v>
                      </c:pt>
                      <c:pt idx="164">
                        <c:v>44067</c:v>
                      </c:pt>
                      <c:pt idx="165">
                        <c:v>44068</c:v>
                      </c:pt>
                      <c:pt idx="166">
                        <c:v>44069</c:v>
                      </c:pt>
                      <c:pt idx="167">
                        <c:v>44070</c:v>
                      </c:pt>
                      <c:pt idx="168">
                        <c:v>44071</c:v>
                      </c:pt>
                      <c:pt idx="169">
                        <c:v>44072</c:v>
                      </c:pt>
                      <c:pt idx="170">
                        <c:v>44073</c:v>
                      </c:pt>
                      <c:pt idx="171">
                        <c:v>44074</c:v>
                      </c:pt>
                      <c:pt idx="172">
                        <c:v>44075</c:v>
                      </c:pt>
                      <c:pt idx="173">
                        <c:v>44076</c:v>
                      </c:pt>
                      <c:pt idx="174">
                        <c:v>44077</c:v>
                      </c:pt>
                      <c:pt idx="175">
                        <c:v>44078</c:v>
                      </c:pt>
                      <c:pt idx="176">
                        <c:v>44079</c:v>
                      </c:pt>
                      <c:pt idx="177">
                        <c:v>44080</c:v>
                      </c:pt>
                      <c:pt idx="178">
                        <c:v>44081</c:v>
                      </c:pt>
                      <c:pt idx="179">
                        <c:v>44082</c:v>
                      </c:pt>
                    </c:numCache>
                  </c:numRef>
                </c:cat>
                <c:val>
                  <c:numRef>
                    <c:extLst>
                      <c:ext uri="{02D57815-91ED-43cb-92C2-25804820EDAC}">
                        <c15:fullRef>
                          <c15:sqref>'Steden RIVM'!$Q$5:$Q$149</c15:sqref>
                        </c15:fullRef>
                        <c15:formulaRef>
                          <c15:sqref>'Steden RIVM'!$Q$6:$Q$149</c15:sqref>
                        </c15:formulaRef>
                      </c:ext>
                    </c:extLst>
                    <c:numCache>
                      <c:formatCode>General</c:formatCode>
                      <c:ptCount val="144"/>
                      <c:pt idx="5">
                        <c:v>13.428571428571429</c:v>
                      </c:pt>
                      <c:pt idx="6">
                        <c:v>13.857142857142858</c:v>
                      </c:pt>
                      <c:pt idx="7">
                        <c:v>16.428571428571427</c:v>
                      </c:pt>
                      <c:pt idx="8">
                        <c:v>17.142857142857142</c:v>
                      </c:pt>
                      <c:pt idx="9">
                        <c:v>17.714285714285715</c:v>
                      </c:pt>
                      <c:pt idx="10">
                        <c:v>18.571428571428573</c:v>
                      </c:pt>
                      <c:pt idx="11">
                        <c:v>17.857142857142858</c:v>
                      </c:pt>
                      <c:pt idx="12">
                        <c:v>19.571428571428573</c:v>
                      </c:pt>
                      <c:pt idx="13">
                        <c:v>27</c:v>
                      </c:pt>
                      <c:pt idx="14">
                        <c:v>29.142857142857142</c:v>
                      </c:pt>
                      <c:pt idx="15">
                        <c:v>32.571428571428569</c:v>
                      </c:pt>
                      <c:pt idx="16">
                        <c:v>34.285714285714285</c:v>
                      </c:pt>
                      <c:pt idx="17">
                        <c:v>38.571428571428569</c:v>
                      </c:pt>
                      <c:pt idx="18">
                        <c:v>42.857142857142854</c:v>
                      </c:pt>
                      <c:pt idx="19">
                        <c:v>43.285714285714285</c:v>
                      </c:pt>
                      <c:pt idx="20">
                        <c:v>39.142857142857146</c:v>
                      </c:pt>
                      <c:pt idx="21">
                        <c:v>47.142857142857146</c:v>
                      </c:pt>
                      <c:pt idx="22">
                        <c:v>54.142857142857146</c:v>
                      </c:pt>
                      <c:pt idx="23">
                        <c:v>55.285714285714285</c:v>
                      </c:pt>
                      <c:pt idx="24">
                        <c:v>57.857142857142854</c:v>
                      </c:pt>
                      <c:pt idx="25">
                        <c:v>63</c:v>
                      </c:pt>
                      <c:pt idx="26">
                        <c:v>61.571428571428569</c:v>
                      </c:pt>
                      <c:pt idx="27">
                        <c:v>76.571428571428569</c:v>
                      </c:pt>
                      <c:pt idx="28">
                        <c:v>72.285714285714292</c:v>
                      </c:pt>
                      <c:pt idx="29">
                        <c:v>67.571428571428569</c:v>
                      </c:pt>
                      <c:pt idx="30">
                        <c:v>69.857142857142861</c:v>
                      </c:pt>
                      <c:pt idx="31">
                        <c:v>65.714285714285708</c:v>
                      </c:pt>
                      <c:pt idx="32">
                        <c:v>61</c:v>
                      </c:pt>
                      <c:pt idx="33">
                        <c:v>62.142857142857146</c:v>
                      </c:pt>
                      <c:pt idx="34">
                        <c:v>54.571428571428569</c:v>
                      </c:pt>
                      <c:pt idx="35">
                        <c:v>53.857142857142854</c:v>
                      </c:pt>
                      <c:pt idx="36">
                        <c:v>50.857142857142854</c:v>
                      </c:pt>
                      <c:pt idx="37">
                        <c:v>48.428571428571431</c:v>
                      </c:pt>
                      <c:pt idx="38">
                        <c:v>46.857142857142854</c:v>
                      </c:pt>
                      <c:pt idx="39">
                        <c:v>46.714285714285715</c:v>
                      </c:pt>
                      <c:pt idx="40">
                        <c:v>46.571428571428569</c:v>
                      </c:pt>
                      <c:pt idx="41">
                        <c:v>40.857142857142854</c:v>
                      </c:pt>
                      <c:pt idx="42">
                        <c:v>38</c:v>
                      </c:pt>
                      <c:pt idx="43">
                        <c:v>38.714285714285715</c:v>
                      </c:pt>
                      <c:pt idx="44">
                        <c:v>34.285714285714285</c:v>
                      </c:pt>
                      <c:pt idx="45">
                        <c:v>34.142857142857146</c:v>
                      </c:pt>
                      <c:pt idx="46">
                        <c:v>32.142857142857146</c:v>
                      </c:pt>
                      <c:pt idx="47">
                        <c:v>31.571428571428573</c:v>
                      </c:pt>
                      <c:pt idx="48">
                        <c:v>30.142857142857142</c:v>
                      </c:pt>
                      <c:pt idx="49">
                        <c:v>28.857142857142858</c:v>
                      </c:pt>
                      <c:pt idx="50">
                        <c:v>24</c:v>
                      </c:pt>
                      <c:pt idx="51">
                        <c:v>28</c:v>
                      </c:pt>
                      <c:pt idx="52">
                        <c:v>24.428571428571427</c:v>
                      </c:pt>
                      <c:pt idx="53">
                        <c:v>24.142857142857142</c:v>
                      </c:pt>
                      <c:pt idx="54">
                        <c:v>19.571428571428573</c:v>
                      </c:pt>
                      <c:pt idx="55">
                        <c:v>17.571428571428573</c:v>
                      </c:pt>
                      <c:pt idx="56">
                        <c:v>15.714285714285714</c:v>
                      </c:pt>
                      <c:pt idx="57">
                        <c:v>16.285714285714285</c:v>
                      </c:pt>
                      <c:pt idx="58">
                        <c:v>15</c:v>
                      </c:pt>
                      <c:pt idx="59">
                        <c:v>16.714285714285715</c:v>
                      </c:pt>
                      <c:pt idx="60">
                        <c:v>14.142857142857142</c:v>
                      </c:pt>
                      <c:pt idx="61">
                        <c:v>14.428571428571429</c:v>
                      </c:pt>
                      <c:pt idx="62">
                        <c:v>15.285714285714286</c:v>
                      </c:pt>
                      <c:pt idx="63">
                        <c:v>14.428571428571429</c:v>
                      </c:pt>
                      <c:pt idx="64">
                        <c:v>17</c:v>
                      </c:pt>
                      <c:pt idx="65">
                        <c:v>14.714285714285714</c:v>
                      </c:pt>
                      <c:pt idx="66">
                        <c:v>13.571428571428571</c:v>
                      </c:pt>
                      <c:pt idx="67">
                        <c:v>15</c:v>
                      </c:pt>
                      <c:pt idx="68">
                        <c:v>15.285714285714286</c:v>
                      </c:pt>
                      <c:pt idx="69">
                        <c:v>12.571428571428571</c:v>
                      </c:pt>
                      <c:pt idx="70">
                        <c:v>13</c:v>
                      </c:pt>
                      <c:pt idx="71">
                        <c:v>11.857142857142858</c:v>
                      </c:pt>
                      <c:pt idx="72">
                        <c:v>11.714285714285714</c:v>
                      </c:pt>
                      <c:pt idx="73">
                        <c:v>12</c:v>
                      </c:pt>
                      <c:pt idx="74">
                        <c:v>9.1428571428571423</c:v>
                      </c:pt>
                      <c:pt idx="75">
                        <c:v>7.7142857142857144</c:v>
                      </c:pt>
                      <c:pt idx="76">
                        <c:v>7.8571428571428568</c:v>
                      </c:pt>
                      <c:pt idx="77">
                        <c:v>6.5714285714285712</c:v>
                      </c:pt>
                      <c:pt idx="78">
                        <c:v>5</c:v>
                      </c:pt>
                      <c:pt idx="79">
                        <c:v>4.5714285714285712</c:v>
                      </c:pt>
                      <c:pt idx="80">
                        <c:v>3.8571428571428572</c:v>
                      </c:pt>
                      <c:pt idx="81">
                        <c:v>4.5714285714285712</c:v>
                      </c:pt>
                      <c:pt idx="82">
                        <c:v>7.1428571428571432</c:v>
                      </c:pt>
                      <c:pt idx="83">
                        <c:v>8.8571428571428577</c:v>
                      </c:pt>
                      <c:pt idx="84">
                        <c:v>11.571428571428571</c:v>
                      </c:pt>
                      <c:pt idx="85">
                        <c:v>12.714285714285714</c:v>
                      </c:pt>
                      <c:pt idx="86">
                        <c:v>14.428571428571429</c:v>
                      </c:pt>
                      <c:pt idx="87">
                        <c:v>15.571428571428571</c:v>
                      </c:pt>
                      <c:pt idx="88">
                        <c:v>15.714285714285714</c:v>
                      </c:pt>
                      <c:pt idx="89">
                        <c:v>16.571428571428573</c:v>
                      </c:pt>
                      <c:pt idx="90">
                        <c:v>16.571428571428573</c:v>
                      </c:pt>
                      <c:pt idx="91">
                        <c:v>15</c:v>
                      </c:pt>
                      <c:pt idx="92">
                        <c:v>14.714285714285714</c:v>
                      </c:pt>
                      <c:pt idx="93">
                        <c:v>15.142857142857142</c:v>
                      </c:pt>
                      <c:pt idx="94">
                        <c:v>14.428571428571429</c:v>
                      </c:pt>
                      <c:pt idx="95">
                        <c:v>13.857142857142858</c:v>
                      </c:pt>
                      <c:pt idx="96">
                        <c:v>11.142857142857142</c:v>
                      </c:pt>
                      <c:pt idx="97">
                        <c:v>10.285714285714286</c:v>
                      </c:pt>
                      <c:pt idx="98">
                        <c:v>9.8571428571428577</c:v>
                      </c:pt>
                      <c:pt idx="99">
                        <c:v>8.7142857142857135</c:v>
                      </c:pt>
                      <c:pt idx="100">
                        <c:v>6.7142857142857144</c:v>
                      </c:pt>
                      <c:pt idx="101">
                        <c:v>6.4285714285714288</c:v>
                      </c:pt>
                      <c:pt idx="102">
                        <c:v>6.2857142857142856</c:v>
                      </c:pt>
                      <c:pt idx="103">
                        <c:v>6.2857142857142856</c:v>
                      </c:pt>
                      <c:pt idx="104">
                        <c:v>5.4285714285714288</c:v>
                      </c:pt>
                      <c:pt idx="105">
                        <c:v>6.4285714285714288</c:v>
                      </c:pt>
                      <c:pt idx="106">
                        <c:v>7.4285714285714288</c:v>
                      </c:pt>
                      <c:pt idx="107">
                        <c:v>7.7142857142857144</c:v>
                      </c:pt>
                      <c:pt idx="108">
                        <c:v>7.8571428571428568</c:v>
                      </c:pt>
                      <c:pt idx="109">
                        <c:v>8</c:v>
                      </c:pt>
                      <c:pt idx="110">
                        <c:v>7.4285714285714288</c:v>
                      </c:pt>
                      <c:pt idx="111">
                        <c:v>7.5714285714285712</c:v>
                      </c:pt>
                      <c:pt idx="112">
                        <c:v>6.7142857142857144</c:v>
                      </c:pt>
                      <c:pt idx="113">
                        <c:v>7.2857142857142856</c:v>
                      </c:pt>
                      <c:pt idx="114">
                        <c:v>6.5714285714285712</c:v>
                      </c:pt>
                      <c:pt idx="115">
                        <c:v>6</c:v>
                      </c:pt>
                      <c:pt idx="116">
                        <c:v>6.2857142857142856</c:v>
                      </c:pt>
                      <c:pt idx="117">
                        <c:v>6.7142857142857144</c:v>
                      </c:pt>
                      <c:pt idx="118">
                        <c:v>7.7142857142857144</c:v>
                      </c:pt>
                      <c:pt idx="119">
                        <c:v>11</c:v>
                      </c:pt>
                      <c:pt idx="120">
                        <c:v>10.285714285714286</c:v>
                      </c:pt>
                      <c:pt idx="121">
                        <c:v>14.714285714285714</c:v>
                      </c:pt>
                      <c:pt idx="122">
                        <c:v>17</c:v>
                      </c:pt>
                      <c:pt idx="123">
                        <c:v>17.714285714285715</c:v>
                      </c:pt>
                      <c:pt idx="124">
                        <c:v>18.857142857142858</c:v>
                      </c:pt>
                      <c:pt idx="125">
                        <c:v>18.285714285714285</c:v>
                      </c:pt>
                      <c:pt idx="126">
                        <c:v>17.142857142857142</c:v>
                      </c:pt>
                      <c:pt idx="127">
                        <c:v>20.857142857142858</c:v>
                      </c:pt>
                      <c:pt idx="128">
                        <c:v>19.714285714285715</c:v>
                      </c:pt>
                      <c:pt idx="129">
                        <c:v>20.857142857142858</c:v>
                      </c:pt>
                      <c:pt idx="130">
                        <c:v>23.714285714285715</c:v>
                      </c:pt>
                      <c:pt idx="131">
                        <c:v>28.571428571428573</c:v>
                      </c:pt>
                      <c:pt idx="132">
                        <c:v>30.428571428571427</c:v>
                      </c:pt>
                      <c:pt idx="133">
                        <c:v>34.285714285714285</c:v>
                      </c:pt>
                      <c:pt idx="134">
                        <c:v>35.142857142857146</c:v>
                      </c:pt>
                      <c:pt idx="135">
                        <c:v>38.714285714285715</c:v>
                      </c:pt>
                      <c:pt idx="136">
                        <c:v>40.857142857142854</c:v>
                      </c:pt>
                      <c:pt idx="137">
                        <c:v>46.714285714285715</c:v>
                      </c:pt>
                      <c:pt idx="138">
                        <c:v>48.857142857142854</c:v>
                      </c:pt>
                      <c:pt idx="139">
                        <c:v>59.142857142857146</c:v>
                      </c:pt>
                      <c:pt idx="140">
                        <c:v>63.142857142857146</c:v>
                      </c:pt>
                      <c:pt idx="141">
                        <c:v>70.857142857142861</c:v>
                      </c:pt>
                      <c:pt idx="142">
                        <c:v>77.285714285714292</c:v>
                      </c:pt>
                      <c:pt idx="143">
                        <c:v>83.857142857142861</c:v>
                      </c:pt>
                    </c:numCache>
                  </c:numRef>
                </c:val>
                <c:smooth val="0"/>
                <c:extLst>
                  <c:ext uri="{02D57815-91ED-43cb-92C2-25804820EDAC}">
                    <c15:categoryFilterExceptions>
                      <c15:categoryFilterException>
                        <c15:sqref>'Steden RIVM'!$Q$5</c15:sqref>
                        <c15:spPr xmlns:c15="http://schemas.microsoft.com/office/drawing/2012/chart">
                          <a:ln w="41275" cap="rnd">
                            <a:solidFill>
                              <a:sysClr val="windowText" lastClr="000000">
                                <a:lumMod val="95000"/>
                                <a:lumOff val="5000"/>
                              </a:sysClr>
                            </a:solidFill>
                            <a:round/>
                          </a:ln>
                          <a:effectLst/>
                        </c15:spPr>
                        <c15:bubble3D val="0"/>
                        <c15:marker>
                          <c:symbol val="none"/>
                        </c15:marker>
                      </c15:categoryFilterException>
                    </c15:categoryFilterExceptions>
                  </c:ext>
                  <c:ext xmlns:c16="http://schemas.microsoft.com/office/drawing/2014/chart" uri="{C3380CC4-5D6E-409C-BE32-E72D297353CC}">
                    <c16:uniqueId val="{00000063-A6B2-4E8B-9BCD-96F74607E6AB}"/>
                  </c:ext>
                </c:extLst>
              </c15:ser>
            </c15:filteredLineSeries>
          </c:ext>
        </c:extLst>
      </c:lineChart>
      <c:date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14"/>
        <c:majorTimeUnit val="days"/>
        <c:minorUnit val="14"/>
        <c:minorTimeUnit val="days"/>
      </c:dateAx>
      <c:valAx>
        <c:axId val="596544408"/>
        <c:scaling>
          <c:orientation val="minMax"/>
          <c:max val="200"/>
          <c:min val="0"/>
        </c:scaling>
        <c:delete val="0"/>
        <c:axPos val="l"/>
        <c:majorGridlines>
          <c:spPr>
            <a:ln w="9525" cap="flat" cmpd="sng" algn="ctr">
              <a:solidFill>
                <a:schemeClr val="tx1">
                  <a:lumMod val="15000"/>
                  <a:lumOff val="85000"/>
                </a:schemeClr>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25"/>
        <c:minorUnit val="25"/>
      </c:valAx>
      <c:spPr>
        <a:noFill/>
        <a:ln w="25400">
          <a:noFill/>
        </a:ln>
        <a:effectLst/>
      </c:spPr>
    </c:plotArea>
    <c:legend>
      <c:legendPos val="t"/>
      <c:layout>
        <c:manualLayout>
          <c:xMode val="edge"/>
          <c:yMode val="edge"/>
          <c:x val="9.6139444444444444E-2"/>
          <c:y val="0.13769805555555556"/>
          <c:w val="0.72370759418146369"/>
          <c:h val="3.399180775373045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chemeClr val="bg2">
                    <a:lumMod val="10000"/>
                  </a:schemeClr>
                </a:solidFill>
                <a:latin typeface="+mn-lt"/>
                <a:ea typeface="+mn-ea"/>
                <a:cs typeface="+mn-cs"/>
              </a:defRPr>
            </a:pPr>
            <a:r>
              <a:rPr lang="en-US" sz="2000" b="1" i="0" baseline="0">
                <a:solidFill>
                  <a:schemeClr val="bg2">
                    <a:lumMod val="10000"/>
                  </a:schemeClr>
                </a:solidFill>
                <a:effectLst/>
              </a:rPr>
              <a:t>Outbreak COVID-19 Bergen op Zoom</a:t>
            </a:r>
            <a:endParaRPr lang="en-NL" sz="2000">
              <a:solidFill>
                <a:schemeClr val="bg2">
                  <a:lumMod val="10000"/>
                </a:schemeClr>
              </a:solidFill>
              <a:effectLst/>
            </a:endParaRPr>
          </a:p>
        </c:rich>
      </c:tx>
      <c:layout>
        <c:manualLayout>
          <c:xMode val="edge"/>
          <c:yMode val="edge"/>
          <c:x val="0.2947501388888889"/>
          <c:y val="4.2609166666666663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0" i="0" u="none" strike="noStrike" kern="1200" spc="0" baseline="0">
              <a:solidFill>
                <a:schemeClr val="bg2">
                  <a:lumMod val="10000"/>
                </a:scheme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8983708333333336"/>
        </c:manualLayout>
      </c:layout>
      <c:barChart>
        <c:barDir val="col"/>
        <c:grouping val="clustered"/>
        <c:varyColors val="0"/>
        <c:ser>
          <c:idx val="3"/>
          <c:order val="3"/>
          <c:tx>
            <c:strRef>
              <c:f>'Steden RIVM'!$Z$3</c:f>
              <c:strCache>
                <c:ptCount val="1"/>
              </c:strCache>
            </c:strRef>
          </c:tx>
          <c:spPr>
            <a:solidFill>
              <a:srgbClr val="4472C4">
                <a:lumMod val="60000"/>
                <a:lumOff val="40000"/>
              </a:srgbClr>
            </a:solidFill>
            <a:ln>
              <a:noFill/>
            </a:ln>
            <a:effectLst/>
          </c:spPr>
          <c:invertIfNegative val="0"/>
          <c:cat>
            <c:numRef>
              <c:extLst>
                <c:ext xmlns:c15="http://schemas.microsoft.com/office/drawing/2012/chart" uri="{02D57815-91ED-43cb-92C2-25804820EDAC}">
                  <c15:fullRef>
                    <c15:sqref>'Steden RIVM'!$O$3:$O$157</c15:sqref>
                  </c15:fullRef>
                </c:ext>
              </c:extLst>
              <c:f>'Steden RIVM'!$O$4:$O$157</c:f>
              <c:numCache>
                <c:formatCode>m/d/yyyy</c:formatCode>
                <c:ptCount val="154"/>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numCache>
            </c:numRef>
          </c:cat>
          <c:val>
            <c:numRef>
              <c:extLst>
                <c:ext xmlns:c15="http://schemas.microsoft.com/office/drawing/2012/chart" uri="{02D57815-91ED-43cb-92C2-25804820EDAC}">
                  <c15:fullRef>
                    <c15:sqref>'Steden RIVM'!$Z$4:$Z$156</c15:sqref>
                  </c15:fullRef>
                </c:ext>
              </c:extLst>
              <c:f>'Steden RIVM'!$Z$5:$Z$156</c:f>
              <c:numCache>
                <c:formatCode>General</c:formatCode>
                <c:ptCount val="152"/>
                <c:pt idx="0">
                  <c:v>0</c:v>
                </c:pt>
                <c:pt idx="1">
                  <c:v>3</c:v>
                </c:pt>
                <c:pt idx="2">
                  <c:v>0</c:v>
                </c:pt>
                <c:pt idx="3">
                  <c:v>1</c:v>
                </c:pt>
                <c:pt idx="4">
                  <c:v>0</c:v>
                </c:pt>
                <c:pt idx="5">
                  <c:v>1</c:v>
                </c:pt>
                <c:pt idx="6">
                  <c:v>6</c:v>
                </c:pt>
                <c:pt idx="7">
                  <c:v>-3</c:v>
                </c:pt>
                <c:pt idx="8">
                  <c:v>1</c:v>
                </c:pt>
                <c:pt idx="9">
                  <c:v>2</c:v>
                </c:pt>
                <c:pt idx="10">
                  <c:v>0</c:v>
                </c:pt>
                <c:pt idx="11">
                  <c:v>0</c:v>
                </c:pt>
                <c:pt idx="12">
                  <c:v>1</c:v>
                </c:pt>
                <c:pt idx="13">
                  <c:v>2</c:v>
                </c:pt>
                <c:pt idx="14">
                  <c:v>2</c:v>
                </c:pt>
                <c:pt idx="15">
                  <c:v>0</c:v>
                </c:pt>
                <c:pt idx="16">
                  <c:v>0</c:v>
                </c:pt>
                <c:pt idx="17">
                  <c:v>4</c:v>
                </c:pt>
                <c:pt idx="18">
                  <c:v>3</c:v>
                </c:pt>
                <c:pt idx="19">
                  <c:v>5</c:v>
                </c:pt>
                <c:pt idx="20">
                  <c:v>2</c:v>
                </c:pt>
                <c:pt idx="21">
                  <c:v>0</c:v>
                </c:pt>
                <c:pt idx="22">
                  <c:v>3</c:v>
                </c:pt>
                <c:pt idx="23">
                  <c:v>3</c:v>
                </c:pt>
                <c:pt idx="24">
                  <c:v>0</c:v>
                </c:pt>
                <c:pt idx="25">
                  <c:v>1</c:v>
                </c:pt>
                <c:pt idx="26">
                  <c:v>4</c:v>
                </c:pt>
                <c:pt idx="27">
                  <c:v>6</c:v>
                </c:pt>
                <c:pt idx="28">
                  <c:v>5</c:v>
                </c:pt>
                <c:pt idx="29">
                  <c:v>1</c:v>
                </c:pt>
                <c:pt idx="30">
                  <c:v>1</c:v>
                </c:pt>
                <c:pt idx="31">
                  <c:v>3</c:v>
                </c:pt>
                <c:pt idx="32">
                  <c:v>1</c:v>
                </c:pt>
                <c:pt idx="33">
                  <c:v>1</c:v>
                </c:pt>
                <c:pt idx="34">
                  <c:v>6</c:v>
                </c:pt>
                <c:pt idx="35">
                  <c:v>4</c:v>
                </c:pt>
                <c:pt idx="36">
                  <c:v>7</c:v>
                </c:pt>
                <c:pt idx="37">
                  <c:v>2</c:v>
                </c:pt>
                <c:pt idx="38">
                  <c:v>3</c:v>
                </c:pt>
                <c:pt idx="39">
                  <c:v>3</c:v>
                </c:pt>
                <c:pt idx="40">
                  <c:v>5</c:v>
                </c:pt>
                <c:pt idx="41">
                  <c:v>3</c:v>
                </c:pt>
                <c:pt idx="42">
                  <c:v>1</c:v>
                </c:pt>
                <c:pt idx="43">
                  <c:v>1</c:v>
                </c:pt>
                <c:pt idx="44">
                  <c:v>1</c:v>
                </c:pt>
                <c:pt idx="45">
                  <c:v>0</c:v>
                </c:pt>
                <c:pt idx="46">
                  <c:v>3</c:v>
                </c:pt>
                <c:pt idx="47">
                  <c:v>6</c:v>
                </c:pt>
                <c:pt idx="48">
                  <c:v>2</c:v>
                </c:pt>
                <c:pt idx="49">
                  <c:v>0</c:v>
                </c:pt>
                <c:pt idx="50">
                  <c:v>2</c:v>
                </c:pt>
                <c:pt idx="51">
                  <c:v>2</c:v>
                </c:pt>
                <c:pt idx="52">
                  <c:v>0</c:v>
                </c:pt>
                <c:pt idx="53">
                  <c:v>0</c:v>
                </c:pt>
                <c:pt idx="54">
                  <c:v>1</c:v>
                </c:pt>
                <c:pt idx="55">
                  <c:v>0</c:v>
                </c:pt>
                <c:pt idx="56">
                  <c:v>5</c:v>
                </c:pt>
                <c:pt idx="57">
                  <c:v>2</c:v>
                </c:pt>
                <c:pt idx="58">
                  <c:v>2</c:v>
                </c:pt>
                <c:pt idx="59">
                  <c:v>0</c:v>
                </c:pt>
                <c:pt idx="60">
                  <c:v>0</c:v>
                </c:pt>
                <c:pt idx="61">
                  <c:v>3</c:v>
                </c:pt>
                <c:pt idx="62">
                  <c:v>3</c:v>
                </c:pt>
                <c:pt idx="63">
                  <c:v>1</c:v>
                </c:pt>
                <c:pt idx="64">
                  <c:v>1</c:v>
                </c:pt>
                <c:pt idx="65">
                  <c:v>5</c:v>
                </c:pt>
                <c:pt idx="66">
                  <c:v>7</c:v>
                </c:pt>
                <c:pt idx="67">
                  <c:v>1</c:v>
                </c:pt>
                <c:pt idx="68">
                  <c:v>6</c:v>
                </c:pt>
                <c:pt idx="69">
                  <c:v>1</c:v>
                </c:pt>
                <c:pt idx="70">
                  <c:v>0</c:v>
                </c:pt>
                <c:pt idx="71">
                  <c:v>0</c:v>
                </c:pt>
                <c:pt idx="72">
                  <c:v>1</c:v>
                </c:pt>
                <c:pt idx="73">
                  <c:v>6</c:v>
                </c:pt>
                <c:pt idx="74">
                  <c:v>0</c:v>
                </c:pt>
                <c:pt idx="75">
                  <c:v>4</c:v>
                </c:pt>
                <c:pt idx="76">
                  <c:v>1</c:v>
                </c:pt>
                <c:pt idx="77">
                  <c:v>2</c:v>
                </c:pt>
                <c:pt idx="78">
                  <c:v>1</c:v>
                </c:pt>
                <c:pt idx="79">
                  <c:v>0</c:v>
                </c:pt>
                <c:pt idx="80">
                  <c:v>0</c:v>
                </c:pt>
                <c:pt idx="81">
                  <c:v>0</c:v>
                </c:pt>
                <c:pt idx="82">
                  <c:v>0</c:v>
                </c:pt>
                <c:pt idx="83">
                  <c:v>0</c:v>
                </c:pt>
                <c:pt idx="84">
                  <c:v>1</c:v>
                </c:pt>
                <c:pt idx="85">
                  <c:v>0</c:v>
                </c:pt>
                <c:pt idx="86">
                  <c:v>3</c:v>
                </c:pt>
                <c:pt idx="87">
                  <c:v>0</c:v>
                </c:pt>
                <c:pt idx="88">
                  <c:v>0</c:v>
                </c:pt>
                <c:pt idx="89">
                  <c:v>0</c:v>
                </c:pt>
                <c:pt idx="90">
                  <c:v>0</c:v>
                </c:pt>
                <c:pt idx="91">
                  <c:v>0</c:v>
                </c:pt>
                <c:pt idx="92">
                  <c:v>1</c:v>
                </c:pt>
                <c:pt idx="93">
                  <c:v>1</c:v>
                </c:pt>
                <c:pt idx="94">
                  <c:v>1</c:v>
                </c:pt>
                <c:pt idx="95">
                  <c:v>0</c:v>
                </c:pt>
                <c:pt idx="96">
                  <c:v>0</c:v>
                </c:pt>
                <c:pt idx="97">
                  <c:v>0</c:v>
                </c:pt>
                <c:pt idx="98">
                  <c:v>0</c:v>
                </c:pt>
                <c:pt idx="99">
                  <c:v>1</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c:v>
                </c:pt>
                <c:pt idx="116">
                  <c:v>1</c:v>
                </c:pt>
                <c:pt idx="117">
                  <c:v>1</c:v>
                </c:pt>
                <c:pt idx="118">
                  <c:v>1</c:v>
                </c:pt>
                <c:pt idx="119">
                  <c:v>0</c:v>
                </c:pt>
                <c:pt idx="120">
                  <c:v>0</c:v>
                </c:pt>
                <c:pt idx="121">
                  <c:v>0</c:v>
                </c:pt>
                <c:pt idx="122">
                  <c:v>0</c:v>
                </c:pt>
                <c:pt idx="123">
                  <c:v>1</c:v>
                </c:pt>
                <c:pt idx="124">
                  <c:v>2</c:v>
                </c:pt>
                <c:pt idx="125">
                  <c:v>0</c:v>
                </c:pt>
                <c:pt idx="126">
                  <c:v>2</c:v>
                </c:pt>
                <c:pt idx="127">
                  <c:v>3</c:v>
                </c:pt>
                <c:pt idx="128">
                  <c:v>1</c:v>
                </c:pt>
                <c:pt idx="129">
                  <c:v>0</c:v>
                </c:pt>
                <c:pt idx="130">
                  <c:v>0</c:v>
                </c:pt>
                <c:pt idx="131">
                  <c:v>0</c:v>
                </c:pt>
                <c:pt idx="132">
                  <c:v>0</c:v>
                </c:pt>
                <c:pt idx="133">
                  <c:v>1</c:v>
                </c:pt>
                <c:pt idx="134">
                  <c:v>1</c:v>
                </c:pt>
                <c:pt idx="135">
                  <c:v>1</c:v>
                </c:pt>
                <c:pt idx="136">
                  <c:v>0</c:v>
                </c:pt>
                <c:pt idx="137">
                  <c:v>2</c:v>
                </c:pt>
                <c:pt idx="138">
                  <c:v>0</c:v>
                </c:pt>
                <c:pt idx="139">
                  <c:v>3</c:v>
                </c:pt>
                <c:pt idx="140">
                  <c:v>6</c:v>
                </c:pt>
                <c:pt idx="141">
                  <c:v>10</c:v>
                </c:pt>
                <c:pt idx="142">
                  <c:v>4</c:v>
                </c:pt>
                <c:pt idx="143">
                  <c:v>13</c:v>
                </c:pt>
                <c:pt idx="144">
                  <c:v>8</c:v>
                </c:pt>
                <c:pt idx="145">
                  <c:v>15</c:v>
                </c:pt>
                <c:pt idx="146">
                  <c:v>15</c:v>
                </c:pt>
                <c:pt idx="147">
                  <c:v>19</c:v>
                </c:pt>
                <c:pt idx="148">
                  <c:v>41</c:v>
                </c:pt>
                <c:pt idx="149">
                  <c:v>9</c:v>
                </c:pt>
                <c:pt idx="150">
                  <c:v>20</c:v>
                </c:pt>
                <c:pt idx="151">
                  <c:v>12</c:v>
                </c:pt>
              </c:numCache>
            </c:numRef>
          </c:val>
          <c:extLst>
            <c:ext xmlns:c16="http://schemas.microsoft.com/office/drawing/2014/chart" uri="{C3380CC4-5D6E-409C-BE32-E72D297353CC}">
              <c16:uniqueId val="{00000000-D811-4014-BF72-66F198261212}"/>
            </c:ext>
          </c:extLst>
        </c:ser>
        <c:dLbls>
          <c:showLegendKey val="0"/>
          <c:showVal val="0"/>
          <c:showCatName val="0"/>
          <c:showSerName val="0"/>
          <c:showPercent val="0"/>
          <c:showBubbleSize val="0"/>
        </c:dLbls>
        <c:gapWidth val="40"/>
        <c:axId val="596545392"/>
        <c:axId val="596544408"/>
        <c:extLst>
          <c:ext xmlns:c15="http://schemas.microsoft.com/office/drawing/2012/chart" uri="{02D57815-91ED-43cb-92C2-25804820EDAC}">
            <c15:filteredBarSeries>
              <c15:ser>
                <c:idx val="1"/>
                <c:order val="0"/>
                <c:tx>
                  <c:strRef>
                    <c:extLst>
                      <c:ext uri="{02D57815-91ED-43cb-92C2-25804820EDAC}">
                        <c15:formulaRef>
                          <c15:sqref>'Steden RIVM'!$P$3</c15:sqref>
                        </c15:formulaRef>
                      </c:ext>
                    </c:extLst>
                    <c:strCache>
                      <c:ptCount val="1"/>
                      <c:pt idx="0">
                        <c:v>Rotterdam - Cases</c:v>
                      </c:pt>
                    </c:strCache>
                  </c:strRef>
                </c:tx>
                <c:spPr>
                  <a:solidFill>
                    <a:schemeClr val="dk1">
                      <a:tint val="55000"/>
                    </a:schemeClr>
                  </a:solidFill>
                  <a:ln w="44450">
                    <a:solidFill>
                      <a:schemeClr val="accent1"/>
                    </a:solidFill>
                  </a:ln>
                  <a:effectLst/>
                </c:spPr>
                <c:invertIfNegative val="0"/>
                <c:cat>
                  <c:numRef>
                    <c:extLst>
                      <c:ext uri="{02D57815-91ED-43cb-92C2-25804820EDAC}">
                        <c15:fullRef>
                          <c15:sqref>'Steden RIVM'!$O$3:$O$157</c15:sqref>
                        </c15:fullRef>
                        <c15:formulaRef>
                          <c15:sqref>'Steden RIVM'!$O$4:$O$157</c15:sqref>
                        </c15:formulaRef>
                      </c:ext>
                    </c:extLst>
                    <c:numCache>
                      <c:formatCode>m/d/yyyy</c:formatCode>
                      <c:ptCount val="154"/>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numCache>
                  </c:numRef>
                </c:cat>
                <c:val>
                  <c:numRef>
                    <c:extLst>
                      <c:ext uri="{02D57815-91ED-43cb-92C2-25804820EDAC}">
                        <c15:fullRef>
                          <c15:sqref>'Steden RIVM'!$P$5:$P$149</c15:sqref>
                        </c15:fullRef>
                        <c15:formulaRef>
                          <c15:sqref>'Steden RIVM'!$P$6:$P$149</c15:sqref>
                        </c15:formulaRef>
                      </c:ext>
                    </c:extLst>
                    <c:numCache>
                      <c:formatCode>General</c:formatCode>
                      <c:ptCount val="144"/>
                      <c:pt idx="0">
                        <c:v>1</c:v>
                      </c:pt>
                      <c:pt idx="1">
                        <c:v>5</c:v>
                      </c:pt>
                      <c:pt idx="2">
                        <c:v>11</c:v>
                      </c:pt>
                      <c:pt idx="3">
                        <c:v>17</c:v>
                      </c:pt>
                      <c:pt idx="4">
                        <c:v>23</c:v>
                      </c:pt>
                      <c:pt idx="5">
                        <c:v>33</c:v>
                      </c:pt>
                      <c:pt idx="6">
                        <c:v>7</c:v>
                      </c:pt>
                      <c:pt idx="7">
                        <c:v>19</c:v>
                      </c:pt>
                      <c:pt idx="8">
                        <c:v>10</c:v>
                      </c:pt>
                      <c:pt idx="9">
                        <c:v>15</c:v>
                      </c:pt>
                      <c:pt idx="10">
                        <c:v>23</c:v>
                      </c:pt>
                      <c:pt idx="11">
                        <c:v>18</c:v>
                      </c:pt>
                      <c:pt idx="12">
                        <c:v>45</c:v>
                      </c:pt>
                      <c:pt idx="13">
                        <c:v>59</c:v>
                      </c:pt>
                      <c:pt idx="14">
                        <c:v>34</c:v>
                      </c:pt>
                      <c:pt idx="15">
                        <c:v>34</c:v>
                      </c:pt>
                      <c:pt idx="16">
                        <c:v>27</c:v>
                      </c:pt>
                      <c:pt idx="17">
                        <c:v>53</c:v>
                      </c:pt>
                      <c:pt idx="18">
                        <c:v>48</c:v>
                      </c:pt>
                      <c:pt idx="19">
                        <c:v>48</c:v>
                      </c:pt>
                      <c:pt idx="20">
                        <c:v>30</c:v>
                      </c:pt>
                      <c:pt idx="21">
                        <c:v>90</c:v>
                      </c:pt>
                      <c:pt idx="22">
                        <c:v>83</c:v>
                      </c:pt>
                      <c:pt idx="23">
                        <c:v>35</c:v>
                      </c:pt>
                      <c:pt idx="24">
                        <c:v>71</c:v>
                      </c:pt>
                      <c:pt idx="25">
                        <c:v>84</c:v>
                      </c:pt>
                      <c:pt idx="26">
                        <c:v>38</c:v>
                      </c:pt>
                      <c:pt idx="27">
                        <c:v>135</c:v>
                      </c:pt>
                      <c:pt idx="28">
                        <c:v>60</c:v>
                      </c:pt>
                      <c:pt idx="29">
                        <c:v>50</c:v>
                      </c:pt>
                      <c:pt idx="30">
                        <c:v>51</c:v>
                      </c:pt>
                      <c:pt idx="31">
                        <c:v>42</c:v>
                      </c:pt>
                      <c:pt idx="32">
                        <c:v>51</c:v>
                      </c:pt>
                      <c:pt idx="33">
                        <c:v>46</c:v>
                      </c:pt>
                      <c:pt idx="34">
                        <c:v>82</c:v>
                      </c:pt>
                      <c:pt idx="35">
                        <c:v>55</c:v>
                      </c:pt>
                      <c:pt idx="36">
                        <c:v>29</c:v>
                      </c:pt>
                      <c:pt idx="37">
                        <c:v>34</c:v>
                      </c:pt>
                      <c:pt idx="38">
                        <c:v>31</c:v>
                      </c:pt>
                      <c:pt idx="39">
                        <c:v>50</c:v>
                      </c:pt>
                      <c:pt idx="40">
                        <c:v>45</c:v>
                      </c:pt>
                      <c:pt idx="41">
                        <c:v>42</c:v>
                      </c:pt>
                      <c:pt idx="42">
                        <c:v>35</c:v>
                      </c:pt>
                      <c:pt idx="43">
                        <c:v>34</c:v>
                      </c:pt>
                      <c:pt idx="44">
                        <c:v>3</c:v>
                      </c:pt>
                      <c:pt idx="45">
                        <c:v>30</c:v>
                      </c:pt>
                      <c:pt idx="46">
                        <c:v>36</c:v>
                      </c:pt>
                      <c:pt idx="47">
                        <c:v>41</c:v>
                      </c:pt>
                      <c:pt idx="48">
                        <c:v>32</c:v>
                      </c:pt>
                      <c:pt idx="49">
                        <c:v>26</c:v>
                      </c:pt>
                      <c:pt idx="50">
                        <c:v>0</c:v>
                      </c:pt>
                      <c:pt idx="51">
                        <c:v>31</c:v>
                      </c:pt>
                      <c:pt idx="52">
                        <c:v>5</c:v>
                      </c:pt>
                      <c:pt idx="53">
                        <c:v>34</c:v>
                      </c:pt>
                      <c:pt idx="54">
                        <c:v>9</c:v>
                      </c:pt>
                      <c:pt idx="55">
                        <c:v>18</c:v>
                      </c:pt>
                      <c:pt idx="56">
                        <c:v>13</c:v>
                      </c:pt>
                      <c:pt idx="57">
                        <c:v>4</c:v>
                      </c:pt>
                      <c:pt idx="58">
                        <c:v>22</c:v>
                      </c:pt>
                      <c:pt idx="59">
                        <c:v>17</c:v>
                      </c:pt>
                      <c:pt idx="60">
                        <c:v>16</c:v>
                      </c:pt>
                      <c:pt idx="61">
                        <c:v>11</c:v>
                      </c:pt>
                      <c:pt idx="62">
                        <c:v>24</c:v>
                      </c:pt>
                      <c:pt idx="63">
                        <c:v>7</c:v>
                      </c:pt>
                      <c:pt idx="64">
                        <c:v>22</c:v>
                      </c:pt>
                      <c:pt idx="65">
                        <c:v>6</c:v>
                      </c:pt>
                      <c:pt idx="66">
                        <c:v>9</c:v>
                      </c:pt>
                      <c:pt idx="67">
                        <c:v>26</c:v>
                      </c:pt>
                      <c:pt idx="68">
                        <c:v>13</c:v>
                      </c:pt>
                      <c:pt idx="69">
                        <c:v>5</c:v>
                      </c:pt>
                      <c:pt idx="70">
                        <c:v>10</c:v>
                      </c:pt>
                      <c:pt idx="71">
                        <c:v>14</c:v>
                      </c:pt>
                      <c:pt idx="72">
                        <c:v>5</c:v>
                      </c:pt>
                      <c:pt idx="73">
                        <c:v>11</c:v>
                      </c:pt>
                      <c:pt idx="74">
                        <c:v>6</c:v>
                      </c:pt>
                      <c:pt idx="75">
                        <c:v>3</c:v>
                      </c:pt>
                      <c:pt idx="76">
                        <c:v>6</c:v>
                      </c:pt>
                      <c:pt idx="77">
                        <c:v>1</c:v>
                      </c:pt>
                      <c:pt idx="78">
                        <c:v>3</c:v>
                      </c:pt>
                      <c:pt idx="79">
                        <c:v>2</c:v>
                      </c:pt>
                      <c:pt idx="80">
                        <c:v>6</c:v>
                      </c:pt>
                      <c:pt idx="81">
                        <c:v>11</c:v>
                      </c:pt>
                      <c:pt idx="82">
                        <c:v>21</c:v>
                      </c:pt>
                      <c:pt idx="83">
                        <c:v>18</c:v>
                      </c:pt>
                      <c:pt idx="84">
                        <c:v>20</c:v>
                      </c:pt>
                      <c:pt idx="85">
                        <c:v>11</c:v>
                      </c:pt>
                      <c:pt idx="86">
                        <c:v>14</c:v>
                      </c:pt>
                      <c:pt idx="87">
                        <c:v>14</c:v>
                      </c:pt>
                      <c:pt idx="88">
                        <c:v>12</c:v>
                      </c:pt>
                      <c:pt idx="89">
                        <c:v>27</c:v>
                      </c:pt>
                      <c:pt idx="90">
                        <c:v>18</c:v>
                      </c:pt>
                      <c:pt idx="91">
                        <c:v>9</c:v>
                      </c:pt>
                      <c:pt idx="92">
                        <c:v>9</c:v>
                      </c:pt>
                      <c:pt idx="93">
                        <c:v>17</c:v>
                      </c:pt>
                      <c:pt idx="94">
                        <c:v>9</c:v>
                      </c:pt>
                      <c:pt idx="95">
                        <c:v>8</c:v>
                      </c:pt>
                      <c:pt idx="96">
                        <c:v>8</c:v>
                      </c:pt>
                      <c:pt idx="97">
                        <c:v>12</c:v>
                      </c:pt>
                      <c:pt idx="98">
                        <c:v>6</c:v>
                      </c:pt>
                      <c:pt idx="99">
                        <c:v>1</c:v>
                      </c:pt>
                      <c:pt idx="100">
                        <c:v>3</c:v>
                      </c:pt>
                      <c:pt idx="101">
                        <c:v>7</c:v>
                      </c:pt>
                      <c:pt idx="102">
                        <c:v>7</c:v>
                      </c:pt>
                      <c:pt idx="103">
                        <c:v>8</c:v>
                      </c:pt>
                      <c:pt idx="104">
                        <c:v>6</c:v>
                      </c:pt>
                      <c:pt idx="105">
                        <c:v>13</c:v>
                      </c:pt>
                      <c:pt idx="106">
                        <c:v>8</c:v>
                      </c:pt>
                      <c:pt idx="107">
                        <c:v>5</c:v>
                      </c:pt>
                      <c:pt idx="108">
                        <c:v>8</c:v>
                      </c:pt>
                      <c:pt idx="109">
                        <c:v>8</c:v>
                      </c:pt>
                      <c:pt idx="110">
                        <c:v>4</c:v>
                      </c:pt>
                      <c:pt idx="111">
                        <c:v>7</c:v>
                      </c:pt>
                      <c:pt idx="112">
                        <c:v>7</c:v>
                      </c:pt>
                      <c:pt idx="113">
                        <c:v>12</c:v>
                      </c:pt>
                      <c:pt idx="114">
                        <c:v>0</c:v>
                      </c:pt>
                      <c:pt idx="115">
                        <c:v>4</c:v>
                      </c:pt>
                      <c:pt idx="116">
                        <c:v>10</c:v>
                      </c:pt>
                      <c:pt idx="117">
                        <c:v>7</c:v>
                      </c:pt>
                      <c:pt idx="118">
                        <c:v>14</c:v>
                      </c:pt>
                      <c:pt idx="119">
                        <c:v>30</c:v>
                      </c:pt>
                      <c:pt idx="120">
                        <c:v>7</c:v>
                      </c:pt>
                      <c:pt idx="121">
                        <c:v>31</c:v>
                      </c:pt>
                      <c:pt idx="122">
                        <c:v>20</c:v>
                      </c:pt>
                      <c:pt idx="123">
                        <c:v>15</c:v>
                      </c:pt>
                      <c:pt idx="124">
                        <c:v>15</c:v>
                      </c:pt>
                      <c:pt idx="125">
                        <c:v>10</c:v>
                      </c:pt>
                      <c:pt idx="126">
                        <c:v>22</c:v>
                      </c:pt>
                      <c:pt idx="127">
                        <c:v>33</c:v>
                      </c:pt>
                      <c:pt idx="128">
                        <c:v>23</c:v>
                      </c:pt>
                      <c:pt idx="129">
                        <c:v>28</c:v>
                      </c:pt>
                      <c:pt idx="130">
                        <c:v>35</c:v>
                      </c:pt>
                      <c:pt idx="131">
                        <c:v>49</c:v>
                      </c:pt>
                      <c:pt idx="132">
                        <c:v>23</c:v>
                      </c:pt>
                      <c:pt idx="133">
                        <c:v>49</c:v>
                      </c:pt>
                      <c:pt idx="134">
                        <c:v>39</c:v>
                      </c:pt>
                      <c:pt idx="135">
                        <c:v>48</c:v>
                      </c:pt>
                      <c:pt idx="136">
                        <c:v>43</c:v>
                      </c:pt>
                      <c:pt idx="137">
                        <c:v>76</c:v>
                      </c:pt>
                      <c:pt idx="138">
                        <c:v>64</c:v>
                      </c:pt>
                      <c:pt idx="139">
                        <c:v>95</c:v>
                      </c:pt>
                      <c:pt idx="140">
                        <c:v>77</c:v>
                      </c:pt>
                      <c:pt idx="141">
                        <c:v>93</c:v>
                      </c:pt>
                      <c:pt idx="142">
                        <c:v>93</c:v>
                      </c:pt>
                      <c:pt idx="143">
                        <c:v>89</c:v>
                      </c:pt>
                    </c:numCache>
                  </c:numRef>
                </c:val>
                <c:extLst>
                  <c:ext xmlns:c16="http://schemas.microsoft.com/office/drawing/2014/chart" uri="{C3380CC4-5D6E-409C-BE32-E72D297353CC}">
                    <c16:uniqueId val="{00000002-D811-4014-BF72-66F19826121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'Steden RIVM'!$R$3</c15:sqref>
                        </c15:formulaRef>
                      </c:ext>
                    </c:extLst>
                    <c:strCache>
                      <c:ptCount val="1"/>
                    </c:strCache>
                  </c:strRef>
                </c:tx>
                <c:spPr>
                  <a:solidFill>
                    <a:schemeClr val="accent1">
                      <a:lumMod val="60000"/>
                      <a:lumOff val="40000"/>
                    </a:schemeClr>
                  </a:solidFill>
                  <a:ln>
                    <a:noFill/>
                  </a:ln>
                  <a:effectLst/>
                </c:spPr>
                <c:invertIfNegative val="0"/>
                <c:cat>
                  <c:numRef>
                    <c:extLst>
                      <c:ext xmlns:c15="http://schemas.microsoft.com/office/drawing/2012/chart" uri="{02D57815-91ED-43cb-92C2-25804820EDAC}">
                        <c15:fullRef>
                          <c15:sqref>'Steden RIVM'!$O$3:$O$157</c15:sqref>
                        </c15:fullRef>
                        <c15:formulaRef>
                          <c15:sqref>'Steden RIVM'!$O$4:$O$157</c15:sqref>
                        </c15:formulaRef>
                      </c:ext>
                    </c:extLst>
                    <c:numCache>
                      <c:formatCode>m/d/yyyy</c:formatCode>
                      <c:ptCount val="154"/>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numCache>
                  </c:numRef>
                </c:cat>
                <c:val>
                  <c:numRef>
                    <c:extLst>
                      <c:ext xmlns:c15="http://schemas.microsoft.com/office/drawing/2012/chart" uri="{02D57815-91ED-43cb-92C2-25804820EDAC}">
                        <c15:fullRef>
                          <c15:sqref>'Steden RIVM'!$R$5:$R$149</c15:sqref>
                        </c15:fullRef>
                        <c15:formulaRef>
                          <c15:sqref>'Steden RIVM'!$R$6:$R$149</c15:sqref>
                        </c15:formulaRef>
                      </c:ext>
                    </c:extLst>
                    <c:numCache>
                      <c:formatCode>General</c:formatCode>
                      <c:ptCount val="144"/>
                    </c:numCache>
                  </c:numRef>
                </c:val>
                <c:extLst xmlns:c15="http://schemas.microsoft.com/office/drawing/2012/chart">
                  <c:ext xmlns:c16="http://schemas.microsoft.com/office/drawing/2014/chart" uri="{C3380CC4-5D6E-409C-BE32-E72D297353CC}">
                    <c16:uniqueId val="{00000064-D811-4014-BF72-66F198261212}"/>
                  </c:ext>
                </c:extLst>
              </c15:ser>
            </c15:filteredBarSeries>
          </c:ext>
        </c:extLst>
      </c:barChart>
      <c:lineChart>
        <c:grouping val="standard"/>
        <c:varyColors val="0"/>
        <c:ser>
          <c:idx val="4"/>
          <c:order val="4"/>
          <c:tx>
            <c:strRef>
              <c:f>'Steden RIVM'!$AA$3</c:f>
              <c:strCache>
                <c:ptCount val="1"/>
                <c:pt idx="0">
                  <c:v>Bergen op Zoom - Cases</c:v>
                </c:pt>
              </c:strCache>
            </c:strRef>
          </c:tx>
          <c:spPr>
            <a:ln w="44450" cap="rnd">
              <a:solidFill>
                <a:srgbClr val="4472C4"/>
              </a:solidFill>
              <a:round/>
            </a:ln>
            <a:effectLst/>
          </c:spPr>
          <c:marker>
            <c:symbol val="none"/>
          </c:marker>
          <c:cat>
            <c:numRef>
              <c:extLst>
                <c:ext xmlns:c15="http://schemas.microsoft.com/office/drawing/2012/chart" uri="{02D57815-91ED-43cb-92C2-25804820EDAC}">
                  <c15:fullRef>
                    <c15:sqref>'Steden RIVM'!$O$3:$O$157</c15:sqref>
                  </c15:fullRef>
                </c:ext>
              </c:extLst>
              <c:f>'Steden RIVM'!$O$4:$O$157</c:f>
              <c:numCache>
                <c:formatCode>m/d/yyyy</c:formatCode>
                <c:ptCount val="154"/>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numCache>
            </c:numRef>
          </c:cat>
          <c:val>
            <c:numRef>
              <c:extLst>
                <c:ext xmlns:c15="http://schemas.microsoft.com/office/drawing/2012/chart" uri="{02D57815-91ED-43cb-92C2-25804820EDAC}">
                  <c15:fullRef>
                    <c15:sqref>'Steden RIVM'!$AA$4:$AA$156</c15:sqref>
                  </c15:fullRef>
                </c:ext>
              </c:extLst>
              <c:f>'Steden RIVM'!$AA$5:$AA$156</c:f>
              <c:numCache>
                <c:formatCode>General</c:formatCode>
                <c:ptCount val="152"/>
                <c:pt idx="6">
                  <c:v>1.5714285714285714</c:v>
                </c:pt>
                <c:pt idx="7">
                  <c:v>1.1428571428571428</c:v>
                </c:pt>
                <c:pt idx="8">
                  <c:v>0.8571428571428571</c:v>
                </c:pt>
                <c:pt idx="9">
                  <c:v>1.1428571428571428</c:v>
                </c:pt>
                <c:pt idx="10">
                  <c:v>1</c:v>
                </c:pt>
                <c:pt idx="11">
                  <c:v>1</c:v>
                </c:pt>
                <c:pt idx="12">
                  <c:v>1</c:v>
                </c:pt>
                <c:pt idx="13">
                  <c:v>0.42857142857142855</c:v>
                </c:pt>
                <c:pt idx="14">
                  <c:v>1.1428571428571428</c:v>
                </c:pt>
                <c:pt idx="15">
                  <c:v>1</c:v>
                </c:pt>
                <c:pt idx="16">
                  <c:v>0.7142857142857143</c:v>
                </c:pt>
                <c:pt idx="17">
                  <c:v>1.2857142857142858</c:v>
                </c:pt>
                <c:pt idx="18">
                  <c:v>1.7142857142857142</c:v>
                </c:pt>
                <c:pt idx="19">
                  <c:v>2.2857142857142856</c:v>
                </c:pt>
                <c:pt idx="20">
                  <c:v>2.2857142857142856</c:v>
                </c:pt>
                <c:pt idx="21">
                  <c:v>2</c:v>
                </c:pt>
                <c:pt idx="22">
                  <c:v>2.4285714285714284</c:v>
                </c:pt>
                <c:pt idx="23">
                  <c:v>2.8571428571428572</c:v>
                </c:pt>
                <c:pt idx="24">
                  <c:v>2.2857142857142856</c:v>
                </c:pt>
                <c:pt idx="25">
                  <c:v>2</c:v>
                </c:pt>
                <c:pt idx="26">
                  <c:v>1.8571428571428572</c:v>
                </c:pt>
                <c:pt idx="27">
                  <c:v>2.4285714285714284</c:v>
                </c:pt>
                <c:pt idx="28">
                  <c:v>3.1428571428571428</c:v>
                </c:pt>
                <c:pt idx="29">
                  <c:v>2.8571428571428572</c:v>
                </c:pt>
                <c:pt idx="30">
                  <c:v>2.5714285714285716</c:v>
                </c:pt>
                <c:pt idx="31">
                  <c:v>3</c:v>
                </c:pt>
                <c:pt idx="32">
                  <c:v>3</c:v>
                </c:pt>
                <c:pt idx="33">
                  <c:v>2.5714285714285716</c:v>
                </c:pt>
                <c:pt idx="34">
                  <c:v>2.5714285714285716</c:v>
                </c:pt>
                <c:pt idx="35">
                  <c:v>2.4285714285714284</c:v>
                </c:pt>
                <c:pt idx="36">
                  <c:v>3.2857142857142856</c:v>
                </c:pt>
                <c:pt idx="37">
                  <c:v>3.4285714285714284</c:v>
                </c:pt>
                <c:pt idx="38">
                  <c:v>3.4285714285714284</c:v>
                </c:pt>
                <c:pt idx="39">
                  <c:v>3.7142857142857144</c:v>
                </c:pt>
                <c:pt idx="40">
                  <c:v>4.2857142857142856</c:v>
                </c:pt>
                <c:pt idx="41">
                  <c:v>3.8571428571428572</c:v>
                </c:pt>
                <c:pt idx="42">
                  <c:v>3.4285714285714284</c:v>
                </c:pt>
                <c:pt idx="43">
                  <c:v>2.5714285714285716</c:v>
                </c:pt>
                <c:pt idx="44">
                  <c:v>2.4285714285714284</c:v>
                </c:pt>
                <c:pt idx="45">
                  <c:v>2</c:v>
                </c:pt>
                <c:pt idx="46">
                  <c:v>2</c:v>
                </c:pt>
                <c:pt idx="47">
                  <c:v>2.1428571428571428</c:v>
                </c:pt>
                <c:pt idx="48">
                  <c:v>2</c:v>
                </c:pt>
                <c:pt idx="49">
                  <c:v>1.8571428571428572</c:v>
                </c:pt>
                <c:pt idx="50">
                  <c:v>2</c:v>
                </c:pt>
                <c:pt idx="51">
                  <c:v>2.1428571428571428</c:v>
                </c:pt>
                <c:pt idx="52">
                  <c:v>2.1428571428571428</c:v>
                </c:pt>
                <c:pt idx="53">
                  <c:v>1.7142857142857142</c:v>
                </c:pt>
                <c:pt idx="54">
                  <c:v>1</c:v>
                </c:pt>
                <c:pt idx="55">
                  <c:v>0.7142857142857143</c:v>
                </c:pt>
                <c:pt idx="56">
                  <c:v>1.4285714285714286</c:v>
                </c:pt>
                <c:pt idx="57">
                  <c:v>1.4285714285714286</c:v>
                </c:pt>
                <c:pt idx="58">
                  <c:v>1.4285714285714286</c:v>
                </c:pt>
                <c:pt idx="59">
                  <c:v>1.4285714285714286</c:v>
                </c:pt>
                <c:pt idx="60">
                  <c:v>1.4285714285714286</c:v>
                </c:pt>
                <c:pt idx="61">
                  <c:v>1.7142857142857142</c:v>
                </c:pt>
                <c:pt idx="62">
                  <c:v>2.1428571428571428</c:v>
                </c:pt>
                <c:pt idx="63">
                  <c:v>1.5714285714285714</c:v>
                </c:pt>
                <c:pt idx="64">
                  <c:v>1.4285714285714286</c:v>
                </c:pt>
                <c:pt idx="65">
                  <c:v>1.8571428571428572</c:v>
                </c:pt>
                <c:pt idx="66">
                  <c:v>2.8571428571428572</c:v>
                </c:pt>
                <c:pt idx="67">
                  <c:v>3</c:v>
                </c:pt>
                <c:pt idx="68">
                  <c:v>3.4285714285714284</c:v>
                </c:pt>
                <c:pt idx="69">
                  <c:v>3.1428571428571428</c:v>
                </c:pt>
                <c:pt idx="70">
                  <c:v>3</c:v>
                </c:pt>
                <c:pt idx="71">
                  <c:v>2.8571428571428572</c:v>
                </c:pt>
                <c:pt idx="72">
                  <c:v>2.2857142857142856</c:v>
                </c:pt>
                <c:pt idx="73">
                  <c:v>2.1428571428571428</c:v>
                </c:pt>
                <c:pt idx="74">
                  <c:v>2</c:v>
                </c:pt>
                <c:pt idx="75">
                  <c:v>1.7142857142857142</c:v>
                </c:pt>
                <c:pt idx="76">
                  <c:v>1.7142857142857142</c:v>
                </c:pt>
                <c:pt idx="77">
                  <c:v>2</c:v>
                </c:pt>
                <c:pt idx="78">
                  <c:v>2.1428571428571428</c:v>
                </c:pt>
                <c:pt idx="79">
                  <c:v>2</c:v>
                </c:pt>
                <c:pt idx="80">
                  <c:v>1.1428571428571428</c:v>
                </c:pt>
                <c:pt idx="81">
                  <c:v>1.1428571428571428</c:v>
                </c:pt>
                <c:pt idx="82">
                  <c:v>0.5714285714285714</c:v>
                </c:pt>
                <c:pt idx="83">
                  <c:v>0.42857142857142855</c:v>
                </c:pt>
                <c:pt idx="84">
                  <c:v>0.2857142857142857</c:v>
                </c:pt>
                <c:pt idx="85">
                  <c:v>0.14285714285714285</c:v>
                </c:pt>
                <c:pt idx="86">
                  <c:v>0.5714285714285714</c:v>
                </c:pt>
                <c:pt idx="87">
                  <c:v>0.5714285714285714</c:v>
                </c:pt>
                <c:pt idx="88">
                  <c:v>0.5714285714285714</c:v>
                </c:pt>
                <c:pt idx="89">
                  <c:v>0.5714285714285714</c:v>
                </c:pt>
                <c:pt idx="90">
                  <c:v>0.5714285714285714</c:v>
                </c:pt>
                <c:pt idx="91">
                  <c:v>0.42857142857142855</c:v>
                </c:pt>
                <c:pt idx="92">
                  <c:v>0.5714285714285714</c:v>
                </c:pt>
                <c:pt idx="93">
                  <c:v>0.2857142857142857</c:v>
                </c:pt>
                <c:pt idx="94">
                  <c:v>0.42857142857142855</c:v>
                </c:pt>
                <c:pt idx="95">
                  <c:v>0.42857142857142855</c:v>
                </c:pt>
                <c:pt idx="96">
                  <c:v>0.42857142857142855</c:v>
                </c:pt>
                <c:pt idx="97">
                  <c:v>0.42857142857142855</c:v>
                </c:pt>
                <c:pt idx="98">
                  <c:v>0.42857142857142855</c:v>
                </c:pt>
                <c:pt idx="99">
                  <c:v>0.42857142857142855</c:v>
                </c:pt>
                <c:pt idx="100">
                  <c:v>0.2857142857142857</c:v>
                </c:pt>
                <c:pt idx="101">
                  <c:v>0.14285714285714285</c:v>
                </c:pt>
                <c:pt idx="102">
                  <c:v>0.14285714285714285</c:v>
                </c:pt>
                <c:pt idx="103">
                  <c:v>0.14285714285714285</c:v>
                </c:pt>
                <c:pt idx="104">
                  <c:v>0.14285714285714285</c:v>
                </c:pt>
                <c:pt idx="105">
                  <c:v>0.14285714285714285</c:v>
                </c:pt>
                <c:pt idx="106">
                  <c:v>0</c:v>
                </c:pt>
                <c:pt idx="107">
                  <c:v>0</c:v>
                </c:pt>
                <c:pt idx="108">
                  <c:v>0</c:v>
                </c:pt>
                <c:pt idx="109">
                  <c:v>0</c:v>
                </c:pt>
                <c:pt idx="110">
                  <c:v>0</c:v>
                </c:pt>
                <c:pt idx="111">
                  <c:v>0</c:v>
                </c:pt>
                <c:pt idx="112">
                  <c:v>0</c:v>
                </c:pt>
                <c:pt idx="113">
                  <c:v>0</c:v>
                </c:pt>
                <c:pt idx="114">
                  <c:v>0</c:v>
                </c:pt>
                <c:pt idx="115">
                  <c:v>0.14285714285714285</c:v>
                </c:pt>
                <c:pt idx="116">
                  <c:v>0.2857142857142857</c:v>
                </c:pt>
                <c:pt idx="117">
                  <c:v>0.42857142857142855</c:v>
                </c:pt>
                <c:pt idx="118">
                  <c:v>0.5714285714285714</c:v>
                </c:pt>
                <c:pt idx="119">
                  <c:v>0.5714285714285714</c:v>
                </c:pt>
                <c:pt idx="120">
                  <c:v>0.5714285714285714</c:v>
                </c:pt>
                <c:pt idx="121">
                  <c:v>0.5714285714285714</c:v>
                </c:pt>
                <c:pt idx="122">
                  <c:v>0.42857142857142855</c:v>
                </c:pt>
                <c:pt idx="123">
                  <c:v>0.42857142857142855</c:v>
                </c:pt>
                <c:pt idx="124">
                  <c:v>0.5714285714285714</c:v>
                </c:pt>
                <c:pt idx="125">
                  <c:v>0.42857142857142855</c:v>
                </c:pt>
                <c:pt idx="126">
                  <c:v>0.7142857142857143</c:v>
                </c:pt>
                <c:pt idx="127">
                  <c:v>1.1428571428571428</c:v>
                </c:pt>
                <c:pt idx="128">
                  <c:v>1.2857142857142858</c:v>
                </c:pt>
                <c:pt idx="129">
                  <c:v>1.2857142857142858</c:v>
                </c:pt>
                <c:pt idx="130">
                  <c:v>1.1428571428571428</c:v>
                </c:pt>
                <c:pt idx="131">
                  <c:v>0.8571428571428571</c:v>
                </c:pt>
                <c:pt idx="132">
                  <c:v>0.8571428571428571</c:v>
                </c:pt>
                <c:pt idx="133">
                  <c:v>0.7142857142857143</c:v>
                </c:pt>
                <c:pt idx="134">
                  <c:v>0.42857142857142855</c:v>
                </c:pt>
                <c:pt idx="135">
                  <c:v>0.42857142857142855</c:v>
                </c:pt>
                <c:pt idx="136">
                  <c:v>0.42857142857142855</c:v>
                </c:pt>
                <c:pt idx="137">
                  <c:v>0.7142857142857143</c:v>
                </c:pt>
                <c:pt idx="138">
                  <c:v>0.7142857142857143</c:v>
                </c:pt>
                <c:pt idx="139">
                  <c:v>1.1428571428571428</c:v>
                </c:pt>
                <c:pt idx="140">
                  <c:v>1.8571428571428572</c:v>
                </c:pt>
                <c:pt idx="141">
                  <c:v>3.1428571428571428</c:v>
                </c:pt>
                <c:pt idx="142">
                  <c:v>3.5714285714285716</c:v>
                </c:pt>
                <c:pt idx="143">
                  <c:v>5.4285714285714288</c:v>
                </c:pt>
                <c:pt idx="144">
                  <c:v>6.2857142857142856</c:v>
                </c:pt>
                <c:pt idx="145">
                  <c:v>8.4285714285714288</c:v>
                </c:pt>
                <c:pt idx="146">
                  <c:v>10.142857142857142</c:v>
                </c:pt>
                <c:pt idx="147">
                  <c:v>12</c:v>
                </c:pt>
                <c:pt idx="148">
                  <c:v>16.428571428571427</c:v>
                </c:pt>
                <c:pt idx="149">
                  <c:v>17.142857142857142</c:v>
                </c:pt>
                <c:pt idx="150">
                  <c:v>18.142857142857142</c:v>
                </c:pt>
                <c:pt idx="151">
                  <c:v>18.714285714285715</c:v>
                </c:pt>
              </c:numCache>
            </c:numRef>
          </c:val>
          <c:smooth val="0"/>
          <c:extLst>
            <c:ext xmlns:c16="http://schemas.microsoft.com/office/drawing/2014/chart" uri="{C3380CC4-5D6E-409C-BE32-E72D297353CC}">
              <c16:uniqueId val="{00000001-D811-4014-BF72-66F198261212}"/>
            </c:ext>
          </c:extLst>
        </c:ser>
        <c:dLbls>
          <c:showLegendKey val="0"/>
          <c:showVal val="0"/>
          <c:showCatName val="0"/>
          <c:showSerName val="0"/>
          <c:showPercent val="0"/>
          <c:showBubbleSize val="0"/>
        </c:dLbls>
        <c:marker val="1"/>
        <c:smooth val="0"/>
        <c:axId val="596545392"/>
        <c:axId val="596544408"/>
        <c:extLst>
          <c:ext xmlns:c15="http://schemas.microsoft.com/office/drawing/2012/chart" uri="{02D57815-91ED-43cb-92C2-25804820EDAC}">
            <c15:filteredLineSeries>
              <c15:ser>
                <c:idx val="0"/>
                <c:order val="1"/>
                <c:tx>
                  <c:strRef>
                    <c:extLst>
                      <c:ext uri="{02D57815-91ED-43cb-92C2-25804820EDAC}">
                        <c15:formulaRef>
                          <c15:sqref>'Steden RIVM'!$Q$3</c15:sqref>
                        </c15:formulaRef>
                      </c:ext>
                    </c:extLst>
                    <c:strCache>
                      <c:ptCount val="1"/>
                      <c:pt idx="0">
                        <c:v>7 day MA - Rotterdam</c:v>
                      </c:pt>
                    </c:strCache>
                  </c:strRef>
                </c:tx>
                <c:spPr>
                  <a:ln w="41275" cap="rnd">
                    <a:solidFill>
                      <a:sysClr val="windowText" lastClr="000000">
                        <a:lumMod val="95000"/>
                        <a:lumOff val="5000"/>
                      </a:sysClr>
                    </a:solidFill>
                    <a:round/>
                  </a:ln>
                  <a:effectLst/>
                </c:spPr>
                <c:marker>
                  <c:symbol val="none"/>
                </c:marker>
                <c:dPt>
                  <c:idx val="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4-D811-4014-BF72-66F198261212}"/>
                    </c:ext>
                  </c:extLst>
                </c:dPt>
                <c:dPt>
                  <c:idx val="1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6-D811-4014-BF72-66F198261212}"/>
                    </c:ext>
                  </c:extLst>
                </c:dPt>
                <c:dPt>
                  <c:idx val="1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8-D811-4014-BF72-66F198261212}"/>
                    </c:ext>
                  </c:extLst>
                </c:dPt>
                <c:dPt>
                  <c:idx val="1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A-D811-4014-BF72-66F198261212}"/>
                    </c:ext>
                  </c:extLst>
                </c:dPt>
                <c:dPt>
                  <c:idx val="2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C-D811-4014-BF72-66F198261212}"/>
                    </c:ext>
                  </c:extLst>
                </c:dPt>
                <c:dPt>
                  <c:idx val="2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0E-D811-4014-BF72-66F198261212}"/>
                    </c:ext>
                  </c:extLst>
                </c:dPt>
                <c:dPt>
                  <c:idx val="3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0-D811-4014-BF72-66F198261212}"/>
                    </c:ext>
                  </c:extLst>
                </c:dPt>
                <c:dPt>
                  <c:idx val="3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2-D811-4014-BF72-66F198261212}"/>
                    </c:ext>
                  </c:extLst>
                </c:dPt>
                <c:dPt>
                  <c:idx val="3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4-D811-4014-BF72-66F198261212}"/>
                    </c:ext>
                  </c:extLst>
                </c:dPt>
                <c:dPt>
                  <c:idx val="3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6-D811-4014-BF72-66F198261212}"/>
                    </c:ext>
                  </c:extLst>
                </c:dPt>
                <c:dPt>
                  <c:idx val="4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8-D811-4014-BF72-66F198261212}"/>
                    </c:ext>
                  </c:extLst>
                </c:dPt>
                <c:dPt>
                  <c:idx val="44"/>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A-D811-4014-BF72-66F198261212}"/>
                    </c:ext>
                  </c:extLst>
                </c:dPt>
                <c:dPt>
                  <c:idx val="4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C-D811-4014-BF72-66F198261212}"/>
                    </c:ext>
                  </c:extLst>
                </c:dPt>
                <c:dPt>
                  <c:idx val="5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1E-D811-4014-BF72-66F198261212}"/>
                    </c:ext>
                  </c:extLst>
                </c:dPt>
                <c:dPt>
                  <c:idx val="5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0-D811-4014-BF72-66F198261212}"/>
                    </c:ext>
                  </c:extLst>
                </c:dPt>
                <c:dPt>
                  <c:idx val="5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2-D811-4014-BF72-66F198261212}"/>
                    </c:ext>
                  </c:extLst>
                </c:dPt>
                <c:dPt>
                  <c:idx val="6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4-D811-4014-BF72-66F198261212}"/>
                    </c:ext>
                  </c:extLst>
                </c:dPt>
                <c:dPt>
                  <c:idx val="6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6-D811-4014-BF72-66F198261212}"/>
                    </c:ext>
                  </c:extLst>
                </c:dPt>
                <c:dPt>
                  <c:idx val="6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8-D811-4014-BF72-66F198261212}"/>
                    </c:ext>
                  </c:extLst>
                </c:dPt>
                <c:dPt>
                  <c:idx val="7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A-D811-4014-BF72-66F198261212}"/>
                    </c:ext>
                  </c:extLst>
                </c:dPt>
                <c:dPt>
                  <c:idx val="74"/>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C-D811-4014-BF72-66F198261212}"/>
                    </c:ext>
                  </c:extLst>
                </c:dPt>
                <c:dPt>
                  <c:idx val="7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2E-D811-4014-BF72-66F198261212}"/>
                    </c:ext>
                  </c:extLst>
                </c:dPt>
                <c:dPt>
                  <c:idx val="8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0-D811-4014-BF72-66F198261212}"/>
                    </c:ext>
                  </c:extLst>
                </c:dPt>
                <c:dPt>
                  <c:idx val="8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2-D811-4014-BF72-66F198261212}"/>
                    </c:ext>
                  </c:extLst>
                </c:dPt>
                <c:dPt>
                  <c:idx val="8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4-D811-4014-BF72-66F198261212}"/>
                    </c:ext>
                  </c:extLst>
                </c:dPt>
                <c:dPt>
                  <c:idx val="8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6-D811-4014-BF72-66F198261212}"/>
                    </c:ext>
                  </c:extLst>
                </c:dPt>
                <c:dPt>
                  <c:idx val="9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8-D811-4014-BF72-66F198261212}"/>
                    </c:ext>
                  </c:extLst>
                </c:dPt>
                <c:dPt>
                  <c:idx val="9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A-D811-4014-BF72-66F198261212}"/>
                    </c:ext>
                  </c:extLst>
                </c:dPt>
                <c:dPt>
                  <c:idx val="10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C-D811-4014-BF72-66F198261212}"/>
                    </c:ext>
                  </c:extLst>
                </c:dPt>
                <c:dPt>
                  <c:idx val="10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3E-D811-4014-BF72-66F198261212}"/>
                    </c:ext>
                  </c:extLst>
                </c:dPt>
                <c:dPt>
                  <c:idx val="10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0-D811-4014-BF72-66F198261212}"/>
                    </c:ext>
                  </c:extLst>
                </c:dPt>
                <c:dPt>
                  <c:idx val="10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2-D811-4014-BF72-66F198261212}"/>
                    </c:ext>
                  </c:extLst>
                </c:dPt>
                <c:dPt>
                  <c:idx val="114"/>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4-D811-4014-BF72-66F198261212}"/>
                    </c:ext>
                  </c:extLst>
                </c:dPt>
                <c:dPt>
                  <c:idx val="11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6-D811-4014-BF72-66F198261212}"/>
                    </c:ext>
                  </c:extLst>
                </c:dPt>
                <c:dPt>
                  <c:idx val="121"/>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8-D811-4014-BF72-66F198261212}"/>
                    </c:ext>
                  </c:extLst>
                </c:dPt>
                <c:dPt>
                  <c:idx val="123"/>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A-D811-4014-BF72-66F198261212}"/>
                    </c:ext>
                  </c:extLst>
                </c:dPt>
                <c:dPt>
                  <c:idx val="128"/>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C-D811-4014-BF72-66F198261212}"/>
                    </c:ext>
                  </c:extLst>
                </c:dPt>
                <c:dPt>
                  <c:idx val="13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4E-D811-4014-BF72-66F198261212}"/>
                    </c:ext>
                  </c:extLst>
                </c:dPt>
                <c:dPt>
                  <c:idx val="13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0-D811-4014-BF72-66F198261212}"/>
                    </c:ext>
                  </c:extLst>
                </c:dPt>
                <c:dPt>
                  <c:idx val="13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2-D811-4014-BF72-66F198261212}"/>
                    </c:ext>
                  </c:extLst>
                </c:dPt>
                <c:dPt>
                  <c:idx val="14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4-D811-4014-BF72-66F198261212}"/>
                    </c:ext>
                  </c:extLst>
                </c:dPt>
                <c:dPt>
                  <c:idx val="145"/>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6-D811-4014-BF72-66F198261212}"/>
                    </c:ext>
                  </c:extLst>
                </c:dPt>
                <c:dPt>
                  <c:idx val="14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8-D811-4014-BF72-66F198261212}"/>
                    </c:ext>
                  </c:extLst>
                </c:dPt>
                <c:dPt>
                  <c:idx val="150"/>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A-D811-4014-BF72-66F198261212}"/>
                    </c:ext>
                  </c:extLst>
                </c:dPt>
                <c:dPt>
                  <c:idx val="152"/>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C-D811-4014-BF72-66F198261212}"/>
                    </c:ext>
                  </c:extLst>
                </c:dPt>
                <c:dPt>
                  <c:idx val="156"/>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5E-D811-4014-BF72-66F198261212}"/>
                    </c:ext>
                  </c:extLst>
                </c:dPt>
                <c:dPt>
                  <c:idx val="157"/>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60-D811-4014-BF72-66F198261212}"/>
                    </c:ext>
                  </c:extLst>
                </c:dPt>
                <c:dPt>
                  <c:idx val="159"/>
                  <c:marker>
                    <c:symbol val="none"/>
                  </c:marker>
                  <c:bubble3D val="0"/>
                  <c:spPr>
                    <a:ln w="41275" cap="rnd">
                      <a:solidFill>
                        <a:sysClr val="windowText" lastClr="000000">
                          <a:lumMod val="95000"/>
                          <a:lumOff val="5000"/>
                        </a:sysClr>
                      </a:solidFill>
                      <a:round/>
                    </a:ln>
                    <a:effectLst/>
                  </c:spPr>
                  <c:extLst>
                    <c:ext xmlns:c16="http://schemas.microsoft.com/office/drawing/2014/chart" uri="{C3380CC4-5D6E-409C-BE32-E72D297353CC}">
                      <c16:uniqueId val="{00000062-D811-4014-BF72-66F198261212}"/>
                    </c:ext>
                  </c:extLst>
                </c:dPt>
                <c:cat>
                  <c:numRef>
                    <c:extLst>
                      <c:ext uri="{02D57815-91ED-43cb-92C2-25804820EDAC}">
                        <c15:fullRef>
                          <c15:sqref>'Steden RIVM'!$O$3:$O$157</c15:sqref>
                        </c15:fullRef>
                        <c15:formulaRef>
                          <c15:sqref>'Steden RIVM'!$O$4:$O$157</c15:sqref>
                        </c15:formulaRef>
                      </c:ext>
                    </c:extLst>
                    <c:numCache>
                      <c:formatCode>m/d/yyyy</c:formatCode>
                      <c:ptCount val="154"/>
                      <c:pt idx="0">
                        <c:v>43903</c:v>
                      </c:pt>
                      <c:pt idx="1">
                        <c:v>43904</c:v>
                      </c:pt>
                      <c:pt idx="2">
                        <c:v>43905</c:v>
                      </c:pt>
                      <c:pt idx="3">
                        <c:v>43906</c:v>
                      </c:pt>
                      <c:pt idx="4">
                        <c:v>43907</c:v>
                      </c:pt>
                      <c:pt idx="5">
                        <c:v>43908</c:v>
                      </c:pt>
                      <c:pt idx="6">
                        <c:v>43909</c:v>
                      </c:pt>
                      <c:pt idx="7">
                        <c:v>43910</c:v>
                      </c:pt>
                      <c:pt idx="8">
                        <c:v>43911</c:v>
                      </c:pt>
                      <c:pt idx="9">
                        <c:v>43912</c:v>
                      </c:pt>
                      <c:pt idx="10">
                        <c:v>43913</c:v>
                      </c:pt>
                      <c:pt idx="11">
                        <c:v>43914</c:v>
                      </c:pt>
                      <c:pt idx="12">
                        <c:v>43915</c:v>
                      </c:pt>
                      <c:pt idx="13">
                        <c:v>43916</c:v>
                      </c:pt>
                      <c:pt idx="14">
                        <c:v>43917</c:v>
                      </c:pt>
                      <c:pt idx="15">
                        <c:v>43918</c:v>
                      </c:pt>
                      <c:pt idx="16">
                        <c:v>43919</c:v>
                      </c:pt>
                      <c:pt idx="17">
                        <c:v>43920</c:v>
                      </c:pt>
                      <c:pt idx="18">
                        <c:v>43921</c:v>
                      </c:pt>
                      <c:pt idx="19">
                        <c:v>43922</c:v>
                      </c:pt>
                      <c:pt idx="20">
                        <c:v>43923</c:v>
                      </c:pt>
                      <c:pt idx="21">
                        <c:v>43924</c:v>
                      </c:pt>
                      <c:pt idx="22">
                        <c:v>43925</c:v>
                      </c:pt>
                      <c:pt idx="23">
                        <c:v>43926</c:v>
                      </c:pt>
                      <c:pt idx="24">
                        <c:v>43927</c:v>
                      </c:pt>
                      <c:pt idx="25">
                        <c:v>43928</c:v>
                      </c:pt>
                      <c:pt idx="26">
                        <c:v>43929</c:v>
                      </c:pt>
                      <c:pt idx="27">
                        <c:v>43930</c:v>
                      </c:pt>
                      <c:pt idx="28">
                        <c:v>43931</c:v>
                      </c:pt>
                      <c:pt idx="29">
                        <c:v>43932</c:v>
                      </c:pt>
                      <c:pt idx="30">
                        <c:v>43933</c:v>
                      </c:pt>
                      <c:pt idx="31">
                        <c:v>43934</c:v>
                      </c:pt>
                      <c:pt idx="32">
                        <c:v>43935</c:v>
                      </c:pt>
                      <c:pt idx="33">
                        <c:v>43936</c:v>
                      </c:pt>
                      <c:pt idx="34">
                        <c:v>43937</c:v>
                      </c:pt>
                      <c:pt idx="35">
                        <c:v>43938</c:v>
                      </c:pt>
                      <c:pt idx="36">
                        <c:v>43939</c:v>
                      </c:pt>
                      <c:pt idx="37">
                        <c:v>43940</c:v>
                      </c:pt>
                      <c:pt idx="38">
                        <c:v>43941</c:v>
                      </c:pt>
                      <c:pt idx="39">
                        <c:v>43942</c:v>
                      </c:pt>
                      <c:pt idx="40">
                        <c:v>43943</c:v>
                      </c:pt>
                      <c:pt idx="41">
                        <c:v>43944</c:v>
                      </c:pt>
                      <c:pt idx="42">
                        <c:v>43945</c:v>
                      </c:pt>
                      <c:pt idx="43">
                        <c:v>43946</c:v>
                      </c:pt>
                      <c:pt idx="44">
                        <c:v>43947</c:v>
                      </c:pt>
                      <c:pt idx="45">
                        <c:v>43948</c:v>
                      </c:pt>
                      <c:pt idx="46">
                        <c:v>43949</c:v>
                      </c:pt>
                      <c:pt idx="47">
                        <c:v>43950</c:v>
                      </c:pt>
                      <c:pt idx="48">
                        <c:v>43951</c:v>
                      </c:pt>
                      <c:pt idx="49">
                        <c:v>43952</c:v>
                      </c:pt>
                      <c:pt idx="50">
                        <c:v>43953</c:v>
                      </c:pt>
                      <c:pt idx="51">
                        <c:v>43954</c:v>
                      </c:pt>
                      <c:pt idx="52">
                        <c:v>43955</c:v>
                      </c:pt>
                      <c:pt idx="53">
                        <c:v>43956</c:v>
                      </c:pt>
                      <c:pt idx="54">
                        <c:v>43957</c:v>
                      </c:pt>
                      <c:pt idx="55">
                        <c:v>43958</c:v>
                      </c:pt>
                      <c:pt idx="56">
                        <c:v>43959</c:v>
                      </c:pt>
                      <c:pt idx="57">
                        <c:v>43960</c:v>
                      </c:pt>
                      <c:pt idx="58">
                        <c:v>43961</c:v>
                      </c:pt>
                      <c:pt idx="59">
                        <c:v>43962</c:v>
                      </c:pt>
                      <c:pt idx="60">
                        <c:v>43963</c:v>
                      </c:pt>
                      <c:pt idx="61">
                        <c:v>43964</c:v>
                      </c:pt>
                      <c:pt idx="62">
                        <c:v>43965</c:v>
                      </c:pt>
                      <c:pt idx="63">
                        <c:v>43966</c:v>
                      </c:pt>
                      <c:pt idx="64">
                        <c:v>43967</c:v>
                      </c:pt>
                      <c:pt idx="65">
                        <c:v>43968</c:v>
                      </c:pt>
                      <c:pt idx="66">
                        <c:v>43969</c:v>
                      </c:pt>
                      <c:pt idx="67">
                        <c:v>43970</c:v>
                      </c:pt>
                      <c:pt idx="68">
                        <c:v>43971</c:v>
                      </c:pt>
                      <c:pt idx="69">
                        <c:v>43972</c:v>
                      </c:pt>
                      <c:pt idx="70">
                        <c:v>43973</c:v>
                      </c:pt>
                      <c:pt idx="71">
                        <c:v>43974</c:v>
                      </c:pt>
                      <c:pt idx="72">
                        <c:v>43975</c:v>
                      </c:pt>
                      <c:pt idx="73">
                        <c:v>43976</c:v>
                      </c:pt>
                      <c:pt idx="74">
                        <c:v>43977</c:v>
                      </c:pt>
                      <c:pt idx="75">
                        <c:v>43978</c:v>
                      </c:pt>
                      <c:pt idx="76">
                        <c:v>43979</c:v>
                      </c:pt>
                      <c:pt idx="77">
                        <c:v>43980</c:v>
                      </c:pt>
                      <c:pt idx="78">
                        <c:v>43981</c:v>
                      </c:pt>
                      <c:pt idx="79">
                        <c:v>43982</c:v>
                      </c:pt>
                      <c:pt idx="80">
                        <c:v>43983</c:v>
                      </c:pt>
                      <c:pt idx="81">
                        <c:v>43984</c:v>
                      </c:pt>
                      <c:pt idx="82">
                        <c:v>43985</c:v>
                      </c:pt>
                      <c:pt idx="83">
                        <c:v>43986</c:v>
                      </c:pt>
                      <c:pt idx="84">
                        <c:v>43987</c:v>
                      </c:pt>
                      <c:pt idx="85">
                        <c:v>43988</c:v>
                      </c:pt>
                      <c:pt idx="86">
                        <c:v>43989</c:v>
                      </c:pt>
                      <c:pt idx="87">
                        <c:v>43990</c:v>
                      </c:pt>
                      <c:pt idx="88">
                        <c:v>43991</c:v>
                      </c:pt>
                      <c:pt idx="89">
                        <c:v>43992</c:v>
                      </c:pt>
                      <c:pt idx="90">
                        <c:v>43993</c:v>
                      </c:pt>
                      <c:pt idx="91">
                        <c:v>43994</c:v>
                      </c:pt>
                      <c:pt idx="92">
                        <c:v>43995</c:v>
                      </c:pt>
                      <c:pt idx="93">
                        <c:v>43996</c:v>
                      </c:pt>
                      <c:pt idx="94">
                        <c:v>43997</c:v>
                      </c:pt>
                      <c:pt idx="95">
                        <c:v>43998</c:v>
                      </c:pt>
                      <c:pt idx="96">
                        <c:v>43999</c:v>
                      </c:pt>
                      <c:pt idx="97">
                        <c:v>44000</c:v>
                      </c:pt>
                      <c:pt idx="98">
                        <c:v>44001</c:v>
                      </c:pt>
                      <c:pt idx="99">
                        <c:v>44002</c:v>
                      </c:pt>
                      <c:pt idx="100">
                        <c:v>44003</c:v>
                      </c:pt>
                      <c:pt idx="101">
                        <c:v>44004</c:v>
                      </c:pt>
                      <c:pt idx="102">
                        <c:v>44005</c:v>
                      </c:pt>
                      <c:pt idx="103">
                        <c:v>44006</c:v>
                      </c:pt>
                      <c:pt idx="104">
                        <c:v>44007</c:v>
                      </c:pt>
                      <c:pt idx="105">
                        <c:v>44008</c:v>
                      </c:pt>
                      <c:pt idx="106">
                        <c:v>44009</c:v>
                      </c:pt>
                      <c:pt idx="107">
                        <c:v>44010</c:v>
                      </c:pt>
                      <c:pt idx="108">
                        <c:v>44011</c:v>
                      </c:pt>
                      <c:pt idx="109">
                        <c:v>44012</c:v>
                      </c:pt>
                      <c:pt idx="110">
                        <c:v>44013</c:v>
                      </c:pt>
                      <c:pt idx="111">
                        <c:v>44014</c:v>
                      </c:pt>
                      <c:pt idx="112">
                        <c:v>44015</c:v>
                      </c:pt>
                      <c:pt idx="113">
                        <c:v>44016</c:v>
                      </c:pt>
                      <c:pt idx="114">
                        <c:v>44017</c:v>
                      </c:pt>
                      <c:pt idx="115">
                        <c:v>44018</c:v>
                      </c:pt>
                      <c:pt idx="116">
                        <c:v>44019</c:v>
                      </c:pt>
                      <c:pt idx="117">
                        <c:v>44020</c:v>
                      </c:pt>
                      <c:pt idx="118">
                        <c:v>44021</c:v>
                      </c:pt>
                      <c:pt idx="119">
                        <c:v>44022</c:v>
                      </c:pt>
                      <c:pt idx="120">
                        <c:v>44023</c:v>
                      </c:pt>
                      <c:pt idx="121">
                        <c:v>44024</c:v>
                      </c:pt>
                      <c:pt idx="122">
                        <c:v>44025</c:v>
                      </c:pt>
                      <c:pt idx="123">
                        <c:v>44026</c:v>
                      </c:pt>
                      <c:pt idx="124">
                        <c:v>44027</c:v>
                      </c:pt>
                      <c:pt idx="125">
                        <c:v>44028</c:v>
                      </c:pt>
                      <c:pt idx="126">
                        <c:v>44029</c:v>
                      </c:pt>
                      <c:pt idx="127">
                        <c:v>44030</c:v>
                      </c:pt>
                      <c:pt idx="128">
                        <c:v>44031</c:v>
                      </c:pt>
                      <c:pt idx="129">
                        <c:v>44032</c:v>
                      </c:pt>
                      <c:pt idx="130">
                        <c:v>44033</c:v>
                      </c:pt>
                      <c:pt idx="131">
                        <c:v>44034</c:v>
                      </c:pt>
                      <c:pt idx="132">
                        <c:v>44035</c:v>
                      </c:pt>
                      <c:pt idx="133">
                        <c:v>44036</c:v>
                      </c:pt>
                      <c:pt idx="134">
                        <c:v>44037</c:v>
                      </c:pt>
                      <c:pt idx="135">
                        <c:v>44038</c:v>
                      </c:pt>
                      <c:pt idx="136">
                        <c:v>44039</c:v>
                      </c:pt>
                      <c:pt idx="137">
                        <c:v>44040</c:v>
                      </c:pt>
                      <c:pt idx="138">
                        <c:v>44041</c:v>
                      </c:pt>
                      <c:pt idx="139">
                        <c:v>44042</c:v>
                      </c:pt>
                      <c:pt idx="140">
                        <c:v>44043</c:v>
                      </c:pt>
                      <c:pt idx="141">
                        <c:v>44044</c:v>
                      </c:pt>
                      <c:pt idx="142">
                        <c:v>44045</c:v>
                      </c:pt>
                      <c:pt idx="143">
                        <c:v>44046</c:v>
                      </c:pt>
                      <c:pt idx="144">
                        <c:v>44047</c:v>
                      </c:pt>
                      <c:pt idx="145">
                        <c:v>44048</c:v>
                      </c:pt>
                      <c:pt idx="146">
                        <c:v>44049</c:v>
                      </c:pt>
                      <c:pt idx="147">
                        <c:v>44050</c:v>
                      </c:pt>
                      <c:pt idx="148">
                        <c:v>44051</c:v>
                      </c:pt>
                      <c:pt idx="149">
                        <c:v>44052</c:v>
                      </c:pt>
                      <c:pt idx="150">
                        <c:v>44053</c:v>
                      </c:pt>
                      <c:pt idx="151">
                        <c:v>44054</c:v>
                      </c:pt>
                      <c:pt idx="152">
                        <c:v>44055</c:v>
                      </c:pt>
                      <c:pt idx="153">
                        <c:v>44056</c:v>
                      </c:pt>
                    </c:numCache>
                  </c:numRef>
                </c:cat>
                <c:val>
                  <c:numRef>
                    <c:extLst>
                      <c:ext uri="{02D57815-91ED-43cb-92C2-25804820EDAC}">
                        <c15:fullRef>
                          <c15:sqref>'Steden RIVM'!$Q$5:$Q$149</c15:sqref>
                        </c15:fullRef>
                        <c15:formulaRef>
                          <c15:sqref>'Steden RIVM'!$Q$6:$Q$149</c15:sqref>
                        </c15:formulaRef>
                      </c:ext>
                    </c:extLst>
                    <c:numCache>
                      <c:formatCode>General</c:formatCode>
                      <c:ptCount val="144"/>
                      <c:pt idx="5">
                        <c:v>13.428571428571429</c:v>
                      </c:pt>
                      <c:pt idx="6">
                        <c:v>13.857142857142858</c:v>
                      </c:pt>
                      <c:pt idx="7">
                        <c:v>16.428571428571427</c:v>
                      </c:pt>
                      <c:pt idx="8">
                        <c:v>17.142857142857142</c:v>
                      </c:pt>
                      <c:pt idx="9">
                        <c:v>17.714285714285715</c:v>
                      </c:pt>
                      <c:pt idx="10">
                        <c:v>18.571428571428573</c:v>
                      </c:pt>
                      <c:pt idx="11">
                        <c:v>17.857142857142858</c:v>
                      </c:pt>
                      <c:pt idx="12">
                        <c:v>19.571428571428573</c:v>
                      </c:pt>
                      <c:pt idx="13">
                        <c:v>27</c:v>
                      </c:pt>
                      <c:pt idx="14">
                        <c:v>29.142857142857142</c:v>
                      </c:pt>
                      <c:pt idx="15">
                        <c:v>32.571428571428569</c:v>
                      </c:pt>
                      <c:pt idx="16">
                        <c:v>34.285714285714285</c:v>
                      </c:pt>
                      <c:pt idx="17">
                        <c:v>38.571428571428569</c:v>
                      </c:pt>
                      <c:pt idx="18">
                        <c:v>42.857142857142854</c:v>
                      </c:pt>
                      <c:pt idx="19">
                        <c:v>43.285714285714285</c:v>
                      </c:pt>
                      <c:pt idx="20">
                        <c:v>39.142857142857146</c:v>
                      </c:pt>
                      <c:pt idx="21">
                        <c:v>47.142857142857146</c:v>
                      </c:pt>
                      <c:pt idx="22">
                        <c:v>54.142857142857146</c:v>
                      </c:pt>
                      <c:pt idx="23">
                        <c:v>55.285714285714285</c:v>
                      </c:pt>
                      <c:pt idx="24">
                        <c:v>57.857142857142854</c:v>
                      </c:pt>
                      <c:pt idx="25">
                        <c:v>63</c:v>
                      </c:pt>
                      <c:pt idx="26">
                        <c:v>61.571428571428569</c:v>
                      </c:pt>
                      <c:pt idx="27">
                        <c:v>76.571428571428569</c:v>
                      </c:pt>
                      <c:pt idx="28">
                        <c:v>72.285714285714292</c:v>
                      </c:pt>
                      <c:pt idx="29">
                        <c:v>67.571428571428569</c:v>
                      </c:pt>
                      <c:pt idx="30">
                        <c:v>69.857142857142861</c:v>
                      </c:pt>
                      <c:pt idx="31">
                        <c:v>65.714285714285708</c:v>
                      </c:pt>
                      <c:pt idx="32">
                        <c:v>61</c:v>
                      </c:pt>
                      <c:pt idx="33">
                        <c:v>62.142857142857146</c:v>
                      </c:pt>
                      <c:pt idx="34">
                        <c:v>54.571428571428569</c:v>
                      </c:pt>
                      <c:pt idx="35">
                        <c:v>53.857142857142854</c:v>
                      </c:pt>
                      <c:pt idx="36">
                        <c:v>50.857142857142854</c:v>
                      </c:pt>
                      <c:pt idx="37">
                        <c:v>48.428571428571431</c:v>
                      </c:pt>
                      <c:pt idx="38">
                        <c:v>46.857142857142854</c:v>
                      </c:pt>
                      <c:pt idx="39">
                        <c:v>46.714285714285715</c:v>
                      </c:pt>
                      <c:pt idx="40">
                        <c:v>46.571428571428569</c:v>
                      </c:pt>
                      <c:pt idx="41">
                        <c:v>40.857142857142854</c:v>
                      </c:pt>
                      <c:pt idx="42">
                        <c:v>38</c:v>
                      </c:pt>
                      <c:pt idx="43">
                        <c:v>38.714285714285715</c:v>
                      </c:pt>
                      <c:pt idx="44">
                        <c:v>34.285714285714285</c:v>
                      </c:pt>
                      <c:pt idx="45">
                        <c:v>34.142857142857146</c:v>
                      </c:pt>
                      <c:pt idx="46">
                        <c:v>32.142857142857146</c:v>
                      </c:pt>
                      <c:pt idx="47">
                        <c:v>31.571428571428573</c:v>
                      </c:pt>
                      <c:pt idx="48">
                        <c:v>30.142857142857142</c:v>
                      </c:pt>
                      <c:pt idx="49">
                        <c:v>28.857142857142858</c:v>
                      </c:pt>
                      <c:pt idx="50">
                        <c:v>24</c:v>
                      </c:pt>
                      <c:pt idx="51">
                        <c:v>28</c:v>
                      </c:pt>
                      <c:pt idx="52">
                        <c:v>24.428571428571427</c:v>
                      </c:pt>
                      <c:pt idx="53">
                        <c:v>24.142857142857142</c:v>
                      </c:pt>
                      <c:pt idx="54">
                        <c:v>19.571428571428573</c:v>
                      </c:pt>
                      <c:pt idx="55">
                        <c:v>17.571428571428573</c:v>
                      </c:pt>
                      <c:pt idx="56">
                        <c:v>15.714285714285714</c:v>
                      </c:pt>
                      <c:pt idx="57">
                        <c:v>16.285714285714285</c:v>
                      </c:pt>
                      <c:pt idx="58">
                        <c:v>15</c:v>
                      </c:pt>
                      <c:pt idx="59">
                        <c:v>16.714285714285715</c:v>
                      </c:pt>
                      <c:pt idx="60">
                        <c:v>14.142857142857142</c:v>
                      </c:pt>
                      <c:pt idx="61">
                        <c:v>14.428571428571429</c:v>
                      </c:pt>
                      <c:pt idx="62">
                        <c:v>15.285714285714286</c:v>
                      </c:pt>
                      <c:pt idx="63">
                        <c:v>14.428571428571429</c:v>
                      </c:pt>
                      <c:pt idx="64">
                        <c:v>17</c:v>
                      </c:pt>
                      <c:pt idx="65">
                        <c:v>14.714285714285714</c:v>
                      </c:pt>
                      <c:pt idx="66">
                        <c:v>13.571428571428571</c:v>
                      </c:pt>
                      <c:pt idx="67">
                        <c:v>15</c:v>
                      </c:pt>
                      <c:pt idx="68">
                        <c:v>15.285714285714286</c:v>
                      </c:pt>
                      <c:pt idx="69">
                        <c:v>12.571428571428571</c:v>
                      </c:pt>
                      <c:pt idx="70">
                        <c:v>13</c:v>
                      </c:pt>
                      <c:pt idx="71">
                        <c:v>11.857142857142858</c:v>
                      </c:pt>
                      <c:pt idx="72">
                        <c:v>11.714285714285714</c:v>
                      </c:pt>
                      <c:pt idx="73">
                        <c:v>12</c:v>
                      </c:pt>
                      <c:pt idx="74">
                        <c:v>9.1428571428571423</c:v>
                      </c:pt>
                      <c:pt idx="75">
                        <c:v>7.7142857142857144</c:v>
                      </c:pt>
                      <c:pt idx="76">
                        <c:v>7.8571428571428568</c:v>
                      </c:pt>
                      <c:pt idx="77">
                        <c:v>6.5714285714285712</c:v>
                      </c:pt>
                      <c:pt idx="78">
                        <c:v>5</c:v>
                      </c:pt>
                      <c:pt idx="79">
                        <c:v>4.5714285714285712</c:v>
                      </c:pt>
                      <c:pt idx="80">
                        <c:v>3.8571428571428572</c:v>
                      </c:pt>
                      <c:pt idx="81">
                        <c:v>4.5714285714285712</c:v>
                      </c:pt>
                      <c:pt idx="82">
                        <c:v>7.1428571428571432</c:v>
                      </c:pt>
                      <c:pt idx="83">
                        <c:v>8.8571428571428577</c:v>
                      </c:pt>
                      <c:pt idx="84">
                        <c:v>11.571428571428571</c:v>
                      </c:pt>
                      <c:pt idx="85">
                        <c:v>12.714285714285714</c:v>
                      </c:pt>
                      <c:pt idx="86">
                        <c:v>14.428571428571429</c:v>
                      </c:pt>
                      <c:pt idx="87">
                        <c:v>15.571428571428571</c:v>
                      </c:pt>
                      <c:pt idx="88">
                        <c:v>15.714285714285714</c:v>
                      </c:pt>
                      <c:pt idx="89">
                        <c:v>16.571428571428573</c:v>
                      </c:pt>
                      <c:pt idx="90">
                        <c:v>16.571428571428573</c:v>
                      </c:pt>
                      <c:pt idx="91">
                        <c:v>15</c:v>
                      </c:pt>
                      <c:pt idx="92">
                        <c:v>14.714285714285714</c:v>
                      </c:pt>
                      <c:pt idx="93">
                        <c:v>15.142857142857142</c:v>
                      </c:pt>
                      <c:pt idx="94">
                        <c:v>14.428571428571429</c:v>
                      </c:pt>
                      <c:pt idx="95">
                        <c:v>13.857142857142858</c:v>
                      </c:pt>
                      <c:pt idx="96">
                        <c:v>11.142857142857142</c:v>
                      </c:pt>
                      <c:pt idx="97">
                        <c:v>10.285714285714286</c:v>
                      </c:pt>
                      <c:pt idx="98">
                        <c:v>9.8571428571428577</c:v>
                      </c:pt>
                      <c:pt idx="99">
                        <c:v>8.7142857142857135</c:v>
                      </c:pt>
                      <c:pt idx="100">
                        <c:v>6.7142857142857144</c:v>
                      </c:pt>
                      <c:pt idx="101">
                        <c:v>6.4285714285714288</c:v>
                      </c:pt>
                      <c:pt idx="102">
                        <c:v>6.2857142857142856</c:v>
                      </c:pt>
                      <c:pt idx="103">
                        <c:v>6.2857142857142856</c:v>
                      </c:pt>
                      <c:pt idx="104">
                        <c:v>5.4285714285714288</c:v>
                      </c:pt>
                      <c:pt idx="105">
                        <c:v>6.4285714285714288</c:v>
                      </c:pt>
                      <c:pt idx="106">
                        <c:v>7.4285714285714288</c:v>
                      </c:pt>
                      <c:pt idx="107">
                        <c:v>7.7142857142857144</c:v>
                      </c:pt>
                      <c:pt idx="108">
                        <c:v>7.8571428571428568</c:v>
                      </c:pt>
                      <c:pt idx="109">
                        <c:v>8</c:v>
                      </c:pt>
                      <c:pt idx="110">
                        <c:v>7.4285714285714288</c:v>
                      </c:pt>
                      <c:pt idx="111">
                        <c:v>7.5714285714285712</c:v>
                      </c:pt>
                      <c:pt idx="112">
                        <c:v>6.7142857142857144</c:v>
                      </c:pt>
                      <c:pt idx="113">
                        <c:v>7.2857142857142856</c:v>
                      </c:pt>
                      <c:pt idx="114">
                        <c:v>6.5714285714285712</c:v>
                      </c:pt>
                      <c:pt idx="115">
                        <c:v>6</c:v>
                      </c:pt>
                      <c:pt idx="116">
                        <c:v>6.2857142857142856</c:v>
                      </c:pt>
                      <c:pt idx="117">
                        <c:v>6.7142857142857144</c:v>
                      </c:pt>
                      <c:pt idx="118">
                        <c:v>7.7142857142857144</c:v>
                      </c:pt>
                      <c:pt idx="119">
                        <c:v>11</c:v>
                      </c:pt>
                      <c:pt idx="120">
                        <c:v>10.285714285714286</c:v>
                      </c:pt>
                      <c:pt idx="121">
                        <c:v>14.714285714285714</c:v>
                      </c:pt>
                      <c:pt idx="122">
                        <c:v>17</c:v>
                      </c:pt>
                      <c:pt idx="123">
                        <c:v>17.714285714285715</c:v>
                      </c:pt>
                      <c:pt idx="124">
                        <c:v>18.857142857142858</c:v>
                      </c:pt>
                      <c:pt idx="125">
                        <c:v>18.285714285714285</c:v>
                      </c:pt>
                      <c:pt idx="126">
                        <c:v>17.142857142857142</c:v>
                      </c:pt>
                      <c:pt idx="127">
                        <c:v>20.857142857142858</c:v>
                      </c:pt>
                      <c:pt idx="128">
                        <c:v>19.714285714285715</c:v>
                      </c:pt>
                      <c:pt idx="129">
                        <c:v>20.857142857142858</c:v>
                      </c:pt>
                      <c:pt idx="130">
                        <c:v>23.714285714285715</c:v>
                      </c:pt>
                      <c:pt idx="131">
                        <c:v>28.571428571428573</c:v>
                      </c:pt>
                      <c:pt idx="132">
                        <c:v>30.428571428571427</c:v>
                      </c:pt>
                      <c:pt idx="133">
                        <c:v>34.285714285714285</c:v>
                      </c:pt>
                      <c:pt idx="134">
                        <c:v>35.142857142857146</c:v>
                      </c:pt>
                      <c:pt idx="135">
                        <c:v>38.714285714285715</c:v>
                      </c:pt>
                      <c:pt idx="136">
                        <c:v>40.857142857142854</c:v>
                      </c:pt>
                      <c:pt idx="137">
                        <c:v>46.714285714285715</c:v>
                      </c:pt>
                      <c:pt idx="138">
                        <c:v>48.857142857142854</c:v>
                      </c:pt>
                      <c:pt idx="139">
                        <c:v>59.142857142857146</c:v>
                      </c:pt>
                      <c:pt idx="140">
                        <c:v>63.142857142857146</c:v>
                      </c:pt>
                      <c:pt idx="141">
                        <c:v>70.857142857142861</c:v>
                      </c:pt>
                      <c:pt idx="142">
                        <c:v>77.285714285714292</c:v>
                      </c:pt>
                      <c:pt idx="143">
                        <c:v>83.857142857142861</c:v>
                      </c:pt>
                    </c:numCache>
                  </c:numRef>
                </c:val>
                <c:smooth val="0"/>
                <c:extLst>
                  <c:ext uri="{02D57815-91ED-43cb-92C2-25804820EDAC}">
                    <c15:categoryFilterExceptions>
                      <c15:categoryFilterException>
                        <c15:sqref>'Steden RIVM'!$Q$5</c15:sqref>
                        <c15:spPr xmlns:c15="http://schemas.microsoft.com/office/drawing/2012/chart">
                          <a:ln w="41275" cap="rnd">
                            <a:solidFill>
                              <a:sysClr val="windowText" lastClr="000000">
                                <a:lumMod val="95000"/>
                                <a:lumOff val="5000"/>
                              </a:sysClr>
                            </a:solidFill>
                            <a:round/>
                          </a:ln>
                          <a:effectLst/>
                        </c15:spPr>
                        <c15:bubble3D val="0"/>
                        <c15:marker>
                          <c:symbol val="none"/>
                        </c15:marker>
                      </c15:categoryFilterException>
                    </c15:categoryFilterExceptions>
                  </c:ext>
                  <c:ext xmlns:c16="http://schemas.microsoft.com/office/drawing/2014/chart" uri="{C3380CC4-5D6E-409C-BE32-E72D297353CC}">
                    <c16:uniqueId val="{00000063-D811-4014-BF72-66F198261212}"/>
                  </c:ext>
                </c:extLst>
              </c15:ser>
            </c15:filteredLineSeries>
          </c:ext>
        </c:extLst>
      </c:lineChart>
      <c:date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14"/>
        <c:majorTimeUnit val="days"/>
        <c:minorUnit val="14"/>
        <c:minorTimeUnit val="days"/>
      </c:dateAx>
      <c:valAx>
        <c:axId val="596544408"/>
        <c:scaling>
          <c:orientation val="minMax"/>
          <c:min val="0"/>
        </c:scaling>
        <c:delete val="0"/>
        <c:axPos val="l"/>
        <c:majorGridlines>
          <c:spPr>
            <a:ln w="9525" cap="flat" cmpd="sng" algn="ctr">
              <a:solidFill>
                <a:schemeClr val="tx1">
                  <a:lumMod val="15000"/>
                  <a:lumOff val="85000"/>
                </a:schemeClr>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25"/>
        <c:minorUnit val="25"/>
      </c:valAx>
      <c:spPr>
        <a:noFill/>
        <a:ln w="25400">
          <a:noFill/>
        </a:ln>
        <a:effectLst/>
      </c:spPr>
    </c:plotArea>
    <c:legend>
      <c:legendPos val="t"/>
      <c:layout>
        <c:manualLayout>
          <c:xMode val="edge"/>
          <c:yMode val="edge"/>
          <c:x val="9.6139444444444444E-2"/>
          <c:y val="0.13769805555555556"/>
          <c:w val="0.72370759418146369"/>
          <c:h val="3.399180775373045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solidFill>
                  <a:schemeClr val="bg2">
                    <a:lumMod val="25000"/>
                  </a:schemeClr>
                </a:solidFill>
                <a:effectLst/>
              </a:rPr>
              <a:t>Number of tests performed</a:t>
            </a:r>
            <a:endParaRPr lang="en-NL" b="1">
              <a:effectLst/>
            </a:endParaRPr>
          </a:p>
        </c:rich>
      </c:tx>
      <c:layout>
        <c:manualLayout>
          <c:xMode val="edge"/>
          <c:yMode val="edge"/>
          <c:x val="0.32464458333333335"/>
          <c:y val="4.47668055555555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0.14476416666666667"/>
          <c:y val="0.14097444444444446"/>
          <c:w val="0.7173068055555557"/>
          <c:h val="0.75919944444444443"/>
        </c:manualLayout>
      </c:layout>
      <c:barChart>
        <c:barDir val="col"/>
        <c:grouping val="clustered"/>
        <c:varyColors val="0"/>
        <c:ser>
          <c:idx val="0"/>
          <c:order val="0"/>
          <c:tx>
            <c:strRef>
              <c:f>'Virologische dagstaten'!$C$2</c:f>
              <c:strCache>
                <c:ptCount val="1"/>
                <c:pt idx="0">
                  <c:v>Total tests</c:v>
                </c:pt>
              </c:strCache>
            </c:strRef>
          </c:tx>
          <c:spPr>
            <a:solidFill>
              <a:schemeClr val="accent2"/>
            </a:solidFill>
            <a:ln>
              <a:noFill/>
            </a:ln>
            <a:effectLst/>
          </c:spPr>
          <c:invertIfNegative val="0"/>
          <c:dPt>
            <c:idx val="10"/>
            <c:invertIfNegative val="0"/>
            <c:bubble3D val="0"/>
            <c:spPr>
              <a:solidFill>
                <a:schemeClr val="accent2"/>
              </a:solidFill>
              <a:ln>
                <a:noFill/>
              </a:ln>
              <a:effectLst/>
            </c:spPr>
            <c:extLst>
              <c:ext xmlns:c16="http://schemas.microsoft.com/office/drawing/2014/chart" uri="{C3380CC4-5D6E-409C-BE32-E72D297353CC}">
                <c16:uniqueId val="{00000001-4CD4-4F6A-A54E-B0B956C697CE}"/>
              </c:ext>
            </c:extLst>
          </c:dPt>
          <c:dPt>
            <c:idx val="16"/>
            <c:invertIfNegative val="0"/>
            <c:bubble3D val="0"/>
            <c:spPr>
              <a:solidFill>
                <a:schemeClr val="accent2"/>
              </a:solidFill>
              <a:ln>
                <a:noFill/>
              </a:ln>
              <a:effectLst/>
            </c:spPr>
            <c:extLst>
              <c:ext xmlns:c16="http://schemas.microsoft.com/office/drawing/2014/chart" uri="{C3380CC4-5D6E-409C-BE32-E72D297353CC}">
                <c16:uniqueId val="{00000003-D154-46DB-8C5E-787385BF5DD3}"/>
              </c:ext>
            </c:extLst>
          </c:dPt>
          <c:dPt>
            <c:idx val="17"/>
            <c:invertIfNegative val="0"/>
            <c:bubble3D val="0"/>
            <c:spPr>
              <a:solidFill>
                <a:schemeClr val="accent2"/>
              </a:solidFill>
              <a:ln>
                <a:solidFill>
                  <a:schemeClr val="accent2"/>
                </a:solidFill>
              </a:ln>
              <a:effectLst/>
            </c:spPr>
            <c:extLst>
              <c:ext xmlns:c16="http://schemas.microsoft.com/office/drawing/2014/chart" uri="{C3380CC4-5D6E-409C-BE32-E72D297353CC}">
                <c16:uniqueId val="{00000004-1E96-4736-B5DA-0581D587BF0F}"/>
              </c:ext>
            </c:extLst>
          </c:dPt>
          <c:cat>
            <c:strRef>
              <c:f>'Virologische dagstaten'!$B$3:$B$26</c:f>
              <c:strCache>
                <c:ptCount val="24"/>
                <c:pt idx="0">
                  <c:v>Week 11</c:v>
                </c:pt>
                <c:pt idx="1">
                  <c:v>Week 12</c:v>
                </c:pt>
                <c:pt idx="2">
                  <c:v>Week 13</c:v>
                </c:pt>
                <c:pt idx="3">
                  <c:v>Week 14</c:v>
                </c:pt>
                <c:pt idx="4">
                  <c:v>Week 15</c:v>
                </c:pt>
                <c:pt idx="5">
                  <c:v>Week 16</c:v>
                </c:pt>
                <c:pt idx="6">
                  <c:v>Week 17</c:v>
                </c:pt>
                <c:pt idx="7">
                  <c:v>Week 18</c:v>
                </c:pt>
                <c:pt idx="8">
                  <c:v>Week 19</c:v>
                </c:pt>
                <c:pt idx="9">
                  <c:v>Week 20</c:v>
                </c:pt>
                <c:pt idx="10">
                  <c:v>Week 21</c:v>
                </c:pt>
                <c:pt idx="11">
                  <c:v>Week 22</c:v>
                </c:pt>
                <c:pt idx="12">
                  <c:v>Week 23</c:v>
                </c:pt>
                <c:pt idx="13">
                  <c:v>Week 24</c:v>
                </c:pt>
                <c:pt idx="14">
                  <c:v>Week 25</c:v>
                </c:pt>
                <c:pt idx="15">
                  <c:v>Week 26</c:v>
                </c:pt>
                <c:pt idx="16">
                  <c:v>Week 27</c:v>
                </c:pt>
                <c:pt idx="17">
                  <c:v>Week 28</c:v>
                </c:pt>
                <c:pt idx="18">
                  <c:v>Week 29</c:v>
                </c:pt>
                <c:pt idx="19">
                  <c:v>Week 30</c:v>
                </c:pt>
                <c:pt idx="20">
                  <c:v>Week 31</c:v>
                </c:pt>
                <c:pt idx="21">
                  <c:v>Week 32</c:v>
                </c:pt>
                <c:pt idx="22">
                  <c:v>Week 33</c:v>
                </c:pt>
                <c:pt idx="23">
                  <c:v>Week 34</c:v>
                </c:pt>
              </c:strCache>
            </c:strRef>
          </c:cat>
          <c:val>
            <c:numRef>
              <c:f>'Virologische dagstaten'!$C$3:$C$26</c:f>
              <c:numCache>
                <c:formatCode>General</c:formatCode>
                <c:ptCount val="24"/>
                <c:pt idx="0">
                  <c:v>17080</c:v>
                </c:pt>
                <c:pt idx="1">
                  <c:v>21338</c:v>
                </c:pt>
                <c:pt idx="2">
                  <c:v>24745</c:v>
                </c:pt>
                <c:pt idx="3">
                  <c:v>29098</c:v>
                </c:pt>
                <c:pt idx="4">
                  <c:v>38960</c:v>
                </c:pt>
                <c:pt idx="5">
                  <c:v>40102</c:v>
                </c:pt>
                <c:pt idx="6">
                  <c:v>38395</c:v>
                </c:pt>
                <c:pt idx="7">
                  <c:v>28954</c:v>
                </c:pt>
                <c:pt idx="8">
                  <c:v>29006</c:v>
                </c:pt>
                <c:pt idx="9">
                  <c:v>32635</c:v>
                </c:pt>
                <c:pt idx="10">
                  <c:v>28761</c:v>
                </c:pt>
                <c:pt idx="11">
                  <c:v>33793</c:v>
                </c:pt>
                <c:pt idx="12">
                  <c:v>52021</c:v>
                </c:pt>
                <c:pt idx="13">
                  <c:v>60834</c:v>
                </c:pt>
                <c:pt idx="14">
                  <c:v>65726</c:v>
                </c:pt>
                <c:pt idx="15">
                  <c:v>64841</c:v>
                </c:pt>
                <c:pt idx="16">
                  <c:v>71152</c:v>
                </c:pt>
                <c:pt idx="17">
                  <c:v>79222</c:v>
                </c:pt>
                <c:pt idx="18">
                  <c:v>93806</c:v>
                </c:pt>
                <c:pt idx="19">
                  <c:v>117914</c:v>
                </c:pt>
                <c:pt idx="20">
                  <c:v>107107</c:v>
                </c:pt>
                <c:pt idx="21">
                  <c:v>104018</c:v>
                </c:pt>
                <c:pt idx="22">
                  <c:v>109436</c:v>
                </c:pt>
                <c:pt idx="23">
                  <c:v>138476</c:v>
                </c:pt>
              </c:numCache>
            </c:numRef>
          </c:val>
          <c:extLst>
            <c:ext xmlns:c16="http://schemas.microsoft.com/office/drawing/2014/chart" uri="{C3380CC4-5D6E-409C-BE32-E72D297353CC}">
              <c16:uniqueId val="{00000000-303E-4A2B-8B7B-6980B8EE8393}"/>
            </c:ext>
          </c:extLst>
        </c:ser>
        <c:dLbls>
          <c:showLegendKey val="0"/>
          <c:showVal val="0"/>
          <c:showCatName val="0"/>
          <c:showSerName val="0"/>
          <c:showPercent val="0"/>
          <c:showBubbleSize val="0"/>
        </c:dLbls>
        <c:gapWidth val="50"/>
        <c:overlap val="-27"/>
        <c:axId val="753829904"/>
        <c:axId val="753827280"/>
      </c:barChart>
      <c:lineChart>
        <c:grouping val="standard"/>
        <c:varyColors val="0"/>
        <c:ser>
          <c:idx val="4"/>
          <c:order val="1"/>
          <c:tx>
            <c:strRef>
              <c:f>'Virologische dagstaten'!$E$2</c:f>
              <c:strCache>
                <c:ptCount val="1"/>
                <c:pt idx="0">
                  <c:v>Positive percentage</c:v>
                </c:pt>
              </c:strCache>
            </c:strRef>
          </c:tx>
          <c:spPr>
            <a:ln w="76200" cap="rnd">
              <a:solidFill>
                <a:schemeClr val="accent1"/>
              </a:solidFill>
              <a:round/>
            </a:ln>
            <a:effectLst/>
          </c:spPr>
          <c:marker>
            <c:symbol val="circle"/>
            <c:size val="9"/>
            <c:spPr>
              <a:solidFill>
                <a:schemeClr val="accent1"/>
              </a:solidFill>
              <a:ln w="9525">
                <a:solidFill>
                  <a:schemeClr val="accent1">
                    <a:lumMod val="20000"/>
                    <a:lumOff val="80000"/>
                  </a:schemeClr>
                </a:solidFill>
              </a:ln>
              <a:effectLst/>
            </c:spPr>
          </c:marker>
          <c:dLbls>
            <c:dLbl>
              <c:idx val="16"/>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5F5-4021-9490-4348723B50C8}"/>
                </c:ext>
              </c:extLst>
            </c:dLbl>
            <c:dLbl>
              <c:idx val="2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E7-472F-B2FA-F04F3659A34D}"/>
                </c:ext>
              </c:extLst>
            </c:dLbl>
            <c:dLbl>
              <c:idx val="23"/>
              <c:layout>
                <c:manualLayout>
                  <c:x val="4.4052777777776487E-3"/>
                  <c:y val="2.954583333333333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CE7-472F-B2FA-F04F3659A34D}"/>
                </c:ext>
              </c:extLst>
            </c:dLbl>
            <c:spPr>
              <a:solidFill>
                <a:schemeClr val="bg2">
                  <a:lumMod val="90000"/>
                </a:schemeClr>
              </a:solidFill>
              <a:ln>
                <a:solidFill>
                  <a:schemeClr val="accent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L"/>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'Virologische dagstaten'!$B$3:$B$26</c:f>
              <c:strCache>
                <c:ptCount val="24"/>
                <c:pt idx="0">
                  <c:v>Week 11</c:v>
                </c:pt>
                <c:pt idx="1">
                  <c:v>Week 12</c:v>
                </c:pt>
                <c:pt idx="2">
                  <c:v>Week 13</c:v>
                </c:pt>
                <c:pt idx="3">
                  <c:v>Week 14</c:v>
                </c:pt>
                <c:pt idx="4">
                  <c:v>Week 15</c:v>
                </c:pt>
                <c:pt idx="5">
                  <c:v>Week 16</c:v>
                </c:pt>
                <c:pt idx="6">
                  <c:v>Week 17</c:v>
                </c:pt>
                <c:pt idx="7">
                  <c:v>Week 18</c:v>
                </c:pt>
                <c:pt idx="8">
                  <c:v>Week 19</c:v>
                </c:pt>
                <c:pt idx="9">
                  <c:v>Week 20</c:v>
                </c:pt>
                <c:pt idx="10">
                  <c:v>Week 21</c:v>
                </c:pt>
                <c:pt idx="11">
                  <c:v>Week 22</c:v>
                </c:pt>
                <c:pt idx="12">
                  <c:v>Week 23</c:v>
                </c:pt>
                <c:pt idx="13">
                  <c:v>Week 24</c:v>
                </c:pt>
                <c:pt idx="14">
                  <c:v>Week 25</c:v>
                </c:pt>
                <c:pt idx="15">
                  <c:v>Week 26</c:v>
                </c:pt>
                <c:pt idx="16">
                  <c:v>Week 27</c:v>
                </c:pt>
                <c:pt idx="17">
                  <c:v>Week 28</c:v>
                </c:pt>
                <c:pt idx="18">
                  <c:v>Week 29</c:v>
                </c:pt>
                <c:pt idx="19">
                  <c:v>Week 30</c:v>
                </c:pt>
                <c:pt idx="20">
                  <c:v>Week 31</c:v>
                </c:pt>
                <c:pt idx="21">
                  <c:v>Week 32</c:v>
                </c:pt>
                <c:pt idx="22">
                  <c:v>Week 33</c:v>
                </c:pt>
                <c:pt idx="23">
                  <c:v>Week 34</c:v>
                </c:pt>
              </c:strCache>
            </c:strRef>
          </c:cat>
          <c:val>
            <c:numRef>
              <c:f>'Virologische dagstaten'!$E$3:$E$26</c:f>
              <c:numCache>
                <c:formatCode>0.0%</c:formatCode>
                <c:ptCount val="24"/>
                <c:pt idx="0">
                  <c:v>8.9519906323185017E-2</c:v>
                </c:pt>
                <c:pt idx="1">
                  <c:v>0.18525635017339956</c:v>
                </c:pt>
                <c:pt idx="2">
                  <c:v>0.29226106284097797</c:v>
                </c:pt>
                <c:pt idx="3">
                  <c:v>0.25513781015877379</c:v>
                </c:pt>
                <c:pt idx="4">
                  <c:v>0.2153747433264887</c:v>
                </c:pt>
                <c:pt idx="5">
                  <c:v>0.1780459827440028</c:v>
                </c:pt>
                <c:pt idx="6">
                  <c:v>0.12884490167990623</c:v>
                </c:pt>
                <c:pt idx="7">
                  <c:v>0.10036609794846998</c:v>
                </c:pt>
                <c:pt idx="8">
                  <c:v>7.1433496517961798E-2</c:v>
                </c:pt>
                <c:pt idx="9">
                  <c:v>5.1386548184464531E-2</c:v>
                </c:pt>
                <c:pt idx="10">
                  <c:v>5.4796425715378461E-2</c:v>
                </c:pt>
                <c:pt idx="11">
                  <c:v>3.8499097446216671E-2</c:v>
                </c:pt>
                <c:pt idx="12">
                  <c:v>2.0299494434939735E-2</c:v>
                </c:pt>
                <c:pt idx="13">
                  <c:v>1.4712167537889996E-2</c:v>
                </c:pt>
                <c:pt idx="14">
                  <c:v>9.2961689437969751E-3</c:v>
                </c:pt>
                <c:pt idx="15">
                  <c:v>7.0325874061165005E-3</c:v>
                </c:pt>
                <c:pt idx="16">
                  <c:v>5.7060939959523273E-3</c:v>
                </c:pt>
                <c:pt idx="17">
                  <c:v>6.1725278331776524E-3</c:v>
                </c:pt>
                <c:pt idx="18">
                  <c:v>1.0137944267957274E-2</c:v>
                </c:pt>
                <c:pt idx="19">
                  <c:v>1.0397408280611293E-2</c:v>
                </c:pt>
                <c:pt idx="20">
                  <c:v>2.311706984604181E-2</c:v>
                </c:pt>
                <c:pt idx="21">
                  <c:v>3.6541752389009592E-2</c:v>
                </c:pt>
                <c:pt idx="22">
                  <c:v>3.5491063269856356E-2</c:v>
                </c:pt>
                <c:pt idx="23">
                  <c:v>2.4711863427597562E-2</c:v>
                </c:pt>
              </c:numCache>
            </c:numRef>
          </c:val>
          <c:smooth val="1"/>
          <c:extLst>
            <c:ext xmlns:c16="http://schemas.microsoft.com/office/drawing/2014/chart" uri="{C3380CC4-5D6E-409C-BE32-E72D297353CC}">
              <c16:uniqueId val="{00000004-303E-4A2B-8B7B-6980B8EE8393}"/>
            </c:ext>
          </c:extLst>
        </c:ser>
        <c:dLbls>
          <c:showLegendKey val="0"/>
          <c:showVal val="0"/>
          <c:showCatName val="0"/>
          <c:showSerName val="0"/>
          <c:showPercent val="0"/>
          <c:showBubbleSize val="0"/>
        </c:dLbls>
        <c:marker val="1"/>
        <c:smooth val="0"/>
        <c:axId val="565780792"/>
        <c:axId val="565782104"/>
      </c:lineChart>
      <c:catAx>
        <c:axId val="753829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753827280"/>
        <c:crosses val="autoZero"/>
        <c:auto val="1"/>
        <c:lblAlgn val="ctr"/>
        <c:lblOffset val="100"/>
        <c:noMultiLvlLbl val="0"/>
      </c:catAx>
      <c:valAx>
        <c:axId val="753827280"/>
        <c:scaling>
          <c:orientation val="minMax"/>
          <c:max val="150000"/>
          <c:min val="0"/>
        </c:scaling>
        <c:delete val="0"/>
        <c:axPos val="l"/>
        <c:majorGridlines>
          <c:spPr>
            <a:ln w="9525" cap="flat" cmpd="sng" algn="ctr">
              <a:solidFill>
                <a:schemeClr val="tx1">
                  <a:lumMod val="15000"/>
                  <a:lumOff val="85000"/>
                </a:schemeClr>
              </a:solidFill>
              <a:prstDash val="lg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accent2"/>
                </a:solidFill>
                <a:latin typeface="+mn-lt"/>
                <a:ea typeface="+mn-ea"/>
                <a:cs typeface="+mn-cs"/>
              </a:defRPr>
            </a:pPr>
            <a:endParaRPr lang="en-NL"/>
          </a:p>
        </c:txPr>
        <c:crossAx val="753829904"/>
        <c:crosses val="autoZero"/>
        <c:crossBetween val="midCat"/>
        <c:majorUnit val="25000"/>
      </c:valAx>
      <c:valAx>
        <c:axId val="565782104"/>
        <c:scaling>
          <c:orientation val="minMax"/>
          <c:max val="0.33500000000000008"/>
          <c:min val="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accent1"/>
                </a:solidFill>
                <a:latin typeface="+mn-lt"/>
                <a:ea typeface="+mn-ea"/>
                <a:cs typeface="+mn-cs"/>
              </a:defRPr>
            </a:pPr>
            <a:endParaRPr lang="en-NL"/>
          </a:p>
        </c:txPr>
        <c:crossAx val="565780792"/>
        <c:crosses val="max"/>
        <c:crossBetween val="between"/>
        <c:majorUnit val="8.0000000000000016E-2"/>
      </c:valAx>
      <c:catAx>
        <c:axId val="565780792"/>
        <c:scaling>
          <c:orientation val="minMax"/>
        </c:scaling>
        <c:delete val="1"/>
        <c:axPos val="b"/>
        <c:numFmt formatCode="General" sourceLinked="1"/>
        <c:majorTickMark val="out"/>
        <c:minorTickMark val="none"/>
        <c:tickLblPos val="nextTo"/>
        <c:crossAx val="565782104"/>
        <c:crosses val="autoZero"/>
        <c:auto val="1"/>
        <c:lblAlgn val="ctr"/>
        <c:lblOffset val="100"/>
        <c:noMultiLvlLbl val="0"/>
      </c:catAx>
      <c:spPr>
        <a:noFill/>
        <a:ln>
          <a:noFill/>
        </a:ln>
        <a:effectLst/>
      </c:spPr>
    </c:plotArea>
    <c:legend>
      <c:legendPos val="b"/>
      <c:layout>
        <c:manualLayout>
          <c:xMode val="edge"/>
          <c:yMode val="edge"/>
          <c:x val="0.25315888888888888"/>
          <c:y val="0.13603708333333334"/>
          <c:w val="0.48489430555555552"/>
          <c:h val="3.403541666666666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solidFill>
                  <a:schemeClr val="bg2">
                    <a:lumMod val="25000"/>
                  </a:schemeClr>
                </a:solidFill>
                <a:effectLst/>
              </a:rPr>
              <a:t>Number of tests performed</a:t>
            </a:r>
            <a:br>
              <a:rPr lang="nl-NL" sz="1800" b="1" i="0" baseline="0">
                <a:solidFill>
                  <a:schemeClr val="bg2">
                    <a:lumMod val="25000"/>
                  </a:schemeClr>
                </a:solidFill>
                <a:effectLst/>
              </a:rPr>
            </a:br>
            <a:r>
              <a:rPr lang="nl-NL" sz="1200" b="0" i="0" baseline="0">
                <a:solidFill>
                  <a:schemeClr val="bg2">
                    <a:lumMod val="25000"/>
                  </a:schemeClr>
                </a:solidFill>
                <a:effectLst/>
              </a:rPr>
              <a:t>*based on tabel 14</a:t>
            </a:r>
            <a:endParaRPr lang="en-NL" b="0">
              <a:effectLst/>
            </a:endParaRPr>
          </a:p>
        </c:rich>
      </c:tx>
      <c:layout>
        <c:manualLayout>
          <c:xMode val="edge"/>
          <c:yMode val="edge"/>
          <c:x val="0.32288069444444439"/>
          <c:y val="5.00584722222222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0.14476416666666667"/>
          <c:y val="0.14097444444444446"/>
          <c:w val="0.7173068055555557"/>
          <c:h val="0.75919944444444443"/>
        </c:manualLayout>
      </c:layout>
      <c:barChart>
        <c:barDir val="col"/>
        <c:grouping val="clustered"/>
        <c:varyColors val="0"/>
        <c:ser>
          <c:idx val="0"/>
          <c:order val="0"/>
          <c:tx>
            <c:strRef>
              <c:f>'Virologische dagstaten'!$C$2</c:f>
              <c:strCache>
                <c:ptCount val="1"/>
                <c:pt idx="0">
                  <c:v>Total tests</c:v>
                </c:pt>
              </c:strCache>
            </c:strRef>
          </c:tx>
          <c:spPr>
            <a:solidFill>
              <a:schemeClr val="accent2"/>
            </a:solidFill>
            <a:ln>
              <a:solidFill>
                <a:schemeClr val="accent2"/>
              </a:solidFill>
            </a:ln>
            <a:effectLst/>
          </c:spPr>
          <c:invertIfNegative val="0"/>
          <c:cat>
            <c:strRef>
              <c:f>'Virologische dagstaten'!$B$45:$B$87</c:f>
              <c:strCache>
                <c:ptCount val="43"/>
                <c:pt idx="0">
                  <c:v>Week 11</c:v>
                </c:pt>
                <c:pt idx="1">
                  <c:v>Week 12</c:v>
                </c:pt>
                <c:pt idx="2">
                  <c:v>Week 13</c:v>
                </c:pt>
                <c:pt idx="3">
                  <c:v>Week 14</c:v>
                </c:pt>
                <c:pt idx="4">
                  <c:v>Week 15</c:v>
                </c:pt>
                <c:pt idx="5">
                  <c:v>Week 16</c:v>
                </c:pt>
                <c:pt idx="6">
                  <c:v>Week 17</c:v>
                </c:pt>
                <c:pt idx="7">
                  <c:v>Week 18</c:v>
                </c:pt>
                <c:pt idx="8">
                  <c:v>Week 19</c:v>
                </c:pt>
                <c:pt idx="9">
                  <c:v>Week 20</c:v>
                </c:pt>
                <c:pt idx="10">
                  <c:v>Week 21</c:v>
                </c:pt>
                <c:pt idx="11">
                  <c:v>Week 22</c:v>
                </c:pt>
                <c:pt idx="12">
                  <c:v>Week 23</c:v>
                </c:pt>
                <c:pt idx="13">
                  <c:v>Week 24</c:v>
                </c:pt>
                <c:pt idx="14">
                  <c:v>Week 25</c:v>
                </c:pt>
                <c:pt idx="15">
                  <c:v>Week 26</c:v>
                </c:pt>
                <c:pt idx="16">
                  <c:v>Week 27</c:v>
                </c:pt>
                <c:pt idx="17">
                  <c:v>Week 28</c:v>
                </c:pt>
                <c:pt idx="18">
                  <c:v>Week 29</c:v>
                </c:pt>
                <c:pt idx="19">
                  <c:v>Week 30</c:v>
                </c:pt>
                <c:pt idx="20">
                  <c:v>Week 31</c:v>
                </c:pt>
                <c:pt idx="21">
                  <c:v>Week 32</c:v>
                </c:pt>
                <c:pt idx="22">
                  <c:v>Week 33</c:v>
                </c:pt>
                <c:pt idx="23">
                  <c:v>Week 34</c:v>
                </c:pt>
                <c:pt idx="24">
                  <c:v>Week 35</c:v>
                </c:pt>
                <c:pt idx="25">
                  <c:v>Week 36</c:v>
                </c:pt>
                <c:pt idx="26">
                  <c:v>Week 37</c:v>
                </c:pt>
                <c:pt idx="27">
                  <c:v>Week 38</c:v>
                </c:pt>
                <c:pt idx="28">
                  <c:v>Week 39</c:v>
                </c:pt>
                <c:pt idx="29">
                  <c:v>Week 40</c:v>
                </c:pt>
                <c:pt idx="30">
                  <c:v>Week 41</c:v>
                </c:pt>
                <c:pt idx="31">
                  <c:v>Week 42</c:v>
                </c:pt>
                <c:pt idx="32">
                  <c:v>Week 43</c:v>
                </c:pt>
                <c:pt idx="33">
                  <c:v>Week 44</c:v>
                </c:pt>
                <c:pt idx="34">
                  <c:v>Week 45</c:v>
                </c:pt>
                <c:pt idx="35">
                  <c:v>Week 46</c:v>
                </c:pt>
                <c:pt idx="36">
                  <c:v>Week 47</c:v>
                </c:pt>
                <c:pt idx="37">
                  <c:v>Week 48</c:v>
                </c:pt>
                <c:pt idx="38">
                  <c:v>Week 49</c:v>
                </c:pt>
                <c:pt idx="39">
                  <c:v>Week 50</c:v>
                </c:pt>
                <c:pt idx="40">
                  <c:v>Week 51</c:v>
                </c:pt>
                <c:pt idx="41">
                  <c:v>Week 52</c:v>
                </c:pt>
                <c:pt idx="42">
                  <c:v>Week 1</c:v>
                </c:pt>
              </c:strCache>
            </c:strRef>
          </c:cat>
          <c:val>
            <c:numRef>
              <c:f>'Virologische dagstaten'!$C$45:$C$69</c:f>
              <c:numCache>
                <c:formatCode>General</c:formatCode>
                <c:ptCount val="25"/>
                <c:pt idx="0">
                  <c:v>17080</c:v>
                </c:pt>
                <c:pt idx="1">
                  <c:v>21338</c:v>
                </c:pt>
                <c:pt idx="2">
                  <c:v>24745</c:v>
                </c:pt>
                <c:pt idx="3">
                  <c:v>29098</c:v>
                </c:pt>
                <c:pt idx="4">
                  <c:v>38960</c:v>
                </c:pt>
                <c:pt idx="5">
                  <c:v>40102</c:v>
                </c:pt>
                <c:pt idx="6">
                  <c:v>38395</c:v>
                </c:pt>
                <c:pt idx="7">
                  <c:v>28954</c:v>
                </c:pt>
                <c:pt idx="8">
                  <c:v>29006</c:v>
                </c:pt>
                <c:pt idx="9">
                  <c:v>32687</c:v>
                </c:pt>
                <c:pt idx="10">
                  <c:v>28836</c:v>
                </c:pt>
                <c:pt idx="11">
                  <c:v>33871</c:v>
                </c:pt>
                <c:pt idx="12">
                  <c:v>58956</c:v>
                </c:pt>
                <c:pt idx="13">
                  <c:v>63775</c:v>
                </c:pt>
                <c:pt idx="14">
                  <c:v>65541</c:v>
                </c:pt>
                <c:pt idx="15">
                  <c:v>64028</c:v>
                </c:pt>
                <c:pt idx="16">
                  <c:v>69658</c:v>
                </c:pt>
                <c:pt idx="17">
                  <c:v>78949</c:v>
                </c:pt>
                <c:pt idx="18">
                  <c:v>89783</c:v>
                </c:pt>
                <c:pt idx="19">
                  <c:v>113744</c:v>
                </c:pt>
                <c:pt idx="20">
                  <c:v>122021</c:v>
                </c:pt>
                <c:pt idx="21">
                  <c:v>118058</c:v>
                </c:pt>
                <c:pt idx="22">
                  <c:v>119734</c:v>
                </c:pt>
                <c:pt idx="23">
                  <c:v>158933</c:v>
                </c:pt>
                <c:pt idx="24">
                  <c:v>161848</c:v>
                </c:pt>
              </c:numCache>
            </c:numRef>
          </c:val>
          <c:extLst>
            <c:ext xmlns:c16="http://schemas.microsoft.com/office/drawing/2014/chart" uri="{C3380CC4-5D6E-409C-BE32-E72D297353CC}">
              <c16:uniqueId val="{00000006-4BFF-4FA4-87FE-7C04F35E9085}"/>
            </c:ext>
          </c:extLst>
        </c:ser>
        <c:dLbls>
          <c:showLegendKey val="0"/>
          <c:showVal val="0"/>
          <c:showCatName val="0"/>
          <c:showSerName val="0"/>
          <c:showPercent val="0"/>
          <c:showBubbleSize val="0"/>
        </c:dLbls>
        <c:gapWidth val="50"/>
        <c:overlap val="-27"/>
        <c:axId val="753829904"/>
        <c:axId val="753827280"/>
      </c:barChart>
      <c:lineChart>
        <c:grouping val="standard"/>
        <c:varyColors val="0"/>
        <c:ser>
          <c:idx val="4"/>
          <c:order val="1"/>
          <c:tx>
            <c:strRef>
              <c:f>'Virologische dagstaten'!$E$2</c:f>
              <c:strCache>
                <c:ptCount val="1"/>
                <c:pt idx="0">
                  <c:v>Positive percentage</c:v>
                </c:pt>
              </c:strCache>
            </c:strRef>
          </c:tx>
          <c:spPr>
            <a:ln w="76200" cap="rnd">
              <a:solidFill>
                <a:schemeClr val="accent1"/>
              </a:solidFill>
              <a:round/>
            </a:ln>
            <a:effectLst/>
          </c:spPr>
          <c:marker>
            <c:symbol val="circle"/>
            <c:size val="9"/>
            <c:spPr>
              <a:solidFill>
                <a:schemeClr val="accent1"/>
              </a:solidFill>
              <a:ln w="9525">
                <a:solidFill>
                  <a:schemeClr val="accent1">
                    <a:lumMod val="20000"/>
                    <a:lumOff val="80000"/>
                  </a:schemeClr>
                </a:solidFill>
              </a:ln>
              <a:effectLst/>
            </c:spPr>
          </c:marker>
          <c:cat>
            <c:strRef>
              <c:f>'Virologische dagstaten'!$B$45:$B$87</c:f>
              <c:strCache>
                <c:ptCount val="43"/>
                <c:pt idx="0">
                  <c:v>Week 11</c:v>
                </c:pt>
                <c:pt idx="1">
                  <c:v>Week 12</c:v>
                </c:pt>
                <c:pt idx="2">
                  <c:v>Week 13</c:v>
                </c:pt>
                <c:pt idx="3">
                  <c:v>Week 14</c:v>
                </c:pt>
                <c:pt idx="4">
                  <c:v>Week 15</c:v>
                </c:pt>
                <c:pt idx="5">
                  <c:v>Week 16</c:v>
                </c:pt>
                <c:pt idx="6">
                  <c:v>Week 17</c:v>
                </c:pt>
                <c:pt idx="7">
                  <c:v>Week 18</c:v>
                </c:pt>
                <c:pt idx="8">
                  <c:v>Week 19</c:v>
                </c:pt>
                <c:pt idx="9">
                  <c:v>Week 20</c:v>
                </c:pt>
                <c:pt idx="10">
                  <c:v>Week 21</c:v>
                </c:pt>
                <c:pt idx="11">
                  <c:v>Week 22</c:v>
                </c:pt>
                <c:pt idx="12">
                  <c:v>Week 23</c:v>
                </c:pt>
                <c:pt idx="13">
                  <c:v>Week 24</c:v>
                </c:pt>
                <c:pt idx="14">
                  <c:v>Week 25</c:v>
                </c:pt>
                <c:pt idx="15">
                  <c:v>Week 26</c:v>
                </c:pt>
                <c:pt idx="16">
                  <c:v>Week 27</c:v>
                </c:pt>
                <c:pt idx="17">
                  <c:v>Week 28</c:v>
                </c:pt>
                <c:pt idx="18">
                  <c:v>Week 29</c:v>
                </c:pt>
                <c:pt idx="19">
                  <c:v>Week 30</c:v>
                </c:pt>
                <c:pt idx="20">
                  <c:v>Week 31</c:v>
                </c:pt>
                <c:pt idx="21">
                  <c:v>Week 32</c:v>
                </c:pt>
                <c:pt idx="22">
                  <c:v>Week 33</c:v>
                </c:pt>
                <c:pt idx="23">
                  <c:v>Week 34</c:v>
                </c:pt>
                <c:pt idx="24">
                  <c:v>Week 35</c:v>
                </c:pt>
                <c:pt idx="25">
                  <c:v>Week 36</c:v>
                </c:pt>
                <c:pt idx="26">
                  <c:v>Week 37</c:v>
                </c:pt>
                <c:pt idx="27">
                  <c:v>Week 38</c:v>
                </c:pt>
                <c:pt idx="28">
                  <c:v>Week 39</c:v>
                </c:pt>
                <c:pt idx="29">
                  <c:v>Week 40</c:v>
                </c:pt>
                <c:pt idx="30">
                  <c:v>Week 41</c:v>
                </c:pt>
                <c:pt idx="31">
                  <c:v>Week 42</c:v>
                </c:pt>
                <c:pt idx="32">
                  <c:v>Week 43</c:v>
                </c:pt>
                <c:pt idx="33">
                  <c:v>Week 44</c:v>
                </c:pt>
                <c:pt idx="34">
                  <c:v>Week 45</c:v>
                </c:pt>
                <c:pt idx="35">
                  <c:v>Week 46</c:v>
                </c:pt>
                <c:pt idx="36">
                  <c:v>Week 47</c:v>
                </c:pt>
                <c:pt idx="37">
                  <c:v>Week 48</c:v>
                </c:pt>
                <c:pt idx="38">
                  <c:v>Week 49</c:v>
                </c:pt>
                <c:pt idx="39">
                  <c:v>Week 50</c:v>
                </c:pt>
                <c:pt idx="40">
                  <c:v>Week 51</c:v>
                </c:pt>
                <c:pt idx="41">
                  <c:v>Week 52</c:v>
                </c:pt>
                <c:pt idx="42">
                  <c:v>Week 1</c:v>
                </c:pt>
              </c:strCache>
            </c:strRef>
          </c:cat>
          <c:val>
            <c:numRef>
              <c:f>'Virologische dagstaten'!$E$45:$E$69</c:f>
              <c:numCache>
                <c:formatCode>0.0%</c:formatCode>
                <c:ptCount val="25"/>
                <c:pt idx="0">
                  <c:v>8.9519906323185017E-2</c:v>
                </c:pt>
                <c:pt idx="1">
                  <c:v>0.18525635017339956</c:v>
                </c:pt>
                <c:pt idx="2">
                  <c:v>0.29226106284097797</c:v>
                </c:pt>
                <c:pt idx="3">
                  <c:v>0.25513781015877379</c:v>
                </c:pt>
                <c:pt idx="4">
                  <c:v>0.2153747433264887</c:v>
                </c:pt>
                <c:pt idx="5">
                  <c:v>0.1780459827440028</c:v>
                </c:pt>
                <c:pt idx="6">
                  <c:v>0.12884490167990623</c:v>
                </c:pt>
                <c:pt idx="7">
                  <c:v>0.10036609794846998</c:v>
                </c:pt>
                <c:pt idx="8">
                  <c:v>7.1433496517961798E-2</c:v>
                </c:pt>
                <c:pt idx="9">
                  <c:v>5.1335393275614156E-2</c:v>
                </c:pt>
                <c:pt idx="10">
                  <c:v>5.4723262588431125E-2</c:v>
                </c:pt>
                <c:pt idx="11">
                  <c:v>3.8439963390511055E-2</c:v>
                </c:pt>
                <c:pt idx="12">
                  <c:v>2.0761245674740483E-2</c:v>
                </c:pt>
                <c:pt idx="13">
                  <c:v>1.5742845942767543E-2</c:v>
                </c:pt>
                <c:pt idx="14">
                  <c:v>9.4444698738194409E-3</c:v>
                </c:pt>
                <c:pt idx="15">
                  <c:v>7.6997563565939899E-3</c:v>
                </c:pt>
                <c:pt idx="16">
                  <c:v>5.8571879755376271E-3</c:v>
                </c:pt>
                <c:pt idx="17">
                  <c:v>6.573864140141104E-3</c:v>
                </c:pt>
                <c:pt idx="18">
                  <c:v>9.5563748148313147E-3</c:v>
                </c:pt>
                <c:pt idx="19">
                  <c:v>9.6620481080320723E-3</c:v>
                </c:pt>
                <c:pt idx="20">
                  <c:v>1.9693331475729589E-2</c:v>
                </c:pt>
                <c:pt idx="21">
                  <c:v>3.3458130749292721E-2</c:v>
                </c:pt>
                <c:pt idx="22">
                  <c:v>3.1995924298862478E-2</c:v>
                </c:pt>
                <c:pt idx="23">
                  <c:v>2.0618751297716648E-2</c:v>
                </c:pt>
                <c:pt idx="24">
                  <c:v>1.7813009737531513E-2</c:v>
                </c:pt>
              </c:numCache>
            </c:numRef>
          </c:val>
          <c:smooth val="1"/>
          <c:extLst>
            <c:ext xmlns:c16="http://schemas.microsoft.com/office/drawing/2014/chart" uri="{C3380CC4-5D6E-409C-BE32-E72D297353CC}">
              <c16:uniqueId val="{0000000A-4BFF-4FA4-87FE-7C04F35E9085}"/>
            </c:ext>
          </c:extLst>
        </c:ser>
        <c:dLbls>
          <c:showLegendKey val="0"/>
          <c:showVal val="0"/>
          <c:showCatName val="0"/>
          <c:showSerName val="0"/>
          <c:showPercent val="0"/>
          <c:showBubbleSize val="0"/>
        </c:dLbls>
        <c:marker val="1"/>
        <c:smooth val="0"/>
        <c:axId val="565780792"/>
        <c:axId val="565782104"/>
      </c:lineChart>
      <c:catAx>
        <c:axId val="753829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753827280"/>
        <c:crosses val="autoZero"/>
        <c:auto val="1"/>
        <c:lblAlgn val="ctr"/>
        <c:lblOffset val="100"/>
        <c:noMultiLvlLbl val="0"/>
      </c:catAx>
      <c:valAx>
        <c:axId val="753827280"/>
        <c:scaling>
          <c:orientation val="minMax"/>
          <c:min val="0"/>
        </c:scaling>
        <c:delete val="0"/>
        <c:axPos val="l"/>
        <c:majorGridlines>
          <c:spPr>
            <a:ln w="9525" cap="flat" cmpd="sng" algn="ctr">
              <a:solidFill>
                <a:schemeClr val="tx1">
                  <a:lumMod val="15000"/>
                  <a:lumOff val="85000"/>
                </a:schemeClr>
              </a:solidFill>
              <a:prstDash val="lg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accent2"/>
                </a:solidFill>
                <a:latin typeface="+mn-lt"/>
                <a:ea typeface="+mn-ea"/>
                <a:cs typeface="+mn-cs"/>
              </a:defRPr>
            </a:pPr>
            <a:endParaRPr lang="en-NL"/>
          </a:p>
        </c:txPr>
        <c:crossAx val="753829904"/>
        <c:crosses val="autoZero"/>
        <c:crossBetween val="midCat"/>
        <c:majorUnit val="25000"/>
      </c:valAx>
      <c:valAx>
        <c:axId val="565782104"/>
        <c:scaling>
          <c:orientation val="minMax"/>
          <c:max val="0.33500000000000008"/>
          <c:min val="0"/>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accent1"/>
                </a:solidFill>
                <a:latin typeface="+mn-lt"/>
                <a:ea typeface="+mn-ea"/>
                <a:cs typeface="+mn-cs"/>
              </a:defRPr>
            </a:pPr>
            <a:endParaRPr lang="en-NL"/>
          </a:p>
        </c:txPr>
        <c:crossAx val="565780792"/>
        <c:crosses val="max"/>
        <c:crossBetween val="between"/>
        <c:majorUnit val="8.0000000000000016E-2"/>
      </c:valAx>
      <c:catAx>
        <c:axId val="565780792"/>
        <c:scaling>
          <c:orientation val="minMax"/>
        </c:scaling>
        <c:delete val="1"/>
        <c:axPos val="b"/>
        <c:numFmt formatCode="General" sourceLinked="1"/>
        <c:majorTickMark val="out"/>
        <c:minorTickMark val="none"/>
        <c:tickLblPos val="nextTo"/>
        <c:crossAx val="565782104"/>
        <c:crosses val="autoZero"/>
        <c:auto val="1"/>
        <c:lblAlgn val="ctr"/>
        <c:lblOffset val="100"/>
        <c:noMultiLvlLbl val="0"/>
      </c:catAx>
      <c:spPr>
        <a:noFill/>
        <a:ln>
          <a:noFill/>
        </a:ln>
        <a:effectLst/>
      </c:spPr>
    </c:plotArea>
    <c:legend>
      <c:legendPos val="b"/>
      <c:layout>
        <c:manualLayout>
          <c:xMode val="edge"/>
          <c:yMode val="edge"/>
          <c:x val="0.25315888888888888"/>
          <c:y val="0.13603708333333334"/>
          <c:w val="0.48489430555555552"/>
          <c:h val="3.403541666666666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solidFill>
                  <a:schemeClr val="bg2">
                    <a:lumMod val="25000"/>
                  </a:schemeClr>
                </a:solidFill>
                <a:effectLst/>
              </a:rPr>
              <a:t>Number of tests performed</a:t>
            </a:r>
            <a:br>
              <a:rPr lang="nl-NL" sz="1800" b="1" i="0" baseline="0">
                <a:solidFill>
                  <a:schemeClr val="bg2">
                    <a:lumMod val="25000"/>
                  </a:schemeClr>
                </a:solidFill>
                <a:effectLst/>
              </a:rPr>
            </a:br>
            <a:r>
              <a:rPr lang="nl-NL" sz="1200" b="0" i="0" baseline="0">
                <a:solidFill>
                  <a:schemeClr val="bg2">
                    <a:lumMod val="25000"/>
                  </a:schemeClr>
                </a:solidFill>
                <a:effectLst/>
              </a:rPr>
              <a:t>*based on tabel 14, Virologische dagstaten</a:t>
            </a:r>
            <a:endParaRPr lang="en-NL" b="0">
              <a:effectLst/>
            </a:endParaRPr>
          </a:p>
        </c:rich>
      </c:tx>
      <c:layout>
        <c:manualLayout>
          <c:xMode val="edge"/>
          <c:yMode val="edge"/>
          <c:x val="0.32288069444444439"/>
          <c:y val="5.00584722222222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0.14476416666666667"/>
          <c:y val="0.14097444444444446"/>
          <c:w val="0.7173068055555557"/>
          <c:h val="0.75919944444444443"/>
        </c:manualLayout>
      </c:layout>
      <c:barChart>
        <c:barDir val="col"/>
        <c:grouping val="clustered"/>
        <c:varyColors val="0"/>
        <c:ser>
          <c:idx val="0"/>
          <c:order val="2"/>
          <c:tx>
            <c:strRef>
              <c:f>'Virologische dagstaten'!$C$44</c:f>
              <c:strCache>
                <c:ptCount val="1"/>
                <c:pt idx="0">
                  <c:v>Total tests per week</c:v>
                </c:pt>
              </c:strCache>
            </c:strRef>
          </c:tx>
          <c:spPr>
            <a:solidFill>
              <a:schemeClr val="accent1"/>
            </a:solidFill>
            <a:ln>
              <a:solidFill>
                <a:schemeClr val="accent1"/>
              </a:solidFill>
            </a:ln>
            <a:effectLst/>
          </c:spPr>
          <c:invertIfNegative val="0"/>
          <c:cat>
            <c:strRef>
              <c:f>'Virologische dagstaten'!$B$45:$B$87</c:f>
              <c:strCache>
                <c:ptCount val="43"/>
                <c:pt idx="0">
                  <c:v>Week 11</c:v>
                </c:pt>
                <c:pt idx="1">
                  <c:v>Week 12</c:v>
                </c:pt>
                <c:pt idx="2">
                  <c:v>Week 13</c:v>
                </c:pt>
                <c:pt idx="3">
                  <c:v>Week 14</c:v>
                </c:pt>
                <c:pt idx="4">
                  <c:v>Week 15</c:v>
                </c:pt>
                <c:pt idx="5">
                  <c:v>Week 16</c:v>
                </c:pt>
                <c:pt idx="6">
                  <c:v>Week 17</c:v>
                </c:pt>
                <c:pt idx="7">
                  <c:v>Week 18</c:v>
                </c:pt>
                <c:pt idx="8">
                  <c:v>Week 19</c:v>
                </c:pt>
                <c:pt idx="9">
                  <c:v>Week 20</c:v>
                </c:pt>
                <c:pt idx="10">
                  <c:v>Week 21</c:v>
                </c:pt>
                <c:pt idx="11">
                  <c:v>Week 22</c:v>
                </c:pt>
                <c:pt idx="12">
                  <c:v>Week 23</c:v>
                </c:pt>
                <c:pt idx="13">
                  <c:v>Week 24</c:v>
                </c:pt>
                <c:pt idx="14">
                  <c:v>Week 25</c:v>
                </c:pt>
                <c:pt idx="15">
                  <c:v>Week 26</c:v>
                </c:pt>
                <c:pt idx="16">
                  <c:v>Week 27</c:v>
                </c:pt>
                <c:pt idx="17">
                  <c:v>Week 28</c:v>
                </c:pt>
                <c:pt idx="18">
                  <c:v>Week 29</c:v>
                </c:pt>
                <c:pt idx="19">
                  <c:v>Week 30</c:v>
                </c:pt>
                <c:pt idx="20">
                  <c:v>Week 31</c:v>
                </c:pt>
                <c:pt idx="21">
                  <c:v>Week 32</c:v>
                </c:pt>
                <c:pt idx="22">
                  <c:v>Week 33</c:v>
                </c:pt>
                <c:pt idx="23">
                  <c:v>Week 34</c:v>
                </c:pt>
                <c:pt idx="24">
                  <c:v>Week 35</c:v>
                </c:pt>
                <c:pt idx="25">
                  <c:v>Week 36</c:v>
                </c:pt>
                <c:pt idx="26">
                  <c:v>Week 37</c:v>
                </c:pt>
                <c:pt idx="27">
                  <c:v>Week 38</c:v>
                </c:pt>
                <c:pt idx="28">
                  <c:v>Week 39</c:v>
                </c:pt>
                <c:pt idx="29">
                  <c:v>Week 40</c:v>
                </c:pt>
                <c:pt idx="30">
                  <c:v>Week 41</c:v>
                </c:pt>
                <c:pt idx="31">
                  <c:v>Week 42</c:v>
                </c:pt>
                <c:pt idx="32">
                  <c:v>Week 43</c:v>
                </c:pt>
                <c:pt idx="33">
                  <c:v>Week 44</c:v>
                </c:pt>
                <c:pt idx="34">
                  <c:v>Week 45</c:v>
                </c:pt>
                <c:pt idx="35">
                  <c:v>Week 46</c:v>
                </c:pt>
                <c:pt idx="36">
                  <c:v>Week 47</c:v>
                </c:pt>
                <c:pt idx="37">
                  <c:v>Week 48</c:v>
                </c:pt>
                <c:pt idx="38">
                  <c:v>Week 49</c:v>
                </c:pt>
                <c:pt idx="39">
                  <c:v>Week 50</c:v>
                </c:pt>
                <c:pt idx="40">
                  <c:v>Week 51</c:v>
                </c:pt>
                <c:pt idx="41">
                  <c:v>Week 52</c:v>
                </c:pt>
                <c:pt idx="42">
                  <c:v>Week 1</c:v>
                </c:pt>
              </c:strCache>
            </c:strRef>
          </c:cat>
          <c:val>
            <c:numRef>
              <c:f>'Virologische dagstaten'!$C$45:$C$87</c:f>
              <c:numCache>
                <c:formatCode>General</c:formatCode>
                <c:ptCount val="43"/>
                <c:pt idx="0">
                  <c:v>17080</c:v>
                </c:pt>
                <c:pt idx="1">
                  <c:v>21338</c:v>
                </c:pt>
                <c:pt idx="2">
                  <c:v>24745</c:v>
                </c:pt>
                <c:pt idx="3">
                  <c:v>29098</c:v>
                </c:pt>
                <c:pt idx="4">
                  <c:v>38960</c:v>
                </c:pt>
                <c:pt idx="5">
                  <c:v>40102</c:v>
                </c:pt>
                <c:pt idx="6">
                  <c:v>38395</c:v>
                </c:pt>
                <c:pt idx="7">
                  <c:v>28954</c:v>
                </c:pt>
                <c:pt idx="8">
                  <c:v>29006</c:v>
                </c:pt>
                <c:pt idx="9">
                  <c:v>32687</c:v>
                </c:pt>
                <c:pt idx="10">
                  <c:v>28836</c:v>
                </c:pt>
                <c:pt idx="11">
                  <c:v>33871</c:v>
                </c:pt>
                <c:pt idx="12">
                  <c:v>58956</c:v>
                </c:pt>
                <c:pt idx="13">
                  <c:v>63775</c:v>
                </c:pt>
                <c:pt idx="14">
                  <c:v>65541</c:v>
                </c:pt>
                <c:pt idx="15">
                  <c:v>64028</c:v>
                </c:pt>
                <c:pt idx="16">
                  <c:v>69658</c:v>
                </c:pt>
                <c:pt idx="17">
                  <c:v>78949</c:v>
                </c:pt>
                <c:pt idx="18">
                  <c:v>89783</c:v>
                </c:pt>
                <c:pt idx="19">
                  <c:v>113744</c:v>
                </c:pt>
                <c:pt idx="20">
                  <c:v>122021</c:v>
                </c:pt>
                <c:pt idx="21">
                  <c:v>118058</c:v>
                </c:pt>
                <c:pt idx="22">
                  <c:v>119734</c:v>
                </c:pt>
                <c:pt idx="23">
                  <c:v>158933</c:v>
                </c:pt>
                <c:pt idx="24">
                  <c:v>161848</c:v>
                </c:pt>
              </c:numCache>
            </c:numRef>
          </c:val>
          <c:extLst>
            <c:ext xmlns:c16="http://schemas.microsoft.com/office/drawing/2014/chart" uri="{C3380CC4-5D6E-409C-BE32-E72D297353CC}">
              <c16:uniqueId val="{00000000-80A5-4EF1-9BD9-656333EAB6B2}"/>
            </c:ext>
          </c:extLst>
        </c:ser>
        <c:dLbls>
          <c:showLegendKey val="0"/>
          <c:showVal val="0"/>
          <c:showCatName val="0"/>
          <c:showSerName val="0"/>
          <c:showPercent val="0"/>
          <c:showBubbleSize val="0"/>
        </c:dLbls>
        <c:gapWidth val="50"/>
        <c:overlap val="-27"/>
        <c:axId val="753829904"/>
        <c:axId val="753827280"/>
      </c:barChart>
      <c:lineChart>
        <c:grouping val="standard"/>
        <c:varyColors val="0"/>
        <c:ser>
          <c:idx val="2"/>
          <c:order val="0"/>
          <c:tx>
            <c:strRef>
              <c:f>'Virologische dagstaten'!$F$44</c:f>
              <c:strCache>
                <c:ptCount val="1"/>
                <c:pt idx="0">
                  <c:v>Predicted demand by Januari 2021</c:v>
                </c:pt>
              </c:strCache>
            </c:strRef>
          </c:tx>
          <c:spPr>
            <a:ln w="57150" cap="rnd">
              <a:solidFill>
                <a:schemeClr val="accent2">
                  <a:lumMod val="75000"/>
                </a:schemeClr>
              </a:solidFill>
              <a:round/>
            </a:ln>
            <a:effectLst/>
          </c:spPr>
          <c:marker>
            <c:symbol val="none"/>
          </c:marker>
          <c:cat>
            <c:strRef>
              <c:f>'Virologische dagstaten'!$B$45:$B$87</c:f>
              <c:strCache>
                <c:ptCount val="43"/>
                <c:pt idx="0">
                  <c:v>Week 11</c:v>
                </c:pt>
                <c:pt idx="1">
                  <c:v>Week 12</c:v>
                </c:pt>
                <c:pt idx="2">
                  <c:v>Week 13</c:v>
                </c:pt>
                <c:pt idx="3">
                  <c:v>Week 14</c:v>
                </c:pt>
                <c:pt idx="4">
                  <c:v>Week 15</c:v>
                </c:pt>
                <c:pt idx="5">
                  <c:v>Week 16</c:v>
                </c:pt>
                <c:pt idx="6">
                  <c:v>Week 17</c:v>
                </c:pt>
                <c:pt idx="7">
                  <c:v>Week 18</c:v>
                </c:pt>
                <c:pt idx="8">
                  <c:v>Week 19</c:v>
                </c:pt>
                <c:pt idx="9">
                  <c:v>Week 20</c:v>
                </c:pt>
                <c:pt idx="10">
                  <c:v>Week 21</c:v>
                </c:pt>
                <c:pt idx="11">
                  <c:v>Week 22</c:v>
                </c:pt>
                <c:pt idx="12">
                  <c:v>Week 23</c:v>
                </c:pt>
                <c:pt idx="13">
                  <c:v>Week 24</c:v>
                </c:pt>
                <c:pt idx="14">
                  <c:v>Week 25</c:v>
                </c:pt>
                <c:pt idx="15">
                  <c:v>Week 26</c:v>
                </c:pt>
                <c:pt idx="16">
                  <c:v>Week 27</c:v>
                </c:pt>
                <c:pt idx="17">
                  <c:v>Week 28</c:v>
                </c:pt>
                <c:pt idx="18">
                  <c:v>Week 29</c:v>
                </c:pt>
                <c:pt idx="19">
                  <c:v>Week 30</c:v>
                </c:pt>
                <c:pt idx="20">
                  <c:v>Week 31</c:v>
                </c:pt>
                <c:pt idx="21">
                  <c:v>Week 32</c:v>
                </c:pt>
                <c:pt idx="22">
                  <c:v>Week 33</c:v>
                </c:pt>
                <c:pt idx="23">
                  <c:v>Week 34</c:v>
                </c:pt>
                <c:pt idx="24">
                  <c:v>Week 35</c:v>
                </c:pt>
                <c:pt idx="25">
                  <c:v>Week 36</c:v>
                </c:pt>
                <c:pt idx="26">
                  <c:v>Week 37</c:v>
                </c:pt>
                <c:pt idx="27">
                  <c:v>Week 38</c:v>
                </c:pt>
                <c:pt idx="28">
                  <c:v>Week 39</c:v>
                </c:pt>
                <c:pt idx="29">
                  <c:v>Week 40</c:v>
                </c:pt>
                <c:pt idx="30">
                  <c:v>Week 41</c:v>
                </c:pt>
                <c:pt idx="31">
                  <c:v>Week 42</c:v>
                </c:pt>
                <c:pt idx="32">
                  <c:v>Week 43</c:v>
                </c:pt>
                <c:pt idx="33">
                  <c:v>Week 44</c:v>
                </c:pt>
                <c:pt idx="34">
                  <c:v>Week 45</c:v>
                </c:pt>
                <c:pt idx="35">
                  <c:v>Week 46</c:v>
                </c:pt>
                <c:pt idx="36">
                  <c:v>Week 47</c:v>
                </c:pt>
                <c:pt idx="37">
                  <c:v>Week 48</c:v>
                </c:pt>
                <c:pt idx="38">
                  <c:v>Week 49</c:v>
                </c:pt>
                <c:pt idx="39">
                  <c:v>Week 50</c:v>
                </c:pt>
                <c:pt idx="40">
                  <c:v>Week 51</c:v>
                </c:pt>
                <c:pt idx="41">
                  <c:v>Week 52</c:v>
                </c:pt>
                <c:pt idx="42">
                  <c:v>Week 1</c:v>
                </c:pt>
              </c:strCache>
            </c:strRef>
          </c:cat>
          <c:val>
            <c:numRef>
              <c:f>'Virologische dagstaten'!$F$45:$F$87</c:f>
              <c:numCache>
                <c:formatCode>General</c:formatCode>
                <c:ptCount val="43"/>
                <c:pt idx="0">
                  <c:v>700000</c:v>
                </c:pt>
                <c:pt idx="1">
                  <c:v>700000</c:v>
                </c:pt>
                <c:pt idx="2">
                  <c:v>700000</c:v>
                </c:pt>
                <c:pt idx="3">
                  <c:v>700000</c:v>
                </c:pt>
                <c:pt idx="4">
                  <c:v>700000</c:v>
                </c:pt>
                <c:pt idx="5">
                  <c:v>700000</c:v>
                </c:pt>
                <c:pt idx="6">
                  <c:v>700000</c:v>
                </c:pt>
                <c:pt idx="7">
                  <c:v>700000</c:v>
                </c:pt>
                <c:pt idx="8">
                  <c:v>700000</c:v>
                </c:pt>
                <c:pt idx="9">
                  <c:v>700000</c:v>
                </c:pt>
                <c:pt idx="10">
                  <c:v>700000</c:v>
                </c:pt>
                <c:pt idx="11">
                  <c:v>700000</c:v>
                </c:pt>
                <c:pt idx="12">
                  <c:v>700000</c:v>
                </c:pt>
                <c:pt idx="13">
                  <c:v>700000</c:v>
                </c:pt>
                <c:pt idx="14">
                  <c:v>700000</c:v>
                </c:pt>
                <c:pt idx="15">
                  <c:v>700000</c:v>
                </c:pt>
                <c:pt idx="16">
                  <c:v>700000</c:v>
                </c:pt>
                <c:pt idx="17">
                  <c:v>700000</c:v>
                </c:pt>
                <c:pt idx="18">
                  <c:v>700000</c:v>
                </c:pt>
                <c:pt idx="19">
                  <c:v>700000</c:v>
                </c:pt>
                <c:pt idx="20">
                  <c:v>700000</c:v>
                </c:pt>
                <c:pt idx="21">
                  <c:v>700000</c:v>
                </c:pt>
                <c:pt idx="22">
                  <c:v>700000</c:v>
                </c:pt>
                <c:pt idx="23">
                  <c:v>700000</c:v>
                </c:pt>
                <c:pt idx="24">
                  <c:v>700000</c:v>
                </c:pt>
                <c:pt idx="25">
                  <c:v>700000</c:v>
                </c:pt>
                <c:pt idx="26">
                  <c:v>700000</c:v>
                </c:pt>
                <c:pt idx="27">
                  <c:v>700000</c:v>
                </c:pt>
                <c:pt idx="28">
                  <c:v>700000</c:v>
                </c:pt>
                <c:pt idx="29">
                  <c:v>700000</c:v>
                </c:pt>
                <c:pt idx="30">
                  <c:v>700000</c:v>
                </c:pt>
                <c:pt idx="31">
                  <c:v>700000</c:v>
                </c:pt>
                <c:pt idx="32">
                  <c:v>700000</c:v>
                </c:pt>
                <c:pt idx="33">
                  <c:v>700000</c:v>
                </c:pt>
                <c:pt idx="34">
                  <c:v>700000</c:v>
                </c:pt>
                <c:pt idx="35">
                  <c:v>700000</c:v>
                </c:pt>
                <c:pt idx="36">
                  <c:v>700000</c:v>
                </c:pt>
                <c:pt idx="37">
                  <c:v>700000</c:v>
                </c:pt>
                <c:pt idx="38">
                  <c:v>700000</c:v>
                </c:pt>
                <c:pt idx="39">
                  <c:v>700000</c:v>
                </c:pt>
                <c:pt idx="40">
                  <c:v>700000</c:v>
                </c:pt>
                <c:pt idx="41">
                  <c:v>700000</c:v>
                </c:pt>
                <c:pt idx="42">
                  <c:v>700000</c:v>
                </c:pt>
              </c:numCache>
            </c:numRef>
          </c:val>
          <c:smooth val="0"/>
          <c:extLst>
            <c:ext xmlns:c16="http://schemas.microsoft.com/office/drawing/2014/chart" uri="{C3380CC4-5D6E-409C-BE32-E72D297353CC}">
              <c16:uniqueId val="{00000004-80A5-4EF1-9BD9-656333EAB6B2}"/>
            </c:ext>
          </c:extLst>
        </c:ser>
        <c:ser>
          <c:idx val="3"/>
          <c:order val="1"/>
          <c:tx>
            <c:strRef>
              <c:f>'Virologische dagstaten'!$G$44</c:f>
              <c:strCache>
                <c:ptCount val="1"/>
                <c:pt idx="0">
                  <c:v>Predicted supply by the 1st of June</c:v>
                </c:pt>
              </c:strCache>
            </c:strRef>
          </c:tx>
          <c:spPr>
            <a:ln w="50800" cap="rnd">
              <a:solidFill>
                <a:schemeClr val="accent2">
                  <a:lumMod val="60000"/>
                  <a:lumOff val="40000"/>
                </a:schemeClr>
              </a:solidFill>
              <a:round/>
            </a:ln>
            <a:effectLst/>
          </c:spPr>
          <c:marker>
            <c:symbol val="none"/>
          </c:marker>
          <c:cat>
            <c:strRef>
              <c:f>'Virologische dagstaten'!$B$45:$B$87</c:f>
              <c:strCache>
                <c:ptCount val="43"/>
                <c:pt idx="0">
                  <c:v>Week 11</c:v>
                </c:pt>
                <c:pt idx="1">
                  <c:v>Week 12</c:v>
                </c:pt>
                <c:pt idx="2">
                  <c:v>Week 13</c:v>
                </c:pt>
                <c:pt idx="3">
                  <c:v>Week 14</c:v>
                </c:pt>
                <c:pt idx="4">
                  <c:v>Week 15</c:v>
                </c:pt>
                <c:pt idx="5">
                  <c:v>Week 16</c:v>
                </c:pt>
                <c:pt idx="6">
                  <c:v>Week 17</c:v>
                </c:pt>
                <c:pt idx="7">
                  <c:v>Week 18</c:v>
                </c:pt>
                <c:pt idx="8">
                  <c:v>Week 19</c:v>
                </c:pt>
                <c:pt idx="9">
                  <c:v>Week 20</c:v>
                </c:pt>
                <c:pt idx="10">
                  <c:v>Week 21</c:v>
                </c:pt>
                <c:pt idx="11">
                  <c:v>Week 22</c:v>
                </c:pt>
                <c:pt idx="12">
                  <c:v>Week 23</c:v>
                </c:pt>
                <c:pt idx="13">
                  <c:v>Week 24</c:v>
                </c:pt>
                <c:pt idx="14">
                  <c:v>Week 25</c:v>
                </c:pt>
                <c:pt idx="15">
                  <c:v>Week 26</c:v>
                </c:pt>
                <c:pt idx="16">
                  <c:v>Week 27</c:v>
                </c:pt>
                <c:pt idx="17">
                  <c:v>Week 28</c:v>
                </c:pt>
                <c:pt idx="18">
                  <c:v>Week 29</c:v>
                </c:pt>
                <c:pt idx="19">
                  <c:v>Week 30</c:v>
                </c:pt>
                <c:pt idx="20">
                  <c:v>Week 31</c:v>
                </c:pt>
                <c:pt idx="21">
                  <c:v>Week 32</c:v>
                </c:pt>
                <c:pt idx="22">
                  <c:v>Week 33</c:v>
                </c:pt>
                <c:pt idx="23">
                  <c:v>Week 34</c:v>
                </c:pt>
                <c:pt idx="24">
                  <c:v>Week 35</c:v>
                </c:pt>
                <c:pt idx="25">
                  <c:v>Week 36</c:v>
                </c:pt>
                <c:pt idx="26">
                  <c:v>Week 37</c:v>
                </c:pt>
                <c:pt idx="27">
                  <c:v>Week 38</c:v>
                </c:pt>
                <c:pt idx="28">
                  <c:v>Week 39</c:v>
                </c:pt>
                <c:pt idx="29">
                  <c:v>Week 40</c:v>
                </c:pt>
                <c:pt idx="30">
                  <c:v>Week 41</c:v>
                </c:pt>
                <c:pt idx="31">
                  <c:v>Week 42</c:v>
                </c:pt>
                <c:pt idx="32">
                  <c:v>Week 43</c:v>
                </c:pt>
                <c:pt idx="33">
                  <c:v>Week 44</c:v>
                </c:pt>
                <c:pt idx="34">
                  <c:v>Week 45</c:v>
                </c:pt>
                <c:pt idx="35">
                  <c:v>Week 46</c:v>
                </c:pt>
                <c:pt idx="36">
                  <c:v>Week 47</c:v>
                </c:pt>
                <c:pt idx="37">
                  <c:v>Week 48</c:v>
                </c:pt>
                <c:pt idx="38">
                  <c:v>Week 49</c:v>
                </c:pt>
                <c:pt idx="39">
                  <c:v>Week 50</c:v>
                </c:pt>
                <c:pt idx="40">
                  <c:v>Week 51</c:v>
                </c:pt>
                <c:pt idx="41">
                  <c:v>Week 52</c:v>
                </c:pt>
                <c:pt idx="42">
                  <c:v>Week 1</c:v>
                </c:pt>
              </c:strCache>
            </c:strRef>
          </c:cat>
          <c:val>
            <c:numRef>
              <c:f>'Virologische dagstaten'!$G$45:$G$87</c:f>
              <c:numCache>
                <c:formatCode>General</c:formatCode>
                <c:ptCount val="43"/>
                <c:pt idx="0">
                  <c:v>210000</c:v>
                </c:pt>
                <c:pt idx="1">
                  <c:v>210000</c:v>
                </c:pt>
                <c:pt idx="2">
                  <c:v>210000</c:v>
                </c:pt>
                <c:pt idx="3">
                  <c:v>210000</c:v>
                </c:pt>
                <c:pt idx="4">
                  <c:v>210000</c:v>
                </c:pt>
                <c:pt idx="5">
                  <c:v>210000</c:v>
                </c:pt>
                <c:pt idx="6">
                  <c:v>210000</c:v>
                </c:pt>
                <c:pt idx="7">
                  <c:v>210000</c:v>
                </c:pt>
                <c:pt idx="8">
                  <c:v>210000</c:v>
                </c:pt>
                <c:pt idx="9">
                  <c:v>210000</c:v>
                </c:pt>
                <c:pt idx="10">
                  <c:v>210000</c:v>
                </c:pt>
                <c:pt idx="11">
                  <c:v>210000</c:v>
                </c:pt>
                <c:pt idx="12">
                  <c:v>210000</c:v>
                </c:pt>
                <c:pt idx="13">
                  <c:v>210000</c:v>
                </c:pt>
                <c:pt idx="14">
                  <c:v>210000</c:v>
                </c:pt>
                <c:pt idx="15">
                  <c:v>210000</c:v>
                </c:pt>
                <c:pt idx="16">
                  <c:v>210000</c:v>
                </c:pt>
                <c:pt idx="17">
                  <c:v>210000</c:v>
                </c:pt>
                <c:pt idx="18">
                  <c:v>210000</c:v>
                </c:pt>
                <c:pt idx="19">
                  <c:v>210000</c:v>
                </c:pt>
                <c:pt idx="20">
                  <c:v>210000</c:v>
                </c:pt>
                <c:pt idx="21">
                  <c:v>210000</c:v>
                </c:pt>
                <c:pt idx="22">
                  <c:v>210000</c:v>
                </c:pt>
                <c:pt idx="23">
                  <c:v>210000</c:v>
                </c:pt>
                <c:pt idx="24">
                  <c:v>210000</c:v>
                </c:pt>
                <c:pt idx="25">
                  <c:v>210000</c:v>
                </c:pt>
                <c:pt idx="26">
                  <c:v>210000</c:v>
                </c:pt>
                <c:pt idx="27">
                  <c:v>210000</c:v>
                </c:pt>
                <c:pt idx="28">
                  <c:v>210000</c:v>
                </c:pt>
                <c:pt idx="29">
                  <c:v>210000</c:v>
                </c:pt>
                <c:pt idx="30">
                  <c:v>210000</c:v>
                </c:pt>
                <c:pt idx="31">
                  <c:v>210000</c:v>
                </c:pt>
                <c:pt idx="32">
                  <c:v>210000</c:v>
                </c:pt>
                <c:pt idx="33">
                  <c:v>210000</c:v>
                </c:pt>
                <c:pt idx="34">
                  <c:v>210000</c:v>
                </c:pt>
                <c:pt idx="35">
                  <c:v>210000</c:v>
                </c:pt>
                <c:pt idx="36">
                  <c:v>210000</c:v>
                </c:pt>
                <c:pt idx="37">
                  <c:v>210000</c:v>
                </c:pt>
                <c:pt idx="38">
                  <c:v>210000</c:v>
                </c:pt>
                <c:pt idx="39">
                  <c:v>210000</c:v>
                </c:pt>
                <c:pt idx="40">
                  <c:v>210000</c:v>
                </c:pt>
                <c:pt idx="41">
                  <c:v>210000</c:v>
                </c:pt>
                <c:pt idx="42">
                  <c:v>210000</c:v>
                </c:pt>
              </c:numCache>
            </c:numRef>
          </c:val>
          <c:smooth val="0"/>
          <c:extLst>
            <c:ext xmlns:c16="http://schemas.microsoft.com/office/drawing/2014/chart" uri="{C3380CC4-5D6E-409C-BE32-E72D297353CC}">
              <c16:uniqueId val="{00000006-80A5-4EF1-9BD9-656333EAB6B2}"/>
            </c:ext>
          </c:extLst>
        </c:ser>
        <c:dLbls>
          <c:showLegendKey val="0"/>
          <c:showVal val="0"/>
          <c:showCatName val="0"/>
          <c:showSerName val="0"/>
          <c:showPercent val="0"/>
          <c:showBubbleSize val="0"/>
        </c:dLbls>
        <c:marker val="1"/>
        <c:smooth val="0"/>
        <c:axId val="753829904"/>
        <c:axId val="753827280"/>
        <c:extLst>
          <c:ext xmlns:c15="http://schemas.microsoft.com/office/drawing/2012/chart" uri="{02D57815-91ED-43cb-92C2-25804820EDAC}">
            <c15:filteredLineSeries>
              <c15:ser>
                <c:idx val="4"/>
                <c:order val="3"/>
                <c:tx>
                  <c:strRef>
                    <c:extLst>
                      <c:ext uri="{02D57815-91ED-43cb-92C2-25804820EDAC}">
                        <c15:formulaRef>
                          <c15:sqref>'Virologische dagstaten'!$D$44</c15:sqref>
                        </c15:formulaRef>
                      </c:ext>
                    </c:extLst>
                    <c:strCache>
                      <c:ptCount val="1"/>
                      <c:pt idx="0">
                        <c:v>Positive tests</c:v>
                      </c:pt>
                    </c:strCache>
                  </c:strRef>
                </c:tx>
                <c:spPr>
                  <a:ln w="28575" cap="rnd">
                    <a:solidFill>
                      <a:schemeClr val="accent5"/>
                    </a:solidFill>
                    <a:round/>
                  </a:ln>
                  <a:effectLst/>
                </c:spPr>
                <c:marker>
                  <c:symbol val="circle"/>
                  <c:size val="9"/>
                  <c:spPr>
                    <a:solidFill>
                      <a:schemeClr val="accent1"/>
                    </a:solidFill>
                    <a:ln w="9525">
                      <a:solidFill>
                        <a:schemeClr val="accent1">
                          <a:lumMod val="20000"/>
                          <a:lumOff val="80000"/>
                        </a:schemeClr>
                      </a:solidFill>
                    </a:ln>
                    <a:effectLst/>
                  </c:spPr>
                </c:marker>
                <c:cat>
                  <c:strRef>
                    <c:extLst>
                      <c:ext uri="{02D57815-91ED-43cb-92C2-25804820EDAC}">
                        <c15:formulaRef>
                          <c15:sqref>'Virologische dagstaten'!$B$45:$B$87</c15:sqref>
                        </c15:formulaRef>
                      </c:ext>
                    </c:extLst>
                    <c:strCache>
                      <c:ptCount val="43"/>
                      <c:pt idx="0">
                        <c:v>Week 11</c:v>
                      </c:pt>
                      <c:pt idx="1">
                        <c:v>Week 12</c:v>
                      </c:pt>
                      <c:pt idx="2">
                        <c:v>Week 13</c:v>
                      </c:pt>
                      <c:pt idx="3">
                        <c:v>Week 14</c:v>
                      </c:pt>
                      <c:pt idx="4">
                        <c:v>Week 15</c:v>
                      </c:pt>
                      <c:pt idx="5">
                        <c:v>Week 16</c:v>
                      </c:pt>
                      <c:pt idx="6">
                        <c:v>Week 17</c:v>
                      </c:pt>
                      <c:pt idx="7">
                        <c:v>Week 18</c:v>
                      </c:pt>
                      <c:pt idx="8">
                        <c:v>Week 19</c:v>
                      </c:pt>
                      <c:pt idx="9">
                        <c:v>Week 20</c:v>
                      </c:pt>
                      <c:pt idx="10">
                        <c:v>Week 21</c:v>
                      </c:pt>
                      <c:pt idx="11">
                        <c:v>Week 22</c:v>
                      </c:pt>
                      <c:pt idx="12">
                        <c:v>Week 23</c:v>
                      </c:pt>
                      <c:pt idx="13">
                        <c:v>Week 24</c:v>
                      </c:pt>
                      <c:pt idx="14">
                        <c:v>Week 25</c:v>
                      </c:pt>
                      <c:pt idx="15">
                        <c:v>Week 26</c:v>
                      </c:pt>
                      <c:pt idx="16">
                        <c:v>Week 27</c:v>
                      </c:pt>
                      <c:pt idx="17">
                        <c:v>Week 28</c:v>
                      </c:pt>
                      <c:pt idx="18">
                        <c:v>Week 29</c:v>
                      </c:pt>
                      <c:pt idx="19">
                        <c:v>Week 30</c:v>
                      </c:pt>
                      <c:pt idx="20">
                        <c:v>Week 31</c:v>
                      </c:pt>
                      <c:pt idx="21">
                        <c:v>Week 32</c:v>
                      </c:pt>
                      <c:pt idx="22">
                        <c:v>Week 33</c:v>
                      </c:pt>
                      <c:pt idx="23">
                        <c:v>Week 34</c:v>
                      </c:pt>
                      <c:pt idx="24">
                        <c:v>Week 35</c:v>
                      </c:pt>
                      <c:pt idx="25">
                        <c:v>Week 36</c:v>
                      </c:pt>
                      <c:pt idx="26">
                        <c:v>Week 37</c:v>
                      </c:pt>
                      <c:pt idx="27">
                        <c:v>Week 38</c:v>
                      </c:pt>
                      <c:pt idx="28">
                        <c:v>Week 39</c:v>
                      </c:pt>
                      <c:pt idx="29">
                        <c:v>Week 40</c:v>
                      </c:pt>
                      <c:pt idx="30">
                        <c:v>Week 41</c:v>
                      </c:pt>
                      <c:pt idx="31">
                        <c:v>Week 42</c:v>
                      </c:pt>
                      <c:pt idx="32">
                        <c:v>Week 43</c:v>
                      </c:pt>
                      <c:pt idx="33">
                        <c:v>Week 44</c:v>
                      </c:pt>
                      <c:pt idx="34">
                        <c:v>Week 45</c:v>
                      </c:pt>
                      <c:pt idx="35">
                        <c:v>Week 46</c:v>
                      </c:pt>
                      <c:pt idx="36">
                        <c:v>Week 47</c:v>
                      </c:pt>
                      <c:pt idx="37">
                        <c:v>Week 48</c:v>
                      </c:pt>
                      <c:pt idx="38">
                        <c:v>Week 49</c:v>
                      </c:pt>
                      <c:pt idx="39">
                        <c:v>Week 50</c:v>
                      </c:pt>
                      <c:pt idx="40">
                        <c:v>Week 51</c:v>
                      </c:pt>
                      <c:pt idx="41">
                        <c:v>Week 52</c:v>
                      </c:pt>
                      <c:pt idx="42">
                        <c:v>Week 1</c:v>
                      </c:pt>
                    </c:strCache>
                  </c:strRef>
                </c:cat>
                <c:val>
                  <c:numRef>
                    <c:extLst>
                      <c:ext uri="{02D57815-91ED-43cb-92C2-25804820EDAC}">
                        <c15:formulaRef>
                          <c15:sqref>'Virologische dagstaten'!$D$45:$D$87</c15:sqref>
                        </c15:formulaRef>
                      </c:ext>
                    </c:extLst>
                    <c:numCache>
                      <c:formatCode>General</c:formatCode>
                      <c:ptCount val="43"/>
                      <c:pt idx="0">
                        <c:v>1529</c:v>
                      </c:pt>
                      <c:pt idx="1">
                        <c:v>3953</c:v>
                      </c:pt>
                      <c:pt idx="2">
                        <c:v>7232</c:v>
                      </c:pt>
                      <c:pt idx="3">
                        <c:v>7424</c:v>
                      </c:pt>
                      <c:pt idx="4">
                        <c:v>8391</c:v>
                      </c:pt>
                      <c:pt idx="5">
                        <c:v>7140</c:v>
                      </c:pt>
                      <c:pt idx="6">
                        <c:v>4947</c:v>
                      </c:pt>
                      <c:pt idx="7">
                        <c:v>2906</c:v>
                      </c:pt>
                      <c:pt idx="8">
                        <c:v>2072</c:v>
                      </c:pt>
                      <c:pt idx="9">
                        <c:v>1678</c:v>
                      </c:pt>
                      <c:pt idx="10">
                        <c:v>1578</c:v>
                      </c:pt>
                      <c:pt idx="11">
                        <c:v>1302</c:v>
                      </c:pt>
                      <c:pt idx="12">
                        <c:v>1224</c:v>
                      </c:pt>
                      <c:pt idx="13">
                        <c:v>1004</c:v>
                      </c:pt>
                      <c:pt idx="14">
                        <c:v>619</c:v>
                      </c:pt>
                      <c:pt idx="15">
                        <c:v>493</c:v>
                      </c:pt>
                      <c:pt idx="16">
                        <c:v>408</c:v>
                      </c:pt>
                      <c:pt idx="17">
                        <c:v>519</c:v>
                      </c:pt>
                      <c:pt idx="18">
                        <c:v>858</c:v>
                      </c:pt>
                      <c:pt idx="19">
                        <c:v>1099</c:v>
                      </c:pt>
                      <c:pt idx="20">
                        <c:v>2403</c:v>
                      </c:pt>
                      <c:pt idx="21">
                        <c:v>3950</c:v>
                      </c:pt>
                      <c:pt idx="22">
                        <c:v>3831</c:v>
                      </c:pt>
                      <c:pt idx="23">
                        <c:v>3277</c:v>
                      </c:pt>
                      <c:pt idx="24">
                        <c:v>2883</c:v>
                      </c:pt>
                    </c:numCache>
                  </c:numRef>
                </c:val>
                <c:smooth val="1"/>
                <c:extLst>
                  <c:ext xmlns:c16="http://schemas.microsoft.com/office/drawing/2014/chart" uri="{C3380CC4-5D6E-409C-BE32-E72D297353CC}">
                    <c16:uniqueId val="{00000001-80A5-4EF1-9BD9-656333EAB6B2}"/>
                  </c:ext>
                </c:extLst>
              </c15:ser>
            </c15:filteredLineSeries>
          </c:ext>
        </c:extLst>
      </c:lineChart>
      <c:catAx>
        <c:axId val="753829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753827280"/>
        <c:crosses val="autoZero"/>
        <c:auto val="1"/>
        <c:lblAlgn val="ctr"/>
        <c:lblOffset val="100"/>
        <c:noMultiLvlLbl val="0"/>
      </c:catAx>
      <c:valAx>
        <c:axId val="753827280"/>
        <c:scaling>
          <c:orientation val="minMax"/>
          <c:max val="810000"/>
          <c:min val="0"/>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NL"/>
          </a:p>
        </c:txPr>
        <c:crossAx val="753829904"/>
        <c:crosses val="autoZero"/>
        <c:crossBetween val="midCat"/>
        <c:majorUnit val="200000"/>
      </c:valAx>
      <c:spPr>
        <a:noFill/>
        <a:ln>
          <a:noFill/>
        </a:ln>
        <a:effectLst/>
      </c:spPr>
    </c:plotArea>
    <c:legend>
      <c:legendPos val="b"/>
      <c:layout>
        <c:manualLayout>
          <c:xMode val="edge"/>
          <c:yMode val="edge"/>
          <c:x val="0.64262555555555545"/>
          <c:y val="9.8995416666666669E-2"/>
          <c:w val="0.35506844444444446"/>
          <c:h val="0.1303848611111111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u="sng" kern="1200" spc="100" baseline="0">
                <a:ln>
                  <a:noFill/>
                </a:ln>
                <a:solidFill>
                  <a:schemeClr val="tx1">
                    <a:lumMod val="75000"/>
                    <a:lumOff val="25000"/>
                  </a:schemeClr>
                </a:solidFill>
                <a:effectLst/>
              </a:rPr>
              <a:t>Dutch Patients with COVID-19 in the ICU right now</a:t>
            </a:r>
          </a:p>
          <a:p>
            <a:pPr>
              <a:defRPr/>
            </a:pPr>
            <a:r>
              <a:rPr lang="nl-NL" sz="1200" b="0" i="1" u="none" kern="1200" spc="100" baseline="0">
                <a:ln>
                  <a:noFill/>
                </a:ln>
                <a:solidFill>
                  <a:schemeClr val="bg2">
                    <a:lumMod val="50000"/>
                  </a:schemeClr>
                </a:solidFill>
                <a:effectLst/>
              </a:rPr>
              <a:t>0 patients are in a German ICU</a:t>
            </a:r>
            <a:endParaRPr lang="en-NL" sz="1200" b="0" i="1" u="none">
              <a:solidFill>
                <a:schemeClr val="bg2">
                  <a:lumMod val="50000"/>
                </a:schemeClr>
              </a:solidFill>
              <a:effectLst/>
            </a:endParaRPr>
          </a:p>
        </c:rich>
      </c:tx>
      <c:layout>
        <c:manualLayout>
          <c:xMode val="edge"/>
          <c:yMode val="edge"/>
          <c:x val="0.18014444444444444"/>
          <c:y val="3.55176388888888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2079119594666262E-2"/>
          <c:y val="0.10974089367403789"/>
          <c:w val="0.87113992035779286"/>
          <c:h val="0.81741938492698007"/>
        </c:manualLayout>
      </c:layout>
      <c:barChart>
        <c:barDir val="col"/>
        <c:grouping val="stacked"/>
        <c:varyColors val="0"/>
        <c:ser>
          <c:idx val="0"/>
          <c:order val="0"/>
          <c:tx>
            <c:strRef>
              <c:f>ICU!$D$2</c:f>
              <c:strCache>
                <c:ptCount val="1"/>
                <c:pt idx="0">
                  <c:v>ICU (Netherlands)</c:v>
                </c:pt>
              </c:strCache>
            </c:strRef>
          </c:tx>
          <c:spPr>
            <a:solidFill>
              <a:schemeClr val="accent1"/>
            </a:solidFill>
            <a:ln>
              <a:solidFill>
                <a:schemeClr val="bg2">
                  <a:lumMod val="25000"/>
                </a:schemeClr>
              </a:solidFill>
            </a:ln>
            <a:effectLst/>
          </c:spPr>
          <c:invertIfNegative val="0"/>
          <c:dPt>
            <c:idx val="16"/>
            <c:invertIfNegative val="0"/>
            <c:bubble3D val="0"/>
            <c:spPr>
              <a:solidFill>
                <a:schemeClr val="accent1"/>
              </a:solidFill>
              <a:ln>
                <a:solidFill>
                  <a:schemeClr val="bg2">
                    <a:lumMod val="25000"/>
                  </a:schemeClr>
                </a:solidFill>
              </a:ln>
              <a:effectLst/>
            </c:spPr>
            <c:extLst>
              <c:ext xmlns:c16="http://schemas.microsoft.com/office/drawing/2014/chart" uri="{C3380CC4-5D6E-409C-BE32-E72D297353CC}">
                <c16:uniqueId val="{00000001-4A1B-4FD2-85BF-BFF4B839581D}"/>
              </c:ext>
            </c:extLst>
          </c:dPt>
          <c:dPt>
            <c:idx val="17"/>
            <c:invertIfNegative val="0"/>
            <c:bubble3D val="0"/>
            <c:spPr>
              <a:solidFill>
                <a:schemeClr val="accent1"/>
              </a:solidFill>
              <a:ln>
                <a:solidFill>
                  <a:schemeClr val="bg2">
                    <a:lumMod val="25000"/>
                  </a:schemeClr>
                </a:solidFill>
              </a:ln>
              <a:effectLst/>
            </c:spPr>
            <c:extLst>
              <c:ext xmlns:c16="http://schemas.microsoft.com/office/drawing/2014/chart" uri="{C3380CC4-5D6E-409C-BE32-E72D297353CC}">
                <c16:uniqueId val="{00000003-4A1B-4FD2-85BF-BFF4B839581D}"/>
              </c:ext>
            </c:extLst>
          </c:dPt>
          <c:dPt>
            <c:idx val="18"/>
            <c:invertIfNegative val="0"/>
            <c:bubble3D val="0"/>
            <c:spPr>
              <a:solidFill>
                <a:schemeClr val="accent1"/>
              </a:solidFill>
              <a:ln>
                <a:solidFill>
                  <a:schemeClr val="bg2">
                    <a:lumMod val="25000"/>
                  </a:schemeClr>
                </a:solidFill>
              </a:ln>
              <a:effectLst/>
            </c:spPr>
            <c:extLst>
              <c:ext xmlns:c16="http://schemas.microsoft.com/office/drawing/2014/chart" uri="{C3380CC4-5D6E-409C-BE32-E72D297353CC}">
                <c16:uniqueId val="{00000005-4A1B-4FD2-85BF-BFF4B839581D}"/>
              </c:ext>
            </c:extLst>
          </c:dPt>
          <c:dPt>
            <c:idx val="19"/>
            <c:invertIfNegative val="0"/>
            <c:bubble3D val="0"/>
            <c:spPr>
              <a:solidFill>
                <a:schemeClr val="accent1"/>
              </a:solidFill>
              <a:ln>
                <a:solidFill>
                  <a:schemeClr val="bg2">
                    <a:lumMod val="25000"/>
                  </a:schemeClr>
                </a:solidFill>
              </a:ln>
              <a:effectLst/>
            </c:spPr>
            <c:extLst>
              <c:ext xmlns:c16="http://schemas.microsoft.com/office/drawing/2014/chart" uri="{C3380CC4-5D6E-409C-BE32-E72D297353CC}">
                <c16:uniqueId val="{00000007-4A1B-4FD2-85BF-BFF4B839581D}"/>
              </c:ext>
            </c:extLst>
          </c:dPt>
          <c:dPt>
            <c:idx val="20"/>
            <c:invertIfNegative val="0"/>
            <c:bubble3D val="0"/>
            <c:spPr>
              <a:solidFill>
                <a:schemeClr val="accent1"/>
              </a:solidFill>
              <a:ln>
                <a:solidFill>
                  <a:schemeClr val="bg2">
                    <a:lumMod val="25000"/>
                  </a:schemeClr>
                </a:solidFill>
              </a:ln>
              <a:effectLst/>
            </c:spPr>
            <c:extLst>
              <c:ext xmlns:c16="http://schemas.microsoft.com/office/drawing/2014/chart" uri="{C3380CC4-5D6E-409C-BE32-E72D297353CC}">
                <c16:uniqueId val="{00000009-4A1B-4FD2-85BF-BFF4B839581D}"/>
              </c:ext>
            </c:extLst>
          </c:dPt>
          <c:dPt>
            <c:idx val="21"/>
            <c:invertIfNegative val="0"/>
            <c:bubble3D val="0"/>
            <c:spPr>
              <a:solidFill>
                <a:schemeClr val="accent1"/>
              </a:solidFill>
              <a:ln>
                <a:solidFill>
                  <a:schemeClr val="bg2">
                    <a:lumMod val="25000"/>
                  </a:schemeClr>
                </a:solidFill>
              </a:ln>
              <a:effectLst/>
            </c:spPr>
            <c:extLst>
              <c:ext xmlns:c16="http://schemas.microsoft.com/office/drawing/2014/chart" uri="{C3380CC4-5D6E-409C-BE32-E72D297353CC}">
                <c16:uniqueId val="{0000000B-4A1B-4FD2-85BF-BFF4B839581D}"/>
              </c:ext>
            </c:extLst>
          </c:dPt>
          <c:cat>
            <c:numRef>
              <c:f>ICU!$I$11:$I$200</c:f>
              <c:numCache>
                <c:formatCode>m/d/yyyy</c:formatCode>
                <c:ptCount val="190"/>
                <c:pt idx="0">
                  <c:v>43896</c:v>
                </c:pt>
                <c:pt idx="1">
                  <c:v>43897</c:v>
                </c:pt>
                <c:pt idx="2">
                  <c:v>43898</c:v>
                </c:pt>
                <c:pt idx="3">
                  <c:v>43899</c:v>
                </c:pt>
                <c:pt idx="4">
                  <c:v>43900</c:v>
                </c:pt>
                <c:pt idx="5">
                  <c:v>43901</c:v>
                </c:pt>
                <c:pt idx="6">
                  <c:v>43902</c:v>
                </c:pt>
                <c:pt idx="7">
                  <c:v>43903</c:v>
                </c:pt>
                <c:pt idx="8">
                  <c:v>43904</c:v>
                </c:pt>
                <c:pt idx="9">
                  <c:v>43905</c:v>
                </c:pt>
                <c:pt idx="10">
                  <c:v>43906</c:v>
                </c:pt>
                <c:pt idx="11">
                  <c:v>43907</c:v>
                </c:pt>
                <c:pt idx="12">
                  <c:v>43908</c:v>
                </c:pt>
                <c:pt idx="13">
                  <c:v>43909</c:v>
                </c:pt>
                <c:pt idx="14">
                  <c:v>43910</c:v>
                </c:pt>
                <c:pt idx="15">
                  <c:v>43911</c:v>
                </c:pt>
                <c:pt idx="16">
                  <c:v>43912</c:v>
                </c:pt>
                <c:pt idx="17">
                  <c:v>43913</c:v>
                </c:pt>
                <c:pt idx="18">
                  <c:v>43914</c:v>
                </c:pt>
                <c:pt idx="19">
                  <c:v>43915</c:v>
                </c:pt>
                <c:pt idx="20">
                  <c:v>43916</c:v>
                </c:pt>
                <c:pt idx="21">
                  <c:v>43917</c:v>
                </c:pt>
                <c:pt idx="22">
                  <c:v>43918</c:v>
                </c:pt>
                <c:pt idx="23">
                  <c:v>43919</c:v>
                </c:pt>
                <c:pt idx="24">
                  <c:v>43920</c:v>
                </c:pt>
                <c:pt idx="25">
                  <c:v>43921</c:v>
                </c:pt>
                <c:pt idx="26">
                  <c:v>43922</c:v>
                </c:pt>
                <c:pt idx="27">
                  <c:v>43923</c:v>
                </c:pt>
                <c:pt idx="28">
                  <c:v>43924</c:v>
                </c:pt>
                <c:pt idx="29">
                  <c:v>43925</c:v>
                </c:pt>
                <c:pt idx="30">
                  <c:v>43926</c:v>
                </c:pt>
                <c:pt idx="31">
                  <c:v>43927</c:v>
                </c:pt>
                <c:pt idx="32">
                  <c:v>43928</c:v>
                </c:pt>
                <c:pt idx="33">
                  <c:v>43929</c:v>
                </c:pt>
                <c:pt idx="34">
                  <c:v>43930</c:v>
                </c:pt>
                <c:pt idx="35">
                  <c:v>43931</c:v>
                </c:pt>
                <c:pt idx="36">
                  <c:v>43932</c:v>
                </c:pt>
                <c:pt idx="37">
                  <c:v>43933</c:v>
                </c:pt>
                <c:pt idx="38">
                  <c:v>43934</c:v>
                </c:pt>
                <c:pt idx="39">
                  <c:v>43935</c:v>
                </c:pt>
                <c:pt idx="40">
                  <c:v>43936</c:v>
                </c:pt>
                <c:pt idx="41">
                  <c:v>43937</c:v>
                </c:pt>
                <c:pt idx="42">
                  <c:v>43938</c:v>
                </c:pt>
                <c:pt idx="43">
                  <c:v>43939</c:v>
                </c:pt>
                <c:pt idx="44">
                  <c:v>43940</c:v>
                </c:pt>
                <c:pt idx="45">
                  <c:v>43941</c:v>
                </c:pt>
                <c:pt idx="46">
                  <c:v>43942</c:v>
                </c:pt>
                <c:pt idx="47">
                  <c:v>43943</c:v>
                </c:pt>
                <c:pt idx="48">
                  <c:v>43944</c:v>
                </c:pt>
                <c:pt idx="49">
                  <c:v>43945</c:v>
                </c:pt>
                <c:pt idx="50">
                  <c:v>43946</c:v>
                </c:pt>
                <c:pt idx="51">
                  <c:v>43947</c:v>
                </c:pt>
                <c:pt idx="52">
                  <c:v>43948</c:v>
                </c:pt>
                <c:pt idx="53">
                  <c:v>43949</c:v>
                </c:pt>
                <c:pt idx="54">
                  <c:v>43950</c:v>
                </c:pt>
                <c:pt idx="55">
                  <c:v>43951</c:v>
                </c:pt>
                <c:pt idx="56">
                  <c:v>43952</c:v>
                </c:pt>
                <c:pt idx="57">
                  <c:v>43953</c:v>
                </c:pt>
                <c:pt idx="58">
                  <c:v>43954</c:v>
                </c:pt>
                <c:pt idx="59">
                  <c:v>43955</c:v>
                </c:pt>
                <c:pt idx="60">
                  <c:v>43956</c:v>
                </c:pt>
                <c:pt idx="61">
                  <c:v>43957</c:v>
                </c:pt>
                <c:pt idx="62">
                  <c:v>43958</c:v>
                </c:pt>
                <c:pt idx="63">
                  <c:v>43959</c:v>
                </c:pt>
                <c:pt idx="64">
                  <c:v>43960</c:v>
                </c:pt>
                <c:pt idx="65">
                  <c:v>43961</c:v>
                </c:pt>
                <c:pt idx="66">
                  <c:v>43962</c:v>
                </c:pt>
                <c:pt idx="67">
                  <c:v>43963</c:v>
                </c:pt>
                <c:pt idx="68">
                  <c:v>43964</c:v>
                </c:pt>
                <c:pt idx="69">
                  <c:v>43965</c:v>
                </c:pt>
                <c:pt idx="70">
                  <c:v>43966</c:v>
                </c:pt>
                <c:pt idx="71">
                  <c:v>43967</c:v>
                </c:pt>
                <c:pt idx="72">
                  <c:v>43968</c:v>
                </c:pt>
                <c:pt idx="73">
                  <c:v>43969</c:v>
                </c:pt>
                <c:pt idx="74">
                  <c:v>43970</c:v>
                </c:pt>
                <c:pt idx="75">
                  <c:v>43971</c:v>
                </c:pt>
                <c:pt idx="76">
                  <c:v>43972</c:v>
                </c:pt>
                <c:pt idx="77">
                  <c:v>43973</c:v>
                </c:pt>
                <c:pt idx="78">
                  <c:v>43974</c:v>
                </c:pt>
                <c:pt idx="79">
                  <c:v>43975</c:v>
                </c:pt>
                <c:pt idx="80">
                  <c:v>43976</c:v>
                </c:pt>
                <c:pt idx="81">
                  <c:v>43977</c:v>
                </c:pt>
                <c:pt idx="82">
                  <c:v>43978</c:v>
                </c:pt>
                <c:pt idx="83">
                  <c:v>43979</c:v>
                </c:pt>
                <c:pt idx="84">
                  <c:v>43980</c:v>
                </c:pt>
                <c:pt idx="85">
                  <c:v>43981</c:v>
                </c:pt>
                <c:pt idx="86">
                  <c:v>43982</c:v>
                </c:pt>
                <c:pt idx="87">
                  <c:v>43983</c:v>
                </c:pt>
                <c:pt idx="88">
                  <c:v>43984</c:v>
                </c:pt>
                <c:pt idx="89">
                  <c:v>43985</c:v>
                </c:pt>
                <c:pt idx="90">
                  <c:v>43986</c:v>
                </c:pt>
                <c:pt idx="91">
                  <c:v>43987</c:v>
                </c:pt>
                <c:pt idx="92">
                  <c:v>43988</c:v>
                </c:pt>
                <c:pt idx="93">
                  <c:v>43989</c:v>
                </c:pt>
                <c:pt idx="94">
                  <c:v>43990</c:v>
                </c:pt>
                <c:pt idx="95">
                  <c:v>43991</c:v>
                </c:pt>
                <c:pt idx="96">
                  <c:v>43992</c:v>
                </c:pt>
                <c:pt idx="97">
                  <c:v>43993</c:v>
                </c:pt>
                <c:pt idx="98">
                  <c:v>43994</c:v>
                </c:pt>
                <c:pt idx="99">
                  <c:v>43995</c:v>
                </c:pt>
                <c:pt idx="100">
                  <c:v>43996</c:v>
                </c:pt>
                <c:pt idx="101">
                  <c:v>43997</c:v>
                </c:pt>
                <c:pt idx="102">
                  <c:v>43998</c:v>
                </c:pt>
                <c:pt idx="103">
                  <c:v>43999</c:v>
                </c:pt>
                <c:pt idx="104">
                  <c:v>44000</c:v>
                </c:pt>
                <c:pt idx="105">
                  <c:v>44001</c:v>
                </c:pt>
                <c:pt idx="106">
                  <c:v>44002</c:v>
                </c:pt>
                <c:pt idx="107">
                  <c:v>44003</c:v>
                </c:pt>
                <c:pt idx="108">
                  <c:v>44004</c:v>
                </c:pt>
                <c:pt idx="109">
                  <c:v>44005</c:v>
                </c:pt>
                <c:pt idx="110">
                  <c:v>44006</c:v>
                </c:pt>
                <c:pt idx="111">
                  <c:v>44007</c:v>
                </c:pt>
                <c:pt idx="112">
                  <c:v>44008</c:v>
                </c:pt>
                <c:pt idx="113">
                  <c:v>44009</c:v>
                </c:pt>
                <c:pt idx="114">
                  <c:v>44010</c:v>
                </c:pt>
                <c:pt idx="115">
                  <c:v>44011</c:v>
                </c:pt>
                <c:pt idx="116">
                  <c:v>44012</c:v>
                </c:pt>
                <c:pt idx="117">
                  <c:v>44013</c:v>
                </c:pt>
                <c:pt idx="118">
                  <c:v>44014</c:v>
                </c:pt>
                <c:pt idx="119">
                  <c:v>44015</c:v>
                </c:pt>
                <c:pt idx="120">
                  <c:v>44016</c:v>
                </c:pt>
                <c:pt idx="121">
                  <c:v>44017</c:v>
                </c:pt>
                <c:pt idx="122">
                  <c:v>44018</c:v>
                </c:pt>
                <c:pt idx="123">
                  <c:v>44019</c:v>
                </c:pt>
                <c:pt idx="124">
                  <c:v>44020</c:v>
                </c:pt>
                <c:pt idx="125">
                  <c:v>44021</c:v>
                </c:pt>
                <c:pt idx="126">
                  <c:v>44022</c:v>
                </c:pt>
                <c:pt idx="127">
                  <c:v>44023</c:v>
                </c:pt>
                <c:pt idx="128">
                  <c:v>44024</c:v>
                </c:pt>
                <c:pt idx="129">
                  <c:v>44025</c:v>
                </c:pt>
                <c:pt idx="130">
                  <c:v>44026</c:v>
                </c:pt>
                <c:pt idx="131">
                  <c:v>44027</c:v>
                </c:pt>
                <c:pt idx="132">
                  <c:v>44028</c:v>
                </c:pt>
                <c:pt idx="133">
                  <c:v>44029</c:v>
                </c:pt>
                <c:pt idx="134">
                  <c:v>44030</c:v>
                </c:pt>
                <c:pt idx="135">
                  <c:v>44031</c:v>
                </c:pt>
                <c:pt idx="136">
                  <c:v>44032</c:v>
                </c:pt>
                <c:pt idx="137">
                  <c:v>44033</c:v>
                </c:pt>
                <c:pt idx="138">
                  <c:v>44034</c:v>
                </c:pt>
                <c:pt idx="139">
                  <c:v>44035</c:v>
                </c:pt>
                <c:pt idx="140">
                  <c:v>44036</c:v>
                </c:pt>
                <c:pt idx="141">
                  <c:v>44037</c:v>
                </c:pt>
                <c:pt idx="142">
                  <c:v>44038</c:v>
                </c:pt>
                <c:pt idx="143">
                  <c:v>44039</c:v>
                </c:pt>
                <c:pt idx="144">
                  <c:v>44040</c:v>
                </c:pt>
                <c:pt idx="145">
                  <c:v>44041</c:v>
                </c:pt>
                <c:pt idx="146">
                  <c:v>44042</c:v>
                </c:pt>
                <c:pt idx="147">
                  <c:v>44043</c:v>
                </c:pt>
                <c:pt idx="148">
                  <c:v>44044</c:v>
                </c:pt>
                <c:pt idx="149">
                  <c:v>44045</c:v>
                </c:pt>
                <c:pt idx="150">
                  <c:v>44046</c:v>
                </c:pt>
                <c:pt idx="151">
                  <c:v>44047</c:v>
                </c:pt>
                <c:pt idx="152">
                  <c:v>44048</c:v>
                </c:pt>
                <c:pt idx="153">
                  <c:v>44049</c:v>
                </c:pt>
                <c:pt idx="154">
                  <c:v>44050</c:v>
                </c:pt>
                <c:pt idx="155">
                  <c:v>44051</c:v>
                </c:pt>
                <c:pt idx="156">
                  <c:v>44052</c:v>
                </c:pt>
                <c:pt idx="157">
                  <c:v>44053</c:v>
                </c:pt>
                <c:pt idx="158">
                  <c:v>44054</c:v>
                </c:pt>
                <c:pt idx="159">
                  <c:v>44055</c:v>
                </c:pt>
                <c:pt idx="160">
                  <c:v>44056</c:v>
                </c:pt>
                <c:pt idx="161">
                  <c:v>44057</c:v>
                </c:pt>
                <c:pt idx="162">
                  <c:v>44058</c:v>
                </c:pt>
                <c:pt idx="163">
                  <c:v>44059</c:v>
                </c:pt>
                <c:pt idx="164">
                  <c:v>44060</c:v>
                </c:pt>
                <c:pt idx="165">
                  <c:v>44061</c:v>
                </c:pt>
                <c:pt idx="166">
                  <c:v>44062</c:v>
                </c:pt>
                <c:pt idx="167">
                  <c:v>44063</c:v>
                </c:pt>
                <c:pt idx="168">
                  <c:v>44064</c:v>
                </c:pt>
                <c:pt idx="169">
                  <c:v>44065</c:v>
                </c:pt>
                <c:pt idx="170">
                  <c:v>44066</c:v>
                </c:pt>
                <c:pt idx="171">
                  <c:v>44067</c:v>
                </c:pt>
                <c:pt idx="172">
                  <c:v>44068</c:v>
                </c:pt>
                <c:pt idx="173">
                  <c:v>44069</c:v>
                </c:pt>
                <c:pt idx="174">
                  <c:v>44070</c:v>
                </c:pt>
                <c:pt idx="175">
                  <c:v>44071</c:v>
                </c:pt>
                <c:pt idx="176">
                  <c:v>44072</c:v>
                </c:pt>
                <c:pt idx="177">
                  <c:v>44073</c:v>
                </c:pt>
                <c:pt idx="178">
                  <c:v>44074</c:v>
                </c:pt>
                <c:pt idx="179">
                  <c:v>44075</c:v>
                </c:pt>
                <c:pt idx="180">
                  <c:v>44076</c:v>
                </c:pt>
                <c:pt idx="181">
                  <c:v>44077</c:v>
                </c:pt>
                <c:pt idx="182">
                  <c:v>44078</c:v>
                </c:pt>
                <c:pt idx="183">
                  <c:v>44079</c:v>
                </c:pt>
                <c:pt idx="184">
                  <c:v>44080</c:v>
                </c:pt>
                <c:pt idx="185">
                  <c:v>44081</c:v>
                </c:pt>
                <c:pt idx="186">
                  <c:v>44082</c:v>
                </c:pt>
                <c:pt idx="187">
                  <c:v>44083</c:v>
                </c:pt>
                <c:pt idx="188">
                  <c:v>44084</c:v>
                </c:pt>
                <c:pt idx="189">
                  <c:v>44085</c:v>
                </c:pt>
              </c:numCache>
            </c:numRef>
          </c:cat>
          <c:val>
            <c:numRef>
              <c:f>ICU!$D$11:$D$200</c:f>
              <c:numCache>
                <c:formatCode>General</c:formatCode>
                <c:ptCount val="190"/>
                <c:pt idx="0">
                  <c:v>0</c:v>
                </c:pt>
                <c:pt idx="1">
                  <c:v>14</c:v>
                </c:pt>
                <c:pt idx="2">
                  <c:v>18</c:v>
                </c:pt>
                <c:pt idx="3">
                  <c:v>22</c:v>
                </c:pt>
                <c:pt idx="4">
                  <c:v>30</c:v>
                </c:pt>
                <c:pt idx="5">
                  <c:v>38</c:v>
                </c:pt>
                <c:pt idx="6">
                  <c:v>59</c:v>
                </c:pt>
                <c:pt idx="7">
                  <c:v>69</c:v>
                </c:pt>
                <c:pt idx="8">
                  <c:v>86</c:v>
                </c:pt>
                <c:pt idx="9">
                  <c:v>111</c:v>
                </c:pt>
                <c:pt idx="10">
                  <c:v>140</c:v>
                </c:pt>
                <c:pt idx="11">
                  <c:v>169</c:v>
                </c:pt>
                <c:pt idx="12">
                  <c:v>221</c:v>
                </c:pt>
                <c:pt idx="13">
                  <c:v>271</c:v>
                </c:pt>
                <c:pt idx="14">
                  <c:v>350</c:v>
                </c:pt>
                <c:pt idx="15" formatCode="0">
                  <c:v>413</c:v>
                </c:pt>
                <c:pt idx="16" formatCode="0">
                  <c:v>461</c:v>
                </c:pt>
                <c:pt idx="17" formatCode="0">
                  <c:v>554</c:v>
                </c:pt>
                <c:pt idx="18" formatCode="#,##0">
                  <c:v>636</c:v>
                </c:pt>
                <c:pt idx="19" formatCode="#,##0">
                  <c:v>732</c:v>
                </c:pt>
                <c:pt idx="20" formatCode="#,##0">
                  <c:v>816</c:v>
                </c:pt>
                <c:pt idx="21" formatCode="#,##0">
                  <c:v>898</c:v>
                </c:pt>
                <c:pt idx="22" formatCode="#,##0">
                  <c:v>956</c:v>
                </c:pt>
                <c:pt idx="23" formatCode="#,##0">
                  <c:v>999</c:v>
                </c:pt>
                <c:pt idx="24" formatCode="#,##0">
                  <c:v>1055</c:v>
                </c:pt>
                <c:pt idx="25" formatCode="#,##0">
                  <c:v>1124</c:v>
                </c:pt>
                <c:pt idx="26" formatCode="#,##0">
                  <c:v>1191</c:v>
                </c:pt>
                <c:pt idx="27" formatCode="#,##0">
                  <c:v>1273</c:v>
                </c:pt>
                <c:pt idx="28" formatCode="#,##0">
                  <c:v>1310</c:v>
                </c:pt>
                <c:pt idx="29" formatCode="#,##0">
                  <c:v>1343</c:v>
                </c:pt>
                <c:pt idx="30" formatCode="#,##0">
                  <c:v>1361</c:v>
                </c:pt>
                <c:pt idx="31" formatCode="#,##0">
                  <c:v>1372</c:v>
                </c:pt>
                <c:pt idx="32" formatCode="#,##0">
                  <c:v>1377</c:v>
                </c:pt>
                <c:pt idx="33">
                  <c:v>1356</c:v>
                </c:pt>
                <c:pt idx="34">
                  <c:v>1361</c:v>
                </c:pt>
                <c:pt idx="35">
                  <c:v>1326</c:v>
                </c:pt>
                <c:pt idx="36">
                  <c:v>1334</c:v>
                </c:pt>
                <c:pt idx="37">
                  <c:v>1302</c:v>
                </c:pt>
                <c:pt idx="38">
                  <c:v>1283</c:v>
                </c:pt>
                <c:pt idx="39">
                  <c:v>1248</c:v>
                </c:pt>
                <c:pt idx="40">
                  <c:v>1224</c:v>
                </c:pt>
                <c:pt idx="41">
                  <c:v>1206</c:v>
                </c:pt>
                <c:pt idx="42">
                  <c:v>1183</c:v>
                </c:pt>
                <c:pt idx="43">
                  <c:v>1149</c:v>
                </c:pt>
                <c:pt idx="44">
                  <c:v>1125</c:v>
                </c:pt>
                <c:pt idx="45">
                  <c:v>1108</c:v>
                </c:pt>
                <c:pt idx="46">
                  <c:v>1039</c:v>
                </c:pt>
                <c:pt idx="47">
                  <c:v>1006</c:v>
                </c:pt>
                <c:pt idx="48">
                  <c:v>966</c:v>
                </c:pt>
                <c:pt idx="49">
                  <c:v>922</c:v>
                </c:pt>
                <c:pt idx="50">
                  <c:v>922</c:v>
                </c:pt>
                <c:pt idx="51">
                  <c:v>901</c:v>
                </c:pt>
                <c:pt idx="52">
                  <c:v>873</c:v>
                </c:pt>
                <c:pt idx="53">
                  <c:v>832</c:v>
                </c:pt>
                <c:pt idx="54">
                  <c:v>776</c:v>
                </c:pt>
                <c:pt idx="55">
                  <c:v>754</c:v>
                </c:pt>
                <c:pt idx="56">
                  <c:v>707</c:v>
                </c:pt>
                <c:pt idx="57">
                  <c:v>681</c:v>
                </c:pt>
                <c:pt idx="58">
                  <c:v>660</c:v>
                </c:pt>
                <c:pt idx="59">
                  <c:v>655</c:v>
                </c:pt>
                <c:pt idx="60">
                  <c:v>618</c:v>
                </c:pt>
                <c:pt idx="61">
                  <c:v>605</c:v>
                </c:pt>
                <c:pt idx="62">
                  <c:v>566</c:v>
                </c:pt>
                <c:pt idx="63">
                  <c:v>549</c:v>
                </c:pt>
                <c:pt idx="64">
                  <c:v>526</c:v>
                </c:pt>
                <c:pt idx="65">
                  <c:v>492</c:v>
                </c:pt>
                <c:pt idx="66">
                  <c:v>483</c:v>
                </c:pt>
                <c:pt idx="67">
                  <c:v>451</c:v>
                </c:pt>
                <c:pt idx="68">
                  <c:v>422</c:v>
                </c:pt>
                <c:pt idx="69">
                  <c:v>403</c:v>
                </c:pt>
                <c:pt idx="70">
                  <c:v>375</c:v>
                </c:pt>
                <c:pt idx="71">
                  <c:v>343</c:v>
                </c:pt>
                <c:pt idx="72">
                  <c:v>346</c:v>
                </c:pt>
                <c:pt idx="73">
                  <c:v>320</c:v>
                </c:pt>
                <c:pt idx="74">
                  <c:v>291</c:v>
                </c:pt>
                <c:pt idx="75">
                  <c:v>274</c:v>
                </c:pt>
                <c:pt idx="76">
                  <c:v>254</c:v>
                </c:pt>
                <c:pt idx="77">
                  <c:v>251</c:v>
                </c:pt>
                <c:pt idx="78">
                  <c:v>226</c:v>
                </c:pt>
                <c:pt idx="79">
                  <c:v>222</c:v>
                </c:pt>
                <c:pt idx="80">
                  <c:v>222</c:v>
                </c:pt>
                <c:pt idx="81">
                  <c:v>187</c:v>
                </c:pt>
                <c:pt idx="82">
                  <c:v>188</c:v>
                </c:pt>
                <c:pt idx="83">
                  <c:v>181</c:v>
                </c:pt>
                <c:pt idx="84">
                  <c:v>179</c:v>
                </c:pt>
                <c:pt idx="85">
                  <c:v>169</c:v>
                </c:pt>
                <c:pt idx="86">
                  <c:v>158</c:v>
                </c:pt>
                <c:pt idx="87">
                  <c:v>157</c:v>
                </c:pt>
                <c:pt idx="88">
                  <c:v>153</c:v>
                </c:pt>
                <c:pt idx="89">
                  <c:v>116</c:v>
                </c:pt>
                <c:pt idx="90">
                  <c:v>113</c:v>
                </c:pt>
                <c:pt idx="91">
                  <c:v>97</c:v>
                </c:pt>
                <c:pt idx="92">
                  <c:v>96</c:v>
                </c:pt>
                <c:pt idx="93">
                  <c:v>96</c:v>
                </c:pt>
                <c:pt idx="94">
                  <c:v>92</c:v>
                </c:pt>
                <c:pt idx="95">
                  <c:v>91</c:v>
                </c:pt>
                <c:pt idx="96">
                  <c:v>80</c:v>
                </c:pt>
                <c:pt idx="97">
                  <c:v>77</c:v>
                </c:pt>
                <c:pt idx="98">
                  <c:v>73</c:v>
                </c:pt>
                <c:pt idx="99">
                  <c:v>77</c:v>
                </c:pt>
                <c:pt idx="100">
                  <c:v>79</c:v>
                </c:pt>
                <c:pt idx="101">
                  <c:v>87</c:v>
                </c:pt>
                <c:pt idx="102">
                  <c:v>78</c:v>
                </c:pt>
                <c:pt idx="103">
                  <c:v>73</c:v>
                </c:pt>
                <c:pt idx="104">
                  <c:v>67</c:v>
                </c:pt>
                <c:pt idx="105">
                  <c:v>57</c:v>
                </c:pt>
                <c:pt idx="106">
                  <c:v>57</c:v>
                </c:pt>
                <c:pt idx="107">
                  <c:v>55</c:v>
                </c:pt>
                <c:pt idx="108">
                  <c:v>59</c:v>
                </c:pt>
                <c:pt idx="109">
                  <c:v>48</c:v>
                </c:pt>
                <c:pt idx="110">
                  <c:v>49</c:v>
                </c:pt>
                <c:pt idx="111">
                  <c:v>49</c:v>
                </c:pt>
                <c:pt idx="112">
                  <c:v>39</c:v>
                </c:pt>
                <c:pt idx="113">
                  <c:v>29</c:v>
                </c:pt>
                <c:pt idx="114">
                  <c:v>30</c:v>
                </c:pt>
                <c:pt idx="115">
                  <c:v>32</c:v>
                </c:pt>
                <c:pt idx="116">
                  <c:v>29</c:v>
                </c:pt>
                <c:pt idx="117">
                  <c:v>28</c:v>
                </c:pt>
                <c:pt idx="118">
                  <c:v>25</c:v>
                </c:pt>
                <c:pt idx="119">
                  <c:v>20</c:v>
                </c:pt>
                <c:pt idx="120">
                  <c:v>18</c:v>
                </c:pt>
                <c:pt idx="121">
                  <c:v>18</c:v>
                </c:pt>
                <c:pt idx="122">
                  <c:v>23</c:v>
                </c:pt>
                <c:pt idx="123">
                  <c:v>24</c:v>
                </c:pt>
                <c:pt idx="124">
                  <c:v>20</c:v>
                </c:pt>
                <c:pt idx="125">
                  <c:v>21</c:v>
                </c:pt>
                <c:pt idx="126">
                  <c:v>25</c:v>
                </c:pt>
                <c:pt idx="127">
                  <c:v>26</c:v>
                </c:pt>
                <c:pt idx="128">
                  <c:v>24</c:v>
                </c:pt>
                <c:pt idx="129">
                  <c:v>24</c:v>
                </c:pt>
                <c:pt idx="130">
                  <c:v>21</c:v>
                </c:pt>
                <c:pt idx="131">
                  <c:v>20</c:v>
                </c:pt>
                <c:pt idx="132">
                  <c:v>15</c:v>
                </c:pt>
                <c:pt idx="133">
                  <c:v>15</c:v>
                </c:pt>
                <c:pt idx="134">
                  <c:v>16</c:v>
                </c:pt>
                <c:pt idx="135">
                  <c:v>17</c:v>
                </c:pt>
                <c:pt idx="136">
                  <c:v>16</c:v>
                </c:pt>
                <c:pt idx="137">
                  <c:v>15</c:v>
                </c:pt>
                <c:pt idx="138">
                  <c:v>17</c:v>
                </c:pt>
                <c:pt idx="139">
                  <c:v>23</c:v>
                </c:pt>
                <c:pt idx="140">
                  <c:v>17</c:v>
                </c:pt>
                <c:pt idx="141">
                  <c:v>18</c:v>
                </c:pt>
                <c:pt idx="142">
                  <c:v>16</c:v>
                </c:pt>
                <c:pt idx="143">
                  <c:v>21</c:v>
                </c:pt>
                <c:pt idx="144">
                  <c:v>19</c:v>
                </c:pt>
                <c:pt idx="145">
                  <c:v>17</c:v>
                </c:pt>
                <c:pt idx="146">
                  <c:v>14</c:v>
                </c:pt>
                <c:pt idx="147">
                  <c:v>19</c:v>
                </c:pt>
                <c:pt idx="148">
                  <c:v>22</c:v>
                </c:pt>
                <c:pt idx="149">
                  <c:v>21</c:v>
                </c:pt>
                <c:pt idx="150">
                  <c:v>27</c:v>
                </c:pt>
                <c:pt idx="151">
                  <c:v>26</c:v>
                </c:pt>
                <c:pt idx="152">
                  <c:v>30</c:v>
                </c:pt>
                <c:pt idx="153">
                  <c:v>29</c:v>
                </c:pt>
                <c:pt idx="154">
                  <c:v>27</c:v>
                </c:pt>
                <c:pt idx="155">
                  <c:v>28</c:v>
                </c:pt>
                <c:pt idx="156">
                  <c:v>31</c:v>
                </c:pt>
                <c:pt idx="157">
                  <c:v>29</c:v>
                </c:pt>
                <c:pt idx="158">
                  <c:v>30</c:v>
                </c:pt>
                <c:pt idx="159">
                  <c:v>35</c:v>
                </c:pt>
                <c:pt idx="160">
                  <c:v>31</c:v>
                </c:pt>
                <c:pt idx="161">
                  <c:v>38</c:v>
                </c:pt>
                <c:pt idx="162">
                  <c:v>39</c:v>
                </c:pt>
                <c:pt idx="163">
                  <c:v>36</c:v>
                </c:pt>
                <c:pt idx="164">
                  <c:v>39</c:v>
                </c:pt>
                <c:pt idx="165">
                  <c:v>42</c:v>
                </c:pt>
                <c:pt idx="166">
                  <c:v>41</c:v>
                </c:pt>
                <c:pt idx="167">
                  <c:v>39</c:v>
                </c:pt>
                <c:pt idx="168">
                  <c:v>43</c:v>
                </c:pt>
                <c:pt idx="169">
                  <c:v>42</c:v>
                </c:pt>
                <c:pt idx="170">
                  <c:v>42</c:v>
                </c:pt>
                <c:pt idx="171">
                  <c:v>41</c:v>
                </c:pt>
                <c:pt idx="172">
                  <c:v>38</c:v>
                </c:pt>
                <c:pt idx="173">
                  <c:v>38</c:v>
                </c:pt>
                <c:pt idx="174">
                  <c:v>36</c:v>
                </c:pt>
                <c:pt idx="175">
                  <c:v>34</c:v>
                </c:pt>
                <c:pt idx="176">
                  <c:v>34</c:v>
                </c:pt>
                <c:pt idx="177">
                  <c:v>33</c:v>
                </c:pt>
                <c:pt idx="178">
                  <c:v>38</c:v>
                </c:pt>
                <c:pt idx="179">
                  <c:v>33</c:v>
                </c:pt>
                <c:pt idx="180">
                  <c:v>32</c:v>
                </c:pt>
                <c:pt idx="181">
                  <c:v>28</c:v>
                </c:pt>
                <c:pt idx="182">
                  <c:v>35</c:v>
                </c:pt>
                <c:pt idx="183">
                  <c:v>35</c:v>
                </c:pt>
                <c:pt idx="184">
                  <c:v>33</c:v>
                </c:pt>
              </c:numCache>
            </c:numRef>
          </c:val>
          <c:extLst>
            <c:ext xmlns:c16="http://schemas.microsoft.com/office/drawing/2014/chart" uri="{C3380CC4-5D6E-409C-BE32-E72D297353CC}">
              <c16:uniqueId val="{0000000D-4A1B-4FD2-85BF-BFF4B839581D}"/>
            </c:ext>
          </c:extLst>
        </c:ser>
        <c:ser>
          <c:idx val="4"/>
          <c:order val="1"/>
          <c:tx>
            <c:strRef>
              <c:f>ICU!$E$2</c:f>
              <c:strCache>
                <c:ptCount val="1"/>
                <c:pt idx="0">
                  <c:v>ICU (Germany)</c:v>
                </c:pt>
              </c:strCache>
            </c:strRef>
          </c:tx>
          <c:spPr>
            <a:solidFill>
              <a:schemeClr val="accent1">
                <a:tint val="83000"/>
              </a:schemeClr>
            </a:solidFill>
            <a:ln>
              <a:solidFill>
                <a:schemeClr val="bg2">
                  <a:lumMod val="25000"/>
                </a:schemeClr>
              </a:solidFill>
            </a:ln>
            <a:effectLst/>
          </c:spPr>
          <c:invertIfNegative val="0"/>
          <c:cat>
            <c:numRef>
              <c:f>ICU!$I$11:$I$200</c:f>
              <c:numCache>
                <c:formatCode>m/d/yyyy</c:formatCode>
                <c:ptCount val="190"/>
                <c:pt idx="0">
                  <c:v>43896</c:v>
                </c:pt>
                <c:pt idx="1">
                  <c:v>43897</c:v>
                </c:pt>
                <c:pt idx="2">
                  <c:v>43898</c:v>
                </c:pt>
                <c:pt idx="3">
                  <c:v>43899</c:v>
                </c:pt>
                <c:pt idx="4">
                  <c:v>43900</c:v>
                </c:pt>
                <c:pt idx="5">
                  <c:v>43901</c:v>
                </c:pt>
                <c:pt idx="6">
                  <c:v>43902</c:v>
                </c:pt>
                <c:pt idx="7">
                  <c:v>43903</c:v>
                </c:pt>
                <c:pt idx="8">
                  <c:v>43904</c:v>
                </c:pt>
                <c:pt idx="9">
                  <c:v>43905</c:v>
                </c:pt>
                <c:pt idx="10">
                  <c:v>43906</c:v>
                </c:pt>
                <c:pt idx="11">
                  <c:v>43907</c:v>
                </c:pt>
                <c:pt idx="12">
                  <c:v>43908</c:v>
                </c:pt>
                <c:pt idx="13">
                  <c:v>43909</c:v>
                </c:pt>
                <c:pt idx="14">
                  <c:v>43910</c:v>
                </c:pt>
                <c:pt idx="15">
                  <c:v>43911</c:v>
                </c:pt>
                <c:pt idx="16">
                  <c:v>43912</c:v>
                </c:pt>
                <c:pt idx="17">
                  <c:v>43913</c:v>
                </c:pt>
                <c:pt idx="18">
                  <c:v>43914</c:v>
                </c:pt>
                <c:pt idx="19">
                  <c:v>43915</c:v>
                </c:pt>
                <c:pt idx="20">
                  <c:v>43916</c:v>
                </c:pt>
                <c:pt idx="21">
                  <c:v>43917</c:v>
                </c:pt>
                <c:pt idx="22">
                  <c:v>43918</c:v>
                </c:pt>
                <c:pt idx="23">
                  <c:v>43919</c:v>
                </c:pt>
                <c:pt idx="24">
                  <c:v>43920</c:v>
                </c:pt>
                <c:pt idx="25">
                  <c:v>43921</c:v>
                </c:pt>
                <c:pt idx="26">
                  <c:v>43922</c:v>
                </c:pt>
                <c:pt idx="27">
                  <c:v>43923</c:v>
                </c:pt>
                <c:pt idx="28">
                  <c:v>43924</c:v>
                </c:pt>
                <c:pt idx="29">
                  <c:v>43925</c:v>
                </c:pt>
                <c:pt idx="30">
                  <c:v>43926</c:v>
                </c:pt>
                <c:pt idx="31">
                  <c:v>43927</c:v>
                </c:pt>
                <c:pt idx="32">
                  <c:v>43928</c:v>
                </c:pt>
                <c:pt idx="33">
                  <c:v>43929</c:v>
                </c:pt>
                <c:pt idx="34">
                  <c:v>43930</c:v>
                </c:pt>
                <c:pt idx="35">
                  <c:v>43931</c:v>
                </c:pt>
                <c:pt idx="36">
                  <c:v>43932</c:v>
                </c:pt>
                <c:pt idx="37">
                  <c:v>43933</c:v>
                </c:pt>
                <c:pt idx="38">
                  <c:v>43934</c:v>
                </c:pt>
                <c:pt idx="39">
                  <c:v>43935</c:v>
                </c:pt>
                <c:pt idx="40">
                  <c:v>43936</c:v>
                </c:pt>
                <c:pt idx="41">
                  <c:v>43937</c:v>
                </c:pt>
                <c:pt idx="42">
                  <c:v>43938</c:v>
                </c:pt>
                <c:pt idx="43">
                  <c:v>43939</c:v>
                </c:pt>
                <c:pt idx="44">
                  <c:v>43940</c:v>
                </c:pt>
                <c:pt idx="45">
                  <c:v>43941</c:v>
                </c:pt>
                <c:pt idx="46">
                  <c:v>43942</c:v>
                </c:pt>
                <c:pt idx="47">
                  <c:v>43943</c:v>
                </c:pt>
                <c:pt idx="48">
                  <c:v>43944</c:v>
                </c:pt>
                <c:pt idx="49">
                  <c:v>43945</c:v>
                </c:pt>
                <c:pt idx="50">
                  <c:v>43946</c:v>
                </c:pt>
                <c:pt idx="51">
                  <c:v>43947</c:v>
                </c:pt>
                <c:pt idx="52">
                  <c:v>43948</c:v>
                </c:pt>
                <c:pt idx="53">
                  <c:v>43949</c:v>
                </c:pt>
                <c:pt idx="54">
                  <c:v>43950</c:v>
                </c:pt>
                <c:pt idx="55">
                  <c:v>43951</c:v>
                </c:pt>
                <c:pt idx="56">
                  <c:v>43952</c:v>
                </c:pt>
                <c:pt idx="57">
                  <c:v>43953</c:v>
                </c:pt>
                <c:pt idx="58">
                  <c:v>43954</c:v>
                </c:pt>
                <c:pt idx="59">
                  <c:v>43955</c:v>
                </c:pt>
                <c:pt idx="60">
                  <c:v>43956</c:v>
                </c:pt>
                <c:pt idx="61">
                  <c:v>43957</c:v>
                </c:pt>
                <c:pt idx="62">
                  <c:v>43958</c:v>
                </c:pt>
                <c:pt idx="63">
                  <c:v>43959</c:v>
                </c:pt>
                <c:pt idx="64">
                  <c:v>43960</c:v>
                </c:pt>
                <c:pt idx="65">
                  <c:v>43961</c:v>
                </c:pt>
                <c:pt idx="66">
                  <c:v>43962</c:v>
                </c:pt>
                <c:pt idx="67">
                  <c:v>43963</c:v>
                </c:pt>
                <c:pt idx="68">
                  <c:v>43964</c:v>
                </c:pt>
                <c:pt idx="69">
                  <c:v>43965</c:v>
                </c:pt>
                <c:pt idx="70">
                  <c:v>43966</c:v>
                </c:pt>
                <c:pt idx="71">
                  <c:v>43967</c:v>
                </c:pt>
                <c:pt idx="72">
                  <c:v>43968</c:v>
                </c:pt>
                <c:pt idx="73">
                  <c:v>43969</c:v>
                </c:pt>
                <c:pt idx="74">
                  <c:v>43970</c:v>
                </c:pt>
                <c:pt idx="75">
                  <c:v>43971</c:v>
                </c:pt>
                <c:pt idx="76">
                  <c:v>43972</c:v>
                </c:pt>
                <c:pt idx="77">
                  <c:v>43973</c:v>
                </c:pt>
                <c:pt idx="78">
                  <c:v>43974</c:v>
                </c:pt>
                <c:pt idx="79">
                  <c:v>43975</c:v>
                </c:pt>
                <c:pt idx="80">
                  <c:v>43976</c:v>
                </c:pt>
                <c:pt idx="81">
                  <c:v>43977</c:v>
                </c:pt>
                <c:pt idx="82">
                  <c:v>43978</c:v>
                </c:pt>
                <c:pt idx="83">
                  <c:v>43979</c:v>
                </c:pt>
                <c:pt idx="84">
                  <c:v>43980</c:v>
                </c:pt>
                <c:pt idx="85">
                  <c:v>43981</c:v>
                </c:pt>
                <c:pt idx="86">
                  <c:v>43982</c:v>
                </c:pt>
                <c:pt idx="87">
                  <c:v>43983</c:v>
                </c:pt>
                <c:pt idx="88">
                  <c:v>43984</c:v>
                </c:pt>
                <c:pt idx="89">
                  <c:v>43985</c:v>
                </c:pt>
                <c:pt idx="90">
                  <c:v>43986</c:v>
                </c:pt>
                <c:pt idx="91">
                  <c:v>43987</c:v>
                </c:pt>
                <c:pt idx="92">
                  <c:v>43988</c:v>
                </c:pt>
                <c:pt idx="93">
                  <c:v>43989</c:v>
                </c:pt>
                <c:pt idx="94">
                  <c:v>43990</c:v>
                </c:pt>
                <c:pt idx="95">
                  <c:v>43991</c:v>
                </c:pt>
                <c:pt idx="96">
                  <c:v>43992</c:v>
                </c:pt>
                <c:pt idx="97">
                  <c:v>43993</c:v>
                </c:pt>
                <c:pt idx="98">
                  <c:v>43994</c:v>
                </c:pt>
                <c:pt idx="99">
                  <c:v>43995</c:v>
                </c:pt>
                <c:pt idx="100">
                  <c:v>43996</c:v>
                </c:pt>
                <c:pt idx="101">
                  <c:v>43997</c:v>
                </c:pt>
                <c:pt idx="102">
                  <c:v>43998</c:v>
                </c:pt>
                <c:pt idx="103">
                  <c:v>43999</c:v>
                </c:pt>
                <c:pt idx="104">
                  <c:v>44000</c:v>
                </c:pt>
                <c:pt idx="105">
                  <c:v>44001</c:v>
                </c:pt>
                <c:pt idx="106">
                  <c:v>44002</c:v>
                </c:pt>
                <c:pt idx="107">
                  <c:v>44003</c:v>
                </c:pt>
                <c:pt idx="108">
                  <c:v>44004</c:v>
                </c:pt>
                <c:pt idx="109">
                  <c:v>44005</c:v>
                </c:pt>
                <c:pt idx="110">
                  <c:v>44006</c:v>
                </c:pt>
                <c:pt idx="111">
                  <c:v>44007</c:v>
                </c:pt>
                <c:pt idx="112">
                  <c:v>44008</c:v>
                </c:pt>
                <c:pt idx="113">
                  <c:v>44009</c:v>
                </c:pt>
                <c:pt idx="114">
                  <c:v>44010</c:v>
                </c:pt>
                <c:pt idx="115">
                  <c:v>44011</c:v>
                </c:pt>
                <c:pt idx="116">
                  <c:v>44012</c:v>
                </c:pt>
                <c:pt idx="117">
                  <c:v>44013</c:v>
                </c:pt>
                <c:pt idx="118">
                  <c:v>44014</c:v>
                </c:pt>
                <c:pt idx="119">
                  <c:v>44015</c:v>
                </c:pt>
                <c:pt idx="120">
                  <c:v>44016</c:v>
                </c:pt>
                <c:pt idx="121">
                  <c:v>44017</c:v>
                </c:pt>
                <c:pt idx="122">
                  <c:v>44018</c:v>
                </c:pt>
                <c:pt idx="123">
                  <c:v>44019</c:v>
                </c:pt>
                <c:pt idx="124">
                  <c:v>44020</c:v>
                </c:pt>
                <c:pt idx="125">
                  <c:v>44021</c:v>
                </c:pt>
                <c:pt idx="126">
                  <c:v>44022</c:v>
                </c:pt>
                <c:pt idx="127">
                  <c:v>44023</c:v>
                </c:pt>
                <c:pt idx="128">
                  <c:v>44024</c:v>
                </c:pt>
                <c:pt idx="129">
                  <c:v>44025</c:v>
                </c:pt>
                <c:pt idx="130">
                  <c:v>44026</c:v>
                </c:pt>
                <c:pt idx="131">
                  <c:v>44027</c:v>
                </c:pt>
                <c:pt idx="132">
                  <c:v>44028</c:v>
                </c:pt>
                <c:pt idx="133">
                  <c:v>44029</c:v>
                </c:pt>
                <c:pt idx="134">
                  <c:v>44030</c:v>
                </c:pt>
                <c:pt idx="135">
                  <c:v>44031</c:v>
                </c:pt>
                <c:pt idx="136">
                  <c:v>44032</c:v>
                </c:pt>
                <c:pt idx="137">
                  <c:v>44033</c:v>
                </c:pt>
                <c:pt idx="138">
                  <c:v>44034</c:v>
                </c:pt>
                <c:pt idx="139">
                  <c:v>44035</c:v>
                </c:pt>
                <c:pt idx="140">
                  <c:v>44036</c:v>
                </c:pt>
                <c:pt idx="141">
                  <c:v>44037</c:v>
                </c:pt>
                <c:pt idx="142">
                  <c:v>44038</c:v>
                </c:pt>
                <c:pt idx="143">
                  <c:v>44039</c:v>
                </c:pt>
                <c:pt idx="144">
                  <c:v>44040</c:v>
                </c:pt>
                <c:pt idx="145">
                  <c:v>44041</c:v>
                </c:pt>
                <c:pt idx="146">
                  <c:v>44042</c:v>
                </c:pt>
                <c:pt idx="147">
                  <c:v>44043</c:v>
                </c:pt>
                <c:pt idx="148">
                  <c:v>44044</c:v>
                </c:pt>
                <c:pt idx="149">
                  <c:v>44045</c:v>
                </c:pt>
                <c:pt idx="150">
                  <c:v>44046</c:v>
                </c:pt>
                <c:pt idx="151">
                  <c:v>44047</c:v>
                </c:pt>
                <c:pt idx="152">
                  <c:v>44048</c:v>
                </c:pt>
                <c:pt idx="153">
                  <c:v>44049</c:v>
                </c:pt>
                <c:pt idx="154">
                  <c:v>44050</c:v>
                </c:pt>
                <c:pt idx="155">
                  <c:v>44051</c:v>
                </c:pt>
                <c:pt idx="156">
                  <c:v>44052</c:v>
                </c:pt>
                <c:pt idx="157">
                  <c:v>44053</c:v>
                </c:pt>
                <c:pt idx="158">
                  <c:v>44054</c:v>
                </c:pt>
                <c:pt idx="159">
                  <c:v>44055</c:v>
                </c:pt>
                <c:pt idx="160">
                  <c:v>44056</c:v>
                </c:pt>
                <c:pt idx="161">
                  <c:v>44057</c:v>
                </c:pt>
                <c:pt idx="162">
                  <c:v>44058</c:v>
                </c:pt>
                <c:pt idx="163">
                  <c:v>44059</c:v>
                </c:pt>
                <c:pt idx="164">
                  <c:v>44060</c:v>
                </c:pt>
                <c:pt idx="165">
                  <c:v>44061</c:v>
                </c:pt>
                <c:pt idx="166">
                  <c:v>44062</c:v>
                </c:pt>
                <c:pt idx="167">
                  <c:v>44063</c:v>
                </c:pt>
                <c:pt idx="168">
                  <c:v>44064</c:v>
                </c:pt>
                <c:pt idx="169">
                  <c:v>44065</c:v>
                </c:pt>
                <c:pt idx="170">
                  <c:v>44066</c:v>
                </c:pt>
                <c:pt idx="171">
                  <c:v>44067</c:v>
                </c:pt>
                <c:pt idx="172">
                  <c:v>44068</c:v>
                </c:pt>
                <c:pt idx="173">
                  <c:v>44069</c:v>
                </c:pt>
                <c:pt idx="174">
                  <c:v>44070</c:v>
                </c:pt>
                <c:pt idx="175">
                  <c:v>44071</c:v>
                </c:pt>
                <c:pt idx="176">
                  <c:v>44072</c:v>
                </c:pt>
                <c:pt idx="177">
                  <c:v>44073</c:v>
                </c:pt>
                <c:pt idx="178">
                  <c:v>44074</c:v>
                </c:pt>
                <c:pt idx="179">
                  <c:v>44075</c:v>
                </c:pt>
                <c:pt idx="180">
                  <c:v>44076</c:v>
                </c:pt>
                <c:pt idx="181">
                  <c:v>44077</c:v>
                </c:pt>
                <c:pt idx="182">
                  <c:v>44078</c:v>
                </c:pt>
                <c:pt idx="183">
                  <c:v>44079</c:v>
                </c:pt>
                <c:pt idx="184">
                  <c:v>44080</c:v>
                </c:pt>
                <c:pt idx="185">
                  <c:v>44081</c:v>
                </c:pt>
                <c:pt idx="186">
                  <c:v>44082</c:v>
                </c:pt>
                <c:pt idx="187">
                  <c:v>44083</c:v>
                </c:pt>
                <c:pt idx="188">
                  <c:v>44084</c:v>
                </c:pt>
                <c:pt idx="189">
                  <c:v>44085</c:v>
                </c:pt>
              </c:numCache>
            </c:numRef>
          </c:cat>
          <c:val>
            <c:numRef>
              <c:f>ICU!$E$11:$E$158</c:f>
              <c:numCache>
                <c:formatCode>General</c:formatCode>
                <c:ptCount val="148"/>
                <c:pt idx="28" formatCode="#,##0">
                  <c:v>14</c:v>
                </c:pt>
                <c:pt idx="29" formatCode="#,##0">
                  <c:v>17</c:v>
                </c:pt>
                <c:pt idx="30" formatCode="#,##0">
                  <c:v>24</c:v>
                </c:pt>
                <c:pt idx="31" formatCode="#,##0">
                  <c:v>37</c:v>
                </c:pt>
                <c:pt idx="32">
                  <c:v>47</c:v>
                </c:pt>
                <c:pt idx="33">
                  <c:v>52</c:v>
                </c:pt>
                <c:pt idx="34">
                  <c:v>56</c:v>
                </c:pt>
                <c:pt idx="35">
                  <c:v>58</c:v>
                </c:pt>
                <c:pt idx="36">
                  <c:v>57</c:v>
                </c:pt>
                <c:pt idx="37">
                  <c:v>56</c:v>
                </c:pt>
                <c:pt idx="38">
                  <c:v>55</c:v>
                </c:pt>
                <c:pt idx="39">
                  <c:v>55</c:v>
                </c:pt>
                <c:pt idx="40">
                  <c:v>55</c:v>
                </c:pt>
                <c:pt idx="41">
                  <c:v>52</c:v>
                </c:pt>
                <c:pt idx="42">
                  <c:v>52</c:v>
                </c:pt>
                <c:pt idx="43">
                  <c:v>52</c:v>
                </c:pt>
                <c:pt idx="44">
                  <c:v>51</c:v>
                </c:pt>
                <c:pt idx="45">
                  <c:v>50</c:v>
                </c:pt>
                <c:pt idx="46">
                  <c:v>48</c:v>
                </c:pt>
                <c:pt idx="47">
                  <c:v>44</c:v>
                </c:pt>
                <c:pt idx="48">
                  <c:v>42</c:v>
                </c:pt>
                <c:pt idx="49">
                  <c:v>41</c:v>
                </c:pt>
                <c:pt idx="50">
                  <c:v>37</c:v>
                </c:pt>
                <c:pt idx="51">
                  <c:v>33</c:v>
                </c:pt>
                <c:pt idx="52">
                  <c:v>32</c:v>
                </c:pt>
                <c:pt idx="53">
                  <c:v>29</c:v>
                </c:pt>
                <c:pt idx="54">
                  <c:v>28</c:v>
                </c:pt>
                <c:pt idx="55">
                  <c:v>29</c:v>
                </c:pt>
                <c:pt idx="56">
                  <c:v>28</c:v>
                </c:pt>
                <c:pt idx="57">
                  <c:v>27</c:v>
                </c:pt>
                <c:pt idx="58">
                  <c:v>28</c:v>
                </c:pt>
                <c:pt idx="59">
                  <c:v>28</c:v>
                </c:pt>
                <c:pt idx="60">
                  <c:v>26</c:v>
                </c:pt>
                <c:pt idx="61">
                  <c:v>23</c:v>
                </c:pt>
                <c:pt idx="62">
                  <c:v>18</c:v>
                </c:pt>
                <c:pt idx="63">
                  <c:v>15</c:v>
                </c:pt>
                <c:pt idx="64">
                  <c:v>15</c:v>
                </c:pt>
                <c:pt idx="65">
                  <c:v>15</c:v>
                </c:pt>
                <c:pt idx="66">
                  <c:v>15</c:v>
                </c:pt>
                <c:pt idx="67">
                  <c:v>12</c:v>
                </c:pt>
                <c:pt idx="68">
                  <c:v>10</c:v>
                </c:pt>
                <c:pt idx="69">
                  <c:v>7</c:v>
                </c:pt>
                <c:pt idx="70">
                  <c:v>3</c:v>
                </c:pt>
                <c:pt idx="71">
                  <c:v>3</c:v>
                </c:pt>
                <c:pt idx="72">
                  <c:v>3</c:v>
                </c:pt>
                <c:pt idx="73">
                  <c:v>3</c:v>
                </c:pt>
                <c:pt idx="74">
                  <c:v>2</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numCache>
              <c:extLst/>
            </c:numRef>
          </c:val>
          <c:extLst>
            <c:ext xmlns:c16="http://schemas.microsoft.com/office/drawing/2014/chart" uri="{C3380CC4-5D6E-409C-BE32-E72D297353CC}">
              <c16:uniqueId val="{00000011-FB5C-4A36-9241-3348BADBB060}"/>
            </c:ext>
          </c:extLst>
        </c:ser>
        <c:ser>
          <c:idx val="1"/>
          <c:order val="4"/>
          <c:tx>
            <c:strRef>
              <c:f>ICU!$H$2</c:f>
              <c:strCache>
                <c:ptCount val="1"/>
                <c:pt idx="0">
                  <c:v>non-COVID-19</c:v>
                </c:pt>
              </c:strCache>
            </c:strRef>
          </c:tx>
          <c:spPr>
            <a:solidFill>
              <a:schemeClr val="accent6">
                <a:lumMod val="40000"/>
                <a:lumOff val="60000"/>
              </a:schemeClr>
            </a:solidFill>
            <a:ln>
              <a:solidFill>
                <a:schemeClr val="bg2">
                  <a:lumMod val="25000"/>
                </a:schemeClr>
              </a:solidFill>
            </a:ln>
            <a:effectLst/>
          </c:spPr>
          <c:invertIfNegative val="0"/>
          <c:dLbls>
            <c:dLbl>
              <c:idx val="18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3BB-4F79-8B08-2B3D713ECD76}"/>
                </c:ext>
              </c:extLst>
            </c:dLbl>
            <c:spPr>
              <a:solidFill>
                <a:schemeClr val="bg2"/>
              </a:solidFill>
              <a:ln>
                <a:solidFill>
                  <a:schemeClr val="bg2">
                    <a:lumMod val="25000"/>
                  </a:schemeClr>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ICU!$I$11:$I$200</c:f>
              <c:numCache>
                <c:formatCode>m/d/yyyy</c:formatCode>
                <c:ptCount val="190"/>
                <c:pt idx="0">
                  <c:v>43896</c:v>
                </c:pt>
                <c:pt idx="1">
                  <c:v>43897</c:v>
                </c:pt>
                <c:pt idx="2">
                  <c:v>43898</c:v>
                </c:pt>
                <c:pt idx="3">
                  <c:v>43899</c:v>
                </c:pt>
                <c:pt idx="4">
                  <c:v>43900</c:v>
                </c:pt>
                <c:pt idx="5">
                  <c:v>43901</c:v>
                </c:pt>
                <c:pt idx="6">
                  <c:v>43902</c:v>
                </c:pt>
                <c:pt idx="7">
                  <c:v>43903</c:v>
                </c:pt>
                <c:pt idx="8">
                  <c:v>43904</c:v>
                </c:pt>
                <c:pt idx="9">
                  <c:v>43905</c:v>
                </c:pt>
                <c:pt idx="10">
                  <c:v>43906</c:v>
                </c:pt>
                <c:pt idx="11">
                  <c:v>43907</c:v>
                </c:pt>
                <c:pt idx="12">
                  <c:v>43908</c:v>
                </c:pt>
                <c:pt idx="13">
                  <c:v>43909</c:v>
                </c:pt>
                <c:pt idx="14">
                  <c:v>43910</c:v>
                </c:pt>
                <c:pt idx="15">
                  <c:v>43911</c:v>
                </c:pt>
                <c:pt idx="16">
                  <c:v>43912</c:v>
                </c:pt>
                <c:pt idx="17">
                  <c:v>43913</c:v>
                </c:pt>
                <c:pt idx="18">
                  <c:v>43914</c:v>
                </c:pt>
                <c:pt idx="19">
                  <c:v>43915</c:v>
                </c:pt>
                <c:pt idx="20">
                  <c:v>43916</c:v>
                </c:pt>
                <c:pt idx="21">
                  <c:v>43917</c:v>
                </c:pt>
                <c:pt idx="22">
                  <c:v>43918</c:v>
                </c:pt>
                <c:pt idx="23">
                  <c:v>43919</c:v>
                </c:pt>
                <c:pt idx="24">
                  <c:v>43920</c:v>
                </c:pt>
                <c:pt idx="25">
                  <c:v>43921</c:v>
                </c:pt>
                <c:pt idx="26">
                  <c:v>43922</c:v>
                </c:pt>
                <c:pt idx="27">
                  <c:v>43923</c:v>
                </c:pt>
                <c:pt idx="28">
                  <c:v>43924</c:v>
                </c:pt>
                <c:pt idx="29">
                  <c:v>43925</c:v>
                </c:pt>
                <c:pt idx="30">
                  <c:v>43926</c:v>
                </c:pt>
                <c:pt idx="31">
                  <c:v>43927</c:v>
                </c:pt>
                <c:pt idx="32">
                  <c:v>43928</c:v>
                </c:pt>
                <c:pt idx="33">
                  <c:v>43929</c:v>
                </c:pt>
                <c:pt idx="34">
                  <c:v>43930</c:v>
                </c:pt>
                <c:pt idx="35">
                  <c:v>43931</c:v>
                </c:pt>
                <c:pt idx="36">
                  <c:v>43932</c:v>
                </c:pt>
                <c:pt idx="37">
                  <c:v>43933</c:v>
                </c:pt>
                <c:pt idx="38">
                  <c:v>43934</c:v>
                </c:pt>
                <c:pt idx="39">
                  <c:v>43935</c:v>
                </c:pt>
                <c:pt idx="40">
                  <c:v>43936</c:v>
                </c:pt>
                <c:pt idx="41">
                  <c:v>43937</c:v>
                </c:pt>
                <c:pt idx="42">
                  <c:v>43938</c:v>
                </c:pt>
                <c:pt idx="43">
                  <c:v>43939</c:v>
                </c:pt>
                <c:pt idx="44">
                  <c:v>43940</c:v>
                </c:pt>
                <c:pt idx="45">
                  <c:v>43941</c:v>
                </c:pt>
                <c:pt idx="46">
                  <c:v>43942</c:v>
                </c:pt>
                <c:pt idx="47">
                  <c:v>43943</c:v>
                </c:pt>
                <c:pt idx="48">
                  <c:v>43944</c:v>
                </c:pt>
                <c:pt idx="49">
                  <c:v>43945</c:v>
                </c:pt>
                <c:pt idx="50">
                  <c:v>43946</c:v>
                </c:pt>
                <c:pt idx="51">
                  <c:v>43947</c:v>
                </c:pt>
                <c:pt idx="52">
                  <c:v>43948</c:v>
                </c:pt>
                <c:pt idx="53">
                  <c:v>43949</c:v>
                </c:pt>
                <c:pt idx="54">
                  <c:v>43950</c:v>
                </c:pt>
                <c:pt idx="55">
                  <c:v>43951</c:v>
                </c:pt>
                <c:pt idx="56">
                  <c:v>43952</c:v>
                </c:pt>
                <c:pt idx="57">
                  <c:v>43953</c:v>
                </c:pt>
                <c:pt idx="58">
                  <c:v>43954</c:v>
                </c:pt>
                <c:pt idx="59">
                  <c:v>43955</c:v>
                </c:pt>
                <c:pt idx="60">
                  <c:v>43956</c:v>
                </c:pt>
                <c:pt idx="61">
                  <c:v>43957</c:v>
                </c:pt>
                <c:pt idx="62">
                  <c:v>43958</c:v>
                </c:pt>
                <c:pt idx="63">
                  <c:v>43959</c:v>
                </c:pt>
                <c:pt idx="64">
                  <c:v>43960</c:v>
                </c:pt>
                <c:pt idx="65">
                  <c:v>43961</c:v>
                </c:pt>
                <c:pt idx="66">
                  <c:v>43962</c:v>
                </c:pt>
                <c:pt idx="67">
                  <c:v>43963</c:v>
                </c:pt>
                <c:pt idx="68">
                  <c:v>43964</c:v>
                </c:pt>
                <c:pt idx="69">
                  <c:v>43965</c:v>
                </c:pt>
                <c:pt idx="70">
                  <c:v>43966</c:v>
                </c:pt>
                <c:pt idx="71">
                  <c:v>43967</c:v>
                </c:pt>
                <c:pt idx="72">
                  <c:v>43968</c:v>
                </c:pt>
                <c:pt idx="73">
                  <c:v>43969</c:v>
                </c:pt>
                <c:pt idx="74">
                  <c:v>43970</c:v>
                </c:pt>
                <c:pt idx="75">
                  <c:v>43971</c:v>
                </c:pt>
                <c:pt idx="76">
                  <c:v>43972</c:v>
                </c:pt>
                <c:pt idx="77">
                  <c:v>43973</c:v>
                </c:pt>
                <c:pt idx="78">
                  <c:v>43974</c:v>
                </c:pt>
                <c:pt idx="79">
                  <c:v>43975</c:v>
                </c:pt>
                <c:pt idx="80">
                  <c:v>43976</c:v>
                </c:pt>
                <c:pt idx="81">
                  <c:v>43977</c:v>
                </c:pt>
                <c:pt idx="82">
                  <c:v>43978</c:v>
                </c:pt>
                <c:pt idx="83">
                  <c:v>43979</c:v>
                </c:pt>
                <c:pt idx="84">
                  <c:v>43980</c:v>
                </c:pt>
                <c:pt idx="85">
                  <c:v>43981</c:v>
                </c:pt>
                <c:pt idx="86">
                  <c:v>43982</c:v>
                </c:pt>
                <c:pt idx="87">
                  <c:v>43983</c:v>
                </c:pt>
                <c:pt idx="88">
                  <c:v>43984</c:v>
                </c:pt>
                <c:pt idx="89">
                  <c:v>43985</c:v>
                </c:pt>
                <c:pt idx="90">
                  <c:v>43986</c:v>
                </c:pt>
                <c:pt idx="91">
                  <c:v>43987</c:v>
                </c:pt>
                <c:pt idx="92">
                  <c:v>43988</c:v>
                </c:pt>
                <c:pt idx="93">
                  <c:v>43989</c:v>
                </c:pt>
                <c:pt idx="94">
                  <c:v>43990</c:v>
                </c:pt>
                <c:pt idx="95">
                  <c:v>43991</c:v>
                </c:pt>
                <c:pt idx="96">
                  <c:v>43992</c:v>
                </c:pt>
                <c:pt idx="97">
                  <c:v>43993</c:v>
                </c:pt>
                <c:pt idx="98">
                  <c:v>43994</c:v>
                </c:pt>
                <c:pt idx="99">
                  <c:v>43995</c:v>
                </c:pt>
                <c:pt idx="100">
                  <c:v>43996</c:v>
                </c:pt>
                <c:pt idx="101">
                  <c:v>43997</c:v>
                </c:pt>
                <c:pt idx="102">
                  <c:v>43998</c:v>
                </c:pt>
                <c:pt idx="103">
                  <c:v>43999</c:v>
                </c:pt>
                <c:pt idx="104">
                  <c:v>44000</c:v>
                </c:pt>
                <c:pt idx="105">
                  <c:v>44001</c:v>
                </c:pt>
                <c:pt idx="106">
                  <c:v>44002</c:v>
                </c:pt>
                <c:pt idx="107">
                  <c:v>44003</c:v>
                </c:pt>
                <c:pt idx="108">
                  <c:v>44004</c:v>
                </c:pt>
                <c:pt idx="109">
                  <c:v>44005</c:v>
                </c:pt>
                <c:pt idx="110">
                  <c:v>44006</c:v>
                </c:pt>
                <c:pt idx="111">
                  <c:v>44007</c:v>
                </c:pt>
                <c:pt idx="112">
                  <c:v>44008</c:v>
                </c:pt>
                <c:pt idx="113">
                  <c:v>44009</c:v>
                </c:pt>
                <c:pt idx="114">
                  <c:v>44010</c:v>
                </c:pt>
                <c:pt idx="115">
                  <c:v>44011</c:v>
                </c:pt>
                <c:pt idx="116">
                  <c:v>44012</c:v>
                </c:pt>
                <c:pt idx="117">
                  <c:v>44013</c:v>
                </c:pt>
                <c:pt idx="118">
                  <c:v>44014</c:v>
                </c:pt>
                <c:pt idx="119">
                  <c:v>44015</c:v>
                </c:pt>
                <c:pt idx="120">
                  <c:v>44016</c:v>
                </c:pt>
                <c:pt idx="121">
                  <c:v>44017</c:v>
                </c:pt>
                <c:pt idx="122">
                  <c:v>44018</c:v>
                </c:pt>
                <c:pt idx="123">
                  <c:v>44019</c:v>
                </c:pt>
                <c:pt idx="124">
                  <c:v>44020</c:v>
                </c:pt>
                <c:pt idx="125">
                  <c:v>44021</c:v>
                </c:pt>
                <c:pt idx="126">
                  <c:v>44022</c:v>
                </c:pt>
                <c:pt idx="127">
                  <c:v>44023</c:v>
                </c:pt>
                <c:pt idx="128">
                  <c:v>44024</c:v>
                </c:pt>
                <c:pt idx="129">
                  <c:v>44025</c:v>
                </c:pt>
                <c:pt idx="130">
                  <c:v>44026</c:v>
                </c:pt>
                <c:pt idx="131">
                  <c:v>44027</c:v>
                </c:pt>
                <c:pt idx="132">
                  <c:v>44028</c:v>
                </c:pt>
                <c:pt idx="133">
                  <c:v>44029</c:v>
                </c:pt>
                <c:pt idx="134">
                  <c:v>44030</c:v>
                </c:pt>
                <c:pt idx="135">
                  <c:v>44031</c:v>
                </c:pt>
                <c:pt idx="136">
                  <c:v>44032</c:v>
                </c:pt>
                <c:pt idx="137">
                  <c:v>44033</c:v>
                </c:pt>
                <c:pt idx="138">
                  <c:v>44034</c:v>
                </c:pt>
                <c:pt idx="139">
                  <c:v>44035</c:v>
                </c:pt>
                <c:pt idx="140">
                  <c:v>44036</c:v>
                </c:pt>
                <c:pt idx="141">
                  <c:v>44037</c:v>
                </c:pt>
                <c:pt idx="142">
                  <c:v>44038</c:v>
                </c:pt>
                <c:pt idx="143">
                  <c:v>44039</c:v>
                </c:pt>
                <c:pt idx="144">
                  <c:v>44040</c:v>
                </c:pt>
                <c:pt idx="145">
                  <c:v>44041</c:v>
                </c:pt>
                <c:pt idx="146">
                  <c:v>44042</c:v>
                </c:pt>
                <c:pt idx="147">
                  <c:v>44043</c:v>
                </c:pt>
                <c:pt idx="148">
                  <c:v>44044</c:v>
                </c:pt>
                <c:pt idx="149">
                  <c:v>44045</c:v>
                </c:pt>
                <c:pt idx="150">
                  <c:v>44046</c:v>
                </c:pt>
                <c:pt idx="151">
                  <c:v>44047</c:v>
                </c:pt>
                <c:pt idx="152">
                  <c:v>44048</c:v>
                </c:pt>
                <c:pt idx="153">
                  <c:v>44049</c:v>
                </c:pt>
                <c:pt idx="154">
                  <c:v>44050</c:v>
                </c:pt>
                <c:pt idx="155">
                  <c:v>44051</c:v>
                </c:pt>
                <c:pt idx="156">
                  <c:v>44052</c:v>
                </c:pt>
                <c:pt idx="157">
                  <c:v>44053</c:v>
                </c:pt>
                <c:pt idx="158">
                  <c:v>44054</c:v>
                </c:pt>
                <c:pt idx="159">
                  <c:v>44055</c:v>
                </c:pt>
                <c:pt idx="160">
                  <c:v>44056</c:v>
                </c:pt>
                <c:pt idx="161">
                  <c:v>44057</c:v>
                </c:pt>
                <c:pt idx="162">
                  <c:v>44058</c:v>
                </c:pt>
                <c:pt idx="163">
                  <c:v>44059</c:v>
                </c:pt>
                <c:pt idx="164">
                  <c:v>44060</c:v>
                </c:pt>
                <c:pt idx="165">
                  <c:v>44061</c:v>
                </c:pt>
                <c:pt idx="166">
                  <c:v>44062</c:v>
                </c:pt>
                <c:pt idx="167">
                  <c:v>44063</c:v>
                </c:pt>
                <c:pt idx="168">
                  <c:v>44064</c:v>
                </c:pt>
                <c:pt idx="169">
                  <c:v>44065</c:v>
                </c:pt>
                <c:pt idx="170">
                  <c:v>44066</c:v>
                </c:pt>
                <c:pt idx="171">
                  <c:v>44067</c:v>
                </c:pt>
                <c:pt idx="172">
                  <c:v>44068</c:v>
                </c:pt>
                <c:pt idx="173">
                  <c:v>44069</c:v>
                </c:pt>
                <c:pt idx="174">
                  <c:v>44070</c:v>
                </c:pt>
                <c:pt idx="175">
                  <c:v>44071</c:v>
                </c:pt>
                <c:pt idx="176">
                  <c:v>44072</c:v>
                </c:pt>
                <c:pt idx="177">
                  <c:v>44073</c:v>
                </c:pt>
                <c:pt idx="178">
                  <c:v>44074</c:v>
                </c:pt>
                <c:pt idx="179">
                  <c:v>44075</c:v>
                </c:pt>
                <c:pt idx="180">
                  <c:v>44076</c:v>
                </c:pt>
                <c:pt idx="181">
                  <c:v>44077</c:v>
                </c:pt>
                <c:pt idx="182">
                  <c:v>44078</c:v>
                </c:pt>
                <c:pt idx="183">
                  <c:v>44079</c:v>
                </c:pt>
                <c:pt idx="184">
                  <c:v>44080</c:v>
                </c:pt>
                <c:pt idx="185">
                  <c:v>44081</c:v>
                </c:pt>
                <c:pt idx="186">
                  <c:v>44082</c:v>
                </c:pt>
                <c:pt idx="187">
                  <c:v>44083</c:v>
                </c:pt>
                <c:pt idx="188">
                  <c:v>44084</c:v>
                </c:pt>
                <c:pt idx="189">
                  <c:v>44085</c:v>
                </c:pt>
              </c:numCache>
            </c:numRef>
          </c:cat>
          <c:val>
            <c:numRef>
              <c:f>ICU!$H$11:$H$200</c:f>
              <c:numCache>
                <c:formatCode>#,##0</c:formatCode>
                <c:ptCount val="190"/>
                <c:pt idx="30">
                  <c:v>271</c:v>
                </c:pt>
                <c:pt idx="40" formatCode="General">
                  <c:v>365</c:v>
                </c:pt>
                <c:pt idx="43" formatCode="General">
                  <c:v>356</c:v>
                </c:pt>
                <c:pt idx="44" formatCode="General">
                  <c:v>345</c:v>
                </c:pt>
                <c:pt idx="46" formatCode="General">
                  <c:v>390</c:v>
                </c:pt>
                <c:pt idx="47" formatCode="General">
                  <c:v>395</c:v>
                </c:pt>
                <c:pt idx="49" formatCode="General">
                  <c:v>388</c:v>
                </c:pt>
                <c:pt idx="50" formatCode="General">
                  <c:v>385</c:v>
                </c:pt>
                <c:pt idx="51" formatCode="General">
                  <c:v>395</c:v>
                </c:pt>
                <c:pt idx="53" formatCode="General">
                  <c:v>399</c:v>
                </c:pt>
                <c:pt idx="54" formatCode="General">
                  <c:v>431</c:v>
                </c:pt>
                <c:pt idx="55" formatCode="General">
                  <c:v>432</c:v>
                </c:pt>
                <c:pt idx="56" formatCode="General">
                  <c:v>426</c:v>
                </c:pt>
                <c:pt idx="57" formatCode="General">
                  <c:v>418</c:v>
                </c:pt>
                <c:pt idx="58" formatCode="General">
                  <c:v>382</c:v>
                </c:pt>
                <c:pt idx="59" formatCode="General">
                  <c:v>377</c:v>
                </c:pt>
                <c:pt idx="60" formatCode="General">
                  <c:v>394</c:v>
                </c:pt>
                <c:pt idx="61" formatCode="General">
                  <c:v>397</c:v>
                </c:pt>
                <c:pt idx="62" formatCode="General">
                  <c:v>440</c:v>
                </c:pt>
                <c:pt idx="63" formatCode="General">
                  <c:v>435</c:v>
                </c:pt>
                <c:pt idx="64" formatCode="General">
                  <c:v>450</c:v>
                </c:pt>
                <c:pt idx="65" formatCode="General">
                  <c:v>418</c:v>
                </c:pt>
                <c:pt idx="66" formatCode="General">
                  <c:v>388</c:v>
                </c:pt>
                <c:pt idx="67" formatCode="General">
                  <c:v>462</c:v>
                </c:pt>
                <c:pt idx="68" formatCode="General">
                  <c:v>474</c:v>
                </c:pt>
                <c:pt idx="69" formatCode="General">
                  <c:v>497</c:v>
                </c:pt>
                <c:pt idx="70" formatCode="General">
                  <c:v>527</c:v>
                </c:pt>
                <c:pt idx="71" formatCode="General">
                  <c:v>522</c:v>
                </c:pt>
                <c:pt idx="72" formatCode="General">
                  <c:v>482</c:v>
                </c:pt>
                <c:pt idx="73" formatCode="General">
                  <c:v>477</c:v>
                </c:pt>
                <c:pt idx="74" formatCode="General">
                  <c:v>523</c:v>
                </c:pt>
                <c:pt idx="75" formatCode="General">
                  <c:v>527</c:v>
                </c:pt>
                <c:pt idx="76" formatCode="General">
                  <c:v>541</c:v>
                </c:pt>
                <c:pt idx="77" formatCode="General">
                  <c:v>481</c:v>
                </c:pt>
                <c:pt idx="78" formatCode="General">
                  <c:v>505</c:v>
                </c:pt>
                <c:pt idx="79" formatCode="General">
                  <c:v>499</c:v>
                </c:pt>
                <c:pt idx="80" formatCode="General">
                  <c:v>493</c:v>
                </c:pt>
                <c:pt idx="81" formatCode="General">
                  <c:v>499</c:v>
                </c:pt>
                <c:pt idx="82" formatCode="General">
                  <c:v>522</c:v>
                </c:pt>
                <c:pt idx="83" formatCode="General">
                  <c:v>599</c:v>
                </c:pt>
                <c:pt idx="84" formatCode="General">
                  <c:v>549</c:v>
                </c:pt>
                <c:pt idx="85" formatCode="General">
                  <c:v>531</c:v>
                </c:pt>
                <c:pt idx="86" formatCode="General">
                  <c:v>501</c:v>
                </c:pt>
                <c:pt idx="87" formatCode="General">
                  <c:v>488</c:v>
                </c:pt>
                <c:pt idx="88" formatCode="General">
                  <c:v>476</c:v>
                </c:pt>
                <c:pt idx="89" formatCode="General">
                  <c:v>514</c:v>
                </c:pt>
                <c:pt idx="90" formatCode="General">
                  <c:v>567</c:v>
                </c:pt>
                <c:pt idx="91" formatCode="General">
                  <c:v>543</c:v>
                </c:pt>
                <c:pt idx="92" formatCode="General">
                  <c:v>549</c:v>
                </c:pt>
                <c:pt idx="93" formatCode="General">
                  <c:v>549</c:v>
                </c:pt>
                <c:pt idx="94" formatCode="General">
                  <c:v>477</c:v>
                </c:pt>
                <c:pt idx="95" formatCode="General">
                  <c:v>478</c:v>
                </c:pt>
                <c:pt idx="96" formatCode="General">
                  <c:v>535</c:v>
                </c:pt>
                <c:pt idx="98" formatCode="General">
                  <c:v>557</c:v>
                </c:pt>
                <c:pt idx="99" formatCode="General">
                  <c:v>572</c:v>
                </c:pt>
                <c:pt idx="100" formatCode="General">
                  <c:v>553</c:v>
                </c:pt>
                <c:pt idx="101" formatCode="General">
                  <c:v>520</c:v>
                </c:pt>
                <c:pt idx="102" formatCode="General">
                  <c:v>570</c:v>
                </c:pt>
                <c:pt idx="103" formatCode="General">
                  <c:v>582</c:v>
                </c:pt>
                <c:pt idx="104" formatCode="General">
                  <c:v>568</c:v>
                </c:pt>
                <c:pt idx="105" formatCode="General">
                  <c:v>592</c:v>
                </c:pt>
                <c:pt idx="106" formatCode="General">
                  <c:v>602</c:v>
                </c:pt>
                <c:pt idx="107" formatCode="General">
                  <c:v>628</c:v>
                </c:pt>
                <c:pt idx="108" formatCode="General">
                  <c:v>512</c:v>
                </c:pt>
                <c:pt idx="109" formatCode="General">
                  <c:v>576</c:v>
                </c:pt>
                <c:pt idx="110" formatCode="General">
                  <c:v>565</c:v>
                </c:pt>
                <c:pt idx="111" formatCode="General">
                  <c:v>579</c:v>
                </c:pt>
                <c:pt idx="112" formatCode="General">
                  <c:v>584</c:v>
                </c:pt>
                <c:pt idx="113" formatCode="General">
                  <c:v>573</c:v>
                </c:pt>
                <c:pt idx="114" formatCode="General">
                  <c:v>541</c:v>
                </c:pt>
                <c:pt idx="115" formatCode="General">
                  <c:v>527</c:v>
                </c:pt>
                <c:pt idx="116" formatCode="General">
                  <c:v>559</c:v>
                </c:pt>
                <c:pt idx="117" formatCode="General">
                  <c:v>572</c:v>
                </c:pt>
                <c:pt idx="118" formatCode="General">
                  <c:v>586</c:v>
                </c:pt>
                <c:pt idx="119" formatCode="General">
                  <c:v>587</c:v>
                </c:pt>
                <c:pt idx="120" formatCode="General">
                  <c:v>574</c:v>
                </c:pt>
                <c:pt idx="121" formatCode="General">
                  <c:v>543</c:v>
                </c:pt>
                <c:pt idx="122" formatCode="General">
                  <c:v>538</c:v>
                </c:pt>
                <c:pt idx="123" formatCode="General">
                  <c:v>537</c:v>
                </c:pt>
                <c:pt idx="124" formatCode="General">
                  <c:v>576</c:v>
                </c:pt>
                <c:pt idx="125" formatCode="General">
                  <c:v>586</c:v>
                </c:pt>
                <c:pt idx="126" formatCode="General">
                  <c:v>569</c:v>
                </c:pt>
                <c:pt idx="127" formatCode="General">
                  <c:v>562</c:v>
                </c:pt>
                <c:pt idx="128" formatCode="General">
                  <c:v>545</c:v>
                </c:pt>
                <c:pt idx="129" formatCode="General">
                  <c:v>521</c:v>
                </c:pt>
                <c:pt idx="130" formatCode="General">
                  <c:v>541</c:v>
                </c:pt>
                <c:pt idx="131" formatCode="General">
                  <c:v>573</c:v>
                </c:pt>
                <c:pt idx="132" formatCode="General">
                  <c:v>578</c:v>
                </c:pt>
                <c:pt idx="133" formatCode="General">
                  <c:v>578</c:v>
                </c:pt>
                <c:pt idx="134" formatCode="General">
                  <c:v>584</c:v>
                </c:pt>
                <c:pt idx="135" formatCode="General">
                  <c:v>568</c:v>
                </c:pt>
                <c:pt idx="136" formatCode="General">
                  <c:v>567</c:v>
                </c:pt>
                <c:pt idx="137" formatCode="General">
                  <c:v>594</c:v>
                </c:pt>
                <c:pt idx="138" formatCode="General">
                  <c:v>593</c:v>
                </c:pt>
                <c:pt idx="139" formatCode="General">
                  <c:v>583</c:v>
                </c:pt>
                <c:pt idx="140" formatCode="General">
                  <c:v>592</c:v>
                </c:pt>
                <c:pt idx="141" formatCode="General">
                  <c:v>596</c:v>
                </c:pt>
                <c:pt idx="142" formatCode="General">
                  <c:v>568</c:v>
                </c:pt>
                <c:pt idx="143" formatCode="General">
                  <c:v>563</c:v>
                </c:pt>
                <c:pt idx="144" formatCode="General">
                  <c:v>538</c:v>
                </c:pt>
                <c:pt idx="145" formatCode="General">
                  <c:v>548</c:v>
                </c:pt>
                <c:pt idx="146" formatCode="General">
                  <c:v>564</c:v>
                </c:pt>
                <c:pt idx="147" formatCode="General">
                  <c:v>573</c:v>
                </c:pt>
                <c:pt idx="148" formatCode="General">
                  <c:v>575</c:v>
                </c:pt>
                <c:pt idx="149" formatCode="General">
                  <c:v>568</c:v>
                </c:pt>
                <c:pt idx="150" formatCode="General">
                  <c:v>539</c:v>
                </c:pt>
                <c:pt idx="151" formatCode="General">
                  <c:v>564</c:v>
                </c:pt>
                <c:pt idx="152" formatCode="General">
                  <c:v>584</c:v>
                </c:pt>
                <c:pt idx="153" formatCode="General">
                  <c:v>598</c:v>
                </c:pt>
                <c:pt idx="154" formatCode="General">
                  <c:v>564</c:v>
                </c:pt>
                <c:pt idx="155" formatCode="General">
                  <c:v>576</c:v>
                </c:pt>
                <c:pt idx="156" formatCode="General">
                  <c:v>545</c:v>
                </c:pt>
                <c:pt idx="157" formatCode="General">
                  <c:v>571</c:v>
                </c:pt>
                <c:pt idx="158" formatCode="General">
                  <c:v>583</c:v>
                </c:pt>
                <c:pt idx="159" formatCode="General">
                  <c:v>613</c:v>
                </c:pt>
                <c:pt idx="160" formatCode="General">
                  <c:v>612</c:v>
                </c:pt>
                <c:pt idx="161" formatCode="General">
                  <c:v>578</c:v>
                </c:pt>
                <c:pt idx="162" formatCode="General">
                  <c:v>583</c:v>
                </c:pt>
                <c:pt idx="163" formatCode="General">
                  <c:v>578</c:v>
                </c:pt>
                <c:pt idx="164" formatCode="General">
                  <c:v>565</c:v>
                </c:pt>
                <c:pt idx="165" formatCode="General">
                  <c:v>604</c:v>
                </c:pt>
                <c:pt idx="166" formatCode="General">
                  <c:v>608</c:v>
                </c:pt>
                <c:pt idx="167" formatCode="General">
                  <c:v>594</c:v>
                </c:pt>
                <c:pt idx="168" formatCode="General">
                  <c:v>603</c:v>
                </c:pt>
                <c:pt idx="169" formatCode="General">
                  <c:v>591</c:v>
                </c:pt>
                <c:pt idx="170" formatCode="General">
                  <c:v>565</c:v>
                </c:pt>
                <c:pt idx="171" formatCode="General">
                  <c:v>552</c:v>
                </c:pt>
                <c:pt idx="172" formatCode="General">
                  <c:v>601</c:v>
                </c:pt>
                <c:pt idx="173" formatCode="General">
                  <c:v>622</c:v>
                </c:pt>
                <c:pt idx="174" formatCode="General">
                  <c:v>613</c:v>
                </c:pt>
                <c:pt idx="175" formatCode="General">
                  <c:v>607</c:v>
                </c:pt>
                <c:pt idx="176" formatCode="General">
                  <c:v>577</c:v>
                </c:pt>
                <c:pt idx="177" formatCode="General">
                  <c:v>558</c:v>
                </c:pt>
                <c:pt idx="178" formatCode="General">
                  <c:v>550</c:v>
                </c:pt>
                <c:pt idx="179" formatCode="General">
                  <c:v>589</c:v>
                </c:pt>
                <c:pt idx="180" formatCode="General">
                  <c:v>617</c:v>
                </c:pt>
                <c:pt idx="181" formatCode="General">
                  <c:v>592</c:v>
                </c:pt>
                <c:pt idx="182" formatCode="General">
                  <c:v>604</c:v>
                </c:pt>
                <c:pt idx="183" formatCode="General">
                  <c:v>597</c:v>
                </c:pt>
                <c:pt idx="184" formatCode="General">
                  <c:v>576</c:v>
                </c:pt>
              </c:numCache>
            </c:numRef>
          </c:val>
          <c:extLst>
            <c:ext xmlns:c16="http://schemas.microsoft.com/office/drawing/2014/chart" uri="{C3380CC4-5D6E-409C-BE32-E72D297353CC}">
              <c16:uniqueId val="{0000000C-C76F-4F2D-88EA-85E1F3A7C907}"/>
            </c:ext>
          </c:extLst>
        </c:ser>
        <c:dLbls>
          <c:showLegendKey val="0"/>
          <c:showVal val="0"/>
          <c:showCatName val="0"/>
          <c:showSerName val="0"/>
          <c:showPercent val="0"/>
          <c:showBubbleSize val="0"/>
        </c:dLbls>
        <c:gapWidth val="0"/>
        <c:overlap val="100"/>
        <c:axId val="596545392"/>
        <c:axId val="596544408"/>
      </c:barChart>
      <c:lineChart>
        <c:grouping val="standard"/>
        <c:varyColors val="0"/>
        <c:ser>
          <c:idx val="5"/>
          <c:order val="2"/>
          <c:tx>
            <c:strRef>
              <c:f>ICU!$F$2</c:f>
              <c:strCache>
                <c:ptCount val="1"/>
                <c:pt idx="0">
                  <c:v>ICU</c:v>
                </c:pt>
              </c:strCache>
            </c:strRef>
          </c:tx>
          <c:spPr>
            <a:ln w="28575" cap="rnd">
              <a:noFill/>
              <a:round/>
            </a:ln>
            <a:effectLst/>
          </c:spPr>
          <c:marker>
            <c:symbol val="none"/>
          </c:marker>
          <c:dLbls>
            <c:dLbl>
              <c:idx val="32"/>
              <c:spPr>
                <a:solidFill>
                  <a:schemeClr val="accent3">
                    <a:lumMod val="20000"/>
                    <a:lumOff val="80000"/>
                  </a:schemeClr>
                </a:solid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NL"/>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477-4A03-9F1A-7E31E2A2BB78}"/>
                </c:ext>
              </c:extLst>
            </c:dLbl>
            <c:dLbl>
              <c:idx val="43"/>
              <c:delete val="1"/>
              <c:extLst>
                <c:ext xmlns:c15="http://schemas.microsoft.com/office/drawing/2012/chart" uri="{CE6537A1-D6FC-4f65-9D91-7224C49458BB}"/>
                <c:ext xmlns:c16="http://schemas.microsoft.com/office/drawing/2014/chart" uri="{C3380CC4-5D6E-409C-BE32-E72D297353CC}">
                  <c16:uniqueId val="{0000000C-17A7-4806-9D0B-945DE5FEDEF3}"/>
                </c:ext>
              </c:extLst>
            </c:dLbl>
            <c:dLbl>
              <c:idx val="46"/>
              <c:delete val="1"/>
              <c:extLst>
                <c:ext xmlns:c15="http://schemas.microsoft.com/office/drawing/2012/chart" uri="{CE6537A1-D6FC-4f65-9D91-7224C49458BB}"/>
                <c:ext xmlns:c16="http://schemas.microsoft.com/office/drawing/2014/chart" uri="{C3380CC4-5D6E-409C-BE32-E72D297353CC}">
                  <c16:uniqueId val="{0000000C-5A50-47B7-AB0D-8A43DBEA45C2}"/>
                </c:ext>
              </c:extLst>
            </c:dLbl>
            <c:dLbl>
              <c:idx val="56"/>
              <c:delete val="1"/>
              <c:extLst>
                <c:ext xmlns:c15="http://schemas.microsoft.com/office/drawing/2012/chart" uri="{CE6537A1-D6FC-4f65-9D91-7224C49458BB}"/>
                <c:ext xmlns:c16="http://schemas.microsoft.com/office/drawing/2014/chart" uri="{C3380CC4-5D6E-409C-BE32-E72D297353CC}">
                  <c16:uniqueId val="{0000000C-9C4A-48D6-AC9B-AB3E55AF6C40}"/>
                </c:ext>
              </c:extLst>
            </c:dLbl>
            <c:dLbl>
              <c:idx val="57"/>
              <c:delete val="1"/>
              <c:extLst>
                <c:ext xmlns:c15="http://schemas.microsoft.com/office/drawing/2012/chart" uri="{CE6537A1-D6FC-4f65-9D91-7224C49458BB}"/>
                <c:ext xmlns:c16="http://schemas.microsoft.com/office/drawing/2014/chart" uri="{C3380CC4-5D6E-409C-BE32-E72D297353CC}">
                  <c16:uniqueId val="{0000000E-9C4A-48D6-AC9B-AB3E55AF6C40}"/>
                </c:ext>
              </c:extLst>
            </c:dLbl>
            <c:dLbl>
              <c:idx val="62"/>
              <c:delete val="1"/>
              <c:extLst>
                <c:ext xmlns:c15="http://schemas.microsoft.com/office/drawing/2012/chart" uri="{CE6537A1-D6FC-4f65-9D91-7224C49458BB}"/>
                <c:ext xmlns:c16="http://schemas.microsoft.com/office/drawing/2014/chart" uri="{C3380CC4-5D6E-409C-BE32-E72D297353CC}">
                  <c16:uniqueId val="{0000000C-2DBF-4483-B910-421F2717F78F}"/>
                </c:ext>
              </c:extLst>
            </c:dLbl>
            <c:dLbl>
              <c:idx val="63"/>
              <c:delete val="1"/>
              <c:extLst>
                <c:ext xmlns:c15="http://schemas.microsoft.com/office/drawing/2012/chart" uri="{CE6537A1-D6FC-4f65-9D91-7224C49458BB}"/>
                <c:ext xmlns:c16="http://schemas.microsoft.com/office/drawing/2014/chart" uri="{C3380CC4-5D6E-409C-BE32-E72D297353CC}">
                  <c16:uniqueId val="{0000000C-D115-44D7-B3E5-8C79A09A7941}"/>
                </c:ext>
              </c:extLst>
            </c:dLbl>
            <c:dLbl>
              <c:idx val="64"/>
              <c:delete val="1"/>
              <c:extLst>
                <c:ext xmlns:c15="http://schemas.microsoft.com/office/drawing/2012/chart" uri="{CE6537A1-D6FC-4f65-9D91-7224C49458BB}"/>
                <c:ext xmlns:c16="http://schemas.microsoft.com/office/drawing/2014/chart" uri="{C3380CC4-5D6E-409C-BE32-E72D297353CC}">
                  <c16:uniqueId val="{0000000C-1FD2-43BC-AF3E-FD889CC7CC00}"/>
                </c:ext>
              </c:extLst>
            </c:dLbl>
            <c:dLbl>
              <c:idx val="65"/>
              <c:delete val="1"/>
              <c:extLst>
                <c:ext xmlns:c15="http://schemas.microsoft.com/office/drawing/2012/chart" uri="{CE6537A1-D6FC-4f65-9D91-7224C49458BB}"/>
                <c:ext xmlns:c16="http://schemas.microsoft.com/office/drawing/2014/chart" uri="{C3380CC4-5D6E-409C-BE32-E72D297353CC}">
                  <c16:uniqueId val="{0000000D-DE3E-4357-89B6-AA98D8051944}"/>
                </c:ext>
              </c:extLst>
            </c:dLbl>
            <c:dLbl>
              <c:idx val="66"/>
              <c:delete val="1"/>
              <c:extLst>
                <c:ext xmlns:c15="http://schemas.microsoft.com/office/drawing/2012/chart" uri="{CE6537A1-D6FC-4f65-9D91-7224C49458BB}"/>
                <c:ext xmlns:c16="http://schemas.microsoft.com/office/drawing/2014/chart" uri="{C3380CC4-5D6E-409C-BE32-E72D297353CC}">
                  <c16:uniqueId val="{0000000C-2415-4F1B-A567-8A2E813625DE}"/>
                </c:ext>
              </c:extLst>
            </c:dLbl>
            <c:dLbl>
              <c:idx val="67"/>
              <c:delete val="1"/>
              <c:extLst>
                <c:ext xmlns:c15="http://schemas.microsoft.com/office/drawing/2012/chart" uri="{CE6537A1-D6FC-4f65-9D91-7224C49458BB}"/>
                <c:ext xmlns:c16="http://schemas.microsoft.com/office/drawing/2014/chart" uri="{C3380CC4-5D6E-409C-BE32-E72D297353CC}">
                  <c16:uniqueId val="{0000000C-33AB-4F79-ABA4-229202E82581}"/>
                </c:ext>
              </c:extLst>
            </c:dLbl>
            <c:dLbl>
              <c:idx val="69"/>
              <c:delete val="1"/>
              <c:extLst>
                <c:ext xmlns:c15="http://schemas.microsoft.com/office/drawing/2012/chart" uri="{CE6537A1-D6FC-4f65-9D91-7224C49458BB}"/>
                <c:ext xmlns:c16="http://schemas.microsoft.com/office/drawing/2014/chart" uri="{C3380CC4-5D6E-409C-BE32-E72D297353CC}">
                  <c16:uniqueId val="{0000000C-C832-45EF-BFF9-707C7EB3B035}"/>
                </c:ext>
              </c:extLst>
            </c:dLbl>
            <c:dLbl>
              <c:idx val="70"/>
              <c:delete val="1"/>
              <c:extLst>
                <c:ext xmlns:c15="http://schemas.microsoft.com/office/drawing/2012/chart" uri="{CE6537A1-D6FC-4f65-9D91-7224C49458BB}"/>
                <c:ext xmlns:c16="http://schemas.microsoft.com/office/drawing/2014/chart" uri="{C3380CC4-5D6E-409C-BE32-E72D297353CC}">
                  <c16:uniqueId val="{0000000D-7083-43E6-8A86-FB482D261CC0}"/>
                </c:ext>
              </c:extLst>
            </c:dLbl>
            <c:dLbl>
              <c:idx val="71"/>
              <c:delete val="1"/>
              <c:extLst>
                <c:ext xmlns:c15="http://schemas.microsoft.com/office/drawing/2012/chart" uri="{CE6537A1-D6FC-4f65-9D91-7224C49458BB}"/>
                <c:ext xmlns:c16="http://schemas.microsoft.com/office/drawing/2014/chart" uri="{C3380CC4-5D6E-409C-BE32-E72D297353CC}">
                  <c16:uniqueId val="{0000000C-1F99-4726-981D-AE4E2BAC8DA5}"/>
                </c:ext>
              </c:extLst>
            </c:dLbl>
            <c:dLbl>
              <c:idx val="72"/>
              <c:delete val="1"/>
              <c:extLst>
                <c:ext xmlns:c15="http://schemas.microsoft.com/office/drawing/2012/chart" uri="{CE6537A1-D6FC-4f65-9D91-7224C49458BB}"/>
                <c:ext xmlns:c16="http://schemas.microsoft.com/office/drawing/2014/chart" uri="{C3380CC4-5D6E-409C-BE32-E72D297353CC}">
                  <c16:uniqueId val="{0000000C-016C-4918-9CB3-1BE13DBDF247}"/>
                </c:ext>
              </c:extLst>
            </c:dLbl>
            <c:dLbl>
              <c:idx val="73"/>
              <c:delete val="1"/>
              <c:extLst>
                <c:ext xmlns:c15="http://schemas.microsoft.com/office/drawing/2012/chart" uri="{CE6537A1-D6FC-4f65-9D91-7224C49458BB}"/>
                <c:ext xmlns:c16="http://schemas.microsoft.com/office/drawing/2014/chart" uri="{C3380CC4-5D6E-409C-BE32-E72D297353CC}">
                  <c16:uniqueId val="{0000000E-F8D5-47A8-8249-0EEC4C68DF02}"/>
                </c:ext>
              </c:extLst>
            </c:dLbl>
            <c:dLbl>
              <c:idx val="74"/>
              <c:delete val="1"/>
              <c:extLst>
                <c:ext xmlns:c15="http://schemas.microsoft.com/office/drawing/2012/chart" uri="{CE6537A1-D6FC-4f65-9D91-7224C49458BB}"/>
                <c:ext xmlns:c16="http://schemas.microsoft.com/office/drawing/2014/chart" uri="{C3380CC4-5D6E-409C-BE32-E72D297353CC}">
                  <c16:uniqueId val="{0000000D-B79D-4F01-A8B2-0BAC770CB139}"/>
                </c:ext>
              </c:extLst>
            </c:dLbl>
            <c:dLbl>
              <c:idx val="75"/>
              <c:delete val="1"/>
              <c:extLst>
                <c:ext xmlns:c15="http://schemas.microsoft.com/office/drawing/2012/chart" uri="{CE6537A1-D6FC-4f65-9D91-7224C49458BB}"/>
                <c:ext xmlns:c16="http://schemas.microsoft.com/office/drawing/2014/chart" uri="{C3380CC4-5D6E-409C-BE32-E72D297353CC}">
                  <c16:uniqueId val="{0000000D-80A7-48CA-B92C-4FBEFBCF6600}"/>
                </c:ext>
              </c:extLst>
            </c:dLbl>
            <c:dLbl>
              <c:idx val="76"/>
              <c:delete val="1"/>
              <c:extLst>
                <c:ext xmlns:c15="http://schemas.microsoft.com/office/drawing/2012/chart" uri="{CE6537A1-D6FC-4f65-9D91-7224C49458BB}"/>
                <c:ext xmlns:c16="http://schemas.microsoft.com/office/drawing/2014/chart" uri="{C3380CC4-5D6E-409C-BE32-E72D297353CC}">
                  <c16:uniqueId val="{0000000C-992F-4216-9960-F04A8863631D}"/>
                </c:ext>
              </c:extLst>
            </c:dLbl>
            <c:dLbl>
              <c:idx val="78"/>
              <c:delete val="1"/>
              <c:extLst>
                <c:ext xmlns:c15="http://schemas.microsoft.com/office/drawing/2012/chart" uri="{CE6537A1-D6FC-4f65-9D91-7224C49458BB}"/>
                <c:ext xmlns:c16="http://schemas.microsoft.com/office/drawing/2014/chart" uri="{C3380CC4-5D6E-409C-BE32-E72D297353CC}">
                  <c16:uniqueId val="{0000000D-392D-4E86-952A-1F8B6090348D}"/>
                </c:ext>
              </c:extLst>
            </c:dLbl>
            <c:dLbl>
              <c:idx val="79"/>
              <c:delete val="1"/>
              <c:extLst>
                <c:ext xmlns:c15="http://schemas.microsoft.com/office/drawing/2012/chart" uri="{CE6537A1-D6FC-4f65-9D91-7224C49458BB}"/>
                <c:ext xmlns:c16="http://schemas.microsoft.com/office/drawing/2014/chart" uri="{C3380CC4-5D6E-409C-BE32-E72D297353CC}">
                  <c16:uniqueId val="{0000000D-28AD-4B75-8B24-6BB8301379A3}"/>
                </c:ext>
              </c:extLst>
            </c:dLbl>
            <c:dLbl>
              <c:idx val="81"/>
              <c:delete val="1"/>
              <c:extLst>
                <c:ext xmlns:c15="http://schemas.microsoft.com/office/drawing/2012/chart" uri="{CE6537A1-D6FC-4f65-9D91-7224C49458BB}"/>
                <c:ext xmlns:c16="http://schemas.microsoft.com/office/drawing/2014/chart" uri="{C3380CC4-5D6E-409C-BE32-E72D297353CC}">
                  <c16:uniqueId val="{0000000D-CE49-46AF-ACCA-45404EFC529A}"/>
                </c:ext>
              </c:extLst>
            </c:dLbl>
            <c:dLbl>
              <c:idx val="82"/>
              <c:delete val="1"/>
              <c:extLst>
                <c:ext xmlns:c15="http://schemas.microsoft.com/office/drawing/2012/chart" uri="{CE6537A1-D6FC-4f65-9D91-7224C49458BB}"/>
                <c:ext xmlns:c16="http://schemas.microsoft.com/office/drawing/2014/chart" uri="{C3380CC4-5D6E-409C-BE32-E72D297353CC}">
                  <c16:uniqueId val="{0000000D-E06F-4E9F-AD03-0D45B6A7D051}"/>
                </c:ext>
              </c:extLst>
            </c:dLbl>
            <c:dLbl>
              <c:idx val="85"/>
              <c:delete val="1"/>
              <c:extLst>
                <c:ext xmlns:c15="http://schemas.microsoft.com/office/drawing/2012/chart" uri="{CE6537A1-D6FC-4f65-9D91-7224C49458BB}"/>
                <c:ext xmlns:c16="http://schemas.microsoft.com/office/drawing/2014/chart" uri="{C3380CC4-5D6E-409C-BE32-E72D297353CC}">
                  <c16:uniqueId val="{0000000D-BB2D-490B-84EF-5EB8AEA6D0D9}"/>
                </c:ext>
              </c:extLst>
            </c:dLbl>
            <c:dLbl>
              <c:idx val="86"/>
              <c:delete val="1"/>
              <c:extLst>
                <c:ext xmlns:c15="http://schemas.microsoft.com/office/drawing/2012/chart" uri="{CE6537A1-D6FC-4f65-9D91-7224C49458BB}"/>
                <c:ext xmlns:c16="http://schemas.microsoft.com/office/drawing/2014/chart" uri="{C3380CC4-5D6E-409C-BE32-E72D297353CC}">
                  <c16:uniqueId val="{0000000C-E7D7-4113-8C16-73A4B241852A}"/>
                </c:ext>
              </c:extLst>
            </c:dLbl>
            <c:dLbl>
              <c:idx val="87"/>
              <c:delete val="1"/>
              <c:extLst>
                <c:ext xmlns:c15="http://schemas.microsoft.com/office/drawing/2012/chart" uri="{CE6537A1-D6FC-4f65-9D91-7224C49458BB}"/>
                <c:ext xmlns:c16="http://schemas.microsoft.com/office/drawing/2014/chart" uri="{C3380CC4-5D6E-409C-BE32-E72D297353CC}">
                  <c16:uniqueId val="{0000000C-694E-40E3-BAFE-9626B3F804D3}"/>
                </c:ext>
              </c:extLst>
            </c:dLbl>
            <c:dLbl>
              <c:idx val="88"/>
              <c:delete val="1"/>
              <c:extLst>
                <c:ext xmlns:c15="http://schemas.microsoft.com/office/drawing/2012/chart" uri="{CE6537A1-D6FC-4f65-9D91-7224C49458BB}"/>
                <c:ext xmlns:c16="http://schemas.microsoft.com/office/drawing/2014/chart" uri="{C3380CC4-5D6E-409C-BE32-E72D297353CC}">
                  <c16:uniqueId val="{0000000C-E006-438A-B89B-BD656060B3F0}"/>
                </c:ext>
              </c:extLst>
            </c:dLbl>
            <c:dLbl>
              <c:idx val="89"/>
              <c:delete val="1"/>
              <c:extLst>
                <c:ext xmlns:c15="http://schemas.microsoft.com/office/drawing/2012/chart" uri="{CE6537A1-D6FC-4f65-9D91-7224C49458BB}"/>
                <c:ext xmlns:c16="http://schemas.microsoft.com/office/drawing/2014/chart" uri="{C3380CC4-5D6E-409C-BE32-E72D297353CC}">
                  <c16:uniqueId val="{0000000C-602A-4EA5-96D4-CCB8C7542BFB}"/>
                </c:ext>
              </c:extLst>
            </c:dLbl>
            <c:dLbl>
              <c:idx val="91"/>
              <c:delete val="1"/>
              <c:extLst>
                <c:ext xmlns:c15="http://schemas.microsoft.com/office/drawing/2012/chart" uri="{CE6537A1-D6FC-4f65-9D91-7224C49458BB}"/>
                <c:ext xmlns:c16="http://schemas.microsoft.com/office/drawing/2014/chart" uri="{C3380CC4-5D6E-409C-BE32-E72D297353CC}">
                  <c16:uniqueId val="{0000000D-631E-4B16-ADD9-D5DC6B3438CF}"/>
                </c:ext>
              </c:extLst>
            </c:dLbl>
            <c:dLbl>
              <c:idx val="93"/>
              <c:delete val="1"/>
              <c:extLst>
                <c:ext xmlns:c15="http://schemas.microsoft.com/office/drawing/2012/chart" uri="{CE6537A1-D6FC-4f65-9D91-7224C49458BB}"/>
                <c:ext xmlns:c16="http://schemas.microsoft.com/office/drawing/2014/chart" uri="{C3380CC4-5D6E-409C-BE32-E72D297353CC}">
                  <c16:uniqueId val="{0000000C-7208-4139-947A-83AE12108D0F}"/>
                </c:ext>
              </c:extLst>
            </c:dLbl>
            <c:dLbl>
              <c:idx val="95"/>
              <c:delete val="1"/>
              <c:extLst>
                <c:ext xmlns:c15="http://schemas.microsoft.com/office/drawing/2012/chart" uri="{CE6537A1-D6FC-4f65-9D91-7224C49458BB}"/>
                <c:ext xmlns:c16="http://schemas.microsoft.com/office/drawing/2014/chart" uri="{C3380CC4-5D6E-409C-BE32-E72D297353CC}">
                  <c16:uniqueId val="{0000000D-98C7-4086-AB86-575FCA3E87B5}"/>
                </c:ext>
              </c:extLst>
            </c:dLbl>
            <c:dLbl>
              <c:idx val="97"/>
              <c:delete val="1"/>
              <c:extLst>
                <c:ext xmlns:c15="http://schemas.microsoft.com/office/drawing/2012/chart" uri="{CE6537A1-D6FC-4f65-9D91-7224C49458BB}"/>
                <c:ext xmlns:c16="http://schemas.microsoft.com/office/drawing/2014/chart" uri="{C3380CC4-5D6E-409C-BE32-E72D297353CC}">
                  <c16:uniqueId val="{0000000C-9FA0-48B5-8692-5A29684BA66B}"/>
                </c:ext>
              </c:extLst>
            </c:dLbl>
            <c:dLbl>
              <c:idx val="113"/>
              <c:delete val="1"/>
              <c:extLst>
                <c:ext xmlns:c15="http://schemas.microsoft.com/office/drawing/2012/chart" uri="{CE6537A1-D6FC-4f65-9D91-7224C49458BB}"/>
                <c:ext xmlns:c16="http://schemas.microsoft.com/office/drawing/2014/chart" uri="{C3380CC4-5D6E-409C-BE32-E72D297353CC}">
                  <c16:uniqueId val="{0000000C-41B8-4BCF-8DAD-6EF291A41A67}"/>
                </c:ext>
              </c:extLst>
            </c:dLbl>
            <c:dLbl>
              <c:idx val="122"/>
              <c:delete val="1"/>
              <c:extLst>
                <c:ext xmlns:c15="http://schemas.microsoft.com/office/drawing/2012/chart" uri="{CE6537A1-D6FC-4f65-9D91-7224C49458BB}"/>
                <c:ext xmlns:c16="http://schemas.microsoft.com/office/drawing/2014/chart" uri="{C3380CC4-5D6E-409C-BE32-E72D297353CC}">
                  <c16:uniqueId val="{0000000C-B371-49AC-A69F-FC840AC1055E}"/>
                </c:ext>
              </c:extLst>
            </c:dLbl>
            <c:dLbl>
              <c:idx val="129"/>
              <c:delete val="1"/>
              <c:extLst>
                <c:ext xmlns:c15="http://schemas.microsoft.com/office/drawing/2012/chart" uri="{CE6537A1-D6FC-4f65-9D91-7224C49458BB}"/>
                <c:ext xmlns:c16="http://schemas.microsoft.com/office/drawing/2014/chart" uri="{C3380CC4-5D6E-409C-BE32-E72D297353CC}">
                  <c16:uniqueId val="{0000000D-BFC8-41A1-A1A1-232698417315}"/>
                </c:ext>
              </c:extLst>
            </c:dLbl>
            <c:dLbl>
              <c:idx val="167"/>
              <c:delete val="1"/>
              <c:extLst>
                <c:ext xmlns:c15="http://schemas.microsoft.com/office/drawing/2012/chart" uri="{CE6537A1-D6FC-4f65-9D91-7224C49458BB}"/>
                <c:ext xmlns:c16="http://schemas.microsoft.com/office/drawing/2014/chart" uri="{C3380CC4-5D6E-409C-BE32-E72D297353CC}">
                  <c16:uniqueId val="{0000000D-FBCB-4AD5-924E-2E611897C7DF}"/>
                </c:ext>
              </c:extLst>
            </c:dLbl>
            <c:dLbl>
              <c:idx val="168"/>
              <c:delete val="1"/>
              <c:extLst>
                <c:ext xmlns:c15="http://schemas.microsoft.com/office/drawing/2012/chart" uri="{CE6537A1-D6FC-4f65-9D91-7224C49458BB}"/>
                <c:ext xmlns:c16="http://schemas.microsoft.com/office/drawing/2014/chart" uri="{C3380CC4-5D6E-409C-BE32-E72D297353CC}">
                  <c16:uniqueId val="{0000000D-9B97-40B4-902D-F6B363F8B8CF}"/>
                </c:ext>
              </c:extLst>
            </c:dLbl>
            <c:dLbl>
              <c:idx val="169"/>
              <c:delete val="1"/>
              <c:extLst>
                <c:ext xmlns:c15="http://schemas.microsoft.com/office/drawing/2012/chart" uri="{CE6537A1-D6FC-4f65-9D91-7224C49458BB}"/>
                <c:ext xmlns:c16="http://schemas.microsoft.com/office/drawing/2014/chart" uri="{C3380CC4-5D6E-409C-BE32-E72D297353CC}">
                  <c16:uniqueId val="{0000000E-9B97-40B4-902D-F6B363F8B8CF}"/>
                </c:ext>
              </c:extLst>
            </c:dLbl>
            <c:dLbl>
              <c:idx val="171"/>
              <c:delete val="1"/>
              <c:extLst>
                <c:ext xmlns:c15="http://schemas.microsoft.com/office/drawing/2012/chart" uri="{CE6537A1-D6FC-4f65-9D91-7224C49458BB}"/>
                <c:ext xmlns:c16="http://schemas.microsoft.com/office/drawing/2014/chart" uri="{C3380CC4-5D6E-409C-BE32-E72D297353CC}">
                  <c16:uniqueId val="{0000000D-A23E-4809-A85F-3EF3772D0AEB}"/>
                </c:ext>
              </c:extLst>
            </c:dLbl>
            <c:dLbl>
              <c:idx val="18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3BB-4F79-8B08-2B3D713ECD76}"/>
                </c:ext>
              </c:extLst>
            </c:dLbl>
            <c:spPr>
              <a:solidFill>
                <a:schemeClr val="accent3">
                  <a:lumMod val="20000"/>
                  <a:lumOff val="80000"/>
                </a:schemeClr>
              </a:solid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2000" b="1" i="0" u="sng" strike="noStrike" kern="1200" baseline="0">
                    <a:solidFill>
                      <a:sysClr val="windowText" lastClr="000000"/>
                    </a:solidFill>
                    <a:latin typeface="+mn-lt"/>
                    <a:ea typeface="+mn-ea"/>
                    <a:cs typeface="+mn-cs"/>
                  </a:defRPr>
                </a:pPr>
                <a:endParaRPr lang="en-NL"/>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ICU!$I$11:$I$200</c:f>
              <c:numCache>
                <c:formatCode>m/d/yyyy</c:formatCode>
                <c:ptCount val="190"/>
                <c:pt idx="0">
                  <c:v>43896</c:v>
                </c:pt>
                <c:pt idx="1">
                  <c:v>43897</c:v>
                </c:pt>
                <c:pt idx="2">
                  <c:v>43898</c:v>
                </c:pt>
                <c:pt idx="3">
                  <c:v>43899</c:v>
                </c:pt>
                <c:pt idx="4">
                  <c:v>43900</c:v>
                </c:pt>
                <c:pt idx="5">
                  <c:v>43901</c:v>
                </c:pt>
                <c:pt idx="6">
                  <c:v>43902</c:v>
                </c:pt>
                <c:pt idx="7">
                  <c:v>43903</c:v>
                </c:pt>
                <c:pt idx="8">
                  <c:v>43904</c:v>
                </c:pt>
                <c:pt idx="9">
                  <c:v>43905</c:v>
                </c:pt>
                <c:pt idx="10">
                  <c:v>43906</c:v>
                </c:pt>
                <c:pt idx="11">
                  <c:v>43907</c:v>
                </c:pt>
                <c:pt idx="12">
                  <c:v>43908</c:v>
                </c:pt>
                <c:pt idx="13">
                  <c:v>43909</c:v>
                </c:pt>
                <c:pt idx="14">
                  <c:v>43910</c:v>
                </c:pt>
                <c:pt idx="15">
                  <c:v>43911</c:v>
                </c:pt>
                <c:pt idx="16">
                  <c:v>43912</c:v>
                </c:pt>
                <c:pt idx="17">
                  <c:v>43913</c:v>
                </c:pt>
                <c:pt idx="18">
                  <c:v>43914</c:v>
                </c:pt>
                <c:pt idx="19">
                  <c:v>43915</c:v>
                </c:pt>
                <c:pt idx="20">
                  <c:v>43916</c:v>
                </c:pt>
                <c:pt idx="21">
                  <c:v>43917</c:v>
                </c:pt>
                <c:pt idx="22">
                  <c:v>43918</c:v>
                </c:pt>
                <c:pt idx="23">
                  <c:v>43919</c:v>
                </c:pt>
                <c:pt idx="24">
                  <c:v>43920</c:v>
                </c:pt>
                <c:pt idx="25">
                  <c:v>43921</c:v>
                </c:pt>
                <c:pt idx="26">
                  <c:v>43922</c:v>
                </c:pt>
                <c:pt idx="27">
                  <c:v>43923</c:v>
                </c:pt>
                <c:pt idx="28">
                  <c:v>43924</c:v>
                </c:pt>
                <c:pt idx="29">
                  <c:v>43925</c:v>
                </c:pt>
                <c:pt idx="30">
                  <c:v>43926</c:v>
                </c:pt>
                <c:pt idx="31">
                  <c:v>43927</c:v>
                </c:pt>
                <c:pt idx="32">
                  <c:v>43928</c:v>
                </c:pt>
                <c:pt idx="33">
                  <c:v>43929</c:v>
                </c:pt>
                <c:pt idx="34">
                  <c:v>43930</c:v>
                </c:pt>
                <c:pt idx="35">
                  <c:v>43931</c:v>
                </c:pt>
                <c:pt idx="36">
                  <c:v>43932</c:v>
                </c:pt>
                <c:pt idx="37">
                  <c:v>43933</c:v>
                </c:pt>
                <c:pt idx="38">
                  <c:v>43934</c:v>
                </c:pt>
                <c:pt idx="39">
                  <c:v>43935</c:v>
                </c:pt>
                <c:pt idx="40">
                  <c:v>43936</c:v>
                </c:pt>
                <c:pt idx="41">
                  <c:v>43937</c:v>
                </c:pt>
                <c:pt idx="42">
                  <c:v>43938</c:v>
                </c:pt>
                <c:pt idx="43">
                  <c:v>43939</c:v>
                </c:pt>
                <c:pt idx="44">
                  <c:v>43940</c:v>
                </c:pt>
                <c:pt idx="45">
                  <c:v>43941</c:v>
                </c:pt>
                <c:pt idx="46">
                  <c:v>43942</c:v>
                </c:pt>
                <c:pt idx="47">
                  <c:v>43943</c:v>
                </c:pt>
                <c:pt idx="48">
                  <c:v>43944</c:v>
                </c:pt>
                <c:pt idx="49">
                  <c:v>43945</c:v>
                </c:pt>
                <c:pt idx="50">
                  <c:v>43946</c:v>
                </c:pt>
                <c:pt idx="51">
                  <c:v>43947</c:v>
                </c:pt>
                <c:pt idx="52">
                  <c:v>43948</c:v>
                </c:pt>
                <c:pt idx="53">
                  <c:v>43949</c:v>
                </c:pt>
                <c:pt idx="54">
                  <c:v>43950</c:v>
                </c:pt>
                <c:pt idx="55">
                  <c:v>43951</c:v>
                </c:pt>
                <c:pt idx="56">
                  <c:v>43952</c:v>
                </c:pt>
                <c:pt idx="57">
                  <c:v>43953</c:v>
                </c:pt>
                <c:pt idx="58">
                  <c:v>43954</c:v>
                </c:pt>
                <c:pt idx="59">
                  <c:v>43955</c:v>
                </c:pt>
                <c:pt idx="60">
                  <c:v>43956</c:v>
                </c:pt>
                <c:pt idx="61">
                  <c:v>43957</c:v>
                </c:pt>
                <c:pt idx="62">
                  <c:v>43958</c:v>
                </c:pt>
                <c:pt idx="63">
                  <c:v>43959</c:v>
                </c:pt>
                <c:pt idx="64">
                  <c:v>43960</c:v>
                </c:pt>
                <c:pt idx="65">
                  <c:v>43961</c:v>
                </c:pt>
                <c:pt idx="66">
                  <c:v>43962</c:v>
                </c:pt>
                <c:pt idx="67">
                  <c:v>43963</c:v>
                </c:pt>
                <c:pt idx="68">
                  <c:v>43964</c:v>
                </c:pt>
                <c:pt idx="69">
                  <c:v>43965</c:v>
                </c:pt>
                <c:pt idx="70">
                  <c:v>43966</c:v>
                </c:pt>
                <c:pt idx="71">
                  <c:v>43967</c:v>
                </c:pt>
                <c:pt idx="72">
                  <c:v>43968</c:v>
                </c:pt>
                <c:pt idx="73">
                  <c:v>43969</c:v>
                </c:pt>
                <c:pt idx="74">
                  <c:v>43970</c:v>
                </c:pt>
                <c:pt idx="75">
                  <c:v>43971</c:v>
                </c:pt>
                <c:pt idx="76">
                  <c:v>43972</c:v>
                </c:pt>
                <c:pt idx="77">
                  <c:v>43973</c:v>
                </c:pt>
                <c:pt idx="78">
                  <c:v>43974</c:v>
                </c:pt>
                <c:pt idx="79">
                  <c:v>43975</c:v>
                </c:pt>
                <c:pt idx="80">
                  <c:v>43976</c:v>
                </c:pt>
                <c:pt idx="81">
                  <c:v>43977</c:v>
                </c:pt>
                <c:pt idx="82">
                  <c:v>43978</c:v>
                </c:pt>
                <c:pt idx="83">
                  <c:v>43979</c:v>
                </c:pt>
                <c:pt idx="84">
                  <c:v>43980</c:v>
                </c:pt>
                <c:pt idx="85">
                  <c:v>43981</c:v>
                </c:pt>
                <c:pt idx="86">
                  <c:v>43982</c:v>
                </c:pt>
                <c:pt idx="87">
                  <c:v>43983</c:v>
                </c:pt>
                <c:pt idx="88">
                  <c:v>43984</c:v>
                </c:pt>
                <c:pt idx="89">
                  <c:v>43985</c:v>
                </c:pt>
                <c:pt idx="90">
                  <c:v>43986</c:v>
                </c:pt>
                <c:pt idx="91">
                  <c:v>43987</c:v>
                </c:pt>
                <c:pt idx="92">
                  <c:v>43988</c:v>
                </c:pt>
                <c:pt idx="93">
                  <c:v>43989</c:v>
                </c:pt>
                <c:pt idx="94">
                  <c:v>43990</c:v>
                </c:pt>
                <c:pt idx="95">
                  <c:v>43991</c:v>
                </c:pt>
                <c:pt idx="96">
                  <c:v>43992</c:v>
                </c:pt>
                <c:pt idx="97">
                  <c:v>43993</c:v>
                </c:pt>
                <c:pt idx="98">
                  <c:v>43994</c:v>
                </c:pt>
                <c:pt idx="99">
                  <c:v>43995</c:v>
                </c:pt>
                <c:pt idx="100">
                  <c:v>43996</c:v>
                </c:pt>
                <c:pt idx="101">
                  <c:v>43997</c:v>
                </c:pt>
                <c:pt idx="102">
                  <c:v>43998</c:v>
                </c:pt>
                <c:pt idx="103">
                  <c:v>43999</c:v>
                </c:pt>
                <c:pt idx="104">
                  <c:v>44000</c:v>
                </c:pt>
                <c:pt idx="105">
                  <c:v>44001</c:v>
                </c:pt>
                <c:pt idx="106">
                  <c:v>44002</c:v>
                </c:pt>
                <c:pt idx="107">
                  <c:v>44003</c:v>
                </c:pt>
                <c:pt idx="108">
                  <c:v>44004</c:v>
                </c:pt>
                <c:pt idx="109">
                  <c:v>44005</c:v>
                </c:pt>
                <c:pt idx="110">
                  <c:v>44006</c:v>
                </c:pt>
                <c:pt idx="111">
                  <c:v>44007</c:v>
                </c:pt>
                <c:pt idx="112">
                  <c:v>44008</c:v>
                </c:pt>
                <c:pt idx="113">
                  <c:v>44009</c:v>
                </c:pt>
                <c:pt idx="114">
                  <c:v>44010</c:v>
                </c:pt>
                <c:pt idx="115">
                  <c:v>44011</c:v>
                </c:pt>
                <c:pt idx="116">
                  <c:v>44012</c:v>
                </c:pt>
                <c:pt idx="117">
                  <c:v>44013</c:v>
                </c:pt>
                <c:pt idx="118">
                  <c:v>44014</c:v>
                </c:pt>
                <c:pt idx="119">
                  <c:v>44015</c:v>
                </c:pt>
                <c:pt idx="120">
                  <c:v>44016</c:v>
                </c:pt>
                <c:pt idx="121">
                  <c:v>44017</c:v>
                </c:pt>
                <c:pt idx="122">
                  <c:v>44018</c:v>
                </c:pt>
                <c:pt idx="123">
                  <c:v>44019</c:v>
                </c:pt>
                <c:pt idx="124">
                  <c:v>44020</c:v>
                </c:pt>
                <c:pt idx="125">
                  <c:v>44021</c:v>
                </c:pt>
                <c:pt idx="126">
                  <c:v>44022</c:v>
                </c:pt>
                <c:pt idx="127">
                  <c:v>44023</c:v>
                </c:pt>
                <c:pt idx="128">
                  <c:v>44024</c:v>
                </c:pt>
                <c:pt idx="129">
                  <c:v>44025</c:v>
                </c:pt>
                <c:pt idx="130">
                  <c:v>44026</c:v>
                </c:pt>
                <c:pt idx="131">
                  <c:v>44027</c:v>
                </c:pt>
                <c:pt idx="132">
                  <c:v>44028</c:v>
                </c:pt>
                <c:pt idx="133">
                  <c:v>44029</c:v>
                </c:pt>
                <c:pt idx="134">
                  <c:v>44030</c:v>
                </c:pt>
                <c:pt idx="135">
                  <c:v>44031</c:v>
                </c:pt>
                <c:pt idx="136">
                  <c:v>44032</c:v>
                </c:pt>
                <c:pt idx="137">
                  <c:v>44033</c:v>
                </c:pt>
                <c:pt idx="138">
                  <c:v>44034</c:v>
                </c:pt>
                <c:pt idx="139">
                  <c:v>44035</c:v>
                </c:pt>
                <c:pt idx="140">
                  <c:v>44036</c:v>
                </c:pt>
                <c:pt idx="141">
                  <c:v>44037</c:v>
                </c:pt>
                <c:pt idx="142">
                  <c:v>44038</c:v>
                </c:pt>
                <c:pt idx="143">
                  <c:v>44039</c:v>
                </c:pt>
                <c:pt idx="144">
                  <c:v>44040</c:v>
                </c:pt>
                <c:pt idx="145">
                  <c:v>44041</c:v>
                </c:pt>
                <c:pt idx="146">
                  <c:v>44042</c:v>
                </c:pt>
                <c:pt idx="147">
                  <c:v>44043</c:v>
                </c:pt>
                <c:pt idx="148">
                  <c:v>44044</c:v>
                </c:pt>
                <c:pt idx="149">
                  <c:v>44045</c:v>
                </c:pt>
                <c:pt idx="150">
                  <c:v>44046</c:v>
                </c:pt>
                <c:pt idx="151">
                  <c:v>44047</c:v>
                </c:pt>
                <c:pt idx="152">
                  <c:v>44048</c:v>
                </c:pt>
                <c:pt idx="153">
                  <c:v>44049</c:v>
                </c:pt>
                <c:pt idx="154">
                  <c:v>44050</c:v>
                </c:pt>
                <c:pt idx="155">
                  <c:v>44051</c:v>
                </c:pt>
                <c:pt idx="156">
                  <c:v>44052</c:v>
                </c:pt>
                <c:pt idx="157">
                  <c:v>44053</c:v>
                </c:pt>
                <c:pt idx="158">
                  <c:v>44054</c:v>
                </c:pt>
                <c:pt idx="159">
                  <c:v>44055</c:v>
                </c:pt>
                <c:pt idx="160">
                  <c:v>44056</c:v>
                </c:pt>
                <c:pt idx="161">
                  <c:v>44057</c:v>
                </c:pt>
                <c:pt idx="162">
                  <c:v>44058</c:v>
                </c:pt>
                <c:pt idx="163">
                  <c:v>44059</c:v>
                </c:pt>
                <c:pt idx="164">
                  <c:v>44060</c:v>
                </c:pt>
                <c:pt idx="165">
                  <c:v>44061</c:v>
                </c:pt>
                <c:pt idx="166">
                  <c:v>44062</c:v>
                </c:pt>
                <c:pt idx="167">
                  <c:v>44063</c:v>
                </c:pt>
                <c:pt idx="168">
                  <c:v>44064</c:v>
                </c:pt>
                <c:pt idx="169">
                  <c:v>44065</c:v>
                </c:pt>
                <c:pt idx="170">
                  <c:v>44066</c:v>
                </c:pt>
                <c:pt idx="171">
                  <c:v>44067</c:v>
                </c:pt>
                <c:pt idx="172">
                  <c:v>44068</c:v>
                </c:pt>
                <c:pt idx="173">
                  <c:v>44069</c:v>
                </c:pt>
                <c:pt idx="174">
                  <c:v>44070</c:v>
                </c:pt>
                <c:pt idx="175">
                  <c:v>44071</c:v>
                </c:pt>
                <c:pt idx="176">
                  <c:v>44072</c:v>
                </c:pt>
                <c:pt idx="177">
                  <c:v>44073</c:v>
                </c:pt>
                <c:pt idx="178">
                  <c:v>44074</c:v>
                </c:pt>
                <c:pt idx="179">
                  <c:v>44075</c:v>
                </c:pt>
                <c:pt idx="180">
                  <c:v>44076</c:v>
                </c:pt>
                <c:pt idx="181">
                  <c:v>44077</c:v>
                </c:pt>
                <c:pt idx="182">
                  <c:v>44078</c:v>
                </c:pt>
                <c:pt idx="183">
                  <c:v>44079</c:v>
                </c:pt>
                <c:pt idx="184">
                  <c:v>44080</c:v>
                </c:pt>
                <c:pt idx="185">
                  <c:v>44081</c:v>
                </c:pt>
                <c:pt idx="186">
                  <c:v>44082</c:v>
                </c:pt>
                <c:pt idx="187">
                  <c:v>44083</c:v>
                </c:pt>
                <c:pt idx="188">
                  <c:v>44084</c:v>
                </c:pt>
                <c:pt idx="189">
                  <c:v>44085</c:v>
                </c:pt>
              </c:numCache>
            </c:numRef>
          </c:cat>
          <c:val>
            <c:numRef>
              <c:f>ICU!$F$11:$F$200</c:f>
              <c:numCache>
                <c:formatCode>#,##0</c:formatCode>
                <c:ptCount val="190"/>
                <c:pt idx="0">
                  <c:v>0</c:v>
                </c:pt>
                <c:pt idx="1">
                  <c:v>14</c:v>
                </c:pt>
                <c:pt idx="2">
                  <c:v>18</c:v>
                </c:pt>
                <c:pt idx="3">
                  <c:v>22</c:v>
                </c:pt>
                <c:pt idx="4">
                  <c:v>30</c:v>
                </c:pt>
                <c:pt idx="5">
                  <c:v>38</c:v>
                </c:pt>
                <c:pt idx="6">
                  <c:v>59</c:v>
                </c:pt>
                <c:pt idx="7">
                  <c:v>69</c:v>
                </c:pt>
                <c:pt idx="8">
                  <c:v>86</c:v>
                </c:pt>
                <c:pt idx="9">
                  <c:v>111</c:v>
                </c:pt>
                <c:pt idx="10">
                  <c:v>140</c:v>
                </c:pt>
                <c:pt idx="11">
                  <c:v>169</c:v>
                </c:pt>
                <c:pt idx="12">
                  <c:v>221</c:v>
                </c:pt>
                <c:pt idx="13">
                  <c:v>271</c:v>
                </c:pt>
                <c:pt idx="14">
                  <c:v>350</c:v>
                </c:pt>
                <c:pt idx="15">
                  <c:v>413</c:v>
                </c:pt>
                <c:pt idx="16">
                  <c:v>461</c:v>
                </c:pt>
                <c:pt idx="17">
                  <c:v>554</c:v>
                </c:pt>
                <c:pt idx="18">
                  <c:v>636</c:v>
                </c:pt>
                <c:pt idx="19">
                  <c:v>732</c:v>
                </c:pt>
                <c:pt idx="20">
                  <c:v>816</c:v>
                </c:pt>
                <c:pt idx="21">
                  <c:v>898</c:v>
                </c:pt>
                <c:pt idx="22">
                  <c:v>956</c:v>
                </c:pt>
                <c:pt idx="23">
                  <c:v>999</c:v>
                </c:pt>
                <c:pt idx="24">
                  <c:v>1055</c:v>
                </c:pt>
                <c:pt idx="25">
                  <c:v>1124</c:v>
                </c:pt>
                <c:pt idx="26">
                  <c:v>1191</c:v>
                </c:pt>
                <c:pt idx="27">
                  <c:v>1273</c:v>
                </c:pt>
                <c:pt idx="28">
                  <c:v>1324</c:v>
                </c:pt>
                <c:pt idx="29">
                  <c:v>1360</c:v>
                </c:pt>
                <c:pt idx="30">
                  <c:v>1385</c:v>
                </c:pt>
                <c:pt idx="31">
                  <c:v>1409</c:v>
                </c:pt>
                <c:pt idx="32">
                  <c:v>1424</c:v>
                </c:pt>
                <c:pt idx="33" formatCode="General">
                  <c:v>1408</c:v>
                </c:pt>
                <c:pt idx="34" formatCode="General">
                  <c:v>1417</c:v>
                </c:pt>
                <c:pt idx="35" formatCode="General">
                  <c:v>1384</c:v>
                </c:pt>
                <c:pt idx="36" formatCode="General">
                  <c:v>1391</c:v>
                </c:pt>
                <c:pt idx="37" formatCode="General">
                  <c:v>1358</c:v>
                </c:pt>
                <c:pt idx="38" formatCode="General">
                  <c:v>1338</c:v>
                </c:pt>
                <c:pt idx="39" formatCode="General">
                  <c:v>1303</c:v>
                </c:pt>
                <c:pt idx="40" formatCode="General">
                  <c:v>1279</c:v>
                </c:pt>
                <c:pt idx="41" formatCode="General">
                  <c:v>1258</c:v>
                </c:pt>
                <c:pt idx="42" formatCode="General">
                  <c:v>1235</c:v>
                </c:pt>
                <c:pt idx="43" formatCode="General">
                  <c:v>1201</c:v>
                </c:pt>
                <c:pt idx="44" formatCode="General">
                  <c:v>1176</c:v>
                </c:pt>
                <c:pt idx="45" formatCode="General">
                  <c:v>1158</c:v>
                </c:pt>
                <c:pt idx="46" formatCode="General">
                  <c:v>1087</c:v>
                </c:pt>
                <c:pt idx="47" formatCode="General">
                  <c:v>1050</c:v>
                </c:pt>
                <c:pt idx="48" formatCode="General">
                  <c:v>1008</c:v>
                </c:pt>
                <c:pt idx="49" formatCode="General">
                  <c:v>963</c:v>
                </c:pt>
                <c:pt idx="50" formatCode="General">
                  <c:v>959</c:v>
                </c:pt>
                <c:pt idx="51" formatCode="General">
                  <c:v>934</c:v>
                </c:pt>
                <c:pt idx="52" formatCode="General">
                  <c:v>905</c:v>
                </c:pt>
                <c:pt idx="53" formatCode="General">
                  <c:v>861</c:v>
                </c:pt>
                <c:pt idx="54" formatCode="General">
                  <c:v>804</c:v>
                </c:pt>
                <c:pt idx="55" formatCode="General">
                  <c:v>783</c:v>
                </c:pt>
                <c:pt idx="56" formatCode="General">
                  <c:v>735</c:v>
                </c:pt>
                <c:pt idx="57" formatCode="General">
                  <c:v>708</c:v>
                </c:pt>
                <c:pt idx="58" formatCode="General">
                  <c:v>688</c:v>
                </c:pt>
                <c:pt idx="59" formatCode="General">
                  <c:v>683</c:v>
                </c:pt>
                <c:pt idx="60" formatCode="General">
                  <c:v>644</c:v>
                </c:pt>
                <c:pt idx="61" formatCode="General">
                  <c:v>628</c:v>
                </c:pt>
                <c:pt idx="62" formatCode="General">
                  <c:v>584</c:v>
                </c:pt>
                <c:pt idx="63" formatCode="General">
                  <c:v>564</c:v>
                </c:pt>
                <c:pt idx="64" formatCode="General">
                  <c:v>541</c:v>
                </c:pt>
                <c:pt idx="65" formatCode="General">
                  <c:v>507</c:v>
                </c:pt>
                <c:pt idx="66" formatCode="General">
                  <c:v>498</c:v>
                </c:pt>
                <c:pt idx="67" formatCode="General">
                  <c:v>463</c:v>
                </c:pt>
                <c:pt idx="68" formatCode="General">
                  <c:v>432</c:v>
                </c:pt>
                <c:pt idx="69" formatCode="General">
                  <c:v>410</c:v>
                </c:pt>
                <c:pt idx="70" formatCode="General">
                  <c:v>378</c:v>
                </c:pt>
                <c:pt idx="71" formatCode="General">
                  <c:v>346</c:v>
                </c:pt>
                <c:pt idx="72" formatCode="General">
                  <c:v>349</c:v>
                </c:pt>
                <c:pt idx="73" formatCode="General">
                  <c:v>323</c:v>
                </c:pt>
                <c:pt idx="74" formatCode="General">
                  <c:v>293</c:v>
                </c:pt>
                <c:pt idx="75" formatCode="General">
                  <c:v>275</c:v>
                </c:pt>
                <c:pt idx="76" formatCode="General">
                  <c:v>255</c:v>
                </c:pt>
                <c:pt idx="77" formatCode="General">
                  <c:v>252</c:v>
                </c:pt>
                <c:pt idx="78" formatCode="General">
                  <c:v>227</c:v>
                </c:pt>
                <c:pt idx="79" formatCode="General">
                  <c:v>223</c:v>
                </c:pt>
                <c:pt idx="80" formatCode="General">
                  <c:v>223</c:v>
                </c:pt>
                <c:pt idx="81" formatCode="General">
                  <c:v>188</c:v>
                </c:pt>
                <c:pt idx="82" formatCode="General">
                  <c:v>189</c:v>
                </c:pt>
                <c:pt idx="83" formatCode="General">
                  <c:v>182</c:v>
                </c:pt>
                <c:pt idx="84" formatCode="General">
                  <c:v>180</c:v>
                </c:pt>
                <c:pt idx="85" formatCode="General">
                  <c:v>170</c:v>
                </c:pt>
                <c:pt idx="86" formatCode="General">
                  <c:v>159</c:v>
                </c:pt>
                <c:pt idx="87" formatCode="General">
                  <c:v>158</c:v>
                </c:pt>
                <c:pt idx="88" formatCode="General">
                  <c:v>154</c:v>
                </c:pt>
                <c:pt idx="89" formatCode="General">
                  <c:v>116</c:v>
                </c:pt>
                <c:pt idx="90" formatCode="General">
                  <c:v>113</c:v>
                </c:pt>
                <c:pt idx="91" formatCode="General">
                  <c:v>97</c:v>
                </c:pt>
                <c:pt idx="92" formatCode="General">
                  <c:v>96</c:v>
                </c:pt>
                <c:pt idx="93" formatCode="General">
                  <c:v>96</c:v>
                </c:pt>
                <c:pt idx="94" formatCode="General">
                  <c:v>92</c:v>
                </c:pt>
                <c:pt idx="95" formatCode="General">
                  <c:v>91</c:v>
                </c:pt>
                <c:pt idx="96" formatCode="General">
                  <c:v>80</c:v>
                </c:pt>
                <c:pt idx="97" formatCode="General">
                  <c:v>77</c:v>
                </c:pt>
                <c:pt idx="98" formatCode="General">
                  <c:v>73</c:v>
                </c:pt>
                <c:pt idx="99" formatCode="General">
                  <c:v>77</c:v>
                </c:pt>
                <c:pt idx="100" formatCode="General">
                  <c:v>79</c:v>
                </c:pt>
                <c:pt idx="101" formatCode="General">
                  <c:v>87</c:v>
                </c:pt>
                <c:pt idx="102" formatCode="General">
                  <c:v>78</c:v>
                </c:pt>
                <c:pt idx="103" formatCode="General">
                  <c:v>73</c:v>
                </c:pt>
                <c:pt idx="104" formatCode="General">
                  <c:v>67</c:v>
                </c:pt>
                <c:pt idx="105" formatCode="General">
                  <c:v>57</c:v>
                </c:pt>
                <c:pt idx="106" formatCode="General">
                  <c:v>57</c:v>
                </c:pt>
                <c:pt idx="107" formatCode="General">
                  <c:v>55</c:v>
                </c:pt>
                <c:pt idx="108" formatCode="General">
                  <c:v>59</c:v>
                </c:pt>
                <c:pt idx="109" formatCode="General">
                  <c:v>48</c:v>
                </c:pt>
                <c:pt idx="110" formatCode="General">
                  <c:v>49</c:v>
                </c:pt>
                <c:pt idx="111" formatCode="General">
                  <c:v>49</c:v>
                </c:pt>
                <c:pt idx="112" formatCode="General">
                  <c:v>39</c:v>
                </c:pt>
                <c:pt idx="113" formatCode="General">
                  <c:v>29</c:v>
                </c:pt>
                <c:pt idx="114" formatCode="General">
                  <c:v>30</c:v>
                </c:pt>
                <c:pt idx="115" formatCode="General">
                  <c:v>32</c:v>
                </c:pt>
                <c:pt idx="116" formatCode="General">
                  <c:v>29</c:v>
                </c:pt>
                <c:pt idx="117" formatCode="General">
                  <c:v>28</c:v>
                </c:pt>
                <c:pt idx="118" formatCode="General">
                  <c:v>25</c:v>
                </c:pt>
                <c:pt idx="119" formatCode="General">
                  <c:v>20</c:v>
                </c:pt>
                <c:pt idx="120" formatCode="General">
                  <c:v>18</c:v>
                </c:pt>
                <c:pt idx="121" formatCode="General">
                  <c:v>18</c:v>
                </c:pt>
                <c:pt idx="122" formatCode="General">
                  <c:v>23</c:v>
                </c:pt>
                <c:pt idx="123" formatCode="General">
                  <c:v>24</c:v>
                </c:pt>
                <c:pt idx="124" formatCode="General">
                  <c:v>20</c:v>
                </c:pt>
                <c:pt idx="125" formatCode="General">
                  <c:v>21</c:v>
                </c:pt>
                <c:pt idx="126" formatCode="General">
                  <c:v>25</c:v>
                </c:pt>
                <c:pt idx="127" formatCode="General">
                  <c:v>26</c:v>
                </c:pt>
                <c:pt idx="128" formatCode="General">
                  <c:v>24</c:v>
                </c:pt>
                <c:pt idx="129" formatCode="General">
                  <c:v>24</c:v>
                </c:pt>
                <c:pt idx="130" formatCode="General">
                  <c:v>21</c:v>
                </c:pt>
                <c:pt idx="131" formatCode="General">
                  <c:v>20</c:v>
                </c:pt>
                <c:pt idx="132" formatCode="General">
                  <c:v>15</c:v>
                </c:pt>
                <c:pt idx="133" formatCode="General">
                  <c:v>15</c:v>
                </c:pt>
                <c:pt idx="134" formatCode="General">
                  <c:v>16</c:v>
                </c:pt>
                <c:pt idx="135" formatCode="General">
                  <c:v>17</c:v>
                </c:pt>
                <c:pt idx="136" formatCode="General">
                  <c:v>16</c:v>
                </c:pt>
                <c:pt idx="137" formatCode="General">
                  <c:v>15</c:v>
                </c:pt>
                <c:pt idx="138" formatCode="General">
                  <c:v>17</c:v>
                </c:pt>
                <c:pt idx="139" formatCode="General">
                  <c:v>23</c:v>
                </c:pt>
                <c:pt idx="140" formatCode="General">
                  <c:v>17</c:v>
                </c:pt>
                <c:pt idx="141" formatCode="General">
                  <c:v>18</c:v>
                </c:pt>
                <c:pt idx="142" formatCode="General">
                  <c:v>16</c:v>
                </c:pt>
                <c:pt idx="143" formatCode="General">
                  <c:v>21</c:v>
                </c:pt>
                <c:pt idx="144" formatCode="General">
                  <c:v>19</c:v>
                </c:pt>
                <c:pt idx="145" formatCode="General">
                  <c:v>17</c:v>
                </c:pt>
                <c:pt idx="146" formatCode="General">
                  <c:v>14</c:v>
                </c:pt>
                <c:pt idx="147" formatCode="General">
                  <c:v>19</c:v>
                </c:pt>
                <c:pt idx="148" formatCode="General">
                  <c:v>22</c:v>
                </c:pt>
                <c:pt idx="149" formatCode="General">
                  <c:v>21</c:v>
                </c:pt>
                <c:pt idx="150" formatCode="General">
                  <c:v>27</c:v>
                </c:pt>
                <c:pt idx="151" formatCode="General">
                  <c:v>26</c:v>
                </c:pt>
                <c:pt idx="152" formatCode="General">
                  <c:v>30</c:v>
                </c:pt>
                <c:pt idx="153" formatCode="General">
                  <c:v>29</c:v>
                </c:pt>
                <c:pt idx="154" formatCode="General">
                  <c:v>27</c:v>
                </c:pt>
                <c:pt idx="155" formatCode="General">
                  <c:v>28</c:v>
                </c:pt>
                <c:pt idx="156" formatCode="General">
                  <c:v>31</c:v>
                </c:pt>
                <c:pt idx="157" formatCode="General">
                  <c:v>29</c:v>
                </c:pt>
                <c:pt idx="158" formatCode="General">
                  <c:v>30</c:v>
                </c:pt>
                <c:pt idx="159" formatCode="General">
                  <c:v>35</c:v>
                </c:pt>
                <c:pt idx="160" formatCode="General">
                  <c:v>31</c:v>
                </c:pt>
                <c:pt idx="161" formatCode="General">
                  <c:v>38</c:v>
                </c:pt>
                <c:pt idx="162" formatCode="General">
                  <c:v>39</c:v>
                </c:pt>
                <c:pt idx="163" formatCode="General">
                  <c:v>36</c:v>
                </c:pt>
                <c:pt idx="164" formatCode="General">
                  <c:v>39</c:v>
                </c:pt>
                <c:pt idx="165" formatCode="General">
                  <c:v>42</c:v>
                </c:pt>
                <c:pt idx="166" formatCode="General">
                  <c:v>41</c:v>
                </c:pt>
                <c:pt idx="167" formatCode="General">
                  <c:v>39</c:v>
                </c:pt>
                <c:pt idx="168" formatCode="General">
                  <c:v>43</c:v>
                </c:pt>
                <c:pt idx="169" formatCode="General">
                  <c:v>42</c:v>
                </c:pt>
                <c:pt idx="170" formatCode="General">
                  <c:v>42</c:v>
                </c:pt>
                <c:pt idx="171" formatCode="General">
                  <c:v>41</c:v>
                </c:pt>
                <c:pt idx="172" formatCode="General">
                  <c:v>38</c:v>
                </c:pt>
                <c:pt idx="173" formatCode="General">
                  <c:v>38</c:v>
                </c:pt>
                <c:pt idx="174" formatCode="General">
                  <c:v>36</c:v>
                </c:pt>
                <c:pt idx="175" formatCode="General">
                  <c:v>34</c:v>
                </c:pt>
                <c:pt idx="176" formatCode="General">
                  <c:v>34</c:v>
                </c:pt>
                <c:pt idx="177" formatCode="General">
                  <c:v>33</c:v>
                </c:pt>
                <c:pt idx="178" formatCode="General">
                  <c:v>38</c:v>
                </c:pt>
                <c:pt idx="179" formatCode="General">
                  <c:v>33</c:v>
                </c:pt>
                <c:pt idx="180" formatCode="General">
                  <c:v>32</c:v>
                </c:pt>
                <c:pt idx="181" formatCode="General">
                  <c:v>28</c:v>
                </c:pt>
                <c:pt idx="182" formatCode="General">
                  <c:v>35</c:v>
                </c:pt>
                <c:pt idx="183" formatCode="General">
                  <c:v>35</c:v>
                </c:pt>
                <c:pt idx="184" formatCode="General">
                  <c:v>33</c:v>
                </c:pt>
                <c:pt idx="185" formatCode="General">
                  <c:v>0</c:v>
                </c:pt>
                <c:pt idx="186" formatCode="General">
                  <c:v>0</c:v>
                </c:pt>
                <c:pt idx="187" formatCode="General">
                  <c:v>0</c:v>
                </c:pt>
                <c:pt idx="188" formatCode="General">
                  <c:v>0</c:v>
                </c:pt>
                <c:pt idx="189" formatCode="General">
                  <c:v>0</c:v>
                </c:pt>
              </c:numCache>
            </c:numRef>
          </c:val>
          <c:smooth val="0"/>
          <c:extLst>
            <c:ext xmlns:c16="http://schemas.microsoft.com/office/drawing/2014/chart" uri="{C3380CC4-5D6E-409C-BE32-E72D297353CC}">
              <c16:uniqueId val="{00000013-7CFA-4DF2-B219-E73DF8461DA8}"/>
            </c:ext>
          </c:extLst>
        </c:ser>
        <c:ser>
          <c:idx val="3"/>
          <c:order val="3"/>
          <c:tx>
            <c:strRef>
              <c:f>ICU!$C$2</c:f>
              <c:strCache>
                <c:ptCount val="1"/>
                <c:pt idx="0">
                  <c:v>Test2</c:v>
                </c:pt>
              </c:strCache>
            </c:strRef>
          </c:tx>
          <c:spPr>
            <a:ln w="28575" cap="rnd">
              <a:solidFill>
                <a:schemeClr val="accent2">
                  <a:lumMod val="75000"/>
                </a:schemeClr>
              </a:solidFill>
              <a:round/>
            </a:ln>
            <a:effectLst/>
          </c:spPr>
          <c:marker>
            <c:symbol val="none"/>
          </c:marker>
          <c:cat>
            <c:numRef>
              <c:f>ICU!$I$11:$I$200</c:f>
              <c:numCache>
                <c:formatCode>m/d/yyyy</c:formatCode>
                <c:ptCount val="190"/>
                <c:pt idx="0">
                  <c:v>43896</c:v>
                </c:pt>
                <c:pt idx="1">
                  <c:v>43897</c:v>
                </c:pt>
                <c:pt idx="2">
                  <c:v>43898</c:v>
                </c:pt>
                <c:pt idx="3">
                  <c:v>43899</c:v>
                </c:pt>
                <c:pt idx="4">
                  <c:v>43900</c:v>
                </c:pt>
                <c:pt idx="5">
                  <c:v>43901</c:v>
                </c:pt>
                <c:pt idx="6">
                  <c:v>43902</c:v>
                </c:pt>
                <c:pt idx="7">
                  <c:v>43903</c:v>
                </c:pt>
                <c:pt idx="8">
                  <c:v>43904</c:v>
                </c:pt>
                <c:pt idx="9">
                  <c:v>43905</c:v>
                </c:pt>
                <c:pt idx="10">
                  <c:v>43906</c:v>
                </c:pt>
                <c:pt idx="11">
                  <c:v>43907</c:v>
                </c:pt>
                <c:pt idx="12">
                  <c:v>43908</c:v>
                </c:pt>
                <c:pt idx="13">
                  <c:v>43909</c:v>
                </c:pt>
                <c:pt idx="14">
                  <c:v>43910</c:v>
                </c:pt>
                <c:pt idx="15">
                  <c:v>43911</c:v>
                </c:pt>
                <c:pt idx="16">
                  <c:v>43912</c:v>
                </c:pt>
                <c:pt idx="17">
                  <c:v>43913</c:v>
                </c:pt>
                <c:pt idx="18">
                  <c:v>43914</c:v>
                </c:pt>
                <c:pt idx="19">
                  <c:v>43915</c:v>
                </c:pt>
                <c:pt idx="20">
                  <c:v>43916</c:v>
                </c:pt>
                <c:pt idx="21">
                  <c:v>43917</c:v>
                </c:pt>
                <c:pt idx="22">
                  <c:v>43918</c:v>
                </c:pt>
                <c:pt idx="23">
                  <c:v>43919</c:v>
                </c:pt>
                <c:pt idx="24">
                  <c:v>43920</c:v>
                </c:pt>
                <c:pt idx="25">
                  <c:v>43921</c:v>
                </c:pt>
                <c:pt idx="26">
                  <c:v>43922</c:v>
                </c:pt>
                <c:pt idx="27">
                  <c:v>43923</c:v>
                </c:pt>
                <c:pt idx="28">
                  <c:v>43924</c:v>
                </c:pt>
                <c:pt idx="29">
                  <c:v>43925</c:v>
                </c:pt>
                <c:pt idx="30">
                  <c:v>43926</c:v>
                </c:pt>
                <c:pt idx="31">
                  <c:v>43927</c:v>
                </c:pt>
                <c:pt idx="32">
                  <c:v>43928</c:v>
                </c:pt>
                <c:pt idx="33">
                  <c:v>43929</c:v>
                </c:pt>
                <c:pt idx="34">
                  <c:v>43930</c:v>
                </c:pt>
                <c:pt idx="35">
                  <c:v>43931</c:v>
                </c:pt>
                <c:pt idx="36">
                  <c:v>43932</c:v>
                </c:pt>
                <c:pt idx="37">
                  <c:v>43933</c:v>
                </c:pt>
                <c:pt idx="38">
                  <c:v>43934</c:v>
                </c:pt>
                <c:pt idx="39">
                  <c:v>43935</c:v>
                </c:pt>
                <c:pt idx="40">
                  <c:v>43936</c:v>
                </c:pt>
                <c:pt idx="41">
                  <c:v>43937</c:v>
                </c:pt>
                <c:pt idx="42">
                  <c:v>43938</c:v>
                </c:pt>
                <c:pt idx="43">
                  <c:v>43939</c:v>
                </c:pt>
                <c:pt idx="44">
                  <c:v>43940</c:v>
                </c:pt>
                <c:pt idx="45">
                  <c:v>43941</c:v>
                </c:pt>
                <c:pt idx="46">
                  <c:v>43942</c:v>
                </c:pt>
                <c:pt idx="47">
                  <c:v>43943</c:v>
                </c:pt>
                <c:pt idx="48">
                  <c:v>43944</c:v>
                </c:pt>
                <c:pt idx="49">
                  <c:v>43945</c:v>
                </c:pt>
                <c:pt idx="50">
                  <c:v>43946</c:v>
                </c:pt>
                <c:pt idx="51">
                  <c:v>43947</c:v>
                </c:pt>
                <c:pt idx="52">
                  <c:v>43948</c:v>
                </c:pt>
                <c:pt idx="53">
                  <c:v>43949</c:v>
                </c:pt>
                <c:pt idx="54">
                  <c:v>43950</c:v>
                </c:pt>
                <c:pt idx="55">
                  <c:v>43951</c:v>
                </c:pt>
                <c:pt idx="56">
                  <c:v>43952</c:v>
                </c:pt>
                <c:pt idx="57">
                  <c:v>43953</c:v>
                </c:pt>
                <c:pt idx="58">
                  <c:v>43954</c:v>
                </c:pt>
                <c:pt idx="59">
                  <c:v>43955</c:v>
                </c:pt>
                <c:pt idx="60">
                  <c:v>43956</c:v>
                </c:pt>
                <c:pt idx="61">
                  <c:v>43957</c:v>
                </c:pt>
                <c:pt idx="62">
                  <c:v>43958</c:v>
                </c:pt>
                <c:pt idx="63">
                  <c:v>43959</c:v>
                </c:pt>
                <c:pt idx="64">
                  <c:v>43960</c:v>
                </c:pt>
                <c:pt idx="65">
                  <c:v>43961</c:v>
                </c:pt>
                <c:pt idx="66">
                  <c:v>43962</c:v>
                </c:pt>
                <c:pt idx="67">
                  <c:v>43963</c:v>
                </c:pt>
                <c:pt idx="68">
                  <c:v>43964</c:v>
                </c:pt>
                <c:pt idx="69">
                  <c:v>43965</c:v>
                </c:pt>
                <c:pt idx="70">
                  <c:v>43966</c:v>
                </c:pt>
                <c:pt idx="71">
                  <c:v>43967</c:v>
                </c:pt>
                <c:pt idx="72">
                  <c:v>43968</c:v>
                </c:pt>
                <c:pt idx="73">
                  <c:v>43969</c:v>
                </c:pt>
                <c:pt idx="74">
                  <c:v>43970</c:v>
                </c:pt>
                <c:pt idx="75">
                  <c:v>43971</c:v>
                </c:pt>
                <c:pt idx="76">
                  <c:v>43972</c:v>
                </c:pt>
                <c:pt idx="77">
                  <c:v>43973</c:v>
                </c:pt>
                <c:pt idx="78">
                  <c:v>43974</c:v>
                </c:pt>
                <c:pt idx="79">
                  <c:v>43975</c:v>
                </c:pt>
                <c:pt idx="80">
                  <c:v>43976</c:v>
                </c:pt>
                <c:pt idx="81">
                  <c:v>43977</c:v>
                </c:pt>
                <c:pt idx="82">
                  <c:v>43978</c:v>
                </c:pt>
                <c:pt idx="83">
                  <c:v>43979</c:v>
                </c:pt>
                <c:pt idx="84">
                  <c:v>43980</c:v>
                </c:pt>
                <c:pt idx="85">
                  <c:v>43981</c:v>
                </c:pt>
                <c:pt idx="86">
                  <c:v>43982</c:v>
                </c:pt>
                <c:pt idx="87">
                  <c:v>43983</c:v>
                </c:pt>
                <c:pt idx="88">
                  <c:v>43984</c:v>
                </c:pt>
                <c:pt idx="89">
                  <c:v>43985</c:v>
                </c:pt>
                <c:pt idx="90">
                  <c:v>43986</c:v>
                </c:pt>
                <c:pt idx="91">
                  <c:v>43987</c:v>
                </c:pt>
                <c:pt idx="92">
                  <c:v>43988</c:v>
                </c:pt>
                <c:pt idx="93">
                  <c:v>43989</c:v>
                </c:pt>
                <c:pt idx="94">
                  <c:v>43990</c:v>
                </c:pt>
                <c:pt idx="95">
                  <c:v>43991</c:v>
                </c:pt>
                <c:pt idx="96">
                  <c:v>43992</c:v>
                </c:pt>
                <c:pt idx="97">
                  <c:v>43993</c:v>
                </c:pt>
                <c:pt idx="98">
                  <c:v>43994</c:v>
                </c:pt>
                <c:pt idx="99">
                  <c:v>43995</c:v>
                </c:pt>
                <c:pt idx="100">
                  <c:v>43996</c:v>
                </c:pt>
                <c:pt idx="101">
                  <c:v>43997</c:v>
                </c:pt>
                <c:pt idx="102">
                  <c:v>43998</c:v>
                </c:pt>
                <c:pt idx="103">
                  <c:v>43999</c:v>
                </c:pt>
                <c:pt idx="104">
                  <c:v>44000</c:v>
                </c:pt>
                <c:pt idx="105">
                  <c:v>44001</c:v>
                </c:pt>
                <c:pt idx="106">
                  <c:v>44002</c:v>
                </c:pt>
                <c:pt idx="107">
                  <c:v>44003</c:v>
                </c:pt>
                <c:pt idx="108">
                  <c:v>44004</c:v>
                </c:pt>
                <c:pt idx="109">
                  <c:v>44005</c:v>
                </c:pt>
                <c:pt idx="110">
                  <c:v>44006</c:v>
                </c:pt>
                <c:pt idx="111">
                  <c:v>44007</c:v>
                </c:pt>
                <c:pt idx="112">
                  <c:v>44008</c:v>
                </c:pt>
                <c:pt idx="113">
                  <c:v>44009</c:v>
                </c:pt>
                <c:pt idx="114">
                  <c:v>44010</c:v>
                </c:pt>
                <c:pt idx="115">
                  <c:v>44011</c:v>
                </c:pt>
                <c:pt idx="116">
                  <c:v>44012</c:v>
                </c:pt>
                <c:pt idx="117">
                  <c:v>44013</c:v>
                </c:pt>
                <c:pt idx="118">
                  <c:v>44014</c:v>
                </c:pt>
                <c:pt idx="119">
                  <c:v>44015</c:v>
                </c:pt>
                <c:pt idx="120">
                  <c:v>44016</c:v>
                </c:pt>
                <c:pt idx="121">
                  <c:v>44017</c:v>
                </c:pt>
                <c:pt idx="122">
                  <c:v>44018</c:v>
                </c:pt>
                <c:pt idx="123">
                  <c:v>44019</c:v>
                </c:pt>
                <c:pt idx="124">
                  <c:v>44020</c:v>
                </c:pt>
                <c:pt idx="125">
                  <c:v>44021</c:v>
                </c:pt>
                <c:pt idx="126">
                  <c:v>44022</c:v>
                </c:pt>
                <c:pt idx="127">
                  <c:v>44023</c:v>
                </c:pt>
                <c:pt idx="128">
                  <c:v>44024</c:v>
                </c:pt>
                <c:pt idx="129">
                  <c:v>44025</c:v>
                </c:pt>
                <c:pt idx="130">
                  <c:v>44026</c:v>
                </c:pt>
                <c:pt idx="131">
                  <c:v>44027</c:v>
                </c:pt>
                <c:pt idx="132">
                  <c:v>44028</c:v>
                </c:pt>
                <c:pt idx="133">
                  <c:v>44029</c:v>
                </c:pt>
                <c:pt idx="134">
                  <c:v>44030</c:v>
                </c:pt>
                <c:pt idx="135">
                  <c:v>44031</c:v>
                </c:pt>
                <c:pt idx="136">
                  <c:v>44032</c:v>
                </c:pt>
                <c:pt idx="137">
                  <c:v>44033</c:v>
                </c:pt>
                <c:pt idx="138">
                  <c:v>44034</c:v>
                </c:pt>
                <c:pt idx="139">
                  <c:v>44035</c:v>
                </c:pt>
                <c:pt idx="140">
                  <c:v>44036</c:v>
                </c:pt>
                <c:pt idx="141">
                  <c:v>44037</c:v>
                </c:pt>
                <c:pt idx="142">
                  <c:v>44038</c:v>
                </c:pt>
                <c:pt idx="143">
                  <c:v>44039</c:v>
                </c:pt>
                <c:pt idx="144">
                  <c:v>44040</c:v>
                </c:pt>
                <c:pt idx="145">
                  <c:v>44041</c:v>
                </c:pt>
                <c:pt idx="146">
                  <c:v>44042</c:v>
                </c:pt>
                <c:pt idx="147">
                  <c:v>44043</c:v>
                </c:pt>
                <c:pt idx="148">
                  <c:v>44044</c:v>
                </c:pt>
                <c:pt idx="149">
                  <c:v>44045</c:v>
                </c:pt>
                <c:pt idx="150">
                  <c:v>44046</c:v>
                </c:pt>
                <c:pt idx="151">
                  <c:v>44047</c:v>
                </c:pt>
                <c:pt idx="152">
                  <c:v>44048</c:v>
                </c:pt>
                <c:pt idx="153">
                  <c:v>44049</c:v>
                </c:pt>
                <c:pt idx="154">
                  <c:v>44050</c:v>
                </c:pt>
                <c:pt idx="155">
                  <c:v>44051</c:v>
                </c:pt>
                <c:pt idx="156">
                  <c:v>44052</c:v>
                </c:pt>
                <c:pt idx="157">
                  <c:v>44053</c:v>
                </c:pt>
                <c:pt idx="158">
                  <c:v>44054</c:v>
                </c:pt>
                <c:pt idx="159">
                  <c:v>44055</c:v>
                </c:pt>
                <c:pt idx="160">
                  <c:v>44056</c:v>
                </c:pt>
                <c:pt idx="161">
                  <c:v>44057</c:v>
                </c:pt>
                <c:pt idx="162">
                  <c:v>44058</c:v>
                </c:pt>
                <c:pt idx="163">
                  <c:v>44059</c:v>
                </c:pt>
                <c:pt idx="164">
                  <c:v>44060</c:v>
                </c:pt>
                <c:pt idx="165">
                  <c:v>44061</c:v>
                </c:pt>
                <c:pt idx="166">
                  <c:v>44062</c:v>
                </c:pt>
                <c:pt idx="167">
                  <c:v>44063</c:v>
                </c:pt>
                <c:pt idx="168">
                  <c:v>44064</c:v>
                </c:pt>
                <c:pt idx="169">
                  <c:v>44065</c:v>
                </c:pt>
                <c:pt idx="170">
                  <c:v>44066</c:v>
                </c:pt>
                <c:pt idx="171">
                  <c:v>44067</c:v>
                </c:pt>
                <c:pt idx="172">
                  <c:v>44068</c:v>
                </c:pt>
                <c:pt idx="173">
                  <c:v>44069</c:v>
                </c:pt>
                <c:pt idx="174">
                  <c:v>44070</c:v>
                </c:pt>
                <c:pt idx="175">
                  <c:v>44071</c:v>
                </c:pt>
                <c:pt idx="176">
                  <c:v>44072</c:v>
                </c:pt>
                <c:pt idx="177">
                  <c:v>44073</c:v>
                </c:pt>
                <c:pt idx="178">
                  <c:v>44074</c:v>
                </c:pt>
                <c:pt idx="179">
                  <c:v>44075</c:v>
                </c:pt>
                <c:pt idx="180">
                  <c:v>44076</c:v>
                </c:pt>
                <c:pt idx="181">
                  <c:v>44077</c:v>
                </c:pt>
                <c:pt idx="182">
                  <c:v>44078</c:v>
                </c:pt>
                <c:pt idx="183">
                  <c:v>44079</c:v>
                </c:pt>
                <c:pt idx="184">
                  <c:v>44080</c:v>
                </c:pt>
                <c:pt idx="185">
                  <c:v>44081</c:v>
                </c:pt>
                <c:pt idx="186">
                  <c:v>44082</c:v>
                </c:pt>
                <c:pt idx="187">
                  <c:v>44083</c:v>
                </c:pt>
                <c:pt idx="188">
                  <c:v>44084</c:v>
                </c:pt>
                <c:pt idx="189">
                  <c:v>44085</c:v>
                </c:pt>
              </c:numCache>
            </c:numRef>
          </c:cat>
          <c:val>
            <c:numRef>
              <c:f>ICU!$C$11:$C$188</c:f>
              <c:numCache>
                <c:formatCode>General</c:formatCode>
                <c:ptCount val="178"/>
                <c:pt idx="0">
                  <c:v>1150</c:v>
                </c:pt>
                <c:pt idx="1">
                  <c:v>1150</c:v>
                </c:pt>
                <c:pt idx="2">
                  <c:v>1150</c:v>
                </c:pt>
                <c:pt idx="3">
                  <c:v>1150</c:v>
                </c:pt>
                <c:pt idx="4">
                  <c:v>1150</c:v>
                </c:pt>
                <c:pt idx="5">
                  <c:v>1150</c:v>
                </c:pt>
                <c:pt idx="6">
                  <c:v>1150</c:v>
                </c:pt>
                <c:pt idx="7">
                  <c:v>1150</c:v>
                </c:pt>
                <c:pt idx="8">
                  <c:v>1150</c:v>
                </c:pt>
                <c:pt idx="9">
                  <c:v>1150</c:v>
                </c:pt>
                <c:pt idx="10">
                  <c:v>1150</c:v>
                </c:pt>
                <c:pt idx="11">
                  <c:v>1150</c:v>
                </c:pt>
                <c:pt idx="12">
                  <c:v>1150</c:v>
                </c:pt>
                <c:pt idx="13">
                  <c:v>1150</c:v>
                </c:pt>
                <c:pt idx="14">
                  <c:v>1150</c:v>
                </c:pt>
                <c:pt idx="15">
                  <c:v>1150</c:v>
                </c:pt>
                <c:pt idx="16">
                  <c:v>1150</c:v>
                </c:pt>
                <c:pt idx="17">
                  <c:v>1150</c:v>
                </c:pt>
                <c:pt idx="18">
                  <c:v>1150</c:v>
                </c:pt>
                <c:pt idx="19">
                  <c:v>1150</c:v>
                </c:pt>
                <c:pt idx="20">
                  <c:v>1150</c:v>
                </c:pt>
                <c:pt idx="21">
                  <c:v>1150</c:v>
                </c:pt>
                <c:pt idx="22">
                  <c:v>1150</c:v>
                </c:pt>
                <c:pt idx="23">
                  <c:v>1150</c:v>
                </c:pt>
                <c:pt idx="24">
                  <c:v>1150</c:v>
                </c:pt>
                <c:pt idx="25">
                  <c:v>1150</c:v>
                </c:pt>
                <c:pt idx="26">
                  <c:v>1150</c:v>
                </c:pt>
                <c:pt idx="27">
                  <c:v>1150</c:v>
                </c:pt>
                <c:pt idx="28">
                  <c:v>1150</c:v>
                </c:pt>
                <c:pt idx="29">
                  <c:v>1150</c:v>
                </c:pt>
                <c:pt idx="30">
                  <c:v>1150</c:v>
                </c:pt>
                <c:pt idx="31">
                  <c:v>1150</c:v>
                </c:pt>
                <c:pt idx="32">
                  <c:v>1150</c:v>
                </c:pt>
                <c:pt idx="33">
                  <c:v>1150</c:v>
                </c:pt>
                <c:pt idx="34">
                  <c:v>1150</c:v>
                </c:pt>
                <c:pt idx="35">
                  <c:v>1150</c:v>
                </c:pt>
                <c:pt idx="36">
                  <c:v>1150</c:v>
                </c:pt>
                <c:pt idx="37">
                  <c:v>1150</c:v>
                </c:pt>
                <c:pt idx="38">
                  <c:v>1150</c:v>
                </c:pt>
                <c:pt idx="39">
                  <c:v>1150</c:v>
                </c:pt>
                <c:pt idx="40">
                  <c:v>1150</c:v>
                </c:pt>
                <c:pt idx="41">
                  <c:v>1150</c:v>
                </c:pt>
                <c:pt idx="42">
                  <c:v>1150</c:v>
                </c:pt>
                <c:pt idx="43">
                  <c:v>1150</c:v>
                </c:pt>
                <c:pt idx="44">
                  <c:v>1150</c:v>
                </c:pt>
                <c:pt idx="45">
                  <c:v>1150</c:v>
                </c:pt>
                <c:pt idx="46">
                  <c:v>1150</c:v>
                </c:pt>
                <c:pt idx="47">
                  <c:v>1150</c:v>
                </c:pt>
                <c:pt idx="48">
                  <c:v>1150</c:v>
                </c:pt>
                <c:pt idx="49">
                  <c:v>1150</c:v>
                </c:pt>
                <c:pt idx="50">
                  <c:v>1150</c:v>
                </c:pt>
                <c:pt idx="51">
                  <c:v>1150</c:v>
                </c:pt>
                <c:pt idx="52">
                  <c:v>1150</c:v>
                </c:pt>
                <c:pt idx="53">
                  <c:v>1150</c:v>
                </c:pt>
                <c:pt idx="54">
                  <c:v>1150</c:v>
                </c:pt>
                <c:pt idx="55">
                  <c:v>1150</c:v>
                </c:pt>
                <c:pt idx="56">
                  <c:v>1150</c:v>
                </c:pt>
                <c:pt idx="57">
                  <c:v>1150</c:v>
                </c:pt>
                <c:pt idx="58">
                  <c:v>1150</c:v>
                </c:pt>
                <c:pt idx="59">
                  <c:v>1150</c:v>
                </c:pt>
                <c:pt idx="60">
                  <c:v>1150</c:v>
                </c:pt>
                <c:pt idx="61">
                  <c:v>1150</c:v>
                </c:pt>
                <c:pt idx="62">
                  <c:v>1150</c:v>
                </c:pt>
                <c:pt idx="63">
                  <c:v>1150</c:v>
                </c:pt>
                <c:pt idx="64">
                  <c:v>1150</c:v>
                </c:pt>
                <c:pt idx="65">
                  <c:v>1150</c:v>
                </c:pt>
                <c:pt idx="66">
                  <c:v>1150</c:v>
                </c:pt>
                <c:pt idx="67">
                  <c:v>1150</c:v>
                </c:pt>
                <c:pt idx="68">
                  <c:v>1150</c:v>
                </c:pt>
                <c:pt idx="69">
                  <c:v>1150</c:v>
                </c:pt>
                <c:pt idx="70">
                  <c:v>1150</c:v>
                </c:pt>
                <c:pt idx="71">
                  <c:v>1150</c:v>
                </c:pt>
                <c:pt idx="72">
                  <c:v>1150</c:v>
                </c:pt>
                <c:pt idx="73">
                  <c:v>1150</c:v>
                </c:pt>
                <c:pt idx="74">
                  <c:v>1150</c:v>
                </c:pt>
                <c:pt idx="75">
                  <c:v>1150</c:v>
                </c:pt>
                <c:pt idx="76">
                  <c:v>1150</c:v>
                </c:pt>
                <c:pt idx="77">
                  <c:v>1150</c:v>
                </c:pt>
                <c:pt idx="78">
                  <c:v>1150</c:v>
                </c:pt>
                <c:pt idx="79">
                  <c:v>1150</c:v>
                </c:pt>
                <c:pt idx="80">
                  <c:v>1150</c:v>
                </c:pt>
                <c:pt idx="81">
                  <c:v>1150</c:v>
                </c:pt>
                <c:pt idx="82">
                  <c:v>1150</c:v>
                </c:pt>
                <c:pt idx="83">
                  <c:v>1150</c:v>
                </c:pt>
                <c:pt idx="84">
                  <c:v>1150</c:v>
                </c:pt>
                <c:pt idx="85">
                  <c:v>1150</c:v>
                </c:pt>
                <c:pt idx="86">
                  <c:v>1150</c:v>
                </c:pt>
                <c:pt idx="87">
                  <c:v>1150</c:v>
                </c:pt>
                <c:pt idx="88">
                  <c:v>1150</c:v>
                </c:pt>
                <c:pt idx="89">
                  <c:v>1150</c:v>
                </c:pt>
                <c:pt idx="90">
                  <c:v>1150</c:v>
                </c:pt>
                <c:pt idx="91">
                  <c:v>1150</c:v>
                </c:pt>
                <c:pt idx="92">
                  <c:v>1150</c:v>
                </c:pt>
                <c:pt idx="93">
                  <c:v>1150</c:v>
                </c:pt>
                <c:pt idx="94">
                  <c:v>1150</c:v>
                </c:pt>
                <c:pt idx="95">
                  <c:v>1150</c:v>
                </c:pt>
                <c:pt idx="96">
                  <c:v>1150</c:v>
                </c:pt>
                <c:pt idx="97">
                  <c:v>1150</c:v>
                </c:pt>
                <c:pt idx="98">
                  <c:v>1150</c:v>
                </c:pt>
                <c:pt idx="99">
                  <c:v>1150</c:v>
                </c:pt>
                <c:pt idx="100">
                  <c:v>1150</c:v>
                </c:pt>
                <c:pt idx="101">
                  <c:v>1150</c:v>
                </c:pt>
                <c:pt idx="102">
                  <c:v>1150</c:v>
                </c:pt>
                <c:pt idx="103">
                  <c:v>1150</c:v>
                </c:pt>
                <c:pt idx="104">
                  <c:v>1150</c:v>
                </c:pt>
                <c:pt idx="105">
                  <c:v>1150</c:v>
                </c:pt>
                <c:pt idx="106">
                  <c:v>1150</c:v>
                </c:pt>
                <c:pt idx="107">
                  <c:v>1150</c:v>
                </c:pt>
                <c:pt idx="108">
                  <c:v>1150</c:v>
                </c:pt>
                <c:pt idx="109">
                  <c:v>1150</c:v>
                </c:pt>
                <c:pt idx="110">
                  <c:v>1150</c:v>
                </c:pt>
                <c:pt idx="111">
                  <c:v>1150</c:v>
                </c:pt>
                <c:pt idx="112">
                  <c:v>1150</c:v>
                </c:pt>
                <c:pt idx="113">
                  <c:v>1150</c:v>
                </c:pt>
                <c:pt idx="114">
                  <c:v>1150</c:v>
                </c:pt>
                <c:pt idx="115">
                  <c:v>1150</c:v>
                </c:pt>
                <c:pt idx="116">
                  <c:v>1150</c:v>
                </c:pt>
                <c:pt idx="117">
                  <c:v>1150</c:v>
                </c:pt>
                <c:pt idx="118">
                  <c:v>1150</c:v>
                </c:pt>
                <c:pt idx="119">
                  <c:v>1150</c:v>
                </c:pt>
                <c:pt idx="120">
                  <c:v>1150</c:v>
                </c:pt>
                <c:pt idx="121">
                  <c:v>1150</c:v>
                </c:pt>
                <c:pt idx="122">
                  <c:v>1150</c:v>
                </c:pt>
                <c:pt idx="123">
                  <c:v>1150</c:v>
                </c:pt>
                <c:pt idx="124">
                  <c:v>1150</c:v>
                </c:pt>
                <c:pt idx="125">
                  <c:v>1150</c:v>
                </c:pt>
                <c:pt idx="126">
                  <c:v>1150</c:v>
                </c:pt>
                <c:pt idx="127">
                  <c:v>1150</c:v>
                </c:pt>
                <c:pt idx="128">
                  <c:v>1150</c:v>
                </c:pt>
                <c:pt idx="129">
                  <c:v>1150</c:v>
                </c:pt>
                <c:pt idx="130">
                  <c:v>1150</c:v>
                </c:pt>
                <c:pt idx="131">
                  <c:v>1150</c:v>
                </c:pt>
                <c:pt idx="132">
                  <c:v>1150</c:v>
                </c:pt>
                <c:pt idx="133">
                  <c:v>1150</c:v>
                </c:pt>
                <c:pt idx="134">
                  <c:v>1150</c:v>
                </c:pt>
                <c:pt idx="135">
                  <c:v>1150</c:v>
                </c:pt>
                <c:pt idx="136">
                  <c:v>1150</c:v>
                </c:pt>
                <c:pt idx="137">
                  <c:v>1150</c:v>
                </c:pt>
                <c:pt idx="138">
                  <c:v>1150</c:v>
                </c:pt>
                <c:pt idx="139">
                  <c:v>1150</c:v>
                </c:pt>
                <c:pt idx="140">
                  <c:v>1150</c:v>
                </c:pt>
                <c:pt idx="141">
                  <c:v>1150</c:v>
                </c:pt>
                <c:pt idx="142">
                  <c:v>1150</c:v>
                </c:pt>
                <c:pt idx="143">
                  <c:v>1150</c:v>
                </c:pt>
                <c:pt idx="144">
                  <c:v>1150</c:v>
                </c:pt>
                <c:pt idx="145">
                  <c:v>1150</c:v>
                </c:pt>
                <c:pt idx="146">
                  <c:v>1150</c:v>
                </c:pt>
                <c:pt idx="147">
                  <c:v>1150</c:v>
                </c:pt>
                <c:pt idx="148">
                  <c:v>1150</c:v>
                </c:pt>
                <c:pt idx="149">
                  <c:v>1150</c:v>
                </c:pt>
                <c:pt idx="150">
                  <c:v>1150</c:v>
                </c:pt>
                <c:pt idx="151">
                  <c:v>1150</c:v>
                </c:pt>
                <c:pt idx="152">
                  <c:v>1150</c:v>
                </c:pt>
                <c:pt idx="153">
                  <c:v>1150</c:v>
                </c:pt>
                <c:pt idx="154">
                  <c:v>1150</c:v>
                </c:pt>
                <c:pt idx="155">
                  <c:v>1150</c:v>
                </c:pt>
                <c:pt idx="156">
                  <c:v>1150</c:v>
                </c:pt>
                <c:pt idx="157">
                  <c:v>1150</c:v>
                </c:pt>
                <c:pt idx="158">
                  <c:v>1150</c:v>
                </c:pt>
                <c:pt idx="159">
                  <c:v>1150</c:v>
                </c:pt>
                <c:pt idx="160">
                  <c:v>1150</c:v>
                </c:pt>
                <c:pt idx="161">
                  <c:v>1150</c:v>
                </c:pt>
                <c:pt idx="162">
                  <c:v>1150</c:v>
                </c:pt>
                <c:pt idx="163">
                  <c:v>1150</c:v>
                </c:pt>
                <c:pt idx="164">
                  <c:v>1150</c:v>
                </c:pt>
                <c:pt idx="165">
                  <c:v>1150</c:v>
                </c:pt>
                <c:pt idx="166">
                  <c:v>1150</c:v>
                </c:pt>
                <c:pt idx="167">
                  <c:v>1150</c:v>
                </c:pt>
                <c:pt idx="168">
                  <c:v>1150</c:v>
                </c:pt>
                <c:pt idx="169">
                  <c:v>1150</c:v>
                </c:pt>
                <c:pt idx="170">
                  <c:v>1150</c:v>
                </c:pt>
                <c:pt idx="171">
                  <c:v>1150</c:v>
                </c:pt>
                <c:pt idx="172">
                  <c:v>1150</c:v>
                </c:pt>
                <c:pt idx="173">
                  <c:v>1150</c:v>
                </c:pt>
                <c:pt idx="174">
                  <c:v>1150</c:v>
                </c:pt>
                <c:pt idx="175">
                  <c:v>1150</c:v>
                </c:pt>
                <c:pt idx="176">
                  <c:v>1150</c:v>
                </c:pt>
                <c:pt idx="177">
                  <c:v>1150</c:v>
                </c:pt>
              </c:numCache>
              <c:extLst/>
            </c:numRef>
          </c:val>
          <c:smooth val="0"/>
          <c:extLst>
            <c:ext xmlns:c16="http://schemas.microsoft.com/office/drawing/2014/chart" uri="{C3380CC4-5D6E-409C-BE32-E72D297353CC}">
              <c16:uniqueId val="{00000010-4A1B-4FD2-85BF-BFF4B839581D}"/>
            </c:ext>
          </c:extLst>
        </c:ser>
        <c:dLbls>
          <c:showLegendKey val="0"/>
          <c:showVal val="0"/>
          <c:showCatName val="0"/>
          <c:showSerName val="0"/>
          <c:showPercent val="0"/>
          <c:showBubbleSize val="0"/>
        </c:dLbls>
        <c:marker val="1"/>
        <c:smooth val="0"/>
        <c:axId val="596545392"/>
        <c:axId val="596544408"/>
        <c:extLst>
          <c:ext xmlns:c15="http://schemas.microsoft.com/office/drawing/2012/chart" uri="{02D57815-91ED-43cb-92C2-25804820EDAC}">
            <c15:filteredLineSeries>
              <c15:ser>
                <c:idx val="6"/>
                <c:order val="5"/>
                <c:tx>
                  <c:strRef>
                    <c:extLst>
                      <c:ext uri="{02D57815-91ED-43cb-92C2-25804820EDAC}">
                        <c15:formulaRef>
                          <c15:sqref>ICU!$A$2</c15:sqref>
                        </c15:formulaRef>
                      </c:ext>
                    </c:extLst>
                    <c:strCache>
                      <c:ptCount val="1"/>
                      <c:pt idx="0">
                        <c:v>test</c:v>
                      </c:pt>
                    </c:strCache>
                  </c:strRef>
                </c:tx>
                <c:spPr>
                  <a:ln w="28575" cap="rnd">
                    <a:solidFill>
                      <a:schemeClr val="accent1">
                        <a:tint val="48000"/>
                      </a:schemeClr>
                    </a:solidFill>
                    <a:round/>
                  </a:ln>
                  <a:effectLst/>
                </c:spPr>
                <c:marker>
                  <c:symbol val="none"/>
                </c:marker>
                <c:cat>
                  <c:numRef>
                    <c:extLst>
                      <c:ext uri="{02D57815-91ED-43cb-92C2-25804820EDAC}">
                        <c15:formulaRef>
                          <c15:sqref>ICU!$I$11:$I$200</c15:sqref>
                        </c15:formulaRef>
                      </c:ext>
                    </c:extLst>
                    <c:numCache>
                      <c:formatCode>m/d/yyyy</c:formatCode>
                      <c:ptCount val="190"/>
                      <c:pt idx="0">
                        <c:v>43896</c:v>
                      </c:pt>
                      <c:pt idx="1">
                        <c:v>43897</c:v>
                      </c:pt>
                      <c:pt idx="2">
                        <c:v>43898</c:v>
                      </c:pt>
                      <c:pt idx="3">
                        <c:v>43899</c:v>
                      </c:pt>
                      <c:pt idx="4">
                        <c:v>43900</c:v>
                      </c:pt>
                      <c:pt idx="5">
                        <c:v>43901</c:v>
                      </c:pt>
                      <c:pt idx="6">
                        <c:v>43902</c:v>
                      </c:pt>
                      <c:pt idx="7">
                        <c:v>43903</c:v>
                      </c:pt>
                      <c:pt idx="8">
                        <c:v>43904</c:v>
                      </c:pt>
                      <c:pt idx="9">
                        <c:v>43905</c:v>
                      </c:pt>
                      <c:pt idx="10">
                        <c:v>43906</c:v>
                      </c:pt>
                      <c:pt idx="11">
                        <c:v>43907</c:v>
                      </c:pt>
                      <c:pt idx="12">
                        <c:v>43908</c:v>
                      </c:pt>
                      <c:pt idx="13">
                        <c:v>43909</c:v>
                      </c:pt>
                      <c:pt idx="14">
                        <c:v>43910</c:v>
                      </c:pt>
                      <c:pt idx="15">
                        <c:v>43911</c:v>
                      </c:pt>
                      <c:pt idx="16">
                        <c:v>43912</c:v>
                      </c:pt>
                      <c:pt idx="17">
                        <c:v>43913</c:v>
                      </c:pt>
                      <c:pt idx="18">
                        <c:v>43914</c:v>
                      </c:pt>
                      <c:pt idx="19">
                        <c:v>43915</c:v>
                      </c:pt>
                      <c:pt idx="20">
                        <c:v>43916</c:v>
                      </c:pt>
                      <c:pt idx="21">
                        <c:v>43917</c:v>
                      </c:pt>
                      <c:pt idx="22">
                        <c:v>43918</c:v>
                      </c:pt>
                      <c:pt idx="23">
                        <c:v>43919</c:v>
                      </c:pt>
                      <c:pt idx="24">
                        <c:v>43920</c:v>
                      </c:pt>
                      <c:pt idx="25">
                        <c:v>43921</c:v>
                      </c:pt>
                      <c:pt idx="26">
                        <c:v>43922</c:v>
                      </c:pt>
                      <c:pt idx="27">
                        <c:v>43923</c:v>
                      </c:pt>
                      <c:pt idx="28">
                        <c:v>43924</c:v>
                      </c:pt>
                      <c:pt idx="29">
                        <c:v>43925</c:v>
                      </c:pt>
                      <c:pt idx="30">
                        <c:v>43926</c:v>
                      </c:pt>
                      <c:pt idx="31">
                        <c:v>43927</c:v>
                      </c:pt>
                      <c:pt idx="32">
                        <c:v>43928</c:v>
                      </c:pt>
                      <c:pt idx="33">
                        <c:v>43929</c:v>
                      </c:pt>
                      <c:pt idx="34">
                        <c:v>43930</c:v>
                      </c:pt>
                      <c:pt idx="35">
                        <c:v>43931</c:v>
                      </c:pt>
                      <c:pt idx="36">
                        <c:v>43932</c:v>
                      </c:pt>
                      <c:pt idx="37">
                        <c:v>43933</c:v>
                      </c:pt>
                      <c:pt idx="38">
                        <c:v>43934</c:v>
                      </c:pt>
                      <c:pt idx="39">
                        <c:v>43935</c:v>
                      </c:pt>
                      <c:pt idx="40">
                        <c:v>43936</c:v>
                      </c:pt>
                      <c:pt idx="41">
                        <c:v>43937</c:v>
                      </c:pt>
                      <c:pt idx="42">
                        <c:v>43938</c:v>
                      </c:pt>
                      <c:pt idx="43">
                        <c:v>43939</c:v>
                      </c:pt>
                      <c:pt idx="44">
                        <c:v>43940</c:v>
                      </c:pt>
                      <c:pt idx="45">
                        <c:v>43941</c:v>
                      </c:pt>
                      <c:pt idx="46">
                        <c:v>43942</c:v>
                      </c:pt>
                      <c:pt idx="47">
                        <c:v>43943</c:v>
                      </c:pt>
                      <c:pt idx="48">
                        <c:v>43944</c:v>
                      </c:pt>
                      <c:pt idx="49">
                        <c:v>43945</c:v>
                      </c:pt>
                      <c:pt idx="50">
                        <c:v>43946</c:v>
                      </c:pt>
                      <c:pt idx="51">
                        <c:v>43947</c:v>
                      </c:pt>
                      <c:pt idx="52">
                        <c:v>43948</c:v>
                      </c:pt>
                      <c:pt idx="53">
                        <c:v>43949</c:v>
                      </c:pt>
                      <c:pt idx="54">
                        <c:v>43950</c:v>
                      </c:pt>
                      <c:pt idx="55">
                        <c:v>43951</c:v>
                      </c:pt>
                      <c:pt idx="56">
                        <c:v>43952</c:v>
                      </c:pt>
                      <c:pt idx="57">
                        <c:v>43953</c:v>
                      </c:pt>
                      <c:pt idx="58">
                        <c:v>43954</c:v>
                      </c:pt>
                      <c:pt idx="59">
                        <c:v>43955</c:v>
                      </c:pt>
                      <c:pt idx="60">
                        <c:v>43956</c:v>
                      </c:pt>
                      <c:pt idx="61">
                        <c:v>43957</c:v>
                      </c:pt>
                      <c:pt idx="62">
                        <c:v>43958</c:v>
                      </c:pt>
                      <c:pt idx="63">
                        <c:v>43959</c:v>
                      </c:pt>
                      <c:pt idx="64">
                        <c:v>43960</c:v>
                      </c:pt>
                      <c:pt idx="65">
                        <c:v>43961</c:v>
                      </c:pt>
                      <c:pt idx="66">
                        <c:v>43962</c:v>
                      </c:pt>
                      <c:pt idx="67">
                        <c:v>43963</c:v>
                      </c:pt>
                      <c:pt idx="68">
                        <c:v>43964</c:v>
                      </c:pt>
                      <c:pt idx="69">
                        <c:v>43965</c:v>
                      </c:pt>
                      <c:pt idx="70">
                        <c:v>43966</c:v>
                      </c:pt>
                      <c:pt idx="71">
                        <c:v>43967</c:v>
                      </c:pt>
                      <c:pt idx="72">
                        <c:v>43968</c:v>
                      </c:pt>
                      <c:pt idx="73">
                        <c:v>43969</c:v>
                      </c:pt>
                      <c:pt idx="74">
                        <c:v>43970</c:v>
                      </c:pt>
                      <c:pt idx="75">
                        <c:v>43971</c:v>
                      </c:pt>
                      <c:pt idx="76">
                        <c:v>43972</c:v>
                      </c:pt>
                      <c:pt idx="77">
                        <c:v>43973</c:v>
                      </c:pt>
                      <c:pt idx="78">
                        <c:v>43974</c:v>
                      </c:pt>
                      <c:pt idx="79">
                        <c:v>43975</c:v>
                      </c:pt>
                      <c:pt idx="80">
                        <c:v>43976</c:v>
                      </c:pt>
                      <c:pt idx="81">
                        <c:v>43977</c:v>
                      </c:pt>
                      <c:pt idx="82">
                        <c:v>43978</c:v>
                      </c:pt>
                      <c:pt idx="83">
                        <c:v>43979</c:v>
                      </c:pt>
                      <c:pt idx="84">
                        <c:v>43980</c:v>
                      </c:pt>
                      <c:pt idx="85">
                        <c:v>43981</c:v>
                      </c:pt>
                      <c:pt idx="86">
                        <c:v>43982</c:v>
                      </c:pt>
                      <c:pt idx="87">
                        <c:v>43983</c:v>
                      </c:pt>
                      <c:pt idx="88">
                        <c:v>43984</c:v>
                      </c:pt>
                      <c:pt idx="89">
                        <c:v>43985</c:v>
                      </c:pt>
                      <c:pt idx="90">
                        <c:v>43986</c:v>
                      </c:pt>
                      <c:pt idx="91">
                        <c:v>43987</c:v>
                      </c:pt>
                      <c:pt idx="92">
                        <c:v>43988</c:v>
                      </c:pt>
                      <c:pt idx="93">
                        <c:v>43989</c:v>
                      </c:pt>
                      <c:pt idx="94">
                        <c:v>43990</c:v>
                      </c:pt>
                      <c:pt idx="95">
                        <c:v>43991</c:v>
                      </c:pt>
                      <c:pt idx="96">
                        <c:v>43992</c:v>
                      </c:pt>
                      <c:pt idx="97">
                        <c:v>43993</c:v>
                      </c:pt>
                      <c:pt idx="98">
                        <c:v>43994</c:v>
                      </c:pt>
                      <c:pt idx="99">
                        <c:v>43995</c:v>
                      </c:pt>
                      <c:pt idx="100">
                        <c:v>43996</c:v>
                      </c:pt>
                      <c:pt idx="101">
                        <c:v>43997</c:v>
                      </c:pt>
                      <c:pt idx="102">
                        <c:v>43998</c:v>
                      </c:pt>
                      <c:pt idx="103">
                        <c:v>43999</c:v>
                      </c:pt>
                      <c:pt idx="104">
                        <c:v>44000</c:v>
                      </c:pt>
                      <c:pt idx="105">
                        <c:v>44001</c:v>
                      </c:pt>
                      <c:pt idx="106">
                        <c:v>44002</c:v>
                      </c:pt>
                      <c:pt idx="107">
                        <c:v>44003</c:v>
                      </c:pt>
                      <c:pt idx="108">
                        <c:v>44004</c:v>
                      </c:pt>
                      <c:pt idx="109">
                        <c:v>44005</c:v>
                      </c:pt>
                      <c:pt idx="110">
                        <c:v>44006</c:v>
                      </c:pt>
                      <c:pt idx="111">
                        <c:v>44007</c:v>
                      </c:pt>
                      <c:pt idx="112">
                        <c:v>44008</c:v>
                      </c:pt>
                      <c:pt idx="113">
                        <c:v>44009</c:v>
                      </c:pt>
                      <c:pt idx="114">
                        <c:v>44010</c:v>
                      </c:pt>
                      <c:pt idx="115">
                        <c:v>44011</c:v>
                      </c:pt>
                      <c:pt idx="116">
                        <c:v>44012</c:v>
                      </c:pt>
                      <c:pt idx="117">
                        <c:v>44013</c:v>
                      </c:pt>
                      <c:pt idx="118">
                        <c:v>44014</c:v>
                      </c:pt>
                      <c:pt idx="119">
                        <c:v>44015</c:v>
                      </c:pt>
                      <c:pt idx="120">
                        <c:v>44016</c:v>
                      </c:pt>
                      <c:pt idx="121">
                        <c:v>44017</c:v>
                      </c:pt>
                      <c:pt idx="122">
                        <c:v>44018</c:v>
                      </c:pt>
                      <c:pt idx="123">
                        <c:v>44019</c:v>
                      </c:pt>
                      <c:pt idx="124">
                        <c:v>44020</c:v>
                      </c:pt>
                      <c:pt idx="125">
                        <c:v>44021</c:v>
                      </c:pt>
                      <c:pt idx="126">
                        <c:v>44022</c:v>
                      </c:pt>
                      <c:pt idx="127">
                        <c:v>44023</c:v>
                      </c:pt>
                      <c:pt idx="128">
                        <c:v>44024</c:v>
                      </c:pt>
                      <c:pt idx="129">
                        <c:v>44025</c:v>
                      </c:pt>
                      <c:pt idx="130">
                        <c:v>44026</c:v>
                      </c:pt>
                      <c:pt idx="131">
                        <c:v>44027</c:v>
                      </c:pt>
                      <c:pt idx="132">
                        <c:v>44028</c:v>
                      </c:pt>
                      <c:pt idx="133">
                        <c:v>44029</c:v>
                      </c:pt>
                      <c:pt idx="134">
                        <c:v>44030</c:v>
                      </c:pt>
                      <c:pt idx="135">
                        <c:v>44031</c:v>
                      </c:pt>
                      <c:pt idx="136">
                        <c:v>44032</c:v>
                      </c:pt>
                      <c:pt idx="137">
                        <c:v>44033</c:v>
                      </c:pt>
                      <c:pt idx="138">
                        <c:v>44034</c:v>
                      </c:pt>
                      <c:pt idx="139">
                        <c:v>44035</c:v>
                      </c:pt>
                      <c:pt idx="140">
                        <c:v>44036</c:v>
                      </c:pt>
                      <c:pt idx="141">
                        <c:v>44037</c:v>
                      </c:pt>
                      <c:pt idx="142">
                        <c:v>44038</c:v>
                      </c:pt>
                      <c:pt idx="143">
                        <c:v>44039</c:v>
                      </c:pt>
                      <c:pt idx="144">
                        <c:v>44040</c:v>
                      </c:pt>
                      <c:pt idx="145">
                        <c:v>44041</c:v>
                      </c:pt>
                      <c:pt idx="146">
                        <c:v>44042</c:v>
                      </c:pt>
                      <c:pt idx="147">
                        <c:v>44043</c:v>
                      </c:pt>
                      <c:pt idx="148">
                        <c:v>44044</c:v>
                      </c:pt>
                      <c:pt idx="149">
                        <c:v>44045</c:v>
                      </c:pt>
                      <c:pt idx="150">
                        <c:v>44046</c:v>
                      </c:pt>
                      <c:pt idx="151">
                        <c:v>44047</c:v>
                      </c:pt>
                      <c:pt idx="152">
                        <c:v>44048</c:v>
                      </c:pt>
                      <c:pt idx="153">
                        <c:v>44049</c:v>
                      </c:pt>
                      <c:pt idx="154">
                        <c:v>44050</c:v>
                      </c:pt>
                      <c:pt idx="155">
                        <c:v>44051</c:v>
                      </c:pt>
                      <c:pt idx="156">
                        <c:v>44052</c:v>
                      </c:pt>
                      <c:pt idx="157">
                        <c:v>44053</c:v>
                      </c:pt>
                      <c:pt idx="158">
                        <c:v>44054</c:v>
                      </c:pt>
                      <c:pt idx="159">
                        <c:v>44055</c:v>
                      </c:pt>
                      <c:pt idx="160">
                        <c:v>44056</c:v>
                      </c:pt>
                      <c:pt idx="161">
                        <c:v>44057</c:v>
                      </c:pt>
                      <c:pt idx="162">
                        <c:v>44058</c:v>
                      </c:pt>
                      <c:pt idx="163">
                        <c:v>44059</c:v>
                      </c:pt>
                      <c:pt idx="164">
                        <c:v>44060</c:v>
                      </c:pt>
                      <c:pt idx="165">
                        <c:v>44061</c:v>
                      </c:pt>
                      <c:pt idx="166">
                        <c:v>44062</c:v>
                      </c:pt>
                      <c:pt idx="167">
                        <c:v>44063</c:v>
                      </c:pt>
                      <c:pt idx="168">
                        <c:v>44064</c:v>
                      </c:pt>
                      <c:pt idx="169">
                        <c:v>44065</c:v>
                      </c:pt>
                      <c:pt idx="170">
                        <c:v>44066</c:v>
                      </c:pt>
                      <c:pt idx="171">
                        <c:v>44067</c:v>
                      </c:pt>
                      <c:pt idx="172">
                        <c:v>44068</c:v>
                      </c:pt>
                      <c:pt idx="173">
                        <c:v>44069</c:v>
                      </c:pt>
                      <c:pt idx="174">
                        <c:v>44070</c:v>
                      </c:pt>
                      <c:pt idx="175">
                        <c:v>44071</c:v>
                      </c:pt>
                      <c:pt idx="176">
                        <c:v>44072</c:v>
                      </c:pt>
                      <c:pt idx="177">
                        <c:v>44073</c:v>
                      </c:pt>
                      <c:pt idx="178">
                        <c:v>44074</c:v>
                      </c:pt>
                      <c:pt idx="179">
                        <c:v>44075</c:v>
                      </c:pt>
                      <c:pt idx="180">
                        <c:v>44076</c:v>
                      </c:pt>
                      <c:pt idx="181">
                        <c:v>44077</c:v>
                      </c:pt>
                      <c:pt idx="182">
                        <c:v>44078</c:v>
                      </c:pt>
                      <c:pt idx="183">
                        <c:v>44079</c:v>
                      </c:pt>
                      <c:pt idx="184">
                        <c:v>44080</c:v>
                      </c:pt>
                      <c:pt idx="185">
                        <c:v>44081</c:v>
                      </c:pt>
                      <c:pt idx="186">
                        <c:v>44082</c:v>
                      </c:pt>
                      <c:pt idx="187">
                        <c:v>44083</c:v>
                      </c:pt>
                      <c:pt idx="188">
                        <c:v>44084</c:v>
                      </c:pt>
                      <c:pt idx="189">
                        <c:v>44085</c:v>
                      </c:pt>
                    </c:numCache>
                  </c:numRef>
                </c:cat>
                <c:val>
                  <c:numRef>
                    <c:extLst>
                      <c:ext uri="{02D57815-91ED-43cb-92C2-25804820EDAC}">
                        <c15:formulaRef>
                          <c15:sqref>ICU!$A$11:$A$63</c15:sqref>
                        </c15:formulaRef>
                      </c:ext>
                    </c:extLst>
                    <c:numCache>
                      <c:formatCode>General</c:formatCode>
                      <c:ptCount val="53"/>
                      <c:pt idx="0">
                        <c:v>850</c:v>
                      </c:pt>
                      <c:pt idx="1">
                        <c:v>850</c:v>
                      </c:pt>
                      <c:pt idx="2">
                        <c:v>850</c:v>
                      </c:pt>
                      <c:pt idx="3">
                        <c:v>850</c:v>
                      </c:pt>
                      <c:pt idx="4">
                        <c:v>850</c:v>
                      </c:pt>
                      <c:pt idx="5">
                        <c:v>850</c:v>
                      </c:pt>
                      <c:pt idx="6">
                        <c:v>850</c:v>
                      </c:pt>
                      <c:pt idx="7">
                        <c:v>850</c:v>
                      </c:pt>
                      <c:pt idx="8">
                        <c:v>850</c:v>
                      </c:pt>
                      <c:pt idx="9">
                        <c:v>850</c:v>
                      </c:pt>
                      <c:pt idx="10">
                        <c:v>850</c:v>
                      </c:pt>
                      <c:pt idx="11">
                        <c:v>850</c:v>
                      </c:pt>
                      <c:pt idx="12">
                        <c:v>850</c:v>
                      </c:pt>
                      <c:pt idx="13">
                        <c:v>850</c:v>
                      </c:pt>
                      <c:pt idx="14">
                        <c:v>850</c:v>
                      </c:pt>
                      <c:pt idx="15">
                        <c:v>850</c:v>
                      </c:pt>
                      <c:pt idx="16">
                        <c:v>850</c:v>
                      </c:pt>
                      <c:pt idx="17">
                        <c:v>850</c:v>
                      </c:pt>
                      <c:pt idx="18">
                        <c:v>850</c:v>
                      </c:pt>
                      <c:pt idx="19">
                        <c:v>850</c:v>
                      </c:pt>
                      <c:pt idx="20">
                        <c:v>850</c:v>
                      </c:pt>
                      <c:pt idx="21">
                        <c:v>850</c:v>
                      </c:pt>
                      <c:pt idx="22">
                        <c:v>850</c:v>
                      </c:pt>
                      <c:pt idx="23">
                        <c:v>850</c:v>
                      </c:pt>
                      <c:pt idx="24">
                        <c:v>850</c:v>
                      </c:pt>
                      <c:pt idx="25">
                        <c:v>850</c:v>
                      </c:pt>
                      <c:pt idx="26">
                        <c:v>850</c:v>
                      </c:pt>
                      <c:pt idx="27">
                        <c:v>850</c:v>
                      </c:pt>
                      <c:pt idx="28">
                        <c:v>850</c:v>
                      </c:pt>
                      <c:pt idx="29">
                        <c:v>850</c:v>
                      </c:pt>
                      <c:pt idx="30">
                        <c:v>850</c:v>
                      </c:pt>
                      <c:pt idx="31">
                        <c:v>850</c:v>
                      </c:pt>
                      <c:pt idx="32">
                        <c:v>850</c:v>
                      </c:pt>
                      <c:pt idx="33">
                        <c:v>850</c:v>
                      </c:pt>
                      <c:pt idx="34">
                        <c:v>850</c:v>
                      </c:pt>
                      <c:pt idx="35">
                        <c:v>850</c:v>
                      </c:pt>
                      <c:pt idx="36">
                        <c:v>850</c:v>
                      </c:pt>
                      <c:pt idx="37">
                        <c:v>850</c:v>
                      </c:pt>
                      <c:pt idx="38">
                        <c:v>850</c:v>
                      </c:pt>
                      <c:pt idx="39">
                        <c:v>850</c:v>
                      </c:pt>
                      <c:pt idx="40">
                        <c:v>850</c:v>
                      </c:pt>
                      <c:pt idx="41">
                        <c:v>850</c:v>
                      </c:pt>
                      <c:pt idx="42">
                        <c:v>850</c:v>
                      </c:pt>
                      <c:pt idx="43">
                        <c:v>850</c:v>
                      </c:pt>
                      <c:pt idx="44">
                        <c:v>850</c:v>
                      </c:pt>
                      <c:pt idx="45">
                        <c:v>850</c:v>
                      </c:pt>
                      <c:pt idx="46">
                        <c:v>850</c:v>
                      </c:pt>
                      <c:pt idx="47">
                        <c:v>850</c:v>
                      </c:pt>
                      <c:pt idx="48">
                        <c:v>850</c:v>
                      </c:pt>
                      <c:pt idx="49">
                        <c:v>850</c:v>
                      </c:pt>
                      <c:pt idx="50">
                        <c:v>850</c:v>
                      </c:pt>
                      <c:pt idx="51">
                        <c:v>850</c:v>
                      </c:pt>
                      <c:pt idx="52">
                        <c:v>850</c:v>
                      </c:pt>
                    </c:numCache>
                  </c:numRef>
                </c:val>
                <c:smooth val="0"/>
                <c:extLst>
                  <c:ext xmlns:c16="http://schemas.microsoft.com/office/drawing/2014/chart" uri="{C3380CC4-5D6E-409C-BE32-E72D297353CC}">
                    <c16:uniqueId val="{0000000C-3979-416F-B1CE-F5C825A5D7BB}"/>
                  </c:ext>
                </c:extLst>
              </c15:ser>
            </c15:filteredLineSeries>
          </c:ext>
        </c:extLst>
      </c:lineChart>
      <c:dateAx>
        <c:axId val="596545392"/>
        <c:scaling>
          <c:orientation val="minMax"/>
        </c:scaling>
        <c:delete val="0"/>
        <c:axPos val="b"/>
        <c:numFmt formatCode="d/m;@" sourceLinked="0"/>
        <c:majorTickMark val="out"/>
        <c:minorTickMark val="none"/>
        <c:tickLblPos val="nextTo"/>
        <c:spPr>
          <a:noFill/>
          <a:ln w="9525" cap="flat" cmpd="sng" algn="ctr">
            <a:solidFill>
              <a:schemeClr val="bg2">
                <a:lumMod val="25000"/>
              </a:schemeClr>
            </a:solidFill>
            <a:round/>
          </a:ln>
          <a:effectLst/>
        </c:spPr>
        <c:txPr>
          <a:bodyPr rot="-27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14"/>
        <c:majorTimeUnit val="days"/>
        <c:minorUnit val="3"/>
      </c:dateAx>
      <c:valAx>
        <c:axId val="596544408"/>
        <c:scaling>
          <c:orientation val="minMax"/>
          <c:max val="1750"/>
          <c:min val="0"/>
        </c:scaling>
        <c:delete val="0"/>
        <c:axPos val="l"/>
        <c:numFmt formatCode="#,##0" sourceLinked="0"/>
        <c:majorTickMark val="none"/>
        <c:minorTickMark val="none"/>
        <c:tickLblPos val="nextTo"/>
        <c:spPr>
          <a:noFill/>
          <a:ln w="88900">
            <a:gradFill flip="none" rotWithShape="1">
              <a:gsLst>
                <a:gs pos="37000">
                  <a:schemeClr val="accent6"/>
                </a:gs>
                <a:gs pos="50000">
                  <a:schemeClr val="accent2">
                    <a:lumMod val="45000"/>
                    <a:lumOff val="55000"/>
                  </a:schemeClr>
                </a:gs>
                <a:gs pos="90000">
                  <a:srgbClr val="FB6251"/>
                </a:gs>
                <a:gs pos="76000">
                  <a:schemeClr val="accent2">
                    <a:lumMod val="45000"/>
                    <a:lumOff val="55000"/>
                  </a:schemeClr>
                </a:gs>
                <a:gs pos="100000">
                  <a:srgbClr val="FF0000"/>
                </a:gs>
              </a:gsLst>
              <a:lin ang="5400000" scaled="1"/>
              <a:tileRect/>
            </a:grad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NL"/>
          </a:p>
        </c:txPr>
        <c:crossAx val="596545392"/>
        <c:crosses val="autoZero"/>
        <c:crossBetween val="midCat"/>
        <c:majorUnit val="500"/>
      </c:valAx>
      <c:spPr>
        <a:noFill/>
        <a:ln>
          <a:noFill/>
        </a:ln>
        <a:effectLst/>
      </c:spPr>
    </c:plotArea>
    <c:legend>
      <c:legendPos val="r"/>
      <c:layout>
        <c:manualLayout>
          <c:xMode val="edge"/>
          <c:yMode val="edge"/>
          <c:x val="0.11984955483059588"/>
          <c:y val="9.8143888888888892E-2"/>
          <c:w val="0.21368609680275399"/>
          <c:h val="8.2116112354759616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190500" cap="flat" cmpd="sng" algn="ctr">
      <a:noFill/>
      <a:round/>
    </a:ln>
    <a:effectLst/>
  </c:spPr>
  <c:txPr>
    <a:bodyPr/>
    <a:lstStyle/>
    <a:p>
      <a:pPr>
        <a:defRPr/>
      </a:pPr>
      <a:endParaRPr lang="en-NL"/>
    </a:p>
  </c:txPr>
  <c:printSettings>
    <c:headerFooter/>
    <c:pageMargins b="0.75" l="0.7" r="0.7" t="0.75" header="0.3" footer="0.3"/>
    <c:pageSetup/>
  </c:printSettings>
  <c:userShapes r:id="rId3"/>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8420902777777778"/>
          <c:y val="0.10974089367403789"/>
          <c:w val="0.74365173611111113"/>
          <c:h val="0.72481527777777777"/>
        </c:manualLayout>
      </c:layout>
      <c:barChart>
        <c:barDir val="col"/>
        <c:grouping val="stacked"/>
        <c:varyColors val="0"/>
        <c:ser>
          <c:idx val="0"/>
          <c:order val="0"/>
          <c:tx>
            <c:strRef>
              <c:f>ICU!$D$2</c:f>
              <c:strCache>
                <c:ptCount val="1"/>
                <c:pt idx="0">
                  <c:v>ICU (Netherlands)</c:v>
                </c:pt>
              </c:strCache>
            </c:strRef>
          </c:tx>
          <c:spPr>
            <a:solidFill>
              <a:schemeClr val="accent1"/>
            </a:solidFill>
            <a:ln>
              <a:solidFill>
                <a:schemeClr val="bg2">
                  <a:lumMod val="25000"/>
                </a:schemeClr>
              </a:solidFill>
            </a:ln>
            <a:effectLst/>
          </c:spPr>
          <c:invertIfNegative val="0"/>
          <c:cat>
            <c:numRef>
              <c:f>ICU!$I$151:$I$200</c:f>
              <c:numCache>
                <c:formatCode>m/d/yyyy</c:formatCode>
                <c:ptCount val="50"/>
                <c:pt idx="0">
                  <c:v>44036</c:v>
                </c:pt>
                <c:pt idx="1">
                  <c:v>44037</c:v>
                </c:pt>
                <c:pt idx="2">
                  <c:v>44038</c:v>
                </c:pt>
                <c:pt idx="3">
                  <c:v>44039</c:v>
                </c:pt>
                <c:pt idx="4">
                  <c:v>44040</c:v>
                </c:pt>
                <c:pt idx="5">
                  <c:v>44041</c:v>
                </c:pt>
                <c:pt idx="6">
                  <c:v>44042</c:v>
                </c:pt>
                <c:pt idx="7">
                  <c:v>44043</c:v>
                </c:pt>
                <c:pt idx="8">
                  <c:v>44044</c:v>
                </c:pt>
                <c:pt idx="9">
                  <c:v>44045</c:v>
                </c:pt>
                <c:pt idx="10">
                  <c:v>44046</c:v>
                </c:pt>
                <c:pt idx="11">
                  <c:v>44047</c:v>
                </c:pt>
                <c:pt idx="12">
                  <c:v>44048</c:v>
                </c:pt>
                <c:pt idx="13">
                  <c:v>44049</c:v>
                </c:pt>
                <c:pt idx="14">
                  <c:v>44050</c:v>
                </c:pt>
                <c:pt idx="15">
                  <c:v>44051</c:v>
                </c:pt>
                <c:pt idx="16">
                  <c:v>44052</c:v>
                </c:pt>
                <c:pt idx="17">
                  <c:v>44053</c:v>
                </c:pt>
                <c:pt idx="18">
                  <c:v>44054</c:v>
                </c:pt>
                <c:pt idx="19">
                  <c:v>44055</c:v>
                </c:pt>
                <c:pt idx="20">
                  <c:v>44056</c:v>
                </c:pt>
                <c:pt idx="21">
                  <c:v>44057</c:v>
                </c:pt>
                <c:pt idx="22">
                  <c:v>44058</c:v>
                </c:pt>
                <c:pt idx="23">
                  <c:v>44059</c:v>
                </c:pt>
                <c:pt idx="24">
                  <c:v>44060</c:v>
                </c:pt>
                <c:pt idx="25">
                  <c:v>44061</c:v>
                </c:pt>
                <c:pt idx="26">
                  <c:v>44062</c:v>
                </c:pt>
                <c:pt idx="27">
                  <c:v>44063</c:v>
                </c:pt>
                <c:pt idx="28">
                  <c:v>44064</c:v>
                </c:pt>
                <c:pt idx="29">
                  <c:v>44065</c:v>
                </c:pt>
                <c:pt idx="30">
                  <c:v>44066</c:v>
                </c:pt>
                <c:pt idx="31">
                  <c:v>44067</c:v>
                </c:pt>
                <c:pt idx="32">
                  <c:v>44068</c:v>
                </c:pt>
                <c:pt idx="33">
                  <c:v>44069</c:v>
                </c:pt>
                <c:pt idx="34">
                  <c:v>44070</c:v>
                </c:pt>
                <c:pt idx="35">
                  <c:v>44071</c:v>
                </c:pt>
                <c:pt idx="36">
                  <c:v>44072</c:v>
                </c:pt>
                <c:pt idx="37">
                  <c:v>44073</c:v>
                </c:pt>
                <c:pt idx="38">
                  <c:v>44074</c:v>
                </c:pt>
                <c:pt idx="39">
                  <c:v>44075</c:v>
                </c:pt>
                <c:pt idx="40">
                  <c:v>44076</c:v>
                </c:pt>
                <c:pt idx="41">
                  <c:v>44077</c:v>
                </c:pt>
                <c:pt idx="42">
                  <c:v>44078</c:v>
                </c:pt>
                <c:pt idx="43">
                  <c:v>44079</c:v>
                </c:pt>
                <c:pt idx="44">
                  <c:v>44080</c:v>
                </c:pt>
                <c:pt idx="45">
                  <c:v>44081</c:v>
                </c:pt>
                <c:pt idx="46">
                  <c:v>44082</c:v>
                </c:pt>
                <c:pt idx="47">
                  <c:v>44083</c:v>
                </c:pt>
                <c:pt idx="48">
                  <c:v>44084</c:v>
                </c:pt>
                <c:pt idx="49">
                  <c:v>44085</c:v>
                </c:pt>
              </c:numCache>
            </c:numRef>
          </c:cat>
          <c:val>
            <c:numRef>
              <c:f>ICU!$D$151:$D$200</c:f>
              <c:numCache>
                <c:formatCode>General</c:formatCode>
                <c:ptCount val="50"/>
                <c:pt idx="0">
                  <c:v>17</c:v>
                </c:pt>
                <c:pt idx="1">
                  <c:v>18</c:v>
                </c:pt>
                <c:pt idx="2">
                  <c:v>16</c:v>
                </c:pt>
                <c:pt idx="3">
                  <c:v>21</c:v>
                </c:pt>
                <c:pt idx="4">
                  <c:v>19</c:v>
                </c:pt>
                <c:pt idx="5">
                  <c:v>17</c:v>
                </c:pt>
                <c:pt idx="6">
                  <c:v>14</c:v>
                </c:pt>
                <c:pt idx="7">
                  <c:v>19</c:v>
                </c:pt>
                <c:pt idx="8">
                  <c:v>22</c:v>
                </c:pt>
                <c:pt idx="9">
                  <c:v>21</c:v>
                </c:pt>
                <c:pt idx="10">
                  <c:v>27</c:v>
                </c:pt>
                <c:pt idx="11">
                  <c:v>26</c:v>
                </c:pt>
                <c:pt idx="12">
                  <c:v>30</c:v>
                </c:pt>
                <c:pt idx="13">
                  <c:v>29</c:v>
                </c:pt>
                <c:pt idx="14">
                  <c:v>27</c:v>
                </c:pt>
                <c:pt idx="15">
                  <c:v>28</c:v>
                </c:pt>
                <c:pt idx="16">
                  <c:v>31</c:v>
                </c:pt>
                <c:pt idx="17">
                  <c:v>29</c:v>
                </c:pt>
                <c:pt idx="18">
                  <c:v>30</c:v>
                </c:pt>
                <c:pt idx="19">
                  <c:v>35</c:v>
                </c:pt>
                <c:pt idx="20">
                  <c:v>31</c:v>
                </c:pt>
                <c:pt idx="21">
                  <c:v>38</c:v>
                </c:pt>
                <c:pt idx="22">
                  <c:v>39</c:v>
                </c:pt>
                <c:pt idx="23">
                  <c:v>36</c:v>
                </c:pt>
                <c:pt idx="24">
                  <c:v>39</c:v>
                </c:pt>
                <c:pt idx="25">
                  <c:v>42</c:v>
                </c:pt>
                <c:pt idx="26">
                  <c:v>41</c:v>
                </c:pt>
                <c:pt idx="27">
                  <c:v>39</c:v>
                </c:pt>
                <c:pt idx="28">
                  <c:v>43</c:v>
                </c:pt>
                <c:pt idx="29">
                  <c:v>42</c:v>
                </c:pt>
                <c:pt idx="30">
                  <c:v>42</c:v>
                </c:pt>
                <c:pt idx="31">
                  <c:v>41</c:v>
                </c:pt>
                <c:pt idx="32">
                  <c:v>38</c:v>
                </c:pt>
                <c:pt idx="33">
                  <c:v>38</c:v>
                </c:pt>
                <c:pt idx="34">
                  <c:v>36</c:v>
                </c:pt>
                <c:pt idx="35">
                  <c:v>34</c:v>
                </c:pt>
                <c:pt idx="36">
                  <c:v>34</c:v>
                </c:pt>
                <c:pt idx="37">
                  <c:v>33</c:v>
                </c:pt>
                <c:pt idx="38">
                  <c:v>38</c:v>
                </c:pt>
                <c:pt idx="39">
                  <c:v>33</c:v>
                </c:pt>
                <c:pt idx="40">
                  <c:v>32</c:v>
                </c:pt>
                <c:pt idx="41">
                  <c:v>28</c:v>
                </c:pt>
                <c:pt idx="42">
                  <c:v>35</c:v>
                </c:pt>
                <c:pt idx="43">
                  <c:v>35</c:v>
                </c:pt>
                <c:pt idx="44">
                  <c:v>33</c:v>
                </c:pt>
              </c:numCache>
            </c:numRef>
          </c:val>
          <c:extLst>
            <c:ext xmlns:c16="http://schemas.microsoft.com/office/drawing/2014/chart" uri="{C3380CC4-5D6E-409C-BE32-E72D297353CC}">
              <c16:uniqueId val="{0000000C-2B1F-4A5E-B13F-7D3412BEC31E}"/>
            </c:ext>
          </c:extLst>
        </c:ser>
        <c:dLbls>
          <c:showLegendKey val="0"/>
          <c:showVal val="0"/>
          <c:showCatName val="0"/>
          <c:showSerName val="0"/>
          <c:showPercent val="0"/>
          <c:showBubbleSize val="0"/>
        </c:dLbls>
        <c:gapWidth val="0"/>
        <c:overlap val="100"/>
        <c:axId val="596545392"/>
        <c:axId val="596544408"/>
        <c:extLst>
          <c:ext xmlns:c15="http://schemas.microsoft.com/office/drawing/2012/chart" uri="{02D57815-91ED-43cb-92C2-25804820EDAC}">
            <c15:filteredBarSeries>
              <c15:ser>
                <c:idx val="4"/>
                <c:order val="1"/>
                <c:tx>
                  <c:strRef>
                    <c:extLst>
                      <c:ext uri="{02D57815-91ED-43cb-92C2-25804820EDAC}">
                        <c15:formulaRef>
                          <c15:sqref>ICU!$E$2</c15:sqref>
                        </c15:formulaRef>
                      </c:ext>
                    </c:extLst>
                    <c:strCache>
                      <c:ptCount val="1"/>
                      <c:pt idx="0">
                        <c:v>ICU (Germany)</c:v>
                      </c:pt>
                    </c:strCache>
                  </c:strRef>
                </c:tx>
                <c:spPr>
                  <a:solidFill>
                    <a:schemeClr val="accent1">
                      <a:tint val="83000"/>
                    </a:schemeClr>
                  </a:solidFill>
                  <a:ln>
                    <a:solidFill>
                      <a:schemeClr val="bg2">
                        <a:lumMod val="25000"/>
                      </a:schemeClr>
                    </a:solidFill>
                  </a:ln>
                  <a:effectLst/>
                </c:spPr>
                <c:invertIfNegative val="0"/>
                <c:cat>
                  <c:numRef>
                    <c:extLst>
                      <c:ext uri="{02D57815-91ED-43cb-92C2-25804820EDAC}">
                        <c15:formulaRef>
                          <c15:sqref>ICU!$I$151:$I$200</c15:sqref>
                        </c15:formulaRef>
                      </c:ext>
                    </c:extLst>
                    <c:numCache>
                      <c:formatCode>m/d/yyyy</c:formatCode>
                      <c:ptCount val="50"/>
                      <c:pt idx="0">
                        <c:v>44036</c:v>
                      </c:pt>
                      <c:pt idx="1">
                        <c:v>44037</c:v>
                      </c:pt>
                      <c:pt idx="2">
                        <c:v>44038</c:v>
                      </c:pt>
                      <c:pt idx="3">
                        <c:v>44039</c:v>
                      </c:pt>
                      <c:pt idx="4">
                        <c:v>44040</c:v>
                      </c:pt>
                      <c:pt idx="5">
                        <c:v>44041</c:v>
                      </c:pt>
                      <c:pt idx="6">
                        <c:v>44042</c:v>
                      </c:pt>
                      <c:pt idx="7">
                        <c:v>44043</c:v>
                      </c:pt>
                      <c:pt idx="8">
                        <c:v>44044</c:v>
                      </c:pt>
                      <c:pt idx="9">
                        <c:v>44045</c:v>
                      </c:pt>
                      <c:pt idx="10">
                        <c:v>44046</c:v>
                      </c:pt>
                      <c:pt idx="11">
                        <c:v>44047</c:v>
                      </c:pt>
                      <c:pt idx="12">
                        <c:v>44048</c:v>
                      </c:pt>
                      <c:pt idx="13">
                        <c:v>44049</c:v>
                      </c:pt>
                      <c:pt idx="14">
                        <c:v>44050</c:v>
                      </c:pt>
                      <c:pt idx="15">
                        <c:v>44051</c:v>
                      </c:pt>
                      <c:pt idx="16">
                        <c:v>44052</c:v>
                      </c:pt>
                      <c:pt idx="17">
                        <c:v>44053</c:v>
                      </c:pt>
                      <c:pt idx="18">
                        <c:v>44054</c:v>
                      </c:pt>
                      <c:pt idx="19">
                        <c:v>44055</c:v>
                      </c:pt>
                      <c:pt idx="20">
                        <c:v>44056</c:v>
                      </c:pt>
                      <c:pt idx="21">
                        <c:v>44057</c:v>
                      </c:pt>
                      <c:pt idx="22">
                        <c:v>44058</c:v>
                      </c:pt>
                      <c:pt idx="23">
                        <c:v>44059</c:v>
                      </c:pt>
                      <c:pt idx="24">
                        <c:v>44060</c:v>
                      </c:pt>
                      <c:pt idx="25">
                        <c:v>44061</c:v>
                      </c:pt>
                      <c:pt idx="26">
                        <c:v>44062</c:v>
                      </c:pt>
                      <c:pt idx="27">
                        <c:v>44063</c:v>
                      </c:pt>
                      <c:pt idx="28">
                        <c:v>44064</c:v>
                      </c:pt>
                      <c:pt idx="29">
                        <c:v>44065</c:v>
                      </c:pt>
                      <c:pt idx="30">
                        <c:v>44066</c:v>
                      </c:pt>
                      <c:pt idx="31">
                        <c:v>44067</c:v>
                      </c:pt>
                      <c:pt idx="32">
                        <c:v>44068</c:v>
                      </c:pt>
                      <c:pt idx="33">
                        <c:v>44069</c:v>
                      </c:pt>
                      <c:pt idx="34">
                        <c:v>44070</c:v>
                      </c:pt>
                      <c:pt idx="35">
                        <c:v>44071</c:v>
                      </c:pt>
                      <c:pt idx="36">
                        <c:v>44072</c:v>
                      </c:pt>
                      <c:pt idx="37">
                        <c:v>44073</c:v>
                      </c:pt>
                      <c:pt idx="38">
                        <c:v>44074</c:v>
                      </c:pt>
                      <c:pt idx="39">
                        <c:v>44075</c:v>
                      </c:pt>
                      <c:pt idx="40">
                        <c:v>44076</c:v>
                      </c:pt>
                      <c:pt idx="41">
                        <c:v>44077</c:v>
                      </c:pt>
                      <c:pt idx="42">
                        <c:v>44078</c:v>
                      </c:pt>
                      <c:pt idx="43">
                        <c:v>44079</c:v>
                      </c:pt>
                      <c:pt idx="44">
                        <c:v>44080</c:v>
                      </c:pt>
                      <c:pt idx="45">
                        <c:v>44081</c:v>
                      </c:pt>
                      <c:pt idx="46">
                        <c:v>44082</c:v>
                      </c:pt>
                      <c:pt idx="47">
                        <c:v>44083</c:v>
                      </c:pt>
                      <c:pt idx="48">
                        <c:v>44084</c:v>
                      </c:pt>
                      <c:pt idx="49">
                        <c:v>44085</c:v>
                      </c:pt>
                    </c:numCache>
                  </c:numRef>
                </c:cat>
                <c:val>
                  <c:numLit>
                    <c:ptCount val="0"/>
                  </c:numLit>
                </c:val>
                <c:extLst>
                  <c:ext xmlns:c16="http://schemas.microsoft.com/office/drawing/2014/chart" uri="{C3380CC4-5D6E-409C-BE32-E72D297353CC}">
                    <c16:uniqueId val="{0000000D-2B1F-4A5E-B13F-7D3412BEC31E}"/>
                  </c:ext>
                </c:extLst>
              </c15:ser>
            </c15:filteredBarSeries>
          </c:ext>
        </c:extLst>
      </c:barChart>
      <c:lineChart>
        <c:grouping val="standard"/>
        <c:varyColors val="0"/>
        <c:dLbls>
          <c:showLegendKey val="0"/>
          <c:showVal val="0"/>
          <c:showCatName val="0"/>
          <c:showSerName val="0"/>
          <c:showPercent val="0"/>
          <c:showBubbleSize val="0"/>
        </c:dLbls>
        <c:marker val="1"/>
        <c:smooth val="0"/>
        <c:axId val="596545392"/>
        <c:axId val="596544408"/>
        <c:extLst>
          <c:ext xmlns:c15="http://schemas.microsoft.com/office/drawing/2012/chart" uri="{02D57815-91ED-43cb-92C2-25804820EDAC}">
            <c15:filteredLineSeries>
              <c15:ser>
                <c:idx val="5"/>
                <c:order val="2"/>
                <c:tx>
                  <c:strRef>
                    <c:extLst>
                      <c:ext uri="{02D57815-91ED-43cb-92C2-25804820EDAC}">
                        <c15:formulaRef>
                          <c15:sqref>ICU!$F$2</c15:sqref>
                        </c15:formulaRef>
                      </c:ext>
                    </c:extLst>
                    <c:strCache>
                      <c:ptCount val="1"/>
                      <c:pt idx="0">
                        <c:v>ICU</c:v>
                      </c:pt>
                    </c:strCache>
                  </c:strRef>
                </c:tx>
                <c:spPr>
                  <a:ln w="28575" cap="rnd">
                    <a:noFill/>
                    <a:round/>
                  </a:ln>
                  <a:effectLst/>
                </c:spPr>
                <c:marker>
                  <c:symbol val="none"/>
                </c:marker>
                <c:cat>
                  <mc:AlternateContent xmlns:mc="http://schemas.openxmlformats.org/markup-compatibility/2006">
                    <mc:Choice xmlns:c16ac="http://schemas.microsoft.com/office/drawing/2014/chart/ac" Requires="c16ac">
                      <c16ac:multiLvlStrLit>
                        <c:ptCount val="0"/>
                      </c16ac:multiLvlStrLit>
                    </mc:Choice>
                    <mc:Fallback>
                      <c:strLit/>
                    </mc:Fallback>
                  </mc:AlternateContent>
                </c:cat>
                <c:val>
                  <c:numLit>
                    <c:ptCount val="0"/>
                  </c:numLit>
                </c:val>
                <c:smooth val="0"/>
                <c:extLst>
                  <c:ext xmlns:c16="http://schemas.microsoft.com/office/drawing/2014/chart" uri="{C3380CC4-5D6E-409C-BE32-E72D297353CC}">
                    <c16:uniqueId val="{0000002F-2B1F-4A5E-B13F-7D3412BEC31E}"/>
                  </c:ext>
                </c:extLst>
              </c15:ser>
            </c15:filteredLineSeries>
            <c15:filteredLineSeries>
              <c15:ser>
                <c:idx val="6"/>
                <c:order val="3"/>
                <c:tx>
                  <c:strRef>
                    <c:extLst xmlns:c15="http://schemas.microsoft.com/office/drawing/2012/chart">
                      <c:ext xmlns:c15="http://schemas.microsoft.com/office/drawing/2012/chart" uri="{02D57815-91ED-43cb-92C2-25804820EDAC}">
                        <c15:formulaRef>
                          <c15:sqref>ICU!$A$2</c15:sqref>
                        </c15:formulaRef>
                      </c:ext>
                    </c:extLst>
                    <c:strCache>
                      <c:ptCount val="1"/>
                      <c:pt idx="0">
                        <c:v>test</c:v>
                      </c:pt>
                    </c:strCache>
                  </c:strRef>
                </c:tx>
                <c:spPr>
                  <a:ln w="28575" cap="rnd">
                    <a:solidFill>
                      <a:schemeClr val="accent1">
                        <a:tint val="48000"/>
                      </a:schemeClr>
                    </a:solidFill>
                    <a:round/>
                  </a:ln>
                  <a:effectLst/>
                </c:spPr>
                <c:marker>
                  <c:symbol val="none"/>
                </c:marker>
                <c:cat>
                  <c:numLit>
                    <c:formatCode>m/d/yyyy</c:formatCode>
                    <c:ptCount val="61"/>
                    <c:pt idx="0">
                      <c:v>43949</c:v>
                    </c:pt>
                    <c:pt idx="1">
                      <c:v>43950</c:v>
                    </c:pt>
                    <c:pt idx="2">
                      <c:v>43951</c:v>
                    </c:pt>
                    <c:pt idx="3">
                      <c:v>43952</c:v>
                    </c:pt>
                    <c:pt idx="4">
                      <c:v>43953</c:v>
                    </c:pt>
                    <c:pt idx="5">
                      <c:v>43954</c:v>
                    </c:pt>
                    <c:pt idx="6">
                      <c:v>43955</c:v>
                    </c:pt>
                    <c:pt idx="7">
                      <c:v>43956</c:v>
                    </c:pt>
                    <c:pt idx="8">
                      <c:v>43957</c:v>
                    </c:pt>
                    <c:pt idx="9">
                      <c:v>43958</c:v>
                    </c:pt>
                    <c:pt idx="10">
                      <c:v>43959</c:v>
                    </c:pt>
                    <c:pt idx="11">
                      <c:v>43960</c:v>
                    </c:pt>
                    <c:pt idx="12">
                      <c:v>43961</c:v>
                    </c:pt>
                    <c:pt idx="13">
                      <c:v>43962</c:v>
                    </c:pt>
                    <c:pt idx="14">
                      <c:v>43963</c:v>
                    </c:pt>
                    <c:pt idx="15">
                      <c:v>43964</c:v>
                    </c:pt>
                    <c:pt idx="16">
                      <c:v>43965</c:v>
                    </c:pt>
                    <c:pt idx="17">
                      <c:v>43966</c:v>
                    </c:pt>
                    <c:pt idx="18">
                      <c:v>43967</c:v>
                    </c:pt>
                    <c:pt idx="19">
                      <c:v>43968</c:v>
                    </c:pt>
                    <c:pt idx="20">
                      <c:v>43969</c:v>
                    </c:pt>
                    <c:pt idx="21">
                      <c:v>43970</c:v>
                    </c:pt>
                    <c:pt idx="22">
                      <c:v>43971</c:v>
                    </c:pt>
                    <c:pt idx="23">
                      <c:v>43972</c:v>
                    </c:pt>
                    <c:pt idx="24">
                      <c:v>43973</c:v>
                    </c:pt>
                    <c:pt idx="25">
                      <c:v>43974</c:v>
                    </c:pt>
                    <c:pt idx="26">
                      <c:v>43975</c:v>
                    </c:pt>
                    <c:pt idx="27">
                      <c:v>43976</c:v>
                    </c:pt>
                    <c:pt idx="28">
                      <c:v>43977</c:v>
                    </c:pt>
                    <c:pt idx="29">
                      <c:v>43978</c:v>
                    </c:pt>
                    <c:pt idx="30">
                      <c:v>43979</c:v>
                    </c:pt>
                    <c:pt idx="31">
                      <c:v>43980</c:v>
                    </c:pt>
                    <c:pt idx="32">
                      <c:v>43981</c:v>
                    </c:pt>
                    <c:pt idx="33">
                      <c:v>43982</c:v>
                    </c:pt>
                    <c:pt idx="34">
                      <c:v>43983</c:v>
                    </c:pt>
                    <c:pt idx="35">
                      <c:v>43984</c:v>
                    </c:pt>
                    <c:pt idx="36">
                      <c:v>43985</c:v>
                    </c:pt>
                    <c:pt idx="37">
                      <c:v>43986</c:v>
                    </c:pt>
                    <c:pt idx="38">
                      <c:v>43987</c:v>
                    </c:pt>
                    <c:pt idx="39">
                      <c:v>43988</c:v>
                    </c:pt>
                    <c:pt idx="40">
                      <c:v>43989</c:v>
                    </c:pt>
                    <c:pt idx="41">
                      <c:v>43990</c:v>
                    </c:pt>
                    <c:pt idx="42">
                      <c:v>43991</c:v>
                    </c:pt>
                    <c:pt idx="43">
                      <c:v>43992</c:v>
                    </c:pt>
                    <c:pt idx="44">
                      <c:v>43993</c:v>
                    </c:pt>
                    <c:pt idx="45">
                      <c:v>43994</c:v>
                    </c:pt>
                    <c:pt idx="46">
                      <c:v>43995</c:v>
                    </c:pt>
                    <c:pt idx="47">
                      <c:v>43996</c:v>
                    </c:pt>
                    <c:pt idx="48">
                      <c:v>43997</c:v>
                    </c:pt>
                    <c:pt idx="49">
                      <c:v>43998</c:v>
                    </c:pt>
                    <c:pt idx="50">
                      <c:v>43999</c:v>
                    </c:pt>
                    <c:pt idx="51">
                      <c:v>44000</c:v>
                    </c:pt>
                    <c:pt idx="52">
                      <c:v>44001</c:v>
                    </c:pt>
                    <c:pt idx="53">
                      <c:v>44002</c:v>
                    </c:pt>
                    <c:pt idx="54">
                      <c:v>44003</c:v>
                    </c:pt>
                    <c:pt idx="55">
                      <c:v>44004</c:v>
                    </c:pt>
                    <c:pt idx="56">
                      <c:v>44005</c:v>
                    </c:pt>
                    <c:pt idx="57">
                      <c:v>44006</c:v>
                    </c:pt>
                    <c:pt idx="58">
                      <c:v>44007</c:v>
                    </c:pt>
                    <c:pt idx="59">
                      <c:v>44008</c:v>
                    </c:pt>
                    <c:pt idx="60">
                      <c:v>44009</c:v>
                    </c:pt>
                  </c:numLit>
                </c:cat>
                <c:val>
                  <c:numLit>
                    <c:ptCount val="0"/>
                  </c:numLit>
                </c:val>
                <c:smooth val="0"/>
                <c:extLst xmlns:c15="http://schemas.microsoft.com/office/drawing/2012/chart">
                  <c:ext xmlns:c16="http://schemas.microsoft.com/office/drawing/2014/chart" uri="{C3380CC4-5D6E-409C-BE32-E72D297353CC}">
                    <c16:uniqueId val="{00000031-2B1F-4A5E-B13F-7D3412BEC31E}"/>
                  </c:ext>
                </c:extLst>
              </c15:ser>
            </c15:filteredLineSeries>
          </c:ext>
        </c:extLst>
      </c:lineChart>
      <c:dateAx>
        <c:axId val="596545392"/>
        <c:scaling>
          <c:orientation val="minMax"/>
        </c:scaling>
        <c:delete val="0"/>
        <c:axPos val="b"/>
        <c:numFmt formatCode="d/m;@" sourceLinked="0"/>
        <c:majorTickMark val="out"/>
        <c:minorTickMark val="none"/>
        <c:tickLblPos val="nextTo"/>
        <c:spPr>
          <a:noFill/>
          <a:ln w="9525" cap="flat" cmpd="sng" algn="ctr">
            <a:solidFill>
              <a:schemeClr val="bg2">
                <a:lumMod val="25000"/>
              </a:schemeClr>
            </a:solidFill>
            <a:round/>
          </a:ln>
          <a:effectLst/>
        </c:spPr>
        <c:txPr>
          <a:bodyPr rot="-27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14"/>
        <c:majorTimeUnit val="days"/>
        <c:minorUnit val="3"/>
      </c:dateAx>
      <c:valAx>
        <c:axId val="596544408"/>
        <c:scaling>
          <c:orientation val="minMax"/>
          <c:max val="50"/>
          <c:min val="0"/>
        </c:scaling>
        <c:delete val="0"/>
        <c:axPos val="l"/>
        <c:numFmt formatCode="#,##0" sourceLinked="0"/>
        <c:majorTickMark val="none"/>
        <c:minorTickMark val="none"/>
        <c:tickLblPos val="nextTo"/>
        <c:spPr>
          <a:noFill/>
          <a:ln w="88900">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NL"/>
          </a:p>
        </c:txPr>
        <c:crossAx val="596545392"/>
        <c:crosses val="autoZero"/>
        <c:crossBetween val="midCat"/>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63500" cap="flat" cmpd="sng" algn="ctr">
      <a:solidFill>
        <a:schemeClr val="bg2">
          <a:lumMod val="2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u="sng" kern="1200" spc="100" baseline="0">
                <a:ln>
                  <a:noFill/>
                </a:ln>
                <a:solidFill>
                  <a:schemeClr val="tx1">
                    <a:lumMod val="75000"/>
                    <a:lumOff val="25000"/>
                  </a:schemeClr>
                </a:solidFill>
                <a:effectLst/>
              </a:rPr>
              <a:t>Dutch Patients with COVID-19 in the hospital right now</a:t>
            </a:r>
          </a:p>
        </c:rich>
      </c:tx>
      <c:layout>
        <c:manualLayout>
          <c:xMode val="edge"/>
          <c:yMode val="edge"/>
          <c:x val="0.18014444444444444"/>
          <c:y val="5.84481944444444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2079119594666262E-2"/>
          <c:y val="0.10974089367403789"/>
          <c:w val="0.87113992035779286"/>
          <c:h val="0.81741938492698007"/>
        </c:manualLayout>
      </c:layout>
      <c:barChart>
        <c:barDir val="col"/>
        <c:grouping val="stacked"/>
        <c:varyColors val="0"/>
        <c:ser>
          <c:idx val="0"/>
          <c:order val="0"/>
          <c:tx>
            <c:strRef>
              <c:f>ICU!$H$1</c:f>
              <c:strCache>
                <c:ptCount val="1"/>
                <c:pt idx="0">
                  <c:v>Non-ICU</c:v>
                </c:pt>
              </c:strCache>
            </c:strRef>
          </c:tx>
          <c:spPr>
            <a:solidFill>
              <a:schemeClr val="accent2">
                <a:lumMod val="60000"/>
                <a:lumOff val="40000"/>
              </a:schemeClr>
            </a:solidFill>
            <a:ln>
              <a:solidFill>
                <a:schemeClr val="accent2">
                  <a:lumMod val="75000"/>
                </a:schemeClr>
              </a:solid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42-F893-4241-AA06-58D536B3F05D}"/>
                </c:ext>
              </c:extLst>
            </c:dLbl>
            <c:dLbl>
              <c:idx val="1"/>
              <c:delete val="1"/>
              <c:extLst>
                <c:ext xmlns:c15="http://schemas.microsoft.com/office/drawing/2012/chart" uri="{CE6537A1-D6FC-4f65-9D91-7224C49458BB}"/>
                <c:ext xmlns:c16="http://schemas.microsoft.com/office/drawing/2014/chart" uri="{C3380CC4-5D6E-409C-BE32-E72D297353CC}">
                  <c16:uniqueId val="{00000043-F893-4241-AA06-58D536B3F05D}"/>
                </c:ext>
              </c:extLst>
            </c:dLbl>
            <c:dLbl>
              <c:idx val="2"/>
              <c:delete val="1"/>
              <c:extLst>
                <c:ext xmlns:c15="http://schemas.microsoft.com/office/drawing/2012/chart" uri="{CE6537A1-D6FC-4f65-9D91-7224C49458BB}"/>
                <c:ext xmlns:c16="http://schemas.microsoft.com/office/drawing/2014/chart" uri="{C3380CC4-5D6E-409C-BE32-E72D297353CC}">
                  <c16:uniqueId val="{00000044-F893-4241-AA06-58D536B3F05D}"/>
                </c:ext>
              </c:extLst>
            </c:dLbl>
            <c:dLbl>
              <c:idx val="3"/>
              <c:delete val="1"/>
              <c:extLst>
                <c:ext xmlns:c15="http://schemas.microsoft.com/office/drawing/2012/chart" uri="{CE6537A1-D6FC-4f65-9D91-7224C49458BB}"/>
                <c:ext xmlns:c16="http://schemas.microsoft.com/office/drawing/2014/chart" uri="{C3380CC4-5D6E-409C-BE32-E72D297353CC}">
                  <c16:uniqueId val="{00000046-F893-4241-AA06-58D536B3F05D}"/>
                </c:ext>
              </c:extLst>
            </c:dLbl>
            <c:dLbl>
              <c:idx val="4"/>
              <c:delete val="1"/>
              <c:extLst>
                <c:ext xmlns:c15="http://schemas.microsoft.com/office/drawing/2012/chart" uri="{CE6537A1-D6FC-4f65-9D91-7224C49458BB}"/>
                <c:ext xmlns:c16="http://schemas.microsoft.com/office/drawing/2014/chart" uri="{C3380CC4-5D6E-409C-BE32-E72D297353CC}">
                  <c16:uniqueId val="{00000045-F893-4241-AA06-58D536B3F05D}"/>
                </c:ext>
              </c:extLst>
            </c:dLbl>
            <c:dLbl>
              <c:idx val="5"/>
              <c:delete val="1"/>
              <c:extLst>
                <c:ext xmlns:c15="http://schemas.microsoft.com/office/drawing/2012/chart" uri="{CE6537A1-D6FC-4f65-9D91-7224C49458BB}"/>
                <c:ext xmlns:c16="http://schemas.microsoft.com/office/drawing/2014/chart" uri="{C3380CC4-5D6E-409C-BE32-E72D297353CC}">
                  <c16:uniqueId val="{00000049-F893-4241-AA06-58D536B3F05D}"/>
                </c:ext>
              </c:extLst>
            </c:dLbl>
            <c:dLbl>
              <c:idx val="6"/>
              <c:delete val="1"/>
              <c:extLst>
                <c:ext xmlns:c15="http://schemas.microsoft.com/office/drawing/2012/chart" uri="{CE6537A1-D6FC-4f65-9D91-7224C49458BB}"/>
                <c:ext xmlns:c16="http://schemas.microsoft.com/office/drawing/2014/chart" uri="{C3380CC4-5D6E-409C-BE32-E72D297353CC}">
                  <c16:uniqueId val="{00000047-F893-4241-AA06-58D536B3F05D}"/>
                </c:ext>
              </c:extLst>
            </c:dLbl>
            <c:dLbl>
              <c:idx val="7"/>
              <c:delete val="1"/>
              <c:extLst>
                <c:ext xmlns:c15="http://schemas.microsoft.com/office/drawing/2012/chart" uri="{CE6537A1-D6FC-4f65-9D91-7224C49458BB}"/>
                <c:ext xmlns:c16="http://schemas.microsoft.com/office/drawing/2014/chart" uri="{C3380CC4-5D6E-409C-BE32-E72D297353CC}">
                  <c16:uniqueId val="{00000048-F893-4241-AA06-58D536B3F05D}"/>
                </c:ext>
              </c:extLst>
            </c:dLbl>
            <c:dLbl>
              <c:idx val="8"/>
              <c:delete val="1"/>
              <c:extLst>
                <c:ext xmlns:c15="http://schemas.microsoft.com/office/drawing/2012/chart" uri="{CE6537A1-D6FC-4f65-9D91-7224C49458BB}"/>
                <c:ext xmlns:c16="http://schemas.microsoft.com/office/drawing/2014/chart" uri="{C3380CC4-5D6E-409C-BE32-E72D297353CC}">
                  <c16:uniqueId val="{0000004A-F893-4241-AA06-58D536B3F05D}"/>
                </c:ext>
              </c:extLst>
            </c:dLbl>
            <c:dLbl>
              <c:idx val="9"/>
              <c:delete val="1"/>
              <c:extLst>
                <c:ext xmlns:c15="http://schemas.microsoft.com/office/drawing/2012/chart" uri="{CE6537A1-D6FC-4f65-9D91-7224C49458BB}"/>
                <c:ext xmlns:c16="http://schemas.microsoft.com/office/drawing/2014/chart" uri="{C3380CC4-5D6E-409C-BE32-E72D297353CC}">
                  <c16:uniqueId val="{0000004C-F893-4241-AA06-58D536B3F05D}"/>
                </c:ext>
              </c:extLst>
            </c:dLbl>
            <c:dLbl>
              <c:idx val="10"/>
              <c:delete val="1"/>
              <c:extLst>
                <c:ext xmlns:c15="http://schemas.microsoft.com/office/drawing/2012/chart" uri="{CE6537A1-D6FC-4f65-9D91-7224C49458BB}"/>
                <c:ext xmlns:c16="http://schemas.microsoft.com/office/drawing/2014/chart" uri="{C3380CC4-5D6E-409C-BE32-E72D297353CC}">
                  <c16:uniqueId val="{0000004B-F893-4241-AA06-58D536B3F05D}"/>
                </c:ext>
              </c:extLst>
            </c:dLbl>
            <c:dLbl>
              <c:idx val="11"/>
              <c:delete val="1"/>
              <c:extLst>
                <c:ext xmlns:c15="http://schemas.microsoft.com/office/drawing/2012/chart" uri="{CE6537A1-D6FC-4f65-9D91-7224C49458BB}"/>
                <c:ext xmlns:c16="http://schemas.microsoft.com/office/drawing/2014/chart" uri="{C3380CC4-5D6E-409C-BE32-E72D297353CC}">
                  <c16:uniqueId val="{0000004D-F893-4241-AA06-58D536B3F05D}"/>
                </c:ext>
              </c:extLst>
            </c:dLbl>
            <c:dLbl>
              <c:idx val="12"/>
              <c:delete val="1"/>
              <c:extLst>
                <c:ext xmlns:c15="http://schemas.microsoft.com/office/drawing/2012/chart" uri="{CE6537A1-D6FC-4f65-9D91-7224C49458BB}"/>
                <c:ext xmlns:c16="http://schemas.microsoft.com/office/drawing/2014/chart" uri="{C3380CC4-5D6E-409C-BE32-E72D297353CC}">
                  <c16:uniqueId val="{0000004E-F893-4241-AA06-58D536B3F05D}"/>
                </c:ext>
              </c:extLst>
            </c:dLbl>
            <c:dLbl>
              <c:idx val="13"/>
              <c:delete val="1"/>
              <c:extLst>
                <c:ext xmlns:c15="http://schemas.microsoft.com/office/drawing/2012/chart" uri="{CE6537A1-D6FC-4f65-9D91-7224C49458BB}"/>
                <c:ext xmlns:c16="http://schemas.microsoft.com/office/drawing/2014/chart" uri="{C3380CC4-5D6E-409C-BE32-E72D297353CC}">
                  <c16:uniqueId val="{0000004F-F893-4241-AA06-58D536B3F05D}"/>
                </c:ext>
              </c:extLst>
            </c:dLbl>
            <c:dLbl>
              <c:idx val="15"/>
              <c:delete val="1"/>
              <c:extLst>
                <c:ext xmlns:c15="http://schemas.microsoft.com/office/drawing/2012/chart" uri="{CE6537A1-D6FC-4f65-9D91-7224C49458BB}"/>
                <c:ext xmlns:c16="http://schemas.microsoft.com/office/drawing/2014/chart" uri="{C3380CC4-5D6E-409C-BE32-E72D297353CC}">
                  <c16:uniqueId val="{00000050-F893-4241-AA06-58D536B3F05D}"/>
                </c:ext>
              </c:extLst>
            </c:dLbl>
            <c:dLbl>
              <c:idx val="16"/>
              <c:delete val="1"/>
              <c:extLst>
                <c:ext xmlns:c15="http://schemas.microsoft.com/office/drawing/2012/chart" uri="{CE6537A1-D6FC-4f65-9D91-7224C49458BB}"/>
                <c:ext xmlns:c16="http://schemas.microsoft.com/office/drawing/2014/chart" uri="{C3380CC4-5D6E-409C-BE32-E72D297353CC}">
                  <c16:uniqueId val="{00000052-F893-4241-AA06-58D536B3F05D}"/>
                </c:ext>
              </c:extLst>
            </c:dLbl>
            <c:dLbl>
              <c:idx val="17"/>
              <c:delete val="1"/>
              <c:extLst>
                <c:ext xmlns:c15="http://schemas.microsoft.com/office/drawing/2012/chart" uri="{CE6537A1-D6FC-4f65-9D91-7224C49458BB}"/>
                <c:ext xmlns:c16="http://schemas.microsoft.com/office/drawing/2014/chart" uri="{C3380CC4-5D6E-409C-BE32-E72D297353CC}">
                  <c16:uniqueId val="{00000053-F893-4241-AA06-58D536B3F05D}"/>
                </c:ext>
              </c:extLst>
            </c:dLbl>
            <c:dLbl>
              <c:idx val="18"/>
              <c:delete val="1"/>
              <c:extLst>
                <c:ext xmlns:c15="http://schemas.microsoft.com/office/drawing/2012/chart" uri="{CE6537A1-D6FC-4f65-9D91-7224C49458BB}"/>
                <c:ext xmlns:c16="http://schemas.microsoft.com/office/drawing/2014/chart" uri="{C3380CC4-5D6E-409C-BE32-E72D297353CC}">
                  <c16:uniqueId val="{00000051-F893-4241-AA06-58D536B3F05D}"/>
                </c:ext>
              </c:extLst>
            </c:dLbl>
            <c:dLbl>
              <c:idx val="19"/>
              <c:delete val="1"/>
              <c:extLst>
                <c:ext xmlns:c15="http://schemas.microsoft.com/office/drawing/2012/chart" uri="{CE6537A1-D6FC-4f65-9D91-7224C49458BB}"/>
                <c:ext xmlns:c16="http://schemas.microsoft.com/office/drawing/2014/chart" uri="{C3380CC4-5D6E-409C-BE32-E72D297353CC}">
                  <c16:uniqueId val="{00000055-F893-4241-AA06-58D536B3F05D}"/>
                </c:ext>
              </c:extLst>
            </c:dLbl>
            <c:dLbl>
              <c:idx val="20"/>
              <c:delete val="1"/>
              <c:extLst>
                <c:ext xmlns:c15="http://schemas.microsoft.com/office/drawing/2012/chart" uri="{CE6537A1-D6FC-4f65-9D91-7224C49458BB}"/>
                <c:ext xmlns:c16="http://schemas.microsoft.com/office/drawing/2014/chart" uri="{C3380CC4-5D6E-409C-BE32-E72D297353CC}">
                  <c16:uniqueId val="{00000057-F893-4241-AA06-58D536B3F05D}"/>
                </c:ext>
              </c:extLst>
            </c:dLbl>
            <c:dLbl>
              <c:idx val="21"/>
              <c:delete val="1"/>
              <c:extLst>
                <c:ext xmlns:c15="http://schemas.microsoft.com/office/drawing/2012/chart" uri="{CE6537A1-D6FC-4f65-9D91-7224C49458BB}"/>
                <c:ext xmlns:c16="http://schemas.microsoft.com/office/drawing/2014/chart" uri="{C3380CC4-5D6E-409C-BE32-E72D297353CC}">
                  <c16:uniqueId val="{00000054-F893-4241-AA06-58D536B3F05D}"/>
                </c:ext>
              </c:extLst>
            </c:dLbl>
            <c:dLbl>
              <c:idx val="22"/>
              <c:delete val="1"/>
              <c:extLst>
                <c:ext xmlns:c15="http://schemas.microsoft.com/office/drawing/2012/chart" uri="{CE6537A1-D6FC-4f65-9D91-7224C49458BB}"/>
                <c:ext xmlns:c16="http://schemas.microsoft.com/office/drawing/2014/chart" uri="{C3380CC4-5D6E-409C-BE32-E72D297353CC}">
                  <c16:uniqueId val="{00000059-F893-4241-AA06-58D536B3F05D}"/>
                </c:ext>
              </c:extLst>
            </c:dLbl>
            <c:dLbl>
              <c:idx val="23"/>
              <c:delete val="1"/>
              <c:extLst>
                <c:ext xmlns:c15="http://schemas.microsoft.com/office/drawing/2012/chart" uri="{CE6537A1-D6FC-4f65-9D91-7224C49458BB}"/>
                <c:ext xmlns:c16="http://schemas.microsoft.com/office/drawing/2014/chart" uri="{C3380CC4-5D6E-409C-BE32-E72D297353CC}">
                  <c16:uniqueId val="{0000005B-F893-4241-AA06-58D536B3F05D}"/>
                </c:ext>
              </c:extLst>
            </c:dLbl>
            <c:dLbl>
              <c:idx val="24"/>
              <c:delete val="1"/>
              <c:extLst>
                <c:ext xmlns:c15="http://schemas.microsoft.com/office/drawing/2012/chart" uri="{CE6537A1-D6FC-4f65-9D91-7224C49458BB}"/>
                <c:ext xmlns:c16="http://schemas.microsoft.com/office/drawing/2014/chart" uri="{C3380CC4-5D6E-409C-BE32-E72D297353CC}">
                  <c16:uniqueId val="{00000058-F893-4241-AA06-58D536B3F05D}"/>
                </c:ext>
              </c:extLst>
            </c:dLbl>
            <c:dLbl>
              <c:idx val="25"/>
              <c:delete val="1"/>
              <c:extLst>
                <c:ext xmlns:c15="http://schemas.microsoft.com/office/drawing/2012/chart" uri="{CE6537A1-D6FC-4f65-9D91-7224C49458BB}"/>
                <c:ext xmlns:c16="http://schemas.microsoft.com/office/drawing/2014/chart" uri="{C3380CC4-5D6E-409C-BE32-E72D297353CC}">
                  <c16:uniqueId val="{0000005A-F893-4241-AA06-58D536B3F05D}"/>
                </c:ext>
              </c:extLst>
            </c:dLbl>
            <c:dLbl>
              <c:idx val="26"/>
              <c:delete val="1"/>
              <c:extLst>
                <c:ext xmlns:c15="http://schemas.microsoft.com/office/drawing/2012/chart" uri="{CE6537A1-D6FC-4f65-9D91-7224C49458BB}"/>
                <c:ext xmlns:c16="http://schemas.microsoft.com/office/drawing/2014/chart" uri="{C3380CC4-5D6E-409C-BE32-E72D297353CC}">
                  <c16:uniqueId val="{00000056-F893-4241-AA06-58D536B3F05D}"/>
                </c:ext>
              </c:extLst>
            </c:dLbl>
            <c:dLbl>
              <c:idx val="27"/>
              <c:delete val="1"/>
              <c:extLst>
                <c:ext xmlns:c15="http://schemas.microsoft.com/office/drawing/2012/chart" uri="{CE6537A1-D6FC-4f65-9D91-7224C49458BB}"/>
                <c:ext xmlns:c16="http://schemas.microsoft.com/office/drawing/2014/chart" uri="{C3380CC4-5D6E-409C-BE32-E72D297353CC}">
                  <c16:uniqueId val="{0000005E-F893-4241-AA06-58D536B3F05D}"/>
                </c:ext>
              </c:extLst>
            </c:dLbl>
            <c:dLbl>
              <c:idx val="28"/>
              <c:delete val="1"/>
              <c:extLst>
                <c:ext xmlns:c15="http://schemas.microsoft.com/office/drawing/2012/chart" uri="{CE6537A1-D6FC-4f65-9D91-7224C49458BB}"/>
                <c:ext xmlns:c16="http://schemas.microsoft.com/office/drawing/2014/chart" uri="{C3380CC4-5D6E-409C-BE32-E72D297353CC}">
                  <c16:uniqueId val="{0000005F-F893-4241-AA06-58D536B3F05D}"/>
                </c:ext>
              </c:extLst>
            </c:dLbl>
            <c:dLbl>
              <c:idx val="29"/>
              <c:delete val="1"/>
              <c:extLst>
                <c:ext xmlns:c15="http://schemas.microsoft.com/office/drawing/2012/chart" uri="{CE6537A1-D6FC-4f65-9D91-7224C49458BB}"/>
                <c:ext xmlns:c16="http://schemas.microsoft.com/office/drawing/2014/chart" uri="{C3380CC4-5D6E-409C-BE32-E72D297353CC}">
                  <c16:uniqueId val="{0000005D-F893-4241-AA06-58D536B3F05D}"/>
                </c:ext>
              </c:extLst>
            </c:dLbl>
            <c:dLbl>
              <c:idx val="30"/>
              <c:delete val="1"/>
              <c:extLst>
                <c:ext xmlns:c15="http://schemas.microsoft.com/office/drawing/2012/chart" uri="{CE6537A1-D6FC-4f65-9D91-7224C49458BB}"/>
                <c:ext xmlns:c16="http://schemas.microsoft.com/office/drawing/2014/chart" uri="{C3380CC4-5D6E-409C-BE32-E72D297353CC}">
                  <c16:uniqueId val="{00000060-F893-4241-AA06-58D536B3F05D}"/>
                </c:ext>
              </c:extLst>
            </c:dLbl>
            <c:dLbl>
              <c:idx val="31"/>
              <c:delete val="1"/>
              <c:extLst>
                <c:ext xmlns:c15="http://schemas.microsoft.com/office/drawing/2012/chart" uri="{CE6537A1-D6FC-4f65-9D91-7224C49458BB}"/>
                <c:ext xmlns:c16="http://schemas.microsoft.com/office/drawing/2014/chart" uri="{C3380CC4-5D6E-409C-BE32-E72D297353CC}">
                  <c16:uniqueId val="{0000005C-F893-4241-AA06-58D536B3F05D}"/>
                </c:ext>
              </c:extLst>
            </c:dLbl>
            <c:dLbl>
              <c:idx val="32"/>
              <c:delete val="1"/>
              <c:extLst>
                <c:ext xmlns:c15="http://schemas.microsoft.com/office/drawing/2012/chart" uri="{CE6537A1-D6FC-4f65-9D91-7224C49458BB}"/>
                <c:ext xmlns:c16="http://schemas.microsoft.com/office/drawing/2014/chart" uri="{C3380CC4-5D6E-409C-BE32-E72D297353CC}">
                  <c16:uniqueId val="{00000063-F893-4241-AA06-58D536B3F05D}"/>
                </c:ext>
              </c:extLst>
            </c:dLbl>
            <c:dLbl>
              <c:idx val="33"/>
              <c:delete val="1"/>
              <c:extLst>
                <c:ext xmlns:c15="http://schemas.microsoft.com/office/drawing/2012/chart" uri="{CE6537A1-D6FC-4f65-9D91-7224C49458BB}"/>
                <c:ext xmlns:c16="http://schemas.microsoft.com/office/drawing/2014/chart" uri="{C3380CC4-5D6E-409C-BE32-E72D297353CC}">
                  <c16:uniqueId val="{00000062-F893-4241-AA06-58D536B3F05D}"/>
                </c:ext>
              </c:extLst>
            </c:dLbl>
            <c:dLbl>
              <c:idx val="34"/>
              <c:delete val="1"/>
              <c:extLst>
                <c:ext xmlns:c15="http://schemas.microsoft.com/office/drawing/2012/chart" uri="{CE6537A1-D6FC-4f65-9D91-7224C49458BB}"/>
                <c:ext xmlns:c16="http://schemas.microsoft.com/office/drawing/2014/chart" uri="{C3380CC4-5D6E-409C-BE32-E72D297353CC}">
                  <c16:uniqueId val="{00000061-F893-4241-AA06-58D536B3F05D}"/>
                </c:ext>
              </c:extLst>
            </c:dLbl>
            <c:dLbl>
              <c:idx val="36"/>
              <c:delete val="1"/>
              <c:extLst>
                <c:ext xmlns:c15="http://schemas.microsoft.com/office/drawing/2012/chart" uri="{CE6537A1-D6FC-4f65-9D91-7224C49458BB}"/>
                <c:ext xmlns:c16="http://schemas.microsoft.com/office/drawing/2014/chart" uri="{C3380CC4-5D6E-409C-BE32-E72D297353CC}">
                  <c16:uniqueId val="{00000067-F893-4241-AA06-58D536B3F05D}"/>
                </c:ext>
              </c:extLst>
            </c:dLbl>
            <c:dLbl>
              <c:idx val="37"/>
              <c:delete val="1"/>
              <c:extLst>
                <c:ext xmlns:c15="http://schemas.microsoft.com/office/drawing/2012/chart" uri="{CE6537A1-D6FC-4f65-9D91-7224C49458BB}"/>
                <c:ext xmlns:c16="http://schemas.microsoft.com/office/drawing/2014/chart" uri="{C3380CC4-5D6E-409C-BE32-E72D297353CC}">
                  <c16:uniqueId val="{00000065-F893-4241-AA06-58D536B3F05D}"/>
                </c:ext>
              </c:extLst>
            </c:dLbl>
            <c:dLbl>
              <c:idx val="38"/>
              <c:delete val="1"/>
              <c:extLst>
                <c:ext xmlns:c15="http://schemas.microsoft.com/office/drawing/2012/chart" uri="{CE6537A1-D6FC-4f65-9D91-7224C49458BB}"/>
                <c:ext xmlns:c16="http://schemas.microsoft.com/office/drawing/2014/chart" uri="{C3380CC4-5D6E-409C-BE32-E72D297353CC}">
                  <c16:uniqueId val="{00000064-F893-4241-AA06-58D536B3F05D}"/>
                </c:ext>
              </c:extLst>
            </c:dLbl>
            <c:dLbl>
              <c:idx val="39"/>
              <c:delete val="1"/>
              <c:extLst>
                <c:ext xmlns:c15="http://schemas.microsoft.com/office/drawing/2012/chart" uri="{CE6537A1-D6FC-4f65-9D91-7224C49458BB}"/>
                <c:ext xmlns:c16="http://schemas.microsoft.com/office/drawing/2014/chart" uri="{C3380CC4-5D6E-409C-BE32-E72D297353CC}">
                  <c16:uniqueId val="{0000006B-F893-4241-AA06-58D536B3F05D}"/>
                </c:ext>
              </c:extLst>
            </c:dLbl>
            <c:dLbl>
              <c:idx val="40"/>
              <c:delete val="1"/>
              <c:extLst>
                <c:ext xmlns:c15="http://schemas.microsoft.com/office/drawing/2012/chart" uri="{CE6537A1-D6FC-4f65-9D91-7224C49458BB}"/>
                <c:ext xmlns:c16="http://schemas.microsoft.com/office/drawing/2014/chart" uri="{C3380CC4-5D6E-409C-BE32-E72D297353CC}">
                  <c16:uniqueId val="{00000068-F893-4241-AA06-58D536B3F05D}"/>
                </c:ext>
              </c:extLst>
            </c:dLbl>
            <c:dLbl>
              <c:idx val="41"/>
              <c:delete val="1"/>
              <c:extLst>
                <c:ext xmlns:c15="http://schemas.microsoft.com/office/drawing/2012/chart" uri="{CE6537A1-D6FC-4f65-9D91-7224C49458BB}"/>
                <c:ext xmlns:c16="http://schemas.microsoft.com/office/drawing/2014/chart" uri="{C3380CC4-5D6E-409C-BE32-E72D297353CC}">
                  <c16:uniqueId val="{0000006A-F893-4241-AA06-58D536B3F05D}"/>
                </c:ext>
              </c:extLst>
            </c:dLbl>
            <c:dLbl>
              <c:idx val="42"/>
              <c:delete val="1"/>
              <c:extLst>
                <c:ext xmlns:c15="http://schemas.microsoft.com/office/drawing/2012/chart" uri="{CE6537A1-D6FC-4f65-9D91-7224C49458BB}"/>
                <c:ext xmlns:c16="http://schemas.microsoft.com/office/drawing/2014/chart" uri="{C3380CC4-5D6E-409C-BE32-E72D297353CC}">
                  <c16:uniqueId val="{00000066-F893-4241-AA06-58D536B3F05D}"/>
                </c:ext>
              </c:extLst>
            </c:dLbl>
            <c:dLbl>
              <c:idx val="43"/>
              <c:delete val="1"/>
              <c:extLst>
                <c:ext xmlns:c15="http://schemas.microsoft.com/office/drawing/2012/chart" uri="{CE6537A1-D6FC-4f65-9D91-7224C49458BB}"/>
                <c:ext xmlns:c16="http://schemas.microsoft.com/office/drawing/2014/chart" uri="{C3380CC4-5D6E-409C-BE32-E72D297353CC}">
                  <c16:uniqueId val="{0000006C-F893-4241-AA06-58D536B3F05D}"/>
                </c:ext>
              </c:extLst>
            </c:dLbl>
            <c:dLbl>
              <c:idx val="44"/>
              <c:delete val="1"/>
              <c:extLst>
                <c:ext xmlns:c15="http://schemas.microsoft.com/office/drawing/2012/chart" uri="{CE6537A1-D6FC-4f65-9D91-7224C49458BB}"/>
                <c:ext xmlns:c16="http://schemas.microsoft.com/office/drawing/2014/chart" uri="{C3380CC4-5D6E-409C-BE32-E72D297353CC}">
                  <c16:uniqueId val="{00000069-F893-4241-AA06-58D536B3F05D}"/>
                </c:ext>
              </c:extLst>
            </c:dLbl>
            <c:dLbl>
              <c:idx val="45"/>
              <c:delete val="1"/>
              <c:extLst>
                <c:ext xmlns:c15="http://schemas.microsoft.com/office/drawing/2012/chart" uri="{CE6537A1-D6FC-4f65-9D91-7224C49458BB}"/>
                <c:ext xmlns:c16="http://schemas.microsoft.com/office/drawing/2014/chart" uri="{C3380CC4-5D6E-409C-BE32-E72D297353CC}">
                  <c16:uniqueId val="{0000006D-F893-4241-AA06-58D536B3F05D}"/>
                </c:ext>
              </c:extLst>
            </c:dLbl>
            <c:dLbl>
              <c:idx val="46"/>
              <c:delete val="1"/>
              <c:extLst>
                <c:ext xmlns:c15="http://schemas.microsoft.com/office/drawing/2012/chart" uri="{CE6537A1-D6FC-4f65-9D91-7224C49458BB}"/>
                <c:ext xmlns:c16="http://schemas.microsoft.com/office/drawing/2014/chart" uri="{C3380CC4-5D6E-409C-BE32-E72D297353CC}">
                  <c16:uniqueId val="{00000012-F893-4241-AA06-58D536B3F05D}"/>
                </c:ext>
              </c:extLst>
            </c:dLbl>
            <c:dLbl>
              <c:idx val="47"/>
              <c:delete val="1"/>
              <c:extLst>
                <c:ext xmlns:c15="http://schemas.microsoft.com/office/drawing/2012/chart" uri="{CE6537A1-D6FC-4f65-9D91-7224C49458BB}"/>
                <c:ext xmlns:c16="http://schemas.microsoft.com/office/drawing/2014/chart" uri="{C3380CC4-5D6E-409C-BE32-E72D297353CC}">
                  <c16:uniqueId val="{0000006E-F893-4241-AA06-58D536B3F05D}"/>
                </c:ext>
              </c:extLst>
            </c:dLbl>
            <c:dLbl>
              <c:idx val="48"/>
              <c:delete val="1"/>
              <c:extLst>
                <c:ext xmlns:c15="http://schemas.microsoft.com/office/drawing/2012/chart" uri="{CE6537A1-D6FC-4f65-9D91-7224C49458BB}"/>
                <c:ext xmlns:c16="http://schemas.microsoft.com/office/drawing/2014/chart" uri="{C3380CC4-5D6E-409C-BE32-E72D297353CC}">
                  <c16:uniqueId val="{00000011-F0F0-45BC-854F-240ECB5EDC83}"/>
                </c:ext>
              </c:extLst>
            </c:dLbl>
            <c:dLbl>
              <c:idx val="49"/>
              <c:delete val="1"/>
              <c:extLst>
                <c:ext xmlns:c15="http://schemas.microsoft.com/office/drawing/2012/chart" uri="{CE6537A1-D6FC-4f65-9D91-7224C49458BB}"/>
                <c:ext xmlns:c16="http://schemas.microsoft.com/office/drawing/2014/chart" uri="{C3380CC4-5D6E-409C-BE32-E72D297353CC}">
                  <c16:uniqueId val="{00000011-5ECF-4171-9082-CAA6A3D9147F}"/>
                </c:ext>
              </c:extLst>
            </c:dLbl>
            <c:dLbl>
              <c:idx val="50"/>
              <c:delete val="1"/>
              <c:extLst>
                <c:ext xmlns:c15="http://schemas.microsoft.com/office/drawing/2012/chart" uri="{CE6537A1-D6FC-4f65-9D91-7224C49458BB}"/>
                <c:ext xmlns:c16="http://schemas.microsoft.com/office/drawing/2014/chart" uri="{C3380CC4-5D6E-409C-BE32-E72D297353CC}">
                  <c16:uniqueId val="{00000013-5ECF-4171-9082-CAA6A3D9147F}"/>
                </c:ext>
              </c:extLst>
            </c:dLbl>
            <c:dLbl>
              <c:idx val="51"/>
              <c:delete val="1"/>
              <c:extLst>
                <c:ext xmlns:c15="http://schemas.microsoft.com/office/drawing/2012/chart" uri="{CE6537A1-D6FC-4f65-9D91-7224C49458BB}"/>
                <c:ext xmlns:c16="http://schemas.microsoft.com/office/drawing/2014/chart" uri="{C3380CC4-5D6E-409C-BE32-E72D297353CC}">
                  <c16:uniqueId val="{00000012-D8C0-4F55-A995-6A3A1F09874A}"/>
                </c:ext>
              </c:extLst>
            </c:dLbl>
            <c:dLbl>
              <c:idx val="52"/>
              <c:delete val="1"/>
              <c:extLst>
                <c:ext xmlns:c15="http://schemas.microsoft.com/office/drawing/2012/chart" uri="{CE6537A1-D6FC-4f65-9D91-7224C49458BB}"/>
                <c:ext xmlns:c16="http://schemas.microsoft.com/office/drawing/2014/chart" uri="{C3380CC4-5D6E-409C-BE32-E72D297353CC}">
                  <c16:uniqueId val="{00000012-842A-4EA4-B406-241CCD11803F}"/>
                </c:ext>
              </c:extLst>
            </c:dLbl>
            <c:dLbl>
              <c:idx val="53"/>
              <c:delete val="1"/>
              <c:extLst>
                <c:ext xmlns:c15="http://schemas.microsoft.com/office/drawing/2012/chart" uri="{CE6537A1-D6FC-4f65-9D91-7224C49458BB}"/>
                <c:ext xmlns:c16="http://schemas.microsoft.com/office/drawing/2014/chart" uri="{C3380CC4-5D6E-409C-BE32-E72D297353CC}">
                  <c16:uniqueId val="{00000014-842A-4EA4-B406-241CCD11803F}"/>
                </c:ext>
              </c:extLst>
            </c:dLbl>
            <c:dLbl>
              <c:idx val="54"/>
              <c:delete val="1"/>
              <c:extLst>
                <c:ext xmlns:c15="http://schemas.microsoft.com/office/drawing/2012/chart" uri="{CE6537A1-D6FC-4f65-9D91-7224C49458BB}"/>
                <c:ext xmlns:c16="http://schemas.microsoft.com/office/drawing/2014/chart" uri="{C3380CC4-5D6E-409C-BE32-E72D297353CC}">
                  <c16:uniqueId val="{00000012-E835-4112-B7D3-DBE43A880B5E}"/>
                </c:ext>
              </c:extLst>
            </c:dLbl>
            <c:dLbl>
              <c:idx val="55"/>
              <c:delete val="1"/>
              <c:extLst>
                <c:ext xmlns:c15="http://schemas.microsoft.com/office/drawing/2012/chart" uri="{CE6537A1-D6FC-4f65-9D91-7224C49458BB}"/>
                <c:ext xmlns:c16="http://schemas.microsoft.com/office/drawing/2014/chart" uri="{C3380CC4-5D6E-409C-BE32-E72D297353CC}">
                  <c16:uniqueId val="{00000015-44A8-4ABC-A254-6429997A76D7}"/>
                </c:ext>
              </c:extLst>
            </c:dLbl>
            <c:dLbl>
              <c:idx val="56"/>
              <c:delete val="1"/>
              <c:extLst>
                <c:ext xmlns:c15="http://schemas.microsoft.com/office/drawing/2012/chart" uri="{CE6537A1-D6FC-4f65-9D91-7224C49458BB}"/>
                <c:ext xmlns:c16="http://schemas.microsoft.com/office/drawing/2014/chart" uri="{C3380CC4-5D6E-409C-BE32-E72D297353CC}">
                  <c16:uniqueId val="{00000016-44A8-4ABC-A254-6429997A76D7}"/>
                </c:ext>
              </c:extLst>
            </c:dLbl>
            <c:dLbl>
              <c:idx val="57"/>
              <c:delete val="1"/>
              <c:extLst>
                <c:ext xmlns:c15="http://schemas.microsoft.com/office/drawing/2012/chart" uri="{CE6537A1-D6FC-4f65-9D91-7224C49458BB}"/>
                <c:ext xmlns:c16="http://schemas.microsoft.com/office/drawing/2014/chart" uri="{C3380CC4-5D6E-409C-BE32-E72D297353CC}">
                  <c16:uniqueId val="{00000017-44A8-4ABC-A254-6429997A76D7}"/>
                </c:ext>
              </c:extLst>
            </c:dLbl>
            <c:dLbl>
              <c:idx val="58"/>
              <c:delete val="1"/>
              <c:extLst>
                <c:ext xmlns:c15="http://schemas.microsoft.com/office/drawing/2012/chart" uri="{CE6537A1-D6FC-4f65-9D91-7224C49458BB}"/>
                <c:ext xmlns:c16="http://schemas.microsoft.com/office/drawing/2014/chart" uri="{C3380CC4-5D6E-409C-BE32-E72D297353CC}">
                  <c16:uniqueId val="{00000019-44A8-4ABC-A254-6429997A76D7}"/>
                </c:ext>
              </c:extLst>
            </c:dLbl>
            <c:dLbl>
              <c:idx val="59"/>
              <c:delete val="1"/>
              <c:extLst>
                <c:ext xmlns:c15="http://schemas.microsoft.com/office/drawing/2012/chart" uri="{CE6537A1-D6FC-4f65-9D91-7224C49458BB}"/>
                <c:ext xmlns:c16="http://schemas.microsoft.com/office/drawing/2014/chart" uri="{C3380CC4-5D6E-409C-BE32-E72D297353CC}">
                  <c16:uniqueId val="{00000018-44A8-4ABC-A254-6429997A76D7}"/>
                </c:ext>
              </c:extLst>
            </c:dLbl>
            <c:dLbl>
              <c:idx val="60"/>
              <c:delete val="1"/>
              <c:extLst>
                <c:ext xmlns:c15="http://schemas.microsoft.com/office/drawing/2012/chart" uri="{CE6537A1-D6FC-4f65-9D91-7224C49458BB}"/>
                <c:ext xmlns:c16="http://schemas.microsoft.com/office/drawing/2014/chart" uri="{C3380CC4-5D6E-409C-BE32-E72D297353CC}">
                  <c16:uniqueId val="{0000001C-44A8-4ABC-A254-6429997A76D7}"/>
                </c:ext>
              </c:extLst>
            </c:dLbl>
            <c:dLbl>
              <c:idx val="61"/>
              <c:delete val="1"/>
              <c:extLst>
                <c:ext xmlns:c15="http://schemas.microsoft.com/office/drawing/2012/chart" uri="{CE6537A1-D6FC-4f65-9D91-7224C49458BB}"/>
                <c:ext xmlns:c16="http://schemas.microsoft.com/office/drawing/2014/chart" uri="{C3380CC4-5D6E-409C-BE32-E72D297353CC}">
                  <c16:uniqueId val="{00000012-052F-44CA-AA88-E5363A78D40A}"/>
                </c:ext>
              </c:extLst>
            </c:dLbl>
            <c:dLbl>
              <c:idx val="62"/>
              <c:delete val="1"/>
              <c:extLst>
                <c:ext xmlns:c15="http://schemas.microsoft.com/office/drawing/2012/chart" uri="{CE6537A1-D6FC-4f65-9D91-7224C49458BB}">
                  <c15:layout>
                    <c:manualLayout>
                      <c:w val="4.0957500000000001E-2"/>
                      <c:h val="3.974041666666666E-2"/>
                    </c:manualLayout>
                  </c15:layout>
                </c:ext>
                <c:ext xmlns:c16="http://schemas.microsoft.com/office/drawing/2014/chart" uri="{C3380CC4-5D6E-409C-BE32-E72D297353CC}">
                  <c16:uniqueId val="{00000012-EA88-4071-ABE8-E4FFECDB80CC}"/>
                </c:ext>
              </c:extLst>
            </c:dLbl>
            <c:dLbl>
              <c:idx val="63"/>
              <c:delete val="1"/>
              <c:extLst>
                <c:ext xmlns:c15="http://schemas.microsoft.com/office/drawing/2012/chart" uri="{CE6537A1-D6FC-4f65-9D91-7224C49458BB}"/>
                <c:ext xmlns:c16="http://schemas.microsoft.com/office/drawing/2014/chart" uri="{C3380CC4-5D6E-409C-BE32-E72D297353CC}">
                  <c16:uniqueId val="{00000016-96F2-4E02-B308-3BF174B787A1}"/>
                </c:ext>
              </c:extLst>
            </c:dLbl>
            <c:dLbl>
              <c:idx val="64"/>
              <c:delete val="1"/>
              <c:extLst>
                <c:ext xmlns:c15="http://schemas.microsoft.com/office/drawing/2012/chart" uri="{CE6537A1-D6FC-4f65-9D91-7224C49458BB}"/>
                <c:ext xmlns:c16="http://schemas.microsoft.com/office/drawing/2014/chart" uri="{C3380CC4-5D6E-409C-BE32-E72D297353CC}">
                  <c16:uniqueId val="{00000014-96F2-4E02-B308-3BF174B787A1}"/>
                </c:ext>
              </c:extLst>
            </c:dLbl>
            <c:dLbl>
              <c:idx val="65"/>
              <c:delete val="1"/>
              <c:extLst>
                <c:ext xmlns:c15="http://schemas.microsoft.com/office/drawing/2012/chart" uri="{CE6537A1-D6FC-4f65-9D91-7224C49458BB}"/>
                <c:ext xmlns:c16="http://schemas.microsoft.com/office/drawing/2014/chart" uri="{C3380CC4-5D6E-409C-BE32-E72D297353CC}">
                  <c16:uniqueId val="{00000015-96F2-4E02-B308-3BF174B787A1}"/>
                </c:ext>
              </c:extLst>
            </c:dLbl>
            <c:dLbl>
              <c:idx val="66"/>
              <c:delete val="1"/>
              <c:extLst>
                <c:ext xmlns:c15="http://schemas.microsoft.com/office/drawing/2012/chart" uri="{CE6537A1-D6FC-4f65-9D91-7224C49458BB}"/>
                <c:ext xmlns:c16="http://schemas.microsoft.com/office/drawing/2014/chart" uri="{C3380CC4-5D6E-409C-BE32-E72D297353CC}">
                  <c16:uniqueId val="{00000017-96F2-4E02-B308-3BF174B787A1}"/>
                </c:ext>
              </c:extLst>
            </c:dLbl>
            <c:dLbl>
              <c:idx val="67"/>
              <c:delete val="1"/>
              <c:extLst>
                <c:ext xmlns:c15="http://schemas.microsoft.com/office/drawing/2012/chart" uri="{CE6537A1-D6FC-4f65-9D91-7224C49458BB}"/>
                <c:ext xmlns:c16="http://schemas.microsoft.com/office/drawing/2014/chart" uri="{C3380CC4-5D6E-409C-BE32-E72D297353CC}">
                  <c16:uniqueId val="{0000001B-96F2-4E02-B308-3BF174B787A1}"/>
                </c:ext>
              </c:extLst>
            </c:dLbl>
            <c:dLbl>
              <c:idx val="68"/>
              <c:delete val="1"/>
              <c:extLst>
                <c:ext xmlns:c15="http://schemas.microsoft.com/office/drawing/2012/chart" uri="{CE6537A1-D6FC-4f65-9D91-7224C49458BB}"/>
                <c:ext xmlns:c16="http://schemas.microsoft.com/office/drawing/2014/chart" uri="{C3380CC4-5D6E-409C-BE32-E72D297353CC}">
                  <c16:uniqueId val="{00000012-CACC-49A2-B1BE-1CF16529708C}"/>
                </c:ext>
              </c:extLst>
            </c:dLbl>
            <c:dLbl>
              <c:idx val="69"/>
              <c:delete val="1"/>
              <c:extLst>
                <c:ext xmlns:c15="http://schemas.microsoft.com/office/drawing/2012/chart" uri="{CE6537A1-D6FC-4f65-9D91-7224C49458BB}"/>
                <c:ext xmlns:c16="http://schemas.microsoft.com/office/drawing/2014/chart" uri="{C3380CC4-5D6E-409C-BE32-E72D297353CC}">
                  <c16:uniqueId val="{0000001A-71BC-403A-A7A3-1A8DC1FDAF29}"/>
                </c:ext>
              </c:extLst>
            </c:dLbl>
            <c:dLbl>
              <c:idx val="70"/>
              <c:delete val="1"/>
              <c:extLst>
                <c:ext xmlns:c15="http://schemas.microsoft.com/office/drawing/2012/chart" uri="{CE6537A1-D6FC-4f65-9D91-7224C49458BB}"/>
                <c:ext xmlns:c16="http://schemas.microsoft.com/office/drawing/2014/chart" uri="{C3380CC4-5D6E-409C-BE32-E72D297353CC}">
                  <c16:uniqueId val="{00000019-71BC-403A-A7A3-1A8DC1FDAF29}"/>
                </c:ext>
              </c:extLst>
            </c:dLbl>
            <c:dLbl>
              <c:idx val="71"/>
              <c:delete val="1"/>
              <c:extLst>
                <c:ext xmlns:c15="http://schemas.microsoft.com/office/drawing/2012/chart" uri="{CE6537A1-D6FC-4f65-9D91-7224C49458BB}"/>
                <c:ext xmlns:c16="http://schemas.microsoft.com/office/drawing/2014/chart" uri="{C3380CC4-5D6E-409C-BE32-E72D297353CC}">
                  <c16:uniqueId val="{0000001C-71BC-403A-A7A3-1A8DC1FDAF29}"/>
                </c:ext>
              </c:extLst>
            </c:dLbl>
            <c:dLbl>
              <c:idx val="72"/>
              <c:delete val="1"/>
              <c:extLst>
                <c:ext xmlns:c15="http://schemas.microsoft.com/office/drawing/2012/chart" uri="{CE6537A1-D6FC-4f65-9D91-7224C49458BB}"/>
                <c:ext xmlns:c16="http://schemas.microsoft.com/office/drawing/2014/chart" uri="{C3380CC4-5D6E-409C-BE32-E72D297353CC}">
                  <c16:uniqueId val="{0000001B-71BC-403A-A7A3-1A8DC1FDAF29}"/>
                </c:ext>
              </c:extLst>
            </c:dLbl>
            <c:dLbl>
              <c:idx val="73"/>
              <c:delete val="1"/>
              <c:extLst>
                <c:ext xmlns:c15="http://schemas.microsoft.com/office/drawing/2012/chart" uri="{CE6537A1-D6FC-4f65-9D91-7224C49458BB}"/>
                <c:ext xmlns:c16="http://schemas.microsoft.com/office/drawing/2014/chart" uri="{C3380CC4-5D6E-409C-BE32-E72D297353CC}">
                  <c16:uniqueId val="{0000001D-71BC-403A-A7A3-1A8DC1FDAF29}"/>
                </c:ext>
              </c:extLst>
            </c:dLbl>
            <c:dLbl>
              <c:idx val="74"/>
              <c:delete val="1"/>
              <c:extLst>
                <c:ext xmlns:c15="http://schemas.microsoft.com/office/drawing/2012/chart" uri="{CE6537A1-D6FC-4f65-9D91-7224C49458BB}"/>
                <c:ext xmlns:c16="http://schemas.microsoft.com/office/drawing/2014/chart" uri="{C3380CC4-5D6E-409C-BE32-E72D297353CC}">
                  <c16:uniqueId val="{0000001E-71BC-403A-A7A3-1A8DC1FDAF29}"/>
                </c:ext>
              </c:extLst>
            </c:dLbl>
            <c:dLbl>
              <c:idx val="75"/>
              <c:delete val="1"/>
              <c:extLst>
                <c:ext xmlns:c15="http://schemas.microsoft.com/office/drawing/2012/chart" uri="{CE6537A1-D6FC-4f65-9D91-7224C49458BB}"/>
                <c:ext xmlns:c16="http://schemas.microsoft.com/office/drawing/2014/chart" uri="{C3380CC4-5D6E-409C-BE32-E72D297353CC}">
                  <c16:uniqueId val="{0000001F-71BC-403A-A7A3-1A8DC1FDAF29}"/>
                </c:ext>
              </c:extLst>
            </c:dLbl>
            <c:dLbl>
              <c:idx val="76"/>
              <c:delete val="1"/>
              <c:extLst>
                <c:ext xmlns:c15="http://schemas.microsoft.com/office/drawing/2012/chart" uri="{CE6537A1-D6FC-4f65-9D91-7224C49458BB}"/>
                <c:ext xmlns:c16="http://schemas.microsoft.com/office/drawing/2014/chart" uri="{C3380CC4-5D6E-409C-BE32-E72D297353CC}">
                  <c16:uniqueId val="{0000001A-4681-4F5C-B02A-FBB2140872A8}"/>
                </c:ext>
              </c:extLst>
            </c:dLbl>
            <c:dLbl>
              <c:idx val="77"/>
              <c:delete val="1"/>
              <c:extLst>
                <c:ext xmlns:c15="http://schemas.microsoft.com/office/drawing/2012/chart" uri="{CE6537A1-D6FC-4f65-9D91-7224C49458BB}"/>
                <c:ext xmlns:c16="http://schemas.microsoft.com/office/drawing/2014/chart" uri="{C3380CC4-5D6E-409C-BE32-E72D297353CC}">
                  <c16:uniqueId val="{00000019-4681-4F5C-B02A-FBB2140872A8}"/>
                </c:ext>
              </c:extLst>
            </c:dLbl>
            <c:dLbl>
              <c:idx val="78"/>
              <c:delete val="1"/>
              <c:extLst>
                <c:ext xmlns:c15="http://schemas.microsoft.com/office/drawing/2012/chart" uri="{CE6537A1-D6FC-4f65-9D91-7224C49458BB}"/>
                <c:ext xmlns:c16="http://schemas.microsoft.com/office/drawing/2014/chart" uri="{C3380CC4-5D6E-409C-BE32-E72D297353CC}">
                  <c16:uniqueId val="{00000018-4681-4F5C-B02A-FBB2140872A8}"/>
                </c:ext>
              </c:extLst>
            </c:dLbl>
            <c:dLbl>
              <c:idx val="79"/>
              <c:delete val="1"/>
              <c:extLst>
                <c:ext xmlns:c15="http://schemas.microsoft.com/office/drawing/2012/chart" uri="{CE6537A1-D6FC-4f65-9D91-7224C49458BB}"/>
                <c:ext xmlns:c16="http://schemas.microsoft.com/office/drawing/2014/chart" uri="{C3380CC4-5D6E-409C-BE32-E72D297353CC}">
                  <c16:uniqueId val="{0000001B-4681-4F5C-B02A-FBB2140872A8}"/>
                </c:ext>
              </c:extLst>
            </c:dLbl>
            <c:dLbl>
              <c:idx val="80"/>
              <c:delete val="1"/>
              <c:extLst>
                <c:ext xmlns:c15="http://schemas.microsoft.com/office/drawing/2012/chart" uri="{CE6537A1-D6FC-4f65-9D91-7224C49458BB}"/>
                <c:ext xmlns:c16="http://schemas.microsoft.com/office/drawing/2014/chart" uri="{C3380CC4-5D6E-409C-BE32-E72D297353CC}">
                  <c16:uniqueId val="{0000001C-4681-4F5C-B02A-FBB2140872A8}"/>
                </c:ext>
              </c:extLst>
            </c:dLbl>
            <c:dLbl>
              <c:idx val="81"/>
              <c:delete val="1"/>
              <c:extLst>
                <c:ext xmlns:c15="http://schemas.microsoft.com/office/drawing/2012/chart" uri="{CE6537A1-D6FC-4f65-9D91-7224C49458BB}"/>
                <c:ext xmlns:c16="http://schemas.microsoft.com/office/drawing/2014/chart" uri="{C3380CC4-5D6E-409C-BE32-E72D297353CC}">
                  <c16:uniqueId val="{0000001D-4681-4F5C-B02A-FBB2140872A8}"/>
                </c:ext>
              </c:extLst>
            </c:dLbl>
            <c:dLbl>
              <c:idx val="82"/>
              <c:delete val="1"/>
              <c:extLst>
                <c:ext xmlns:c15="http://schemas.microsoft.com/office/drawing/2012/chart" uri="{CE6537A1-D6FC-4f65-9D91-7224C49458BB}"/>
                <c:ext xmlns:c16="http://schemas.microsoft.com/office/drawing/2014/chart" uri="{C3380CC4-5D6E-409C-BE32-E72D297353CC}">
                  <c16:uniqueId val="{0000001F-4681-4F5C-B02A-FBB2140872A8}"/>
                </c:ext>
              </c:extLst>
            </c:dLbl>
            <c:dLbl>
              <c:idx val="83"/>
              <c:delete val="1"/>
              <c:extLst>
                <c:ext xmlns:c15="http://schemas.microsoft.com/office/drawing/2012/chart" uri="{CE6537A1-D6FC-4f65-9D91-7224C49458BB}"/>
                <c:ext xmlns:c16="http://schemas.microsoft.com/office/drawing/2014/chart" uri="{C3380CC4-5D6E-409C-BE32-E72D297353CC}">
                  <c16:uniqueId val="{00000026-6133-4E7E-8F02-57AA8F4D1119}"/>
                </c:ext>
              </c:extLst>
            </c:dLbl>
            <c:dLbl>
              <c:idx val="84"/>
              <c:delete val="1"/>
              <c:extLst>
                <c:ext xmlns:c15="http://schemas.microsoft.com/office/drawing/2012/chart" uri="{CE6537A1-D6FC-4f65-9D91-7224C49458BB}"/>
                <c:ext xmlns:c16="http://schemas.microsoft.com/office/drawing/2014/chart" uri="{C3380CC4-5D6E-409C-BE32-E72D297353CC}">
                  <c16:uniqueId val="{00000029-6133-4E7E-8F02-57AA8F4D1119}"/>
                </c:ext>
              </c:extLst>
            </c:dLbl>
            <c:dLbl>
              <c:idx val="85"/>
              <c:delete val="1"/>
              <c:extLst>
                <c:ext xmlns:c15="http://schemas.microsoft.com/office/drawing/2012/chart" uri="{CE6537A1-D6FC-4f65-9D91-7224C49458BB}"/>
                <c:ext xmlns:c16="http://schemas.microsoft.com/office/drawing/2014/chart" uri="{C3380CC4-5D6E-409C-BE32-E72D297353CC}">
                  <c16:uniqueId val="{00000028-6133-4E7E-8F02-57AA8F4D1119}"/>
                </c:ext>
              </c:extLst>
            </c:dLbl>
            <c:dLbl>
              <c:idx val="86"/>
              <c:delete val="1"/>
              <c:extLst>
                <c:ext xmlns:c15="http://schemas.microsoft.com/office/drawing/2012/chart" uri="{CE6537A1-D6FC-4f65-9D91-7224C49458BB}"/>
                <c:ext xmlns:c16="http://schemas.microsoft.com/office/drawing/2014/chart" uri="{C3380CC4-5D6E-409C-BE32-E72D297353CC}">
                  <c16:uniqueId val="{00000027-6133-4E7E-8F02-57AA8F4D1119}"/>
                </c:ext>
              </c:extLst>
            </c:dLbl>
            <c:dLbl>
              <c:idx val="87"/>
              <c:delete val="1"/>
              <c:extLst>
                <c:ext xmlns:c15="http://schemas.microsoft.com/office/drawing/2012/chart" uri="{CE6537A1-D6FC-4f65-9D91-7224C49458BB}"/>
                <c:ext xmlns:c16="http://schemas.microsoft.com/office/drawing/2014/chart" uri="{C3380CC4-5D6E-409C-BE32-E72D297353CC}">
                  <c16:uniqueId val="{00000025-6133-4E7E-8F02-57AA8F4D1119}"/>
                </c:ext>
              </c:extLst>
            </c:dLbl>
            <c:dLbl>
              <c:idx val="88"/>
              <c:delete val="1"/>
              <c:extLst>
                <c:ext xmlns:c15="http://schemas.microsoft.com/office/drawing/2012/chart" uri="{CE6537A1-D6FC-4f65-9D91-7224C49458BB}"/>
                <c:ext xmlns:c16="http://schemas.microsoft.com/office/drawing/2014/chart" uri="{C3380CC4-5D6E-409C-BE32-E72D297353CC}">
                  <c16:uniqueId val="{00000024-6133-4E7E-8F02-57AA8F4D1119}"/>
                </c:ext>
              </c:extLst>
            </c:dLbl>
            <c:dLbl>
              <c:idx val="89"/>
              <c:delete val="1"/>
              <c:extLst>
                <c:ext xmlns:c15="http://schemas.microsoft.com/office/drawing/2012/chart" uri="{CE6537A1-D6FC-4f65-9D91-7224C49458BB}"/>
                <c:ext xmlns:c16="http://schemas.microsoft.com/office/drawing/2014/chart" uri="{C3380CC4-5D6E-409C-BE32-E72D297353CC}">
                  <c16:uniqueId val="{00000023-6133-4E7E-8F02-57AA8F4D1119}"/>
                </c:ext>
              </c:extLst>
            </c:dLbl>
            <c:dLbl>
              <c:idx val="90"/>
              <c:delete val="1"/>
              <c:extLst>
                <c:ext xmlns:c15="http://schemas.microsoft.com/office/drawing/2012/chart" uri="{CE6537A1-D6FC-4f65-9D91-7224C49458BB}"/>
                <c:ext xmlns:c16="http://schemas.microsoft.com/office/drawing/2014/chart" uri="{C3380CC4-5D6E-409C-BE32-E72D297353CC}">
                  <c16:uniqueId val="{00000022-6133-4E7E-8F02-57AA8F4D1119}"/>
                </c:ext>
              </c:extLst>
            </c:dLbl>
            <c:dLbl>
              <c:idx val="91"/>
              <c:delete val="1"/>
              <c:extLst>
                <c:ext xmlns:c15="http://schemas.microsoft.com/office/drawing/2012/chart" uri="{CE6537A1-D6FC-4f65-9D91-7224C49458BB}"/>
                <c:ext xmlns:c16="http://schemas.microsoft.com/office/drawing/2014/chart" uri="{C3380CC4-5D6E-409C-BE32-E72D297353CC}">
                  <c16:uniqueId val="{00000021-6133-4E7E-8F02-57AA8F4D1119}"/>
                </c:ext>
              </c:extLst>
            </c:dLbl>
            <c:dLbl>
              <c:idx val="92"/>
              <c:delete val="1"/>
              <c:extLst>
                <c:ext xmlns:c15="http://schemas.microsoft.com/office/drawing/2012/chart" uri="{CE6537A1-D6FC-4f65-9D91-7224C49458BB}"/>
                <c:ext xmlns:c16="http://schemas.microsoft.com/office/drawing/2014/chart" uri="{C3380CC4-5D6E-409C-BE32-E72D297353CC}">
                  <c16:uniqueId val="{00000020-6133-4E7E-8F02-57AA8F4D1119}"/>
                </c:ext>
              </c:extLst>
            </c:dLbl>
            <c:dLbl>
              <c:idx val="93"/>
              <c:delete val="1"/>
              <c:extLst>
                <c:ext xmlns:c15="http://schemas.microsoft.com/office/drawing/2012/chart" uri="{CE6537A1-D6FC-4f65-9D91-7224C49458BB}"/>
                <c:ext xmlns:c16="http://schemas.microsoft.com/office/drawing/2014/chart" uri="{C3380CC4-5D6E-409C-BE32-E72D297353CC}">
                  <c16:uniqueId val="{0000001F-6133-4E7E-8F02-57AA8F4D1119}"/>
                </c:ext>
              </c:extLst>
            </c:dLbl>
            <c:dLbl>
              <c:idx val="94"/>
              <c:delete val="1"/>
              <c:extLst>
                <c:ext xmlns:c15="http://schemas.microsoft.com/office/drawing/2012/chart" uri="{CE6537A1-D6FC-4f65-9D91-7224C49458BB}"/>
                <c:ext xmlns:c16="http://schemas.microsoft.com/office/drawing/2014/chart" uri="{C3380CC4-5D6E-409C-BE32-E72D297353CC}">
                  <c16:uniqueId val="{0000001E-6133-4E7E-8F02-57AA8F4D1119}"/>
                </c:ext>
              </c:extLst>
            </c:dLbl>
            <c:dLbl>
              <c:idx val="95"/>
              <c:delete val="1"/>
              <c:extLst>
                <c:ext xmlns:c15="http://schemas.microsoft.com/office/drawing/2012/chart" uri="{CE6537A1-D6FC-4f65-9D91-7224C49458BB}"/>
                <c:ext xmlns:c16="http://schemas.microsoft.com/office/drawing/2014/chart" uri="{C3380CC4-5D6E-409C-BE32-E72D297353CC}">
                  <c16:uniqueId val="{0000001D-6133-4E7E-8F02-57AA8F4D1119}"/>
                </c:ext>
              </c:extLst>
            </c:dLbl>
            <c:dLbl>
              <c:idx val="96"/>
              <c:delete val="1"/>
              <c:extLst>
                <c:ext xmlns:c15="http://schemas.microsoft.com/office/drawing/2012/chart" uri="{CE6537A1-D6FC-4f65-9D91-7224C49458BB}"/>
                <c:ext xmlns:c16="http://schemas.microsoft.com/office/drawing/2014/chart" uri="{C3380CC4-5D6E-409C-BE32-E72D297353CC}">
                  <c16:uniqueId val="{0000001C-6133-4E7E-8F02-57AA8F4D1119}"/>
                </c:ext>
              </c:extLst>
            </c:dLbl>
            <c:dLbl>
              <c:idx val="97"/>
              <c:delete val="1"/>
              <c:extLst>
                <c:ext xmlns:c15="http://schemas.microsoft.com/office/drawing/2012/chart" uri="{CE6537A1-D6FC-4f65-9D91-7224C49458BB}"/>
                <c:ext xmlns:c16="http://schemas.microsoft.com/office/drawing/2014/chart" uri="{C3380CC4-5D6E-409C-BE32-E72D297353CC}">
                  <c16:uniqueId val="{0000001B-6133-4E7E-8F02-57AA8F4D1119}"/>
                </c:ext>
              </c:extLst>
            </c:dLbl>
            <c:dLbl>
              <c:idx val="98"/>
              <c:delete val="1"/>
              <c:extLst>
                <c:ext xmlns:c15="http://schemas.microsoft.com/office/drawing/2012/chart" uri="{CE6537A1-D6FC-4f65-9D91-7224C49458BB}"/>
                <c:ext xmlns:c16="http://schemas.microsoft.com/office/drawing/2014/chart" uri="{C3380CC4-5D6E-409C-BE32-E72D297353CC}">
                  <c16:uniqueId val="{0000001A-6133-4E7E-8F02-57AA8F4D1119}"/>
                </c:ext>
              </c:extLst>
            </c:dLbl>
            <c:dLbl>
              <c:idx val="99"/>
              <c:delete val="1"/>
              <c:extLst>
                <c:ext xmlns:c15="http://schemas.microsoft.com/office/drawing/2012/chart" uri="{CE6537A1-D6FC-4f65-9D91-7224C49458BB}"/>
                <c:ext xmlns:c16="http://schemas.microsoft.com/office/drawing/2014/chart" uri="{C3380CC4-5D6E-409C-BE32-E72D297353CC}">
                  <c16:uniqueId val="{00000019-6133-4E7E-8F02-57AA8F4D1119}"/>
                </c:ext>
              </c:extLst>
            </c:dLbl>
            <c:dLbl>
              <c:idx val="100"/>
              <c:delete val="1"/>
              <c:extLst>
                <c:ext xmlns:c15="http://schemas.microsoft.com/office/drawing/2012/chart" uri="{CE6537A1-D6FC-4f65-9D91-7224C49458BB}"/>
                <c:ext xmlns:c16="http://schemas.microsoft.com/office/drawing/2014/chart" uri="{C3380CC4-5D6E-409C-BE32-E72D297353CC}">
                  <c16:uniqueId val="{00000018-6133-4E7E-8F02-57AA8F4D1119}"/>
                </c:ext>
              </c:extLst>
            </c:dLbl>
            <c:dLbl>
              <c:idx val="101"/>
              <c:delete val="1"/>
              <c:extLst>
                <c:ext xmlns:c15="http://schemas.microsoft.com/office/drawing/2012/chart" uri="{CE6537A1-D6FC-4f65-9D91-7224C49458BB}"/>
                <c:ext xmlns:c16="http://schemas.microsoft.com/office/drawing/2014/chart" uri="{C3380CC4-5D6E-409C-BE32-E72D297353CC}">
                  <c16:uniqueId val="{00000017-6133-4E7E-8F02-57AA8F4D1119}"/>
                </c:ext>
              </c:extLst>
            </c:dLbl>
            <c:dLbl>
              <c:idx val="102"/>
              <c:delete val="1"/>
              <c:extLst>
                <c:ext xmlns:c15="http://schemas.microsoft.com/office/drawing/2012/chart" uri="{CE6537A1-D6FC-4f65-9D91-7224C49458BB}"/>
                <c:ext xmlns:c16="http://schemas.microsoft.com/office/drawing/2014/chart" uri="{C3380CC4-5D6E-409C-BE32-E72D297353CC}">
                  <c16:uniqueId val="{00000016-6133-4E7E-8F02-57AA8F4D1119}"/>
                </c:ext>
              </c:extLst>
            </c:dLbl>
            <c:dLbl>
              <c:idx val="103"/>
              <c:delete val="1"/>
              <c:extLst>
                <c:ext xmlns:c15="http://schemas.microsoft.com/office/drawing/2012/chart" uri="{CE6537A1-D6FC-4f65-9D91-7224C49458BB}"/>
                <c:ext xmlns:c16="http://schemas.microsoft.com/office/drawing/2014/chart" uri="{C3380CC4-5D6E-409C-BE32-E72D297353CC}">
                  <c16:uniqueId val="{00000014-6133-4E7E-8F02-57AA8F4D1119}"/>
                </c:ext>
              </c:extLst>
            </c:dLbl>
            <c:dLbl>
              <c:idx val="104"/>
              <c:delete val="1"/>
              <c:extLst>
                <c:ext xmlns:c15="http://schemas.microsoft.com/office/drawing/2012/chart" uri="{CE6537A1-D6FC-4f65-9D91-7224C49458BB}"/>
                <c:ext xmlns:c16="http://schemas.microsoft.com/office/drawing/2014/chart" uri="{C3380CC4-5D6E-409C-BE32-E72D297353CC}">
                  <c16:uniqueId val="{00000015-6133-4E7E-8F02-57AA8F4D1119}"/>
                </c:ext>
              </c:extLst>
            </c:dLbl>
            <c:dLbl>
              <c:idx val="105"/>
              <c:delete val="1"/>
              <c:extLst>
                <c:ext xmlns:c15="http://schemas.microsoft.com/office/drawing/2012/chart" uri="{CE6537A1-D6FC-4f65-9D91-7224C49458BB}"/>
                <c:ext xmlns:c16="http://schemas.microsoft.com/office/drawing/2014/chart" uri="{C3380CC4-5D6E-409C-BE32-E72D297353CC}">
                  <c16:uniqueId val="{00000013-A25E-464C-8A71-4AF1E14ECD52}"/>
                </c:ext>
              </c:extLst>
            </c:dLbl>
            <c:dLbl>
              <c:idx val="106"/>
              <c:delete val="1"/>
              <c:extLst>
                <c:ext xmlns:c15="http://schemas.microsoft.com/office/drawing/2012/chart" uri="{CE6537A1-D6FC-4f65-9D91-7224C49458BB}"/>
                <c:ext xmlns:c16="http://schemas.microsoft.com/office/drawing/2014/chart" uri="{C3380CC4-5D6E-409C-BE32-E72D297353CC}">
                  <c16:uniqueId val="{00000015-A25E-464C-8A71-4AF1E14ECD52}"/>
                </c:ext>
              </c:extLst>
            </c:dLbl>
            <c:dLbl>
              <c:idx val="107"/>
              <c:delete val="1"/>
              <c:extLst>
                <c:ext xmlns:c15="http://schemas.microsoft.com/office/drawing/2012/chart" uri="{CE6537A1-D6FC-4f65-9D91-7224C49458BB}"/>
                <c:ext xmlns:c16="http://schemas.microsoft.com/office/drawing/2014/chart" uri="{C3380CC4-5D6E-409C-BE32-E72D297353CC}">
                  <c16:uniqueId val="{00000013-522E-429F-B5CA-5715B3D74912}"/>
                </c:ext>
              </c:extLst>
            </c:dLbl>
            <c:dLbl>
              <c:idx val="108"/>
              <c:delete val="1"/>
              <c:extLst>
                <c:ext xmlns:c15="http://schemas.microsoft.com/office/drawing/2012/chart" uri="{CE6537A1-D6FC-4f65-9D91-7224C49458BB}"/>
                <c:ext xmlns:c16="http://schemas.microsoft.com/office/drawing/2014/chart" uri="{C3380CC4-5D6E-409C-BE32-E72D297353CC}">
                  <c16:uniqueId val="{00000013-0000-4F64-8F2D-28FDB5D55E7C}"/>
                </c:ext>
              </c:extLst>
            </c:dLbl>
            <c:dLbl>
              <c:idx val="109"/>
              <c:delete val="1"/>
              <c:extLst>
                <c:ext xmlns:c15="http://schemas.microsoft.com/office/drawing/2012/chart" uri="{CE6537A1-D6FC-4f65-9D91-7224C49458BB}"/>
                <c:ext xmlns:c16="http://schemas.microsoft.com/office/drawing/2014/chart" uri="{C3380CC4-5D6E-409C-BE32-E72D297353CC}">
                  <c16:uniqueId val="{00000013-0F16-4044-9193-E377F1CD50A6}"/>
                </c:ext>
              </c:extLst>
            </c:dLbl>
            <c:dLbl>
              <c:idx val="110"/>
              <c:delete val="1"/>
              <c:extLst>
                <c:ext xmlns:c15="http://schemas.microsoft.com/office/drawing/2012/chart" uri="{CE6537A1-D6FC-4f65-9D91-7224C49458BB}"/>
                <c:ext xmlns:c16="http://schemas.microsoft.com/office/drawing/2014/chart" uri="{C3380CC4-5D6E-409C-BE32-E72D297353CC}">
                  <c16:uniqueId val="{00000013-71C0-4E2E-8F81-61FD74709054}"/>
                </c:ext>
              </c:extLst>
            </c:dLbl>
            <c:dLbl>
              <c:idx val="111"/>
              <c:delete val="1"/>
              <c:extLst>
                <c:ext xmlns:c15="http://schemas.microsoft.com/office/drawing/2012/chart" uri="{CE6537A1-D6FC-4f65-9D91-7224C49458BB}"/>
                <c:ext xmlns:c16="http://schemas.microsoft.com/office/drawing/2014/chart" uri="{C3380CC4-5D6E-409C-BE32-E72D297353CC}">
                  <c16:uniqueId val="{00000012-B603-4CE2-9C09-F4748B917FDE}"/>
                </c:ext>
              </c:extLst>
            </c:dLbl>
            <c:dLbl>
              <c:idx val="112"/>
              <c:delete val="1"/>
              <c:extLst>
                <c:ext xmlns:c15="http://schemas.microsoft.com/office/drawing/2012/chart" uri="{CE6537A1-D6FC-4f65-9D91-7224C49458BB}"/>
                <c:ext xmlns:c16="http://schemas.microsoft.com/office/drawing/2014/chart" uri="{C3380CC4-5D6E-409C-BE32-E72D297353CC}">
                  <c16:uniqueId val="{00000013-809C-4FCC-BF09-A00B0DB7672E}"/>
                </c:ext>
              </c:extLst>
            </c:dLbl>
            <c:dLbl>
              <c:idx val="113"/>
              <c:delete val="1"/>
              <c:extLst>
                <c:ext xmlns:c15="http://schemas.microsoft.com/office/drawing/2012/chart" uri="{CE6537A1-D6FC-4f65-9D91-7224C49458BB}"/>
                <c:ext xmlns:c16="http://schemas.microsoft.com/office/drawing/2014/chart" uri="{C3380CC4-5D6E-409C-BE32-E72D297353CC}">
                  <c16:uniqueId val="{00000006-3845-44F7-8A65-5BC072B33603}"/>
                </c:ext>
              </c:extLst>
            </c:dLbl>
            <c:dLbl>
              <c:idx val="114"/>
              <c:delete val="1"/>
              <c:extLst>
                <c:ext xmlns:c15="http://schemas.microsoft.com/office/drawing/2012/chart" uri="{CE6537A1-D6FC-4f65-9D91-7224C49458BB}"/>
                <c:ext xmlns:c16="http://schemas.microsoft.com/office/drawing/2014/chart" uri="{C3380CC4-5D6E-409C-BE32-E72D297353CC}">
                  <c16:uniqueId val="{00000003-3845-44F7-8A65-5BC072B33603}"/>
                </c:ext>
              </c:extLst>
            </c:dLbl>
            <c:dLbl>
              <c:idx val="115"/>
              <c:delete val="1"/>
              <c:extLst>
                <c:ext xmlns:c15="http://schemas.microsoft.com/office/drawing/2012/chart" uri="{CE6537A1-D6FC-4f65-9D91-7224C49458BB}"/>
                <c:ext xmlns:c16="http://schemas.microsoft.com/office/drawing/2014/chart" uri="{C3380CC4-5D6E-409C-BE32-E72D297353CC}">
                  <c16:uniqueId val="{00000002-3845-44F7-8A65-5BC072B33603}"/>
                </c:ext>
              </c:extLst>
            </c:dLbl>
            <c:dLbl>
              <c:idx val="116"/>
              <c:delete val="1"/>
              <c:extLst>
                <c:ext xmlns:c15="http://schemas.microsoft.com/office/drawing/2012/chart" uri="{CE6537A1-D6FC-4f65-9D91-7224C49458BB}"/>
                <c:ext xmlns:c16="http://schemas.microsoft.com/office/drawing/2014/chart" uri="{C3380CC4-5D6E-409C-BE32-E72D297353CC}">
                  <c16:uniqueId val="{00000002-7BBC-442D-8FED-AE7E7A1875FF}"/>
                </c:ext>
              </c:extLst>
            </c:dLbl>
            <c:dLbl>
              <c:idx val="117"/>
              <c:delete val="1"/>
              <c:extLst>
                <c:ext xmlns:c15="http://schemas.microsoft.com/office/drawing/2012/chart" uri="{CE6537A1-D6FC-4f65-9D91-7224C49458BB}"/>
                <c:ext xmlns:c16="http://schemas.microsoft.com/office/drawing/2014/chart" uri="{C3380CC4-5D6E-409C-BE32-E72D297353CC}">
                  <c16:uniqueId val="{00000002-E64A-42AD-8ECD-F79616985E31}"/>
                </c:ext>
              </c:extLst>
            </c:dLbl>
            <c:dLbl>
              <c:idx val="118"/>
              <c:delete val="1"/>
              <c:extLst>
                <c:ext xmlns:c15="http://schemas.microsoft.com/office/drawing/2012/chart" uri="{CE6537A1-D6FC-4f65-9D91-7224C49458BB}"/>
                <c:ext xmlns:c16="http://schemas.microsoft.com/office/drawing/2014/chart" uri="{C3380CC4-5D6E-409C-BE32-E72D297353CC}">
                  <c16:uniqueId val="{00000002-FEBD-4991-A6DC-F2E6E6C84716}"/>
                </c:ext>
              </c:extLst>
            </c:dLbl>
            <c:dLbl>
              <c:idx val="119"/>
              <c:delete val="1"/>
              <c:extLst>
                <c:ext xmlns:c15="http://schemas.microsoft.com/office/drawing/2012/chart" uri="{CE6537A1-D6FC-4f65-9D91-7224C49458BB}"/>
                <c:ext xmlns:c16="http://schemas.microsoft.com/office/drawing/2014/chart" uri="{C3380CC4-5D6E-409C-BE32-E72D297353CC}">
                  <c16:uniqueId val="{00000002-6778-4AB1-9CEB-AFFE449D4A58}"/>
                </c:ext>
              </c:extLst>
            </c:dLbl>
            <c:dLbl>
              <c:idx val="120"/>
              <c:delete val="1"/>
              <c:extLst>
                <c:ext xmlns:c15="http://schemas.microsoft.com/office/drawing/2012/chart" uri="{CE6537A1-D6FC-4f65-9D91-7224C49458BB}"/>
                <c:ext xmlns:c16="http://schemas.microsoft.com/office/drawing/2014/chart" uri="{C3380CC4-5D6E-409C-BE32-E72D297353CC}">
                  <c16:uniqueId val="{00000004-A290-44CC-8551-E865A074B3F9}"/>
                </c:ext>
              </c:extLst>
            </c:dLbl>
            <c:dLbl>
              <c:idx val="121"/>
              <c:layout>
                <c:manualLayout>
                  <c:x val="3.1749999999999869E-2"/>
                  <c:y val="-8.819444444444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90-44CC-8551-E865A074B3F9}"/>
                </c:ext>
              </c:extLst>
            </c:dLbl>
            <c:spPr>
              <a:solidFill>
                <a:schemeClr val="accent2">
                  <a:lumMod val="20000"/>
                  <a:lumOff val="80000"/>
                </a:schemeClr>
              </a:solidFill>
              <a:ln>
                <a:solidFill>
                  <a:schemeClr val="tx1"/>
                </a:solid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ICU!$I$73:$I$200</c:f>
              <c:numCache>
                <c:formatCode>m/d/yyyy</c:formatCode>
                <c:ptCount val="128"/>
                <c:pt idx="0">
                  <c:v>43958</c:v>
                </c:pt>
                <c:pt idx="1">
                  <c:v>43959</c:v>
                </c:pt>
                <c:pt idx="2">
                  <c:v>43960</c:v>
                </c:pt>
                <c:pt idx="3">
                  <c:v>43961</c:v>
                </c:pt>
                <c:pt idx="4">
                  <c:v>43962</c:v>
                </c:pt>
                <c:pt idx="5">
                  <c:v>43963</c:v>
                </c:pt>
                <c:pt idx="6">
                  <c:v>43964</c:v>
                </c:pt>
                <c:pt idx="7">
                  <c:v>43965</c:v>
                </c:pt>
                <c:pt idx="8">
                  <c:v>43966</c:v>
                </c:pt>
                <c:pt idx="9">
                  <c:v>43967</c:v>
                </c:pt>
                <c:pt idx="10">
                  <c:v>43968</c:v>
                </c:pt>
                <c:pt idx="11">
                  <c:v>43969</c:v>
                </c:pt>
                <c:pt idx="12">
                  <c:v>43970</c:v>
                </c:pt>
                <c:pt idx="13">
                  <c:v>43971</c:v>
                </c:pt>
                <c:pt idx="14">
                  <c:v>43972</c:v>
                </c:pt>
                <c:pt idx="15">
                  <c:v>43973</c:v>
                </c:pt>
                <c:pt idx="16">
                  <c:v>43974</c:v>
                </c:pt>
                <c:pt idx="17">
                  <c:v>43975</c:v>
                </c:pt>
                <c:pt idx="18">
                  <c:v>43976</c:v>
                </c:pt>
                <c:pt idx="19">
                  <c:v>43977</c:v>
                </c:pt>
                <c:pt idx="20">
                  <c:v>43978</c:v>
                </c:pt>
                <c:pt idx="21">
                  <c:v>43979</c:v>
                </c:pt>
                <c:pt idx="22">
                  <c:v>43980</c:v>
                </c:pt>
                <c:pt idx="23">
                  <c:v>43981</c:v>
                </c:pt>
                <c:pt idx="24">
                  <c:v>43982</c:v>
                </c:pt>
                <c:pt idx="25">
                  <c:v>43983</c:v>
                </c:pt>
                <c:pt idx="26">
                  <c:v>43984</c:v>
                </c:pt>
                <c:pt idx="27">
                  <c:v>43985</c:v>
                </c:pt>
                <c:pt idx="28">
                  <c:v>43986</c:v>
                </c:pt>
                <c:pt idx="29">
                  <c:v>43987</c:v>
                </c:pt>
                <c:pt idx="30">
                  <c:v>43988</c:v>
                </c:pt>
                <c:pt idx="31">
                  <c:v>43989</c:v>
                </c:pt>
                <c:pt idx="32">
                  <c:v>43990</c:v>
                </c:pt>
                <c:pt idx="33">
                  <c:v>43991</c:v>
                </c:pt>
                <c:pt idx="34">
                  <c:v>43992</c:v>
                </c:pt>
                <c:pt idx="35">
                  <c:v>43993</c:v>
                </c:pt>
                <c:pt idx="36">
                  <c:v>43994</c:v>
                </c:pt>
                <c:pt idx="37">
                  <c:v>43995</c:v>
                </c:pt>
                <c:pt idx="38">
                  <c:v>43996</c:v>
                </c:pt>
                <c:pt idx="39">
                  <c:v>43997</c:v>
                </c:pt>
                <c:pt idx="40">
                  <c:v>43998</c:v>
                </c:pt>
                <c:pt idx="41">
                  <c:v>43999</c:v>
                </c:pt>
                <c:pt idx="42">
                  <c:v>44000</c:v>
                </c:pt>
                <c:pt idx="43">
                  <c:v>44001</c:v>
                </c:pt>
                <c:pt idx="44">
                  <c:v>44002</c:v>
                </c:pt>
                <c:pt idx="45">
                  <c:v>44003</c:v>
                </c:pt>
                <c:pt idx="46">
                  <c:v>44004</c:v>
                </c:pt>
                <c:pt idx="47">
                  <c:v>44005</c:v>
                </c:pt>
                <c:pt idx="48">
                  <c:v>44006</c:v>
                </c:pt>
                <c:pt idx="49">
                  <c:v>44007</c:v>
                </c:pt>
                <c:pt idx="50">
                  <c:v>44008</c:v>
                </c:pt>
                <c:pt idx="51">
                  <c:v>44009</c:v>
                </c:pt>
                <c:pt idx="52">
                  <c:v>44010</c:v>
                </c:pt>
                <c:pt idx="53">
                  <c:v>44011</c:v>
                </c:pt>
                <c:pt idx="54">
                  <c:v>44012</c:v>
                </c:pt>
                <c:pt idx="55">
                  <c:v>44013</c:v>
                </c:pt>
                <c:pt idx="56">
                  <c:v>44014</c:v>
                </c:pt>
                <c:pt idx="57">
                  <c:v>44015</c:v>
                </c:pt>
                <c:pt idx="58">
                  <c:v>44016</c:v>
                </c:pt>
                <c:pt idx="59">
                  <c:v>44017</c:v>
                </c:pt>
                <c:pt idx="60">
                  <c:v>44018</c:v>
                </c:pt>
                <c:pt idx="61">
                  <c:v>44019</c:v>
                </c:pt>
                <c:pt idx="62">
                  <c:v>44020</c:v>
                </c:pt>
                <c:pt idx="63">
                  <c:v>44021</c:v>
                </c:pt>
                <c:pt idx="64">
                  <c:v>44022</c:v>
                </c:pt>
                <c:pt idx="65">
                  <c:v>44023</c:v>
                </c:pt>
                <c:pt idx="66">
                  <c:v>44024</c:v>
                </c:pt>
                <c:pt idx="67">
                  <c:v>44025</c:v>
                </c:pt>
                <c:pt idx="68">
                  <c:v>44026</c:v>
                </c:pt>
                <c:pt idx="69">
                  <c:v>44027</c:v>
                </c:pt>
                <c:pt idx="70">
                  <c:v>44028</c:v>
                </c:pt>
                <c:pt idx="71">
                  <c:v>44029</c:v>
                </c:pt>
                <c:pt idx="72">
                  <c:v>44030</c:v>
                </c:pt>
                <c:pt idx="73">
                  <c:v>44031</c:v>
                </c:pt>
                <c:pt idx="74">
                  <c:v>44032</c:v>
                </c:pt>
                <c:pt idx="75">
                  <c:v>44033</c:v>
                </c:pt>
                <c:pt idx="76">
                  <c:v>44034</c:v>
                </c:pt>
                <c:pt idx="77">
                  <c:v>44035</c:v>
                </c:pt>
                <c:pt idx="78">
                  <c:v>44036</c:v>
                </c:pt>
                <c:pt idx="79">
                  <c:v>44037</c:v>
                </c:pt>
                <c:pt idx="80">
                  <c:v>44038</c:v>
                </c:pt>
                <c:pt idx="81">
                  <c:v>44039</c:v>
                </c:pt>
                <c:pt idx="82">
                  <c:v>44040</c:v>
                </c:pt>
                <c:pt idx="83">
                  <c:v>44041</c:v>
                </c:pt>
                <c:pt idx="84">
                  <c:v>44042</c:v>
                </c:pt>
                <c:pt idx="85">
                  <c:v>44043</c:v>
                </c:pt>
                <c:pt idx="86">
                  <c:v>44044</c:v>
                </c:pt>
                <c:pt idx="87">
                  <c:v>44045</c:v>
                </c:pt>
                <c:pt idx="88">
                  <c:v>44046</c:v>
                </c:pt>
                <c:pt idx="89">
                  <c:v>44047</c:v>
                </c:pt>
                <c:pt idx="90">
                  <c:v>44048</c:v>
                </c:pt>
                <c:pt idx="91">
                  <c:v>44049</c:v>
                </c:pt>
                <c:pt idx="92">
                  <c:v>44050</c:v>
                </c:pt>
                <c:pt idx="93">
                  <c:v>44051</c:v>
                </c:pt>
                <c:pt idx="94">
                  <c:v>44052</c:v>
                </c:pt>
                <c:pt idx="95">
                  <c:v>44053</c:v>
                </c:pt>
                <c:pt idx="96">
                  <c:v>44054</c:v>
                </c:pt>
                <c:pt idx="97">
                  <c:v>44055</c:v>
                </c:pt>
                <c:pt idx="98">
                  <c:v>44056</c:v>
                </c:pt>
                <c:pt idx="99">
                  <c:v>44057</c:v>
                </c:pt>
                <c:pt idx="100">
                  <c:v>44058</c:v>
                </c:pt>
                <c:pt idx="101">
                  <c:v>44059</c:v>
                </c:pt>
                <c:pt idx="102">
                  <c:v>44060</c:v>
                </c:pt>
                <c:pt idx="103">
                  <c:v>44061</c:v>
                </c:pt>
                <c:pt idx="104">
                  <c:v>44062</c:v>
                </c:pt>
                <c:pt idx="105">
                  <c:v>44063</c:v>
                </c:pt>
                <c:pt idx="106">
                  <c:v>44064</c:v>
                </c:pt>
                <c:pt idx="107">
                  <c:v>44065</c:v>
                </c:pt>
                <c:pt idx="108">
                  <c:v>44066</c:v>
                </c:pt>
                <c:pt idx="109">
                  <c:v>44067</c:v>
                </c:pt>
                <c:pt idx="110">
                  <c:v>44068</c:v>
                </c:pt>
                <c:pt idx="111">
                  <c:v>44069</c:v>
                </c:pt>
                <c:pt idx="112">
                  <c:v>44070</c:v>
                </c:pt>
                <c:pt idx="113">
                  <c:v>44071</c:v>
                </c:pt>
                <c:pt idx="114">
                  <c:v>44072</c:v>
                </c:pt>
                <c:pt idx="115">
                  <c:v>44073</c:v>
                </c:pt>
                <c:pt idx="116">
                  <c:v>44074</c:v>
                </c:pt>
                <c:pt idx="117">
                  <c:v>44075</c:v>
                </c:pt>
                <c:pt idx="118">
                  <c:v>44076</c:v>
                </c:pt>
                <c:pt idx="119">
                  <c:v>44077</c:v>
                </c:pt>
                <c:pt idx="120">
                  <c:v>44078</c:v>
                </c:pt>
                <c:pt idx="121">
                  <c:v>44079</c:v>
                </c:pt>
                <c:pt idx="122">
                  <c:v>44080</c:v>
                </c:pt>
                <c:pt idx="123">
                  <c:v>44081</c:v>
                </c:pt>
                <c:pt idx="124">
                  <c:v>44082</c:v>
                </c:pt>
                <c:pt idx="125">
                  <c:v>44083</c:v>
                </c:pt>
                <c:pt idx="126">
                  <c:v>44084</c:v>
                </c:pt>
                <c:pt idx="127">
                  <c:v>44085</c:v>
                </c:pt>
              </c:numCache>
            </c:numRef>
          </c:cat>
          <c:val>
            <c:numRef>
              <c:f>ICU!$K$73:$K$200</c:f>
              <c:numCache>
                <c:formatCode>General</c:formatCode>
                <c:ptCount val="128"/>
                <c:pt idx="0">
                  <c:v>1286</c:v>
                </c:pt>
                <c:pt idx="1">
                  <c:v>1189</c:v>
                </c:pt>
                <c:pt idx="2">
                  <c:v>1132</c:v>
                </c:pt>
                <c:pt idx="3">
                  <c:v>1054</c:v>
                </c:pt>
                <c:pt idx="4">
                  <c:v>1118</c:v>
                </c:pt>
                <c:pt idx="5">
                  <c:v>1110</c:v>
                </c:pt>
                <c:pt idx="6">
                  <c:v>1031</c:v>
                </c:pt>
                <c:pt idx="7">
                  <c:v>1029</c:v>
                </c:pt>
                <c:pt idx="8">
                  <c:v>981</c:v>
                </c:pt>
                <c:pt idx="9">
                  <c:v>971</c:v>
                </c:pt>
                <c:pt idx="10">
                  <c:v>919</c:v>
                </c:pt>
                <c:pt idx="11">
                  <c:v>909</c:v>
                </c:pt>
                <c:pt idx="12">
                  <c:v>933</c:v>
                </c:pt>
                <c:pt idx="13">
                  <c:v>922</c:v>
                </c:pt>
                <c:pt idx="15">
                  <c:v>863</c:v>
                </c:pt>
                <c:pt idx="16">
                  <c:v>811</c:v>
                </c:pt>
                <c:pt idx="17">
                  <c:v>730</c:v>
                </c:pt>
                <c:pt idx="18">
                  <c:v>756</c:v>
                </c:pt>
                <c:pt idx="19">
                  <c:v>698</c:v>
                </c:pt>
                <c:pt idx="20">
                  <c:v>723</c:v>
                </c:pt>
                <c:pt idx="21">
                  <c:v>695</c:v>
                </c:pt>
                <c:pt idx="22">
                  <c:v>614</c:v>
                </c:pt>
                <c:pt idx="23">
                  <c:v>589</c:v>
                </c:pt>
                <c:pt idx="24">
                  <c:v>544</c:v>
                </c:pt>
                <c:pt idx="25">
                  <c:v>542</c:v>
                </c:pt>
                <c:pt idx="26">
                  <c:v>516</c:v>
                </c:pt>
                <c:pt idx="27">
                  <c:v>496</c:v>
                </c:pt>
                <c:pt idx="28">
                  <c:v>481</c:v>
                </c:pt>
                <c:pt idx="29">
                  <c:v>467</c:v>
                </c:pt>
                <c:pt idx="30">
                  <c:v>463</c:v>
                </c:pt>
                <c:pt idx="31">
                  <c:v>463</c:v>
                </c:pt>
                <c:pt idx="32">
                  <c:v>365</c:v>
                </c:pt>
                <c:pt idx="33">
                  <c:v>365</c:v>
                </c:pt>
                <c:pt idx="34">
                  <c:v>333</c:v>
                </c:pt>
                <c:pt idx="36">
                  <c:v>279</c:v>
                </c:pt>
                <c:pt idx="37">
                  <c:v>289</c:v>
                </c:pt>
                <c:pt idx="38">
                  <c:v>278</c:v>
                </c:pt>
                <c:pt idx="39">
                  <c:v>281</c:v>
                </c:pt>
                <c:pt idx="40">
                  <c:v>280</c:v>
                </c:pt>
                <c:pt idx="41">
                  <c:v>289</c:v>
                </c:pt>
                <c:pt idx="42">
                  <c:v>261</c:v>
                </c:pt>
                <c:pt idx="43">
                  <c:v>235</c:v>
                </c:pt>
                <c:pt idx="44">
                  <c:v>220</c:v>
                </c:pt>
                <c:pt idx="45">
                  <c:v>221</c:v>
                </c:pt>
                <c:pt idx="46">
                  <c:v>194</c:v>
                </c:pt>
                <c:pt idx="47">
                  <c:v>211</c:v>
                </c:pt>
                <c:pt idx="48">
                  <c:v>197</c:v>
                </c:pt>
                <c:pt idx="49">
                  <c:v>178</c:v>
                </c:pt>
                <c:pt idx="50">
                  <c:v>190</c:v>
                </c:pt>
                <c:pt idx="51">
                  <c:v>180</c:v>
                </c:pt>
                <c:pt idx="52">
                  <c:v>178</c:v>
                </c:pt>
                <c:pt idx="53">
                  <c:v>157</c:v>
                </c:pt>
                <c:pt idx="54">
                  <c:v>160</c:v>
                </c:pt>
                <c:pt idx="55">
                  <c:v>150</c:v>
                </c:pt>
                <c:pt idx="56">
                  <c:v>126</c:v>
                </c:pt>
                <c:pt idx="57">
                  <c:v>103</c:v>
                </c:pt>
                <c:pt idx="58">
                  <c:v>76</c:v>
                </c:pt>
                <c:pt idx="59">
                  <c:v>87</c:v>
                </c:pt>
                <c:pt idx="60">
                  <c:v>81</c:v>
                </c:pt>
                <c:pt idx="61">
                  <c:v>79</c:v>
                </c:pt>
                <c:pt idx="62">
                  <c:v>74</c:v>
                </c:pt>
                <c:pt idx="63">
                  <c:v>70</c:v>
                </c:pt>
                <c:pt idx="64">
                  <c:v>69</c:v>
                </c:pt>
                <c:pt idx="65">
                  <c:v>77</c:v>
                </c:pt>
                <c:pt idx="66">
                  <c:v>83</c:v>
                </c:pt>
                <c:pt idx="67">
                  <c:v>94</c:v>
                </c:pt>
                <c:pt idx="68">
                  <c:v>94</c:v>
                </c:pt>
                <c:pt idx="69">
                  <c:v>85</c:v>
                </c:pt>
                <c:pt idx="70">
                  <c:v>80</c:v>
                </c:pt>
                <c:pt idx="71">
                  <c:v>73</c:v>
                </c:pt>
                <c:pt idx="72">
                  <c:v>75</c:v>
                </c:pt>
                <c:pt idx="73">
                  <c:v>76</c:v>
                </c:pt>
                <c:pt idx="74">
                  <c:v>81</c:v>
                </c:pt>
                <c:pt idx="75">
                  <c:v>90</c:v>
                </c:pt>
                <c:pt idx="76">
                  <c:v>85</c:v>
                </c:pt>
                <c:pt idx="77">
                  <c:v>91</c:v>
                </c:pt>
                <c:pt idx="78">
                  <c:v>74</c:v>
                </c:pt>
                <c:pt idx="79">
                  <c:v>91</c:v>
                </c:pt>
                <c:pt idx="80">
                  <c:v>67</c:v>
                </c:pt>
                <c:pt idx="81">
                  <c:v>70</c:v>
                </c:pt>
                <c:pt idx="82">
                  <c:v>77</c:v>
                </c:pt>
                <c:pt idx="83">
                  <c:v>63</c:v>
                </c:pt>
                <c:pt idx="84">
                  <c:v>66</c:v>
                </c:pt>
                <c:pt idx="85">
                  <c:v>73</c:v>
                </c:pt>
                <c:pt idx="86">
                  <c:v>67</c:v>
                </c:pt>
                <c:pt idx="87">
                  <c:v>70</c:v>
                </c:pt>
                <c:pt idx="88">
                  <c:v>82</c:v>
                </c:pt>
                <c:pt idx="89">
                  <c:v>83</c:v>
                </c:pt>
                <c:pt idx="90">
                  <c:v>88</c:v>
                </c:pt>
                <c:pt idx="91">
                  <c:v>79</c:v>
                </c:pt>
                <c:pt idx="92">
                  <c:v>78</c:v>
                </c:pt>
                <c:pt idx="93">
                  <c:v>79</c:v>
                </c:pt>
                <c:pt idx="94">
                  <c:v>87</c:v>
                </c:pt>
                <c:pt idx="95">
                  <c:v>99</c:v>
                </c:pt>
                <c:pt idx="96">
                  <c:v>97</c:v>
                </c:pt>
                <c:pt idx="97">
                  <c:v>115</c:v>
                </c:pt>
                <c:pt idx="98">
                  <c:v>127</c:v>
                </c:pt>
                <c:pt idx="99">
                  <c:v>120</c:v>
                </c:pt>
                <c:pt idx="100">
                  <c:v>124</c:v>
                </c:pt>
                <c:pt idx="101">
                  <c:v>122</c:v>
                </c:pt>
                <c:pt idx="102">
                  <c:v>126</c:v>
                </c:pt>
                <c:pt idx="103">
                  <c:v>129</c:v>
                </c:pt>
                <c:pt idx="104">
                  <c:v>125</c:v>
                </c:pt>
                <c:pt idx="105">
                  <c:v>138</c:v>
                </c:pt>
                <c:pt idx="106">
                  <c:v>133</c:v>
                </c:pt>
                <c:pt idx="107">
                  <c:v>131</c:v>
                </c:pt>
                <c:pt idx="108">
                  <c:v>129</c:v>
                </c:pt>
                <c:pt idx="109">
                  <c:v>121</c:v>
                </c:pt>
                <c:pt idx="110">
                  <c:v>120</c:v>
                </c:pt>
                <c:pt idx="111">
                  <c:v>120</c:v>
                </c:pt>
                <c:pt idx="112">
                  <c:v>107</c:v>
                </c:pt>
                <c:pt idx="113">
                  <c:v>100</c:v>
                </c:pt>
                <c:pt idx="114">
                  <c:v>96</c:v>
                </c:pt>
                <c:pt idx="115">
                  <c:v>94</c:v>
                </c:pt>
                <c:pt idx="116">
                  <c:v>94</c:v>
                </c:pt>
                <c:pt idx="117">
                  <c:v>93</c:v>
                </c:pt>
                <c:pt idx="118">
                  <c:v>90</c:v>
                </c:pt>
                <c:pt idx="119">
                  <c:v>95</c:v>
                </c:pt>
                <c:pt idx="120">
                  <c:v>95</c:v>
                </c:pt>
                <c:pt idx="121">
                  <c:v>99</c:v>
                </c:pt>
                <c:pt idx="122">
                  <c:v>105</c:v>
                </c:pt>
              </c:numCache>
            </c:numRef>
          </c:val>
          <c:extLst>
            <c:ext xmlns:c16="http://schemas.microsoft.com/office/drawing/2014/chart" uri="{C3380CC4-5D6E-409C-BE32-E72D297353CC}">
              <c16:uniqueId val="{0000000C-1F3A-4412-8D64-84A1FFD5181D}"/>
            </c:ext>
          </c:extLst>
        </c:ser>
        <c:ser>
          <c:idx val="4"/>
          <c:order val="1"/>
          <c:tx>
            <c:strRef>
              <c:f>ICU!$G$1</c:f>
              <c:strCache>
                <c:ptCount val="1"/>
                <c:pt idx="0">
                  <c:v>In ICU</c:v>
                </c:pt>
              </c:strCache>
            </c:strRef>
          </c:tx>
          <c:spPr>
            <a:solidFill>
              <a:schemeClr val="accent1"/>
            </a:solidFill>
            <a:ln>
              <a:solidFill>
                <a:schemeClr val="bg2">
                  <a:lumMod val="25000"/>
                </a:schemeClr>
              </a:solid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14-F893-4241-AA06-58D536B3F05D}"/>
                </c:ext>
              </c:extLst>
            </c:dLbl>
            <c:dLbl>
              <c:idx val="1"/>
              <c:delete val="1"/>
              <c:extLst>
                <c:ext xmlns:c15="http://schemas.microsoft.com/office/drawing/2012/chart" uri="{CE6537A1-D6FC-4f65-9D91-7224C49458BB}"/>
                <c:ext xmlns:c16="http://schemas.microsoft.com/office/drawing/2014/chart" uri="{C3380CC4-5D6E-409C-BE32-E72D297353CC}">
                  <c16:uniqueId val="{00000015-F893-4241-AA06-58D536B3F05D}"/>
                </c:ext>
              </c:extLst>
            </c:dLbl>
            <c:dLbl>
              <c:idx val="2"/>
              <c:delete val="1"/>
              <c:extLst>
                <c:ext xmlns:c15="http://schemas.microsoft.com/office/drawing/2012/chart" uri="{CE6537A1-D6FC-4f65-9D91-7224C49458BB}"/>
                <c:ext xmlns:c16="http://schemas.microsoft.com/office/drawing/2014/chart" uri="{C3380CC4-5D6E-409C-BE32-E72D297353CC}">
                  <c16:uniqueId val="{00000016-F893-4241-AA06-58D536B3F05D}"/>
                </c:ext>
              </c:extLst>
            </c:dLbl>
            <c:dLbl>
              <c:idx val="3"/>
              <c:delete val="1"/>
              <c:extLst>
                <c:ext xmlns:c15="http://schemas.microsoft.com/office/drawing/2012/chart" uri="{CE6537A1-D6FC-4f65-9D91-7224C49458BB}"/>
                <c:ext xmlns:c16="http://schemas.microsoft.com/office/drawing/2014/chart" uri="{C3380CC4-5D6E-409C-BE32-E72D297353CC}">
                  <c16:uniqueId val="{00000017-F893-4241-AA06-58D536B3F05D}"/>
                </c:ext>
              </c:extLst>
            </c:dLbl>
            <c:dLbl>
              <c:idx val="4"/>
              <c:delete val="1"/>
              <c:extLst>
                <c:ext xmlns:c15="http://schemas.microsoft.com/office/drawing/2012/chart" uri="{CE6537A1-D6FC-4f65-9D91-7224C49458BB}"/>
                <c:ext xmlns:c16="http://schemas.microsoft.com/office/drawing/2014/chart" uri="{C3380CC4-5D6E-409C-BE32-E72D297353CC}">
                  <c16:uniqueId val="{00000019-F893-4241-AA06-58D536B3F05D}"/>
                </c:ext>
              </c:extLst>
            </c:dLbl>
            <c:dLbl>
              <c:idx val="5"/>
              <c:delete val="1"/>
              <c:extLst>
                <c:ext xmlns:c15="http://schemas.microsoft.com/office/drawing/2012/chart" uri="{CE6537A1-D6FC-4f65-9D91-7224C49458BB}"/>
                <c:ext xmlns:c16="http://schemas.microsoft.com/office/drawing/2014/chart" uri="{C3380CC4-5D6E-409C-BE32-E72D297353CC}">
                  <c16:uniqueId val="{00000018-F893-4241-AA06-58D536B3F05D}"/>
                </c:ext>
              </c:extLst>
            </c:dLbl>
            <c:dLbl>
              <c:idx val="6"/>
              <c:delete val="1"/>
              <c:extLst>
                <c:ext xmlns:c15="http://schemas.microsoft.com/office/drawing/2012/chart" uri="{CE6537A1-D6FC-4f65-9D91-7224C49458BB}"/>
                <c:ext xmlns:c16="http://schemas.microsoft.com/office/drawing/2014/chart" uri="{C3380CC4-5D6E-409C-BE32-E72D297353CC}">
                  <c16:uniqueId val="{0000001B-F893-4241-AA06-58D536B3F05D}"/>
                </c:ext>
              </c:extLst>
            </c:dLbl>
            <c:dLbl>
              <c:idx val="7"/>
              <c:delete val="1"/>
              <c:extLst>
                <c:ext xmlns:c15="http://schemas.microsoft.com/office/drawing/2012/chart" uri="{CE6537A1-D6FC-4f65-9D91-7224C49458BB}"/>
                <c:ext xmlns:c16="http://schemas.microsoft.com/office/drawing/2014/chart" uri="{C3380CC4-5D6E-409C-BE32-E72D297353CC}">
                  <c16:uniqueId val="{0000001A-F893-4241-AA06-58D536B3F05D}"/>
                </c:ext>
              </c:extLst>
            </c:dLbl>
            <c:dLbl>
              <c:idx val="8"/>
              <c:delete val="1"/>
              <c:extLst>
                <c:ext xmlns:c15="http://schemas.microsoft.com/office/drawing/2012/chart" uri="{CE6537A1-D6FC-4f65-9D91-7224C49458BB}"/>
                <c:ext xmlns:c16="http://schemas.microsoft.com/office/drawing/2014/chart" uri="{C3380CC4-5D6E-409C-BE32-E72D297353CC}">
                  <c16:uniqueId val="{0000001E-F893-4241-AA06-58D536B3F05D}"/>
                </c:ext>
              </c:extLst>
            </c:dLbl>
            <c:dLbl>
              <c:idx val="9"/>
              <c:delete val="1"/>
              <c:extLst>
                <c:ext xmlns:c15="http://schemas.microsoft.com/office/drawing/2012/chart" uri="{CE6537A1-D6FC-4f65-9D91-7224C49458BB}"/>
                <c:ext xmlns:c16="http://schemas.microsoft.com/office/drawing/2014/chart" uri="{C3380CC4-5D6E-409C-BE32-E72D297353CC}">
                  <c16:uniqueId val="{0000001C-F893-4241-AA06-58D536B3F05D}"/>
                </c:ext>
              </c:extLst>
            </c:dLbl>
            <c:dLbl>
              <c:idx val="10"/>
              <c:delete val="1"/>
              <c:extLst>
                <c:ext xmlns:c15="http://schemas.microsoft.com/office/drawing/2012/chart" uri="{CE6537A1-D6FC-4f65-9D91-7224C49458BB}"/>
                <c:ext xmlns:c16="http://schemas.microsoft.com/office/drawing/2014/chart" uri="{C3380CC4-5D6E-409C-BE32-E72D297353CC}">
                  <c16:uniqueId val="{0000001D-F893-4241-AA06-58D536B3F05D}"/>
                </c:ext>
              </c:extLst>
            </c:dLbl>
            <c:dLbl>
              <c:idx val="11"/>
              <c:delete val="1"/>
              <c:extLst>
                <c:ext xmlns:c15="http://schemas.microsoft.com/office/drawing/2012/chart" uri="{CE6537A1-D6FC-4f65-9D91-7224C49458BB}"/>
                <c:ext xmlns:c16="http://schemas.microsoft.com/office/drawing/2014/chart" uri="{C3380CC4-5D6E-409C-BE32-E72D297353CC}">
                  <c16:uniqueId val="{0000001F-F893-4241-AA06-58D536B3F05D}"/>
                </c:ext>
              </c:extLst>
            </c:dLbl>
            <c:dLbl>
              <c:idx val="12"/>
              <c:delete val="1"/>
              <c:extLst>
                <c:ext xmlns:c15="http://schemas.microsoft.com/office/drawing/2012/chart" uri="{CE6537A1-D6FC-4f65-9D91-7224C49458BB}"/>
                <c:ext xmlns:c16="http://schemas.microsoft.com/office/drawing/2014/chart" uri="{C3380CC4-5D6E-409C-BE32-E72D297353CC}">
                  <c16:uniqueId val="{00000021-F893-4241-AA06-58D536B3F05D}"/>
                </c:ext>
              </c:extLst>
            </c:dLbl>
            <c:dLbl>
              <c:idx val="13"/>
              <c:delete val="1"/>
              <c:extLst>
                <c:ext xmlns:c15="http://schemas.microsoft.com/office/drawing/2012/chart" uri="{CE6537A1-D6FC-4f65-9D91-7224C49458BB}"/>
                <c:ext xmlns:c16="http://schemas.microsoft.com/office/drawing/2014/chart" uri="{C3380CC4-5D6E-409C-BE32-E72D297353CC}">
                  <c16:uniqueId val="{00000020-F893-4241-AA06-58D536B3F05D}"/>
                </c:ext>
              </c:extLst>
            </c:dLbl>
            <c:dLbl>
              <c:idx val="14"/>
              <c:delete val="1"/>
              <c:extLst>
                <c:ext xmlns:c15="http://schemas.microsoft.com/office/drawing/2012/chart" uri="{CE6537A1-D6FC-4f65-9D91-7224C49458BB}"/>
                <c:ext xmlns:c16="http://schemas.microsoft.com/office/drawing/2014/chart" uri="{C3380CC4-5D6E-409C-BE32-E72D297353CC}">
                  <c16:uniqueId val="{00000024-F893-4241-AA06-58D536B3F05D}"/>
                </c:ext>
              </c:extLst>
            </c:dLbl>
            <c:dLbl>
              <c:idx val="15"/>
              <c:delete val="1"/>
              <c:extLst>
                <c:ext xmlns:c15="http://schemas.microsoft.com/office/drawing/2012/chart" uri="{CE6537A1-D6FC-4f65-9D91-7224C49458BB}"/>
                <c:ext xmlns:c16="http://schemas.microsoft.com/office/drawing/2014/chart" uri="{C3380CC4-5D6E-409C-BE32-E72D297353CC}">
                  <c16:uniqueId val="{00000022-F893-4241-AA06-58D536B3F05D}"/>
                </c:ext>
              </c:extLst>
            </c:dLbl>
            <c:dLbl>
              <c:idx val="16"/>
              <c:delete val="1"/>
              <c:extLst>
                <c:ext xmlns:c15="http://schemas.microsoft.com/office/drawing/2012/chart" uri="{CE6537A1-D6FC-4f65-9D91-7224C49458BB}"/>
                <c:ext xmlns:c16="http://schemas.microsoft.com/office/drawing/2014/chart" uri="{C3380CC4-5D6E-409C-BE32-E72D297353CC}">
                  <c16:uniqueId val="{00000023-F893-4241-AA06-58D536B3F05D}"/>
                </c:ext>
              </c:extLst>
            </c:dLbl>
            <c:dLbl>
              <c:idx val="17"/>
              <c:delete val="1"/>
              <c:extLst>
                <c:ext xmlns:c15="http://schemas.microsoft.com/office/drawing/2012/chart" uri="{CE6537A1-D6FC-4f65-9D91-7224C49458BB}"/>
                <c:ext xmlns:c16="http://schemas.microsoft.com/office/drawing/2014/chart" uri="{C3380CC4-5D6E-409C-BE32-E72D297353CC}">
                  <c16:uniqueId val="{00000025-F893-4241-AA06-58D536B3F05D}"/>
                </c:ext>
              </c:extLst>
            </c:dLbl>
            <c:dLbl>
              <c:idx val="18"/>
              <c:delete val="1"/>
              <c:extLst>
                <c:ext xmlns:c15="http://schemas.microsoft.com/office/drawing/2012/chart" uri="{CE6537A1-D6FC-4f65-9D91-7224C49458BB}"/>
                <c:ext xmlns:c16="http://schemas.microsoft.com/office/drawing/2014/chart" uri="{C3380CC4-5D6E-409C-BE32-E72D297353CC}">
                  <c16:uniqueId val="{00000026-F893-4241-AA06-58D536B3F05D}"/>
                </c:ext>
              </c:extLst>
            </c:dLbl>
            <c:dLbl>
              <c:idx val="19"/>
              <c:delete val="1"/>
              <c:extLst>
                <c:ext xmlns:c15="http://schemas.microsoft.com/office/drawing/2012/chart" uri="{CE6537A1-D6FC-4f65-9D91-7224C49458BB}"/>
                <c:ext xmlns:c16="http://schemas.microsoft.com/office/drawing/2014/chart" uri="{C3380CC4-5D6E-409C-BE32-E72D297353CC}">
                  <c16:uniqueId val="{00000027-F893-4241-AA06-58D536B3F05D}"/>
                </c:ext>
              </c:extLst>
            </c:dLbl>
            <c:dLbl>
              <c:idx val="20"/>
              <c:delete val="1"/>
              <c:extLst>
                <c:ext xmlns:c15="http://schemas.microsoft.com/office/drawing/2012/chart" uri="{CE6537A1-D6FC-4f65-9D91-7224C49458BB}"/>
                <c:ext xmlns:c16="http://schemas.microsoft.com/office/drawing/2014/chart" uri="{C3380CC4-5D6E-409C-BE32-E72D297353CC}">
                  <c16:uniqueId val="{00000028-F893-4241-AA06-58D536B3F05D}"/>
                </c:ext>
              </c:extLst>
            </c:dLbl>
            <c:dLbl>
              <c:idx val="21"/>
              <c:delete val="1"/>
              <c:extLst>
                <c:ext xmlns:c15="http://schemas.microsoft.com/office/drawing/2012/chart" uri="{CE6537A1-D6FC-4f65-9D91-7224C49458BB}"/>
                <c:ext xmlns:c16="http://schemas.microsoft.com/office/drawing/2014/chart" uri="{C3380CC4-5D6E-409C-BE32-E72D297353CC}">
                  <c16:uniqueId val="{00000029-F893-4241-AA06-58D536B3F05D}"/>
                </c:ext>
              </c:extLst>
            </c:dLbl>
            <c:dLbl>
              <c:idx val="22"/>
              <c:delete val="1"/>
              <c:extLst>
                <c:ext xmlns:c15="http://schemas.microsoft.com/office/drawing/2012/chart" uri="{CE6537A1-D6FC-4f65-9D91-7224C49458BB}"/>
                <c:ext xmlns:c16="http://schemas.microsoft.com/office/drawing/2014/chart" uri="{C3380CC4-5D6E-409C-BE32-E72D297353CC}">
                  <c16:uniqueId val="{0000002B-F893-4241-AA06-58D536B3F05D}"/>
                </c:ext>
              </c:extLst>
            </c:dLbl>
            <c:dLbl>
              <c:idx val="23"/>
              <c:delete val="1"/>
              <c:extLst>
                <c:ext xmlns:c15="http://schemas.microsoft.com/office/drawing/2012/chart" uri="{CE6537A1-D6FC-4f65-9D91-7224C49458BB}"/>
                <c:ext xmlns:c16="http://schemas.microsoft.com/office/drawing/2014/chart" uri="{C3380CC4-5D6E-409C-BE32-E72D297353CC}">
                  <c16:uniqueId val="{0000002A-F893-4241-AA06-58D536B3F05D}"/>
                </c:ext>
              </c:extLst>
            </c:dLbl>
            <c:dLbl>
              <c:idx val="24"/>
              <c:delete val="1"/>
              <c:extLst>
                <c:ext xmlns:c15="http://schemas.microsoft.com/office/drawing/2012/chart" uri="{CE6537A1-D6FC-4f65-9D91-7224C49458BB}"/>
                <c:ext xmlns:c16="http://schemas.microsoft.com/office/drawing/2014/chart" uri="{C3380CC4-5D6E-409C-BE32-E72D297353CC}">
                  <c16:uniqueId val="{0000002D-F893-4241-AA06-58D536B3F05D}"/>
                </c:ext>
              </c:extLst>
            </c:dLbl>
            <c:dLbl>
              <c:idx val="25"/>
              <c:delete val="1"/>
              <c:extLst>
                <c:ext xmlns:c15="http://schemas.microsoft.com/office/drawing/2012/chart" uri="{CE6537A1-D6FC-4f65-9D91-7224C49458BB}"/>
                <c:ext xmlns:c16="http://schemas.microsoft.com/office/drawing/2014/chart" uri="{C3380CC4-5D6E-409C-BE32-E72D297353CC}">
                  <c16:uniqueId val="{0000002C-F893-4241-AA06-58D536B3F05D}"/>
                </c:ext>
              </c:extLst>
            </c:dLbl>
            <c:dLbl>
              <c:idx val="26"/>
              <c:delete val="1"/>
              <c:extLst>
                <c:ext xmlns:c15="http://schemas.microsoft.com/office/drawing/2012/chart" uri="{CE6537A1-D6FC-4f65-9D91-7224C49458BB}"/>
                <c:ext xmlns:c16="http://schemas.microsoft.com/office/drawing/2014/chart" uri="{C3380CC4-5D6E-409C-BE32-E72D297353CC}">
                  <c16:uniqueId val="{00000031-F893-4241-AA06-58D536B3F05D}"/>
                </c:ext>
              </c:extLst>
            </c:dLbl>
            <c:dLbl>
              <c:idx val="27"/>
              <c:delete val="1"/>
              <c:extLst>
                <c:ext xmlns:c15="http://schemas.microsoft.com/office/drawing/2012/chart" uri="{CE6537A1-D6FC-4f65-9D91-7224C49458BB}"/>
                <c:ext xmlns:c16="http://schemas.microsoft.com/office/drawing/2014/chart" uri="{C3380CC4-5D6E-409C-BE32-E72D297353CC}">
                  <c16:uniqueId val="{0000002F-F893-4241-AA06-58D536B3F05D}"/>
                </c:ext>
              </c:extLst>
            </c:dLbl>
            <c:dLbl>
              <c:idx val="28"/>
              <c:delete val="1"/>
              <c:extLst>
                <c:ext xmlns:c15="http://schemas.microsoft.com/office/drawing/2012/chart" uri="{CE6537A1-D6FC-4f65-9D91-7224C49458BB}"/>
                <c:ext xmlns:c16="http://schemas.microsoft.com/office/drawing/2014/chart" uri="{C3380CC4-5D6E-409C-BE32-E72D297353CC}">
                  <c16:uniqueId val="{0000002E-F893-4241-AA06-58D536B3F05D}"/>
                </c:ext>
              </c:extLst>
            </c:dLbl>
            <c:dLbl>
              <c:idx val="29"/>
              <c:delete val="1"/>
              <c:extLst>
                <c:ext xmlns:c15="http://schemas.microsoft.com/office/drawing/2012/chart" uri="{CE6537A1-D6FC-4f65-9D91-7224C49458BB}"/>
                <c:ext xmlns:c16="http://schemas.microsoft.com/office/drawing/2014/chart" uri="{C3380CC4-5D6E-409C-BE32-E72D297353CC}">
                  <c16:uniqueId val="{00000030-F893-4241-AA06-58D536B3F05D}"/>
                </c:ext>
              </c:extLst>
            </c:dLbl>
            <c:dLbl>
              <c:idx val="30"/>
              <c:delete val="1"/>
              <c:extLst>
                <c:ext xmlns:c15="http://schemas.microsoft.com/office/drawing/2012/chart" uri="{CE6537A1-D6FC-4f65-9D91-7224C49458BB}"/>
                <c:ext xmlns:c16="http://schemas.microsoft.com/office/drawing/2014/chart" uri="{C3380CC4-5D6E-409C-BE32-E72D297353CC}">
                  <c16:uniqueId val="{00000032-F893-4241-AA06-58D536B3F05D}"/>
                </c:ext>
              </c:extLst>
            </c:dLbl>
            <c:dLbl>
              <c:idx val="31"/>
              <c:delete val="1"/>
              <c:extLst>
                <c:ext xmlns:c15="http://schemas.microsoft.com/office/drawing/2012/chart" uri="{CE6537A1-D6FC-4f65-9D91-7224C49458BB}"/>
                <c:ext xmlns:c16="http://schemas.microsoft.com/office/drawing/2014/chart" uri="{C3380CC4-5D6E-409C-BE32-E72D297353CC}">
                  <c16:uniqueId val="{00000033-F893-4241-AA06-58D536B3F05D}"/>
                </c:ext>
              </c:extLst>
            </c:dLbl>
            <c:dLbl>
              <c:idx val="32"/>
              <c:delete val="1"/>
              <c:extLst>
                <c:ext xmlns:c15="http://schemas.microsoft.com/office/drawing/2012/chart" uri="{CE6537A1-D6FC-4f65-9D91-7224C49458BB}"/>
                <c:ext xmlns:c16="http://schemas.microsoft.com/office/drawing/2014/chart" uri="{C3380CC4-5D6E-409C-BE32-E72D297353CC}">
                  <c16:uniqueId val="{00000034-F893-4241-AA06-58D536B3F05D}"/>
                </c:ext>
              </c:extLst>
            </c:dLbl>
            <c:dLbl>
              <c:idx val="33"/>
              <c:delete val="1"/>
              <c:extLst>
                <c:ext xmlns:c15="http://schemas.microsoft.com/office/drawing/2012/chart" uri="{CE6537A1-D6FC-4f65-9D91-7224C49458BB}"/>
                <c:ext xmlns:c16="http://schemas.microsoft.com/office/drawing/2014/chart" uri="{C3380CC4-5D6E-409C-BE32-E72D297353CC}">
                  <c16:uniqueId val="{00000035-F893-4241-AA06-58D536B3F05D}"/>
                </c:ext>
              </c:extLst>
            </c:dLbl>
            <c:dLbl>
              <c:idx val="34"/>
              <c:delete val="1"/>
              <c:extLst>
                <c:ext xmlns:c15="http://schemas.microsoft.com/office/drawing/2012/chart" uri="{CE6537A1-D6FC-4f65-9D91-7224C49458BB}"/>
                <c:ext xmlns:c16="http://schemas.microsoft.com/office/drawing/2014/chart" uri="{C3380CC4-5D6E-409C-BE32-E72D297353CC}">
                  <c16:uniqueId val="{00000036-F893-4241-AA06-58D536B3F05D}"/>
                </c:ext>
              </c:extLst>
            </c:dLbl>
            <c:dLbl>
              <c:idx val="35"/>
              <c:delete val="1"/>
              <c:extLst>
                <c:ext xmlns:c15="http://schemas.microsoft.com/office/drawing/2012/chart" uri="{CE6537A1-D6FC-4f65-9D91-7224C49458BB}"/>
                <c:ext xmlns:c16="http://schemas.microsoft.com/office/drawing/2014/chart" uri="{C3380CC4-5D6E-409C-BE32-E72D297353CC}">
                  <c16:uniqueId val="{00000037-F893-4241-AA06-58D536B3F05D}"/>
                </c:ext>
              </c:extLst>
            </c:dLbl>
            <c:dLbl>
              <c:idx val="36"/>
              <c:delete val="1"/>
              <c:extLst>
                <c:ext xmlns:c15="http://schemas.microsoft.com/office/drawing/2012/chart" uri="{CE6537A1-D6FC-4f65-9D91-7224C49458BB}"/>
                <c:ext xmlns:c16="http://schemas.microsoft.com/office/drawing/2014/chart" uri="{C3380CC4-5D6E-409C-BE32-E72D297353CC}">
                  <c16:uniqueId val="{00000039-F893-4241-AA06-58D536B3F05D}"/>
                </c:ext>
              </c:extLst>
            </c:dLbl>
            <c:dLbl>
              <c:idx val="37"/>
              <c:delete val="1"/>
              <c:extLst>
                <c:ext xmlns:c15="http://schemas.microsoft.com/office/drawing/2012/chart" uri="{CE6537A1-D6FC-4f65-9D91-7224C49458BB}"/>
                <c:ext xmlns:c16="http://schemas.microsoft.com/office/drawing/2014/chart" uri="{C3380CC4-5D6E-409C-BE32-E72D297353CC}">
                  <c16:uniqueId val="{00000038-F893-4241-AA06-58D536B3F05D}"/>
                </c:ext>
              </c:extLst>
            </c:dLbl>
            <c:dLbl>
              <c:idx val="38"/>
              <c:delete val="1"/>
              <c:extLst>
                <c:ext xmlns:c15="http://schemas.microsoft.com/office/drawing/2012/chart" uri="{CE6537A1-D6FC-4f65-9D91-7224C49458BB}"/>
                <c:ext xmlns:c16="http://schemas.microsoft.com/office/drawing/2014/chart" uri="{C3380CC4-5D6E-409C-BE32-E72D297353CC}">
                  <c16:uniqueId val="{0000003A-F893-4241-AA06-58D536B3F05D}"/>
                </c:ext>
              </c:extLst>
            </c:dLbl>
            <c:dLbl>
              <c:idx val="39"/>
              <c:delete val="1"/>
              <c:extLst>
                <c:ext xmlns:c15="http://schemas.microsoft.com/office/drawing/2012/chart" uri="{CE6537A1-D6FC-4f65-9D91-7224C49458BB}"/>
                <c:ext xmlns:c16="http://schemas.microsoft.com/office/drawing/2014/chart" uri="{C3380CC4-5D6E-409C-BE32-E72D297353CC}">
                  <c16:uniqueId val="{0000003C-F893-4241-AA06-58D536B3F05D}"/>
                </c:ext>
              </c:extLst>
            </c:dLbl>
            <c:dLbl>
              <c:idx val="40"/>
              <c:delete val="1"/>
              <c:extLst>
                <c:ext xmlns:c15="http://schemas.microsoft.com/office/drawing/2012/chart" uri="{CE6537A1-D6FC-4f65-9D91-7224C49458BB}"/>
                <c:ext xmlns:c16="http://schemas.microsoft.com/office/drawing/2014/chart" uri="{C3380CC4-5D6E-409C-BE32-E72D297353CC}">
                  <c16:uniqueId val="{0000003B-F893-4241-AA06-58D536B3F05D}"/>
                </c:ext>
              </c:extLst>
            </c:dLbl>
            <c:dLbl>
              <c:idx val="41"/>
              <c:delete val="1"/>
              <c:extLst>
                <c:ext xmlns:c15="http://schemas.microsoft.com/office/drawing/2012/chart" uri="{CE6537A1-D6FC-4f65-9D91-7224C49458BB}"/>
                <c:ext xmlns:c16="http://schemas.microsoft.com/office/drawing/2014/chart" uri="{C3380CC4-5D6E-409C-BE32-E72D297353CC}">
                  <c16:uniqueId val="{0000003D-F893-4241-AA06-58D536B3F05D}"/>
                </c:ext>
              </c:extLst>
            </c:dLbl>
            <c:dLbl>
              <c:idx val="42"/>
              <c:delete val="1"/>
              <c:extLst>
                <c:ext xmlns:c15="http://schemas.microsoft.com/office/drawing/2012/chart" uri="{CE6537A1-D6FC-4f65-9D91-7224C49458BB}"/>
                <c:ext xmlns:c16="http://schemas.microsoft.com/office/drawing/2014/chart" uri="{C3380CC4-5D6E-409C-BE32-E72D297353CC}">
                  <c16:uniqueId val="{0000003F-F893-4241-AA06-58D536B3F05D}"/>
                </c:ext>
              </c:extLst>
            </c:dLbl>
            <c:dLbl>
              <c:idx val="43"/>
              <c:delete val="1"/>
              <c:extLst>
                <c:ext xmlns:c15="http://schemas.microsoft.com/office/drawing/2012/chart" uri="{CE6537A1-D6FC-4f65-9D91-7224C49458BB}"/>
                <c:ext xmlns:c16="http://schemas.microsoft.com/office/drawing/2014/chart" uri="{C3380CC4-5D6E-409C-BE32-E72D297353CC}">
                  <c16:uniqueId val="{0000003E-F893-4241-AA06-58D536B3F05D}"/>
                </c:ext>
              </c:extLst>
            </c:dLbl>
            <c:dLbl>
              <c:idx val="44"/>
              <c:delete val="1"/>
              <c:extLst>
                <c:ext xmlns:c15="http://schemas.microsoft.com/office/drawing/2012/chart" uri="{CE6537A1-D6FC-4f65-9D91-7224C49458BB}"/>
                <c:ext xmlns:c16="http://schemas.microsoft.com/office/drawing/2014/chart" uri="{C3380CC4-5D6E-409C-BE32-E72D297353CC}">
                  <c16:uniqueId val="{00000040-F893-4241-AA06-58D536B3F05D}"/>
                </c:ext>
              </c:extLst>
            </c:dLbl>
            <c:dLbl>
              <c:idx val="45"/>
              <c:delete val="1"/>
              <c:extLst>
                <c:ext xmlns:c15="http://schemas.microsoft.com/office/drawing/2012/chart" uri="{CE6537A1-D6FC-4f65-9D91-7224C49458BB}"/>
                <c:ext xmlns:c16="http://schemas.microsoft.com/office/drawing/2014/chart" uri="{C3380CC4-5D6E-409C-BE32-E72D297353CC}">
                  <c16:uniqueId val="{00000041-F893-4241-AA06-58D536B3F05D}"/>
                </c:ext>
              </c:extLst>
            </c:dLbl>
            <c:dLbl>
              <c:idx val="46"/>
              <c:delete val="1"/>
              <c:extLst>
                <c:ext xmlns:c15="http://schemas.microsoft.com/office/drawing/2012/chart" uri="{CE6537A1-D6FC-4f65-9D91-7224C49458BB}"/>
                <c:ext xmlns:c16="http://schemas.microsoft.com/office/drawing/2014/chart" uri="{C3380CC4-5D6E-409C-BE32-E72D297353CC}">
                  <c16:uniqueId val="{00000011-F893-4241-AA06-58D536B3F05D}"/>
                </c:ext>
              </c:extLst>
            </c:dLbl>
            <c:dLbl>
              <c:idx val="47"/>
              <c:delete val="1"/>
              <c:extLst>
                <c:ext xmlns:c15="http://schemas.microsoft.com/office/drawing/2012/chart" uri="{CE6537A1-D6FC-4f65-9D91-7224C49458BB}"/>
                <c:ext xmlns:c16="http://schemas.microsoft.com/office/drawing/2014/chart" uri="{C3380CC4-5D6E-409C-BE32-E72D297353CC}">
                  <c16:uniqueId val="{00000013-F893-4241-AA06-58D536B3F05D}"/>
                </c:ext>
              </c:extLst>
            </c:dLbl>
            <c:dLbl>
              <c:idx val="48"/>
              <c:delete val="1"/>
              <c:extLst>
                <c:ext xmlns:c15="http://schemas.microsoft.com/office/drawing/2012/chart" uri="{CE6537A1-D6FC-4f65-9D91-7224C49458BB}"/>
                <c:ext xmlns:c16="http://schemas.microsoft.com/office/drawing/2014/chart" uri="{C3380CC4-5D6E-409C-BE32-E72D297353CC}">
                  <c16:uniqueId val="{00000012-F0F0-45BC-854F-240ECB5EDC83}"/>
                </c:ext>
              </c:extLst>
            </c:dLbl>
            <c:dLbl>
              <c:idx val="49"/>
              <c:delete val="1"/>
              <c:extLst>
                <c:ext xmlns:c15="http://schemas.microsoft.com/office/drawing/2012/chart" uri="{CE6537A1-D6FC-4f65-9D91-7224C49458BB}"/>
                <c:ext xmlns:c16="http://schemas.microsoft.com/office/drawing/2014/chart" uri="{C3380CC4-5D6E-409C-BE32-E72D297353CC}">
                  <c16:uniqueId val="{00000013-F0F0-45BC-854F-240ECB5EDC83}"/>
                </c:ext>
              </c:extLst>
            </c:dLbl>
            <c:dLbl>
              <c:idx val="50"/>
              <c:delete val="1"/>
              <c:extLst>
                <c:ext xmlns:c15="http://schemas.microsoft.com/office/drawing/2012/chart" uri="{CE6537A1-D6FC-4f65-9D91-7224C49458BB}"/>
                <c:ext xmlns:c16="http://schemas.microsoft.com/office/drawing/2014/chart" uri="{C3380CC4-5D6E-409C-BE32-E72D297353CC}">
                  <c16:uniqueId val="{00000012-5ECF-4171-9082-CAA6A3D9147F}"/>
                </c:ext>
              </c:extLst>
            </c:dLbl>
            <c:dLbl>
              <c:idx val="51"/>
              <c:delete val="1"/>
              <c:extLst>
                <c:ext xmlns:c15="http://schemas.microsoft.com/office/drawing/2012/chart" uri="{CE6537A1-D6FC-4f65-9D91-7224C49458BB}"/>
                <c:ext xmlns:c16="http://schemas.microsoft.com/office/drawing/2014/chart" uri="{C3380CC4-5D6E-409C-BE32-E72D297353CC}">
                  <c16:uniqueId val="{00000011-D8C0-4F55-A995-6A3A1F09874A}"/>
                </c:ext>
              </c:extLst>
            </c:dLbl>
            <c:dLbl>
              <c:idx val="52"/>
              <c:delete val="1"/>
              <c:extLst>
                <c:ext xmlns:c15="http://schemas.microsoft.com/office/drawing/2012/chart" uri="{CE6537A1-D6FC-4f65-9D91-7224C49458BB}"/>
                <c:ext xmlns:c16="http://schemas.microsoft.com/office/drawing/2014/chart" uri="{C3380CC4-5D6E-409C-BE32-E72D297353CC}">
                  <c16:uniqueId val="{00000011-842A-4EA4-B406-241CCD11803F}"/>
                </c:ext>
              </c:extLst>
            </c:dLbl>
            <c:dLbl>
              <c:idx val="53"/>
              <c:delete val="1"/>
              <c:extLst>
                <c:ext xmlns:c15="http://schemas.microsoft.com/office/drawing/2012/chart" uri="{CE6537A1-D6FC-4f65-9D91-7224C49458BB}"/>
                <c:ext xmlns:c16="http://schemas.microsoft.com/office/drawing/2014/chart" uri="{C3380CC4-5D6E-409C-BE32-E72D297353CC}">
                  <c16:uniqueId val="{00000013-842A-4EA4-B406-241CCD11803F}"/>
                </c:ext>
              </c:extLst>
            </c:dLbl>
            <c:dLbl>
              <c:idx val="54"/>
              <c:delete val="1"/>
              <c:extLst>
                <c:ext xmlns:c15="http://schemas.microsoft.com/office/drawing/2012/chart" uri="{CE6537A1-D6FC-4f65-9D91-7224C49458BB}"/>
                <c:ext xmlns:c16="http://schemas.microsoft.com/office/drawing/2014/chart" uri="{C3380CC4-5D6E-409C-BE32-E72D297353CC}">
                  <c16:uniqueId val="{00000011-E835-4112-B7D3-DBE43A880B5E}"/>
                </c:ext>
              </c:extLst>
            </c:dLbl>
            <c:dLbl>
              <c:idx val="55"/>
              <c:delete val="1"/>
              <c:extLst>
                <c:ext xmlns:c15="http://schemas.microsoft.com/office/drawing/2012/chart" uri="{CE6537A1-D6FC-4f65-9D91-7224C49458BB}"/>
                <c:ext xmlns:c16="http://schemas.microsoft.com/office/drawing/2014/chart" uri="{C3380CC4-5D6E-409C-BE32-E72D297353CC}">
                  <c16:uniqueId val="{00000011-44A8-4ABC-A254-6429997A76D7}"/>
                </c:ext>
              </c:extLst>
            </c:dLbl>
            <c:dLbl>
              <c:idx val="56"/>
              <c:delete val="1"/>
              <c:extLst>
                <c:ext xmlns:c15="http://schemas.microsoft.com/office/drawing/2012/chart" uri="{CE6537A1-D6FC-4f65-9D91-7224C49458BB}"/>
                <c:ext xmlns:c16="http://schemas.microsoft.com/office/drawing/2014/chart" uri="{C3380CC4-5D6E-409C-BE32-E72D297353CC}">
                  <c16:uniqueId val="{00000012-44A8-4ABC-A254-6429997A76D7}"/>
                </c:ext>
              </c:extLst>
            </c:dLbl>
            <c:dLbl>
              <c:idx val="57"/>
              <c:delete val="1"/>
              <c:extLst>
                <c:ext xmlns:c15="http://schemas.microsoft.com/office/drawing/2012/chart" uri="{CE6537A1-D6FC-4f65-9D91-7224C49458BB}"/>
                <c:ext xmlns:c16="http://schemas.microsoft.com/office/drawing/2014/chart" uri="{C3380CC4-5D6E-409C-BE32-E72D297353CC}">
                  <c16:uniqueId val="{00000013-44A8-4ABC-A254-6429997A76D7}"/>
                </c:ext>
              </c:extLst>
            </c:dLbl>
            <c:dLbl>
              <c:idx val="58"/>
              <c:delete val="1"/>
              <c:extLst>
                <c:ext xmlns:c15="http://schemas.microsoft.com/office/drawing/2012/chart" uri="{CE6537A1-D6FC-4f65-9D91-7224C49458BB}"/>
                <c:ext xmlns:c16="http://schemas.microsoft.com/office/drawing/2014/chart" uri="{C3380CC4-5D6E-409C-BE32-E72D297353CC}">
                  <c16:uniqueId val="{00000014-44A8-4ABC-A254-6429997A76D7}"/>
                </c:ext>
              </c:extLst>
            </c:dLbl>
            <c:dLbl>
              <c:idx val="59"/>
              <c:delete val="1"/>
              <c:extLst>
                <c:ext xmlns:c15="http://schemas.microsoft.com/office/drawing/2012/chart" uri="{CE6537A1-D6FC-4f65-9D91-7224C49458BB}"/>
                <c:ext xmlns:c16="http://schemas.microsoft.com/office/drawing/2014/chart" uri="{C3380CC4-5D6E-409C-BE32-E72D297353CC}">
                  <c16:uniqueId val="{0000001A-44A8-4ABC-A254-6429997A76D7}"/>
                </c:ext>
              </c:extLst>
            </c:dLbl>
            <c:dLbl>
              <c:idx val="60"/>
              <c:delete val="1"/>
              <c:extLst>
                <c:ext xmlns:c15="http://schemas.microsoft.com/office/drawing/2012/chart" uri="{CE6537A1-D6FC-4f65-9D91-7224C49458BB}"/>
                <c:ext xmlns:c16="http://schemas.microsoft.com/office/drawing/2014/chart" uri="{C3380CC4-5D6E-409C-BE32-E72D297353CC}">
                  <c16:uniqueId val="{0000001B-44A8-4ABC-A254-6429997A76D7}"/>
                </c:ext>
              </c:extLst>
            </c:dLbl>
            <c:dLbl>
              <c:idx val="61"/>
              <c:delete val="1"/>
              <c:extLst>
                <c:ext xmlns:c15="http://schemas.microsoft.com/office/drawing/2012/chart" uri="{CE6537A1-D6FC-4f65-9D91-7224C49458BB}"/>
                <c:ext xmlns:c16="http://schemas.microsoft.com/office/drawing/2014/chart" uri="{C3380CC4-5D6E-409C-BE32-E72D297353CC}">
                  <c16:uniqueId val="{00000011-052F-44CA-AA88-E5363A78D40A}"/>
                </c:ext>
              </c:extLst>
            </c:dLbl>
            <c:dLbl>
              <c:idx val="62"/>
              <c:delete val="1"/>
              <c:extLst>
                <c:ext xmlns:c15="http://schemas.microsoft.com/office/drawing/2012/chart" uri="{CE6537A1-D6FC-4f65-9D91-7224C49458BB}"/>
                <c:ext xmlns:c16="http://schemas.microsoft.com/office/drawing/2014/chart" uri="{C3380CC4-5D6E-409C-BE32-E72D297353CC}">
                  <c16:uniqueId val="{00000011-EA88-4071-ABE8-E4FFECDB80CC}"/>
                </c:ext>
              </c:extLst>
            </c:dLbl>
            <c:dLbl>
              <c:idx val="63"/>
              <c:delete val="1"/>
              <c:extLst>
                <c:ext xmlns:c15="http://schemas.microsoft.com/office/drawing/2012/chart" uri="{CE6537A1-D6FC-4f65-9D91-7224C49458BB}"/>
                <c:ext xmlns:c16="http://schemas.microsoft.com/office/drawing/2014/chart" uri="{C3380CC4-5D6E-409C-BE32-E72D297353CC}">
                  <c16:uniqueId val="{00000012-96F2-4E02-B308-3BF174B787A1}"/>
                </c:ext>
              </c:extLst>
            </c:dLbl>
            <c:dLbl>
              <c:idx val="64"/>
              <c:delete val="1"/>
              <c:extLst>
                <c:ext xmlns:c15="http://schemas.microsoft.com/office/drawing/2012/chart" uri="{CE6537A1-D6FC-4f65-9D91-7224C49458BB}"/>
                <c:ext xmlns:c16="http://schemas.microsoft.com/office/drawing/2014/chart" uri="{C3380CC4-5D6E-409C-BE32-E72D297353CC}">
                  <c16:uniqueId val="{00000013-96F2-4E02-B308-3BF174B787A1}"/>
                </c:ext>
              </c:extLst>
            </c:dLbl>
            <c:dLbl>
              <c:idx val="65"/>
              <c:delete val="1"/>
              <c:extLst>
                <c:ext xmlns:c15="http://schemas.microsoft.com/office/drawing/2012/chart" uri="{CE6537A1-D6FC-4f65-9D91-7224C49458BB}"/>
                <c:ext xmlns:c16="http://schemas.microsoft.com/office/drawing/2014/chart" uri="{C3380CC4-5D6E-409C-BE32-E72D297353CC}">
                  <c16:uniqueId val="{00000018-96F2-4E02-B308-3BF174B787A1}"/>
                </c:ext>
              </c:extLst>
            </c:dLbl>
            <c:dLbl>
              <c:idx val="66"/>
              <c:delete val="1"/>
              <c:extLst>
                <c:ext xmlns:c15="http://schemas.microsoft.com/office/drawing/2012/chart" uri="{CE6537A1-D6FC-4f65-9D91-7224C49458BB}"/>
                <c:ext xmlns:c16="http://schemas.microsoft.com/office/drawing/2014/chart" uri="{C3380CC4-5D6E-409C-BE32-E72D297353CC}">
                  <c16:uniqueId val="{00000019-96F2-4E02-B308-3BF174B787A1}"/>
                </c:ext>
              </c:extLst>
            </c:dLbl>
            <c:dLbl>
              <c:idx val="67"/>
              <c:delete val="1"/>
              <c:extLst>
                <c:ext xmlns:c15="http://schemas.microsoft.com/office/drawing/2012/chart" uri="{CE6537A1-D6FC-4f65-9D91-7224C49458BB}"/>
                <c:ext xmlns:c16="http://schemas.microsoft.com/office/drawing/2014/chart" uri="{C3380CC4-5D6E-409C-BE32-E72D297353CC}">
                  <c16:uniqueId val="{0000001A-96F2-4E02-B308-3BF174B787A1}"/>
                </c:ext>
              </c:extLst>
            </c:dLbl>
            <c:dLbl>
              <c:idx val="68"/>
              <c:delete val="1"/>
              <c:extLst>
                <c:ext xmlns:c15="http://schemas.microsoft.com/office/drawing/2012/chart" uri="{CE6537A1-D6FC-4f65-9D91-7224C49458BB}"/>
                <c:ext xmlns:c16="http://schemas.microsoft.com/office/drawing/2014/chart" uri="{C3380CC4-5D6E-409C-BE32-E72D297353CC}">
                  <c16:uniqueId val="{00000013-CACC-49A2-B1BE-1CF16529708C}"/>
                </c:ext>
              </c:extLst>
            </c:dLbl>
            <c:dLbl>
              <c:idx val="69"/>
              <c:delete val="1"/>
              <c:extLst>
                <c:ext xmlns:c15="http://schemas.microsoft.com/office/drawing/2012/chart" uri="{CE6537A1-D6FC-4f65-9D91-7224C49458BB}"/>
                <c:ext xmlns:c16="http://schemas.microsoft.com/office/drawing/2014/chart" uri="{C3380CC4-5D6E-409C-BE32-E72D297353CC}">
                  <c16:uniqueId val="{00000013-71BC-403A-A7A3-1A8DC1FDAF29}"/>
                </c:ext>
              </c:extLst>
            </c:dLbl>
            <c:dLbl>
              <c:idx val="70"/>
              <c:delete val="1"/>
              <c:extLst>
                <c:ext xmlns:c15="http://schemas.microsoft.com/office/drawing/2012/chart" uri="{CE6537A1-D6FC-4f65-9D91-7224C49458BB}"/>
                <c:ext xmlns:c16="http://schemas.microsoft.com/office/drawing/2014/chart" uri="{C3380CC4-5D6E-409C-BE32-E72D297353CC}">
                  <c16:uniqueId val="{00000012-71BC-403A-A7A3-1A8DC1FDAF29}"/>
                </c:ext>
              </c:extLst>
            </c:dLbl>
            <c:dLbl>
              <c:idx val="71"/>
              <c:delete val="1"/>
              <c:extLst>
                <c:ext xmlns:c15="http://schemas.microsoft.com/office/drawing/2012/chart" uri="{CE6537A1-D6FC-4f65-9D91-7224C49458BB}"/>
                <c:ext xmlns:c16="http://schemas.microsoft.com/office/drawing/2014/chart" uri="{C3380CC4-5D6E-409C-BE32-E72D297353CC}">
                  <c16:uniqueId val="{00000014-71BC-403A-A7A3-1A8DC1FDAF29}"/>
                </c:ext>
              </c:extLst>
            </c:dLbl>
            <c:dLbl>
              <c:idx val="72"/>
              <c:delete val="1"/>
              <c:extLst>
                <c:ext xmlns:c15="http://schemas.microsoft.com/office/drawing/2012/chart" uri="{CE6537A1-D6FC-4f65-9D91-7224C49458BB}"/>
                <c:ext xmlns:c16="http://schemas.microsoft.com/office/drawing/2014/chart" uri="{C3380CC4-5D6E-409C-BE32-E72D297353CC}">
                  <c16:uniqueId val="{00000015-71BC-403A-A7A3-1A8DC1FDAF29}"/>
                </c:ext>
              </c:extLst>
            </c:dLbl>
            <c:dLbl>
              <c:idx val="73"/>
              <c:delete val="1"/>
              <c:extLst>
                <c:ext xmlns:c15="http://schemas.microsoft.com/office/drawing/2012/chart" uri="{CE6537A1-D6FC-4f65-9D91-7224C49458BB}"/>
                <c:ext xmlns:c16="http://schemas.microsoft.com/office/drawing/2014/chart" uri="{C3380CC4-5D6E-409C-BE32-E72D297353CC}">
                  <c16:uniqueId val="{00000017-71BC-403A-A7A3-1A8DC1FDAF29}"/>
                </c:ext>
              </c:extLst>
            </c:dLbl>
            <c:dLbl>
              <c:idx val="74"/>
              <c:delete val="1"/>
              <c:extLst>
                <c:ext xmlns:c15="http://schemas.microsoft.com/office/drawing/2012/chart" uri="{CE6537A1-D6FC-4f65-9D91-7224C49458BB}"/>
                <c:ext xmlns:c16="http://schemas.microsoft.com/office/drawing/2014/chart" uri="{C3380CC4-5D6E-409C-BE32-E72D297353CC}">
                  <c16:uniqueId val="{00000016-71BC-403A-A7A3-1A8DC1FDAF29}"/>
                </c:ext>
              </c:extLst>
            </c:dLbl>
            <c:dLbl>
              <c:idx val="75"/>
              <c:delete val="1"/>
              <c:extLst>
                <c:ext xmlns:c15="http://schemas.microsoft.com/office/drawing/2012/chart" uri="{CE6537A1-D6FC-4f65-9D91-7224C49458BB}"/>
                <c:ext xmlns:c16="http://schemas.microsoft.com/office/drawing/2014/chart" uri="{C3380CC4-5D6E-409C-BE32-E72D297353CC}">
                  <c16:uniqueId val="{00000018-71BC-403A-A7A3-1A8DC1FDAF29}"/>
                </c:ext>
              </c:extLst>
            </c:dLbl>
            <c:dLbl>
              <c:idx val="76"/>
              <c:delete val="1"/>
              <c:extLst>
                <c:ext xmlns:c15="http://schemas.microsoft.com/office/drawing/2012/chart" uri="{CE6537A1-D6FC-4f65-9D91-7224C49458BB}"/>
                <c:ext xmlns:c16="http://schemas.microsoft.com/office/drawing/2014/chart" uri="{C3380CC4-5D6E-409C-BE32-E72D297353CC}">
                  <c16:uniqueId val="{00000012-4681-4F5C-B02A-FBB2140872A8}"/>
                </c:ext>
              </c:extLst>
            </c:dLbl>
            <c:dLbl>
              <c:idx val="77"/>
              <c:delete val="1"/>
              <c:extLst>
                <c:ext xmlns:c15="http://schemas.microsoft.com/office/drawing/2012/chart" uri="{CE6537A1-D6FC-4f65-9D91-7224C49458BB}"/>
                <c:ext xmlns:c16="http://schemas.microsoft.com/office/drawing/2014/chart" uri="{C3380CC4-5D6E-409C-BE32-E72D297353CC}">
                  <c16:uniqueId val="{00000013-4681-4F5C-B02A-FBB2140872A8}"/>
                </c:ext>
              </c:extLst>
            </c:dLbl>
            <c:dLbl>
              <c:idx val="78"/>
              <c:delete val="1"/>
              <c:extLst>
                <c:ext xmlns:c15="http://schemas.microsoft.com/office/drawing/2012/chart" uri="{CE6537A1-D6FC-4f65-9D91-7224C49458BB}"/>
                <c:ext xmlns:c16="http://schemas.microsoft.com/office/drawing/2014/chart" uri="{C3380CC4-5D6E-409C-BE32-E72D297353CC}">
                  <c16:uniqueId val="{00000014-4681-4F5C-B02A-FBB2140872A8}"/>
                </c:ext>
              </c:extLst>
            </c:dLbl>
            <c:dLbl>
              <c:idx val="79"/>
              <c:delete val="1"/>
              <c:extLst>
                <c:ext xmlns:c15="http://schemas.microsoft.com/office/drawing/2012/chart" uri="{CE6537A1-D6FC-4f65-9D91-7224C49458BB}"/>
                <c:ext xmlns:c16="http://schemas.microsoft.com/office/drawing/2014/chart" uri="{C3380CC4-5D6E-409C-BE32-E72D297353CC}">
                  <c16:uniqueId val="{00000015-4681-4F5C-B02A-FBB2140872A8}"/>
                </c:ext>
              </c:extLst>
            </c:dLbl>
            <c:dLbl>
              <c:idx val="80"/>
              <c:delete val="1"/>
              <c:extLst>
                <c:ext xmlns:c15="http://schemas.microsoft.com/office/drawing/2012/chart" uri="{CE6537A1-D6FC-4f65-9D91-7224C49458BB}"/>
                <c:ext xmlns:c16="http://schemas.microsoft.com/office/drawing/2014/chart" uri="{C3380CC4-5D6E-409C-BE32-E72D297353CC}">
                  <c16:uniqueId val="{00000016-4681-4F5C-B02A-FBB2140872A8}"/>
                </c:ext>
              </c:extLst>
            </c:dLbl>
            <c:dLbl>
              <c:idx val="81"/>
              <c:delete val="1"/>
              <c:extLst>
                <c:ext xmlns:c15="http://schemas.microsoft.com/office/drawing/2012/chart" uri="{CE6537A1-D6FC-4f65-9D91-7224C49458BB}"/>
                <c:ext xmlns:c16="http://schemas.microsoft.com/office/drawing/2014/chart" uri="{C3380CC4-5D6E-409C-BE32-E72D297353CC}">
                  <c16:uniqueId val="{00000017-4681-4F5C-B02A-FBB2140872A8}"/>
                </c:ext>
              </c:extLst>
            </c:dLbl>
            <c:dLbl>
              <c:idx val="82"/>
              <c:delete val="1"/>
              <c:extLst>
                <c:ext xmlns:c15="http://schemas.microsoft.com/office/drawing/2012/chart" uri="{CE6537A1-D6FC-4f65-9D91-7224C49458BB}"/>
                <c:ext xmlns:c16="http://schemas.microsoft.com/office/drawing/2014/chart" uri="{C3380CC4-5D6E-409C-BE32-E72D297353CC}">
                  <c16:uniqueId val="{0000001E-4681-4F5C-B02A-FBB2140872A8}"/>
                </c:ext>
              </c:extLst>
            </c:dLbl>
            <c:dLbl>
              <c:idx val="83"/>
              <c:delete val="1"/>
              <c:extLst>
                <c:ext xmlns:c15="http://schemas.microsoft.com/office/drawing/2012/chart" uri="{CE6537A1-D6FC-4f65-9D91-7224C49458BB}"/>
                <c:ext xmlns:c16="http://schemas.microsoft.com/office/drawing/2014/chart" uri="{C3380CC4-5D6E-409C-BE32-E72D297353CC}">
                  <c16:uniqueId val="{0000002A-6133-4E7E-8F02-57AA8F4D1119}"/>
                </c:ext>
              </c:extLst>
            </c:dLbl>
            <c:dLbl>
              <c:idx val="84"/>
              <c:delete val="1"/>
              <c:extLst>
                <c:ext xmlns:c15="http://schemas.microsoft.com/office/drawing/2012/chart" uri="{CE6537A1-D6FC-4f65-9D91-7224C49458BB}"/>
                <c:ext xmlns:c16="http://schemas.microsoft.com/office/drawing/2014/chart" uri="{C3380CC4-5D6E-409C-BE32-E72D297353CC}">
                  <c16:uniqueId val="{0000002E-6133-4E7E-8F02-57AA8F4D1119}"/>
                </c:ext>
              </c:extLst>
            </c:dLbl>
            <c:dLbl>
              <c:idx val="85"/>
              <c:delete val="1"/>
              <c:extLst>
                <c:ext xmlns:c15="http://schemas.microsoft.com/office/drawing/2012/chart" uri="{CE6537A1-D6FC-4f65-9D91-7224C49458BB}"/>
                <c:ext xmlns:c16="http://schemas.microsoft.com/office/drawing/2014/chart" uri="{C3380CC4-5D6E-409C-BE32-E72D297353CC}">
                  <c16:uniqueId val="{0000002D-6133-4E7E-8F02-57AA8F4D1119}"/>
                </c:ext>
              </c:extLst>
            </c:dLbl>
            <c:dLbl>
              <c:idx val="86"/>
              <c:delete val="1"/>
              <c:extLst>
                <c:ext xmlns:c15="http://schemas.microsoft.com/office/drawing/2012/chart" uri="{CE6537A1-D6FC-4f65-9D91-7224C49458BB}"/>
                <c:ext xmlns:c16="http://schemas.microsoft.com/office/drawing/2014/chart" uri="{C3380CC4-5D6E-409C-BE32-E72D297353CC}">
                  <c16:uniqueId val="{0000002C-6133-4E7E-8F02-57AA8F4D1119}"/>
                </c:ext>
              </c:extLst>
            </c:dLbl>
            <c:dLbl>
              <c:idx val="87"/>
              <c:delete val="1"/>
              <c:extLst>
                <c:ext xmlns:c15="http://schemas.microsoft.com/office/drawing/2012/chart" uri="{CE6537A1-D6FC-4f65-9D91-7224C49458BB}"/>
                <c:ext xmlns:c16="http://schemas.microsoft.com/office/drawing/2014/chart" uri="{C3380CC4-5D6E-409C-BE32-E72D297353CC}">
                  <c16:uniqueId val="{0000002B-6133-4E7E-8F02-57AA8F4D1119}"/>
                </c:ext>
              </c:extLst>
            </c:dLbl>
            <c:dLbl>
              <c:idx val="88"/>
              <c:delete val="1"/>
              <c:extLst>
                <c:ext xmlns:c15="http://schemas.microsoft.com/office/drawing/2012/chart" uri="{CE6537A1-D6FC-4f65-9D91-7224C49458BB}"/>
                <c:ext xmlns:c16="http://schemas.microsoft.com/office/drawing/2014/chart" uri="{C3380CC4-5D6E-409C-BE32-E72D297353CC}">
                  <c16:uniqueId val="{00000030-6133-4E7E-8F02-57AA8F4D1119}"/>
                </c:ext>
              </c:extLst>
            </c:dLbl>
            <c:dLbl>
              <c:idx val="89"/>
              <c:delete val="1"/>
              <c:extLst>
                <c:ext xmlns:c15="http://schemas.microsoft.com/office/drawing/2012/chart" uri="{CE6537A1-D6FC-4f65-9D91-7224C49458BB}"/>
                <c:ext xmlns:c16="http://schemas.microsoft.com/office/drawing/2014/chart" uri="{C3380CC4-5D6E-409C-BE32-E72D297353CC}">
                  <c16:uniqueId val="{0000002F-6133-4E7E-8F02-57AA8F4D1119}"/>
                </c:ext>
              </c:extLst>
            </c:dLbl>
            <c:dLbl>
              <c:idx val="90"/>
              <c:delete val="1"/>
              <c:extLst>
                <c:ext xmlns:c15="http://schemas.microsoft.com/office/drawing/2012/chart" uri="{CE6537A1-D6FC-4f65-9D91-7224C49458BB}"/>
                <c:ext xmlns:c16="http://schemas.microsoft.com/office/drawing/2014/chart" uri="{C3380CC4-5D6E-409C-BE32-E72D297353CC}">
                  <c16:uniqueId val="{00000031-6133-4E7E-8F02-57AA8F4D1119}"/>
                </c:ext>
              </c:extLst>
            </c:dLbl>
            <c:dLbl>
              <c:idx val="91"/>
              <c:delete val="1"/>
              <c:extLst>
                <c:ext xmlns:c15="http://schemas.microsoft.com/office/drawing/2012/chart" uri="{CE6537A1-D6FC-4f65-9D91-7224C49458BB}"/>
                <c:ext xmlns:c16="http://schemas.microsoft.com/office/drawing/2014/chart" uri="{C3380CC4-5D6E-409C-BE32-E72D297353CC}">
                  <c16:uniqueId val="{00000033-6133-4E7E-8F02-57AA8F4D1119}"/>
                </c:ext>
              </c:extLst>
            </c:dLbl>
            <c:dLbl>
              <c:idx val="92"/>
              <c:delete val="1"/>
              <c:extLst>
                <c:ext xmlns:c15="http://schemas.microsoft.com/office/drawing/2012/chart" uri="{CE6537A1-D6FC-4f65-9D91-7224C49458BB}"/>
                <c:ext xmlns:c16="http://schemas.microsoft.com/office/drawing/2014/chart" uri="{C3380CC4-5D6E-409C-BE32-E72D297353CC}">
                  <c16:uniqueId val="{00000032-6133-4E7E-8F02-57AA8F4D1119}"/>
                </c:ext>
              </c:extLst>
            </c:dLbl>
            <c:dLbl>
              <c:idx val="93"/>
              <c:delete val="1"/>
              <c:extLst>
                <c:ext xmlns:c15="http://schemas.microsoft.com/office/drawing/2012/chart" uri="{CE6537A1-D6FC-4f65-9D91-7224C49458BB}"/>
                <c:ext xmlns:c16="http://schemas.microsoft.com/office/drawing/2014/chart" uri="{C3380CC4-5D6E-409C-BE32-E72D297353CC}">
                  <c16:uniqueId val="{00000012-6133-4E7E-8F02-57AA8F4D1119}"/>
                </c:ext>
              </c:extLst>
            </c:dLbl>
            <c:dLbl>
              <c:idx val="94"/>
              <c:delete val="1"/>
              <c:extLst>
                <c:ext xmlns:c15="http://schemas.microsoft.com/office/drawing/2012/chart" uri="{CE6537A1-D6FC-4f65-9D91-7224C49458BB}"/>
                <c:ext xmlns:c16="http://schemas.microsoft.com/office/drawing/2014/chart" uri="{C3380CC4-5D6E-409C-BE32-E72D297353CC}">
                  <c16:uniqueId val="{00000036-6133-4E7E-8F02-57AA8F4D1119}"/>
                </c:ext>
              </c:extLst>
            </c:dLbl>
            <c:dLbl>
              <c:idx val="95"/>
              <c:delete val="1"/>
              <c:extLst>
                <c:ext xmlns:c15="http://schemas.microsoft.com/office/drawing/2012/chart" uri="{CE6537A1-D6FC-4f65-9D91-7224C49458BB}"/>
                <c:ext xmlns:c16="http://schemas.microsoft.com/office/drawing/2014/chart" uri="{C3380CC4-5D6E-409C-BE32-E72D297353CC}">
                  <c16:uniqueId val="{00000035-6133-4E7E-8F02-57AA8F4D1119}"/>
                </c:ext>
              </c:extLst>
            </c:dLbl>
            <c:dLbl>
              <c:idx val="96"/>
              <c:delete val="1"/>
              <c:extLst>
                <c:ext xmlns:c15="http://schemas.microsoft.com/office/drawing/2012/chart" uri="{CE6537A1-D6FC-4f65-9D91-7224C49458BB}"/>
                <c:ext xmlns:c16="http://schemas.microsoft.com/office/drawing/2014/chart" uri="{C3380CC4-5D6E-409C-BE32-E72D297353CC}">
                  <c16:uniqueId val="{00000034-6133-4E7E-8F02-57AA8F4D1119}"/>
                </c:ext>
              </c:extLst>
            </c:dLbl>
            <c:dLbl>
              <c:idx val="97"/>
              <c:delete val="1"/>
              <c:extLst>
                <c:ext xmlns:c15="http://schemas.microsoft.com/office/drawing/2012/chart" uri="{CE6537A1-D6FC-4f65-9D91-7224C49458BB}"/>
                <c:ext xmlns:c16="http://schemas.microsoft.com/office/drawing/2014/chart" uri="{C3380CC4-5D6E-409C-BE32-E72D297353CC}">
                  <c16:uniqueId val="{00000037-6133-4E7E-8F02-57AA8F4D1119}"/>
                </c:ext>
              </c:extLst>
            </c:dLbl>
            <c:dLbl>
              <c:idx val="98"/>
              <c:delete val="1"/>
              <c:extLst>
                <c:ext xmlns:c15="http://schemas.microsoft.com/office/drawing/2012/chart" uri="{CE6537A1-D6FC-4f65-9D91-7224C49458BB}"/>
                <c:ext xmlns:c16="http://schemas.microsoft.com/office/drawing/2014/chart" uri="{C3380CC4-5D6E-409C-BE32-E72D297353CC}">
                  <c16:uniqueId val="{00000038-6133-4E7E-8F02-57AA8F4D1119}"/>
                </c:ext>
              </c:extLst>
            </c:dLbl>
            <c:dLbl>
              <c:idx val="99"/>
              <c:delete val="1"/>
              <c:extLst>
                <c:ext xmlns:c15="http://schemas.microsoft.com/office/drawing/2012/chart" uri="{CE6537A1-D6FC-4f65-9D91-7224C49458BB}"/>
                <c:ext xmlns:c16="http://schemas.microsoft.com/office/drawing/2014/chart" uri="{C3380CC4-5D6E-409C-BE32-E72D297353CC}">
                  <c16:uniqueId val="{00000039-6133-4E7E-8F02-57AA8F4D1119}"/>
                </c:ext>
              </c:extLst>
            </c:dLbl>
            <c:dLbl>
              <c:idx val="100"/>
              <c:delete val="1"/>
              <c:extLst>
                <c:ext xmlns:c15="http://schemas.microsoft.com/office/drawing/2012/chart" uri="{CE6537A1-D6FC-4f65-9D91-7224C49458BB}"/>
                <c:ext xmlns:c16="http://schemas.microsoft.com/office/drawing/2014/chart" uri="{C3380CC4-5D6E-409C-BE32-E72D297353CC}">
                  <c16:uniqueId val="{0000003A-6133-4E7E-8F02-57AA8F4D1119}"/>
                </c:ext>
              </c:extLst>
            </c:dLbl>
            <c:dLbl>
              <c:idx val="101"/>
              <c:delete val="1"/>
              <c:extLst>
                <c:ext xmlns:c15="http://schemas.microsoft.com/office/drawing/2012/chart" uri="{CE6537A1-D6FC-4f65-9D91-7224C49458BB}"/>
                <c:ext xmlns:c16="http://schemas.microsoft.com/office/drawing/2014/chart" uri="{C3380CC4-5D6E-409C-BE32-E72D297353CC}">
                  <c16:uniqueId val="{0000003B-6133-4E7E-8F02-57AA8F4D1119}"/>
                </c:ext>
              </c:extLst>
            </c:dLbl>
            <c:dLbl>
              <c:idx val="102"/>
              <c:delete val="1"/>
              <c:extLst>
                <c:ext xmlns:c15="http://schemas.microsoft.com/office/drawing/2012/chart" uri="{CE6537A1-D6FC-4f65-9D91-7224C49458BB}"/>
                <c:ext xmlns:c16="http://schemas.microsoft.com/office/drawing/2014/chart" uri="{C3380CC4-5D6E-409C-BE32-E72D297353CC}">
                  <c16:uniqueId val="{0000003C-6133-4E7E-8F02-57AA8F4D1119}"/>
                </c:ext>
              </c:extLst>
            </c:dLbl>
            <c:dLbl>
              <c:idx val="103"/>
              <c:delete val="1"/>
              <c:extLst>
                <c:ext xmlns:c15="http://schemas.microsoft.com/office/drawing/2012/chart" uri="{CE6537A1-D6FC-4f65-9D91-7224C49458BB}"/>
                <c:ext xmlns:c16="http://schemas.microsoft.com/office/drawing/2014/chart" uri="{C3380CC4-5D6E-409C-BE32-E72D297353CC}">
                  <c16:uniqueId val="{0000003D-6133-4E7E-8F02-57AA8F4D1119}"/>
                </c:ext>
              </c:extLst>
            </c:dLbl>
            <c:dLbl>
              <c:idx val="104"/>
              <c:delete val="1"/>
              <c:extLst>
                <c:ext xmlns:c15="http://schemas.microsoft.com/office/drawing/2012/chart" uri="{CE6537A1-D6FC-4f65-9D91-7224C49458BB}"/>
                <c:ext xmlns:c16="http://schemas.microsoft.com/office/drawing/2014/chart" uri="{C3380CC4-5D6E-409C-BE32-E72D297353CC}">
                  <c16:uniqueId val="{00000013-6133-4E7E-8F02-57AA8F4D1119}"/>
                </c:ext>
              </c:extLst>
            </c:dLbl>
            <c:dLbl>
              <c:idx val="105"/>
              <c:delete val="1"/>
              <c:extLst>
                <c:ext xmlns:c15="http://schemas.microsoft.com/office/drawing/2012/chart" uri="{CE6537A1-D6FC-4f65-9D91-7224C49458BB}"/>
                <c:ext xmlns:c16="http://schemas.microsoft.com/office/drawing/2014/chart" uri="{C3380CC4-5D6E-409C-BE32-E72D297353CC}">
                  <c16:uniqueId val="{00000012-A25E-464C-8A71-4AF1E14ECD52}"/>
                </c:ext>
              </c:extLst>
            </c:dLbl>
            <c:dLbl>
              <c:idx val="106"/>
              <c:delete val="1"/>
              <c:extLst>
                <c:ext xmlns:c15="http://schemas.microsoft.com/office/drawing/2012/chart" uri="{CE6537A1-D6FC-4f65-9D91-7224C49458BB}"/>
                <c:ext xmlns:c16="http://schemas.microsoft.com/office/drawing/2014/chart" uri="{C3380CC4-5D6E-409C-BE32-E72D297353CC}">
                  <c16:uniqueId val="{00000014-A25E-464C-8A71-4AF1E14ECD52}"/>
                </c:ext>
              </c:extLst>
            </c:dLbl>
            <c:dLbl>
              <c:idx val="107"/>
              <c:delete val="1"/>
              <c:extLst>
                <c:ext xmlns:c15="http://schemas.microsoft.com/office/drawing/2012/chart" uri="{CE6537A1-D6FC-4f65-9D91-7224C49458BB}"/>
                <c:ext xmlns:c16="http://schemas.microsoft.com/office/drawing/2014/chart" uri="{C3380CC4-5D6E-409C-BE32-E72D297353CC}">
                  <c16:uniqueId val="{00000012-522E-429F-B5CA-5715B3D74912}"/>
                </c:ext>
              </c:extLst>
            </c:dLbl>
            <c:dLbl>
              <c:idx val="108"/>
              <c:delete val="1"/>
              <c:extLst>
                <c:ext xmlns:c15="http://schemas.microsoft.com/office/drawing/2012/chart" uri="{CE6537A1-D6FC-4f65-9D91-7224C49458BB}"/>
                <c:ext xmlns:c16="http://schemas.microsoft.com/office/drawing/2014/chart" uri="{C3380CC4-5D6E-409C-BE32-E72D297353CC}">
                  <c16:uniqueId val="{00000012-0000-4F64-8F2D-28FDB5D55E7C}"/>
                </c:ext>
              </c:extLst>
            </c:dLbl>
            <c:dLbl>
              <c:idx val="109"/>
              <c:delete val="1"/>
              <c:extLst>
                <c:ext xmlns:c15="http://schemas.microsoft.com/office/drawing/2012/chart" uri="{CE6537A1-D6FC-4f65-9D91-7224C49458BB}"/>
                <c:ext xmlns:c16="http://schemas.microsoft.com/office/drawing/2014/chart" uri="{C3380CC4-5D6E-409C-BE32-E72D297353CC}">
                  <c16:uniqueId val="{00000012-0F16-4044-9193-E377F1CD50A6}"/>
                </c:ext>
              </c:extLst>
            </c:dLbl>
            <c:dLbl>
              <c:idx val="110"/>
              <c:delete val="1"/>
              <c:extLst>
                <c:ext xmlns:c15="http://schemas.microsoft.com/office/drawing/2012/chart" uri="{CE6537A1-D6FC-4f65-9D91-7224C49458BB}"/>
                <c:ext xmlns:c16="http://schemas.microsoft.com/office/drawing/2014/chart" uri="{C3380CC4-5D6E-409C-BE32-E72D297353CC}">
                  <c16:uniqueId val="{00000012-71C0-4E2E-8F81-61FD74709054}"/>
                </c:ext>
              </c:extLst>
            </c:dLbl>
            <c:dLbl>
              <c:idx val="111"/>
              <c:delete val="1"/>
              <c:extLst>
                <c:ext xmlns:c15="http://schemas.microsoft.com/office/drawing/2012/chart" uri="{CE6537A1-D6FC-4f65-9D91-7224C49458BB}"/>
                <c:ext xmlns:c16="http://schemas.microsoft.com/office/drawing/2014/chart" uri="{C3380CC4-5D6E-409C-BE32-E72D297353CC}">
                  <c16:uniqueId val="{00000013-B603-4CE2-9C09-F4748B917FDE}"/>
                </c:ext>
              </c:extLst>
            </c:dLbl>
            <c:dLbl>
              <c:idx val="112"/>
              <c:delete val="1"/>
              <c:extLst>
                <c:ext xmlns:c15="http://schemas.microsoft.com/office/drawing/2012/chart" uri="{CE6537A1-D6FC-4f65-9D91-7224C49458BB}"/>
                <c:ext xmlns:c16="http://schemas.microsoft.com/office/drawing/2014/chart" uri="{C3380CC4-5D6E-409C-BE32-E72D297353CC}">
                  <c16:uniqueId val="{00000012-809C-4FCC-BF09-A00B0DB7672E}"/>
                </c:ext>
              </c:extLst>
            </c:dLbl>
            <c:dLbl>
              <c:idx val="113"/>
              <c:delete val="1"/>
              <c:extLst>
                <c:ext xmlns:c15="http://schemas.microsoft.com/office/drawing/2012/chart" uri="{CE6537A1-D6FC-4f65-9D91-7224C49458BB}"/>
                <c:ext xmlns:c16="http://schemas.microsoft.com/office/drawing/2014/chart" uri="{C3380CC4-5D6E-409C-BE32-E72D297353CC}">
                  <c16:uniqueId val="{00000005-3845-44F7-8A65-5BC072B33603}"/>
                </c:ext>
              </c:extLst>
            </c:dLbl>
            <c:dLbl>
              <c:idx val="114"/>
              <c:delete val="1"/>
              <c:extLst>
                <c:ext xmlns:c15="http://schemas.microsoft.com/office/drawing/2012/chart" uri="{CE6537A1-D6FC-4f65-9D91-7224C49458BB}"/>
                <c:ext xmlns:c16="http://schemas.microsoft.com/office/drawing/2014/chart" uri="{C3380CC4-5D6E-409C-BE32-E72D297353CC}">
                  <c16:uniqueId val="{00000004-3845-44F7-8A65-5BC072B33603}"/>
                </c:ext>
              </c:extLst>
            </c:dLbl>
            <c:dLbl>
              <c:idx val="115"/>
              <c:delete val="1"/>
              <c:extLst>
                <c:ext xmlns:c15="http://schemas.microsoft.com/office/drawing/2012/chart" uri="{CE6537A1-D6FC-4f65-9D91-7224C49458BB}"/>
                <c:ext xmlns:c16="http://schemas.microsoft.com/office/drawing/2014/chart" uri="{C3380CC4-5D6E-409C-BE32-E72D297353CC}">
                  <c16:uniqueId val="{00000001-3845-44F7-8A65-5BC072B33603}"/>
                </c:ext>
              </c:extLst>
            </c:dLbl>
            <c:dLbl>
              <c:idx val="116"/>
              <c:delete val="1"/>
              <c:extLst>
                <c:ext xmlns:c15="http://schemas.microsoft.com/office/drawing/2012/chart" uri="{CE6537A1-D6FC-4f65-9D91-7224C49458BB}"/>
                <c:ext xmlns:c16="http://schemas.microsoft.com/office/drawing/2014/chart" uri="{C3380CC4-5D6E-409C-BE32-E72D297353CC}">
                  <c16:uniqueId val="{00000001-7BBC-442D-8FED-AE7E7A1875FF}"/>
                </c:ext>
              </c:extLst>
            </c:dLbl>
            <c:dLbl>
              <c:idx val="117"/>
              <c:delete val="1"/>
              <c:extLst>
                <c:ext xmlns:c15="http://schemas.microsoft.com/office/drawing/2012/chart" uri="{CE6537A1-D6FC-4f65-9D91-7224C49458BB}"/>
                <c:ext xmlns:c16="http://schemas.microsoft.com/office/drawing/2014/chart" uri="{C3380CC4-5D6E-409C-BE32-E72D297353CC}">
                  <c16:uniqueId val="{00000001-E64A-42AD-8ECD-F79616985E31}"/>
                </c:ext>
              </c:extLst>
            </c:dLbl>
            <c:dLbl>
              <c:idx val="118"/>
              <c:delete val="1"/>
              <c:extLst>
                <c:ext xmlns:c15="http://schemas.microsoft.com/office/drawing/2012/chart" uri="{CE6537A1-D6FC-4f65-9D91-7224C49458BB}"/>
                <c:ext xmlns:c16="http://schemas.microsoft.com/office/drawing/2014/chart" uri="{C3380CC4-5D6E-409C-BE32-E72D297353CC}">
                  <c16:uniqueId val="{00000001-FEBD-4991-A6DC-F2E6E6C84716}"/>
                </c:ext>
              </c:extLst>
            </c:dLbl>
            <c:dLbl>
              <c:idx val="119"/>
              <c:delete val="1"/>
              <c:extLst>
                <c:ext xmlns:c15="http://schemas.microsoft.com/office/drawing/2012/chart" uri="{CE6537A1-D6FC-4f65-9D91-7224C49458BB}"/>
                <c:ext xmlns:c16="http://schemas.microsoft.com/office/drawing/2014/chart" uri="{C3380CC4-5D6E-409C-BE32-E72D297353CC}">
                  <c16:uniqueId val="{00000001-6778-4AB1-9CEB-AFFE449D4A58}"/>
                </c:ext>
              </c:extLst>
            </c:dLbl>
            <c:dLbl>
              <c:idx val="120"/>
              <c:delete val="1"/>
              <c:extLst>
                <c:ext xmlns:c15="http://schemas.microsoft.com/office/drawing/2012/chart" uri="{CE6537A1-D6FC-4f65-9D91-7224C49458BB}"/>
                <c:ext xmlns:c16="http://schemas.microsoft.com/office/drawing/2014/chart" uri="{C3380CC4-5D6E-409C-BE32-E72D297353CC}">
                  <c16:uniqueId val="{00000002-A290-44CC-8551-E865A074B3F9}"/>
                </c:ext>
              </c:extLst>
            </c:dLbl>
            <c:dLbl>
              <c:idx val="121"/>
              <c:layout>
                <c:manualLayout>
                  <c:x val="5.2916666666664083E-3"/>
                  <c:y val="-4.40972222222222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90-44CC-8551-E865A074B3F9}"/>
                </c:ext>
              </c:extLst>
            </c:dLbl>
            <c:spPr>
              <a:solidFill>
                <a:schemeClr val="accent1">
                  <a:lumMod val="40000"/>
                  <a:lumOff val="60000"/>
                </a:schemeClr>
              </a:solidFill>
              <a:ln>
                <a:solidFill>
                  <a:schemeClr val="tx1"/>
                </a:solid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ICU!$I$73:$I$200</c:f>
              <c:numCache>
                <c:formatCode>m/d/yyyy</c:formatCode>
                <c:ptCount val="128"/>
                <c:pt idx="0">
                  <c:v>43958</c:v>
                </c:pt>
                <c:pt idx="1">
                  <c:v>43959</c:v>
                </c:pt>
                <c:pt idx="2">
                  <c:v>43960</c:v>
                </c:pt>
                <c:pt idx="3">
                  <c:v>43961</c:v>
                </c:pt>
                <c:pt idx="4">
                  <c:v>43962</c:v>
                </c:pt>
                <c:pt idx="5">
                  <c:v>43963</c:v>
                </c:pt>
                <c:pt idx="6">
                  <c:v>43964</c:v>
                </c:pt>
                <c:pt idx="7">
                  <c:v>43965</c:v>
                </c:pt>
                <c:pt idx="8">
                  <c:v>43966</c:v>
                </c:pt>
                <c:pt idx="9">
                  <c:v>43967</c:v>
                </c:pt>
                <c:pt idx="10">
                  <c:v>43968</c:v>
                </c:pt>
                <c:pt idx="11">
                  <c:v>43969</c:v>
                </c:pt>
                <c:pt idx="12">
                  <c:v>43970</c:v>
                </c:pt>
                <c:pt idx="13">
                  <c:v>43971</c:v>
                </c:pt>
                <c:pt idx="14">
                  <c:v>43972</c:v>
                </c:pt>
                <c:pt idx="15">
                  <c:v>43973</c:v>
                </c:pt>
                <c:pt idx="16">
                  <c:v>43974</c:v>
                </c:pt>
                <c:pt idx="17">
                  <c:v>43975</c:v>
                </c:pt>
                <c:pt idx="18">
                  <c:v>43976</c:v>
                </c:pt>
                <c:pt idx="19">
                  <c:v>43977</c:v>
                </c:pt>
                <c:pt idx="20">
                  <c:v>43978</c:v>
                </c:pt>
                <c:pt idx="21">
                  <c:v>43979</c:v>
                </c:pt>
                <c:pt idx="22">
                  <c:v>43980</c:v>
                </c:pt>
                <c:pt idx="23">
                  <c:v>43981</c:v>
                </c:pt>
                <c:pt idx="24">
                  <c:v>43982</c:v>
                </c:pt>
                <c:pt idx="25">
                  <c:v>43983</c:v>
                </c:pt>
                <c:pt idx="26">
                  <c:v>43984</c:v>
                </c:pt>
                <c:pt idx="27">
                  <c:v>43985</c:v>
                </c:pt>
                <c:pt idx="28">
                  <c:v>43986</c:v>
                </c:pt>
                <c:pt idx="29">
                  <c:v>43987</c:v>
                </c:pt>
                <c:pt idx="30">
                  <c:v>43988</c:v>
                </c:pt>
                <c:pt idx="31">
                  <c:v>43989</c:v>
                </c:pt>
                <c:pt idx="32">
                  <c:v>43990</c:v>
                </c:pt>
                <c:pt idx="33">
                  <c:v>43991</c:v>
                </c:pt>
                <c:pt idx="34">
                  <c:v>43992</c:v>
                </c:pt>
                <c:pt idx="35">
                  <c:v>43993</c:v>
                </c:pt>
                <c:pt idx="36">
                  <c:v>43994</c:v>
                </c:pt>
                <c:pt idx="37">
                  <c:v>43995</c:v>
                </c:pt>
                <c:pt idx="38">
                  <c:v>43996</c:v>
                </c:pt>
                <c:pt idx="39">
                  <c:v>43997</c:v>
                </c:pt>
                <c:pt idx="40">
                  <c:v>43998</c:v>
                </c:pt>
                <c:pt idx="41">
                  <c:v>43999</c:v>
                </c:pt>
                <c:pt idx="42">
                  <c:v>44000</c:v>
                </c:pt>
                <c:pt idx="43">
                  <c:v>44001</c:v>
                </c:pt>
                <c:pt idx="44">
                  <c:v>44002</c:v>
                </c:pt>
                <c:pt idx="45">
                  <c:v>44003</c:v>
                </c:pt>
                <c:pt idx="46">
                  <c:v>44004</c:v>
                </c:pt>
                <c:pt idx="47">
                  <c:v>44005</c:v>
                </c:pt>
                <c:pt idx="48">
                  <c:v>44006</c:v>
                </c:pt>
                <c:pt idx="49">
                  <c:v>44007</c:v>
                </c:pt>
                <c:pt idx="50">
                  <c:v>44008</c:v>
                </c:pt>
                <c:pt idx="51">
                  <c:v>44009</c:v>
                </c:pt>
                <c:pt idx="52">
                  <c:v>44010</c:v>
                </c:pt>
                <c:pt idx="53">
                  <c:v>44011</c:v>
                </c:pt>
                <c:pt idx="54">
                  <c:v>44012</c:v>
                </c:pt>
                <c:pt idx="55">
                  <c:v>44013</c:v>
                </c:pt>
                <c:pt idx="56">
                  <c:v>44014</c:v>
                </c:pt>
                <c:pt idx="57">
                  <c:v>44015</c:v>
                </c:pt>
                <c:pt idx="58">
                  <c:v>44016</c:v>
                </c:pt>
                <c:pt idx="59">
                  <c:v>44017</c:v>
                </c:pt>
                <c:pt idx="60">
                  <c:v>44018</c:v>
                </c:pt>
                <c:pt idx="61">
                  <c:v>44019</c:v>
                </c:pt>
                <c:pt idx="62">
                  <c:v>44020</c:v>
                </c:pt>
                <c:pt idx="63">
                  <c:v>44021</c:v>
                </c:pt>
                <c:pt idx="64">
                  <c:v>44022</c:v>
                </c:pt>
                <c:pt idx="65">
                  <c:v>44023</c:v>
                </c:pt>
                <c:pt idx="66">
                  <c:v>44024</c:v>
                </c:pt>
                <c:pt idx="67">
                  <c:v>44025</c:v>
                </c:pt>
                <c:pt idx="68">
                  <c:v>44026</c:v>
                </c:pt>
                <c:pt idx="69">
                  <c:v>44027</c:v>
                </c:pt>
                <c:pt idx="70">
                  <c:v>44028</c:v>
                </c:pt>
                <c:pt idx="71">
                  <c:v>44029</c:v>
                </c:pt>
                <c:pt idx="72">
                  <c:v>44030</c:v>
                </c:pt>
                <c:pt idx="73">
                  <c:v>44031</c:v>
                </c:pt>
                <c:pt idx="74">
                  <c:v>44032</c:v>
                </c:pt>
                <c:pt idx="75">
                  <c:v>44033</c:v>
                </c:pt>
                <c:pt idx="76">
                  <c:v>44034</c:v>
                </c:pt>
                <c:pt idx="77">
                  <c:v>44035</c:v>
                </c:pt>
                <c:pt idx="78">
                  <c:v>44036</c:v>
                </c:pt>
                <c:pt idx="79">
                  <c:v>44037</c:v>
                </c:pt>
                <c:pt idx="80">
                  <c:v>44038</c:v>
                </c:pt>
                <c:pt idx="81">
                  <c:v>44039</c:v>
                </c:pt>
                <c:pt idx="82">
                  <c:v>44040</c:v>
                </c:pt>
                <c:pt idx="83">
                  <c:v>44041</c:v>
                </c:pt>
                <c:pt idx="84">
                  <c:v>44042</c:v>
                </c:pt>
                <c:pt idx="85">
                  <c:v>44043</c:v>
                </c:pt>
                <c:pt idx="86">
                  <c:v>44044</c:v>
                </c:pt>
                <c:pt idx="87">
                  <c:v>44045</c:v>
                </c:pt>
                <c:pt idx="88">
                  <c:v>44046</c:v>
                </c:pt>
                <c:pt idx="89">
                  <c:v>44047</c:v>
                </c:pt>
                <c:pt idx="90">
                  <c:v>44048</c:v>
                </c:pt>
                <c:pt idx="91">
                  <c:v>44049</c:v>
                </c:pt>
                <c:pt idx="92">
                  <c:v>44050</c:v>
                </c:pt>
                <c:pt idx="93">
                  <c:v>44051</c:v>
                </c:pt>
                <c:pt idx="94">
                  <c:v>44052</c:v>
                </c:pt>
                <c:pt idx="95">
                  <c:v>44053</c:v>
                </c:pt>
                <c:pt idx="96">
                  <c:v>44054</c:v>
                </c:pt>
                <c:pt idx="97">
                  <c:v>44055</c:v>
                </c:pt>
                <c:pt idx="98">
                  <c:v>44056</c:v>
                </c:pt>
                <c:pt idx="99">
                  <c:v>44057</c:v>
                </c:pt>
                <c:pt idx="100">
                  <c:v>44058</c:v>
                </c:pt>
                <c:pt idx="101">
                  <c:v>44059</c:v>
                </c:pt>
                <c:pt idx="102">
                  <c:v>44060</c:v>
                </c:pt>
                <c:pt idx="103">
                  <c:v>44061</c:v>
                </c:pt>
                <c:pt idx="104">
                  <c:v>44062</c:v>
                </c:pt>
                <c:pt idx="105">
                  <c:v>44063</c:v>
                </c:pt>
                <c:pt idx="106">
                  <c:v>44064</c:v>
                </c:pt>
                <c:pt idx="107">
                  <c:v>44065</c:v>
                </c:pt>
                <c:pt idx="108">
                  <c:v>44066</c:v>
                </c:pt>
                <c:pt idx="109">
                  <c:v>44067</c:v>
                </c:pt>
                <c:pt idx="110">
                  <c:v>44068</c:v>
                </c:pt>
                <c:pt idx="111">
                  <c:v>44069</c:v>
                </c:pt>
                <c:pt idx="112">
                  <c:v>44070</c:v>
                </c:pt>
                <c:pt idx="113">
                  <c:v>44071</c:v>
                </c:pt>
                <c:pt idx="114">
                  <c:v>44072</c:v>
                </c:pt>
                <c:pt idx="115">
                  <c:v>44073</c:v>
                </c:pt>
                <c:pt idx="116">
                  <c:v>44074</c:v>
                </c:pt>
                <c:pt idx="117">
                  <c:v>44075</c:v>
                </c:pt>
                <c:pt idx="118">
                  <c:v>44076</c:v>
                </c:pt>
                <c:pt idx="119">
                  <c:v>44077</c:v>
                </c:pt>
                <c:pt idx="120">
                  <c:v>44078</c:v>
                </c:pt>
                <c:pt idx="121">
                  <c:v>44079</c:v>
                </c:pt>
                <c:pt idx="122">
                  <c:v>44080</c:v>
                </c:pt>
                <c:pt idx="123">
                  <c:v>44081</c:v>
                </c:pt>
                <c:pt idx="124">
                  <c:v>44082</c:v>
                </c:pt>
                <c:pt idx="125">
                  <c:v>44083</c:v>
                </c:pt>
                <c:pt idx="126">
                  <c:v>44084</c:v>
                </c:pt>
                <c:pt idx="127">
                  <c:v>44085</c:v>
                </c:pt>
              </c:numCache>
            </c:numRef>
          </c:cat>
          <c:val>
            <c:numRef>
              <c:f>ICU!$D$73:$D$200</c:f>
              <c:numCache>
                <c:formatCode>General</c:formatCode>
                <c:ptCount val="128"/>
                <c:pt idx="0">
                  <c:v>566</c:v>
                </c:pt>
                <c:pt idx="1">
                  <c:v>549</c:v>
                </c:pt>
                <c:pt idx="2">
                  <c:v>526</c:v>
                </c:pt>
                <c:pt idx="3">
                  <c:v>492</c:v>
                </c:pt>
                <c:pt idx="4">
                  <c:v>483</c:v>
                </c:pt>
                <c:pt idx="5">
                  <c:v>451</c:v>
                </c:pt>
                <c:pt idx="6">
                  <c:v>422</c:v>
                </c:pt>
                <c:pt idx="7">
                  <c:v>403</c:v>
                </c:pt>
                <c:pt idx="8">
                  <c:v>375</c:v>
                </c:pt>
                <c:pt idx="9">
                  <c:v>343</c:v>
                </c:pt>
                <c:pt idx="10">
                  <c:v>346</c:v>
                </c:pt>
                <c:pt idx="11">
                  <c:v>320</c:v>
                </c:pt>
                <c:pt idx="12">
                  <c:v>291</c:v>
                </c:pt>
                <c:pt idx="13">
                  <c:v>274</c:v>
                </c:pt>
                <c:pt idx="14">
                  <c:v>254</c:v>
                </c:pt>
                <c:pt idx="15">
                  <c:v>251</c:v>
                </c:pt>
                <c:pt idx="16">
                  <c:v>226</c:v>
                </c:pt>
                <c:pt idx="17">
                  <c:v>222</c:v>
                </c:pt>
                <c:pt idx="18">
                  <c:v>222</c:v>
                </c:pt>
                <c:pt idx="19">
                  <c:v>187</c:v>
                </c:pt>
                <c:pt idx="20">
                  <c:v>188</c:v>
                </c:pt>
                <c:pt idx="21">
                  <c:v>181</c:v>
                </c:pt>
                <c:pt idx="22">
                  <c:v>179</c:v>
                </c:pt>
                <c:pt idx="23">
                  <c:v>169</c:v>
                </c:pt>
                <c:pt idx="24">
                  <c:v>158</c:v>
                </c:pt>
                <c:pt idx="25">
                  <c:v>157</c:v>
                </c:pt>
                <c:pt idx="26">
                  <c:v>153</c:v>
                </c:pt>
                <c:pt idx="27">
                  <c:v>116</c:v>
                </c:pt>
                <c:pt idx="28">
                  <c:v>113</c:v>
                </c:pt>
                <c:pt idx="29">
                  <c:v>97</c:v>
                </c:pt>
                <c:pt idx="30">
                  <c:v>96</c:v>
                </c:pt>
                <c:pt idx="31">
                  <c:v>96</c:v>
                </c:pt>
                <c:pt idx="32">
                  <c:v>92</c:v>
                </c:pt>
                <c:pt idx="33">
                  <c:v>91</c:v>
                </c:pt>
                <c:pt idx="34">
                  <c:v>80</c:v>
                </c:pt>
                <c:pt idx="35">
                  <c:v>77</c:v>
                </c:pt>
                <c:pt idx="36">
                  <c:v>73</c:v>
                </c:pt>
                <c:pt idx="37">
                  <c:v>77</c:v>
                </c:pt>
                <c:pt idx="38">
                  <c:v>79</c:v>
                </c:pt>
                <c:pt idx="39">
                  <c:v>87</c:v>
                </c:pt>
                <c:pt idx="40">
                  <c:v>78</c:v>
                </c:pt>
                <c:pt idx="41">
                  <c:v>73</c:v>
                </c:pt>
                <c:pt idx="42">
                  <c:v>67</c:v>
                </c:pt>
                <c:pt idx="43">
                  <c:v>57</c:v>
                </c:pt>
                <c:pt idx="44">
                  <c:v>57</c:v>
                </c:pt>
                <c:pt idx="45">
                  <c:v>55</c:v>
                </c:pt>
                <c:pt idx="46">
                  <c:v>59</c:v>
                </c:pt>
                <c:pt idx="47">
                  <c:v>48</c:v>
                </c:pt>
                <c:pt idx="48">
                  <c:v>49</c:v>
                </c:pt>
                <c:pt idx="49">
                  <c:v>49</c:v>
                </c:pt>
                <c:pt idx="50">
                  <c:v>39</c:v>
                </c:pt>
                <c:pt idx="51">
                  <c:v>29</c:v>
                </c:pt>
                <c:pt idx="52">
                  <c:v>30</c:v>
                </c:pt>
                <c:pt idx="53">
                  <c:v>32</c:v>
                </c:pt>
                <c:pt idx="54">
                  <c:v>29</c:v>
                </c:pt>
                <c:pt idx="55">
                  <c:v>28</c:v>
                </c:pt>
                <c:pt idx="56">
                  <c:v>25</c:v>
                </c:pt>
                <c:pt idx="57">
                  <c:v>20</c:v>
                </c:pt>
                <c:pt idx="58">
                  <c:v>18</c:v>
                </c:pt>
                <c:pt idx="59">
                  <c:v>18</c:v>
                </c:pt>
                <c:pt idx="60">
                  <c:v>23</c:v>
                </c:pt>
                <c:pt idx="61">
                  <c:v>24</c:v>
                </c:pt>
                <c:pt idx="62">
                  <c:v>20</c:v>
                </c:pt>
                <c:pt idx="63">
                  <c:v>21</c:v>
                </c:pt>
                <c:pt idx="64">
                  <c:v>25</c:v>
                </c:pt>
                <c:pt idx="65">
                  <c:v>26</c:v>
                </c:pt>
                <c:pt idx="66">
                  <c:v>24</c:v>
                </c:pt>
                <c:pt idx="67">
                  <c:v>24</c:v>
                </c:pt>
                <c:pt idx="68">
                  <c:v>21</c:v>
                </c:pt>
                <c:pt idx="69">
                  <c:v>20</c:v>
                </c:pt>
                <c:pt idx="70">
                  <c:v>15</c:v>
                </c:pt>
                <c:pt idx="71">
                  <c:v>15</c:v>
                </c:pt>
                <c:pt idx="72">
                  <c:v>16</c:v>
                </c:pt>
                <c:pt idx="73">
                  <c:v>17</c:v>
                </c:pt>
                <c:pt idx="74">
                  <c:v>16</c:v>
                </c:pt>
                <c:pt idx="75">
                  <c:v>15</c:v>
                </c:pt>
                <c:pt idx="76">
                  <c:v>17</c:v>
                </c:pt>
                <c:pt idx="77">
                  <c:v>23</c:v>
                </c:pt>
                <c:pt idx="78">
                  <c:v>17</c:v>
                </c:pt>
                <c:pt idx="79">
                  <c:v>18</c:v>
                </c:pt>
                <c:pt idx="80">
                  <c:v>16</c:v>
                </c:pt>
                <c:pt idx="81">
                  <c:v>21</c:v>
                </c:pt>
                <c:pt idx="82">
                  <c:v>19</c:v>
                </c:pt>
                <c:pt idx="83">
                  <c:v>17</c:v>
                </c:pt>
                <c:pt idx="84">
                  <c:v>14</c:v>
                </c:pt>
                <c:pt idx="85">
                  <c:v>19</c:v>
                </c:pt>
                <c:pt idx="86">
                  <c:v>22</c:v>
                </c:pt>
                <c:pt idx="87">
                  <c:v>21</c:v>
                </c:pt>
                <c:pt idx="88">
                  <c:v>27</c:v>
                </c:pt>
                <c:pt idx="89">
                  <c:v>26</c:v>
                </c:pt>
                <c:pt idx="90">
                  <c:v>30</c:v>
                </c:pt>
                <c:pt idx="91">
                  <c:v>29</c:v>
                </c:pt>
                <c:pt idx="92">
                  <c:v>27</c:v>
                </c:pt>
                <c:pt idx="93">
                  <c:v>28</c:v>
                </c:pt>
                <c:pt idx="94">
                  <c:v>31</c:v>
                </c:pt>
                <c:pt idx="95">
                  <c:v>29</c:v>
                </c:pt>
                <c:pt idx="96">
                  <c:v>30</c:v>
                </c:pt>
                <c:pt idx="97">
                  <c:v>35</c:v>
                </c:pt>
                <c:pt idx="98">
                  <c:v>31</c:v>
                </c:pt>
                <c:pt idx="99">
                  <c:v>38</c:v>
                </c:pt>
                <c:pt idx="100">
                  <c:v>39</c:v>
                </c:pt>
                <c:pt idx="101">
                  <c:v>36</c:v>
                </c:pt>
                <c:pt idx="102">
                  <c:v>39</c:v>
                </c:pt>
                <c:pt idx="103">
                  <c:v>42</c:v>
                </c:pt>
                <c:pt idx="104">
                  <c:v>41</c:v>
                </c:pt>
                <c:pt idx="105">
                  <c:v>39</c:v>
                </c:pt>
                <c:pt idx="106">
                  <c:v>43</c:v>
                </c:pt>
                <c:pt idx="107">
                  <c:v>42</c:v>
                </c:pt>
                <c:pt idx="108">
                  <c:v>42</c:v>
                </c:pt>
                <c:pt idx="109">
                  <c:v>41</c:v>
                </c:pt>
                <c:pt idx="110">
                  <c:v>38</c:v>
                </c:pt>
                <c:pt idx="111">
                  <c:v>38</c:v>
                </c:pt>
                <c:pt idx="112">
                  <c:v>36</c:v>
                </c:pt>
                <c:pt idx="113">
                  <c:v>34</c:v>
                </c:pt>
                <c:pt idx="114">
                  <c:v>34</c:v>
                </c:pt>
                <c:pt idx="115">
                  <c:v>33</c:v>
                </c:pt>
                <c:pt idx="116">
                  <c:v>38</c:v>
                </c:pt>
                <c:pt idx="117">
                  <c:v>33</c:v>
                </c:pt>
                <c:pt idx="118">
                  <c:v>32</c:v>
                </c:pt>
                <c:pt idx="119">
                  <c:v>28</c:v>
                </c:pt>
                <c:pt idx="120">
                  <c:v>35</c:v>
                </c:pt>
                <c:pt idx="121">
                  <c:v>35</c:v>
                </c:pt>
                <c:pt idx="122">
                  <c:v>33</c:v>
                </c:pt>
              </c:numCache>
            </c:numRef>
          </c:val>
          <c:extLst>
            <c:ext xmlns:c16="http://schemas.microsoft.com/office/drawing/2014/chart" uri="{C3380CC4-5D6E-409C-BE32-E72D297353CC}">
              <c16:uniqueId val="{0000000D-1F3A-4412-8D64-84A1FFD5181D}"/>
            </c:ext>
          </c:extLst>
        </c:ser>
        <c:dLbls>
          <c:showLegendKey val="0"/>
          <c:showVal val="0"/>
          <c:showCatName val="0"/>
          <c:showSerName val="0"/>
          <c:showPercent val="0"/>
          <c:showBubbleSize val="0"/>
        </c:dLbls>
        <c:gapWidth val="0"/>
        <c:overlap val="100"/>
        <c:axId val="596545392"/>
        <c:axId val="596544408"/>
      </c:barChart>
      <c:lineChart>
        <c:grouping val="standard"/>
        <c:varyColors val="0"/>
        <c:ser>
          <c:idx val="6"/>
          <c:order val="3"/>
          <c:tx>
            <c:strRef>
              <c:f>ICU!$A$2</c:f>
              <c:strCache>
                <c:ptCount val="1"/>
                <c:pt idx="0">
                  <c:v>test</c:v>
                </c:pt>
              </c:strCache>
              <c:extLst xmlns:c15="http://schemas.microsoft.com/office/drawing/2012/chart"/>
            </c:strRef>
          </c:tx>
          <c:spPr>
            <a:ln w="28575" cap="rnd">
              <a:solidFill>
                <a:schemeClr val="accent1">
                  <a:tint val="48000"/>
                </a:schemeClr>
              </a:solidFill>
              <a:round/>
            </a:ln>
            <a:effectLst/>
          </c:spPr>
          <c:marker>
            <c:symbol val="none"/>
          </c:marker>
          <c:cat>
            <c:numRef>
              <c:f>ICU!$I$73:$I$124</c:f>
              <c:numCache>
                <c:formatCode>m/d/yyyy</c:formatCode>
                <c:ptCount val="52"/>
                <c:pt idx="0">
                  <c:v>43958</c:v>
                </c:pt>
                <c:pt idx="1">
                  <c:v>43959</c:v>
                </c:pt>
                <c:pt idx="2">
                  <c:v>43960</c:v>
                </c:pt>
                <c:pt idx="3">
                  <c:v>43961</c:v>
                </c:pt>
                <c:pt idx="4">
                  <c:v>43962</c:v>
                </c:pt>
                <c:pt idx="5">
                  <c:v>43963</c:v>
                </c:pt>
                <c:pt idx="6">
                  <c:v>43964</c:v>
                </c:pt>
                <c:pt idx="7">
                  <c:v>43965</c:v>
                </c:pt>
                <c:pt idx="8">
                  <c:v>43966</c:v>
                </c:pt>
                <c:pt idx="9">
                  <c:v>43967</c:v>
                </c:pt>
                <c:pt idx="10">
                  <c:v>43968</c:v>
                </c:pt>
                <c:pt idx="11">
                  <c:v>43969</c:v>
                </c:pt>
                <c:pt idx="12">
                  <c:v>43970</c:v>
                </c:pt>
                <c:pt idx="13">
                  <c:v>43971</c:v>
                </c:pt>
                <c:pt idx="14">
                  <c:v>43972</c:v>
                </c:pt>
                <c:pt idx="15">
                  <c:v>43973</c:v>
                </c:pt>
                <c:pt idx="16">
                  <c:v>43974</c:v>
                </c:pt>
                <c:pt idx="17">
                  <c:v>43975</c:v>
                </c:pt>
                <c:pt idx="18">
                  <c:v>43976</c:v>
                </c:pt>
                <c:pt idx="19">
                  <c:v>43977</c:v>
                </c:pt>
                <c:pt idx="20">
                  <c:v>43978</c:v>
                </c:pt>
                <c:pt idx="21">
                  <c:v>43979</c:v>
                </c:pt>
                <c:pt idx="22">
                  <c:v>43980</c:v>
                </c:pt>
                <c:pt idx="23">
                  <c:v>43981</c:v>
                </c:pt>
                <c:pt idx="24">
                  <c:v>43982</c:v>
                </c:pt>
                <c:pt idx="25">
                  <c:v>43983</c:v>
                </c:pt>
                <c:pt idx="26">
                  <c:v>43984</c:v>
                </c:pt>
                <c:pt idx="27">
                  <c:v>43985</c:v>
                </c:pt>
                <c:pt idx="28">
                  <c:v>43986</c:v>
                </c:pt>
                <c:pt idx="29">
                  <c:v>43987</c:v>
                </c:pt>
                <c:pt idx="30">
                  <c:v>43988</c:v>
                </c:pt>
                <c:pt idx="31">
                  <c:v>43989</c:v>
                </c:pt>
                <c:pt idx="32">
                  <c:v>43990</c:v>
                </c:pt>
                <c:pt idx="33">
                  <c:v>43991</c:v>
                </c:pt>
                <c:pt idx="34">
                  <c:v>43992</c:v>
                </c:pt>
                <c:pt idx="35">
                  <c:v>43993</c:v>
                </c:pt>
                <c:pt idx="36">
                  <c:v>43994</c:v>
                </c:pt>
                <c:pt idx="37">
                  <c:v>43995</c:v>
                </c:pt>
                <c:pt idx="38">
                  <c:v>43996</c:v>
                </c:pt>
                <c:pt idx="39">
                  <c:v>43997</c:v>
                </c:pt>
                <c:pt idx="40">
                  <c:v>43998</c:v>
                </c:pt>
                <c:pt idx="41">
                  <c:v>43999</c:v>
                </c:pt>
                <c:pt idx="42">
                  <c:v>44000</c:v>
                </c:pt>
                <c:pt idx="43">
                  <c:v>44001</c:v>
                </c:pt>
                <c:pt idx="44">
                  <c:v>44002</c:v>
                </c:pt>
                <c:pt idx="45">
                  <c:v>44003</c:v>
                </c:pt>
                <c:pt idx="46">
                  <c:v>44004</c:v>
                </c:pt>
                <c:pt idx="47">
                  <c:v>44005</c:v>
                </c:pt>
                <c:pt idx="48">
                  <c:v>44006</c:v>
                </c:pt>
                <c:pt idx="49">
                  <c:v>44007</c:v>
                </c:pt>
                <c:pt idx="50">
                  <c:v>44008</c:v>
                </c:pt>
                <c:pt idx="51">
                  <c:v>44009</c:v>
                </c:pt>
              </c:numCache>
              <c:extLst xmlns:c15="http://schemas.microsoft.com/office/drawing/2012/chart"/>
            </c:numRef>
          </c:cat>
          <c:val>
            <c:numLit>
              <c:ptCount val="0"/>
            </c:numLit>
          </c:val>
          <c:smooth val="0"/>
          <c:extLst xmlns:c15="http://schemas.microsoft.com/office/drawing/2012/chart">
            <c:ext xmlns:c16="http://schemas.microsoft.com/office/drawing/2014/chart" uri="{C3380CC4-5D6E-409C-BE32-E72D297353CC}">
              <c16:uniqueId val="{00000033-1F3A-4412-8D64-84A1FFD5181D}"/>
            </c:ext>
          </c:extLst>
        </c:ser>
        <c:dLbls>
          <c:showLegendKey val="0"/>
          <c:showVal val="0"/>
          <c:showCatName val="0"/>
          <c:showSerName val="0"/>
          <c:showPercent val="0"/>
          <c:showBubbleSize val="0"/>
        </c:dLbls>
        <c:marker val="1"/>
        <c:smooth val="0"/>
        <c:axId val="596545392"/>
        <c:axId val="596544408"/>
        <c:extLst>
          <c:ext xmlns:c15="http://schemas.microsoft.com/office/drawing/2012/chart" uri="{02D57815-91ED-43cb-92C2-25804820EDAC}">
            <c15:filteredLineSeries>
              <c15:ser>
                <c:idx val="5"/>
                <c:order val="2"/>
                <c:tx>
                  <c:strRef>
                    <c:extLst>
                      <c:ext uri="{02D57815-91ED-43cb-92C2-25804820EDAC}">
                        <c15:formulaRef>
                          <c15:sqref>ICU!$F$2</c15:sqref>
                        </c15:formulaRef>
                      </c:ext>
                    </c:extLst>
                    <c:strCache>
                      <c:ptCount val="1"/>
                      <c:pt idx="0">
                        <c:v>ICU</c:v>
                      </c:pt>
                    </c:strCache>
                  </c:strRef>
                </c:tx>
                <c:spPr>
                  <a:ln w="28575" cap="rnd">
                    <a:noFill/>
                    <a:round/>
                  </a:ln>
                  <a:effectLst/>
                </c:spPr>
                <c:marker>
                  <c:symbol val="none"/>
                </c:marker>
                <c:dLbls>
                  <c:dLbl>
                    <c:idx val="0"/>
                    <c:delete val="1"/>
                    <c:extLst>
                      <c:ext uri="{CE6537A1-D6FC-4f65-9D91-7224C49458BB}"/>
                      <c:ext xmlns:c16="http://schemas.microsoft.com/office/drawing/2014/chart" uri="{C3380CC4-5D6E-409C-BE32-E72D297353CC}">
                        <c16:uniqueId val="{00000015-1F3A-4412-8D64-84A1FFD5181D}"/>
                      </c:ext>
                    </c:extLst>
                  </c:dLbl>
                  <c:dLbl>
                    <c:idx val="1"/>
                    <c:delete val="1"/>
                    <c:extLst>
                      <c:ext uri="{CE6537A1-D6FC-4f65-9D91-7224C49458BB}"/>
                      <c:ext xmlns:c16="http://schemas.microsoft.com/office/drawing/2014/chart" uri="{C3380CC4-5D6E-409C-BE32-E72D297353CC}">
                        <c16:uniqueId val="{00000016-1F3A-4412-8D64-84A1FFD5181D}"/>
                      </c:ext>
                    </c:extLst>
                  </c:dLbl>
                  <c:dLbl>
                    <c:idx val="2"/>
                    <c:delete val="1"/>
                    <c:extLst>
                      <c:ext uri="{CE6537A1-D6FC-4f65-9D91-7224C49458BB}"/>
                      <c:ext xmlns:c16="http://schemas.microsoft.com/office/drawing/2014/chart" uri="{C3380CC4-5D6E-409C-BE32-E72D297353CC}">
                        <c16:uniqueId val="{00000017-1F3A-4412-8D64-84A1FFD5181D}"/>
                      </c:ext>
                    </c:extLst>
                  </c:dLbl>
                  <c:dLbl>
                    <c:idx val="3"/>
                    <c:delete val="1"/>
                    <c:extLst>
                      <c:ext uri="{CE6537A1-D6FC-4f65-9D91-7224C49458BB}"/>
                      <c:ext xmlns:c16="http://schemas.microsoft.com/office/drawing/2014/chart" uri="{C3380CC4-5D6E-409C-BE32-E72D297353CC}">
                        <c16:uniqueId val="{00000018-1F3A-4412-8D64-84A1FFD5181D}"/>
                      </c:ext>
                    </c:extLst>
                  </c:dLbl>
                  <c:dLbl>
                    <c:idx val="4"/>
                    <c:delete val="1"/>
                    <c:extLst>
                      <c:ext uri="{CE6537A1-D6FC-4f65-9D91-7224C49458BB}"/>
                      <c:ext xmlns:c16="http://schemas.microsoft.com/office/drawing/2014/chart" uri="{C3380CC4-5D6E-409C-BE32-E72D297353CC}">
                        <c16:uniqueId val="{00000019-1F3A-4412-8D64-84A1FFD5181D}"/>
                      </c:ext>
                    </c:extLst>
                  </c:dLbl>
                  <c:dLbl>
                    <c:idx val="5"/>
                    <c:delete val="1"/>
                    <c:extLst>
                      <c:ext uri="{CE6537A1-D6FC-4f65-9D91-7224C49458BB}"/>
                      <c:ext xmlns:c16="http://schemas.microsoft.com/office/drawing/2014/chart" uri="{C3380CC4-5D6E-409C-BE32-E72D297353CC}">
                        <c16:uniqueId val="{0000001A-1F3A-4412-8D64-84A1FFD5181D}"/>
                      </c:ext>
                    </c:extLst>
                  </c:dLbl>
                  <c:dLbl>
                    <c:idx val="7"/>
                    <c:delete val="1"/>
                    <c:extLst>
                      <c:ext uri="{CE6537A1-D6FC-4f65-9D91-7224C49458BB}"/>
                      <c:ext xmlns:c16="http://schemas.microsoft.com/office/drawing/2014/chart" uri="{C3380CC4-5D6E-409C-BE32-E72D297353CC}">
                        <c16:uniqueId val="{0000001B-1F3A-4412-8D64-84A1FFD5181D}"/>
                      </c:ext>
                    </c:extLst>
                  </c:dLbl>
                  <c:dLbl>
                    <c:idx val="8"/>
                    <c:delete val="1"/>
                    <c:extLst>
                      <c:ext uri="{CE6537A1-D6FC-4f65-9D91-7224C49458BB}"/>
                      <c:ext xmlns:c16="http://schemas.microsoft.com/office/drawing/2014/chart" uri="{C3380CC4-5D6E-409C-BE32-E72D297353CC}">
                        <c16:uniqueId val="{0000001C-1F3A-4412-8D64-84A1FFD5181D}"/>
                      </c:ext>
                    </c:extLst>
                  </c:dLbl>
                  <c:dLbl>
                    <c:idx val="9"/>
                    <c:delete val="1"/>
                    <c:extLst>
                      <c:ext uri="{CE6537A1-D6FC-4f65-9D91-7224C49458BB}"/>
                      <c:ext xmlns:c16="http://schemas.microsoft.com/office/drawing/2014/chart" uri="{C3380CC4-5D6E-409C-BE32-E72D297353CC}">
                        <c16:uniqueId val="{0000001D-1F3A-4412-8D64-84A1FFD5181D}"/>
                      </c:ext>
                    </c:extLst>
                  </c:dLbl>
                  <c:dLbl>
                    <c:idx val="10"/>
                    <c:delete val="1"/>
                    <c:extLst>
                      <c:ext uri="{CE6537A1-D6FC-4f65-9D91-7224C49458BB}"/>
                      <c:ext xmlns:c16="http://schemas.microsoft.com/office/drawing/2014/chart" uri="{C3380CC4-5D6E-409C-BE32-E72D297353CC}">
                        <c16:uniqueId val="{0000001E-1F3A-4412-8D64-84A1FFD5181D}"/>
                      </c:ext>
                    </c:extLst>
                  </c:dLbl>
                  <c:dLbl>
                    <c:idx val="11"/>
                    <c:delete val="1"/>
                    <c:extLst>
                      <c:ext uri="{CE6537A1-D6FC-4f65-9D91-7224C49458BB}"/>
                      <c:ext xmlns:c16="http://schemas.microsoft.com/office/drawing/2014/chart" uri="{C3380CC4-5D6E-409C-BE32-E72D297353CC}">
                        <c16:uniqueId val="{0000001F-1F3A-4412-8D64-84A1FFD5181D}"/>
                      </c:ext>
                    </c:extLst>
                  </c:dLbl>
                  <c:dLbl>
                    <c:idx val="12"/>
                    <c:delete val="1"/>
                    <c:extLst>
                      <c:ext uri="{CE6537A1-D6FC-4f65-9D91-7224C49458BB}"/>
                      <c:ext xmlns:c16="http://schemas.microsoft.com/office/drawing/2014/chart" uri="{C3380CC4-5D6E-409C-BE32-E72D297353CC}">
                        <c16:uniqueId val="{00000020-1F3A-4412-8D64-84A1FFD5181D}"/>
                      </c:ext>
                    </c:extLst>
                  </c:dLbl>
                  <c:dLbl>
                    <c:idx val="13"/>
                    <c:delete val="1"/>
                    <c:extLst>
                      <c:ext uri="{CE6537A1-D6FC-4f65-9D91-7224C49458BB}"/>
                      <c:ext xmlns:c16="http://schemas.microsoft.com/office/drawing/2014/chart" uri="{C3380CC4-5D6E-409C-BE32-E72D297353CC}">
                        <c16:uniqueId val="{00000021-1F3A-4412-8D64-84A1FFD5181D}"/>
                      </c:ext>
                    </c:extLst>
                  </c:dLbl>
                  <c:dLbl>
                    <c:idx val="14"/>
                    <c:delete val="1"/>
                    <c:extLst>
                      <c:ext uri="{CE6537A1-D6FC-4f65-9D91-7224C49458BB}"/>
                      <c:ext xmlns:c16="http://schemas.microsoft.com/office/drawing/2014/chart" uri="{C3380CC4-5D6E-409C-BE32-E72D297353CC}">
                        <c16:uniqueId val="{00000022-1F3A-4412-8D64-84A1FFD5181D}"/>
                      </c:ext>
                    </c:extLst>
                  </c:dLbl>
                  <c:dLbl>
                    <c:idx val="16"/>
                    <c:delete val="1"/>
                    <c:extLst>
                      <c:ext uri="{CE6537A1-D6FC-4f65-9D91-7224C49458BB}"/>
                      <c:ext xmlns:c16="http://schemas.microsoft.com/office/drawing/2014/chart" uri="{C3380CC4-5D6E-409C-BE32-E72D297353CC}">
                        <c16:uniqueId val="{00000023-1F3A-4412-8D64-84A1FFD5181D}"/>
                      </c:ext>
                    </c:extLst>
                  </c:dLbl>
                  <c:dLbl>
                    <c:idx val="17"/>
                    <c:delete val="1"/>
                    <c:extLst>
                      <c:ext uri="{CE6537A1-D6FC-4f65-9D91-7224C49458BB}"/>
                      <c:ext xmlns:c16="http://schemas.microsoft.com/office/drawing/2014/chart" uri="{C3380CC4-5D6E-409C-BE32-E72D297353CC}">
                        <c16:uniqueId val="{00000024-1F3A-4412-8D64-84A1FFD5181D}"/>
                      </c:ext>
                    </c:extLst>
                  </c:dLbl>
                  <c:dLbl>
                    <c:idx val="19"/>
                    <c:delete val="1"/>
                    <c:extLst>
                      <c:ext uri="{CE6537A1-D6FC-4f65-9D91-7224C49458BB}"/>
                      <c:ext xmlns:c16="http://schemas.microsoft.com/office/drawing/2014/chart" uri="{C3380CC4-5D6E-409C-BE32-E72D297353CC}">
                        <c16:uniqueId val="{00000025-1F3A-4412-8D64-84A1FFD5181D}"/>
                      </c:ext>
                    </c:extLst>
                  </c:dLbl>
                  <c:dLbl>
                    <c:idx val="20"/>
                    <c:delete val="1"/>
                    <c:extLst>
                      <c:ext uri="{CE6537A1-D6FC-4f65-9D91-7224C49458BB}"/>
                      <c:ext xmlns:c16="http://schemas.microsoft.com/office/drawing/2014/chart" uri="{C3380CC4-5D6E-409C-BE32-E72D297353CC}">
                        <c16:uniqueId val="{00000026-1F3A-4412-8D64-84A1FFD5181D}"/>
                      </c:ext>
                    </c:extLst>
                  </c:dLbl>
                  <c:dLbl>
                    <c:idx val="23"/>
                    <c:delete val="1"/>
                    <c:extLst>
                      <c:ext uri="{CE6537A1-D6FC-4f65-9D91-7224C49458BB}"/>
                      <c:ext xmlns:c16="http://schemas.microsoft.com/office/drawing/2014/chart" uri="{C3380CC4-5D6E-409C-BE32-E72D297353CC}">
                        <c16:uniqueId val="{00000027-1F3A-4412-8D64-84A1FFD5181D}"/>
                      </c:ext>
                    </c:extLst>
                  </c:dLbl>
                  <c:dLbl>
                    <c:idx val="24"/>
                    <c:delete val="1"/>
                    <c:extLst>
                      <c:ext uri="{CE6537A1-D6FC-4f65-9D91-7224C49458BB}"/>
                      <c:ext xmlns:c16="http://schemas.microsoft.com/office/drawing/2014/chart" uri="{C3380CC4-5D6E-409C-BE32-E72D297353CC}">
                        <c16:uniqueId val="{00000028-1F3A-4412-8D64-84A1FFD5181D}"/>
                      </c:ext>
                    </c:extLst>
                  </c:dLbl>
                  <c:dLbl>
                    <c:idx val="25"/>
                    <c:delete val="1"/>
                    <c:extLst>
                      <c:ext uri="{CE6537A1-D6FC-4f65-9D91-7224C49458BB}"/>
                      <c:ext xmlns:c16="http://schemas.microsoft.com/office/drawing/2014/chart" uri="{C3380CC4-5D6E-409C-BE32-E72D297353CC}">
                        <c16:uniqueId val="{00000029-1F3A-4412-8D64-84A1FFD5181D}"/>
                      </c:ext>
                    </c:extLst>
                  </c:dLbl>
                  <c:dLbl>
                    <c:idx val="26"/>
                    <c:delete val="1"/>
                    <c:extLst>
                      <c:ext uri="{CE6537A1-D6FC-4f65-9D91-7224C49458BB}"/>
                      <c:ext xmlns:c16="http://schemas.microsoft.com/office/drawing/2014/chart" uri="{C3380CC4-5D6E-409C-BE32-E72D297353CC}">
                        <c16:uniqueId val="{0000002A-1F3A-4412-8D64-84A1FFD5181D}"/>
                      </c:ext>
                    </c:extLst>
                  </c:dLbl>
                  <c:dLbl>
                    <c:idx val="27"/>
                    <c:delete val="1"/>
                    <c:extLst>
                      <c:ext uri="{CE6537A1-D6FC-4f65-9D91-7224C49458BB}"/>
                      <c:ext xmlns:c16="http://schemas.microsoft.com/office/drawing/2014/chart" uri="{C3380CC4-5D6E-409C-BE32-E72D297353CC}">
                        <c16:uniqueId val="{0000002B-1F3A-4412-8D64-84A1FFD5181D}"/>
                      </c:ext>
                    </c:extLst>
                  </c:dLbl>
                  <c:dLbl>
                    <c:idx val="29"/>
                    <c:delete val="1"/>
                    <c:extLst>
                      <c:ext uri="{CE6537A1-D6FC-4f65-9D91-7224C49458BB}"/>
                      <c:ext xmlns:c16="http://schemas.microsoft.com/office/drawing/2014/chart" uri="{C3380CC4-5D6E-409C-BE32-E72D297353CC}">
                        <c16:uniqueId val="{0000002C-1F3A-4412-8D64-84A1FFD5181D}"/>
                      </c:ext>
                    </c:extLst>
                  </c:dLbl>
                  <c:dLbl>
                    <c:idx val="31"/>
                    <c:delete val="1"/>
                    <c:extLst>
                      <c:ext uri="{CE6537A1-D6FC-4f65-9D91-7224C49458BB}"/>
                      <c:ext xmlns:c16="http://schemas.microsoft.com/office/drawing/2014/chart" uri="{C3380CC4-5D6E-409C-BE32-E72D297353CC}">
                        <c16:uniqueId val="{0000002D-1F3A-4412-8D64-84A1FFD5181D}"/>
                      </c:ext>
                    </c:extLst>
                  </c:dLbl>
                  <c:dLbl>
                    <c:idx val="33"/>
                    <c:delete val="1"/>
                    <c:extLst>
                      <c:ext uri="{CE6537A1-D6FC-4f65-9D91-7224C49458BB}"/>
                      <c:ext xmlns:c16="http://schemas.microsoft.com/office/drawing/2014/chart" uri="{C3380CC4-5D6E-409C-BE32-E72D297353CC}">
                        <c16:uniqueId val="{0000002E-1F3A-4412-8D64-84A1FFD5181D}"/>
                      </c:ext>
                    </c:extLst>
                  </c:dLbl>
                  <c:dLbl>
                    <c:idx val="35"/>
                    <c:delete val="1"/>
                    <c:extLst>
                      <c:ext uri="{CE6537A1-D6FC-4f65-9D91-7224C49458BB}"/>
                      <c:ext xmlns:c16="http://schemas.microsoft.com/office/drawing/2014/chart" uri="{C3380CC4-5D6E-409C-BE32-E72D297353CC}">
                        <c16:uniqueId val="{0000002F-1F3A-4412-8D64-84A1FFD5181D}"/>
                      </c:ext>
                    </c:extLst>
                  </c:dLbl>
                  <c:dLbl>
                    <c:idx val="43"/>
                    <c:dLblPos val="t"/>
                    <c:showLegendKey val="0"/>
                    <c:showVal val="1"/>
                    <c:showCatName val="0"/>
                    <c:showSerName val="0"/>
                    <c:showPercent val="0"/>
                    <c:showBubbleSize val="0"/>
                    <c:extLst>
                      <c:ext uri="{CE6537A1-D6FC-4f65-9D91-7224C49458BB}"/>
                      <c:ext xmlns:c16="http://schemas.microsoft.com/office/drawing/2014/chart" uri="{C3380CC4-5D6E-409C-BE32-E72D297353CC}">
                        <c16:uniqueId val="{00000030-1F3A-4412-8D64-84A1FFD5181D}"/>
                      </c:ext>
                    </c:extLst>
                  </c:dLbl>
                  <c:spPr>
                    <a:solidFill>
                      <a:schemeClr val="accent3">
                        <a:lumMod val="20000"/>
                        <a:lumOff val="80000"/>
                      </a:schemeClr>
                    </a:solid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2000" b="1" i="0" u="sng" strike="noStrike" kern="1200" baseline="0">
                          <a:solidFill>
                            <a:sysClr val="windowText" lastClr="000000"/>
                          </a:solidFill>
                          <a:latin typeface="+mn-lt"/>
                          <a:ea typeface="+mn-ea"/>
                          <a:cs typeface="+mn-cs"/>
                        </a:defRPr>
                      </a:pPr>
                      <a:endParaRPr lang="en-NL"/>
                    </a:p>
                  </c:txPr>
                  <c:dLblPos val="t"/>
                  <c:showLegendKey val="0"/>
                  <c:showVal val="0"/>
                  <c:showCatName val="0"/>
                  <c:showSerName val="0"/>
                  <c:showPercent val="0"/>
                  <c:showBubbleSize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ICU!$I$73:$I$124</c15:sqref>
                        </c15:formulaRef>
                      </c:ext>
                    </c:extLst>
                    <c:numCache>
                      <c:formatCode>m/d/yyyy</c:formatCode>
                      <c:ptCount val="52"/>
                      <c:pt idx="0">
                        <c:v>43958</c:v>
                      </c:pt>
                      <c:pt idx="1">
                        <c:v>43959</c:v>
                      </c:pt>
                      <c:pt idx="2">
                        <c:v>43960</c:v>
                      </c:pt>
                      <c:pt idx="3">
                        <c:v>43961</c:v>
                      </c:pt>
                      <c:pt idx="4">
                        <c:v>43962</c:v>
                      </c:pt>
                      <c:pt idx="5">
                        <c:v>43963</c:v>
                      </c:pt>
                      <c:pt idx="6">
                        <c:v>43964</c:v>
                      </c:pt>
                      <c:pt idx="7">
                        <c:v>43965</c:v>
                      </c:pt>
                      <c:pt idx="8">
                        <c:v>43966</c:v>
                      </c:pt>
                      <c:pt idx="9">
                        <c:v>43967</c:v>
                      </c:pt>
                      <c:pt idx="10">
                        <c:v>43968</c:v>
                      </c:pt>
                      <c:pt idx="11">
                        <c:v>43969</c:v>
                      </c:pt>
                      <c:pt idx="12">
                        <c:v>43970</c:v>
                      </c:pt>
                      <c:pt idx="13">
                        <c:v>43971</c:v>
                      </c:pt>
                      <c:pt idx="14">
                        <c:v>43972</c:v>
                      </c:pt>
                      <c:pt idx="15">
                        <c:v>43973</c:v>
                      </c:pt>
                      <c:pt idx="16">
                        <c:v>43974</c:v>
                      </c:pt>
                      <c:pt idx="17">
                        <c:v>43975</c:v>
                      </c:pt>
                      <c:pt idx="18">
                        <c:v>43976</c:v>
                      </c:pt>
                      <c:pt idx="19">
                        <c:v>43977</c:v>
                      </c:pt>
                      <c:pt idx="20">
                        <c:v>43978</c:v>
                      </c:pt>
                      <c:pt idx="21">
                        <c:v>43979</c:v>
                      </c:pt>
                      <c:pt idx="22">
                        <c:v>43980</c:v>
                      </c:pt>
                      <c:pt idx="23">
                        <c:v>43981</c:v>
                      </c:pt>
                      <c:pt idx="24">
                        <c:v>43982</c:v>
                      </c:pt>
                      <c:pt idx="25">
                        <c:v>43983</c:v>
                      </c:pt>
                      <c:pt idx="26">
                        <c:v>43984</c:v>
                      </c:pt>
                      <c:pt idx="27">
                        <c:v>43985</c:v>
                      </c:pt>
                      <c:pt idx="28">
                        <c:v>43986</c:v>
                      </c:pt>
                      <c:pt idx="29">
                        <c:v>43987</c:v>
                      </c:pt>
                      <c:pt idx="30">
                        <c:v>43988</c:v>
                      </c:pt>
                      <c:pt idx="31">
                        <c:v>43989</c:v>
                      </c:pt>
                      <c:pt idx="32">
                        <c:v>43990</c:v>
                      </c:pt>
                      <c:pt idx="33">
                        <c:v>43991</c:v>
                      </c:pt>
                      <c:pt idx="34">
                        <c:v>43992</c:v>
                      </c:pt>
                      <c:pt idx="35">
                        <c:v>43993</c:v>
                      </c:pt>
                      <c:pt idx="36">
                        <c:v>43994</c:v>
                      </c:pt>
                      <c:pt idx="37">
                        <c:v>43995</c:v>
                      </c:pt>
                      <c:pt idx="38">
                        <c:v>43996</c:v>
                      </c:pt>
                      <c:pt idx="39">
                        <c:v>43997</c:v>
                      </c:pt>
                      <c:pt idx="40">
                        <c:v>43998</c:v>
                      </c:pt>
                      <c:pt idx="41">
                        <c:v>43999</c:v>
                      </c:pt>
                      <c:pt idx="42">
                        <c:v>44000</c:v>
                      </c:pt>
                      <c:pt idx="43">
                        <c:v>44001</c:v>
                      </c:pt>
                      <c:pt idx="44">
                        <c:v>44002</c:v>
                      </c:pt>
                      <c:pt idx="45">
                        <c:v>44003</c:v>
                      </c:pt>
                      <c:pt idx="46">
                        <c:v>44004</c:v>
                      </c:pt>
                      <c:pt idx="47">
                        <c:v>44005</c:v>
                      </c:pt>
                      <c:pt idx="48">
                        <c:v>44006</c:v>
                      </c:pt>
                      <c:pt idx="49">
                        <c:v>44007</c:v>
                      </c:pt>
                      <c:pt idx="50">
                        <c:v>44008</c:v>
                      </c:pt>
                      <c:pt idx="51">
                        <c:v>44009</c:v>
                      </c:pt>
                    </c:numCache>
                  </c:numRef>
                </c:cat>
                <c:val>
                  <c:numRef>
                    <c:extLst>
                      <c:ext uri="{02D57815-91ED-43cb-92C2-25804820EDAC}">
                        <c15:formulaRef>
                          <c15:sqref>ICU!$F$73:$F$124</c15:sqref>
                        </c15:formulaRef>
                      </c:ext>
                    </c:extLst>
                    <c:numCache>
                      <c:formatCode>General</c:formatCode>
                      <c:ptCount val="52"/>
                      <c:pt idx="0">
                        <c:v>584</c:v>
                      </c:pt>
                      <c:pt idx="1">
                        <c:v>564</c:v>
                      </c:pt>
                      <c:pt idx="2">
                        <c:v>541</c:v>
                      </c:pt>
                      <c:pt idx="3">
                        <c:v>507</c:v>
                      </c:pt>
                      <c:pt idx="4">
                        <c:v>498</c:v>
                      </c:pt>
                      <c:pt idx="5">
                        <c:v>463</c:v>
                      </c:pt>
                      <c:pt idx="6">
                        <c:v>432</c:v>
                      </c:pt>
                      <c:pt idx="7">
                        <c:v>410</c:v>
                      </c:pt>
                      <c:pt idx="8">
                        <c:v>378</c:v>
                      </c:pt>
                      <c:pt idx="9">
                        <c:v>346</c:v>
                      </c:pt>
                      <c:pt idx="10">
                        <c:v>349</c:v>
                      </c:pt>
                      <c:pt idx="11">
                        <c:v>323</c:v>
                      </c:pt>
                      <c:pt idx="12">
                        <c:v>293</c:v>
                      </c:pt>
                      <c:pt idx="13">
                        <c:v>275</c:v>
                      </c:pt>
                      <c:pt idx="14">
                        <c:v>255</c:v>
                      </c:pt>
                      <c:pt idx="15">
                        <c:v>252</c:v>
                      </c:pt>
                      <c:pt idx="16">
                        <c:v>227</c:v>
                      </c:pt>
                      <c:pt idx="17">
                        <c:v>223</c:v>
                      </c:pt>
                      <c:pt idx="18">
                        <c:v>223</c:v>
                      </c:pt>
                      <c:pt idx="19">
                        <c:v>188</c:v>
                      </c:pt>
                      <c:pt idx="20">
                        <c:v>189</c:v>
                      </c:pt>
                      <c:pt idx="21">
                        <c:v>182</c:v>
                      </c:pt>
                      <c:pt idx="22">
                        <c:v>180</c:v>
                      </c:pt>
                      <c:pt idx="23">
                        <c:v>170</c:v>
                      </c:pt>
                      <c:pt idx="24">
                        <c:v>159</c:v>
                      </c:pt>
                      <c:pt idx="25">
                        <c:v>158</c:v>
                      </c:pt>
                      <c:pt idx="26">
                        <c:v>154</c:v>
                      </c:pt>
                      <c:pt idx="27">
                        <c:v>116</c:v>
                      </c:pt>
                      <c:pt idx="28">
                        <c:v>113</c:v>
                      </c:pt>
                      <c:pt idx="29">
                        <c:v>97</c:v>
                      </c:pt>
                      <c:pt idx="30">
                        <c:v>96</c:v>
                      </c:pt>
                      <c:pt idx="31">
                        <c:v>96</c:v>
                      </c:pt>
                      <c:pt idx="32">
                        <c:v>92</c:v>
                      </c:pt>
                      <c:pt idx="33">
                        <c:v>91</c:v>
                      </c:pt>
                      <c:pt idx="34">
                        <c:v>80</c:v>
                      </c:pt>
                      <c:pt idx="35">
                        <c:v>77</c:v>
                      </c:pt>
                      <c:pt idx="36">
                        <c:v>73</c:v>
                      </c:pt>
                      <c:pt idx="37">
                        <c:v>77</c:v>
                      </c:pt>
                      <c:pt idx="38">
                        <c:v>79</c:v>
                      </c:pt>
                      <c:pt idx="39">
                        <c:v>87</c:v>
                      </c:pt>
                      <c:pt idx="40">
                        <c:v>78</c:v>
                      </c:pt>
                      <c:pt idx="41">
                        <c:v>73</c:v>
                      </c:pt>
                      <c:pt idx="42">
                        <c:v>67</c:v>
                      </c:pt>
                      <c:pt idx="43">
                        <c:v>57</c:v>
                      </c:pt>
                      <c:pt idx="44">
                        <c:v>57</c:v>
                      </c:pt>
                      <c:pt idx="45">
                        <c:v>55</c:v>
                      </c:pt>
                      <c:pt idx="46">
                        <c:v>59</c:v>
                      </c:pt>
                      <c:pt idx="47">
                        <c:v>48</c:v>
                      </c:pt>
                      <c:pt idx="48">
                        <c:v>49</c:v>
                      </c:pt>
                      <c:pt idx="49">
                        <c:v>49</c:v>
                      </c:pt>
                      <c:pt idx="50">
                        <c:v>39</c:v>
                      </c:pt>
                      <c:pt idx="51">
                        <c:v>29</c:v>
                      </c:pt>
                    </c:numCache>
                  </c:numRef>
                </c:val>
                <c:smooth val="0"/>
                <c:extLst>
                  <c:ext xmlns:c16="http://schemas.microsoft.com/office/drawing/2014/chart" uri="{C3380CC4-5D6E-409C-BE32-E72D297353CC}">
                    <c16:uniqueId val="{00000031-1F3A-4412-8D64-84A1FFD5181D}"/>
                  </c:ext>
                </c:extLst>
              </c15:ser>
            </c15:filteredLineSeries>
          </c:ext>
        </c:extLst>
      </c:lineChart>
      <c:dateAx>
        <c:axId val="596545392"/>
        <c:scaling>
          <c:orientation val="minMax"/>
        </c:scaling>
        <c:delete val="0"/>
        <c:axPos val="b"/>
        <c:numFmt formatCode="d/m;@" sourceLinked="0"/>
        <c:majorTickMark val="out"/>
        <c:minorTickMark val="none"/>
        <c:tickLblPos val="nextTo"/>
        <c:spPr>
          <a:noFill/>
          <a:ln w="9525" cap="flat" cmpd="sng" algn="ctr">
            <a:solidFill>
              <a:schemeClr val="bg2">
                <a:lumMod val="25000"/>
              </a:schemeClr>
            </a:solidFill>
            <a:round/>
          </a:ln>
          <a:effectLst/>
        </c:spPr>
        <c:txPr>
          <a:bodyPr rot="-27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7"/>
        <c:majorTimeUnit val="days"/>
        <c:minorUnit val="3"/>
      </c:dateAx>
      <c:valAx>
        <c:axId val="596544408"/>
        <c:scaling>
          <c:orientation val="minMax"/>
          <c:min val="0"/>
        </c:scaling>
        <c:delete val="0"/>
        <c:axPos val="l"/>
        <c:majorGridlines>
          <c:spPr>
            <a:ln w="9525" cap="flat" cmpd="sng" algn="ctr">
              <a:solidFill>
                <a:schemeClr val="bg2">
                  <a:lumMod val="50000"/>
                </a:schemeClr>
              </a:solidFill>
              <a:prstDash val="lgDash"/>
              <a:round/>
            </a:ln>
            <a:effectLst/>
          </c:spPr>
        </c:majorGridlines>
        <c:numFmt formatCode="#,##0" sourceLinked="0"/>
        <c:majorTickMark val="none"/>
        <c:minorTickMark val="none"/>
        <c:tickLblPos val="nextTo"/>
        <c:spPr>
          <a:noFill/>
          <a:ln w="88900">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NL"/>
          </a:p>
        </c:txPr>
        <c:crossAx val="596545392"/>
        <c:crosses val="autoZero"/>
        <c:crossBetween val="midCat"/>
        <c:majorUnit val="200"/>
      </c:valAx>
      <c:spPr>
        <a:noFill/>
        <a:ln>
          <a:noFill/>
        </a:ln>
        <a:effectLst/>
      </c:spPr>
    </c:plotArea>
    <c:legend>
      <c:legendPos val="r"/>
      <c:layout>
        <c:manualLayout>
          <c:xMode val="edge"/>
          <c:yMode val="edge"/>
          <c:x val="0.71957180555555544"/>
          <c:y val="0.15458833333333333"/>
          <c:w val="0.19251944444444444"/>
          <c:h val="7.50605555555555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190500" cap="flat" cmpd="sng" algn="ctr">
      <a:noFill/>
      <a:round/>
    </a:ln>
    <a:effectLst/>
  </c:spPr>
  <c:txPr>
    <a:bodyPr/>
    <a:lstStyle/>
    <a:p>
      <a:pPr>
        <a:defRPr/>
      </a:pPr>
      <a:endParaRPr lang="en-NL"/>
    </a:p>
  </c:txPr>
  <c:printSettings>
    <c:headerFooter/>
    <c:pageMargins b="0.75" l="0.7" r="0.7" t="0.75" header="0.3" footer="0.3"/>
    <c:pageSetup/>
  </c:printSettings>
  <c:userShapes r:id="rId3"/>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u="sng" kern="1200" spc="100" baseline="0">
                <a:ln>
                  <a:noFill/>
                </a:ln>
                <a:solidFill>
                  <a:schemeClr val="tx1">
                    <a:lumMod val="75000"/>
                    <a:lumOff val="25000"/>
                  </a:schemeClr>
                </a:solidFill>
                <a:effectLst/>
              </a:rPr>
              <a:t>Patienten met COVID-19 in het ziekenhuis nu </a:t>
            </a:r>
          </a:p>
        </c:rich>
      </c:tx>
      <c:layout>
        <c:manualLayout>
          <c:xMode val="edge"/>
          <c:yMode val="edge"/>
          <c:x val="0.18543611111111113"/>
          <c:y val="4.25731944444444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2079119594666262E-2"/>
          <c:y val="0.10974089367403789"/>
          <c:w val="0.87113992035779286"/>
          <c:h val="0.81741938492698007"/>
        </c:manualLayout>
      </c:layout>
      <c:barChart>
        <c:barDir val="col"/>
        <c:grouping val="stacked"/>
        <c:varyColors val="0"/>
        <c:ser>
          <c:idx val="0"/>
          <c:order val="0"/>
          <c:tx>
            <c:strRef>
              <c:f>ICU!$H$1</c:f>
              <c:strCache>
                <c:ptCount val="1"/>
                <c:pt idx="0">
                  <c:v>Non-ICU</c:v>
                </c:pt>
              </c:strCache>
            </c:strRef>
          </c:tx>
          <c:spPr>
            <a:solidFill>
              <a:schemeClr val="accent2">
                <a:lumMod val="60000"/>
                <a:lumOff val="40000"/>
              </a:schemeClr>
            </a:solidFill>
            <a:ln>
              <a:solidFill>
                <a:schemeClr val="accent2">
                  <a:lumMod val="75000"/>
                </a:schemeClr>
              </a:solid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388C-47CB-A342-B667CFFAB0D5}"/>
                </c:ext>
              </c:extLst>
            </c:dLbl>
            <c:dLbl>
              <c:idx val="1"/>
              <c:delete val="1"/>
              <c:extLst>
                <c:ext xmlns:c15="http://schemas.microsoft.com/office/drawing/2012/chart" uri="{CE6537A1-D6FC-4f65-9D91-7224C49458BB}"/>
                <c:ext xmlns:c16="http://schemas.microsoft.com/office/drawing/2014/chart" uri="{C3380CC4-5D6E-409C-BE32-E72D297353CC}">
                  <c16:uniqueId val="{00000001-388C-47CB-A342-B667CFFAB0D5}"/>
                </c:ext>
              </c:extLst>
            </c:dLbl>
            <c:dLbl>
              <c:idx val="2"/>
              <c:delete val="1"/>
              <c:extLst>
                <c:ext xmlns:c15="http://schemas.microsoft.com/office/drawing/2012/chart" uri="{CE6537A1-D6FC-4f65-9D91-7224C49458BB}"/>
                <c:ext xmlns:c16="http://schemas.microsoft.com/office/drawing/2014/chart" uri="{C3380CC4-5D6E-409C-BE32-E72D297353CC}">
                  <c16:uniqueId val="{00000002-388C-47CB-A342-B667CFFAB0D5}"/>
                </c:ext>
              </c:extLst>
            </c:dLbl>
            <c:dLbl>
              <c:idx val="3"/>
              <c:delete val="1"/>
              <c:extLst>
                <c:ext xmlns:c15="http://schemas.microsoft.com/office/drawing/2012/chart" uri="{CE6537A1-D6FC-4f65-9D91-7224C49458BB}"/>
                <c:ext xmlns:c16="http://schemas.microsoft.com/office/drawing/2014/chart" uri="{C3380CC4-5D6E-409C-BE32-E72D297353CC}">
                  <c16:uniqueId val="{00000003-388C-47CB-A342-B667CFFAB0D5}"/>
                </c:ext>
              </c:extLst>
            </c:dLbl>
            <c:dLbl>
              <c:idx val="4"/>
              <c:delete val="1"/>
              <c:extLst>
                <c:ext xmlns:c15="http://schemas.microsoft.com/office/drawing/2012/chart" uri="{CE6537A1-D6FC-4f65-9D91-7224C49458BB}"/>
                <c:ext xmlns:c16="http://schemas.microsoft.com/office/drawing/2014/chart" uri="{C3380CC4-5D6E-409C-BE32-E72D297353CC}">
                  <c16:uniqueId val="{00000004-388C-47CB-A342-B667CFFAB0D5}"/>
                </c:ext>
              </c:extLst>
            </c:dLbl>
            <c:dLbl>
              <c:idx val="5"/>
              <c:delete val="1"/>
              <c:extLst>
                <c:ext xmlns:c15="http://schemas.microsoft.com/office/drawing/2012/chart" uri="{CE6537A1-D6FC-4f65-9D91-7224C49458BB}"/>
                <c:ext xmlns:c16="http://schemas.microsoft.com/office/drawing/2014/chart" uri="{C3380CC4-5D6E-409C-BE32-E72D297353CC}">
                  <c16:uniqueId val="{00000005-388C-47CB-A342-B667CFFAB0D5}"/>
                </c:ext>
              </c:extLst>
            </c:dLbl>
            <c:dLbl>
              <c:idx val="6"/>
              <c:delete val="1"/>
              <c:extLst>
                <c:ext xmlns:c15="http://schemas.microsoft.com/office/drawing/2012/chart" uri="{CE6537A1-D6FC-4f65-9D91-7224C49458BB}"/>
                <c:ext xmlns:c16="http://schemas.microsoft.com/office/drawing/2014/chart" uri="{C3380CC4-5D6E-409C-BE32-E72D297353CC}">
                  <c16:uniqueId val="{00000006-388C-47CB-A342-B667CFFAB0D5}"/>
                </c:ext>
              </c:extLst>
            </c:dLbl>
            <c:dLbl>
              <c:idx val="7"/>
              <c:delete val="1"/>
              <c:extLst>
                <c:ext xmlns:c15="http://schemas.microsoft.com/office/drawing/2012/chart" uri="{CE6537A1-D6FC-4f65-9D91-7224C49458BB}"/>
                <c:ext xmlns:c16="http://schemas.microsoft.com/office/drawing/2014/chart" uri="{C3380CC4-5D6E-409C-BE32-E72D297353CC}">
                  <c16:uniqueId val="{00000007-388C-47CB-A342-B667CFFAB0D5}"/>
                </c:ext>
              </c:extLst>
            </c:dLbl>
            <c:dLbl>
              <c:idx val="8"/>
              <c:delete val="1"/>
              <c:extLst>
                <c:ext xmlns:c15="http://schemas.microsoft.com/office/drawing/2012/chart" uri="{CE6537A1-D6FC-4f65-9D91-7224C49458BB}"/>
                <c:ext xmlns:c16="http://schemas.microsoft.com/office/drawing/2014/chart" uri="{C3380CC4-5D6E-409C-BE32-E72D297353CC}">
                  <c16:uniqueId val="{00000008-388C-47CB-A342-B667CFFAB0D5}"/>
                </c:ext>
              </c:extLst>
            </c:dLbl>
            <c:dLbl>
              <c:idx val="9"/>
              <c:delete val="1"/>
              <c:extLst>
                <c:ext xmlns:c15="http://schemas.microsoft.com/office/drawing/2012/chart" uri="{CE6537A1-D6FC-4f65-9D91-7224C49458BB}"/>
                <c:ext xmlns:c16="http://schemas.microsoft.com/office/drawing/2014/chart" uri="{C3380CC4-5D6E-409C-BE32-E72D297353CC}">
                  <c16:uniqueId val="{00000009-388C-47CB-A342-B667CFFAB0D5}"/>
                </c:ext>
              </c:extLst>
            </c:dLbl>
            <c:dLbl>
              <c:idx val="10"/>
              <c:delete val="1"/>
              <c:extLst>
                <c:ext xmlns:c15="http://schemas.microsoft.com/office/drawing/2012/chart" uri="{CE6537A1-D6FC-4f65-9D91-7224C49458BB}"/>
                <c:ext xmlns:c16="http://schemas.microsoft.com/office/drawing/2014/chart" uri="{C3380CC4-5D6E-409C-BE32-E72D297353CC}">
                  <c16:uniqueId val="{0000000A-388C-47CB-A342-B667CFFAB0D5}"/>
                </c:ext>
              </c:extLst>
            </c:dLbl>
            <c:dLbl>
              <c:idx val="11"/>
              <c:delete val="1"/>
              <c:extLst>
                <c:ext xmlns:c15="http://schemas.microsoft.com/office/drawing/2012/chart" uri="{CE6537A1-D6FC-4f65-9D91-7224C49458BB}"/>
                <c:ext xmlns:c16="http://schemas.microsoft.com/office/drawing/2014/chart" uri="{C3380CC4-5D6E-409C-BE32-E72D297353CC}">
                  <c16:uniqueId val="{0000000B-388C-47CB-A342-B667CFFAB0D5}"/>
                </c:ext>
              </c:extLst>
            </c:dLbl>
            <c:dLbl>
              <c:idx val="12"/>
              <c:delete val="1"/>
              <c:extLst>
                <c:ext xmlns:c15="http://schemas.microsoft.com/office/drawing/2012/chart" uri="{CE6537A1-D6FC-4f65-9D91-7224C49458BB}"/>
                <c:ext xmlns:c16="http://schemas.microsoft.com/office/drawing/2014/chart" uri="{C3380CC4-5D6E-409C-BE32-E72D297353CC}">
                  <c16:uniqueId val="{0000000C-388C-47CB-A342-B667CFFAB0D5}"/>
                </c:ext>
              </c:extLst>
            </c:dLbl>
            <c:dLbl>
              <c:idx val="13"/>
              <c:delete val="1"/>
              <c:extLst>
                <c:ext xmlns:c15="http://schemas.microsoft.com/office/drawing/2012/chart" uri="{CE6537A1-D6FC-4f65-9D91-7224C49458BB}"/>
                <c:ext xmlns:c16="http://schemas.microsoft.com/office/drawing/2014/chart" uri="{C3380CC4-5D6E-409C-BE32-E72D297353CC}">
                  <c16:uniqueId val="{0000000D-388C-47CB-A342-B667CFFAB0D5}"/>
                </c:ext>
              </c:extLst>
            </c:dLbl>
            <c:dLbl>
              <c:idx val="15"/>
              <c:delete val="1"/>
              <c:extLst>
                <c:ext xmlns:c15="http://schemas.microsoft.com/office/drawing/2012/chart" uri="{CE6537A1-D6FC-4f65-9D91-7224C49458BB}"/>
                <c:ext xmlns:c16="http://schemas.microsoft.com/office/drawing/2014/chart" uri="{C3380CC4-5D6E-409C-BE32-E72D297353CC}">
                  <c16:uniqueId val="{0000000E-388C-47CB-A342-B667CFFAB0D5}"/>
                </c:ext>
              </c:extLst>
            </c:dLbl>
            <c:dLbl>
              <c:idx val="16"/>
              <c:delete val="1"/>
              <c:extLst>
                <c:ext xmlns:c15="http://schemas.microsoft.com/office/drawing/2012/chart" uri="{CE6537A1-D6FC-4f65-9D91-7224C49458BB}"/>
                <c:ext xmlns:c16="http://schemas.microsoft.com/office/drawing/2014/chart" uri="{C3380CC4-5D6E-409C-BE32-E72D297353CC}">
                  <c16:uniqueId val="{0000000F-388C-47CB-A342-B667CFFAB0D5}"/>
                </c:ext>
              </c:extLst>
            </c:dLbl>
            <c:dLbl>
              <c:idx val="17"/>
              <c:delete val="1"/>
              <c:extLst>
                <c:ext xmlns:c15="http://schemas.microsoft.com/office/drawing/2012/chart" uri="{CE6537A1-D6FC-4f65-9D91-7224C49458BB}"/>
                <c:ext xmlns:c16="http://schemas.microsoft.com/office/drawing/2014/chart" uri="{C3380CC4-5D6E-409C-BE32-E72D297353CC}">
                  <c16:uniqueId val="{00000010-388C-47CB-A342-B667CFFAB0D5}"/>
                </c:ext>
              </c:extLst>
            </c:dLbl>
            <c:dLbl>
              <c:idx val="18"/>
              <c:delete val="1"/>
              <c:extLst>
                <c:ext xmlns:c15="http://schemas.microsoft.com/office/drawing/2012/chart" uri="{CE6537A1-D6FC-4f65-9D91-7224C49458BB}"/>
                <c:ext xmlns:c16="http://schemas.microsoft.com/office/drawing/2014/chart" uri="{C3380CC4-5D6E-409C-BE32-E72D297353CC}">
                  <c16:uniqueId val="{00000011-388C-47CB-A342-B667CFFAB0D5}"/>
                </c:ext>
              </c:extLst>
            </c:dLbl>
            <c:dLbl>
              <c:idx val="19"/>
              <c:delete val="1"/>
              <c:extLst>
                <c:ext xmlns:c15="http://schemas.microsoft.com/office/drawing/2012/chart" uri="{CE6537A1-D6FC-4f65-9D91-7224C49458BB}"/>
                <c:ext xmlns:c16="http://schemas.microsoft.com/office/drawing/2014/chart" uri="{C3380CC4-5D6E-409C-BE32-E72D297353CC}">
                  <c16:uniqueId val="{00000012-388C-47CB-A342-B667CFFAB0D5}"/>
                </c:ext>
              </c:extLst>
            </c:dLbl>
            <c:dLbl>
              <c:idx val="20"/>
              <c:delete val="1"/>
              <c:extLst>
                <c:ext xmlns:c15="http://schemas.microsoft.com/office/drawing/2012/chart" uri="{CE6537A1-D6FC-4f65-9D91-7224C49458BB}"/>
                <c:ext xmlns:c16="http://schemas.microsoft.com/office/drawing/2014/chart" uri="{C3380CC4-5D6E-409C-BE32-E72D297353CC}">
                  <c16:uniqueId val="{00000013-388C-47CB-A342-B667CFFAB0D5}"/>
                </c:ext>
              </c:extLst>
            </c:dLbl>
            <c:dLbl>
              <c:idx val="21"/>
              <c:delete val="1"/>
              <c:extLst>
                <c:ext xmlns:c15="http://schemas.microsoft.com/office/drawing/2012/chart" uri="{CE6537A1-D6FC-4f65-9D91-7224C49458BB}"/>
                <c:ext xmlns:c16="http://schemas.microsoft.com/office/drawing/2014/chart" uri="{C3380CC4-5D6E-409C-BE32-E72D297353CC}">
                  <c16:uniqueId val="{00000014-388C-47CB-A342-B667CFFAB0D5}"/>
                </c:ext>
              </c:extLst>
            </c:dLbl>
            <c:dLbl>
              <c:idx val="22"/>
              <c:delete val="1"/>
              <c:extLst>
                <c:ext xmlns:c15="http://schemas.microsoft.com/office/drawing/2012/chart" uri="{CE6537A1-D6FC-4f65-9D91-7224C49458BB}"/>
                <c:ext xmlns:c16="http://schemas.microsoft.com/office/drawing/2014/chart" uri="{C3380CC4-5D6E-409C-BE32-E72D297353CC}">
                  <c16:uniqueId val="{00000015-388C-47CB-A342-B667CFFAB0D5}"/>
                </c:ext>
              </c:extLst>
            </c:dLbl>
            <c:dLbl>
              <c:idx val="23"/>
              <c:delete val="1"/>
              <c:extLst>
                <c:ext xmlns:c15="http://schemas.microsoft.com/office/drawing/2012/chart" uri="{CE6537A1-D6FC-4f65-9D91-7224C49458BB}"/>
                <c:ext xmlns:c16="http://schemas.microsoft.com/office/drawing/2014/chart" uri="{C3380CC4-5D6E-409C-BE32-E72D297353CC}">
                  <c16:uniqueId val="{00000016-388C-47CB-A342-B667CFFAB0D5}"/>
                </c:ext>
              </c:extLst>
            </c:dLbl>
            <c:dLbl>
              <c:idx val="24"/>
              <c:delete val="1"/>
              <c:extLst>
                <c:ext xmlns:c15="http://schemas.microsoft.com/office/drawing/2012/chart" uri="{CE6537A1-D6FC-4f65-9D91-7224C49458BB}"/>
                <c:ext xmlns:c16="http://schemas.microsoft.com/office/drawing/2014/chart" uri="{C3380CC4-5D6E-409C-BE32-E72D297353CC}">
                  <c16:uniqueId val="{00000017-388C-47CB-A342-B667CFFAB0D5}"/>
                </c:ext>
              </c:extLst>
            </c:dLbl>
            <c:dLbl>
              <c:idx val="25"/>
              <c:delete val="1"/>
              <c:extLst>
                <c:ext xmlns:c15="http://schemas.microsoft.com/office/drawing/2012/chart" uri="{CE6537A1-D6FC-4f65-9D91-7224C49458BB}"/>
                <c:ext xmlns:c16="http://schemas.microsoft.com/office/drawing/2014/chart" uri="{C3380CC4-5D6E-409C-BE32-E72D297353CC}">
                  <c16:uniqueId val="{00000018-388C-47CB-A342-B667CFFAB0D5}"/>
                </c:ext>
              </c:extLst>
            </c:dLbl>
            <c:dLbl>
              <c:idx val="26"/>
              <c:delete val="1"/>
              <c:extLst>
                <c:ext xmlns:c15="http://schemas.microsoft.com/office/drawing/2012/chart" uri="{CE6537A1-D6FC-4f65-9D91-7224C49458BB}"/>
                <c:ext xmlns:c16="http://schemas.microsoft.com/office/drawing/2014/chart" uri="{C3380CC4-5D6E-409C-BE32-E72D297353CC}">
                  <c16:uniqueId val="{00000019-388C-47CB-A342-B667CFFAB0D5}"/>
                </c:ext>
              </c:extLst>
            </c:dLbl>
            <c:dLbl>
              <c:idx val="27"/>
              <c:delete val="1"/>
              <c:extLst>
                <c:ext xmlns:c15="http://schemas.microsoft.com/office/drawing/2012/chart" uri="{CE6537A1-D6FC-4f65-9D91-7224C49458BB}"/>
                <c:ext xmlns:c16="http://schemas.microsoft.com/office/drawing/2014/chart" uri="{C3380CC4-5D6E-409C-BE32-E72D297353CC}">
                  <c16:uniqueId val="{0000001A-388C-47CB-A342-B667CFFAB0D5}"/>
                </c:ext>
              </c:extLst>
            </c:dLbl>
            <c:dLbl>
              <c:idx val="28"/>
              <c:delete val="1"/>
              <c:extLst>
                <c:ext xmlns:c15="http://schemas.microsoft.com/office/drawing/2012/chart" uri="{CE6537A1-D6FC-4f65-9D91-7224C49458BB}"/>
                <c:ext xmlns:c16="http://schemas.microsoft.com/office/drawing/2014/chart" uri="{C3380CC4-5D6E-409C-BE32-E72D297353CC}">
                  <c16:uniqueId val="{0000001B-388C-47CB-A342-B667CFFAB0D5}"/>
                </c:ext>
              </c:extLst>
            </c:dLbl>
            <c:dLbl>
              <c:idx val="29"/>
              <c:delete val="1"/>
              <c:extLst>
                <c:ext xmlns:c15="http://schemas.microsoft.com/office/drawing/2012/chart" uri="{CE6537A1-D6FC-4f65-9D91-7224C49458BB}"/>
                <c:ext xmlns:c16="http://schemas.microsoft.com/office/drawing/2014/chart" uri="{C3380CC4-5D6E-409C-BE32-E72D297353CC}">
                  <c16:uniqueId val="{0000001C-388C-47CB-A342-B667CFFAB0D5}"/>
                </c:ext>
              </c:extLst>
            </c:dLbl>
            <c:dLbl>
              <c:idx val="30"/>
              <c:delete val="1"/>
              <c:extLst>
                <c:ext xmlns:c15="http://schemas.microsoft.com/office/drawing/2012/chart" uri="{CE6537A1-D6FC-4f65-9D91-7224C49458BB}"/>
                <c:ext xmlns:c16="http://schemas.microsoft.com/office/drawing/2014/chart" uri="{C3380CC4-5D6E-409C-BE32-E72D297353CC}">
                  <c16:uniqueId val="{0000001D-388C-47CB-A342-B667CFFAB0D5}"/>
                </c:ext>
              </c:extLst>
            </c:dLbl>
            <c:dLbl>
              <c:idx val="31"/>
              <c:delete val="1"/>
              <c:extLst>
                <c:ext xmlns:c15="http://schemas.microsoft.com/office/drawing/2012/chart" uri="{CE6537A1-D6FC-4f65-9D91-7224C49458BB}"/>
                <c:ext xmlns:c16="http://schemas.microsoft.com/office/drawing/2014/chart" uri="{C3380CC4-5D6E-409C-BE32-E72D297353CC}">
                  <c16:uniqueId val="{0000001E-388C-47CB-A342-B667CFFAB0D5}"/>
                </c:ext>
              </c:extLst>
            </c:dLbl>
            <c:dLbl>
              <c:idx val="32"/>
              <c:delete val="1"/>
              <c:extLst>
                <c:ext xmlns:c15="http://schemas.microsoft.com/office/drawing/2012/chart" uri="{CE6537A1-D6FC-4f65-9D91-7224C49458BB}"/>
                <c:ext xmlns:c16="http://schemas.microsoft.com/office/drawing/2014/chart" uri="{C3380CC4-5D6E-409C-BE32-E72D297353CC}">
                  <c16:uniqueId val="{0000001F-388C-47CB-A342-B667CFFAB0D5}"/>
                </c:ext>
              </c:extLst>
            </c:dLbl>
            <c:dLbl>
              <c:idx val="33"/>
              <c:delete val="1"/>
              <c:extLst>
                <c:ext xmlns:c15="http://schemas.microsoft.com/office/drawing/2012/chart" uri="{CE6537A1-D6FC-4f65-9D91-7224C49458BB}"/>
                <c:ext xmlns:c16="http://schemas.microsoft.com/office/drawing/2014/chart" uri="{C3380CC4-5D6E-409C-BE32-E72D297353CC}">
                  <c16:uniqueId val="{00000020-388C-47CB-A342-B667CFFAB0D5}"/>
                </c:ext>
              </c:extLst>
            </c:dLbl>
            <c:dLbl>
              <c:idx val="34"/>
              <c:delete val="1"/>
              <c:extLst>
                <c:ext xmlns:c15="http://schemas.microsoft.com/office/drawing/2012/chart" uri="{CE6537A1-D6FC-4f65-9D91-7224C49458BB}"/>
                <c:ext xmlns:c16="http://schemas.microsoft.com/office/drawing/2014/chart" uri="{C3380CC4-5D6E-409C-BE32-E72D297353CC}">
                  <c16:uniqueId val="{00000021-388C-47CB-A342-B667CFFAB0D5}"/>
                </c:ext>
              </c:extLst>
            </c:dLbl>
            <c:dLbl>
              <c:idx val="36"/>
              <c:delete val="1"/>
              <c:extLst>
                <c:ext xmlns:c15="http://schemas.microsoft.com/office/drawing/2012/chart" uri="{CE6537A1-D6FC-4f65-9D91-7224C49458BB}"/>
                <c:ext xmlns:c16="http://schemas.microsoft.com/office/drawing/2014/chart" uri="{C3380CC4-5D6E-409C-BE32-E72D297353CC}">
                  <c16:uniqueId val="{00000022-388C-47CB-A342-B667CFFAB0D5}"/>
                </c:ext>
              </c:extLst>
            </c:dLbl>
            <c:dLbl>
              <c:idx val="37"/>
              <c:delete val="1"/>
              <c:extLst>
                <c:ext xmlns:c15="http://schemas.microsoft.com/office/drawing/2012/chart" uri="{CE6537A1-D6FC-4f65-9D91-7224C49458BB}"/>
                <c:ext xmlns:c16="http://schemas.microsoft.com/office/drawing/2014/chart" uri="{C3380CC4-5D6E-409C-BE32-E72D297353CC}">
                  <c16:uniqueId val="{00000023-388C-47CB-A342-B667CFFAB0D5}"/>
                </c:ext>
              </c:extLst>
            </c:dLbl>
            <c:dLbl>
              <c:idx val="38"/>
              <c:delete val="1"/>
              <c:extLst>
                <c:ext xmlns:c15="http://schemas.microsoft.com/office/drawing/2012/chart" uri="{CE6537A1-D6FC-4f65-9D91-7224C49458BB}"/>
                <c:ext xmlns:c16="http://schemas.microsoft.com/office/drawing/2014/chart" uri="{C3380CC4-5D6E-409C-BE32-E72D297353CC}">
                  <c16:uniqueId val="{00000024-388C-47CB-A342-B667CFFAB0D5}"/>
                </c:ext>
              </c:extLst>
            </c:dLbl>
            <c:dLbl>
              <c:idx val="39"/>
              <c:delete val="1"/>
              <c:extLst>
                <c:ext xmlns:c15="http://schemas.microsoft.com/office/drawing/2012/chart" uri="{CE6537A1-D6FC-4f65-9D91-7224C49458BB}"/>
                <c:ext xmlns:c16="http://schemas.microsoft.com/office/drawing/2014/chart" uri="{C3380CC4-5D6E-409C-BE32-E72D297353CC}">
                  <c16:uniqueId val="{00000025-388C-47CB-A342-B667CFFAB0D5}"/>
                </c:ext>
              </c:extLst>
            </c:dLbl>
            <c:dLbl>
              <c:idx val="40"/>
              <c:delete val="1"/>
              <c:extLst>
                <c:ext xmlns:c15="http://schemas.microsoft.com/office/drawing/2012/chart" uri="{CE6537A1-D6FC-4f65-9D91-7224C49458BB}"/>
                <c:ext xmlns:c16="http://schemas.microsoft.com/office/drawing/2014/chart" uri="{C3380CC4-5D6E-409C-BE32-E72D297353CC}">
                  <c16:uniqueId val="{00000026-388C-47CB-A342-B667CFFAB0D5}"/>
                </c:ext>
              </c:extLst>
            </c:dLbl>
            <c:dLbl>
              <c:idx val="41"/>
              <c:delete val="1"/>
              <c:extLst>
                <c:ext xmlns:c15="http://schemas.microsoft.com/office/drawing/2012/chart" uri="{CE6537A1-D6FC-4f65-9D91-7224C49458BB}"/>
                <c:ext xmlns:c16="http://schemas.microsoft.com/office/drawing/2014/chart" uri="{C3380CC4-5D6E-409C-BE32-E72D297353CC}">
                  <c16:uniqueId val="{00000027-388C-47CB-A342-B667CFFAB0D5}"/>
                </c:ext>
              </c:extLst>
            </c:dLbl>
            <c:dLbl>
              <c:idx val="42"/>
              <c:delete val="1"/>
              <c:extLst>
                <c:ext xmlns:c15="http://schemas.microsoft.com/office/drawing/2012/chart" uri="{CE6537A1-D6FC-4f65-9D91-7224C49458BB}"/>
                <c:ext xmlns:c16="http://schemas.microsoft.com/office/drawing/2014/chart" uri="{C3380CC4-5D6E-409C-BE32-E72D297353CC}">
                  <c16:uniqueId val="{00000028-388C-47CB-A342-B667CFFAB0D5}"/>
                </c:ext>
              </c:extLst>
            </c:dLbl>
            <c:dLbl>
              <c:idx val="43"/>
              <c:delete val="1"/>
              <c:extLst>
                <c:ext xmlns:c15="http://schemas.microsoft.com/office/drawing/2012/chart" uri="{CE6537A1-D6FC-4f65-9D91-7224C49458BB}"/>
                <c:ext xmlns:c16="http://schemas.microsoft.com/office/drawing/2014/chart" uri="{C3380CC4-5D6E-409C-BE32-E72D297353CC}">
                  <c16:uniqueId val="{00000029-388C-47CB-A342-B667CFFAB0D5}"/>
                </c:ext>
              </c:extLst>
            </c:dLbl>
            <c:dLbl>
              <c:idx val="44"/>
              <c:delete val="1"/>
              <c:extLst>
                <c:ext xmlns:c15="http://schemas.microsoft.com/office/drawing/2012/chart" uri="{CE6537A1-D6FC-4f65-9D91-7224C49458BB}"/>
                <c:ext xmlns:c16="http://schemas.microsoft.com/office/drawing/2014/chart" uri="{C3380CC4-5D6E-409C-BE32-E72D297353CC}">
                  <c16:uniqueId val="{0000002A-388C-47CB-A342-B667CFFAB0D5}"/>
                </c:ext>
              </c:extLst>
            </c:dLbl>
            <c:dLbl>
              <c:idx val="45"/>
              <c:delete val="1"/>
              <c:extLst>
                <c:ext xmlns:c15="http://schemas.microsoft.com/office/drawing/2012/chart" uri="{CE6537A1-D6FC-4f65-9D91-7224C49458BB}"/>
                <c:ext xmlns:c16="http://schemas.microsoft.com/office/drawing/2014/chart" uri="{C3380CC4-5D6E-409C-BE32-E72D297353CC}">
                  <c16:uniqueId val="{0000002B-388C-47CB-A342-B667CFFAB0D5}"/>
                </c:ext>
              </c:extLst>
            </c:dLbl>
            <c:dLbl>
              <c:idx val="46"/>
              <c:delete val="1"/>
              <c:extLst>
                <c:ext xmlns:c15="http://schemas.microsoft.com/office/drawing/2012/chart" uri="{CE6537A1-D6FC-4f65-9D91-7224C49458BB}"/>
                <c:ext xmlns:c16="http://schemas.microsoft.com/office/drawing/2014/chart" uri="{C3380CC4-5D6E-409C-BE32-E72D297353CC}">
                  <c16:uniqueId val="{0000002C-388C-47CB-A342-B667CFFAB0D5}"/>
                </c:ext>
              </c:extLst>
            </c:dLbl>
            <c:dLbl>
              <c:idx val="47"/>
              <c:delete val="1"/>
              <c:extLst>
                <c:ext xmlns:c15="http://schemas.microsoft.com/office/drawing/2012/chart" uri="{CE6537A1-D6FC-4f65-9D91-7224C49458BB}"/>
                <c:ext xmlns:c16="http://schemas.microsoft.com/office/drawing/2014/chart" uri="{C3380CC4-5D6E-409C-BE32-E72D297353CC}">
                  <c16:uniqueId val="{0000002D-388C-47CB-A342-B667CFFAB0D5}"/>
                </c:ext>
              </c:extLst>
            </c:dLbl>
            <c:dLbl>
              <c:idx val="48"/>
              <c:delete val="1"/>
              <c:extLst>
                <c:ext xmlns:c15="http://schemas.microsoft.com/office/drawing/2012/chart" uri="{CE6537A1-D6FC-4f65-9D91-7224C49458BB}"/>
                <c:ext xmlns:c16="http://schemas.microsoft.com/office/drawing/2014/chart" uri="{C3380CC4-5D6E-409C-BE32-E72D297353CC}">
                  <c16:uniqueId val="{0000002E-388C-47CB-A342-B667CFFAB0D5}"/>
                </c:ext>
              </c:extLst>
            </c:dLbl>
            <c:dLbl>
              <c:idx val="49"/>
              <c:delete val="1"/>
              <c:extLst>
                <c:ext xmlns:c15="http://schemas.microsoft.com/office/drawing/2012/chart" uri="{CE6537A1-D6FC-4f65-9D91-7224C49458BB}"/>
                <c:ext xmlns:c16="http://schemas.microsoft.com/office/drawing/2014/chart" uri="{C3380CC4-5D6E-409C-BE32-E72D297353CC}">
                  <c16:uniqueId val="{0000002F-388C-47CB-A342-B667CFFAB0D5}"/>
                </c:ext>
              </c:extLst>
            </c:dLbl>
            <c:dLbl>
              <c:idx val="50"/>
              <c:delete val="1"/>
              <c:extLst>
                <c:ext xmlns:c15="http://schemas.microsoft.com/office/drawing/2012/chart" uri="{CE6537A1-D6FC-4f65-9D91-7224C49458BB}"/>
                <c:ext xmlns:c16="http://schemas.microsoft.com/office/drawing/2014/chart" uri="{C3380CC4-5D6E-409C-BE32-E72D297353CC}">
                  <c16:uniqueId val="{00000030-388C-47CB-A342-B667CFFAB0D5}"/>
                </c:ext>
              </c:extLst>
            </c:dLbl>
            <c:dLbl>
              <c:idx val="51"/>
              <c:delete val="1"/>
              <c:extLst>
                <c:ext xmlns:c15="http://schemas.microsoft.com/office/drawing/2012/chart" uri="{CE6537A1-D6FC-4f65-9D91-7224C49458BB}"/>
                <c:ext xmlns:c16="http://schemas.microsoft.com/office/drawing/2014/chart" uri="{C3380CC4-5D6E-409C-BE32-E72D297353CC}">
                  <c16:uniqueId val="{00000031-388C-47CB-A342-B667CFFAB0D5}"/>
                </c:ext>
              </c:extLst>
            </c:dLbl>
            <c:dLbl>
              <c:idx val="52"/>
              <c:delete val="1"/>
              <c:extLst>
                <c:ext xmlns:c15="http://schemas.microsoft.com/office/drawing/2012/chart" uri="{CE6537A1-D6FC-4f65-9D91-7224C49458BB}"/>
                <c:ext xmlns:c16="http://schemas.microsoft.com/office/drawing/2014/chart" uri="{C3380CC4-5D6E-409C-BE32-E72D297353CC}">
                  <c16:uniqueId val="{00000032-388C-47CB-A342-B667CFFAB0D5}"/>
                </c:ext>
              </c:extLst>
            </c:dLbl>
            <c:dLbl>
              <c:idx val="53"/>
              <c:delete val="1"/>
              <c:extLst>
                <c:ext xmlns:c15="http://schemas.microsoft.com/office/drawing/2012/chart" uri="{CE6537A1-D6FC-4f65-9D91-7224C49458BB}"/>
                <c:ext xmlns:c16="http://schemas.microsoft.com/office/drawing/2014/chart" uri="{C3380CC4-5D6E-409C-BE32-E72D297353CC}">
                  <c16:uniqueId val="{00000033-388C-47CB-A342-B667CFFAB0D5}"/>
                </c:ext>
              </c:extLst>
            </c:dLbl>
            <c:dLbl>
              <c:idx val="54"/>
              <c:delete val="1"/>
              <c:extLst>
                <c:ext xmlns:c15="http://schemas.microsoft.com/office/drawing/2012/chart" uri="{CE6537A1-D6FC-4f65-9D91-7224C49458BB}"/>
                <c:ext xmlns:c16="http://schemas.microsoft.com/office/drawing/2014/chart" uri="{C3380CC4-5D6E-409C-BE32-E72D297353CC}">
                  <c16:uniqueId val="{00000034-388C-47CB-A342-B667CFFAB0D5}"/>
                </c:ext>
              </c:extLst>
            </c:dLbl>
            <c:dLbl>
              <c:idx val="55"/>
              <c:delete val="1"/>
              <c:extLst>
                <c:ext xmlns:c15="http://schemas.microsoft.com/office/drawing/2012/chart" uri="{CE6537A1-D6FC-4f65-9D91-7224C49458BB}"/>
                <c:ext xmlns:c16="http://schemas.microsoft.com/office/drawing/2014/chart" uri="{C3380CC4-5D6E-409C-BE32-E72D297353CC}">
                  <c16:uniqueId val="{00000035-388C-47CB-A342-B667CFFAB0D5}"/>
                </c:ext>
              </c:extLst>
            </c:dLbl>
            <c:dLbl>
              <c:idx val="56"/>
              <c:delete val="1"/>
              <c:extLst>
                <c:ext xmlns:c15="http://schemas.microsoft.com/office/drawing/2012/chart" uri="{CE6537A1-D6FC-4f65-9D91-7224C49458BB}"/>
                <c:ext xmlns:c16="http://schemas.microsoft.com/office/drawing/2014/chart" uri="{C3380CC4-5D6E-409C-BE32-E72D297353CC}">
                  <c16:uniqueId val="{00000036-388C-47CB-A342-B667CFFAB0D5}"/>
                </c:ext>
              </c:extLst>
            </c:dLbl>
            <c:dLbl>
              <c:idx val="57"/>
              <c:delete val="1"/>
              <c:extLst>
                <c:ext xmlns:c15="http://schemas.microsoft.com/office/drawing/2012/chart" uri="{CE6537A1-D6FC-4f65-9D91-7224C49458BB}"/>
                <c:ext xmlns:c16="http://schemas.microsoft.com/office/drawing/2014/chart" uri="{C3380CC4-5D6E-409C-BE32-E72D297353CC}">
                  <c16:uniqueId val="{00000037-388C-47CB-A342-B667CFFAB0D5}"/>
                </c:ext>
              </c:extLst>
            </c:dLbl>
            <c:dLbl>
              <c:idx val="58"/>
              <c:delete val="1"/>
              <c:extLst>
                <c:ext xmlns:c15="http://schemas.microsoft.com/office/drawing/2012/chart" uri="{CE6537A1-D6FC-4f65-9D91-7224C49458BB}"/>
                <c:ext xmlns:c16="http://schemas.microsoft.com/office/drawing/2014/chart" uri="{C3380CC4-5D6E-409C-BE32-E72D297353CC}">
                  <c16:uniqueId val="{00000038-388C-47CB-A342-B667CFFAB0D5}"/>
                </c:ext>
              </c:extLst>
            </c:dLbl>
            <c:dLbl>
              <c:idx val="59"/>
              <c:delete val="1"/>
              <c:extLst>
                <c:ext xmlns:c15="http://schemas.microsoft.com/office/drawing/2012/chart" uri="{CE6537A1-D6FC-4f65-9D91-7224C49458BB}"/>
                <c:ext xmlns:c16="http://schemas.microsoft.com/office/drawing/2014/chart" uri="{C3380CC4-5D6E-409C-BE32-E72D297353CC}">
                  <c16:uniqueId val="{00000039-388C-47CB-A342-B667CFFAB0D5}"/>
                </c:ext>
              </c:extLst>
            </c:dLbl>
            <c:dLbl>
              <c:idx val="60"/>
              <c:delete val="1"/>
              <c:extLst>
                <c:ext xmlns:c15="http://schemas.microsoft.com/office/drawing/2012/chart" uri="{CE6537A1-D6FC-4f65-9D91-7224C49458BB}"/>
                <c:ext xmlns:c16="http://schemas.microsoft.com/office/drawing/2014/chart" uri="{C3380CC4-5D6E-409C-BE32-E72D297353CC}">
                  <c16:uniqueId val="{0000003A-388C-47CB-A342-B667CFFAB0D5}"/>
                </c:ext>
              </c:extLst>
            </c:dLbl>
            <c:dLbl>
              <c:idx val="61"/>
              <c:delete val="1"/>
              <c:extLst>
                <c:ext xmlns:c15="http://schemas.microsoft.com/office/drawing/2012/chart" uri="{CE6537A1-D6FC-4f65-9D91-7224C49458BB}"/>
                <c:ext xmlns:c16="http://schemas.microsoft.com/office/drawing/2014/chart" uri="{C3380CC4-5D6E-409C-BE32-E72D297353CC}">
                  <c16:uniqueId val="{0000003B-388C-47CB-A342-B667CFFAB0D5}"/>
                </c:ext>
              </c:extLst>
            </c:dLbl>
            <c:dLbl>
              <c:idx val="62"/>
              <c:delete val="1"/>
              <c:extLst>
                <c:ext xmlns:c15="http://schemas.microsoft.com/office/drawing/2012/chart" uri="{CE6537A1-D6FC-4f65-9D91-7224C49458BB}">
                  <c15:layout>
                    <c:manualLayout>
                      <c:w val="4.0957500000000001E-2"/>
                      <c:h val="3.974041666666666E-2"/>
                    </c:manualLayout>
                  </c15:layout>
                </c:ext>
                <c:ext xmlns:c16="http://schemas.microsoft.com/office/drawing/2014/chart" uri="{C3380CC4-5D6E-409C-BE32-E72D297353CC}">
                  <c16:uniqueId val="{0000003C-388C-47CB-A342-B667CFFAB0D5}"/>
                </c:ext>
              </c:extLst>
            </c:dLbl>
            <c:dLbl>
              <c:idx val="63"/>
              <c:delete val="1"/>
              <c:extLst>
                <c:ext xmlns:c15="http://schemas.microsoft.com/office/drawing/2012/chart" uri="{CE6537A1-D6FC-4f65-9D91-7224C49458BB}"/>
                <c:ext xmlns:c16="http://schemas.microsoft.com/office/drawing/2014/chart" uri="{C3380CC4-5D6E-409C-BE32-E72D297353CC}">
                  <c16:uniqueId val="{0000003D-388C-47CB-A342-B667CFFAB0D5}"/>
                </c:ext>
              </c:extLst>
            </c:dLbl>
            <c:dLbl>
              <c:idx val="64"/>
              <c:delete val="1"/>
              <c:extLst>
                <c:ext xmlns:c15="http://schemas.microsoft.com/office/drawing/2012/chart" uri="{CE6537A1-D6FC-4f65-9D91-7224C49458BB}"/>
                <c:ext xmlns:c16="http://schemas.microsoft.com/office/drawing/2014/chart" uri="{C3380CC4-5D6E-409C-BE32-E72D297353CC}">
                  <c16:uniqueId val="{0000003E-388C-47CB-A342-B667CFFAB0D5}"/>
                </c:ext>
              </c:extLst>
            </c:dLbl>
            <c:dLbl>
              <c:idx val="65"/>
              <c:delete val="1"/>
              <c:extLst>
                <c:ext xmlns:c15="http://schemas.microsoft.com/office/drawing/2012/chart" uri="{CE6537A1-D6FC-4f65-9D91-7224C49458BB}"/>
                <c:ext xmlns:c16="http://schemas.microsoft.com/office/drawing/2014/chart" uri="{C3380CC4-5D6E-409C-BE32-E72D297353CC}">
                  <c16:uniqueId val="{0000003F-388C-47CB-A342-B667CFFAB0D5}"/>
                </c:ext>
              </c:extLst>
            </c:dLbl>
            <c:dLbl>
              <c:idx val="66"/>
              <c:delete val="1"/>
              <c:extLst>
                <c:ext xmlns:c15="http://schemas.microsoft.com/office/drawing/2012/chart" uri="{CE6537A1-D6FC-4f65-9D91-7224C49458BB}"/>
                <c:ext xmlns:c16="http://schemas.microsoft.com/office/drawing/2014/chart" uri="{C3380CC4-5D6E-409C-BE32-E72D297353CC}">
                  <c16:uniqueId val="{00000040-388C-47CB-A342-B667CFFAB0D5}"/>
                </c:ext>
              </c:extLst>
            </c:dLbl>
            <c:dLbl>
              <c:idx val="67"/>
              <c:delete val="1"/>
              <c:extLst>
                <c:ext xmlns:c15="http://schemas.microsoft.com/office/drawing/2012/chart" uri="{CE6537A1-D6FC-4f65-9D91-7224C49458BB}"/>
                <c:ext xmlns:c16="http://schemas.microsoft.com/office/drawing/2014/chart" uri="{C3380CC4-5D6E-409C-BE32-E72D297353CC}">
                  <c16:uniqueId val="{00000041-388C-47CB-A342-B667CFFAB0D5}"/>
                </c:ext>
              </c:extLst>
            </c:dLbl>
            <c:dLbl>
              <c:idx val="68"/>
              <c:delete val="1"/>
              <c:extLst>
                <c:ext xmlns:c15="http://schemas.microsoft.com/office/drawing/2012/chart" uri="{CE6537A1-D6FC-4f65-9D91-7224C49458BB}"/>
                <c:ext xmlns:c16="http://schemas.microsoft.com/office/drawing/2014/chart" uri="{C3380CC4-5D6E-409C-BE32-E72D297353CC}">
                  <c16:uniqueId val="{00000042-388C-47CB-A342-B667CFFAB0D5}"/>
                </c:ext>
              </c:extLst>
            </c:dLbl>
            <c:dLbl>
              <c:idx val="69"/>
              <c:delete val="1"/>
              <c:extLst>
                <c:ext xmlns:c15="http://schemas.microsoft.com/office/drawing/2012/chart" uri="{CE6537A1-D6FC-4f65-9D91-7224C49458BB}"/>
                <c:ext xmlns:c16="http://schemas.microsoft.com/office/drawing/2014/chart" uri="{C3380CC4-5D6E-409C-BE32-E72D297353CC}">
                  <c16:uniqueId val="{00000043-388C-47CB-A342-B667CFFAB0D5}"/>
                </c:ext>
              </c:extLst>
            </c:dLbl>
            <c:dLbl>
              <c:idx val="70"/>
              <c:delete val="1"/>
              <c:extLst>
                <c:ext xmlns:c15="http://schemas.microsoft.com/office/drawing/2012/chart" uri="{CE6537A1-D6FC-4f65-9D91-7224C49458BB}"/>
                <c:ext xmlns:c16="http://schemas.microsoft.com/office/drawing/2014/chart" uri="{C3380CC4-5D6E-409C-BE32-E72D297353CC}">
                  <c16:uniqueId val="{00000044-388C-47CB-A342-B667CFFAB0D5}"/>
                </c:ext>
              </c:extLst>
            </c:dLbl>
            <c:dLbl>
              <c:idx val="71"/>
              <c:delete val="1"/>
              <c:extLst>
                <c:ext xmlns:c15="http://schemas.microsoft.com/office/drawing/2012/chart" uri="{CE6537A1-D6FC-4f65-9D91-7224C49458BB}"/>
                <c:ext xmlns:c16="http://schemas.microsoft.com/office/drawing/2014/chart" uri="{C3380CC4-5D6E-409C-BE32-E72D297353CC}">
                  <c16:uniqueId val="{00000045-388C-47CB-A342-B667CFFAB0D5}"/>
                </c:ext>
              </c:extLst>
            </c:dLbl>
            <c:dLbl>
              <c:idx val="72"/>
              <c:delete val="1"/>
              <c:extLst>
                <c:ext xmlns:c15="http://schemas.microsoft.com/office/drawing/2012/chart" uri="{CE6537A1-D6FC-4f65-9D91-7224C49458BB}"/>
                <c:ext xmlns:c16="http://schemas.microsoft.com/office/drawing/2014/chart" uri="{C3380CC4-5D6E-409C-BE32-E72D297353CC}">
                  <c16:uniqueId val="{00000046-388C-47CB-A342-B667CFFAB0D5}"/>
                </c:ext>
              </c:extLst>
            </c:dLbl>
            <c:dLbl>
              <c:idx val="73"/>
              <c:delete val="1"/>
              <c:extLst>
                <c:ext xmlns:c15="http://schemas.microsoft.com/office/drawing/2012/chart" uri="{CE6537A1-D6FC-4f65-9D91-7224C49458BB}"/>
                <c:ext xmlns:c16="http://schemas.microsoft.com/office/drawing/2014/chart" uri="{C3380CC4-5D6E-409C-BE32-E72D297353CC}">
                  <c16:uniqueId val="{00000047-388C-47CB-A342-B667CFFAB0D5}"/>
                </c:ext>
              </c:extLst>
            </c:dLbl>
            <c:dLbl>
              <c:idx val="74"/>
              <c:delete val="1"/>
              <c:extLst>
                <c:ext xmlns:c15="http://schemas.microsoft.com/office/drawing/2012/chart" uri="{CE6537A1-D6FC-4f65-9D91-7224C49458BB}"/>
                <c:ext xmlns:c16="http://schemas.microsoft.com/office/drawing/2014/chart" uri="{C3380CC4-5D6E-409C-BE32-E72D297353CC}">
                  <c16:uniqueId val="{00000048-388C-47CB-A342-B667CFFAB0D5}"/>
                </c:ext>
              </c:extLst>
            </c:dLbl>
            <c:dLbl>
              <c:idx val="75"/>
              <c:delete val="1"/>
              <c:extLst>
                <c:ext xmlns:c15="http://schemas.microsoft.com/office/drawing/2012/chart" uri="{CE6537A1-D6FC-4f65-9D91-7224C49458BB}"/>
                <c:ext xmlns:c16="http://schemas.microsoft.com/office/drawing/2014/chart" uri="{C3380CC4-5D6E-409C-BE32-E72D297353CC}">
                  <c16:uniqueId val="{00000049-388C-47CB-A342-B667CFFAB0D5}"/>
                </c:ext>
              </c:extLst>
            </c:dLbl>
            <c:dLbl>
              <c:idx val="76"/>
              <c:delete val="1"/>
              <c:extLst>
                <c:ext xmlns:c15="http://schemas.microsoft.com/office/drawing/2012/chart" uri="{CE6537A1-D6FC-4f65-9D91-7224C49458BB}"/>
                <c:ext xmlns:c16="http://schemas.microsoft.com/office/drawing/2014/chart" uri="{C3380CC4-5D6E-409C-BE32-E72D297353CC}">
                  <c16:uniqueId val="{0000004A-388C-47CB-A342-B667CFFAB0D5}"/>
                </c:ext>
              </c:extLst>
            </c:dLbl>
            <c:dLbl>
              <c:idx val="77"/>
              <c:delete val="1"/>
              <c:extLst>
                <c:ext xmlns:c15="http://schemas.microsoft.com/office/drawing/2012/chart" uri="{CE6537A1-D6FC-4f65-9D91-7224C49458BB}"/>
                <c:ext xmlns:c16="http://schemas.microsoft.com/office/drawing/2014/chart" uri="{C3380CC4-5D6E-409C-BE32-E72D297353CC}">
                  <c16:uniqueId val="{0000004B-388C-47CB-A342-B667CFFAB0D5}"/>
                </c:ext>
              </c:extLst>
            </c:dLbl>
            <c:dLbl>
              <c:idx val="78"/>
              <c:delete val="1"/>
              <c:extLst>
                <c:ext xmlns:c15="http://schemas.microsoft.com/office/drawing/2012/chart" uri="{CE6537A1-D6FC-4f65-9D91-7224C49458BB}"/>
                <c:ext xmlns:c16="http://schemas.microsoft.com/office/drawing/2014/chart" uri="{C3380CC4-5D6E-409C-BE32-E72D297353CC}">
                  <c16:uniqueId val="{0000004C-388C-47CB-A342-B667CFFAB0D5}"/>
                </c:ext>
              </c:extLst>
            </c:dLbl>
            <c:dLbl>
              <c:idx val="79"/>
              <c:delete val="1"/>
              <c:extLst>
                <c:ext xmlns:c15="http://schemas.microsoft.com/office/drawing/2012/chart" uri="{CE6537A1-D6FC-4f65-9D91-7224C49458BB}"/>
                <c:ext xmlns:c16="http://schemas.microsoft.com/office/drawing/2014/chart" uri="{C3380CC4-5D6E-409C-BE32-E72D297353CC}">
                  <c16:uniqueId val="{0000004D-388C-47CB-A342-B667CFFAB0D5}"/>
                </c:ext>
              </c:extLst>
            </c:dLbl>
            <c:dLbl>
              <c:idx val="80"/>
              <c:delete val="1"/>
              <c:extLst>
                <c:ext xmlns:c15="http://schemas.microsoft.com/office/drawing/2012/chart" uri="{CE6537A1-D6FC-4f65-9D91-7224C49458BB}"/>
                <c:ext xmlns:c16="http://schemas.microsoft.com/office/drawing/2014/chart" uri="{C3380CC4-5D6E-409C-BE32-E72D297353CC}">
                  <c16:uniqueId val="{0000004E-388C-47CB-A342-B667CFFAB0D5}"/>
                </c:ext>
              </c:extLst>
            </c:dLbl>
            <c:dLbl>
              <c:idx val="81"/>
              <c:delete val="1"/>
              <c:extLst>
                <c:ext xmlns:c15="http://schemas.microsoft.com/office/drawing/2012/chart" uri="{CE6537A1-D6FC-4f65-9D91-7224C49458BB}"/>
                <c:ext xmlns:c16="http://schemas.microsoft.com/office/drawing/2014/chart" uri="{C3380CC4-5D6E-409C-BE32-E72D297353CC}">
                  <c16:uniqueId val="{0000004F-388C-47CB-A342-B667CFFAB0D5}"/>
                </c:ext>
              </c:extLst>
            </c:dLbl>
            <c:dLbl>
              <c:idx val="82"/>
              <c:delete val="1"/>
              <c:extLst>
                <c:ext xmlns:c15="http://schemas.microsoft.com/office/drawing/2012/chart" uri="{CE6537A1-D6FC-4f65-9D91-7224C49458BB}"/>
                <c:ext xmlns:c16="http://schemas.microsoft.com/office/drawing/2014/chart" uri="{C3380CC4-5D6E-409C-BE32-E72D297353CC}">
                  <c16:uniqueId val="{00000050-388C-47CB-A342-B667CFFAB0D5}"/>
                </c:ext>
              </c:extLst>
            </c:dLbl>
            <c:dLbl>
              <c:idx val="83"/>
              <c:delete val="1"/>
              <c:extLst>
                <c:ext xmlns:c15="http://schemas.microsoft.com/office/drawing/2012/chart" uri="{CE6537A1-D6FC-4f65-9D91-7224C49458BB}"/>
                <c:ext xmlns:c16="http://schemas.microsoft.com/office/drawing/2014/chart" uri="{C3380CC4-5D6E-409C-BE32-E72D297353CC}">
                  <c16:uniqueId val="{00000051-388C-47CB-A342-B667CFFAB0D5}"/>
                </c:ext>
              </c:extLst>
            </c:dLbl>
            <c:dLbl>
              <c:idx val="84"/>
              <c:delete val="1"/>
              <c:extLst>
                <c:ext xmlns:c15="http://schemas.microsoft.com/office/drawing/2012/chart" uri="{CE6537A1-D6FC-4f65-9D91-7224C49458BB}"/>
                <c:ext xmlns:c16="http://schemas.microsoft.com/office/drawing/2014/chart" uri="{C3380CC4-5D6E-409C-BE32-E72D297353CC}">
                  <c16:uniqueId val="{00000052-388C-47CB-A342-B667CFFAB0D5}"/>
                </c:ext>
              </c:extLst>
            </c:dLbl>
            <c:dLbl>
              <c:idx val="85"/>
              <c:delete val="1"/>
              <c:extLst>
                <c:ext xmlns:c15="http://schemas.microsoft.com/office/drawing/2012/chart" uri="{CE6537A1-D6FC-4f65-9D91-7224C49458BB}"/>
                <c:ext xmlns:c16="http://schemas.microsoft.com/office/drawing/2014/chart" uri="{C3380CC4-5D6E-409C-BE32-E72D297353CC}">
                  <c16:uniqueId val="{00000053-388C-47CB-A342-B667CFFAB0D5}"/>
                </c:ext>
              </c:extLst>
            </c:dLbl>
            <c:dLbl>
              <c:idx val="86"/>
              <c:delete val="1"/>
              <c:extLst>
                <c:ext xmlns:c15="http://schemas.microsoft.com/office/drawing/2012/chart" uri="{CE6537A1-D6FC-4f65-9D91-7224C49458BB}"/>
                <c:ext xmlns:c16="http://schemas.microsoft.com/office/drawing/2014/chart" uri="{C3380CC4-5D6E-409C-BE32-E72D297353CC}">
                  <c16:uniqueId val="{00000054-388C-47CB-A342-B667CFFAB0D5}"/>
                </c:ext>
              </c:extLst>
            </c:dLbl>
            <c:dLbl>
              <c:idx val="87"/>
              <c:delete val="1"/>
              <c:extLst>
                <c:ext xmlns:c15="http://schemas.microsoft.com/office/drawing/2012/chart" uri="{CE6537A1-D6FC-4f65-9D91-7224C49458BB}"/>
                <c:ext xmlns:c16="http://schemas.microsoft.com/office/drawing/2014/chart" uri="{C3380CC4-5D6E-409C-BE32-E72D297353CC}">
                  <c16:uniqueId val="{00000055-388C-47CB-A342-B667CFFAB0D5}"/>
                </c:ext>
              </c:extLst>
            </c:dLbl>
            <c:dLbl>
              <c:idx val="88"/>
              <c:delete val="1"/>
              <c:extLst>
                <c:ext xmlns:c15="http://schemas.microsoft.com/office/drawing/2012/chart" uri="{CE6537A1-D6FC-4f65-9D91-7224C49458BB}"/>
                <c:ext xmlns:c16="http://schemas.microsoft.com/office/drawing/2014/chart" uri="{C3380CC4-5D6E-409C-BE32-E72D297353CC}">
                  <c16:uniqueId val="{00000056-388C-47CB-A342-B667CFFAB0D5}"/>
                </c:ext>
              </c:extLst>
            </c:dLbl>
            <c:dLbl>
              <c:idx val="89"/>
              <c:delete val="1"/>
              <c:extLst>
                <c:ext xmlns:c15="http://schemas.microsoft.com/office/drawing/2012/chart" uri="{CE6537A1-D6FC-4f65-9D91-7224C49458BB}"/>
                <c:ext xmlns:c16="http://schemas.microsoft.com/office/drawing/2014/chart" uri="{C3380CC4-5D6E-409C-BE32-E72D297353CC}">
                  <c16:uniqueId val="{00000057-388C-47CB-A342-B667CFFAB0D5}"/>
                </c:ext>
              </c:extLst>
            </c:dLbl>
            <c:dLbl>
              <c:idx val="90"/>
              <c:delete val="1"/>
              <c:extLst>
                <c:ext xmlns:c15="http://schemas.microsoft.com/office/drawing/2012/chart" uri="{CE6537A1-D6FC-4f65-9D91-7224C49458BB}"/>
                <c:ext xmlns:c16="http://schemas.microsoft.com/office/drawing/2014/chart" uri="{C3380CC4-5D6E-409C-BE32-E72D297353CC}">
                  <c16:uniqueId val="{00000058-388C-47CB-A342-B667CFFAB0D5}"/>
                </c:ext>
              </c:extLst>
            </c:dLbl>
            <c:dLbl>
              <c:idx val="91"/>
              <c:delete val="1"/>
              <c:extLst>
                <c:ext xmlns:c15="http://schemas.microsoft.com/office/drawing/2012/chart" uri="{CE6537A1-D6FC-4f65-9D91-7224C49458BB}"/>
                <c:ext xmlns:c16="http://schemas.microsoft.com/office/drawing/2014/chart" uri="{C3380CC4-5D6E-409C-BE32-E72D297353CC}">
                  <c16:uniqueId val="{00000059-388C-47CB-A342-B667CFFAB0D5}"/>
                </c:ext>
              </c:extLst>
            </c:dLbl>
            <c:dLbl>
              <c:idx val="92"/>
              <c:delete val="1"/>
              <c:extLst>
                <c:ext xmlns:c15="http://schemas.microsoft.com/office/drawing/2012/chart" uri="{CE6537A1-D6FC-4f65-9D91-7224C49458BB}"/>
                <c:ext xmlns:c16="http://schemas.microsoft.com/office/drawing/2014/chart" uri="{C3380CC4-5D6E-409C-BE32-E72D297353CC}">
                  <c16:uniqueId val="{0000005A-388C-47CB-A342-B667CFFAB0D5}"/>
                </c:ext>
              </c:extLst>
            </c:dLbl>
            <c:dLbl>
              <c:idx val="93"/>
              <c:delete val="1"/>
              <c:extLst>
                <c:ext xmlns:c15="http://schemas.microsoft.com/office/drawing/2012/chart" uri="{CE6537A1-D6FC-4f65-9D91-7224C49458BB}"/>
                <c:ext xmlns:c16="http://schemas.microsoft.com/office/drawing/2014/chart" uri="{C3380CC4-5D6E-409C-BE32-E72D297353CC}">
                  <c16:uniqueId val="{0000005B-388C-47CB-A342-B667CFFAB0D5}"/>
                </c:ext>
              </c:extLst>
            </c:dLbl>
            <c:dLbl>
              <c:idx val="94"/>
              <c:delete val="1"/>
              <c:extLst>
                <c:ext xmlns:c15="http://schemas.microsoft.com/office/drawing/2012/chart" uri="{CE6537A1-D6FC-4f65-9D91-7224C49458BB}"/>
                <c:ext xmlns:c16="http://schemas.microsoft.com/office/drawing/2014/chart" uri="{C3380CC4-5D6E-409C-BE32-E72D297353CC}">
                  <c16:uniqueId val="{0000005C-388C-47CB-A342-B667CFFAB0D5}"/>
                </c:ext>
              </c:extLst>
            </c:dLbl>
            <c:dLbl>
              <c:idx val="95"/>
              <c:delete val="1"/>
              <c:extLst>
                <c:ext xmlns:c15="http://schemas.microsoft.com/office/drawing/2012/chart" uri="{CE6537A1-D6FC-4f65-9D91-7224C49458BB}"/>
                <c:ext xmlns:c16="http://schemas.microsoft.com/office/drawing/2014/chart" uri="{C3380CC4-5D6E-409C-BE32-E72D297353CC}">
                  <c16:uniqueId val="{0000005D-388C-47CB-A342-B667CFFAB0D5}"/>
                </c:ext>
              </c:extLst>
            </c:dLbl>
            <c:dLbl>
              <c:idx val="96"/>
              <c:delete val="1"/>
              <c:extLst>
                <c:ext xmlns:c15="http://schemas.microsoft.com/office/drawing/2012/chart" uri="{CE6537A1-D6FC-4f65-9D91-7224C49458BB}"/>
                <c:ext xmlns:c16="http://schemas.microsoft.com/office/drawing/2014/chart" uri="{C3380CC4-5D6E-409C-BE32-E72D297353CC}">
                  <c16:uniqueId val="{0000005E-388C-47CB-A342-B667CFFAB0D5}"/>
                </c:ext>
              </c:extLst>
            </c:dLbl>
            <c:dLbl>
              <c:idx val="97"/>
              <c:delete val="1"/>
              <c:extLst>
                <c:ext xmlns:c15="http://schemas.microsoft.com/office/drawing/2012/chart" uri="{CE6537A1-D6FC-4f65-9D91-7224C49458BB}"/>
                <c:ext xmlns:c16="http://schemas.microsoft.com/office/drawing/2014/chart" uri="{C3380CC4-5D6E-409C-BE32-E72D297353CC}">
                  <c16:uniqueId val="{0000005F-388C-47CB-A342-B667CFFAB0D5}"/>
                </c:ext>
              </c:extLst>
            </c:dLbl>
            <c:dLbl>
              <c:idx val="98"/>
              <c:delete val="1"/>
              <c:extLst>
                <c:ext xmlns:c15="http://schemas.microsoft.com/office/drawing/2012/chart" uri="{CE6537A1-D6FC-4f65-9D91-7224C49458BB}"/>
                <c:ext xmlns:c16="http://schemas.microsoft.com/office/drawing/2014/chart" uri="{C3380CC4-5D6E-409C-BE32-E72D297353CC}">
                  <c16:uniqueId val="{00000060-388C-47CB-A342-B667CFFAB0D5}"/>
                </c:ext>
              </c:extLst>
            </c:dLbl>
            <c:dLbl>
              <c:idx val="99"/>
              <c:delete val="1"/>
              <c:extLst>
                <c:ext xmlns:c15="http://schemas.microsoft.com/office/drawing/2012/chart" uri="{CE6537A1-D6FC-4f65-9D91-7224C49458BB}"/>
                <c:ext xmlns:c16="http://schemas.microsoft.com/office/drawing/2014/chart" uri="{C3380CC4-5D6E-409C-BE32-E72D297353CC}">
                  <c16:uniqueId val="{00000061-388C-47CB-A342-B667CFFAB0D5}"/>
                </c:ext>
              </c:extLst>
            </c:dLbl>
            <c:dLbl>
              <c:idx val="100"/>
              <c:delete val="1"/>
              <c:extLst>
                <c:ext xmlns:c15="http://schemas.microsoft.com/office/drawing/2012/chart" uri="{CE6537A1-D6FC-4f65-9D91-7224C49458BB}"/>
                <c:ext xmlns:c16="http://schemas.microsoft.com/office/drawing/2014/chart" uri="{C3380CC4-5D6E-409C-BE32-E72D297353CC}">
                  <c16:uniqueId val="{00000062-388C-47CB-A342-B667CFFAB0D5}"/>
                </c:ext>
              </c:extLst>
            </c:dLbl>
            <c:dLbl>
              <c:idx val="101"/>
              <c:delete val="1"/>
              <c:extLst>
                <c:ext xmlns:c15="http://schemas.microsoft.com/office/drawing/2012/chart" uri="{CE6537A1-D6FC-4f65-9D91-7224C49458BB}"/>
                <c:ext xmlns:c16="http://schemas.microsoft.com/office/drawing/2014/chart" uri="{C3380CC4-5D6E-409C-BE32-E72D297353CC}">
                  <c16:uniqueId val="{00000063-388C-47CB-A342-B667CFFAB0D5}"/>
                </c:ext>
              </c:extLst>
            </c:dLbl>
            <c:dLbl>
              <c:idx val="102"/>
              <c:delete val="1"/>
              <c:extLst>
                <c:ext xmlns:c15="http://schemas.microsoft.com/office/drawing/2012/chart" uri="{CE6537A1-D6FC-4f65-9D91-7224C49458BB}"/>
                <c:ext xmlns:c16="http://schemas.microsoft.com/office/drawing/2014/chart" uri="{C3380CC4-5D6E-409C-BE32-E72D297353CC}">
                  <c16:uniqueId val="{00000064-388C-47CB-A342-B667CFFAB0D5}"/>
                </c:ext>
              </c:extLst>
            </c:dLbl>
            <c:dLbl>
              <c:idx val="103"/>
              <c:delete val="1"/>
              <c:extLst>
                <c:ext xmlns:c15="http://schemas.microsoft.com/office/drawing/2012/chart" uri="{CE6537A1-D6FC-4f65-9D91-7224C49458BB}"/>
                <c:ext xmlns:c16="http://schemas.microsoft.com/office/drawing/2014/chart" uri="{C3380CC4-5D6E-409C-BE32-E72D297353CC}">
                  <c16:uniqueId val="{00000065-388C-47CB-A342-B667CFFAB0D5}"/>
                </c:ext>
              </c:extLst>
            </c:dLbl>
            <c:dLbl>
              <c:idx val="104"/>
              <c:delete val="1"/>
              <c:extLst>
                <c:ext xmlns:c15="http://schemas.microsoft.com/office/drawing/2012/chart" uri="{CE6537A1-D6FC-4f65-9D91-7224C49458BB}"/>
                <c:ext xmlns:c16="http://schemas.microsoft.com/office/drawing/2014/chart" uri="{C3380CC4-5D6E-409C-BE32-E72D297353CC}">
                  <c16:uniqueId val="{00000066-388C-47CB-A342-B667CFFAB0D5}"/>
                </c:ext>
              </c:extLst>
            </c:dLbl>
            <c:dLbl>
              <c:idx val="105"/>
              <c:delete val="1"/>
              <c:extLst>
                <c:ext xmlns:c15="http://schemas.microsoft.com/office/drawing/2012/chart" uri="{CE6537A1-D6FC-4f65-9D91-7224C49458BB}"/>
                <c:ext xmlns:c16="http://schemas.microsoft.com/office/drawing/2014/chart" uri="{C3380CC4-5D6E-409C-BE32-E72D297353CC}">
                  <c16:uniqueId val="{00000067-388C-47CB-A342-B667CFFAB0D5}"/>
                </c:ext>
              </c:extLst>
            </c:dLbl>
            <c:dLbl>
              <c:idx val="106"/>
              <c:delete val="1"/>
              <c:extLst>
                <c:ext xmlns:c15="http://schemas.microsoft.com/office/drawing/2012/chart" uri="{CE6537A1-D6FC-4f65-9D91-7224C49458BB}"/>
                <c:ext xmlns:c16="http://schemas.microsoft.com/office/drawing/2014/chart" uri="{C3380CC4-5D6E-409C-BE32-E72D297353CC}">
                  <c16:uniqueId val="{00000068-388C-47CB-A342-B667CFFAB0D5}"/>
                </c:ext>
              </c:extLst>
            </c:dLbl>
            <c:dLbl>
              <c:idx val="107"/>
              <c:delete val="1"/>
              <c:extLst>
                <c:ext xmlns:c15="http://schemas.microsoft.com/office/drawing/2012/chart" uri="{CE6537A1-D6FC-4f65-9D91-7224C49458BB}"/>
                <c:ext xmlns:c16="http://schemas.microsoft.com/office/drawing/2014/chart" uri="{C3380CC4-5D6E-409C-BE32-E72D297353CC}">
                  <c16:uniqueId val="{00000069-388C-47CB-A342-B667CFFAB0D5}"/>
                </c:ext>
              </c:extLst>
            </c:dLbl>
            <c:dLbl>
              <c:idx val="108"/>
              <c:delete val="1"/>
              <c:extLst>
                <c:ext xmlns:c15="http://schemas.microsoft.com/office/drawing/2012/chart" uri="{CE6537A1-D6FC-4f65-9D91-7224C49458BB}"/>
                <c:ext xmlns:c16="http://schemas.microsoft.com/office/drawing/2014/chart" uri="{C3380CC4-5D6E-409C-BE32-E72D297353CC}">
                  <c16:uniqueId val="{0000006A-388C-47CB-A342-B667CFFAB0D5}"/>
                </c:ext>
              </c:extLst>
            </c:dLbl>
            <c:dLbl>
              <c:idx val="109"/>
              <c:delete val="1"/>
              <c:extLst>
                <c:ext xmlns:c15="http://schemas.microsoft.com/office/drawing/2012/chart" uri="{CE6537A1-D6FC-4f65-9D91-7224C49458BB}"/>
                <c:ext xmlns:c16="http://schemas.microsoft.com/office/drawing/2014/chart" uri="{C3380CC4-5D6E-409C-BE32-E72D297353CC}">
                  <c16:uniqueId val="{0000006B-388C-47CB-A342-B667CFFAB0D5}"/>
                </c:ext>
              </c:extLst>
            </c:dLbl>
            <c:dLbl>
              <c:idx val="110"/>
              <c:delete val="1"/>
              <c:extLst>
                <c:ext xmlns:c15="http://schemas.microsoft.com/office/drawing/2012/chart" uri="{CE6537A1-D6FC-4f65-9D91-7224C49458BB}"/>
                <c:ext xmlns:c16="http://schemas.microsoft.com/office/drawing/2014/chart" uri="{C3380CC4-5D6E-409C-BE32-E72D297353CC}">
                  <c16:uniqueId val="{0000006C-388C-47CB-A342-B667CFFAB0D5}"/>
                </c:ext>
              </c:extLst>
            </c:dLbl>
            <c:dLbl>
              <c:idx val="111"/>
              <c:delete val="1"/>
              <c:extLst>
                <c:ext xmlns:c15="http://schemas.microsoft.com/office/drawing/2012/chart" uri="{CE6537A1-D6FC-4f65-9D91-7224C49458BB}"/>
                <c:ext xmlns:c16="http://schemas.microsoft.com/office/drawing/2014/chart" uri="{C3380CC4-5D6E-409C-BE32-E72D297353CC}">
                  <c16:uniqueId val="{0000006D-388C-47CB-A342-B667CFFAB0D5}"/>
                </c:ext>
              </c:extLst>
            </c:dLbl>
            <c:dLbl>
              <c:idx val="112"/>
              <c:delete val="1"/>
              <c:extLst>
                <c:ext xmlns:c15="http://schemas.microsoft.com/office/drawing/2012/chart" uri="{CE6537A1-D6FC-4f65-9D91-7224C49458BB}"/>
                <c:ext xmlns:c16="http://schemas.microsoft.com/office/drawing/2014/chart" uri="{C3380CC4-5D6E-409C-BE32-E72D297353CC}">
                  <c16:uniqueId val="{0000006E-388C-47CB-A342-B667CFFAB0D5}"/>
                </c:ext>
              </c:extLst>
            </c:dLbl>
            <c:dLbl>
              <c:idx val="113"/>
              <c:delete val="1"/>
              <c:extLst>
                <c:ext xmlns:c15="http://schemas.microsoft.com/office/drawing/2012/chart" uri="{CE6537A1-D6FC-4f65-9D91-7224C49458BB}"/>
                <c:ext xmlns:c16="http://schemas.microsoft.com/office/drawing/2014/chart" uri="{C3380CC4-5D6E-409C-BE32-E72D297353CC}">
                  <c16:uniqueId val="{0000006F-388C-47CB-A342-B667CFFAB0D5}"/>
                </c:ext>
              </c:extLst>
            </c:dLbl>
            <c:dLbl>
              <c:idx val="114"/>
              <c:delete val="1"/>
              <c:extLst>
                <c:ext xmlns:c15="http://schemas.microsoft.com/office/drawing/2012/chart" uri="{CE6537A1-D6FC-4f65-9D91-7224C49458BB}"/>
                <c:ext xmlns:c16="http://schemas.microsoft.com/office/drawing/2014/chart" uri="{C3380CC4-5D6E-409C-BE32-E72D297353CC}">
                  <c16:uniqueId val="{00000070-388C-47CB-A342-B667CFFAB0D5}"/>
                </c:ext>
              </c:extLst>
            </c:dLbl>
            <c:dLbl>
              <c:idx val="115"/>
              <c:delete val="1"/>
              <c:extLst>
                <c:ext xmlns:c15="http://schemas.microsoft.com/office/drawing/2012/chart" uri="{CE6537A1-D6FC-4f65-9D91-7224C49458BB}"/>
                <c:ext xmlns:c16="http://schemas.microsoft.com/office/drawing/2014/chart" uri="{C3380CC4-5D6E-409C-BE32-E72D297353CC}">
                  <c16:uniqueId val="{00000071-388C-47CB-A342-B667CFFAB0D5}"/>
                </c:ext>
              </c:extLst>
            </c:dLbl>
            <c:dLbl>
              <c:idx val="116"/>
              <c:delete val="1"/>
              <c:extLst>
                <c:ext xmlns:c15="http://schemas.microsoft.com/office/drawing/2012/chart" uri="{CE6537A1-D6FC-4f65-9D91-7224C49458BB}"/>
                <c:ext xmlns:c16="http://schemas.microsoft.com/office/drawing/2014/chart" uri="{C3380CC4-5D6E-409C-BE32-E72D297353CC}">
                  <c16:uniqueId val="{00000072-388C-47CB-A342-B667CFFAB0D5}"/>
                </c:ext>
              </c:extLst>
            </c:dLbl>
            <c:dLbl>
              <c:idx val="117"/>
              <c:delete val="1"/>
              <c:extLst>
                <c:ext xmlns:c15="http://schemas.microsoft.com/office/drawing/2012/chart" uri="{CE6537A1-D6FC-4f65-9D91-7224C49458BB}"/>
                <c:ext xmlns:c16="http://schemas.microsoft.com/office/drawing/2014/chart" uri="{C3380CC4-5D6E-409C-BE32-E72D297353CC}">
                  <c16:uniqueId val="{00000073-388C-47CB-A342-B667CFFAB0D5}"/>
                </c:ext>
              </c:extLst>
            </c:dLbl>
            <c:dLbl>
              <c:idx val="118"/>
              <c:delete val="1"/>
              <c:extLst>
                <c:ext xmlns:c15="http://schemas.microsoft.com/office/drawing/2012/chart" uri="{CE6537A1-D6FC-4f65-9D91-7224C49458BB}"/>
                <c:ext xmlns:c16="http://schemas.microsoft.com/office/drawing/2014/chart" uri="{C3380CC4-5D6E-409C-BE32-E72D297353CC}">
                  <c16:uniqueId val="{00000074-388C-47CB-A342-B667CFFAB0D5}"/>
                </c:ext>
              </c:extLst>
            </c:dLbl>
            <c:dLbl>
              <c:idx val="119"/>
              <c:delete val="1"/>
              <c:extLst>
                <c:ext xmlns:c15="http://schemas.microsoft.com/office/drawing/2012/chart" uri="{CE6537A1-D6FC-4f65-9D91-7224C49458BB}"/>
                <c:ext xmlns:c16="http://schemas.microsoft.com/office/drawing/2014/chart" uri="{C3380CC4-5D6E-409C-BE32-E72D297353CC}">
                  <c16:uniqueId val="{00000075-388C-47CB-A342-B667CFFAB0D5}"/>
                </c:ext>
              </c:extLst>
            </c:dLbl>
            <c:dLbl>
              <c:idx val="120"/>
              <c:delete val="1"/>
              <c:extLst>
                <c:ext xmlns:c15="http://schemas.microsoft.com/office/drawing/2012/chart" uri="{CE6537A1-D6FC-4f65-9D91-7224C49458BB}"/>
                <c:ext xmlns:c16="http://schemas.microsoft.com/office/drawing/2014/chart" uri="{C3380CC4-5D6E-409C-BE32-E72D297353CC}">
                  <c16:uniqueId val="{00000076-388C-47CB-A342-B667CFFAB0D5}"/>
                </c:ext>
              </c:extLst>
            </c:dLbl>
            <c:dLbl>
              <c:idx val="121"/>
              <c:delete val="1"/>
              <c:extLst>
                <c:ext xmlns:c15="http://schemas.microsoft.com/office/drawing/2012/chart" uri="{CE6537A1-D6FC-4f65-9D91-7224C49458BB}"/>
                <c:ext xmlns:c16="http://schemas.microsoft.com/office/drawing/2014/chart" uri="{C3380CC4-5D6E-409C-BE32-E72D297353CC}">
                  <c16:uniqueId val="{00000077-388C-47CB-A342-B667CFFAB0D5}"/>
                </c:ext>
              </c:extLst>
            </c:dLbl>
            <c:dLbl>
              <c:idx val="122"/>
              <c:layout>
                <c:manualLayout>
                  <c:x val="4.2333333333333334E-2"/>
                  <c:y val="-1.05833333333333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63-41A4-B74D-89CCF9F52361}"/>
                </c:ext>
              </c:extLst>
            </c:dLbl>
            <c:spPr>
              <a:solidFill>
                <a:schemeClr val="accent2">
                  <a:lumMod val="20000"/>
                  <a:lumOff val="80000"/>
                </a:schemeClr>
              </a:solidFill>
              <a:ln>
                <a:solidFill>
                  <a:schemeClr val="tx1"/>
                </a:solid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ICU!$I$73:$I$200</c:f>
              <c:numCache>
                <c:formatCode>m/d/yyyy</c:formatCode>
                <c:ptCount val="128"/>
                <c:pt idx="0">
                  <c:v>43958</c:v>
                </c:pt>
                <c:pt idx="1">
                  <c:v>43959</c:v>
                </c:pt>
                <c:pt idx="2">
                  <c:v>43960</c:v>
                </c:pt>
                <c:pt idx="3">
                  <c:v>43961</c:v>
                </c:pt>
                <c:pt idx="4">
                  <c:v>43962</c:v>
                </c:pt>
                <c:pt idx="5">
                  <c:v>43963</c:v>
                </c:pt>
                <c:pt idx="6">
                  <c:v>43964</c:v>
                </c:pt>
                <c:pt idx="7">
                  <c:v>43965</c:v>
                </c:pt>
                <c:pt idx="8">
                  <c:v>43966</c:v>
                </c:pt>
                <c:pt idx="9">
                  <c:v>43967</c:v>
                </c:pt>
                <c:pt idx="10">
                  <c:v>43968</c:v>
                </c:pt>
                <c:pt idx="11">
                  <c:v>43969</c:v>
                </c:pt>
                <c:pt idx="12">
                  <c:v>43970</c:v>
                </c:pt>
                <c:pt idx="13">
                  <c:v>43971</c:v>
                </c:pt>
                <c:pt idx="14">
                  <c:v>43972</c:v>
                </c:pt>
                <c:pt idx="15">
                  <c:v>43973</c:v>
                </c:pt>
                <c:pt idx="16">
                  <c:v>43974</c:v>
                </c:pt>
                <c:pt idx="17">
                  <c:v>43975</c:v>
                </c:pt>
                <c:pt idx="18">
                  <c:v>43976</c:v>
                </c:pt>
                <c:pt idx="19">
                  <c:v>43977</c:v>
                </c:pt>
                <c:pt idx="20">
                  <c:v>43978</c:v>
                </c:pt>
                <c:pt idx="21">
                  <c:v>43979</c:v>
                </c:pt>
                <c:pt idx="22">
                  <c:v>43980</c:v>
                </c:pt>
                <c:pt idx="23">
                  <c:v>43981</c:v>
                </c:pt>
                <c:pt idx="24">
                  <c:v>43982</c:v>
                </c:pt>
                <c:pt idx="25">
                  <c:v>43983</c:v>
                </c:pt>
                <c:pt idx="26">
                  <c:v>43984</c:v>
                </c:pt>
                <c:pt idx="27">
                  <c:v>43985</c:v>
                </c:pt>
                <c:pt idx="28">
                  <c:v>43986</c:v>
                </c:pt>
                <c:pt idx="29">
                  <c:v>43987</c:v>
                </c:pt>
                <c:pt idx="30">
                  <c:v>43988</c:v>
                </c:pt>
                <c:pt idx="31">
                  <c:v>43989</c:v>
                </c:pt>
                <c:pt idx="32">
                  <c:v>43990</c:v>
                </c:pt>
                <c:pt idx="33">
                  <c:v>43991</c:v>
                </c:pt>
                <c:pt idx="34">
                  <c:v>43992</c:v>
                </c:pt>
                <c:pt idx="35">
                  <c:v>43993</c:v>
                </c:pt>
                <c:pt idx="36">
                  <c:v>43994</c:v>
                </c:pt>
                <c:pt idx="37">
                  <c:v>43995</c:v>
                </c:pt>
                <c:pt idx="38">
                  <c:v>43996</c:v>
                </c:pt>
                <c:pt idx="39">
                  <c:v>43997</c:v>
                </c:pt>
                <c:pt idx="40">
                  <c:v>43998</c:v>
                </c:pt>
                <c:pt idx="41">
                  <c:v>43999</c:v>
                </c:pt>
                <c:pt idx="42">
                  <c:v>44000</c:v>
                </c:pt>
                <c:pt idx="43">
                  <c:v>44001</c:v>
                </c:pt>
                <c:pt idx="44">
                  <c:v>44002</c:v>
                </c:pt>
                <c:pt idx="45">
                  <c:v>44003</c:v>
                </c:pt>
                <c:pt idx="46">
                  <c:v>44004</c:v>
                </c:pt>
                <c:pt idx="47">
                  <c:v>44005</c:v>
                </c:pt>
                <c:pt idx="48">
                  <c:v>44006</c:v>
                </c:pt>
                <c:pt idx="49">
                  <c:v>44007</c:v>
                </c:pt>
                <c:pt idx="50">
                  <c:v>44008</c:v>
                </c:pt>
                <c:pt idx="51">
                  <c:v>44009</c:v>
                </c:pt>
                <c:pt idx="52">
                  <c:v>44010</c:v>
                </c:pt>
                <c:pt idx="53">
                  <c:v>44011</c:v>
                </c:pt>
                <c:pt idx="54">
                  <c:v>44012</c:v>
                </c:pt>
                <c:pt idx="55">
                  <c:v>44013</c:v>
                </c:pt>
                <c:pt idx="56">
                  <c:v>44014</c:v>
                </c:pt>
                <c:pt idx="57">
                  <c:v>44015</c:v>
                </c:pt>
                <c:pt idx="58">
                  <c:v>44016</c:v>
                </c:pt>
                <c:pt idx="59">
                  <c:v>44017</c:v>
                </c:pt>
                <c:pt idx="60">
                  <c:v>44018</c:v>
                </c:pt>
                <c:pt idx="61">
                  <c:v>44019</c:v>
                </c:pt>
                <c:pt idx="62">
                  <c:v>44020</c:v>
                </c:pt>
                <c:pt idx="63">
                  <c:v>44021</c:v>
                </c:pt>
                <c:pt idx="64">
                  <c:v>44022</c:v>
                </c:pt>
                <c:pt idx="65">
                  <c:v>44023</c:v>
                </c:pt>
                <c:pt idx="66">
                  <c:v>44024</c:v>
                </c:pt>
                <c:pt idx="67">
                  <c:v>44025</c:v>
                </c:pt>
                <c:pt idx="68">
                  <c:v>44026</c:v>
                </c:pt>
                <c:pt idx="69">
                  <c:v>44027</c:v>
                </c:pt>
                <c:pt idx="70">
                  <c:v>44028</c:v>
                </c:pt>
                <c:pt idx="71">
                  <c:v>44029</c:v>
                </c:pt>
                <c:pt idx="72">
                  <c:v>44030</c:v>
                </c:pt>
                <c:pt idx="73">
                  <c:v>44031</c:v>
                </c:pt>
                <c:pt idx="74">
                  <c:v>44032</c:v>
                </c:pt>
                <c:pt idx="75">
                  <c:v>44033</c:v>
                </c:pt>
                <c:pt idx="76">
                  <c:v>44034</c:v>
                </c:pt>
                <c:pt idx="77">
                  <c:v>44035</c:v>
                </c:pt>
                <c:pt idx="78">
                  <c:v>44036</c:v>
                </c:pt>
                <c:pt idx="79">
                  <c:v>44037</c:v>
                </c:pt>
                <c:pt idx="80">
                  <c:v>44038</c:v>
                </c:pt>
                <c:pt idx="81">
                  <c:v>44039</c:v>
                </c:pt>
                <c:pt idx="82">
                  <c:v>44040</c:v>
                </c:pt>
                <c:pt idx="83">
                  <c:v>44041</c:v>
                </c:pt>
                <c:pt idx="84">
                  <c:v>44042</c:v>
                </c:pt>
                <c:pt idx="85">
                  <c:v>44043</c:v>
                </c:pt>
                <c:pt idx="86">
                  <c:v>44044</c:v>
                </c:pt>
                <c:pt idx="87">
                  <c:v>44045</c:v>
                </c:pt>
                <c:pt idx="88">
                  <c:v>44046</c:v>
                </c:pt>
                <c:pt idx="89">
                  <c:v>44047</c:v>
                </c:pt>
                <c:pt idx="90">
                  <c:v>44048</c:v>
                </c:pt>
                <c:pt idx="91">
                  <c:v>44049</c:v>
                </c:pt>
                <c:pt idx="92">
                  <c:v>44050</c:v>
                </c:pt>
                <c:pt idx="93">
                  <c:v>44051</c:v>
                </c:pt>
                <c:pt idx="94">
                  <c:v>44052</c:v>
                </c:pt>
                <c:pt idx="95">
                  <c:v>44053</c:v>
                </c:pt>
                <c:pt idx="96">
                  <c:v>44054</c:v>
                </c:pt>
                <c:pt idx="97">
                  <c:v>44055</c:v>
                </c:pt>
                <c:pt idx="98">
                  <c:v>44056</c:v>
                </c:pt>
                <c:pt idx="99">
                  <c:v>44057</c:v>
                </c:pt>
                <c:pt idx="100">
                  <c:v>44058</c:v>
                </c:pt>
                <c:pt idx="101">
                  <c:v>44059</c:v>
                </c:pt>
                <c:pt idx="102">
                  <c:v>44060</c:v>
                </c:pt>
                <c:pt idx="103">
                  <c:v>44061</c:v>
                </c:pt>
                <c:pt idx="104">
                  <c:v>44062</c:v>
                </c:pt>
                <c:pt idx="105">
                  <c:v>44063</c:v>
                </c:pt>
                <c:pt idx="106">
                  <c:v>44064</c:v>
                </c:pt>
                <c:pt idx="107">
                  <c:v>44065</c:v>
                </c:pt>
                <c:pt idx="108">
                  <c:v>44066</c:v>
                </c:pt>
                <c:pt idx="109">
                  <c:v>44067</c:v>
                </c:pt>
                <c:pt idx="110">
                  <c:v>44068</c:v>
                </c:pt>
                <c:pt idx="111">
                  <c:v>44069</c:v>
                </c:pt>
                <c:pt idx="112">
                  <c:v>44070</c:v>
                </c:pt>
                <c:pt idx="113">
                  <c:v>44071</c:v>
                </c:pt>
                <c:pt idx="114">
                  <c:v>44072</c:v>
                </c:pt>
                <c:pt idx="115">
                  <c:v>44073</c:v>
                </c:pt>
                <c:pt idx="116">
                  <c:v>44074</c:v>
                </c:pt>
                <c:pt idx="117">
                  <c:v>44075</c:v>
                </c:pt>
                <c:pt idx="118">
                  <c:v>44076</c:v>
                </c:pt>
                <c:pt idx="119">
                  <c:v>44077</c:v>
                </c:pt>
                <c:pt idx="120">
                  <c:v>44078</c:v>
                </c:pt>
                <c:pt idx="121">
                  <c:v>44079</c:v>
                </c:pt>
                <c:pt idx="122">
                  <c:v>44080</c:v>
                </c:pt>
                <c:pt idx="123">
                  <c:v>44081</c:v>
                </c:pt>
                <c:pt idx="124">
                  <c:v>44082</c:v>
                </c:pt>
                <c:pt idx="125">
                  <c:v>44083</c:v>
                </c:pt>
                <c:pt idx="126">
                  <c:v>44084</c:v>
                </c:pt>
                <c:pt idx="127">
                  <c:v>44085</c:v>
                </c:pt>
              </c:numCache>
            </c:numRef>
          </c:cat>
          <c:val>
            <c:numRef>
              <c:f>ICU!$K$73:$K$200</c:f>
              <c:numCache>
                <c:formatCode>General</c:formatCode>
                <c:ptCount val="128"/>
                <c:pt idx="0">
                  <c:v>1286</c:v>
                </c:pt>
                <c:pt idx="1">
                  <c:v>1189</c:v>
                </c:pt>
                <c:pt idx="2">
                  <c:v>1132</c:v>
                </c:pt>
                <c:pt idx="3">
                  <c:v>1054</c:v>
                </c:pt>
                <c:pt idx="4">
                  <c:v>1118</c:v>
                </c:pt>
                <c:pt idx="5">
                  <c:v>1110</c:v>
                </c:pt>
                <c:pt idx="6">
                  <c:v>1031</c:v>
                </c:pt>
                <c:pt idx="7">
                  <c:v>1029</c:v>
                </c:pt>
                <c:pt idx="8">
                  <c:v>981</c:v>
                </c:pt>
                <c:pt idx="9">
                  <c:v>971</c:v>
                </c:pt>
                <c:pt idx="10">
                  <c:v>919</c:v>
                </c:pt>
                <c:pt idx="11">
                  <c:v>909</c:v>
                </c:pt>
                <c:pt idx="12">
                  <c:v>933</c:v>
                </c:pt>
                <c:pt idx="13">
                  <c:v>922</c:v>
                </c:pt>
                <c:pt idx="15">
                  <c:v>863</c:v>
                </c:pt>
                <c:pt idx="16">
                  <c:v>811</c:v>
                </c:pt>
                <c:pt idx="17">
                  <c:v>730</c:v>
                </c:pt>
                <c:pt idx="18">
                  <c:v>756</c:v>
                </c:pt>
                <c:pt idx="19">
                  <c:v>698</c:v>
                </c:pt>
                <c:pt idx="20">
                  <c:v>723</c:v>
                </c:pt>
                <c:pt idx="21">
                  <c:v>695</c:v>
                </c:pt>
                <c:pt idx="22">
                  <c:v>614</c:v>
                </c:pt>
                <c:pt idx="23">
                  <c:v>589</c:v>
                </c:pt>
                <c:pt idx="24">
                  <c:v>544</c:v>
                </c:pt>
                <c:pt idx="25">
                  <c:v>542</c:v>
                </c:pt>
                <c:pt idx="26">
                  <c:v>516</c:v>
                </c:pt>
                <c:pt idx="27">
                  <c:v>496</c:v>
                </c:pt>
                <c:pt idx="28">
                  <c:v>481</c:v>
                </c:pt>
                <c:pt idx="29">
                  <c:v>467</c:v>
                </c:pt>
                <c:pt idx="30">
                  <c:v>463</c:v>
                </c:pt>
                <c:pt idx="31">
                  <c:v>463</c:v>
                </c:pt>
                <c:pt idx="32">
                  <c:v>365</c:v>
                </c:pt>
                <c:pt idx="33">
                  <c:v>365</c:v>
                </c:pt>
                <c:pt idx="34">
                  <c:v>333</c:v>
                </c:pt>
                <c:pt idx="36">
                  <c:v>279</c:v>
                </c:pt>
                <c:pt idx="37">
                  <c:v>289</c:v>
                </c:pt>
                <c:pt idx="38">
                  <c:v>278</c:v>
                </c:pt>
                <c:pt idx="39">
                  <c:v>281</c:v>
                </c:pt>
                <c:pt idx="40">
                  <c:v>280</c:v>
                </c:pt>
                <c:pt idx="41">
                  <c:v>289</c:v>
                </c:pt>
                <c:pt idx="42">
                  <c:v>261</c:v>
                </c:pt>
                <c:pt idx="43">
                  <c:v>235</c:v>
                </c:pt>
                <c:pt idx="44">
                  <c:v>220</c:v>
                </c:pt>
                <c:pt idx="45">
                  <c:v>221</c:v>
                </c:pt>
                <c:pt idx="46">
                  <c:v>194</c:v>
                </c:pt>
                <c:pt idx="47">
                  <c:v>211</c:v>
                </c:pt>
                <c:pt idx="48">
                  <c:v>197</c:v>
                </c:pt>
                <c:pt idx="49">
                  <c:v>178</c:v>
                </c:pt>
                <c:pt idx="50">
                  <c:v>190</c:v>
                </c:pt>
                <c:pt idx="51">
                  <c:v>180</c:v>
                </c:pt>
                <c:pt idx="52">
                  <c:v>178</c:v>
                </c:pt>
                <c:pt idx="53">
                  <c:v>157</c:v>
                </c:pt>
                <c:pt idx="54">
                  <c:v>160</c:v>
                </c:pt>
                <c:pt idx="55">
                  <c:v>150</c:v>
                </c:pt>
                <c:pt idx="56">
                  <c:v>126</c:v>
                </c:pt>
                <c:pt idx="57">
                  <c:v>103</c:v>
                </c:pt>
                <c:pt idx="58">
                  <c:v>76</c:v>
                </c:pt>
                <c:pt idx="59">
                  <c:v>87</c:v>
                </c:pt>
                <c:pt idx="60">
                  <c:v>81</c:v>
                </c:pt>
                <c:pt idx="61">
                  <c:v>79</c:v>
                </c:pt>
                <c:pt idx="62">
                  <c:v>74</c:v>
                </c:pt>
                <c:pt idx="63">
                  <c:v>70</c:v>
                </c:pt>
                <c:pt idx="64">
                  <c:v>69</c:v>
                </c:pt>
                <c:pt idx="65">
                  <c:v>77</c:v>
                </c:pt>
                <c:pt idx="66">
                  <c:v>83</c:v>
                </c:pt>
                <c:pt idx="67">
                  <c:v>94</c:v>
                </c:pt>
                <c:pt idx="68">
                  <c:v>94</c:v>
                </c:pt>
                <c:pt idx="69">
                  <c:v>85</c:v>
                </c:pt>
                <c:pt idx="70">
                  <c:v>80</c:v>
                </c:pt>
                <c:pt idx="71">
                  <c:v>73</c:v>
                </c:pt>
                <c:pt idx="72">
                  <c:v>75</c:v>
                </c:pt>
                <c:pt idx="73">
                  <c:v>76</c:v>
                </c:pt>
                <c:pt idx="74">
                  <c:v>81</c:v>
                </c:pt>
                <c:pt idx="75">
                  <c:v>90</c:v>
                </c:pt>
                <c:pt idx="76">
                  <c:v>85</c:v>
                </c:pt>
                <c:pt idx="77">
                  <c:v>91</c:v>
                </c:pt>
                <c:pt idx="78">
                  <c:v>74</c:v>
                </c:pt>
                <c:pt idx="79">
                  <c:v>91</c:v>
                </c:pt>
                <c:pt idx="80">
                  <c:v>67</c:v>
                </c:pt>
                <c:pt idx="81">
                  <c:v>70</c:v>
                </c:pt>
                <c:pt idx="82">
                  <c:v>77</c:v>
                </c:pt>
                <c:pt idx="83">
                  <c:v>63</c:v>
                </c:pt>
                <c:pt idx="84">
                  <c:v>66</c:v>
                </c:pt>
                <c:pt idx="85">
                  <c:v>73</c:v>
                </c:pt>
                <c:pt idx="86">
                  <c:v>67</c:v>
                </c:pt>
                <c:pt idx="87">
                  <c:v>70</c:v>
                </c:pt>
                <c:pt idx="88">
                  <c:v>82</c:v>
                </c:pt>
                <c:pt idx="89">
                  <c:v>83</c:v>
                </c:pt>
                <c:pt idx="90">
                  <c:v>88</c:v>
                </c:pt>
                <c:pt idx="91">
                  <c:v>79</c:v>
                </c:pt>
                <c:pt idx="92">
                  <c:v>78</c:v>
                </c:pt>
                <c:pt idx="93">
                  <c:v>79</c:v>
                </c:pt>
                <c:pt idx="94">
                  <c:v>87</c:v>
                </c:pt>
                <c:pt idx="95">
                  <c:v>99</c:v>
                </c:pt>
                <c:pt idx="96">
                  <c:v>97</c:v>
                </c:pt>
                <c:pt idx="97">
                  <c:v>115</c:v>
                </c:pt>
                <c:pt idx="98">
                  <c:v>127</c:v>
                </c:pt>
                <c:pt idx="99">
                  <c:v>120</c:v>
                </c:pt>
                <c:pt idx="100">
                  <c:v>124</c:v>
                </c:pt>
                <c:pt idx="101">
                  <c:v>122</c:v>
                </c:pt>
                <c:pt idx="102">
                  <c:v>126</c:v>
                </c:pt>
                <c:pt idx="103">
                  <c:v>129</c:v>
                </c:pt>
                <c:pt idx="104">
                  <c:v>125</c:v>
                </c:pt>
                <c:pt idx="105">
                  <c:v>138</c:v>
                </c:pt>
                <c:pt idx="106">
                  <c:v>133</c:v>
                </c:pt>
                <c:pt idx="107">
                  <c:v>131</c:v>
                </c:pt>
                <c:pt idx="108">
                  <c:v>129</c:v>
                </c:pt>
                <c:pt idx="109">
                  <c:v>121</c:v>
                </c:pt>
                <c:pt idx="110">
                  <c:v>120</c:v>
                </c:pt>
                <c:pt idx="111">
                  <c:v>120</c:v>
                </c:pt>
                <c:pt idx="112">
                  <c:v>107</c:v>
                </c:pt>
                <c:pt idx="113">
                  <c:v>100</c:v>
                </c:pt>
                <c:pt idx="114">
                  <c:v>96</c:v>
                </c:pt>
                <c:pt idx="115">
                  <c:v>94</c:v>
                </c:pt>
                <c:pt idx="116">
                  <c:v>94</c:v>
                </c:pt>
                <c:pt idx="117">
                  <c:v>93</c:v>
                </c:pt>
                <c:pt idx="118">
                  <c:v>90</c:v>
                </c:pt>
                <c:pt idx="119">
                  <c:v>95</c:v>
                </c:pt>
                <c:pt idx="120">
                  <c:v>95</c:v>
                </c:pt>
                <c:pt idx="121">
                  <c:v>99</c:v>
                </c:pt>
                <c:pt idx="122">
                  <c:v>105</c:v>
                </c:pt>
              </c:numCache>
            </c:numRef>
          </c:val>
          <c:extLst>
            <c:ext xmlns:c16="http://schemas.microsoft.com/office/drawing/2014/chart" uri="{C3380CC4-5D6E-409C-BE32-E72D297353CC}">
              <c16:uniqueId val="{00000078-388C-47CB-A342-B667CFFAB0D5}"/>
            </c:ext>
          </c:extLst>
        </c:ser>
        <c:ser>
          <c:idx val="4"/>
          <c:order val="1"/>
          <c:tx>
            <c:strRef>
              <c:f>ICU!$G$1</c:f>
              <c:strCache>
                <c:ptCount val="1"/>
                <c:pt idx="0">
                  <c:v>In ICU</c:v>
                </c:pt>
              </c:strCache>
            </c:strRef>
          </c:tx>
          <c:spPr>
            <a:solidFill>
              <a:schemeClr val="accent1"/>
            </a:solidFill>
            <a:ln>
              <a:solidFill>
                <a:schemeClr val="bg2">
                  <a:lumMod val="25000"/>
                </a:schemeClr>
              </a:solid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79-388C-47CB-A342-B667CFFAB0D5}"/>
                </c:ext>
              </c:extLst>
            </c:dLbl>
            <c:dLbl>
              <c:idx val="1"/>
              <c:delete val="1"/>
              <c:extLst>
                <c:ext xmlns:c15="http://schemas.microsoft.com/office/drawing/2012/chart" uri="{CE6537A1-D6FC-4f65-9D91-7224C49458BB}"/>
                <c:ext xmlns:c16="http://schemas.microsoft.com/office/drawing/2014/chart" uri="{C3380CC4-5D6E-409C-BE32-E72D297353CC}">
                  <c16:uniqueId val="{0000007A-388C-47CB-A342-B667CFFAB0D5}"/>
                </c:ext>
              </c:extLst>
            </c:dLbl>
            <c:dLbl>
              <c:idx val="2"/>
              <c:delete val="1"/>
              <c:extLst>
                <c:ext xmlns:c15="http://schemas.microsoft.com/office/drawing/2012/chart" uri="{CE6537A1-D6FC-4f65-9D91-7224C49458BB}"/>
                <c:ext xmlns:c16="http://schemas.microsoft.com/office/drawing/2014/chart" uri="{C3380CC4-5D6E-409C-BE32-E72D297353CC}">
                  <c16:uniqueId val="{0000007B-388C-47CB-A342-B667CFFAB0D5}"/>
                </c:ext>
              </c:extLst>
            </c:dLbl>
            <c:dLbl>
              <c:idx val="3"/>
              <c:delete val="1"/>
              <c:extLst>
                <c:ext xmlns:c15="http://schemas.microsoft.com/office/drawing/2012/chart" uri="{CE6537A1-D6FC-4f65-9D91-7224C49458BB}"/>
                <c:ext xmlns:c16="http://schemas.microsoft.com/office/drawing/2014/chart" uri="{C3380CC4-5D6E-409C-BE32-E72D297353CC}">
                  <c16:uniqueId val="{0000007C-388C-47CB-A342-B667CFFAB0D5}"/>
                </c:ext>
              </c:extLst>
            </c:dLbl>
            <c:dLbl>
              <c:idx val="4"/>
              <c:delete val="1"/>
              <c:extLst>
                <c:ext xmlns:c15="http://schemas.microsoft.com/office/drawing/2012/chart" uri="{CE6537A1-D6FC-4f65-9D91-7224C49458BB}"/>
                <c:ext xmlns:c16="http://schemas.microsoft.com/office/drawing/2014/chart" uri="{C3380CC4-5D6E-409C-BE32-E72D297353CC}">
                  <c16:uniqueId val="{0000007D-388C-47CB-A342-B667CFFAB0D5}"/>
                </c:ext>
              </c:extLst>
            </c:dLbl>
            <c:dLbl>
              <c:idx val="5"/>
              <c:delete val="1"/>
              <c:extLst>
                <c:ext xmlns:c15="http://schemas.microsoft.com/office/drawing/2012/chart" uri="{CE6537A1-D6FC-4f65-9D91-7224C49458BB}"/>
                <c:ext xmlns:c16="http://schemas.microsoft.com/office/drawing/2014/chart" uri="{C3380CC4-5D6E-409C-BE32-E72D297353CC}">
                  <c16:uniqueId val="{0000007E-388C-47CB-A342-B667CFFAB0D5}"/>
                </c:ext>
              </c:extLst>
            </c:dLbl>
            <c:dLbl>
              <c:idx val="6"/>
              <c:delete val="1"/>
              <c:extLst>
                <c:ext xmlns:c15="http://schemas.microsoft.com/office/drawing/2012/chart" uri="{CE6537A1-D6FC-4f65-9D91-7224C49458BB}"/>
                <c:ext xmlns:c16="http://schemas.microsoft.com/office/drawing/2014/chart" uri="{C3380CC4-5D6E-409C-BE32-E72D297353CC}">
                  <c16:uniqueId val="{0000007F-388C-47CB-A342-B667CFFAB0D5}"/>
                </c:ext>
              </c:extLst>
            </c:dLbl>
            <c:dLbl>
              <c:idx val="7"/>
              <c:delete val="1"/>
              <c:extLst>
                <c:ext xmlns:c15="http://schemas.microsoft.com/office/drawing/2012/chart" uri="{CE6537A1-D6FC-4f65-9D91-7224C49458BB}"/>
                <c:ext xmlns:c16="http://schemas.microsoft.com/office/drawing/2014/chart" uri="{C3380CC4-5D6E-409C-BE32-E72D297353CC}">
                  <c16:uniqueId val="{00000080-388C-47CB-A342-B667CFFAB0D5}"/>
                </c:ext>
              </c:extLst>
            </c:dLbl>
            <c:dLbl>
              <c:idx val="8"/>
              <c:delete val="1"/>
              <c:extLst>
                <c:ext xmlns:c15="http://schemas.microsoft.com/office/drawing/2012/chart" uri="{CE6537A1-D6FC-4f65-9D91-7224C49458BB}"/>
                <c:ext xmlns:c16="http://schemas.microsoft.com/office/drawing/2014/chart" uri="{C3380CC4-5D6E-409C-BE32-E72D297353CC}">
                  <c16:uniqueId val="{00000081-388C-47CB-A342-B667CFFAB0D5}"/>
                </c:ext>
              </c:extLst>
            </c:dLbl>
            <c:dLbl>
              <c:idx val="9"/>
              <c:delete val="1"/>
              <c:extLst>
                <c:ext xmlns:c15="http://schemas.microsoft.com/office/drawing/2012/chart" uri="{CE6537A1-D6FC-4f65-9D91-7224C49458BB}"/>
                <c:ext xmlns:c16="http://schemas.microsoft.com/office/drawing/2014/chart" uri="{C3380CC4-5D6E-409C-BE32-E72D297353CC}">
                  <c16:uniqueId val="{00000082-388C-47CB-A342-B667CFFAB0D5}"/>
                </c:ext>
              </c:extLst>
            </c:dLbl>
            <c:dLbl>
              <c:idx val="10"/>
              <c:delete val="1"/>
              <c:extLst>
                <c:ext xmlns:c15="http://schemas.microsoft.com/office/drawing/2012/chart" uri="{CE6537A1-D6FC-4f65-9D91-7224C49458BB}"/>
                <c:ext xmlns:c16="http://schemas.microsoft.com/office/drawing/2014/chart" uri="{C3380CC4-5D6E-409C-BE32-E72D297353CC}">
                  <c16:uniqueId val="{00000083-388C-47CB-A342-B667CFFAB0D5}"/>
                </c:ext>
              </c:extLst>
            </c:dLbl>
            <c:dLbl>
              <c:idx val="11"/>
              <c:delete val="1"/>
              <c:extLst>
                <c:ext xmlns:c15="http://schemas.microsoft.com/office/drawing/2012/chart" uri="{CE6537A1-D6FC-4f65-9D91-7224C49458BB}"/>
                <c:ext xmlns:c16="http://schemas.microsoft.com/office/drawing/2014/chart" uri="{C3380CC4-5D6E-409C-BE32-E72D297353CC}">
                  <c16:uniqueId val="{00000084-388C-47CB-A342-B667CFFAB0D5}"/>
                </c:ext>
              </c:extLst>
            </c:dLbl>
            <c:dLbl>
              <c:idx val="12"/>
              <c:delete val="1"/>
              <c:extLst>
                <c:ext xmlns:c15="http://schemas.microsoft.com/office/drawing/2012/chart" uri="{CE6537A1-D6FC-4f65-9D91-7224C49458BB}"/>
                <c:ext xmlns:c16="http://schemas.microsoft.com/office/drawing/2014/chart" uri="{C3380CC4-5D6E-409C-BE32-E72D297353CC}">
                  <c16:uniqueId val="{00000085-388C-47CB-A342-B667CFFAB0D5}"/>
                </c:ext>
              </c:extLst>
            </c:dLbl>
            <c:dLbl>
              <c:idx val="13"/>
              <c:delete val="1"/>
              <c:extLst>
                <c:ext xmlns:c15="http://schemas.microsoft.com/office/drawing/2012/chart" uri="{CE6537A1-D6FC-4f65-9D91-7224C49458BB}"/>
                <c:ext xmlns:c16="http://schemas.microsoft.com/office/drawing/2014/chart" uri="{C3380CC4-5D6E-409C-BE32-E72D297353CC}">
                  <c16:uniqueId val="{00000086-388C-47CB-A342-B667CFFAB0D5}"/>
                </c:ext>
              </c:extLst>
            </c:dLbl>
            <c:dLbl>
              <c:idx val="14"/>
              <c:delete val="1"/>
              <c:extLst>
                <c:ext xmlns:c15="http://schemas.microsoft.com/office/drawing/2012/chart" uri="{CE6537A1-D6FC-4f65-9D91-7224C49458BB}"/>
                <c:ext xmlns:c16="http://schemas.microsoft.com/office/drawing/2014/chart" uri="{C3380CC4-5D6E-409C-BE32-E72D297353CC}">
                  <c16:uniqueId val="{00000087-388C-47CB-A342-B667CFFAB0D5}"/>
                </c:ext>
              </c:extLst>
            </c:dLbl>
            <c:dLbl>
              <c:idx val="15"/>
              <c:delete val="1"/>
              <c:extLst>
                <c:ext xmlns:c15="http://schemas.microsoft.com/office/drawing/2012/chart" uri="{CE6537A1-D6FC-4f65-9D91-7224C49458BB}"/>
                <c:ext xmlns:c16="http://schemas.microsoft.com/office/drawing/2014/chart" uri="{C3380CC4-5D6E-409C-BE32-E72D297353CC}">
                  <c16:uniqueId val="{00000088-388C-47CB-A342-B667CFFAB0D5}"/>
                </c:ext>
              </c:extLst>
            </c:dLbl>
            <c:dLbl>
              <c:idx val="16"/>
              <c:delete val="1"/>
              <c:extLst>
                <c:ext xmlns:c15="http://schemas.microsoft.com/office/drawing/2012/chart" uri="{CE6537A1-D6FC-4f65-9D91-7224C49458BB}"/>
                <c:ext xmlns:c16="http://schemas.microsoft.com/office/drawing/2014/chart" uri="{C3380CC4-5D6E-409C-BE32-E72D297353CC}">
                  <c16:uniqueId val="{00000089-388C-47CB-A342-B667CFFAB0D5}"/>
                </c:ext>
              </c:extLst>
            </c:dLbl>
            <c:dLbl>
              <c:idx val="17"/>
              <c:delete val="1"/>
              <c:extLst>
                <c:ext xmlns:c15="http://schemas.microsoft.com/office/drawing/2012/chart" uri="{CE6537A1-D6FC-4f65-9D91-7224C49458BB}"/>
                <c:ext xmlns:c16="http://schemas.microsoft.com/office/drawing/2014/chart" uri="{C3380CC4-5D6E-409C-BE32-E72D297353CC}">
                  <c16:uniqueId val="{0000008A-388C-47CB-A342-B667CFFAB0D5}"/>
                </c:ext>
              </c:extLst>
            </c:dLbl>
            <c:dLbl>
              <c:idx val="18"/>
              <c:delete val="1"/>
              <c:extLst>
                <c:ext xmlns:c15="http://schemas.microsoft.com/office/drawing/2012/chart" uri="{CE6537A1-D6FC-4f65-9D91-7224C49458BB}"/>
                <c:ext xmlns:c16="http://schemas.microsoft.com/office/drawing/2014/chart" uri="{C3380CC4-5D6E-409C-BE32-E72D297353CC}">
                  <c16:uniqueId val="{0000008B-388C-47CB-A342-B667CFFAB0D5}"/>
                </c:ext>
              </c:extLst>
            </c:dLbl>
            <c:dLbl>
              <c:idx val="19"/>
              <c:delete val="1"/>
              <c:extLst>
                <c:ext xmlns:c15="http://schemas.microsoft.com/office/drawing/2012/chart" uri="{CE6537A1-D6FC-4f65-9D91-7224C49458BB}"/>
                <c:ext xmlns:c16="http://schemas.microsoft.com/office/drawing/2014/chart" uri="{C3380CC4-5D6E-409C-BE32-E72D297353CC}">
                  <c16:uniqueId val="{0000008C-388C-47CB-A342-B667CFFAB0D5}"/>
                </c:ext>
              </c:extLst>
            </c:dLbl>
            <c:dLbl>
              <c:idx val="20"/>
              <c:delete val="1"/>
              <c:extLst>
                <c:ext xmlns:c15="http://schemas.microsoft.com/office/drawing/2012/chart" uri="{CE6537A1-D6FC-4f65-9D91-7224C49458BB}"/>
                <c:ext xmlns:c16="http://schemas.microsoft.com/office/drawing/2014/chart" uri="{C3380CC4-5D6E-409C-BE32-E72D297353CC}">
                  <c16:uniqueId val="{0000008D-388C-47CB-A342-B667CFFAB0D5}"/>
                </c:ext>
              </c:extLst>
            </c:dLbl>
            <c:dLbl>
              <c:idx val="21"/>
              <c:delete val="1"/>
              <c:extLst>
                <c:ext xmlns:c15="http://schemas.microsoft.com/office/drawing/2012/chart" uri="{CE6537A1-D6FC-4f65-9D91-7224C49458BB}"/>
                <c:ext xmlns:c16="http://schemas.microsoft.com/office/drawing/2014/chart" uri="{C3380CC4-5D6E-409C-BE32-E72D297353CC}">
                  <c16:uniqueId val="{0000008E-388C-47CB-A342-B667CFFAB0D5}"/>
                </c:ext>
              </c:extLst>
            </c:dLbl>
            <c:dLbl>
              <c:idx val="22"/>
              <c:delete val="1"/>
              <c:extLst>
                <c:ext xmlns:c15="http://schemas.microsoft.com/office/drawing/2012/chart" uri="{CE6537A1-D6FC-4f65-9D91-7224C49458BB}"/>
                <c:ext xmlns:c16="http://schemas.microsoft.com/office/drawing/2014/chart" uri="{C3380CC4-5D6E-409C-BE32-E72D297353CC}">
                  <c16:uniqueId val="{0000008F-388C-47CB-A342-B667CFFAB0D5}"/>
                </c:ext>
              </c:extLst>
            </c:dLbl>
            <c:dLbl>
              <c:idx val="23"/>
              <c:delete val="1"/>
              <c:extLst>
                <c:ext xmlns:c15="http://schemas.microsoft.com/office/drawing/2012/chart" uri="{CE6537A1-D6FC-4f65-9D91-7224C49458BB}"/>
                <c:ext xmlns:c16="http://schemas.microsoft.com/office/drawing/2014/chart" uri="{C3380CC4-5D6E-409C-BE32-E72D297353CC}">
                  <c16:uniqueId val="{00000090-388C-47CB-A342-B667CFFAB0D5}"/>
                </c:ext>
              </c:extLst>
            </c:dLbl>
            <c:dLbl>
              <c:idx val="24"/>
              <c:delete val="1"/>
              <c:extLst>
                <c:ext xmlns:c15="http://schemas.microsoft.com/office/drawing/2012/chart" uri="{CE6537A1-D6FC-4f65-9D91-7224C49458BB}"/>
                <c:ext xmlns:c16="http://schemas.microsoft.com/office/drawing/2014/chart" uri="{C3380CC4-5D6E-409C-BE32-E72D297353CC}">
                  <c16:uniqueId val="{00000091-388C-47CB-A342-B667CFFAB0D5}"/>
                </c:ext>
              </c:extLst>
            </c:dLbl>
            <c:dLbl>
              <c:idx val="25"/>
              <c:delete val="1"/>
              <c:extLst>
                <c:ext xmlns:c15="http://schemas.microsoft.com/office/drawing/2012/chart" uri="{CE6537A1-D6FC-4f65-9D91-7224C49458BB}"/>
                <c:ext xmlns:c16="http://schemas.microsoft.com/office/drawing/2014/chart" uri="{C3380CC4-5D6E-409C-BE32-E72D297353CC}">
                  <c16:uniqueId val="{00000092-388C-47CB-A342-B667CFFAB0D5}"/>
                </c:ext>
              </c:extLst>
            </c:dLbl>
            <c:dLbl>
              <c:idx val="26"/>
              <c:delete val="1"/>
              <c:extLst>
                <c:ext xmlns:c15="http://schemas.microsoft.com/office/drawing/2012/chart" uri="{CE6537A1-D6FC-4f65-9D91-7224C49458BB}"/>
                <c:ext xmlns:c16="http://schemas.microsoft.com/office/drawing/2014/chart" uri="{C3380CC4-5D6E-409C-BE32-E72D297353CC}">
                  <c16:uniqueId val="{00000093-388C-47CB-A342-B667CFFAB0D5}"/>
                </c:ext>
              </c:extLst>
            </c:dLbl>
            <c:dLbl>
              <c:idx val="27"/>
              <c:delete val="1"/>
              <c:extLst>
                <c:ext xmlns:c15="http://schemas.microsoft.com/office/drawing/2012/chart" uri="{CE6537A1-D6FC-4f65-9D91-7224C49458BB}"/>
                <c:ext xmlns:c16="http://schemas.microsoft.com/office/drawing/2014/chart" uri="{C3380CC4-5D6E-409C-BE32-E72D297353CC}">
                  <c16:uniqueId val="{00000094-388C-47CB-A342-B667CFFAB0D5}"/>
                </c:ext>
              </c:extLst>
            </c:dLbl>
            <c:dLbl>
              <c:idx val="28"/>
              <c:delete val="1"/>
              <c:extLst>
                <c:ext xmlns:c15="http://schemas.microsoft.com/office/drawing/2012/chart" uri="{CE6537A1-D6FC-4f65-9D91-7224C49458BB}"/>
                <c:ext xmlns:c16="http://schemas.microsoft.com/office/drawing/2014/chart" uri="{C3380CC4-5D6E-409C-BE32-E72D297353CC}">
                  <c16:uniqueId val="{00000095-388C-47CB-A342-B667CFFAB0D5}"/>
                </c:ext>
              </c:extLst>
            </c:dLbl>
            <c:dLbl>
              <c:idx val="29"/>
              <c:delete val="1"/>
              <c:extLst>
                <c:ext xmlns:c15="http://schemas.microsoft.com/office/drawing/2012/chart" uri="{CE6537A1-D6FC-4f65-9D91-7224C49458BB}"/>
                <c:ext xmlns:c16="http://schemas.microsoft.com/office/drawing/2014/chart" uri="{C3380CC4-5D6E-409C-BE32-E72D297353CC}">
                  <c16:uniqueId val="{00000096-388C-47CB-A342-B667CFFAB0D5}"/>
                </c:ext>
              </c:extLst>
            </c:dLbl>
            <c:dLbl>
              <c:idx val="30"/>
              <c:delete val="1"/>
              <c:extLst>
                <c:ext xmlns:c15="http://schemas.microsoft.com/office/drawing/2012/chart" uri="{CE6537A1-D6FC-4f65-9D91-7224C49458BB}"/>
                <c:ext xmlns:c16="http://schemas.microsoft.com/office/drawing/2014/chart" uri="{C3380CC4-5D6E-409C-BE32-E72D297353CC}">
                  <c16:uniqueId val="{00000097-388C-47CB-A342-B667CFFAB0D5}"/>
                </c:ext>
              </c:extLst>
            </c:dLbl>
            <c:dLbl>
              <c:idx val="31"/>
              <c:delete val="1"/>
              <c:extLst>
                <c:ext xmlns:c15="http://schemas.microsoft.com/office/drawing/2012/chart" uri="{CE6537A1-D6FC-4f65-9D91-7224C49458BB}"/>
                <c:ext xmlns:c16="http://schemas.microsoft.com/office/drawing/2014/chart" uri="{C3380CC4-5D6E-409C-BE32-E72D297353CC}">
                  <c16:uniqueId val="{00000098-388C-47CB-A342-B667CFFAB0D5}"/>
                </c:ext>
              </c:extLst>
            </c:dLbl>
            <c:dLbl>
              <c:idx val="32"/>
              <c:delete val="1"/>
              <c:extLst>
                <c:ext xmlns:c15="http://schemas.microsoft.com/office/drawing/2012/chart" uri="{CE6537A1-D6FC-4f65-9D91-7224C49458BB}"/>
                <c:ext xmlns:c16="http://schemas.microsoft.com/office/drawing/2014/chart" uri="{C3380CC4-5D6E-409C-BE32-E72D297353CC}">
                  <c16:uniqueId val="{00000099-388C-47CB-A342-B667CFFAB0D5}"/>
                </c:ext>
              </c:extLst>
            </c:dLbl>
            <c:dLbl>
              <c:idx val="33"/>
              <c:delete val="1"/>
              <c:extLst>
                <c:ext xmlns:c15="http://schemas.microsoft.com/office/drawing/2012/chart" uri="{CE6537A1-D6FC-4f65-9D91-7224C49458BB}"/>
                <c:ext xmlns:c16="http://schemas.microsoft.com/office/drawing/2014/chart" uri="{C3380CC4-5D6E-409C-BE32-E72D297353CC}">
                  <c16:uniqueId val="{0000009A-388C-47CB-A342-B667CFFAB0D5}"/>
                </c:ext>
              </c:extLst>
            </c:dLbl>
            <c:dLbl>
              <c:idx val="34"/>
              <c:delete val="1"/>
              <c:extLst>
                <c:ext xmlns:c15="http://schemas.microsoft.com/office/drawing/2012/chart" uri="{CE6537A1-D6FC-4f65-9D91-7224C49458BB}"/>
                <c:ext xmlns:c16="http://schemas.microsoft.com/office/drawing/2014/chart" uri="{C3380CC4-5D6E-409C-BE32-E72D297353CC}">
                  <c16:uniqueId val="{0000009B-388C-47CB-A342-B667CFFAB0D5}"/>
                </c:ext>
              </c:extLst>
            </c:dLbl>
            <c:dLbl>
              <c:idx val="35"/>
              <c:delete val="1"/>
              <c:extLst>
                <c:ext xmlns:c15="http://schemas.microsoft.com/office/drawing/2012/chart" uri="{CE6537A1-D6FC-4f65-9D91-7224C49458BB}"/>
                <c:ext xmlns:c16="http://schemas.microsoft.com/office/drawing/2014/chart" uri="{C3380CC4-5D6E-409C-BE32-E72D297353CC}">
                  <c16:uniqueId val="{0000009C-388C-47CB-A342-B667CFFAB0D5}"/>
                </c:ext>
              </c:extLst>
            </c:dLbl>
            <c:dLbl>
              <c:idx val="36"/>
              <c:delete val="1"/>
              <c:extLst>
                <c:ext xmlns:c15="http://schemas.microsoft.com/office/drawing/2012/chart" uri="{CE6537A1-D6FC-4f65-9D91-7224C49458BB}"/>
                <c:ext xmlns:c16="http://schemas.microsoft.com/office/drawing/2014/chart" uri="{C3380CC4-5D6E-409C-BE32-E72D297353CC}">
                  <c16:uniqueId val="{0000009D-388C-47CB-A342-B667CFFAB0D5}"/>
                </c:ext>
              </c:extLst>
            </c:dLbl>
            <c:dLbl>
              <c:idx val="37"/>
              <c:delete val="1"/>
              <c:extLst>
                <c:ext xmlns:c15="http://schemas.microsoft.com/office/drawing/2012/chart" uri="{CE6537A1-D6FC-4f65-9D91-7224C49458BB}"/>
                <c:ext xmlns:c16="http://schemas.microsoft.com/office/drawing/2014/chart" uri="{C3380CC4-5D6E-409C-BE32-E72D297353CC}">
                  <c16:uniqueId val="{0000009E-388C-47CB-A342-B667CFFAB0D5}"/>
                </c:ext>
              </c:extLst>
            </c:dLbl>
            <c:dLbl>
              <c:idx val="38"/>
              <c:delete val="1"/>
              <c:extLst>
                <c:ext xmlns:c15="http://schemas.microsoft.com/office/drawing/2012/chart" uri="{CE6537A1-D6FC-4f65-9D91-7224C49458BB}"/>
                <c:ext xmlns:c16="http://schemas.microsoft.com/office/drawing/2014/chart" uri="{C3380CC4-5D6E-409C-BE32-E72D297353CC}">
                  <c16:uniqueId val="{0000009F-388C-47CB-A342-B667CFFAB0D5}"/>
                </c:ext>
              </c:extLst>
            </c:dLbl>
            <c:dLbl>
              <c:idx val="39"/>
              <c:delete val="1"/>
              <c:extLst>
                <c:ext xmlns:c15="http://schemas.microsoft.com/office/drawing/2012/chart" uri="{CE6537A1-D6FC-4f65-9D91-7224C49458BB}"/>
                <c:ext xmlns:c16="http://schemas.microsoft.com/office/drawing/2014/chart" uri="{C3380CC4-5D6E-409C-BE32-E72D297353CC}">
                  <c16:uniqueId val="{000000A0-388C-47CB-A342-B667CFFAB0D5}"/>
                </c:ext>
              </c:extLst>
            </c:dLbl>
            <c:dLbl>
              <c:idx val="40"/>
              <c:delete val="1"/>
              <c:extLst>
                <c:ext xmlns:c15="http://schemas.microsoft.com/office/drawing/2012/chart" uri="{CE6537A1-D6FC-4f65-9D91-7224C49458BB}"/>
                <c:ext xmlns:c16="http://schemas.microsoft.com/office/drawing/2014/chart" uri="{C3380CC4-5D6E-409C-BE32-E72D297353CC}">
                  <c16:uniqueId val="{000000A1-388C-47CB-A342-B667CFFAB0D5}"/>
                </c:ext>
              </c:extLst>
            </c:dLbl>
            <c:dLbl>
              <c:idx val="41"/>
              <c:delete val="1"/>
              <c:extLst>
                <c:ext xmlns:c15="http://schemas.microsoft.com/office/drawing/2012/chart" uri="{CE6537A1-D6FC-4f65-9D91-7224C49458BB}"/>
                <c:ext xmlns:c16="http://schemas.microsoft.com/office/drawing/2014/chart" uri="{C3380CC4-5D6E-409C-BE32-E72D297353CC}">
                  <c16:uniqueId val="{000000A2-388C-47CB-A342-B667CFFAB0D5}"/>
                </c:ext>
              </c:extLst>
            </c:dLbl>
            <c:dLbl>
              <c:idx val="42"/>
              <c:delete val="1"/>
              <c:extLst>
                <c:ext xmlns:c15="http://schemas.microsoft.com/office/drawing/2012/chart" uri="{CE6537A1-D6FC-4f65-9D91-7224C49458BB}"/>
                <c:ext xmlns:c16="http://schemas.microsoft.com/office/drawing/2014/chart" uri="{C3380CC4-5D6E-409C-BE32-E72D297353CC}">
                  <c16:uniqueId val="{000000A3-388C-47CB-A342-B667CFFAB0D5}"/>
                </c:ext>
              </c:extLst>
            </c:dLbl>
            <c:dLbl>
              <c:idx val="43"/>
              <c:delete val="1"/>
              <c:extLst>
                <c:ext xmlns:c15="http://schemas.microsoft.com/office/drawing/2012/chart" uri="{CE6537A1-D6FC-4f65-9D91-7224C49458BB}"/>
                <c:ext xmlns:c16="http://schemas.microsoft.com/office/drawing/2014/chart" uri="{C3380CC4-5D6E-409C-BE32-E72D297353CC}">
                  <c16:uniqueId val="{000000A4-388C-47CB-A342-B667CFFAB0D5}"/>
                </c:ext>
              </c:extLst>
            </c:dLbl>
            <c:dLbl>
              <c:idx val="44"/>
              <c:delete val="1"/>
              <c:extLst>
                <c:ext xmlns:c15="http://schemas.microsoft.com/office/drawing/2012/chart" uri="{CE6537A1-D6FC-4f65-9D91-7224C49458BB}"/>
                <c:ext xmlns:c16="http://schemas.microsoft.com/office/drawing/2014/chart" uri="{C3380CC4-5D6E-409C-BE32-E72D297353CC}">
                  <c16:uniqueId val="{000000A5-388C-47CB-A342-B667CFFAB0D5}"/>
                </c:ext>
              </c:extLst>
            </c:dLbl>
            <c:dLbl>
              <c:idx val="45"/>
              <c:delete val="1"/>
              <c:extLst>
                <c:ext xmlns:c15="http://schemas.microsoft.com/office/drawing/2012/chart" uri="{CE6537A1-D6FC-4f65-9D91-7224C49458BB}"/>
                <c:ext xmlns:c16="http://schemas.microsoft.com/office/drawing/2014/chart" uri="{C3380CC4-5D6E-409C-BE32-E72D297353CC}">
                  <c16:uniqueId val="{000000A6-388C-47CB-A342-B667CFFAB0D5}"/>
                </c:ext>
              </c:extLst>
            </c:dLbl>
            <c:dLbl>
              <c:idx val="46"/>
              <c:delete val="1"/>
              <c:extLst>
                <c:ext xmlns:c15="http://schemas.microsoft.com/office/drawing/2012/chart" uri="{CE6537A1-D6FC-4f65-9D91-7224C49458BB}"/>
                <c:ext xmlns:c16="http://schemas.microsoft.com/office/drawing/2014/chart" uri="{C3380CC4-5D6E-409C-BE32-E72D297353CC}">
                  <c16:uniqueId val="{000000A7-388C-47CB-A342-B667CFFAB0D5}"/>
                </c:ext>
              </c:extLst>
            </c:dLbl>
            <c:dLbl>
              <c:idx val="47"/>
              <c:delete val="1"/>
              <c:extLst>
                <c:ext xmlns:c15="http://schemas.microsoft.com/office/drawing/2012/chart" uri="{CE6537A1-D6FC-4f65-9D91-7224C49458BB}"/>
                <c:ext xmlns:c16="http://schemas.microsoft.com/office/drawing/2014/chart" uri="{C3380CC4-5D6E-409C-BE32-E72D297353CC}">
                  <c16:uniqueId val="{000000A8-388C-47CB-A342-B667CFFAB0D5}"/>
                </c:ext>
              </c:extLst>
            </c:dLbl>
            <c:dLbl>
              <c:idx val="48"/>
              <c:delete val="1"/>
              <c:extLst>
                <c:ext xmlns:c15="http://schemas.microsoft.com/office/drawing/2012/chart" uri="{CE6537A1-D6FC-4f65-9D91-7224C49458BB}"/>
                <c:ext xmlns:c16="http://schemas.microsoft.com/office/drawing/2014/chart" uri="{C3380CC4-5D6E-409C-BE32-E72D297353CC}">
                  <c16:uniqueId val="{000000A9-388C-47CB-A342-B667CFFAB0D5}"/>
                </c:ext>
              </c:extLst>
            </c:dLbl>
            <c:dLbl>
              <c:idx val="49"/>
              <c:delete val="1"/>
              <c:extLst>
                <c:ext xmlns:c15="http://schemas.microsoft.com/office/drawing/2012/chart" uri="{CE6537A1-D6FC-4f65-9D91-7224C49458BB}"/>
                <c:ext xmlns:c16="http://schemas.microsoft.com/office/drawing/2014/chart" uri="{C3380CC4-5D6E-409C-BE32-E72D297353CC}">
                  <c16:uniqueId val="{000000AA-388C-47CB-A342-B667CFFAB0D5}"/>
                </c:ext>
              </c:extLst>
            </c:dLbl>
            <c:dLbl>
              <c:idx val="50"/>
              <c:delete val="1"/>
              <c:extLst>
                <c:ext xmlns:c15="http://schemas.microsoft.com/office/drawing/2012/chart" uri="{CE6537A1-D6FC-4f65-9D91-7224C49458BB}"/>
                <c:ext xmlns:c16="http://schemas.microsoft.com/office/drawing/2014/chart" uri="{C3380CC4-5D6E-409C-BE32-E72D297353CC}">
                  <c16:uniqueId val="{000000AB-388C-47CB-A342-B667CFFAB0D5}"/>
                </c:ext>
              </c:extLst>
            </c:dLbl>
            <c:dLbl>
              <c:idx val="51"/>
              <c:delete val="1"/>
              <c:extLst>
                <c:ext xmlns:c15="http://schemas.microsoft.com/office/drawing/2012/chart" uri="{CE6537A1-D6FC-4f65-9D91-7224C49458BB}"/>
                <c:ext xmlns:c16="http://schemas.microsoft.com/office/drawing/2014/chart" uri="{C3380CC4-5D6E-409C-BE32-E72D297353CC}">
                  <c16:uniqueId val="{000000AC-388C-47CB-A342-B667CFFAB0D5}"/>
                </c:ext>
              </c:extLst>
            </c:dLbl>
            <c:dLbl>
              <c:idx val="52"/>
              <c:delete val="1"/>
              <c:extLst>
                <c:ext xmlns:c15="http://schemas.microsoft.com/office/drawing/2012/chart" uri="{CE6537A1-D6FC-4f65-9D91-7224C49458BB}"/>
                <c:ext xmlns:c16="http://schemas.microsoft.com/office/drawing/2014/chart" uri="{C3380CC4-5D6E-409C-BE32-E72D297353CC}">
                  <c16:uniqueId val="{000000AD-388C-47CB-A342-B667CFFAB0D5}"/>
                </c:ext>
              </c:extLst>
            </c:dLbl>
            <c:dLbl>
              <c:idx val="53"/>
              <c:delete val="1"/>
              <c:extLst>
                <c:ext xmlns:c15="http://schemas.microsoft.com/office/drawing/2012/chart" uri="{CE6537A1-D6FC-4f65-9D91-7224C49458BB}"/>
                <c:ext xmlns:c16="http://schemas.microsoft.com/office/drawing/2014/chart" uri="{C3380CC4-5D6E-409C-BE32-E72D297353CC}">
                  <c16:uniqueId val="{000000AE-388C-47CB-A342-B667CFFAB0D5}"/>
                </c:ext>
              </c:extLst>
            </c:dLbl>
            <c:dLbl>
              <c:idx val="54"/>
              <c:delete val="1"/>
              <c:extLst>
                <c:ext xmlns:c15="http://schemas.microsoft.com/office/drawing/2012/chart" uri="{CE6537A1-D6FC-4f65-9D91-7224C49458BB}"/>
                <c:ext xmlns:c16="http://schemas.microsoft.com/office/drawing/2014/chart" uri="{C3380CC4-5D6E-409C-BE32-E72D297353CC}">
                  <c16:uniqueId val="{000000AF-388C-47CB-A342-B667CFFAB0D5}"/>
                </c:ext>
              </c:extLst>
            </c:dLbl>
            <c:dLbl>
              <c:idx val="55"/>
              <c:delete val="1"/>
              <c:extLst>
                <c:ext xmlns:c15="http://schemas.microsoft.com/office/drawing/2012/chart" uri="{CE6537A1-D6FC-4f65-9D91-7224C49458BB}"/>
                <c:ext xmlns:c16="http://schemas.microsoft.com/office/drawing/2014/chart" uri="{C3380CC4-5D6E-409C-BE32-E72D297353CC}">
                  <c16:uniqueId val="{000000B0-388C-47CB-A342-B667CFFAB0D5}"/>
                </c:ext>
              </c:extLst>
            </c:dLbl>
            <c:dLbl>
              <c:idx val="56"/>
              <c:delete val="1"/>
              <c:extLst>
                <c:ext xmlns:c15="http://schemas.microsoft.com/office/drawing/2012/chart" uri="{CE6537A1-D6FC-4f65-9D91-7224C49458BB}"/>
                <c:ext xmlns:c16="http://schemas.microsoft.com/office/drawing/2014/chart" uri="{C3380CC4-5D6E-409C-BE32-E72D297353CC}">
                  <c16:uniqueId val="{000000B1-388C-47CB-A342-B667CFFAB0D5}"/>
                </c:ext>
              </c:extLst>
            </c:dLbl>
            <c:dLbl>
              <c:idx val="57"/>
              <c:delete val="1"/>
              <c:extLst>
                <c:ext xmlns:c15="http://schemas.microsoft.com/office/drawing/2012/chart" uri="{CE6537A1-D6FC-4f65-9D91-7224C49458BB}"/>
                <c:ext xmlns:c16="http://schemas.microsoft.com/office/drawing/2014/chart" uri="{C3380CC4-5D6E-409C-BE32-E72D297353CC}">
                  <c16:uniqueId val="{000000B2-388C-47CB-A342-B667CFFAB0D5}"/>
                </c:ext>
              </c:extLst>
            </c:dLbl>
            <c:dLbl>
              <c:idx val="58"/>
              <c:delete val="1"/>
              <c:extLst>
                <c:ext xmlns:c15="http://schemas.microsoft.com/office/drawing/2012/chart" uri="{CE6537A1-D6FC-4f65-9D91-7224C49458BB}"/>
                <c:ext xmlns:c16="http://schemas.microsoft.com/office/drawing/2014/chart" uri="{C3380CC4-5D6E-409C-BE32-E72D297353CC}">
                  <c16:uniqueId val="{000000B3-388C-47CB-A342-B667CFFAB0D5}"/>
                </c:ext>
              </c:extLst>
            </c:dLbl>
            <c:dLbl>
              <c:idx val="59"/>
              <c:delete val="1"/>
              <c:extLst>
                <c:ext xmlns:c15="http://schemas.microsoft.com/office/drawing/2012/chart" uri="{CE6537A1-D6FC-4f65-9D91-7224C49458BB}"/>
                <c:ext xmlns:c16="http://schemas.microsoft.com/office/drawing/2014/chart" uri="{C3380CC4-5D6E-409C-BE32-E72D297353CC}">
                  <c16:uniqueId val="{000000B4-388C-47CB-A342-B667CFFAB0D5}"/>
                </c:ext>
              </c:extLst>
            </c:dLbl>
            <c:dLbl>
              <c:idx val="60"/>
              <c:delete val="1"/>
              <c:extLst>
                <c:ext xmlns:c15="http://schemas.microsoft.com/office/drawing/2012/chart" uri="{CE6537A1-D6FC-4f65-9D91-7224C49458BB}"/>
                <c:ext xmlns:c16="http://schemas.microsoft.com/office/drawing/2014/chart" uri="{C3380CC4-5D6E-409C-BE32-E72D297353CC}">
                  <c16:uniqueId val="{000000B5-388C-47CB-A342-B667CFFAB0D5}"/>
                </c:ext>
              </c:extLst>
            </c:dLbl>
            <c:dLbl>
              <c:idx val="61"/>
              <c:delete val="1"/>
              <c:extLst>
                <c:ext xmlns:c15="http://schemas.microsoft.com/office/drawing/2012/chart" uri="{CE6537A1-D6FC-4f65-9D91-7224C49458BB}"/>
                <c:ext xmlns:c16="http://schemas.microsoft.com/office/drawing/2014/chart" uri="{C3380CC4-5D6E-409C-BE32-E72D297353CC}">
                  <c16:uniqueId val="{000000B6-388C-47CB-A342-B667CFFAB0D5}"/>
                </c:ext>
              </c:extLst>
            </c:dLbl>
            <c:dLbl>
              <c:idx val="62"/>
              <c:delete val="1"/>
              <c:extLst>
                <c:ext xmlns:c15="http://schemas.microsoft.com/office/drawing/2012/chart" uri="{CE6537A1-D6FC-4f65-9D91-7224C49458BB}"/>
                <c:ext xmlns:c16="http://schemas.microsoft.com/office/drawing/2014/chart" uri="{C3380CC4-5D6E-409C-BE32-E72D297353CC}">
                  <c16:uniqueId val="{000000B7-388C-47CB-A342-B667CFFAB0D5}"/>
                </c:ext>
              </c:extLst>
            </c:dLbl>
            <c:dLbl>
              <c:idx val="63"/>
              <c:delete val="1"/>
              <c:extLst>
                <c:ext xmlns:c15="http://schemas.microsoft.com/office/drawing/2012/chart" uri="{CE6537A1-D6FC-4f65-9D91-7224C49458BB}"/>
                <c:ext xmlns:c16="http://schemas.microsoft.com/office/drawing/2014/chart" uri="{C3380CC4-5D6E-409C-BE32-E72D297353CC}">
                  <c16:uniqueId val="{000000B8-388C-47CB-A342-B667CFFAB0D5}"/>
                </c:ext>
              </c:extLst>
            </c:dLbl>
            <c:dLbl>
              <c:idx val="64"/>
              <c:delete val="1"/>
              <c:extLst>
                <c:ext xmlns:c15="http://schemas.microsoft.com/office/drawing/2012/chart" uri="{CE6537A1-D6FC-4f65-9D91-7224C49458BB}"/>
                <c:ext xmlns:c16="http://schemas.microsoft.com/office/drawing/2014/chart" uri="{C3380CC4-5D6E-409C-BE32-E72D297353CC}">
                  <c16:uniqueId val="{000000B9-388C-47CB-A342-B667CFFAB0D5}"/>
                </c:ext>
              </c:extLst>
            </c:dLbl>
            <c:dLbl>
              <c:idx val="65"/>
              <c:delete val="1"/>
              <c:extLst>
                <c:ext xmlns:c15="http://schemas.microsoft.com/office/drawing/2012/chart" uri="{CE6537A1-D6FC-4f65-9D91-7224C49458BB}"/>
                <c:ext xmlns:c16="http://schemas.microsoft.com/office/drawing/2014/chart" uri="{C3380CC4-5D6E-409C-BE32-E72D297353CC}">
                  <c16:uniqueId val="{000000BA-388C-47CB-A342-B667CFFAB0D5}"/>
                </c:ext>
              </c:extLst>
            </c:dLbl>
            <c:dLbl>
              <c:idx val="66"/>
              <c:delete val="1"/>
              <c:extLst>
                <c:ext xmlns:c15="http://schemas.microsoft.com/office/drawing/2012/chart" uri="{CE6537A1-D6FC-4f65-9D91-7224C49458BB}"/>
                <c:ext xmlns:c16="http://schemas.microsoft.com/office/drawing/2014/chart" uri="{C3380CC4-5D6E-409C-BE32-E72D297353CC}">
                  <c16:uniqueId val="{000000BB-388C-47CB-A342-B667CFFAB0D5}"/>
                </c:ext>
              </c:extLst>
            </c:dLbl>
            <c:dLbl>
              <c:idx val="67"/>
              <c:delete val="1"/>
              <c:extLst>
                <c:ext xmlns:c15="http://schemas.microsoft.com/office/drawing/2012/chart" uri="{CE6537A1-D6FC-4f65-9D91-7224C49458BB}"/>
                <c:ext xmlns:c16="http://schemas.microsoft.com/office/drawing/2014/chart" uri="{C3380CC4-5D6E-409C-BE32-E72D297353CC}">
                  <c16:uniqueId val="{000000BC-388C-47CB-A342-B667CFFAB0D5}"/>
                </c:ext>
              </c:extLst>
            </c:dLbl>
            <c:dLbl>
              <c:idx val="68"/>
              <c:delete val="1"/>
              <c:extLst>
                <c:ext xmlns:c15="http://schemas.microsoft.com/office/drawing/2012/chart" uri="{CE6537A1-D6FC-4f65-9D91-7224C49458BB}"/>
                <c:ext xmlns:c16="http://schemas.microsoft.com/office/drawing/2014/chart" uri="{C3380CC4-5D6E-409C-BE32-E72D297353CC}">
                  <c16:uniqueId val="{000000BD-388C-47CB-A342-B667CFFAB0D5}"/>
                </c:ext>
              </c:extLst>
            </c:dLbl>
            <c:dLbl>
              <c:idx val="69"/>
              <c:delete val="1"/>
              <c:extLst>
                <c:ext xmlns:c15="http://schemas.microsoft.com/office/drawing/2012/chart" uri="{CE6537A1-D6FC-4f65-9D91-7224C49458BB}"/>
                <c:ext xmlns:c16="http://schemas.microsoft.com/office/drawing/2014/chart" uri="{C3380CC4-5D6E-409C-BE32-E72D297353CC}">
                  <c16:uniqueId val="{000000BE-388C-47CB-A342-B667CFFAB0D5}"/>
                </c:ext>
              </c:extLst>
            </c:dLbl>
            <c:dLbl>
              <c:idx val="70"/>
              <c:delete val="1"/>
              <c:extLst>
                <c:ext xmlns:c15="http://schemas.microsoft.com/office/drawing/2012/chart" uri="{CE6537A1-D6FC-4f65-9D91-7224C49458BB}"/>
                <c:ext xmlns:c16="http://schemas.microsoft.com/office/drawing/2014/chart" uri="{C3380CC4-5D6E-409C-BE32-E72D297353CC}">
                  <c16:uniqueId val="{000000BF-388C-47CB-A342-B667CFFAB0D5}"/>
                </c:ext>
              </c:extLst>
            </c:dLbl>
            <c:dLbl>
              <c:idx val="71"/>
              <c:delete val="1"/>
              <c:extLst>
                <c:ext xmlns:c15="http://schemas.microsoft.com/office/drawing/2012/chart" uri="{CE6537A1-D6FC-4f65-9D91-7224C49458BB}"/>
                <c:ext xmlns:c16="http://schemas.microsoft.com/office/drawing/2014/chart" uri="{C3380CC4-5D6E-409C-BE32-E72D297353CC}">
                  <c16:uniqueId val="{000000C0-388C-47CB-A342-B667CFFAB0D5}"/>
                </c:ext>
              </c:extLst>
            </c:dLbl>
            <c:dLbl>
              <c:idx val="72"/>
              <c:delete val="1"/>
              <c:extLst>
                <c:ext xmlns:c15="http://schemas.microsoft.com/office/drawing/2012/chart" uri="{CE6537A1-D6FC-4f65-9D91-7224C49458BB}"/>
                <c:ext xmlns:c16="http://schemas.microsoft.com/office/drawing/2014/chart" uri="{C3380CC4-5D6E-409C-BE32-E72D297353CC}">
                  <c16:uniqueId val="{000000C1-388C-47CB-A342-B667CFFAB0D5}"/>
                </c:ext>
              </c:extLst>
            </c:dLbl>
            <c:dLbl>
              <c:idx val="73"/>
              <c:delete val="1"/>
              <c:extLst>
                <c:ext xmlns:c15="http://schemas.microsoft.com/office/drawing/2012/chart" uri="{CE6537A1-D6FC-4f65-9D91-7224C49458BB}"/>
                <c:ext xmlns:c16="http://schemas.microsoft.com/office/drawing/2014/chart" uri="{C3380CC4-5D6E-409C-BE32-E72D297353CC}">
                  <c16:uniqueId val="{000000C2-388C-47CB-A342-B667CFFAB0D5}"/>
                </c:ext>
              </c:extLst>
            </c:dLbl>
            <c:dLbl>
              <c:idx val="74"/>
              <c:delete val="1"/>
              <c:extLst>
                <c:ext xmlns:c15="http://schemas.microsoft.com/office/drawing/2012/chart" uri="{CE6537A1-D6FC-4f65-9D91-7224C49458BB}"/>
                <c:ext xmlns:c16="http://schemas.microsoft.com/office/drawing/2014/chart" uri="{C3380CC4-5D6E-409C-BE32-E72D297353CC}">
                  <c16:uniqueId val="{000000C3-388C-47CB-A342-B667CFFAB0D5}"/>
                </c:ext>
              </c:extLst>
            </c:dLbl>
            <c:dLbl>
              <c:idx val="75"/>
              <c:delete val="1"/>
              <c:extLst>
                <c:ext xmlns:c15="http://schemas.microsoft.com/office/drawing/2012/chart" uri="{CE6537A1-D6FC-4f65-9D91-7224C49458BB}"/>
                <c:ext xmlns:c16="http://schemas.microsoft.com/office/drawing/2014/chart" uri="{C3380CC4-5D6E-409C-BE32-E72D297353CC}">
                  <c16:uniqueId val="{000000C4-388C-47CB-A342-B667CFFAB0D5}"/>
                </c:ext>
              </c:extLst>
            </c:dLbl>
            <c:dLbl>
              <c:idx val="76"/>
              <c:delete val="1"/>
              <c:extLst>
                <c:ext xmlns:c15="http://schemas.microsoft.com/office/drawing/2012/chart" uri="{CE6537A1-D6FC-4f65-9D91-7224C49458BB}"/>
                <c:ext xmlns:c16="http://schemas.microsoft.com/office/drawing/2014/chart" uri="{C3380CC4-5D6E-409C-BE32-E72D297353CC}">
                  <c16:uniqueId val="{000000C5-388C-47CB-A342-B667CFFAB0D5}"/>
                </c:ext>
              </c:extLst>
            </c:dLbl>
            <c:dLbl>
              <c:idx val="77"/>
              <c:delete val="1"/>
              <c:extLst>
                <c:ext xmlns:c15="http://schemas.microsoft.com/office/drawing/2012/chart" uri="{CE6537A1-D6FC-4f65-9D91-7224C49458BB}"/>
                <c:ext xmlns:c16="http://schemas.microsoft.com/office/drawing/2014/chart" uri="{C3380CC4-5D6E-409C-BE32-E72D297353CC}">
                  <c16:uniqueId val="{000000C6-388C-47CB-A342-B667CFFAB0D5}"/>
                </c:ext>
              </c:extLst>
            </c:dLbl>
            <c:dLbl>
              <c:idx val="78"/>
              <c:delete val="1"/>
              <c:extLst>
                <c:ext xmlns:c15="http://schemas.microsoft.com/office/drawing/2012/chart" uri="{CE6537A1-D6FC-4f65-9D91-7224C49458BB}"/>
                <c:ext xmlns:c16="http://schemas.microsoft.com/office/drawing/2014/chart" uri="{C3380CC4-5D6E-409C-BE32-E72D297353CC}">
                  <c16:uniqueId val="{000000C7-388C-47CB-A342-B667CFFAB0D5}"/>
                </c:ext>
              </c:extLst>
            </c:dLbl>
            <c:dLbl>
              <c:idx val="79"/>
              <c:delete val="1"/>
              <c:extLst>
                <c:ext xmlns:c15="http://schemas.microsoft.com/office/drawing/2012/chart" uri="{CE6537A1-D6FC-4f65-9D91-7224C49458BB}"/>
                <c:ext xmlns:c16="http://schemas.microsoft.com/office/drawing/2014/chart" uri="{C3380CC4-5D6E-409C-BE32-E72D297353CC}">
                  <c16:uniqueId val="{000000C8-388C-47CB-A342-B667CFFAB0D5}"/>
                </c:ext>
              </c:extLst>
            </c:dLbl>
            <c:dLbl>
              <c:idx val="80"/>
              <c:delete val="1"/>
              <c:extLst>
                <c:ext xmlns:c15="http://schemas.microsoft.com/office/drawing/2012/chart" uri="{CE6537A1-D6FC-4f65-9D91-7224C49458BB}"/>
                <c:ext xmlns:c16="http://schemas.microsoft.com/office/drawing/2014/chart" uri="{C3380CC4-5D6E-409C-BE32-E72D297353CC}">
                  <c16:uniqueId val="{000000C9-388C-47CB-A342-B667CFFAB0D5}"/>
                </c:ext>
              </c:extLst>
            </c:dLbl>
            <c:dLbl>
              <c:idx val="81"/>
              <c:delete val="1"/>
              <c:extLst>
                <c:ext xmlns:c15="http://schemas.microsoft.com/office/drawing/2012/chart" uri="{CE6537A1-D6FC-4f65-9D91-7224C49458BB}"/>
                <c:ext xmlns:c16="http://schemas.microsoft.com/office/drawing/2014/chart" uri="{C3380CC4-5D6E-409C-BE32-E72D297353CC}">
                  <c16:uniqueId val="{000000CA-388C-47CB-A342-B667CFFAB0D5}"/>
                </c:ext>
              </c:extLst>
            </c:dLbl>
            <c:dLbl>
              <c:idx val="82"/>
              <c:delete val="1"/>
              <c:extLst>
                <c:ext xmlns:c15="http://schemas.microsoft.com/office/drawing/2012/chart" uri="{CE6537A1-D6FC-4f65-9D91-7224C49458BB}"/>
                <c:ext xmlns:c16="http://schemas.microsoft.com/office/drawing/2014/chart" uri="{C3380CC4-5D6E-409C-BE32-E72D297353CC}">
                  <c16:uniqueId val="{000000CB-388C-47CB-A342-B667CFFAB0D5}"/>
                </c:ext>
              </c:extLst>
            </c:dLbl>
            <c:dLbl>
              <c:idx val="83"/>
              <c:delete val="1"/>
              <c:extLst>
                <c:ext xmlns:c15="http://schemas.microsoft.com/office/drawing/2012/chart" uri="{CE6537A1-D6FC-4f65-9D91-7224C49458BB}"/>
                <c:ext xmlns:c16="http://schemas.microsoft.com/office/drawing/2014/chart" uri="{C3380CC4-5D6E-409C-BE32-E72D297353CC}">
                  <c16:uniqueId val="{000000CC-388C-47CB-A342-B667CFFAB0D5}"/>
                </c:ext>
              </c:extLst>
            </c:dLbl>
            <c:dLbl>
              <c:idx val="84"/>
              <c:delete val="1"/>
              <c:extLst>
                <c:ext xmlns:c15="http://schemas.microsoft.com/office/drawing/2012/chart" uri="{CE6537A1-D6FC-4f65-9D91-7224C49458BB}"/>
                <c:ext xmlns:c16="http://schemas.microsoft.com/office/drawing/2014/chart" uri="{C3380CC4-5D6E-409C-BE32-E72D297353CC}">
                  <c16:uniqueId val="{000000CD-388C-47CB-A342-B667CFFAB0D5}"/>
                </c:ext>
              </c:extLst>
            </c:dLbl>
            <c:dLbl>
              <c:idx val="85"/>
              <c:delete val="1"/>
              <c:extLst>
                <c:ext xmlns:c15="http://schemas.microsoft.com/office/drawing/2012/chart" uri="{CE6537A1-D6FC-4f65-9D91-7224C49458BB}"/>
                <c:ext xmlns:c16="http://schemas.microsoft.com/office/drawing/2014/chart" uri="{C3380CC4-5D6E-409C-BE32-E72D297353CC}">
                  <c16:uniqueId val="{000000CE-388C-47CB-A342-B667CFFAB0D5}"/>
                </c:ext>
              </c:extLst>
            </c:dLbl>
            <c:dLbl>
              <c:idx val="86"/>
              <c:delete val="1"/>
              <c:extLst>
                <c:ext xmlns:c15="http://schemas.microsoft.com/office/drawing/2012/chart" uri="{CE6537A1-D6FC-4f65-9D91-7224C49458BB}"/>
                <c:ext xmlns:c16="http://schemas.microsoft.com/office/drawing/2014/chart" uri="{C3380CC4-5D6E-409C-BE32-E72D297353CC}">
                  <c16:uniqueId val="{000000CF-388C-47CB-A342-B667CFFAB0D5}"/>
                </c:ext>
              </c:extLst>
            </c:dLbl>
            <c:dLbl>
              <c:idx val="87"/>
              <c:delete val="1"/>
              <c:extLst>
                <c:ext xmlns:c15="http://schemas.microsoft.com/office/drawing/2012/chart" uri="{CE6537A1-D6FC-4f65-9D91-7224C49458BB}"/>
                <c:ext xmlns:c16="http://schemas.microsoft.com/office/drawing/2014/chart" uri="{C3380CC4-5D6E-409C-BE32-E72D297353CC}">
                  <c16:uniqueId val="{000000D0-388C-47CB-A342-B667CFFAB0D5}"/>
                </c:ext>
              </c:extLst>
            </c:dLbl>
            <c:dLbl>
              <c:idx val="88"/>
              <c:delete val="1"/>
              <c:extLst>
                <c:ext xmlns:c15="http://schemas.microsoft.com/office/drawing/2012/chart" uri="{CE6537A1-D6FC-4f65-9D91-7224C49458BB}"/>
                <c:ext xmlns:c16="http://schemas.microsoft.com/office/drawing/2014/chart" uri="{C3380CC4-5D6E-409C-BE32-E72D297353CC}">
                  <c16:uniqueId val="{000000D1-388C-47CB-A342-B667CFFAB0D5}"/>
                </c:ext>
              </c:extLst>
            </c:dLbl>
            <c:dLbl>
              <c:idx val="89"/>
              <c:delete val="1"/>
              <c:extLst>
                <c:ext xmlns:c15="http://schemas.microsoft.com/office/drawing/2012/chart" uri="{CE6537A1-D6FC-4f65-9D91-7224C49458BB}"/>
                <c:ext xmlns:c16="http://schemas.microsoft.com/office/drawing/2014/chart" uri="{C3380CC4-5D6E-409C-BE32-E72D297353CC}">
                  <c16:uniqueId val="{000000D2-388C-47CB-A342-B667CFFAB0D5}"/>
                </c:ext>
              </c:extLst>
            </c:dLbl>
            <c:dLbl>
              <c:idx val="90"/>
              <c:delete val="1"/>
              <c:extLst>
                <c:ext xmlns:c15="http://schemas.microsoft.com/office/drawing/2012/chart" uri="{CE6537A1-D6FC-4f65-9D91-7224C49458BB}"/>
                <c:ext xmlns:c16="http://schemas.microsoft.com/office/drawing/2014/chart" uri="{C3380CC4-5D6E-409C-BE32-E72D297353CC}">
                  <c16:uniqueId val="{000000D3-388C-47CB-A342-B667CFFAB0D5}"/>
                </c:ext>
              </c:extLst>
            </c:dLbl>
            <c:dLbl>
              <c:idx val="91"/>
              <c:delete val="1"/>
              <c:extLst>
                <c:ext xmlns:c15="http://schemas.microsoft.com/office/drawing/2012/chart" uri="{CE6537A1-D6FC-4f65-9D91-7224C49458BB}"/>
                <c:ext xmlns:c16="http://schemas.microsoft.com/office/drawing/2014/chart" uri="{C3380CC4-5D6E-409C-BE32-E72D297353CC}">
                  <c16:uniqueId val="{000000D4-388C-47CB-A342-B667CFFAB0D5}"/>
                </c:ext>
              </c:extLst>
            </c:dLbl>
            <c:dLbl>
              <c:idx val="92"/>
              <c:delete val="1"/>
              <c:extLst>
                <c:ext xmlns:c15="http://schemas.microsoft.com/office/drawing/2012/chart" uri="{CE6537A1-D6FC-4f65-9D91-7224C49458BB}"/>
                <c:ext xmlns:c16="http://schemas.microsoft.com/office/drawing/2014/chart" uri="{C3380CC4-5D6E-409C-BE32-E72D297353CC}">
                  <c16:uniqueId val="{000000D5-388C-47CB-A342-B667CFFAB0D5}"/>
                </c:ext>
              </c:extLst>
            </c:dLbl>
            <c:dLbl>
              <c:idx val="93"/>
              <c:delete val="1"/>
              <c:extLst>
                <c:ext xmlns:c15="http://schemas.microsoft.com/office/drawing/2012/chart" uri="{CE6537A1-D6FC-4f65-9D91-7224C49458BB}"/>
                <c:ext xmlns:c16="http://schemas.microsoft.com/office/drawing/2014/chart" uri="{C3380CC4-5D6E-409C-BE32-E72D297353CC}">
                  <c16:uniqueId val="{000000D6-388C-47CB-A342-B667CFFAB0D5}"/>
                </c:ext>
              </c:extLst>
            </c:dLbl>
            <c:dLbl>
              <c:idx val="94"/>
              <c:delete val="1"/>
              <c:extLst>
                <c:ext xmlns:c15="http://schemas.microsoft.com/office/drawing/2012/chart" uri="{CE6537A1-D6FC-4f65-9D91-7224C49458BB}"/>
                <c:ext xmlns:c16="http://schemas.microsoft.com/office/drawing/2014/chart" uri="{C3380CC4-5D6E-409C-BE32-E72D297353CC}">
                  <c16:uniqueId val="{000000D7-388C-47CB-A342-B667CFFAB0D5}"/>
                </c:ext>
              </c:extLst>
            </c:dLbl>
            <c:dLbl>
              <c:idx val="95"/>
              <c:delete val="1"/>
              <c:extLst>
                <c:ext xmlns:c15="http://schemas.microsoft.com/office/drawing/2012/chart" uri="{CE6537A1-D6FC-4f65-9D91-7224C49458BB}"/>
                <c:ext xmlns:c16="http://schemas.microsoft.com/office/drawing/2014/chart" uri="{C3380CC4-5D6E-409C-BE32-E72D297353CC}">
                  <c16:uniqueId val="{000000D8-388C-47CB-A342-B667CFFAB0D5}"/>
                </c:ext>
              </c:extLst>
            </c:dLbl>
            <c:dLbl>
              <c:idx val="96"/>
              <c:delete val="1"/>
              <c:extLst>
                <c:ext xmlns:c15="http://schemas.microsoft.com/office/drawing/2012/chart" uri="{CE6537A1-D6FC-4f65-9D91-7224C49458BB}"/>
                <c:ext xmlns:c16="http://schemas.microsoft.com/office/drawing/2014/chart" uri="{C3380CC4-5D6E-409C-BE32-E72D297353CC}">
                  <c16:uniqueId val="{000000D9-388C-47CB-A342-B667CFFAB0D5}"/>
                </c:ext>
              </c:extLst>
            </c:dLbl>
            <c:dLbl>
              <c:idx val="97"/>
              <c:delete val="1"/>
              <c:extLst>
                <c:ext xmlns:c15="http://schemas.microsoft.com/office/drawing/2012/chart" uri="{CE6537A1-D6FC-4f65-9D91-7224C49458BB}"/>
                <c:ext xmlns:c16="http://schemas.microsoft.com/office/drawing/2014/chart" uri="{C3380CC4-5D6E-409C-BE32-E72D297353CC}">
                  <c16:uniqueId val="{000000DA-388C-47CB-A342-B667CFFAB0D5}"/>
                </c:ext>
              </c:extLst>
            </c:dLbl>
            <c:dLbl>
              <c:idx val="98"/>
              <c:delete val="1"/>
              <c:extLst>
                <c:ext xmlns:c15="http://schemas.microsoft.com/office/drawing/2012/chart" uri="{CE6537A1-D6FC-4f65-9D91-7224C49458BB}"/>
                <c:ext xmlns:c16="http://schemas.microsoft.com/office/drawing/2014/chart" uri="{C3380CC4-5D6E-409C-BE32-E72D297353CC}">
                  <c16:uniqueId val="{000000DB-388C-47CB-A342-B667CFFAB0D5}"/>
                </c:ext>
              </c:extLst>
            </c:dLbl>
            <c:dLbl>
              <c:idx val="99"/>
              <c:delete val="1"/>
              <c:extLst>
                <c:ext xmlns:c15="http://schemas.microsoft.com/office/drawing/2012/chart" uri="{CE6537A1-D6FC-4f65-9D91-7224C49458BB}"/>
                <c:ext xmlns:c16="http://schemas.microsoft.com/office/drawing/2014/chart" uri="{C3380CC4-5D6E-409C-BE32-E72D297353CC}">
                  <c16:uniqueId val="{000000DC-388C-47CB-A342-B667CFFAB0D5}"/>
                </c:ext>
              </c:extLst>
            </c:dLbl>
            <c:dLbl>
              <c:idx val="100"/>
              <c:delete val="1"/>
              <c:extLst>
                <c:ext xmlns:c15="http://schemas.microsoft.com/office/drawing/2012/chart" uri="{CE6537A1-D6FC-4f65-9D91-7224C49458BB}"/>
                <c:ext xmlns:c16="http://schemas.microsoft.com/office/drawing/2014/chart" uri="{C3380CC4-5D6E-409C-BE32-E72D297353CC}">
                  <c16:uniqueId val="{000000DD-388C-47CB-A342-B667CFFAB0D5}"/>
                </c:ext>
              </c:extLst>
            </c:dLbl>
            <c:dLbl>
              <c:idx val="101"/>
              <c:delete val="1"/>
              <c:extLst>
                <c:ext xmlns:c15="http://schemas.microsoft.com/office/drawing/2012/chart" uri="{CE6537A1-D6FC-4f65-9D91-7224C49458BB}"/>
                <c:ext xmlns:c16="http://schemas.microsoft.com/office/drawing/2014/chart" uri="{C3380CC4-5D6E-409C-BE32-E72D297353CC}">
                  <c16:uniqueId val="{000000DE-388C-47CB-A342-B667CFFAB0D5}"/>
                </c:ext>
              </c:extLst>
            </c:dLbl>
            <c:dLbl>
              <c:idx val="102"/>
              <c:delete val="1"/>
              <c:extLst>
                <c:ext xmlns:c15="http://schemas.microsoft.com/office/drawing/2012/chart" uri="{CE6537A1-D6FC-4f65-9D91-7224C49458BB}"/>
                <c:ext xmlns:c16="http://schemas.microsoft.com/office/drawing/2014/chart" uri="{C3380CC4-5D6E-409C-BE32-E72D297353CC}">
                  <c16:uniqueId val="{000000DF-388C-47CB-A342-B667CFFAB0D5}"/>
                </c:ext>
              </c:extLst>
            </c:dLbl>
            <c:dLbl>
              <c:idx val="103"/>
              <c:delete val="1"/>
              <c:extLst>
                <c:ext xmlns:c15="http://schemas.microsoft.com/office/drawing/2012/chart" uri="{CE6537A1-D6FC-4f65-9D91-7224C49458BB}"/>
                <c:ext xmlns:c16="http://schemas.microsoft.com/office/drawing/2014/chart" uri="{C3380CC4-5D6E-409C-BE32-E72D297353CC}">
                  <c16:uniqueId val="{000000E0-388C-47CB-A342-B667CFFAB0D5}"/>
                </c:ext>
              </c:extLst>
            </c:dLbl>
            <c:dLbl>
              <c:idx val="104"/>
              <c:delete val="1"/>
              <c:extLst>
                <c:ext xmlns:c15="http://schemas.microsoft.com/office/drawing/2012/chart" uri="{CE6537A1-D6FC-4f65-9D91-7224C49458BB}"/>
                <c:ext xmlns:c16="http://schemas.microsoft.com/office/drawing/2014/chart" uri="{C3380CC4-5D6E-409C-BE32-E72D297353CC}">
                  <c16:uniqueId val="{000000E1-388C-47CB-A342-B667CFFAB0D5}"/>
                </c:ext>
              </c:extLst>
            </c:dLbl>
            <c:dLbl>
              <c:idx val="105"/>
              <c:delete val="1"/>
              <c:extLst>
                <c:ext xmlns:c15="http://schemas.microsoft.com/office/drawing/2012/chart" uri="{CE6537A1-D6FC-4f65-9D91-7224C49458BB}"/>
                <c:ext xmlns:c16="http://schemas.microsoft.com/office/drawing/2014/chart" uri="{C3380CC4-5D6E-409C-BE32-E72D297353CC}">
                  <c16:uniqueId val="{000000E2-388C-47CB-A342-B667CFFAB0D5}"/>
                </c:ext>
              </c:extLst>
            </c:dLbl>
            <c:dLbl>
              <c:idx val="106"/>
              <c:delete val="1"/>
              <c:extLst>
                <c:ext xmlns:c15="http://schemas.microsoft.com/office/drawing/2012/chart" uri="{CE6537A1-D6FC-4f65-9D91-7224C49458BB}"/>
                <c:ext xmlns:c16="http://schemas.microsoft.com/office/drawing/2014/chart" uri="{C3380CC4-5D6E-409C-BE32-E72D297353CC}">
                  <c16:uniqueId val="{000000E3-388C-47CB-A342-B667CFFAB0D5}"/>
                </c:ext>
              </c:extLst>
            </c:dLbl>
            <c:dLbl>
              <c:idx val="107"/>
              <c:delete val="1"/>
              <c:extLst>
                <c:ext xmlns:c15="http://schemas.microsoft.com/office/drawing/2012/chart" uri="{CE6537A1-D6FC-4f65-9D91-7224C49458BB}"/>
                <c:ext xmlns:c16="http://schemas.microsoft.com/office/drawing/2014/chart" uri="{C3380CC4-5D6E-409C-BE32-E72D297353CC}">
                  <c16:uniqueId val="{000000E4-388C-47CB-A342-B667CFFAB0D5}"/>
                </c:ext>
              </c:extLst>
            </c:dLbl>
            <c:dLbl>
              <c:idx val="108"/>
              <c:delete val="1"/>
              <c:extLst>
                <c:ext xmlns:c15="http://schemas.microsoft.com/office/drawing/2012/chart" uri="{CE6537A1-D6FC-4f65-9D91-7224C49458BB}"/>
                <c:ext xmlns:c16="http://schemas.microsoft.com/office/drawing/2014/chart" uri="{C3380CC4-5D6E-409C-BE32-E72D297353CC}">
                  <c16:uniqueId val="{000000E5-388C-47CB-A342-B667CFFAB0D5}"/>
                </c:ext>
              </c:extLst>
            </c:dLbl>
            <c:dLbl>
              <c:idx val="109"/>
              <c:delete val="1"/>
              <c:extLst>
                <c:ext xmlns:c15="http://schemas.microsoft.com/office/drawing/2012/chart" uri="{CE6537A1-D6FC-4f65-9D91-7224C49458BB}"/>
                <c:ext xmlns:c16="http://schemas.microsoft.com/office/drawing/2014/chart" uri="{C3380CC4-5D6E-409C-BE32-E72D297353CC}">
                  <c16:uniqueId val="{000000E6-388C-47CB-A342-B667CFFAB0D5}"/>
                </c:ext>
              </c:extLst>
            </c:dLbl>
            <c:dLbl>
              <c:idx val="110"/>
              <c:delete val="1"/>
              <c:extLst>
                <c:ext xmlns:c15="http://schemas.microsoft.com/office/drawing/2012/chart" uri="{CE6537A1-D6FC-4f65-9D91-7224C49458BB}"/>
                <c:ext xmlns:c16="http://schemas.microsoft.com/office/drawing/2014/chart" uri="{C3380CC4-5D6E-409C-BE32-E72D297353CC}">
                  <c16:uniqueId val="{000000E7-388C-47CB-A342-B667CFFAB0D5}"/>
                </c:ext>
              </c:extLst>
            </c:dLbl>
            <c:dLbl>
              <c:idx val="111"/>
              <c:delete val="1"/>
              <c:extLst>
                <c:ext xmlns:c15="http://schemas.microsoft.com/office/drawing/2012/chart" uri="{CE6537A1-D6FC-4f65-9D91-7224C49458BB}"/>
                <c:ext xmlns:c16="http://schemas.microsoft.com/office/drawing/2014/chart" uri="{C3380CC4-5D6E-409C-BE32-E72D297353CC}">
                  <c16:uniqueId val="{000000E8-388C-47CB-A342-B667CFFAB0D5}"/>
                </c:ext>
              </c:extLst>
            </c:dLbl>
            <c:dLbl>
              <c:idx val="112"/>
              <c:delete val="1"/>
              <c:extLst>
                <c:ext xmlns:c15="http://schemas.microsoft.com/office/drawing/2012/chart" uri="{CE6537A1-D6FC-4f65-9D91-7224C49458BB}"/>
                <c:ext xmlns:c16="http://schemas.microsoft.com/office/drawing/2014/chart" uri="{C3380CC4-5D6E-409C-BE32-E72D297353CC}">
                  <c16:uniqueId val="{000000E9-388C-47CB-A342-B667CFFAB0D5}"/>
                </c:ext>
              </c:extLst>
            </c:dLbl>
            <c:dLbl>
              <c:idx val="113"/>
              <c:delete val="1"/>
              <c:extLst>
                <c:ext xmlns:c15="http://schemas.microsoft.com/office/drawing/2012/chart" uri="{CE6537A1-D6FC-4f65-9D91-7224C49458BB}"/>
                <c:ext xmlns:c16="http://schemas.microsoft.com/office/drawing/2014/chart" uri="{C3380CC4-5D6E-409C-BE32-E72D297353CC}">
                  <c16:uniqueId val="{000000EA-388C-47CB-A342-B667CFFAB0D5}"/>
                </c:ext>
              </c:extLst>
            </c:dLbl>
            <c:dLbl>
              <c:idx val="114"/>
              <c:delete val="1"/>
              <c:extLst>
                <c:ext xmlns:c15="http://schemas.microsoft.com/office/drawing/2012/chart" uri="{CE6537A1-D6FC-4f65-9D91-7224C49458BB}"/>
                <c:ext xmlns:c16="http://schemas.microsoft.com/office/drawing/2014/chart" uri="{C3380CC4-5D6E-409C-BE32-E72D297353CC}">
                  <c16:uniqueId val="{000000EB-388C-47CB-A342-B667CFFAB0D5}"/>
                </c:ext>
              </c:extLst>
            </c:dLbl>
            <c:dLbl>
              <c:idx val="115"/>
              <c:delete val="1"/>
              <c:extLst>
                <c:ext xmlns:c15="http://schemas.microsoft.com/office/drawing/2012/chart" uri="{CE6537A1-D6FC-4f65-9D91-7224C49458BB}"/>
                <c:ext xmlns:c16="http://schemas.microsoft.com/office/drawing/2014/chart" uri="{C3380CC4-5D6E-409C-BE32-E72D297353CC}">
                  <c16:uniqueId val="{000000EC-388C-47CB-A342-B667CFFAB0D5}"/>
                </c:ext>
              </c:extLst>
            </c:dLbl>
            <c:dLbl>
              <c:idx val="116"/>
              <c:delete val="1"/>
              <c:extLst>
                <c:ext xmlns:c15="http://schemas.microsoft.com/office/drawing/2012/chart" uri="{CE6537A1-D6FC-4f65-9D91-7224C49458BB}"/>
                <c:ext xmlns:c16="http://schemas.microsoft.com/office/drawing/2014/chart" uri="{C3380CC4-5D6E-409C-BE32-E72D297353CC}">
                  <c16:uniqueId val="{000000ED-388C-47CB-A342-B667CFFAB0D5}"/>
                </c:ext>
              </c:extLst>
            </c:dLbl>
            <c:dLbl>
              <c:idx val="117"/>
              <c:delete val="1"/>
              <c:extLst>
                <c:ext xmlns:c15="http://schemas.microsoft.com/office/drawing/2012/chart" uri="{CE6537A1-D6FC-4f65-9D91-7224C49458BB}"/>
                <c:ext xmlns:c16="http://schemas.microsoft.com/office/drawing/2014/chart" uri="{C3380CC4-5D6E-409C-BE32-E72D297353CC}">
                  <c16:uniqueId val="{000000EE-388C-47CB-A342-B667CFFAB0D5}"/>
                </c:ext>
              </c:extLst>
            </c:dLbl>
            <c:dLbl>
              <c:idx val="118"/>
              <c:delete val="1"/>
              <c:extLst>
                <c:ext xmlns:c15="http://schemas.microsoft.com/office/drawing/2012/chart" uri="{CE6537A1-D6FC-4f65-9D91-7224C49458BB}"/>
                <c:ext xmlns:c16="http://schemas.microsoft.com/office/drawing/2014/chart" uri="{C3380CC4-5D6E-409C-BE32-E72D297353CC}">
                  <c16:uniqueId val="{000000EF-388C-47CB-A342-B667CFFAB0D5}"/>
                </c:ext>
              </c:extLst>
            </c:dLbl>
            <c:dLbl>
              <c:idx val="119"/>
              <c:delete val="1"/>
              <c:extLst>
                <c:ext xmlns:c15="http://schemas.microsoft.com/office/drawing/2012/chart" uri="{CE6537A1-D6FC-4f65-9D91-7224C49458BB}"/>
                <c:ext xmlns:c16="http://schemas.microsoft.com/office/drawing/2014/chart" uri="{C3380CC4-5D6E-409C-BE32-E72D297353CC}">
                  <c16:uniqueId val="{000000F0-388C-47CB-A342-B667CFFAB0D5}"/>
                </c:ext>
              </c:extLst>
            </c:dLbl>
            <c:dLbl>
              <c:idx val="120"/>
              <c:delete val="1"/>
              <c:extLst>
                <c:ext xmlns:c15="http://schemas.microsoft.com/office/drawing/2012/chart" uri="{CE6537A1-D6FC-4f65-9D91-7224C49458BB}"/>
                <c:ext xmlns:c16="http://schemas.microsoft.com/office/drawing/2014/chart" uri="{C3380CC4-5D6E-409C-BE32-E72D297353CC}">
                  <c16:uniqueId val="{000000F1-388C-47CB-A342-B667CFFAB0D5}"/>
                </c:ext>
              </c:extLst>
            </c:dLbl>
            <c:dLbl>
              <c:idx val="121"/>
              <c:delete val="1"/>
              <c:extLst>
                <c:ext xmlns:c15="http://schemas.microsoft.com/office/drawing/2012/chart" uri="{CE6537A1-D6FC-4f65-9D91-7224C49458BB}"/>
                <c:ext xmlns:c16="http://schemas.microsoft.com/office/drawing/2014/chart" uri="{C3380CC4-5D6E-409C-BE32-E72D297353CC}">
                  <c16:uniqueId val="{000000F2-388C-47CB-A342-B667CFFAB0D5}"/>
                </c:ext>
              </c:extLst>
            </c:dLbl>
            <c:dLbl>
              <c:idx val="122"/>
              <c:layout>
                <c:manualLayout>
                  <c:x val="1.7638888888887596E-3"/>
                  <c:y val="-7.2319444444444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63-41A4-B74D-89CCF9F52361}"/>
                </c:ext>
              </c:extLst>
            </c:dLbl>
            <c:spPr>
              <a:solidFill>
                <a:schemeClr val="accent1">
                  <a:lumMod val="40000"/>
                  <a:lumOff val="60000"/>
                </a:schemeClr>
              </a:solidFill>
              <a:ln>
                <a:solidFill>
                  <a:schemeClr val="tx1"/>
                </a:solid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ICU!$I$73:$I$200</c:f>
              <c:numCache>
                <c:formatCode>m/d/yyyy</c:formatCode>
                <c:ptCount val="128"/>
                <c:pt idx="0">
                  <c:v>43958</c:v>
                </c:pt>
                <c:pt idx="1">
                  <c:v>43959</c:v>
                </c:pt>
                <c:pt idx="2">
                  <c:v>43960</c:v>
                </c:pt>
                <c:pt idx="3">
                  <c:v>43961</c:v>
                </c:pt>
                <c:pt idx="4">
                  <c:v>43962</c:v>
                </c:pt>
                <c:pt idx="5">
                  <c:v>43963</c:v>
                </c:pt>
                <c:pt idx="6">
                  <c:v>43964</c:v>
                </c:pt>
                <c:pt idx="7">
                  <c:v>43965</c:v>
                </c:pt>
                <c:pt idx="8">
                  <c:v>43966</c:v>
                </c:pt>
                <c:pt idx="9">
                  <c:v>43967</c:v>
                </c:pt>
                <c:pt idx="10">
                  <c:v>43968</c:v>
                </c:pt>
                <c:pt idx="11">
                  <c:v>43969</c:v>
                </c:pt>
                <c:pt idx="12">
                  <c:v>43970</c:v>
                </c:pt>
                <c:pt idx="13">
                  <c:v>43971</c:v>
                </c:pt>
                <c:pt idx="14">
                  <c:v>43972</c:v>
                </c:pt>
                <c:pt idx="15">
                  <c:v>43973</c:v>
                </c:pt>
                <c:pt idx="16">
                  <c:v>43974</c:v>
                </c:pt>
                <c:pt idx="17">
                  <c:v>43975</c:v>
                </c:pt>
                <c:pt idx="18">
                  <c:v>43976</c:v>
                </c:pt>
                <c:pt idx="19">
                  <c:v>43977</c:v>
                </c:pt>
                <c:pt idx="20">
                  <c:v>43978</c:v>
                </c:pt>
                <c:pt idx="21">
                  <c:v>43979</c:v>
                </c:pt>
                <c:pt idx="22">
                  <c:v>43980</c:v>
                </c:pt>
                <c:pt idx="23">
                  <c:v>43981</c:v>
                </c:pt>
                <c:pt idx="24">
                  <c:v>43982</c:v>
                </c:pt>
                <c:pt idx="25">
                  <c:v>43983</c:v>
                </c:pt>
                <c:pt idx="26">
                  <c:v>43984</c:v>
                </c:pt>
                <c:pt idx="27">
                  <c:v>43985</c:v>
                </c:pt>
                <c:pt idx="28">
                  <c:v>43986</c:v>
                </c:pt>
                <c:pt idx="29">
                  <c:v>43987</c:v>
                </c:pt>
                <c:pt idx="30">
                  <c:v>43988</c:v>
                </c:pt>
                <c:pt idx="31">
                  <c:v>43989</c:v>
                </c:pt>
                <c:pt idx="32">
                  <c:v>43990</c:v>
                </c:pt>
                <c:pt idx="33">
                  <c:v>43991</c:v>
                </c:pt>
                <c:pt idx="34">
                  <c:v>43992</c:v>
                </c:pt>
                <c:pt idx="35">
                  <c:v>43993</c:v>
                </c:pt>
                <c:pt idx="36">
                  <c:v>43994</c:v>
                </c:pt>
                <c:pt idx="37">
                  <c:v>43995</c:v>
                </c:pt>
                <c:pt idx="38">
                  <c:v>43996</c:v>
                </c:pt>
                <c:pt idx="39">
                  <c:v>43997</c:v>
                </c:pt>
                <c:pt idx="40">
                  <c:v>43998</c:v>
                </c:pt>
                <c:pt idx="41">
                  <c:v>43999</c:v>
                </c:pt>
                <c:pt idx="42">
                  <c:v>44000</c:v>
                </c:pt>
                <c:pt idx="43">
                  <c:v>44001</c:v>
                </c:pt>
                <c:pt idx="44">
                  <c:v>44002</c:v>
                </c:pt>
                <c:pt idx="45">
                  <c:v>44003</c:v>
                </c:pt>
                <c:pt idx="46">
                  <c:v>44004</c:v>
                </c:pt>
                <c:pt idx="47">
                  <c:v>44005</c:v>
                </c:pt>
                <c:pt idx="48">
                  <c:v>44006</c:v>
                </c:pt>
                <c:pt idx="49">
                  <c:v>44007</c:v>
                </c:pt>
                <c:pt idx="50">
                  <c:v>44008</c:v>
                </c:pt>
                <c:pt idx="51">
                  <c:v>44009</c:v>
                </c:pt>
                <c:pt idx="52">
                  <c:v>44010</c:v>
                </c:pt>
                <c:pt idx="53">
                  <c:v>44011</c:v>
                </c:pt>
                <c:pt idx="54">
                  <c:v>44012</c:v>
                </c:pt>
                <c:pt idx="55">
                  <c:v>44013</c:v>
                </c:pt>
                <c:pt idx="56">
                  <c:v>44014</c:v>
                </c:pt>
                <c:pt idx="57">
                  <c:v>44015</c:v>
                </c:pt>
                <c:pt idx="58">
                  <c:v>44016</c:v>
                </c:pt>
                <c:pt idx="59">
                  <c:v>44017</c:v>
                </c:pt>
                <c:pt idx="60">
                  <c:v>44018</c:v>
                </c:pt>
                <c:pt idx="61">
                  <c:v>44019</c:v>
                </c:pt>
                <c:pt idx="62">
                  <c:v>44020</c:v>
                </c:pt>
                <c:pt idx="63">
                  <c:v>44021</c:v>
                </c:pt>
                <c:pt idx="64">
                  <c:v>44022</c:v>
                </c:pt>
                <c:pt idx="65">
                  <c:v>44023</c:v>
                </c:pt>
                <c:pt idx="66">
                  <c:v>44024</c:v>
                </c:pt>
                <c:pt idx="67">
                  <c:v>44025</c:v>
                </c:pt>
                <c:pt idx="68">
                  <c:v>44026</c:v>
                </c:pt>
                <c:pt idx="69">
                  <c:v>44027</c:v>
                </c:pt>
                <c:pt idx="70">
                  <c:v>44028</c:v>
                </c:pt>
                <c:pt idx="71">
                  <c:v>44029</c:v>
                </c:pt>
                <c:pt idx="72">
                  <c:v>44030</c:v>
                </c:pt>
                <c:pt idx="73">
                  <c:v>44031</c:v>
                </c:pt>
                <c:pt idx="74">
                  <c:v>44032</c:v>
                </c:pt>
                <c:pt idx="75">
                  <c:v>44033</c:v>
                </c:pt>
                <c:pt idx="76">
                  <c:v>44034</c:v>
                </c:pt>
                <c:pt idx="77">
                  <c:v>44035</c:v>
                </c:pt>
                <c:pt idx="78">
                  <c:v>44036</c:v>
                </c:pt>
                <c:pt idx="79">
                  <c:v>44037</c:v>
                </c:pt>
                <c:pt idx="80">
                  <c:v>44038</c:v>
                </c:pt>
                <c:pt idx="81">
                  <c:v>44039</c:v>
                </c:pt>
                <c:pt idx="82">
                  <c:v>44040</c:v>
                </c:pt>
                <c:pt idx="83">
                  <c:v>44041</c:v>
                </c:pt>
                <c:pt idx="84">
                  <c:v>44042</c:v>
                </c:pt>
                <c:pt idx="85">
                  <c:v>44043</c:v>
                </c:pt>
                <c:pt idx="86">
                  <c:v>44044</c:v>
                </c:pt>
                <c:pt idx="87">
                  <c:v>44045</c:v>
                </c:pt>
                <c:pt idx="88">
                  <c:v>44046</c:v>
                </c:pt>
                <c:pt idx="89">
                  <c:v>44047</c:v>
                </c:pt>
                <c:pt idx="90">
                  <c:v>44048</c:v>
                </c:pt>
                <c:pt idx="91">
                  <c:v>44049</c:v>
                </c:pt>
                <c:pt idx="92">
                  <c:v>44050</c:v>
                </c:pt>
                <c:pt idx="93">
                  <c:v>44051</c:v>
                </c:pt>
                <c:pt idx="94">
                  <c:v>44052</c:v>
                </c:pt>
                <c:pt idx="95">
                  <c:v>44053</c:v>
                </c:pt>
                <c:pt idx="96">
                  <c:v>44054</c:v>
                </c:pt>
                <c:pt idx="97">
                  <c:v>44055</c:v>
                </c:pt>
                <c:pt idx="98">
                  <c:v>44056</c:v>
                </c:pt>
                <c:pt idx="99">
                  <c:v>44057</c:v>
                </c:pt>
                <c:pt idx="100">
                  <c:v>44058</c:v>
                </c:pt>
                <c:pt idx="101">
                  <c:v>44059</c:v>
                </c:pt>
                <c:pt idx="102">
                  <c:v>44060</c:v>
                </c:pt>
                <c:pt idx="103">
                  <c:v>44061</c:v>
                </c:pt>
                <c:pt idx="104">
                  <c:v>44062</c:v>
                </c:pt>
                <c:pt idx="105">
                  <c:v>44063</c:v>
                </c:pt>
                <c:pt idx="106">
                  <c:v>44064</c:v>
                </c:pt>
                <c:pt idx="107">
                  <c:v>44065</c:v>
                </c:pt>
                <c:pt idx="108">
                  <c:v>44066</c:v>
                </c:pt>
                <c:pt idx="109">
                  <c:v>44067</c:v>
                </c:pt>
                <c:pt idx="110">
                  <c:v>44068</c:v>
                </c:pt>
                <c:pt idx="111">
                  <c:v>44069</c:v>
                </c:pt>
                <c:pt idx="112">
                  <c:v>44070</c:v>
                </c:pt>
                <c:pt idx="113">
                  <c:v>44071</c:v>
                </c:pt>
                <c:pt idx="114">
                  <c:v>44072</c:v>
                </c:pt>
                <c:pt idx="115">
                  <c:v>44073</c:v>
                </c:pt>
                <c:pt idx="116">
                  <c:v>44074</c:v>
                </c:pt>
                <c:pt idx="117">
                  <c:v>44075</c:v>
                </c:pt>
                <c:pt idx="118">
                  <c:v>44076</c:v>
                </c:pt>
                <c:pt idx="119">
                  <c:v>44077</c:v>
                </c:pt>
                <c:pt idx="120">
                  <c:v>44078</c:v>
                </c:pt>
                <c:pt idx="121">
                  <c:v>44079</c:v>
                </c:pt>
                <c:pt idx="122">
                  <c:v>44080</c:v>
                </c:pt>
                <c:pt idx="123">
                  <c:v>44081</c:v>
                </c:pt>
                <c:pt idx="124">
                  <c:v>44082</c:v>
                </c:pt>
                <c:pt idx="125">
                  <c:v>44083</c:v>
                </c:pt>
                <c:pt idx="126">
                  <c:v>44084</c:v>
                </c:pt>
                <c:pt idx="127">
                  <c:v>44085</c:v>
                </c:pt>
              </c:numCache>
            </c:numRef>
          </c:cat>
          <c:val>
            <c:numRef>
              <c:f>ICU!$D$73:$D$200</c:f>
              <c:numCache>
                <c:formatCode>General</c:formatCode>
                <c:ptCount val="128"/>
                <c:pt idx="0">
                  <c:v>566</c:v>
                </c:pt>
                <c:pt idx="1">
                  <c:v>549</c:v>
                </c:pt>
                <c:pt idx="2">
                  <c:v>526</c:v>
                </c:pt>
                <c:pt idx="3">
                  <c:v>492</c:v>
                </c:pt>
                <c:pt idx="4">
                  <c:v>483</c:v>
                </c:pt>
                <c:pt idx="5">
                  <c:v>451</c:v>
                </c:pt>
                <c:pt idx="6">
                  <c:v>422</c:v>
                </c:pt>
                <c:pt idx="7">
                  <c:v>403</c:v>
                </c:pt>
                <c:pt idx="8">
                  <c:v>375</c:v>
                </c:pt>
                <c:pt idx="9">
                  <c:v>343</c:v>
                </c:pt>
                <c:pt idx="10">
                  <c:v>346</c:v>
                </c:pt>
                <c:pt idx="11">
                  <c:v>320</c:v>
                </c:pt>
                <c:pt idx="12">
                  <c:v>291</c:v>
                </c:pt>
                <c:pt idx="13">
                  <c:v>274</c:v>
                </c:pt>
                <c:pt idx="14">
                  <c:v>254</c:v>
                </c:pt>
                <c:pt idx="15">
                  <c:v>251</c:v>
                </c:pt>
                <c:pt idx="16">
                  <c:v>226</c:v>
                </c:pt>
                <c:pt idx="17">
                  <c:v>222</c:v>
                </c:pt>
                <c:pt idx="18">
                  <c:v>222</c:v>
                </c:pt>
                <c:pt idx="19">
                  <c:v>187</c:v>
                </c:pt>
                <c:pt idx="20">
                  <c:v>188</c:v>
                </c:pt>
                <c:pt idx="21">
                  <c:v>181</c:v>
                </c:pt>
                <c:pt idx="22">
                  <c:v>179</c:v>
                </c:pt>
                <c:pt idx="23">
                  <c:v>169</c:v>
                </c:pt>
                <c:pt idx="24">
                  <c:v>158</c:v>
                </c:pt>
                <c:pt idx="25">
                  <c:v>157</c:v>
                </c:pt>
                <c:pt idx="26">
                  <c:v>153</c:v>
                </c:pt>
                <c:pt idx="27">
                  <c:v>116</c:v>
                </c:pt>
                <c:pt idx="28">
                  <c:v>113</c:v>
                </c:pt>
                <c:pt idx="29">
                  <c:v>97</c:v>
                </c:pt>
                <c:pt idx="30">
                  <c:v>96</c:v>
                </c:pt>
                <c:pt idx="31">
                  <c:v>96</c:v>
                </c:pt>
                <c:pt idx="32">
                  <c:v>92</c:v>
                </c:pt>
                <c:pt idx="33">
                  <c:v>91</c:v>
                </c:pt>
                <c:pt idx="34">
                  <c:v>80</c:v>
                </c:pt>
                <c:pt idx="35">
                  <c:v>77</c:v>
                </c:pt>
                <c:pt idx="36">
                  <c:v>73</c:v>
                </c:pt>
                <c:pt idx="37">
                  <c:v>77</c:v>
                </c:pt>
                <c:pt idx="38">
                  <c:v>79</c:v>
                </c:pt>
                <c:pt idx="39">
                  <c:v>87</c:v>
                </c:pt>
                <c:pt idx="40">
                  <c:v>78</c:v>
                </c:pt>
                <c:pt idx="41">
                  <c:v>73</c:v>
                </c:pt>
                <c:pt idx="42">
                  <c:v>67</c:v>
                </c:pt>
                <c:pt idx="43">
                  <c:v>57</c:v>
                </c:pt>
                <c:pt idx="44">
                  <c:v>57</c:v>
                </c:pt>
                <c:pt idx="45">
                  <c:v>55</c:v>
                </c:pt>
                <c:pt idx="46">
                  <c:v>59</c:v>
                </c:pt>
                <c:pt idx="47">
                  <c:v>48</c:v>
                </c:pt>
                <c:pt idx="48">
                  <c:v>49</c:v>
                </c:pt>
                <c:pt idx="49">
                  <c:v>49</c:v>
                </c:pt>
                <c:pt idx="50">
                  <c:v>39</c:v>
                </c:pt>
                <c:pt idx="51">
                  <c:v>29</c:v>
                </c:pt>
                <c:pt idx="52">
                  <c:v>30</c:v>
                </c:pt>
                <c:pt idx="53">
                  <c:v>32</c:v>
                </c:pt>
                <c:pt idx="54">
                  <c:v>29</c:v>
                </c:pt>
                <c:pt idx="55">
                  <c:v>28</c:v>
                </c:pt>
                <c:pt idx="56">
                  <c:v>25</c:v>
                </c:pt>
                <c:pt idx="57">
                  <c:v>20</c:v>
                </c:pt>
                <c:pt idx="58">
                  <c:v>18</c:v>
                </c:pt>
                <c:pt idx="59">
                  <c:v>18</c:v>
                </c:pt>
                <c:pt idx="60">
                  <c:v>23</c:v>
                </c:pt>
                <c:pt idx="61">
                  <c:v>24</c:v>
                </c:pt>
                <c:pt idx="62">
                  <c:v>20</c:v>
                </c:pt>
                <c:pt idx="63">
                  <c:v>21</c:v>
                </c:pt>
                <c:pt idx="64">
                  <c:v>25</c:v>
                </c:pt>
                <c:pt idx="65">
                  <c:v>26</c:v>
                </c:pt>
                <c:pt idx="66">
                  <c:v>24</c:v>
                </c:pt>
                <c:pt idx="67">
                  <c:v>24</c:v>
                </c:pt>
                <c:pt idx="68">
                  <c:v>21</c:v>
                </c:pt>
                <c:pt idx="69">
                  <c:v>20</c:v>
                </c:pt>
                <c:pt idx="70">
                  <c:v>15</c:v>
                </c:pt>
                <c:pt idx="71">
                  <c:v>15</c:v>
                </c:pt>
                <c:pt idx="72">
                  <c:v>16</c:v>
                </c:pt>
                <c:pt idx="73">
                  <c:v>17</c:v>
                </c:pt>
                <c:pt idx="74">
                  <c:v>16</c:v>
                </c:pt>
                <c:pt idx="75">
                  <c:v>15</c:v>
                </c:pt>
                <c:pt idx="76">
                  <c:v>17</c:v>
                </c:pt>
                <c:pt idx="77">
                  <c:v>23</c:v>
                </c:pt>
                <c:pt idx="78">
                  <c:v>17</c:v>
                </c:pt>
                <c:pt idx="79">
                  <c:v>18</c:v>
                </c:pt>
                <c:pt idx="80">
                  <c:v>16</c:v>
                </c:pt>
                <c:pt idx="81">
                  <c:v>21</c:v>
                </c:pt>
                <c:pt idx="82">
                  <c:v>19</c:v>
                </c:pt>
                <c:pt idx="83">
                  <c:v>17</c:v>
                </c:pt>
                <c:pt idx="84">
                  <c:v>14</c:v>
                </c:pt>
                <c:pt idx="85">
                  <c:v>19</c:v>
                </c:pt>
                <c:pt idx="86">
                  <c:v>22</c:v>
                </c:pt>
                <c:pt idx="87">
                  <c:v>21</c:v>
                </c:pt>
                <c:pt idx="88">
                  <c:v>27</c:v>
                </c:pt>
                <c:pt idx="89">
                  <c:v>26</c:v>
                </c:pt>
                <c:pt idx="90">
                  <c:v>30</c:v>
                </c:pt>
                <c:pt idx="91">
                  <c:v>29</c:v>
                </c:pt>
                <c:pt idx="92">
                  <c:v>27</c:v>
                </c:pt>
                <c:pt idx="93">
                  <c:v>28</c:v>
                </c:pt>
                <c:pt idx="94">
                  <c:v>31</c:v>
                </c:pt>
                <c:pt idx="95">
                  <c:v>29</c:v>
                </c:pt>
                <c:pt idx="96">
                  <c:v>30</c:v>
                </c:pt>
                <c:pt idx="97">
                  <c:v>35</c:v>
                </c:pt>
                <c:pt idx="98">
                  <c:v>31</c:v>
                </c:pt>
                <c:pt idx="99">
                  <c:v>38</c:v>
                </c:pt>
                <c:pt idx="100">
                  <c:v>39</c:v>
                </c:pt>
                <c:pt idx="101">
                  <c:v>36</c:v>
                </c:pt>
                <c:pt idx="102">
                  <c:v>39</c:v>
                </c:pt>
                <c:pt idx="103">
                  <c:v>42</c:v>
                </c:pt>
                <c:pt idx="104">
                  <c:v>41</c:v>
                </c:pt>
                <c:pt idx="105">
                  <c:v>39</c:v>
                </c:pt>
                <c:pt idx="106">
                  <c:v>43</c:v>
                </c:pt>
                <c:pt idx="107">
                  <c:v>42</c:v>
                </c:pt>
                <c:pt idx="108">
                  <c:v>42</c:v>
                </c:pt>
                <c:pt idx="109">
                  <c:v>41</c:v>
                </c:pt>
                <c:pt idx="110">
                  <c:v>38</c:v>
                </c:pt>
                <c:pt idx="111">
                  <c:v>38</c:v>
                </c:pt>
                <c:pt idx="112">
                  <c:v>36</c:v>
                </c:pt>
                <c:pt idx="113">
                  <c:v>34</c:v>
                </c:pt>
                <c:pt idx="114">
                  <c:v>34</c:v>
                </c:pt>
                <c:pt idx="115">
                  <c:v>33</c:v>
                </c:pt>
                <c:pt idx="116">
                  <c:v>38</c:v>
                </c:pt>
                <c:pt idx="117">
                  <c:v>33</c:v>
                </c:pt>
                <c:pt idx="118">
                  <c:v>32</c:v>
                </c:pt>
                <c:pt idx="119">
                  <c:v>28</c:v>
                </c:pt>
                <c:pt idx="120">
                  <c:v>35</c:v>
                </c:pt>
                <c:pt idx="121">
                  <c:v>35</c:v>
                </c:pt>
                <c:pt idx="122">
                  <c:v>33</c:v>
                </c:pt>
              </c:numCache>
            </c:numRef>
          </c:val>
          <c:extLst>
            <c:ext xmlns:c16="http://schemas.microsoft.com/office/drawing/2014/chart" uri="{C3380CC4-5D6E-409C-BE32-E72D297353CC}">
              <c16:uniqueId val="{000000F3-388C-47CB-A342-B667CFFAB0D5}"/>
            </c:ext>
          </c:extLst>
        </c:ser>
        <c:dLbls>
          <c:showLegendKey val="0"/>
          <c:showVal val="0"/>
          <c:showCatName val="0"/>
          <c:showSerName val="0"/>
          <c:showPercent val="0"/>
          <c:showBubbleSize val="0"/>
        </c:dLbls>
        <c:gapWidth val="0"/>
        <c:overlap val="100"/>
        <c:axId val="596545392"/>
        <c:axId val="596544408"/>
      </c:barChart>
      <c:lineChart>
        <c:grouping val="standard"/>
        <c:varyColors val="0"/>
        <c:ser>
          <c:idx val="6"/>
          <c:order val="3"/>
          <c:tx>
            <c:strRef>
              <c:f>ICU!$A$2</c:f>
              <c:strCache>
                <c:ptCount val="1"/>
                <c:pt idx="0">
                  <c:v>test</c:v>
                </c:pt>
              </c:strCache>
              <c:extLst xmlns:c15="http://schemas.microsoft.com/office/drawing/2012/chart"/>
            </c:strRef>
          </c:tx>
          <c:spPr>
            <a:ln w="28575" cap="rnd">
              <a:solidFill>
                <a:schemeClr val="accent1">
                  <a:tint val="48000"/>
                </a:schemeClr>
              </a:solidFill>
              <a:round/>
            </a:ln>
            <a:effectLst/>
          </c:spPr>
          <c:marker>
            <c:symbol val="none"/>
          </c:marker>
          <c:cat>
            <c:numRef>
              <c:f>ICU!$I$73:$I$124</c:f>
              <c:numCache>
                <c:formatCode>m/d/yyyy</c:formatCode>
                <c:ptCount val="52"/>
                <c:pt idx="0">
                  <c:v>43958</c:v>
                </c:pt>
                <c:pt idx="1">
                  <c:v>43959</c:v>
                </c:pt>
                <c:pt idx="2">
                  <c:v>43960</c:v>
                </c:pt>
                <c:pt idx="3">
                  <c:v>43961</c:v>
                </c:pt>
                <c:pt idx="4">
                  <c:v>43962</c:v>
                </c:pt>
                <c:pt idx="5">
                  <c:v>43963</c:v>
                </c:pt>
                <c:pt idx="6">
                  <c:v>43964</c:v>
                </c:pt>
                <c:pt idx="7">
                  <c:v>43965</c:v>
                </c:pt>
                <c:pt idx="8">
                  <c:v>43966</c:v>
                </c:pt>
                <c:pt idx="9">
                  <c:v>43967</c:v>
                </c:pt>
                <c:pt idx="10">
                  <c:v>43968</c:v>
                </c:pt>
                <c:pt idx="11">
                  <c:v>43969</c:v>
                </c:pt>
                <c:pt idx="12">
                  <c:v>43970</c:v>
                </c:pt>
                <c:pt idx="13">
                  <c:v>43971</c:v>
                </c:pt>
                <c:pt idx="14">
                  <c:v>43972</c:v>
                </c:pt>
                <c:pt idx="15">
                  <c:v>43973</c:v>
                </c:pt>
                <c:pt idx="16">
                  <c:v>43974</c:v>
                </c:pt>
                <c:pt idx="17">
                  <c:v>43975</c:v>
                </c:pt>
                <c:pt idx="18">
                  <c:v>43976</c:v>
                </c:pt>
                <c:pt idx="19">
                  <c:v>43977</c:v>
                </c:pt>
                <c:pt idx="20">
                  <c:v>43978</c:v>
                </c:pt>
                <c:pt idx="21">
                  <c:v>43979</c:v>
                </c:pt>
                <c:pt idx="22">
                  <c:v>43980</c:v>
                </c:pt>
                <c:pt idx="23">
                  <c:v>43981</c:v>
                </c:pt>
                <c:pt idx="24">
                  <c:v>43982</c:v>
                </c:pt>
                <c:pt idx="25">
                  <c:v>43983</c:v>
                </c:pt>
                <c:pt idx="26">
                  <c:v>43984</c:v>
                </c:pt>
                <c:pt idx="27">
                  <c:v>43985</c:v>
                </c:pt>
                <c:pt idx="28">
                  <c:v>43986</c:v>
                </c:pt>
                <c:pt idx="29">
                  <c:v>43987</c:v>
                </c:pt>
                <c:pt idx="30">
                  <c:v>43988</c:v>
                </c:pt>
                <c:pt idx="31">
                  <c:v>43989</c:v>
                </c:pt>
                <c:pt idx="32">
                  <c:v>43990</c:v>
                </c:pt>
                <c:pt idx="33">
                  <c:v>43991</c:v>
                </c:pt>
                <c:pt idx="34">
                  <c:v>43992</c:v>
                </c:pt>
                <c:pt idx="35">
                  <c:v>43993</c:v>
                </c:pt>
                <c:pt idx="36">
                  <c:v>43994</c:v>
                </c:pt>
                <c:pt idx="37">
                  <c:v>43995</c:v>
                </c:pt>
                <c:pt idx="38">
                  <c:v>43996</c:v>
                </c:pt>
                <c:pt idx="39">
                  <c:v>43997</c:v>
                </c:pt>
                <c:pt idx="40">
                  <c:v>43998</c:v>
                </c:pt>
                <c:pt idx="41">
                  <c:v>43999</c:v>
                </c:pt>
                <c:pt idx="42">
                  <c:v>44000</c:v>
                </c:pt>
                <c:pt idx="43">
                  <c:v>44001</c:v>
                </c:pt>
                <c:pt idx="44">
                  <c:v>44002</c:v>
                </c:pt>
                <c:pt idx="45">
                  <c:v>44003</c:v>
                </c:pt>
                <c:pt idx="46">
                  <c:v>44004</c:v>
                </c:pt>
                <c:pt idx="47">
                  <c:v>44005</c:v>
                </c:pt>
                <c:pt idx="48">
                  <c:v>44006</c:v>
                </c:pt>
                <c:pt idx="49">
                  <c:v>44007</c:v>
                </c:pt>
                <c:pt idx="50">
                  <c:v>44008</c:v>
                </c:pt>
                <c:pt idx="51">
                  <c:v>44009</c:v>
                </c:pt>
              </c:numCache>
              <c:extLst xmlns:c15="http://schemas.microsoft.com/office/drawing/2012/chart"/>
            </c:numRef>
          </c:cat>
          <c:val>
            <c:numLit>
              <c:ptCount val="0"/>
            </c:numLit>
          </c:val>
          <c:smooth val="0"/>
          <c:extLst xmlns:c15="http://schemas.microsoft.com/office/drawing/2012/chart">
            <c:ext xmlns:c16="http://schemas.microsoft.com/office/drawing/2014/chart" uri="{C3380CC4-5D6E-409C-BE32-E72D297353CC}">
              <c16:uniqueId val="{000000F4-388C-47CB-A342-B667CFFAB0D5}"/>
            </c:ext>
          </c:extLst>
        </c:ser>
        <c:dLbls>
          <c:showLegendKey val="0"/>
          <c:showVal val="0"/>
          <c:showCatName val="0"/>
          <c:showSerName val="0"/>
          <c:showPercent val="0"/>
          <c:showBubbleSize val="0"/>
        </c:dLbls>
        <c:marker val="1"/>
        <c:smooth val="0"/>
        <c:axId val="596545392"/>
        <c:axId val="596544408"/>
        <c:extLst>
          <c:ext xmlns:c15="http://schemas.microsoft.com/office/drawing/2012/chart" uri="{02D57815-91ED-43cb-92C2-25804820EDAC}">
            <c15:filteredLineSeries>
              <c15:ser>
                <c:idx val="5"/>
                <c:order val="2"/>
                <c:tx>
                  <c:strRef>
                    <c:extLst>
                      <c:ext uri="{02D57815-91ED-43cb-92C2-25804820EDAC}">
                        <c15:formulaRef>
                          <c15:sqref>ICU!$F$2</c15:sqref>
                        </c15:formulaRef>
                      </c:ext>
                    </c:extLst>
                    <c:strCache>
                      <c:ptCount val="1"/>
                      <c:pt idx="0">
                        <c:v>ICU</c:v>
                      </c:pt>
                    </c:strCache>
                  </c:strRef>
                </c:tx>
                <c:spPr>
                  <a:ln w="28575" cap="rnd">
                    <a:noFill/>
                    <a:round/>
                  </a:ln>
                  <a:effectLst/>
                </c:spPr>
                <c:marker>
                  <c:symbol val="none"/>
                </c:marker>
                <c:dLbls>
                  <c:dLbl>
                    <c:idx val="0"/>
                    <c:delete val="1"/>
                    <c:extLst>
                      <c:ext uri="{CE6537A1-D6FC-4f65-9D91-7224C49458BB}"/>
                      <c:ext xmlns:c16="http://schemas.microsoft.com/office/drawing/2014/chart" uri="{C3380CC4-5D6E-409C-BE32-E72D297353CC}">
                        <c16:uniqueId val="{000000F5-388C-47CB-A342-B667CFFAB0D5}"/>
                      </c:ext>
                    </c:extLst>
                  </c:dLbl>
                  <c:dLbl>
                    <c:idx val="1"/>
                    <c:delete val="1"/>
                    <c:extLst>
                      <c:ext uri="{CE6537A1-D6FC-4f65-9D91-7224C49458BB}"/>
                      <c:ext xmlns:c16="http://schemas.microsoft.com/office/drawing/2014/chart" uri="{C3380CC4-5D6E-409C-BE32-E72D297353CC}">
                        <c16:uniqueId val="{000000F6-388C-47CB-A342-B667CFFAB0D5}"/>
                      </c:ext>
                    </c:extLst>
                  </c:dLbl>
                  <c:dLbl>
                    <c:idx val="2"/>
                    <c:delete val="1"/>
                    <c:extLst>
                      <c:ext uri="{CE6537A1-D6FC-4f65-9D91-7224C49458BB}"/>
                      <c:ext xmlns:c16="http://schemas.microsoft.com/office/drawing/2014/chart" uri="{C3380CC4-5D6E-409C-BE32-E72D297353CC}">
                        <c16:uniqueId val="{000000F7-388C-47CB-A342-B667CFFAB0D5}"/>
                      </c:ext>
                    </c:extLst>
                  </c:dLbl>
                  <c:dLbl>
                    <c:idx val="3"/>
                    <c:delete val="1"/>
                    <c:extLst>
                      <c:ext uri="{CE6537A1-D6FC-4f65-9D91-7224C49458BB}"/>
                      <c:ext xmlns:c16="http://schemas.microsoft.com/office/drawing/2014/chart" uri="{C3380CC4-5D6E-409C-BE32-E72D297353CC}">
                        <c16:uniqueId val="{000000F8-388C-47CB-A342-B667CFFAB0D5}"/>
                      </c:ext>
                    </c:extLst>
                  </c:dLbl>
                  <c:dLbl>
                    <c:idx val="4"/>
                    <c:delete val="1"/>
                    <c:extLst>
                      <c:ext uri="{CE6537A1-D6FC-4f65-9D91-7224C49458BB}"/>
                      <c:ext xmlns:c16="http://schemas.microsoft.com/office/drawing/2014/chart" uri="{C3380CC4-5D6E-409C-BE32-E72D297353CC}">
                        <c16:uniqueId val="{000000F9-388C-47CB-A342-B667CFFAB0D5}"/>
                      </c:ext>
                    </c:extLst>
                  </c:dLbl>
                  <c:dLbl>
                    <c:idx val="5"/>
                    <c:delete val="1"/>
                    <c:extLst>
                      <c:ext uri="{CE6537A1-D6FC-4f65-9D91-7224C49458BB}"/>
                      <c:ext xmlns:c16="http://schemas.microsoft.com/office/drawing/2014/chart" uri="{C3380CC4-5D6E-409C-BE32-E72D297353CC}">
                        <c16:uniqueId val="{000000FA-388C-47CB-A342-B667CFFAB0D5}"/>
                      </c:ext>
                    </c:extLst>
                  </c:dLbl>
                  <c:dLbl>
                    <c:idx val="7"/>
                    <c:delete val="1"/>
                    <c:extLst>
                      <c:ext uri="{CE6537A1-D6FC-4f65-9D91-7224C49458BB}"/>
                      <c:ext xmlns:c16="http://schemas.microsoft.com/office/drawing/2014/chart" uri="{C3380CC4-5D6E-409C-BE32-E72D297353CC}">
                        <c16:uniqueId val="{000000FB-388C-47CB-A342-B667CFFAB0D5}"/>
                      </c:ext>
                    </c:extLst>
                  </c:dLbl>
                  <c:dLbl>
                    <c:idx val="8"/>
                    <c:delete val="1"/>
                    <c:extLst>
                      <c:ext uri="{CE6537A1-D6FC-4f65-9D91-7224C49458BB}"/>
                      <c:ext xmlns:c16="http://schemas.microsoft.com/office/drawing/2014/chart" uri="{C3380CC4-5D6E-409C-BE32-E72D297353CC}">
                        <c16:uniqueId val="{000000FC-388C-47CB-A342-B667CFFAB0D5}"/>
                      </c:ext>
                    </c:extLst>
                  </c:dLbl>
                  <c:dLbl>
                    <c:idx val="9"/>
                    <c:delete val="1"/>
                    <c:extLst>
                      <c:ext uri="{CE6537A1-D6FC-4f65-9D91-7224C49458BB}"/>
                      <c:ext xmlns:c16="http://schemas.microsoft.com/office/drawing/2014/chart" uri="{C3380CC4-5D6E-409C-BE32-E72D297353CC}">
                        <c16:uniqueId val="{000000FD-388C-47CB-A342-B667CFFAB0D5}"/>
                      </c:ext>
                    </c:extLst>
                  </c:dLbl>
                  <c:dLbl>
                    <c:idx val="10"/>
                    <c:delete val="1"/>
                    <c:extLst>
                      <c:ext uri="{CE6537A1-D6FC-4f65-9D91-7224C49458BB}"/>
                      <c:ext xmlns:c16="http://schemas.microsoft.com/office/drawing/2014/chart" uri="{C3380CC4-5D6E-409C-BE32-E72D297353CC}">
                        <c16:uniqueId val="{000000FE-388C-47CB-A342-B667CFFAB0D5}"/>
                      </c:ext>
                    </c:extLst>
                  </c:dLbl>
                  <c:dLbl>
                    <c:idx val="11"/>
                    <c:delete val="1"/>
                    <c:extLst>
                      <c:ext uri="{CE6537A1-D6FC-4f65-9D91-7224C49458BB}"/>
                      <c:ext xmlns:c16="http://schemas.microsoft.com/office/drawing/2014/chart" uri="{C3380CC4-5D6E-409C-BE32-E72D297353CC}">
                        <c16:uniqueId val="{000000FF-388C-47CB-A342-B667CFFAB0D5}"/>
                      </c:ext>
                    </c:extLst>
                  </c:dLbl>
                  <c:dLbl>
                    <c:idx val="12"/>
                    <c:delete val="1"/>
                    <c:extLst>
                      <c:ext uri="{CE6537A1-D6FC-4f65-9D91-7224C49458BB}"/>
                      <c:ext xmlns:c16="http://schemas.microsoft.com/office/drawing/2014/chart" uri="{C3380CC4-5D6E-409C-BE32-E72D297353CC}">
                        <c16:uniqueId val="{00000100-388C-47CB-A342-B667CFFAB0D5}"/>
                      </c:ext>
                    </c:extLst>
                  </c:dLbl>
                  <c:dLbl>
                    <c:idx val="13"/>
                    <c:delete val="1"/>
                    <c:extLst>
                      <c:ext uri="{CE6537A1-D6FC-4f65-9D91-7224C49458BB}"/>
                      <c:ext xmlns:c16="http://schemas.microsoft.com/office/drawing/2014/chart" uri="{C3380CC4-5D6E-409C-BE32-E72D297353CC}">
                        <c16:uniqueId val="{00000101-388C-47CB-A342-B667CFFAB0D5}"/>
                      </c:ext>
                    </c:extLst>
                  </c:dLbl>
                  <c:dLbl>
                    <c:idx val="14"/>
                    <c:delete val="1"/>
                    <c:extLst>
                      <c:ext uri="{CE6537A1-D6FC-4f65-9D91-7224C49458BB}"/>
                      <c:ext xmlns:c16="http://schemas.microsoft.com/office/drawing/2014/chart" uri="{C3380CC4-5D6E-409C-BE32-E72D297353CC}">
                        <c16:uniqueId val="{00000102-388C-47CB-A342-B667CFFAB0D5}"/>
                      </c:ext>
                    </c:extLst>
                  </c:dLbl>
                  <c:dLbl>
                    <c:idx val="16"/>
                    <c:delete val="1"/>
                    <c:extLst>
                      <c:ext uri="{CE6537A1-D6FC-4f65-9D91-7224C49458BB}"/>
                      <c:ext xmlns:c16="http://schemas.microsoft.com/office/drawing/2014/chart" uri="{C3380CC4-5D6E-409C-BE32-E72D297353CC}">
                        <c16:uniqueId val="{00000103-388C-47CB-A342-B667CFFAB0D5}"/>
                      </c:ext>
                    </c:extLst>
                  </c:dLbl>
                  <c:dLbl>
                    <c:idx val="17"/>
                    <c:delete val="1"/>
                    <c:extLst>
                      <c:ext uri="{CE6537A1-D6FC-4f65-9D91-7224C49458BB}"/>
                      <c:ext xmlns:c16="http://schemas.microsoft.com/office/drawing/2014/chart" uri="{C3380CC4-5D6E-409C-BE32-E72D297353CC}">
                        <c16:uniqueId val="{00000104-388C-47CB-A342-B667CFFAB0D5}"/>
                      </c:ext>
                    </c:extLst>
                  </c:dLbl>
                  <c:dLbl>
                    <c:idx val="19"/>
                    <c:delete val="1"/>
                    <c:extLst>
                      <c:ext uri="{CE6537A1-D6FC-4f65-9D91-7224C49458BB}"/>
                      <c:ext xmlns:c16="http://schemas.microsoft.com/office/drawing/2014/chart" uri="{C3380CC4-5D6E-409C-BE32-E72D297353CC}">
                        <c16:uniqueId val="{00000105-388C-47CB-A342-B667CFFAB0D5}"/>
                      </c:ext>
                    </c:extLst>
                  </c:dLbl>
                  <c:dLbl>
                    <c:idx val="20"/>
                    <c:delete val="1"/>
                    <c:extLst>
                      <c:ext uri="{CE6537A1-D6FC-4f65-9D91-7224C49458BB}"/>
                      <c:ext xmlns:c16="http://schemas.microsoft.com/office/drawing/2014/chart" uri="{C3380CC4-5D6E-409C-BE32-E72D297353CC}">
                        <c16:uniqueId val="{00000106-388C-47CB-A342-B667CFFAB0D5}"/>
                      </c:ext>
                    </c:extLst>
                  </c:dLbl>
                  <c:dLbl>
                    <c:idx val="23"/>
                    <c:delete val="1"/>
                    <c:extLst>
                      <c:ext uri="{CE6537A1-D6FC-4f65-9D91-7224C49458BB}"/>
                      <c:ext xmlns:c16="http://schemas.microsoft.com/office/drawing/2014/chart" uri="{C3380CC4-5D6E-409C-BE32-E72D297353CC}">
                        <c16:uniqueId val="{00000107-388C-47CB-A342-B667CFFAB0D5}"/>
                      </c:ext>
                    </c:extLst>
                  </c:dLbl>
                  <c:dLbl>
                    <c:idx val="24"/>
                    <c:delete val="1"/>
                    <c:extLst>
                      <c:ext uri="{CE6537A1-D6FC-4f65-9D91-7224C49458BB}"/>
                      <c:ext xmlns:c16="http://schemas.microsoft.com/office/drawing/2014/chart" uri="{C3380CC4-5D6E-409C-BE32-E72D297353CC}">
                        <c16:uniqueId val="{00000108-388C-47CB-A342-B667CFFAB0D5}"/>
                      </c:ext>
                    </c:extLst>
                  </c:dLbl>
                  <c:dLbl>
                    <c:idx val="25"/>
                    <c:delete val="1"/>
                    <c:extLst>
                      <c:ext uri="{CE6537A1-D6FC-4f65-9D91-7224C49458BB}"/>
                      <c:ext xmlns:c16="http://schemas.microsoft.com/office/drawing/2014/chart" uri="{C3380CC4-5D6E-409C-BE32-E72D297353CC}">
                        <c16:uniqueId val="{00000109-388C-47CB-A342-B667CFFAB0D5}"/>
                      </c:ext>
                    </c:extLst>
                  </c:dLbl>
                  <c:dLbl>
                    <c:idx val="26"/>
                    <c:delete val="1"/>
                    <c:extLst>
                      <c:ext uri="{CE6537A1-D6FC-4f65-9D91-7224C49458BB}"/>
                      <c:ext xmlns:c16="http://schemas.microsoft.com/office/drawing/2014/chart" uri="{C3380CC4-5D6E-409C-BE32-E72D297353CC}">
                        <c16:uniqueId val="{0000010A-388C-47CB-A342-B667CFFAB0D5}"/>
                      </c:ext>
                    </c:extLst>
                  </c:dLbl>
                  <c:dLbl>
                    <c:idx val="27"/>
                    <c:delete val="1"/>
                    <c:extLst>
                      <c:ext uri="{CE6537A1-D6FC-4f65-9D91-7224C49458BB}"/>
                      <c:ext xmlns:c16="http://schemas.microsoft.com/office/drawing/2014/chart" uri="{C3380CC4-5D6E-409C-BE32-E72D297353CC}">
                        <c16:uniqueId val="{0000010B-388C-47CB-A342-B667CFFAB0D5}"/>
                      </c:ext>
                    </c:extLst>
                  </c:dLbl>
                  <c:dLbl>
                    <c:idx val="29"/>
                    <c:delete val="1"/>
                    <c:extLst>
                      <c:ext uri="{CE6537A1-D6FC-4f65-9D91-7224C49458BB}"/>
                      <c:ext xmlns:c16="http://schemas.microsoft.com/office/drawing/2014/chart" uri="{C3380CC4-5D6E-409C-BE32-E72D297353CC}">
                        <c16:uniqueId val="{0000010C-388C-47CB-A342-B667CFFAB0D5}"/>
                      </c:ext>
                    </c:extLst>
                  </c:dLbl>
                  <c:dLbl>
                    <c:idx val="31"/>
                    <c:delete val="1"/>
                    <c:extLst>
                      <c:ext uri="{CE6537A1-D6FC-4f65-9D91-7224C49458BB}"/>
                      <c:ext xmlns:c16="http://schemas.microsoft.com/office/drawing/2014/chart" uri="{C3380CC4-5D6E-409C-BE32-E72D297353CC}">
                        <c16:uniqueId val="{0000010D-388C-47CB-A342-B667CFFAB0D5}"/>
                      </c:ext>
                    </c:extLst>
                  </c:dLbl>
                  <c:dLbl>
                    <c:idx val="33"/>
                    <c:delete val="1"/>
                    <c:extLst>
                      <c:ext uri="{CE6537A1-D6FC-4f65-9D91-7224C49458BB}"/>
                      <c:ext xmlns:c16="http://schemas.microsoft.com/office/drawing/2014/chart" uri="{C3380CC4-5D6E-409C-BE32-E72D297353CC}">
                        <c16:uniqueId val="{0000010E-388C-47CB-A342-B667CFFAB0D5}"/>
                      </c:ext>
                    </c:extLst>
                  </c:dLbl>
                  <c:dLbl>
                    <c:idx val="35"/>
                    <c:delete val="1"/>
                    <c:extLst>
                      <c:ext uri="{CE6537A1-D6FC-4f65-9D91-7224C49458BB}"/>
                      <c:ext xmlns:c16="http://schemas.microsoft.com/office/drawing/2014/chart" uri="{C3380CC4-5D6E-409C-BE32-E72D297353CC}">
                        <c16:uniqueId val="{0000010F-388C-47CB-A342-B667CFFAB0D5}"/>
                      </c:ext>
                    </c:extLst>
                  </c:dLbl>
                  <c:dLbl>
                    <c:idx val="43"/>
                    <c:dLblPos val="t"/>
                    <c:showLegendKey val="0"/>
                    <c:showVal val="1"/>
                    <c:showCatName val="0"/>
                    <c:showSerName val="0"/>
                    <c:showPercent val="0"/>
                    <c:showBubbleSize val="0"/>
                    <c:extLst>
                      <c:ext uri="{CE6537A1-D6FC-4f65-9D91-7224C49458BB}"/>
                      <c:ext xmlns:c16="http://schemas.microsoft.com/office/drawing/2014/chart" uri="{C3380CC4-5D6E-409C-BE32-E72D297353CC}">
                        <c16:uniqueId val="{00000110-388C-47CB-A342-B667CFFAB0D5}"/>
                      </c:ext>
                    </c:extLst>
                  </c:dLbl>
                  <c:spPr>
                    <a:solidFill>
                      <a:schemeClr val="accent3">
                        <a:lumMod val="20000"/>
                        <a:lumOff val="80000"/>
                      </a:schemeClr>
                    </a:solidFill>
                    <a:ln>
                      <a:solidFill>
                        <a:schemeClr val="accent1">
                          <a:lumMod val="50000"/>
                        </a:schemeClr>
                      </a:solidFill>
                    </a:ln>
                    <a:effectLst/>
                  </c:spPr>
                  <c:txPr>
                    <a:bodyPr rot="0" spcFirstLastPara="1" vertOverflow="ellipsis" vert="horz" wrap="square" lIns="38100" tIns="19050" rIns="38100" bIns="19050" anchor="ctr" anchorCtr="1">
                      <a:spAutoFit/>
                    </a:bodyPr>
                    <a:lstStyle/>
                    <a:p>
                      <a:pPr>
                        <a:defRPr sz="2000" b="1" i="0" u="sng" strike="noStrike" kern="1200" baseline="0">
                          <a:solidFill>
                            <a:sysClr val="windowText" lastClr="000000"/>
                          </a:solidFill>
                          <a:latin typeface="+mn-lt"/>
                          <a:ea typeface="+mn-ea"/>
                          <a:cs typeface="+mn-cs"/>
                        </a:defRPr>
                      </a:pPr>
                      <a:endParaRPr lang="en-NL"/>
                    </a:p>
                  </c:txPr>
                  <c:dLblPos val="t"/>
                  <c:showLegendKey val="0"/>
                  <c:showVal val="0"/>
                  <c:showCatName val="0"/>
                  <c:showSerName val="0"/>
                  <c:showPercent val="0"/>
                  <c:showBubbleSize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ICU!$I$73:$I$124</c15:sqref>
                        </c15:formulaRef>
                      </c:ext>
                    </c:extLst>
                    <c:numCache>
                      <c:formatCode>m/d/yyyy</c:formatCode>
                      <c:ptCount val="52"/>
                      <c:pt idx="0">
                        <c:v>43958</c:v>
                      </c:pt>
                      <c:pt idx="1">
                        <c:v>43959</c:v>
                      </c:pt>
                      <c:pt idx="2">
                        <c:v>43960</c:v>
                      </c:pt>
                      <c:pt idx="3">
                        <c:v>43961</c:v>
                      </c:pt>
                      <c:pt idx="4">
                        <c:v>43962</c:v>
                      </c:pt>
                      <c:pt idx="5">
                        <c:v>43963</c:v>
                      </c:pt>
                      <c:pt idx="6">
                        <c:v>43964</c:v>
                      </c:pt>
                      <c:pt idx="7">
                        <c:v>43965</c:v>
                      </c:pt>
                      <c:pt idx="8">
                        <c:v>43966</c:v>
                      </c:pt>
                      <c:pt idx="9">
                        <c:v>43967</c:v>
                      </c:pt>
                      <c:pt idx="10">
                        <c:v>43968</c:v>
                      </c:pt>
                      <c:pt idx="11">
                        <c:v>43969</c:v>
                      </c:pt>
                      <c:pt idx="12">
                        <c:v>43970</c:v>
                      </c:pt>
                      <c:pt idx="13">
                        <c:v>43971</c:v>
                      </c:pt>
                      <c:pt idx="14">
                        <c:v>43972</c:v>
                      </c:pt>
                      <c:pt idx="15">
                        <c:v>43973</c:v>
                      </c:pt>
                      <c:pt idx="16">
                        <c:v>43974</c:v>
                      </c:pt>
                      <c:pt idx="17">
                        <c:v>43975</c:v>
                      </c:pt>
                      <c:pt idx="18">
                        <c:v>43976</c:v>
                      </c:pt>
                      <c:pt idx="19">
                        <c:v>43977</c:v>
                      </c:pt>
                      <c:pt idx="20">
                        <c:v>43978</c:v>
                      </c:pt>
                      <c:pt idx="21">
                        <c:v>43979</c:v>
                      </c:pt>
                      <c:pt idx="22">
                        <c:v>43980</c:v>
                      </c:pt>
                      <c:pt idx="23">
                        <c:v>43981</c:v>
                      </c:pt>
                      <c:pt idx="24">
                        <c:v>43982</c:v>
                      </c:pt>
                      <c:pt idx="25">
                        <c:v>43983</c:v>
                      </c:pt>
                      <c:pt idx="26">
                        <c:v>43984</c:v>
                      </c:pt>
                      <c:pt idx="27">
                        <c:v>43985</c:v>
                      </c:pt>
                      <c:pt idx="28">
                        <c:v>43986</c:v>
                      </c:pt>
                      <c:pt idx="29">
                        <c:v>43987</c:v>
                      </c:pt>
                      <c:pt idx="30">
                        <c:v>43988</c:v>
                      </c:pt>
                      <c:pt idx="31">
                        <c:v>43989</c:v>
                      </c:pt>
                      <c:pt idx="32">
                        <c:v>43990</c:v>
                      </c:pt>
                      <c:pt idx="33">
                        <c:v>43991</c:v>
                      </c:pt>
                      <c:pt idx="34">
                        <c:v>43992</c:v>
                      </c:pt>
                      <c:pt idx="35">
                        <c:v>43993</c:v>
                      </c:pt>
                      <c:pt idx="36">
                        <c:v>43994</c:v>
                      </c:pt>
                      <c:pt idx="37">
                        <c:v>43995</c:v>
                      </c:pt>
                      <c:pt idx="38">
                        <c:v>43996</c:v>
                      </c:pt>
                      <c:pt idx="39">
                        <c:v>43997</c:v>
                      </c:pt>
                      <c:pt idx="40">
                        <c:v>43998</c:v>
                      </c:pt>
                      <c:pt idx="41">
                        <c:v>43999</c:v>
                      </c:pt>
                      <c:pt idx="42">
                        <c:v>44000</c:v>
                      </c:pt>
                      <c:pt idx="43">
                        <c:v>44001</c:v>
                      </c:pt>
                      <c:pt idx="44">
                        <c:v>44002</c:v>
                      </c:pt>
                      <c:pt idx="45">
                        <c:v>44003</c:v>
                      </c:pt>
                      <c:pt idx="46">
                        <c:v>44004</c:v>
                      </c:pt>
                      <c:pt idx="47">
                        <c:v>44005</c:v>
                      </c:pt>
                      <c:pt idx="48">
                        <c:v>44006</c:v>
                      </c:pt>
                      <c:pt idx="49">
                        <c:v>44007</c:v>
                      </c:pt>
                      <c:pt idx="50">
                        <c:v>44008</c:v>
                      </c:pt>
                      <c:pt idx="51">
                        <c:v>44009</c:v>
                      </c:pt>
                    </c:numCache>
                  </c:numRef>
                </c:cat>
                <c:val>
                  <c:numRef>
                    <c:extLst>
                      <c:ext uri="{02D57815-91ED-43cb-92C2-25804820EDAC}">
                        <c15:formulaRef>
                          <c15:sqref>ICU!$F$73:$F$124</c15:sqref>
                        </c15:formulaRef>
                      </c:ext>
                    </c:extLst>
                    <c:numCache>
                      <c:formatCode>General</c:formatCode>
                      <c:ptCount val="52"/>
                      <c:pt idx="0">
                        <c:v>584</c:v>
                      </c:pt>
                      <c:pt idx="1">
                        <c:v>564</c:v>
                      </c:pt>
                      <c:pt idx="2">
                        <c:v>541</c:v>
                      </c:pt>
                      <c:pt idx="3">
                        <c:v>507</c:v>
                      </c:pt>
                      <c:pt idx="4">
                        <c:v>498</c:v>
                      </c:pt>
                      <c:pt idx="5">
                        <c:v>463</c:v>
                      </c:pt>
                      <c:pt idx="6">
                        <c:v>432</c:v>
                      </c:pt>
                      <c:pt idx="7">
                        <c:v>410</c:v>
                      </c:pt>
                      <c:pt idx="8">
                        <c:v>378</c:v>
                      </c:pt>
                      <c:pt idx="9">
                        <c:v>346</c:v>
                      </c:pt>
                      <c:pt idx="10">
                        <c:v>349</c:v>
                      </c:pt>
                      <c:pt idx="11">
                        <c:v>323</c:v>
                      </c:pt>
                      <c:pt idx="12">
                        <c:v>293</c:v>
                      </c:pt>
                      <c:pt idx="13">
                        <c:v>275</c:v>
                      </c:pt>
                      <c:pt idx="14">
                        <c:v>255</c:v>
                      </c:pt>
                      <c:pt idx="15">
                        <c:v>252</c:v>
                      </c:pt>
                      <c:pt idx="16">
                        <c:v>227</c:v>
                      </c:pt>
                      <c:pt idx="17">
                        <c:v>223</c:v>
                      </c:pt>
                      <c:pt idx="18">
                        <c:v>223</c:v>
                      </c:pt>
                      <c:pt idx="19">
                        <c:v>188</c:v>
                      </c:pt>
                      <c:pt idx="20">
                        <c:v>189</c:v>
                      </c:pt>
                      <c:pt idx="21">
                        <c:v>182</c:v>
                      </c:pt>
                      <c:pt idx="22">
                        <c:v>180</c:v>
                      </c:pt>
                      <c:pt idx="23">
                        <c:v>170</c:v>
                      </c:pt>
                      <c:pt idx="24">
                        <c:v>159</c:v>
                      </c:pt>
                      <c:pt idx="25">
                        <c:v>158</c:v>
                      </c:pt>
                      <c:pt idx="26">
                        <c:v>154</c:v>
                      </c:pt>
                      <c:pt idx="27">
                        <c:v>116</c:v>
                      </c:pt>
                      <c:pt idx="28">
                        <c:v>113</c:v>
                      </c:pt>
                      <c:pt idx="29">
                        <c:v>97</c:v>
                      </c:pt>
                      <c:pt idx="30">
                        <c:v>96</c:v>
                      </c:pt>
                      <c:pt idx="31">
                        <c:v>96</c:v>
                      </c:pt>
                      <c:pt idx="32">
                        <c:v>92</c:v>
                      </c:pt>
                      <c:pt idx="33">
                        <c:v>91</c:v>
                      </c:pt>
                      <c:pt idx="34">
                        <c:v>80</c:v>
                      </c:pt>
                      <c:pt idx="35">
                        <c:v>77</c:v>
                      </c:pt>
                      <c:pt idx="36">
                        <c:v>73</c:v>
                      </c:pt>
                      <c:pt idx="37">
                        <c:v>77</c:v>
                      </c:pt>
                      <c:pt idx="38">
                        <c:v>79</c:v>
                      </c:pt>
                      <c:pt idx="39">
                        <c:v>87</c:v>
                      </c:pt>
                      <c:pt idx="40">
                        <c:v>78</c:v>
                      </c:pt>
                      <c:pt idx="41">
                        <c:v>73</c:v>
                      </c:pt>
                      <c:pt idx="42">
                        <c:v>67</c:v>
                      </c:pt>
                      <c:pt idx="43">
                        <c:v>57</c:v>
                      </c:pt>
                      <c:pt idx="44">
                        <c:v>57</c:v>
                      </c:pt>
                      <c:pt idx="45">
                        <c:v>55</c:v>
                      </c:pt>
                      <c:pt idx="46">
                        <c:v>59</c:v>
                      </c:pt>
                      <c:pt idx="47">
                        <c:v>48</c:v>
                      </c:pt>
                      <c:pt idx="48">
                        <c:v>49</c:v>
                      </c:pt>
                      <c:pt idx="49">
                        <c:v>49</c:v>
                      </c:pt>
                      <c:pt idx="50">
                        <c:v>39</c:v>
                      </c:pt>
                      <c:pt idx="51">
                        <c:v>29</c:v>
                      </c:pt>
                    </c:numCache>
                  </c:numRef>
                </c:val>
                <c:smooth val="0"/>
                <c:extLst>
                  <c:ext xmlns:c16="http://schemas.microsoft.com/office/drawing/2014/chart" uri="{C3380CC4-5D6E-409C-BE32-E72D297353CC}">
                    <c16:uniqueId val="{00000111-388C-47CB-A342-B667CFFAB0D5}"/>
                  </c:ext>
                </c:extLst>
              </c15:ser>
            </c15:filteredLineSeries>
          </c:ext>
        </c:extLst>
      </c:lineChart>
      <c:dateAx>
        <c:axId val="596545392"/>
        <c:scaling>
          <c:orientation val="minMax"/>
        </c:scaling>
        <c:delete val="0"/>
        <c:axPos val="b"/>
        <c:numFmt formatCode="d/m;@" sourceLinked="0"/>
        <c:majorTickMark val="out"/>
        <c:minorTickMark val="none"/>
        <c:tickLblPos val="nextTo"/>
        <c:spPr>
          <a:noFill/>
          <a:ln w="9525" cap="flat" cmpd="sng" algn="ctr">
            <a:solidFill>
              <a:schemeClr val="bg2">
                <a:lumMod val="25000"/>
              </a:schemeClr>
            </a:solidFill>
            <a:round/>
          </a:ln>
          <a:effectLst/>
        </c:spPr>
        <c:txPr>
          <a:bodyPr rot="-27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7"/>
        <c:majorTimeUnit val="days"/>
        <c:minorUnit val="3"/>
      </c:dateAx>
      <c:valAx>
        <c:axId val="596544408"/>
        <c:scaling>
          <c:orientation val="minMax"/>
          <c:min val="0"/>
        </c:scaling>
        <c:delete val="0"/>
        <c:axPos val="l"/>
        <c:majorGridlines>
          <c:spPr>
            <a:ln w="9525" cap="flat" cmpd="sng" algn="ctr">
              <a:solidFill>
                <a:schemeClr val="bg2">
                  <a:lumMod val="50000"/>
                </a:schemeClr>
              </a:solidFill>
              <a:prstDash val="lgDash"/>
              <a:round/>
            </a:ln>
            <a:effectLst/>
          </c:spPr>
        </c:majorGridlines>
        <c:numFmt formatCode="#,##0" sourceLinked="0"/>
        <c:majorTickMark val="none"/>
        <c:minorTickMark val="none"/>
        <c:tickLblPos val="nextTo"/>
        <c:spPr>
          <a:noFill/>
          <a:ln w="88900">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NL"/>
          </a:p>
        </c:txPr>
        <c:crossAx val="596545392"/>
        <c:crosses val="autoZero"/>
        <c:crossBetween val="midCat"/>
        <c:majorUnit val="200"/>
      </c:valAx>
      <c:spPr>
        <a:noFill/>
        <a:ln>
          <a:noFill/>
        </a:ln>
        <a:effectLst/>
      </c:spPr>
    </c:plotArea>
    <c:legend>
      <c:legendPos val="r"/>
      <c:layout>
        <c:manualLayout>
          <c:xMode val="edge"/>
          <c:yMode val="edge"/>
          <c:x val="0.71957180555555544"/>
          <c:y val="0.15458833333333333"/>
          <c:w val="0.19251944444444444"/>
          <c:h val="7.506055555555556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190500" cap="flat" cmpd="sng" algn="ctr">
      <a:noFill/>
      <a:round/>
    </a:ln>
    <a:effectLst/>
  </c:spPr>
  <c:txPr>
    <a:bodyPr/>
    <a:lstStyle/>
    <a:p>
      <a:pPr>
        <a:defRPr/>
      </a:pPr>
      <a:endParaRPr lang="en-NL"/>
    </a:p>
  </c:txPr>
  <c:printSettings>
    <c:headerFooter/>
    <c:pageMargins b="0.75" l="0.7" r="0.7" t="0.75" header="0.3" footer="0.3"/>
    <c:pageSetup/>
  </c:printSettings>
  <c:userShapes r:id="rId3"/>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Age distrubution</a:t>
            </a:r>
            <a:r>
              <a:rPr lang="en-US" sz="2000" b="1" baseline="0"/>
              <a:t> </a:t>
            </a:r>
            <a:r>
              <a:rPr lang="en-US" sz="2000" b="1" u="sng" baseline="0"/>
              <a:t>cases</a:t>
            </a:r>
            <a:r>
              <a:rPr lang="en-US" sz="2000" b="1" baseline="0"/>
              <a:t> today</a:t>
            </a:r>
            <a:endParaRPr lang="en-US" sz="2000" b="1"/>
          </a:p>
        </c:rich>
      </c:tx>
      <c:layout>
        <c:manualLayout>
          <c:xMode val="edge"/>
          <c:yMode val="edge"/>
          <c:x val="0.33427374999999998"/>
          <c:y val="3.35138888888888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spPr>
            <a:solidFill>
              <a:schemeClr val="accent1"/>
            </a:solidFill>
            <a:ln>
              <a:noFill/>
            </a:ln>
            <a:effectLst/>
          </c:spPr>
          <c:invertIfNegative val="0"/>
          <c:cat>
            <c:strRef>
              <c:f>'Age-1'!$B$17:$B$26</c:f>
              <c:strCache>
                <c:ptCount val="10"/>
                <c:pt idx="0">
                  <c:v>0-9</c:v>
                </c:pt>
                <c:pt idx="1">
                  <c:v>10-19</c:v>
                </c:pt>
                <c:pt idx="2">
                  <c:v>20-29</c:v>
                </c:pt>
                <c:pt idx="3">
                  <c:v>30-39</c:v>
                </c:pt>
                <c:pt idx="4">
                  <c:v>40-49</c:v>
                </c:pt>
                <c:pt idx="5">
                  <c:v>50-59</c:v>
                </c:pt>
                <c:pt idx="6">
                  <c:v>60-69</c:v>
                </c:pt>
                <c:pt idx="7">
                  <c:v>70-79</c:v>
                </c:pt>
                <c:pt idx="8">
                  <c:v>80-89</c:v>
                </c:pt>
                <c:pt idx="9">
                  <c:v>90+</c:v>
                </c:pt>
              </c:strCache>
            </c:strRef>
          </c:cat>
          <c:val>
            <c:numRef>
              <c:f>'Age-1'!$R$17:$R$26</c:f>
              <c:numCache>
                <c:formatCode>General</c:formatCode>
                <c:ptCount val="10"/>
              </c:numCache>
            </c:numRef>
          </c:val>
          <c:extLst>
            <c:ext xmlns:c16="http://schemas.microsoft.com/office/drawing/2014/chart" uri="{C3380CC4-5D6E-409C-BE32-E72D297353CC}">
              <c16:uniqueId val="{00000000-CEF1-464A-A863-AABCDFA1EC04}"/>
            </c:ext>
          </c:extLst>
        </c:ser>
        <c:dLbls>
          <c:showLegendKey val="0"/>
          <c:showVal val="0"/>
          <c:showCatName val="0"/>
          <c:showSerName val="0"/>
          <c:showPercent val="0"/>
          <c:showBubbleSize val="0"/>
        </c:dLbls>
        <c:gapWidth val="25"/>
        <c:axId val="1048227375"/>
        <c:axId val="164414927"/>
      </c:barChart>
      <c:catAx>
        <c:axId val="104822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164414927"/>
        <c:crosses val="autoZero"/>
        <c:auto val="1"/>
        <c:lblAlgn val="ctr"/>
        <c:lblOffset val="100"/>
        <c:noMultiLvlLbl val="0"/>
      </c:catAx>
      <c:valAx>
        <c:axId val="164414927"/>
        <c:scaling>
          <c:orientation val="minMax"/>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1048227375"/>
        <c:crosses val="autoZero"/>
        <c:crossBetween val="between"/>
        <c:majorUnit val="50"/>
      </c:valAx>
      <c:spPr>
        <a:noFill/>
        <a:ln>
          <a:noFill/>
        </a:ln>
        <a:effectLst/>
      </c:spPr>
    </c:plotArea>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Age distrubution</a:t>
            </a:r>
            <a:r>
              <a:rPr lang="en-US" sz="2000" b="1" baseline="0"/>
              <a:t> </a:t>
            </a:r>
            <a:r>
              <a:rPr lang="en-US" sz="2000" b="1" u="sng" baseline="0"/>
              <a:t>cases</a:t>
            </a:r>
            <a:r>
              <a:rPr lang="en-US" sz="2000" b="1" baseline="0"/>
              <a:t> today</a:t>
            </a:r>
            <a:endParaRPr lang="en-US" sz="2000" b="1"/>
          </a:p>
        </c:rich>
      </c:tx>
      <c:layout>
        <c:manualLayout>
          <c:xMode val="edge"/>
          <c:yMode val="edge"/>
          <c:x val="0.33427374999999998"/>
          <c:y val="3.35138888888888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spPr>
            <a:solidFill>
              <a:schemeClr val="accent1"/>
            </a:solidFill>
            <a:ln>
              <a:noFill/>
            </a:ln>
            <a:effectLst/>
          </c:spPr>
          <c:invertIfNegative val="0"/>
          <c:cat>
            <c:strRef>
              <c:f>'Age-1'!$B$30:$B$39</c:f>
              <c:strCache>
                <c:ptCount val="10"/>
                <c:pt idx="0">
                  <c:v>0-9</c:v>
                </c:pt>
                <c:pt idx="1">
                  <c:v>10-19</c:v>
                </c:pt>
                <c:pt idx="2">
                  <c:v>20-29</c:v>
                </c:pt>
                <c:pt idx="3">
                  <c:v>30-39</c:v>
                </c:pt>
                <c:pt idx="4">
                  <c:v>40-49</c:v>
                </c:pt>
                <c:pt idx="5">
                  <c:v>50-59</c:v>
                </c:pt>
                <c:pt idx="6">
                  <c:v>60-69</c:v>
                </c:pt>
                <c:pt idx="7">
                  <c:v>70-79</c:v>
                </c:pt>
                <c:pt idx="8">
                  <c:v>80-89</c:v>
                </c:pt>
                <c:pt idx="9">
                  <c:v>90+</c:v>
                </c:pt>
              </c:strCache>
            </c:strRef>
          </c:cat>
          <c:val>
            <c:numRef>
              <c:f>'Age-1'!$R$30:$R$39</c:f>
              <c:numCache>
                <c:formatCode>General</c:formatCode>
                <c:ptCount val="10"/>
              </c:numCache>
            </c:numRef>
          </c:val>
          <c:extLst>
            <c:ext xmlns:c16="http://schemas.microsoft.com/office/drawing/2014/chart" uri="{C3380CC4-5D6E-409C-BE32-E72D297353CC}">
              <c16:uniqueId val="{00000000-FDF2-4EA5-955C-E9E305550BA3}"/>
            </c:ext>
          </c:extLst>
        </c:ser>
        <c:dLbls>
          <c:showLegendKey val="0"/>
          <c:showVal val="0"/>
          <c:showCatName val="0"/>
          <c:showSerName val="0"/>
          <c:showPercent val="0"/>
          <c:showBubbleSize val="0"/>
        </c:dLbls>
        <c:gapWidth val="25"/>
        <c:axId val="1048227375"/>
        <c:axId val="164414927"/>
      </c:barChart>
      <c:catAx>
        <c:axId val="104822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164414927"/>
        <c:crosses val="autoZero"/>
        <c:auto val="1"/>
        <c:lblAlgn val="ctr"/>
        <c:lblOffset val="100"/>
        <c:noMultiLvlLbl val="0"/>
      </c:catAx>
      <c:valAx>
        <c:axId val="164414927"/>
        <c:scaling>
          <c:orientation val="minMax"/>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1048227375"/>
        <c:crosses val="autoZero"/>
        <c:crossBetween val="between"/>
        <c:majorUnit val="0.1"/>
      </c:valAx>
      <c:spPr>
        <a:noFill/>
        <a:ln>
          <a:noFill/>
        </a:ln>
        <a:effectLst/>
      </c:spPr>
    </c:plotArea>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percentStacked"/>
        <c:varyColors val="0"/>
        <c:ser>
          <c:idx val="0"/>
          <c:order val="0"/>
          <c:tx>
            <c:strRef>
              <c:f>'Age-1'!$B$30</c:f>
              <c:strCache>
                <c:ptCount val="1"/>
                <c:pt idx="0">
                  <c:v>0-9</c:v>
                </c:pt>
              </c:strCache>
            </c:strRef>
          </c:tx>
          <c:spPr>
            <a:solidFill>
              <a:schemeClr val="accent1"/>
            </a:solidFill>
            <a:ln>
              <a:noFill/>
            </a:ln>
            <a:effectLst/>
          </c:spPr>
          <c:invertIfNegative val="0"/>
          <c:cat>
            <c:strLit>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'Age-1'!$C$30:$S$30</c15:sqref>
                  </c15:fullRef>
                </c:ext>
              </c:extLst>
              <c:f>'Age-1'!$C$30:$Q$30</c:f>
              <c:numCache>
                <c:formatCode>0%</c:formatCode>
                <c:ptCount val="15"/>
                <c:pt idx="1">
                  <c:v>1.0269576379974325E-2</c:v>
                </c:pt>
                <c:pt idx="2">
                  <c:v>4.5871559633027525E-3</c:v>
                </c:pt>
                <c:pt idx="3">
                  <c:v>1.7331022530329289E-2</c:v>
                </c:pt>
                <c:pt idx="4">
                  <c:v>1.2578616352201259E-2</c:v>
                </c:pt>
                <c:pt idx="5">
                  <c:v>6.1068702290076335E-3</c:v>
                </c:pt>
                <c:pt idx="6">
                  <c:v>1.9723865877712033E-3</c:v>
                </c:pt>
                <c:pt idx="7">
                  <c:v>1.0373443983402489E-2</c:v>
                </c:pt>
                <c:pt idx="8">
                  <c:v>2.0449897750511249E-3</c:v>
                </c:pt>
                <c:pt idx="9">
                  <c:v>9.057971014492754E-3</c:v>
                </c:pt>
                <c:pt idx="10">
                  <c:v>1.5122873345935728E-2</c:v>
                </c:pt>
                <c:pt idx="11">
                  <c:v>9.3457943925233638E-3</c:v>
                </c:pt>
                <c:pt idx="12">
                  <c:v>9.8425196850393699E-3</c:v>
                </c:pt>
                <c:pt idx="13">
                  <c:v>6.5645514223194746E-3</c:v>
                </c:pt>
                <c:pt idx="14">
                  <c:v>1.2195121951219513E-2</c:v>
                </c:pt>
              </c:numCache>
            </c:numRef>
          </c:val>
          <c:extLst>
            <c:ext xmlns:c16="http://schemas.microsoft.com/office/drawing/2014/chart" uri="{C3380CC4-5D6E-409C-BE32-E72D297353CC}">
              <c16:uniqueId val="{00000000-A23A-4C86-A344-3B26E1367398}"/>
            </c:ext>
          </c:extLst>
        </c:ser>
        <c:ser>
          <c:idx val="1"/>
          <c:order val="1"/>
          <c:tx>
            <c:strRef>
              <c:f>'Age-1'!$B$31</c:f>
              <c:strCache>
                <c:ptCount val="1"/>
                <c:pt idx="0">
                  <c:v>10-19</c:v>
                </c:pt>
              </c:strCache>
            </c:strRef>
          </c:tx>
          <c:spPr>
            <a:solidFill>
              <a:schemeClr val="accent2"/>
            </a:solidFill>
            <a:ln>
              <a:noFill/>
            </a:ln>
            <a:effectLst/>
          </c:spPr>
          <c:invertIfNegative val="0"/>
          <c:cat>
            <c:strLit>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'Age-1'!$C$31:$S$31</c15:sqref>
                  </c15:fullRef>
                </c:ext>
              </c:extLst>
              <c:f>'Age-1'!$C$31:$Q$31</c:f>
              <c:numCache>
                <c:formatCode>0%</c:formatCode>
                <c:ptCount val="15"/>
                <c:pt idx="1">
                  <c:v>0.11681643132220795</c:v>
                </c:pt>
                <c:pt idx="2">
                  <c:v>0.10856269113149847</c:v>
                </c:pt>
                <c:pt idx="3">
                  <c:v>0.10051993067590988</c:v>
                </c:pt>
                <c:pt idx="4">
                  <c:v>8.1761006289308172E-2</c:v>
                </c:pt>
                <c:pt idx="5">
                  <c:v>0.12366412213740458</c:v>
                </c:pt>
                <c:pt idx="6">
                  <c:v>0.14990138067061143</c:v>
                </c:pt>
                <c:pt idx="7">
                  <c:v>0.14522821576763487</c:v>
                </c:pt>
                <c:pt idx="8">
                  <c:v>0.11860940695296524</c:v>
                </c:pt>
                <c:pt idx="9">
                  <c:v>0.13949275362318841</c:v>
                </c:pt>
                <c:pt idx="10">
                  <c:v>0.12287334593572778</c:v>
                </c:pt>
                <c:pt idx="11">
                  <c:v>0.12149532710280374</c:v>
                </c:pt>
                <c:pt idx="12">
                  <c:v>0.12007874015748031</c:v>
                </c:pt>
                <c:pt idx="13">
                  <c:v>0.11816192560175055</c:v>
                </c:pt>
                <c:pt idx="14">
                  <c:v>0.14634146341463414</c:v>
                </c:pt>
              </c:numCache>
            </c:numRef>
          </c:val>
          <c:extLst>
            <c:ext xmlns:c16="http://schemas.microsoft.com/office/drawing/2014/chart" uri="{C3380CC4-5D6E-409C-BE32-E72D297353CC}">
              <c16:uniqueId val="{00000001-A23A-4C86-A344-3B26E1367398}"/>
            </c:ext>
          </c:extLst>
        </c:ser>
        <c:ser>
          <c:idx val="2"/>
          <c:order val="2"/>
          <c:tx>
            <c:strRef>
              <c:f>'Age-1'!$B$32</c:f>
              <c:strCache>
                <c:ptCount val="1"/>
                <c:pt idx="0">
                  <c:v>20-29</c:v>
                </c:pt>
              </c:strCache>
            </c:strRef>
          </c:tx>
          <c:spPr>
            <a:solidFill>
              <a:schemeClr val="accent3"/>
            </a:solidFill>
            <a:ln>
              <a:noFill/>
            </a:ln>
            <a:effectLst/>
          </c:spPr>
          <c:invertIfNegative val="0"/>
          <c:cat>
            <c:strLit>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'Age-1'!$C$32:$S$32</c15:sqref>
                  </c15:fullRef>
                </c:ext>
              </c:extLst>
              <c:f>'Age-1'!$C$32:$Q$32</c:f>
              <c:numCache>
                <c:formatCode>0%</c:formatCode>
                <c:ptCount val="15"/>
                <c:pt idx="1">
                  <c:v>0.31065468549422337</c:v>
                </c:pt>
                <c:pt idx="2">
                  <c:v>0.31192660550458717</c:v>
                </c:pt>
                <c:pt idx="3">
                  <c:v>0.3240901213171577</c:v>
                </c:pt>
                <c:pt idx="4">
                  <c:v>0.35691823899371067</c:v>
                </c:pt>
                <c:pt idx="5">
                  <c:v>0.3282442748091603</c:v>
                </c:pt>
                <c:pt idx="6">
                  <c:v>0.29388560157790927</c:v>
                </c:pt>
                <c:pt idx="7">
                  <c:v>0.32572614107883818</c:v>
                </c:pt>
                <c:pt idx="8">
                  <c:v>0.31492842535787319</c:v>
                </c:pt>
                <c:pt idx="9">
                  <c:v>0.30253623188405798</c:v>
                </c:pt>
                <c:pt idx="10">
                  <c:v>0.29678638941398866</c:v>
                </c:pt>
                <c:pt idx="11">
                  <c:v>0.31775700934579437</c:v>
                </c:pt>
                <c:pt idx="12">
                  <c:v>0.33267716535433073</c:v>
                </c:pt>
                <c:pt idx="13">
                  <c:v>0.28665207877461707</c:v>
                </c:pt>
                <c:pt idx="14">
                  <c:v>0.32926829268292684</c:v>
                </c:pt>
              </c:numCache>
            </c:numRef>
          </c:val>
          <c:extLst>
            <c:ext xmlns:c16="http://schemas.microsoft.com/office/drawing/2014/chart" uri="{C3380CC4-5D6E-409C-BE32-E72D297353CC}">
              <c16:uniqueId val="{00000002-A23A-4C86-A344-3B26E1367398}"/>
            </c:ext>
          </c:extLst>
        </c:ser>
        <c:ser>
          <c:idx val="3"/>
          <c:order val="3"/>
          <c:tx>
            <c:strRef>
              <c:f>'Age-1'!$B$33</c:f>
              <c:strCache>
                <c:ptCount val="1"/>
                <c:pt idx="0">
                  <c:v>30-39</c:v>
                </c:pt>
              </c:strCache>
            </c:strRef>
          </c:tx>
          <c:spPr>
            <a:solidFill>
              <a:schemeClr val="accent4"/>
            </a:solidFill>
            <a:ln>
              <a:noFill/>
            </a:ln>
            <a:effectLst/>
          </c:spPr>
          <c:invertIfNegative val="0"/>
          <c:cat>
            <c:strLit>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'Age-1'!$C$33:$S$33</c15:sqref>
                  </c15:fullRef>
                </c:ext>
              </c:extLst>
              <c:f>'Age-1'!$C$33:$Q$33</c:f>
              <c:numCache>
                <c:formatCode>0%</c:formatCode>
                <c:ptCount val="15"/>
                <c:pt idx="1">
                  <c:v>0.14634146341463414</c:v>
                </c:pt>
                <c:pt idx="2">
                  <c:v>0.1743119266055046</c:v>
                </c:pt>
                <c:pt idx="3">
                  <c:v>0.14558058925476602</c:v>
                </c:pt>
                <c:pt idx="4">
                  <c:v>0.16352201257861634</c:v>
                </c:pt>
                <c:pt idx="5">
                  <c:v>0.16183206106870229</c:v>
                </c:pt>
                <c:pt idx="6">
                  <c:v>0.15187376725838264</c:v>
                </c:pt>
                <c:pt idx="7">
                  <c:v>0.16182572614107885</c:v>
                </c:pt>
                <c:pt idx="8">
                  <c:v>0.16973415132924335</c:v>
                </c:pt>
                <c:pt idx="9">
                  <c:v>0.18115942028985507</c:v>
                </c:pt>
                <c:pt idx="10">
                  <c:v>0.17580340264650285</c:v>
                </c:pt>
                <c:pt idx="11">
                  <c:v>0.17757009345794392</c:v>
                </c:pt>
                <c:pt idx="12">
                  <c:v>0.16141732283464566</c:v>
                </c:pt>
                <c:pt idx="13">
                  <c:v>0.20568927789934355</c:v>
                </c:pt>
                <c:pt idx="14">
                  <c:v>0.17944250871080139</c:v>
                </c:pt>
              </c:numCache>
            </c:numRef>
          </c:val>
          <c:extLst>
            <c:ext xmlns:c16="http://schemas.microsoft.com/office/drawing/2014/chart" uri="{C3380CC4-5D6E-409C-BE32-E72D297353CC}">
              <c16:uniqueId val="{00000003-A23A-4C86-A344-3B26E1367398}"/>
            </c:ext>
          </c:extLst>
        </c:ser>
        <c:ser>
          <c:idx val="4"/>
          <c:order val="4"/>
          <c:tx>
            <c:strRef>
              <c:f>'Age-1'!$B$34</c:f>
              <c:strCache>
                <c:ptCount val="1"/>
                <c:pt idx="0">
                  <c:v>40-49</c:v>
                </c:pt>
              </c:strCache>
            </c:strRef>
          </c:tx>
          <c:spPr>
            <a:solidFill>
              <a:schemeClr val="accent5"/>
            </a:solidFill>
            <a:ln>
              <a:noFill/>
            </a:ln>
            <a:effectLst/>
          </c:spPr>
          <c:invertIfNegative val="0"/>
          <c:cat>
            <c:strLit>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'Age-1'!$C$34:$S$34</c15:sqref>
                  </c15:fullRef>
                </c:ext>
              </c:extLst>
              <c:f>'Age-1'!$C$34:$Q$34</c:f>
              <c:numCache>
                <c:formatCode>0%</c:formatCode>
                <c:ptCount val="15"/>
                <c:pt idx="1">
                  <c:v>0.13735558408215662</c:v>
                </c:pt>
                <c:pt idx="2">
                  <c:v>0.11467889908256881</c:v>
                </c:pt>
                <c:pt idx="3">
                  <c:v>0.13864818024263431</c:v>
                </c:pt>
                <c:pt idx="4">
                  <c:v>0.13364779874213836</c:v>
                </c:pt>
                <c:pt idx="5">
                  <c:v>0.1099236641221374</c:v>
                </c:pt>
                <c:pt idx="6">
                  <c:v>0.13806706114398423</c:v>
                </c:pt>
                <c:pt idx="7">
                  <c:v>0.12863070539419086</c:v>
                </c:pt>
                <c:pt idx="8">
                  <c:v>0.1165644171779141</c:v>
                </c:pt>
                <c:pt idx="9">
                  <c:v>0.125</c:v>
                </c:pt>
                <c:pt idx="10">
                  <c:v>0.10396975425330812</c:v>
                </c:pt>
                <c:pt idx="11">
                  <c:v>9.9065420560747658E-2</c:v>
                </c:pt>
                <c:pt idx="12">
                  <c:v>0.12007874015748031</c:v>
                </c:pt>
                <c:pt idx="13">
                  <c:v>9.8468271334792121E-2</c:v>
                </c:pt>
                <c:pt idx="14">
                  <c:v>0.12717770034843207</c:v>
                </c:pt>
              </c:numCache>
            </c:numRef>
          </c:val>
          <c:extLst>
            <c:ext xmlns:c16="http://schemas.microsoft.com/office/drawing/2014/chart" uri="{C3380CC4-5D6E-409C-BE32-E72D297353CC}">
              <c16:uniqueId val="{00000004-A23A-4C86-A344-3B26E1367398}"/>
            </c:ext>
          </c:extLst>
        </c:ser>
        <c:ser>
          <c:idx val="5"/>
          <c:order val="5"/>
          <c:tx>
            <c:strRef>
              <c:f>'Age-1'!$B$35</c:f>
              <c:strCache>
                <c:ptCount val="1"/>
                <c:pt idx="0">
                  <c:v>50-59</c:v>
                </c:pt>
              </c:strCache>
            </c:strRef>
          </c:tx>
          <c:spPr>
            <a:solidFill>
              <a:schemeClr val="accent6"/>
            </a:solidFill>
            <a:ln>
              <a:noFill/>
            </a:ln>
            <a:effectLst/>
          </c:spPr>
          <c:invertIfNegative val="0"/>
          <c:cat>
            <c:strLit>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'Age-1'!$C$35:$S$35</c15:sqref>
                  </c15:fullRef>
                </c:ext>
              </c:extLst>
              <c:f>'Age-1'!$C$35:$Q$35</c:f>
              <c:numCache>
                <c:formatCode>0%</c:formatCode>
                <c:ptCount val="15"/>
                <c:pt idx="1">
                  <c:v>0.13093709884467267</c:v>
                </c:pt>
                <c:pt idx="2">
                  <c:v>0.16666666666666666</c:v>
                </c:pt>
                <c:pt idx="3">
                  <c:v>0.14384748700173311</c:v>
                </c:pt>
                <c:pt idx="4">
                  <c:v>0.13679245283018868</c:v>
                </c:pt>
                <c:pt idx="5">
                  <c:v>0.13435114503816795</c:v>
                </c:pt>
                <c:pt idx="6">
                  <c:v>0.14990138067061143</c:v>
                </c:pt>
                <c:pt idx="7">
                  <c:v>0.11203319502074689</c:v>
                </c:pt>
                <c:pt idx="8">
                  <c:v>0.15337423312883436</c:v>
                </c:pt>
                <c:pt idx="9">
                  <c:v>0.1213768115942029</c:v>
                </c:pt>
                <c:pt idx="10">
                  <c:v>0.15689981096408318</c:v>
                </c:pt>
                <c:pt idx="11">
                  <c:v>0.16261682242990655</c:v>
                </c:pt>
                <c:pt idx="12">
                  <c:v>0.12992125984251968</c:v>
                </c:pt>
                <c:pt idx="13">
                  <c:v>0.16411378555798686</c:v>
                </c:pt>
                <c:pt idx="14">
                  <c:v>0.11672473867595819</c:v>
                </c:pt>
              </c:numCache>
            </c:numRef>
          </c:val>
          <c:extLst>
            <c:ext xmlns:c16="http://schemas.microsoft.com/office/drawing/2014/chart" uri="{C3380CC4-5D6E-409C-BE32-E72D297353CC}">
              <c16:uniqueId val="{00000005-A23A-4C86-A344-3B26E1367398}"/>
            </c:ext>
          </c:extLst>
        </c:ser>
        <c:ser>
          <c:idx val="6"/>
          <c:order val="6"/>
          <c:tx>
            <c:strRef>
              <c:f>'Age-1'!$B$36</c:f>
              <c:strCache>
                <c:ptCount val="1"/>
                <c:pt idx="0">
                  <c:v>60-69</c:v>
                </c:pt>
              </c:strCache>
            </c:strRef>
          </c:tx>
          <c:spPr>
            <a:solidFill>
              <a:schemeClr val="accent1">
                <a:lumMod val="60000"/>
              </a:schemeClr>
            </a:solidFill>
            <a:ln>
              <a:noFill/>
            </a:ln>
            <a:effectLst/>
          </c:spPr>
          <c:invertIfNegative val="0"/>
          <c:cat>
            <c:strLit>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'Age-1'!$C$36:$S$36</c15:sqref>
                  </c15:fullRef>
                </c:ext>
              </c:extLst>
              <c:f>'Age-1'!$C$36:$Q$36</c:f>
              <c:numCache>
                <c:formatCode>0%</c:formatCode>
                <c:ptCount val="15"/>
                <c:pt idx="1">
                  <c:v>7.1887034659820284E-2</c:v>
                </c:pt>
                <c:pt idx="2">
                  <c:v>7.1865443425076447E-2</c:v>
                </c:pt>
                <c:pt idx="3">
                  <c:v>8.838821490467938E-2</c:v>
                </c:pt>
                <c:pt idx="4">
                  <c:v>5.9748427672955975E-2</c:v>
                </c:pt>
                <c:pt idx="5">
                  <c:v>6.7175572519083973E-2</c:v>
                </c:pt>
                <c:pt idx="6">
                  <c:v>6.5088757396449703E-2</c:v>
                </c:pt>
                <c:pt idx="7">
                  <c:v>6.6390041493775934E-2</c:v>
                </c:pt>
                <c:pt idx="8">
                  <c:v>7.1574642126789365E-2</c:v>
                </c:pt>
                <c:pt idx="9">
                  <c:v>7.2463768115942032E-2</c:v>
                </c:pt>
                <c:pt idx="10">
                  <c:v>7.7504725897920609E-2</c:v>
                </c:pt>
                <c:pt idx="11">
                  <c:v>5.7943925233644861E-2</c:v>
                </c:pt>
                <c:pt idx="12">
                  <c:v>8.2677165354330714E-2</c:v>
                </c:pt>
                <c:pt idx="13">
                  <c:v>5.9080962800875277E-2</c:v>
                </c:pt>
                <c:pt idx="14">
                  <c:v>5.0522648083623695E-2</c:v>
                </c:pt>
              </c:numCache>
            </c:numRef>
          </c:val>
          <c:extLst>
            <c:ext xmlns:c16="http://schemas.microsoft.com/office/drawing/2014/chart" uri="{C3380CC4-5D6E-409C-BE32-E72D297353CC}">
              <c16:uniqueId val="{00000006-A23A-4C86-A344-3B26E1367398}"/>
            </c:ext>
          </c:extLst>
        </c:ser>
        <c:ser>
          <c:idx val="7"/>
          <c:order val="7"/>
          <c:tx>
            <c:strRef>
              <c:f>'Age-1'!$B$37</c:f>
              <c:strCache>
                <c:ptCount val="1"/>
                <c:pt idx="0">
                  <c:v>70-79</c:v>
                </c:pt>
              </c:strCache>
            </c:strRef>
          </c:tx>
          <c:spPr>
            <a:solidFill>
              <a:schemeClr val="accent2">
                <a:lumMod val="60000"/>
              </a:schemeClr>
            </a:solidFill>
            <a:ln>
              <a:noFill/>
            </a:ln>
            <a:effectLst/>
          </c:spPr>
          <c:invertIfNegative val="0"/>
          <c:cat>
            <c:strLit>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'Age-1'!$C$37:$S$37</c15:sqref>
                  </c15:fullRef>
                </c:ext>
              </c:extLst>
              <c:f>'Age-1'!$C$37:$Q$37</c:f>
              <c:numCache>
                <c:formatCode>0%</c:formatCode>
                <c:ptCount val="15"/>
                <c:pt idx="1">
                  <c:v>4.3645699614890884E-2</c:v>
                </c:pt>
                <c:pt idx="2">
                  <c:v>2.4464831804281346E-2</c:v>
                </c:pt>
                <c:pt idx="3">
                  <c:v>2.0797227036395149E-2</c:v>
                </c:pt>
                <c:pt idx="4">
                  <c:v>2.6729559748427674E-2</c:v>
                </c:pt>
                <c:pt idx="5">
                  <c:v>3.6641221374045803E-2</c:v>
                </c:pt>
                <c:pt idx="6">
                  <c:v>1.7751479289940829E-2</c:v>
                </c:pt>
                <c:pt idx="7">
                  <c:v>2.2821576763485476E-2</c:v>
                </c:pt>
                <c:pt idx="8">
                  <c:v>3.8854805725971372E-2</c:v>
                </c:pt>
                <c:pt idx="9">
                  <c:v>2.5362318840579712E-2</c:v>
                </c:pt>
                <c:pt idx="10">
                  <c:v>2.6465028355387523E-2</c:v>
                </c:pt>
                <c:pt idx="11">
                  <c:v>2.8037383177570093E-2</c:v>
                </c:pt>
                <c:pt idx="12">
                  <c:v>2.5590551181102362E-2</c:v>
                </c:pt>
                <c:pt idx="13">
                  <c:v>3.9387308533916851E-2</c:v>
                </c:pt>
                <c:pt idx="14">
                  <c:v>1.9163763066202089E-2</c:v>
                </c:pt>
              </c:numCache>
            </c:numRef>
          </c:val>
          <c:extLst>
            <c:ext xmlns:c16="http://schemas.microsoft.com/office/drawing/2014/chart" uri="{C3380CC4-5D6E-409C-BE32-E72D297353CC}">
              <c16:uniqueId val="{00000007-A23A-4C86-A344-3B26E1367398}"/>
            </c:ext>
          </c:extLst>
        </c:ser>
        <c:ser>
          <c:idx val="8"/>
          <c:order val="8"/>
          <c:tx>
            <c:strRef>
              <c:f>'Age-1'!$B$38</c:f>
              <c:strCache>
                <c:ptCount val="1"/>
                <c:pt idx="0">
                  <c:v>80-89</c:v>
                </c:pt>
              </c:strCache>
            </c:strRef>
          </c:tx>
          <c:spPr>
            <a:solidFill>
              <a:schemeClr val="accent3">
                <a:lumMod val="60000"/>
              </a:schemeClr>
            </a:solidFill>
            <a:ln>
              <a:noFill/>
            </a:ln>
            <a:effectLst/>
          </c:spPr>
          <c:invertIfNegative val="0"/>
          <c:cat>
            <c:strLit>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'Age-1'!$C$38:$S$38</c15:sqref>
                  </c15:fullRef>
                </c:ext>
              </c:extLst>
              <c:f>'Age-1'!$C$38:$Q$38</c:f>
              <c:numCache>
                <c:formatCode>0%</c:formatCode>
                <c:ptCount val="15"/>
                <c:pt idx="1">
                  <c:v>2.6957637997432605E-2</c:v>
                </c:pt>
                <c:pt idx="2">
                  <c:v>1.5290519877675841E-2</c:v>
                </c:pt>
                <c:pt idx="3">
                  <c:v>1.3864818024263431E-2</c:v>
                </c:pt>
                <c:pt idx="4">
                  <c:v>1.7295597484276729E-2</c:v>
                </c:pt>
                <c:pt idx="5">
                  <c:v>2.4427480916030534E-2</c:v>
                </c:pt>
                <c:pt idx="6">
                  <c:v>2.7613412228796843E-2</c:v>
                </c:pt>
                <c:pt idx="7">
                  <c:v>1.8672199170124481E-2</c:v>
                </c:pt>
                <c:pt idx="8">
                  <c:v>1.2269938650306749E-2</c:v>
                </c:pt>
                <c:pt idx="9">
                  <c:v>1.8115942028985508E-2</c:v>
                </c:pt>
                <c:pt idx="10">
                  <c:v>1.1342155009451797E-2</c:v>
                </c:pt>
                <c:pt idx="11">
                  <c:v>2.2429906542056073E-2</c:v>
                </c:pt>
                <c:pt idx="12">
                  <c:v>9.8425196850393699E-3</c:v>
                </c:pt>
                <c:pt idx="13">
                  <c:v>1.9693654266958426E-2</c:v>
                </c:pt>
                <c:pt idx="14">
                  <c:v>1.9163763066202089E-2</c:v>
                </c:pt>
              </c:numCache>
            </c:numRef>
          </c:val>
          <c:extLst>
            <c:ext xmlns:c16="http://schemas.microsoft.com/office/drawing/2014/chart" uri="{C3380CC4-5D6E-409C-BE32-E72D297353CC}">
              <c16:uniqueId val="{00000008-A23A-4C86-A344-3B26E1367398}"/>
            </c:ext>
          </c:extLst>
        </c:ser>
        <c:ser>
          <c:idx val="9"/>
          <c:order val="9"/>
          <c:tx>
            <c:strRef>
              <c:f>'Age-1'!$B$39</c:f>
              <c:strCache>
                <c:ptCount val="1"/>
                <c:pt idx="0">
                  <c:v>90+</c:v>
                </c:pt>
              </c:strCache>
            </c:strRef>
          </c:tx>
          <c:spPr>
            <a:solidFill>
              <a:schemeClr val="accent4">
                <a:lumMod val="60000"/>
              </a:schemeClr>
            </a:solidFill>
            <a:ln>
              <a:noFill/>
            </a:ln>
            <a:effectLst/>
          </c:spPr>
          <c:invertIfNegative val="0"/>
          <c:cat>
            <c:strLit>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'Age-1'!$C$39:$S$39</c15:sqref>
                  </c15:fullRef>
                </c:ext>
              </c:extLst>
              <c:f>'Age-1'!$C$39:$Q$39</c:f>
              <c:numCache>
                <c:formatCode>0%</c:formatCode>
                <c:ptCount val="15"/>
                <c:pt idx="1">
                  <c:v>5.1347881899871627E-3</c:v>
                </c:pt>
                <c:pt idx="2">
                  <c:v>7.6452599388379203E-3</c:v>
                </c:pt>
                <c:pt idx="3">
                  <c:v>6.9324090121317154E-3</c:v>
                </c:pt>
                <c:pt idx="4">
                  <c:v>1.10062893081761E-2</c:v>
                </c:pt>
                <c:pt idx="5">
                  <c:v>7.6335877862595417E-3</c:v>
                </c:pt>
                <c:pt idx="6">
                  <c:v>3.9447731755424065E-3</c:v>
                </c:pt>
                <c:pt idx="7">
                  <c:v>8.2987551867219917E-3</c:v>
                </c:pt>
                <c:pt idx="8">
                  <c:v>2.0449897750511249E-3</c:v>
                </c:pt>
                <c:pt idx="9">
                  <c:v>5.434782608695652E-3</c:v>
                </c:pt>
                <c:pt idx="10">
                  <c:v>1.3232514177693762E-2</c:v>
                </c:pt>
                <c:pt idx="11">
                  <c:v>3.7383177570093459E-3</c:v>
                </c:pt>
                <c:pt idx="12">
                  <c:v>7.874015748031496E-3</c:v>
                </c:pt>
                <c:pt idx="13">
                  <c:v>2.1881838074398249E-3</c:v>
                </c:pt>
                <c:pt idx="14">
                  <c:v>0</c:v>
                </c:pt>
              </c:numCache>
            </c:numRef>
          </c:val>
          <c:extLst>
            <c:ext xmlns:c16="http://schemas.microsoft.com/office/drawing/2014/chart" uri="{C3380CC4-5D6E-409C-BE32-E72D297353CC}">
              <c16:uniqueId val="{00000009-A23A-4C86-A344-3B26E1367398}"/>
            </c:ext>
          </c:extLst>
        </c:ser>
        <c:dLbls>
          <c:showLegendKey val="0"/>
          <c:showVal val="0"/>
          <c:showCatName val="0"/>
          <c:showSerName val="0"/>
          <c:showPercent val="0"/>
          <c:showBubbleSize val="0"/>
        </c:dLbls>
        <c:gapWidth val="0"/>
        <c:overlap val="100"/>
        <c:axId val="65267120"/>
        <c:axId val="1873610896"/>
      </c:barChart>
      <c:catAx>
        <c:axId val="6526712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873610896"/>
        <c:crosses val="autoZero"/>
        <c:auto val="1"/>
        <c:lblAlgn val="ctr"/>
        <c:lblOffset val="100"/>
        <c:noMultiLvlLbl val="0"/>
      </c:catAx>
      <c:valAx>
        <c:axId val="1873610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65267120"/>
        <c:crosses val="autoZero"/>
        <c:crossBetween val="between"/>
      </c:valAx>
      <c:spPr>
        <a:noFill/>
        <a:ln>
          <a:noFill/>
        </a:ln>
        <a:effectLst/>
      </c:spPr>
    </c:plotArea>
    <c:legend>
      <c:legendPos val="r"/>
      <c:layout>
        <c:manualLayout>
          <c:xMode val="edge"/>
          <c:yMode val="edge"/>
          <c:x val="0.90143111111111107"/>
          <c:y val="8.6666805555555559E-2"/>
          <c:w val="8.7985555555555553E-2"/>
          <c:h val="0.900908333333333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percentStacked"/>
        <c:varyColors val="0"/>
        <c:ser>
          <c:idx val="0"/>
          <c:order val="0"/>
          <c:tx>
            <c:strRef>
              <c:f>'Age-1'!$B$41</c:f>
              <c:strCache>
                <c:ptCount val="1"/>
                <c:pt idx="0">
                  <c:v>0-19</c:v>
                </c:pt>
              </c:strCache>
            </c:strRef>
          </c:tx>
          <c:spPr>
            <a:solidFill>
              <a:schemeClr val="accent1"/>
            </a:solidFill>
            <a:ln>
              <a:noFill/>
            </a:ln>
            <a:effectLst/>
          </c:spPr>
          <c:invertIfNegative val="0"/>
          <c:val>
            <c:numRef>
              <c:f>'Age-1'!$C$41:$T$41</c:f>
              <c:numCache>
                <c:formatCode>0%</c:formatCode>
                <c:ptCount val="18"/>
                <c:pt idx="1">
                  <c:v>0.12708600770218229</c:v>
                </c:pt>
                <c:pt idx="2">
                  <c:v>0.11314984709480122</c:v>
                </c:pt>
                <c:pt idx="3">
                  <c:v>0.11785095320623917</c:v>
                </c:pt>
                <c:pt idx="4">
                  <c:v>9.4339622641509427E-2</c:v>
                </c:pt>
                <c:pt idx="5">
                  <c:v>0.12977099236641221</c:v>
                </c:pt>
                <c:pt idx="6">
                  <c:v>0.15187376725838264</c:v>
                </c:pt>
                <c:pt idx="7">
                  <c:v>0.15560165975103735</c:v>
                </c:pt>
                <c:pt idx="8">
                  <c:v>0.12065439672801637</c:v>
                </c:pt>
                <c:pt idx="9">
                  <c:v>0.14855072463768118</c:v>
                </c:pt>
                <c:pt idx="10">
                  <c:v>0.1379962192816635</c:v>
                </c:pt>
                <c:pt idx="11">
                  <c:v>0.13084112149532709</c:v>
                </c:pt>
                <c:pt idx="12">
                  <c:v>0.12992125984251968</c:v>
                </c:pt>
                <c:pt idx="13">
                  <c:v>0.12472647702407003</c:v>
                </c:pt>
                <c:pt idx="14">
                  <c:v>0.15853658536585366</c:v>
                </c:pt>
              </c:numCache>
            </c:numRef>
          </c:val>
          <c:extLst>
            <c:ext xmlns:c16="http://schemas.microsoft.com/office/drawing/2014/chart" uri="{C3380CC4-5D6E-409C-BE32-E72D297353CC}">
              <c16:uniqueId val="{00000000-CCBC-4B0B-82AB-4075FE9FD4A2}"/>
            </c:ext>
          </c:extLst>
        </c:ser>
        <c:ser>
          <c:idx val="1"/>
          <c:order val="1"/>
          <c:tx>
            <c:strRef>
              <c:f>'Age-1'!$B$42</c:f>
              <c:strCache>
                <c:ptCount val="1"/>
                <c:pt idx="0">
                  <c:v>20-39</c:v>
                </c:pt>
              </c:strCache>
            </c:strRef>
          </c:tx>
          <c:spPr>
            <a:solidFill>
              <a:schemeClr val="accent2"/>
            </a:solidFill>
            <a:ln>
              <a:noFill/>
            </a:ln>
            <a:effectLst/>
          </c:spPr>
          <c:invertIfNegative val="0"/>
          <c:val>
            <c:numRef>
              <c:f>'Age-1'!$C$42:$T$42</c:f>
              <c:numCache>
                <c:formatCode>0%</c:formatCode>
                <c:ptCount val="18"/>
                <c:pt idx="1">
                  <c:v>0.45699614890885754</c:v>
                </c:pt>
                <c:pt idx="2">
                  <c:v>0.48623853211009177</c:v>
                </c:pt>
                <c:pt idx="3">
                  <c:v>0.46967071057192372</c:v>
                </c:pt>
                <c:pt idx="4">
                  <c:v>0.52044025157232698</c:v>
                </c:pt>
                <c:pt idx="5">
                  <c:v>0.49007633587786259</c:v>
                </c:pt>
                <c:pt idx="6">
                  <c:v>0.44575936883629191</c:v>
                </c:pt>
                <c:pt idx="7">
                  <c:v>0.48755186721991706</c:v>
                </c:pt>
                <c:pt idx="8">
                  <c:v>0.48466257668711654</c:v>
                </c:pt>
                <c:pt idx="9">
                  <c:v>0.48369565217391308</c:v>
                </c:pt>
                <c:pt idx="10">
                  <c:v>0.47258979206049151</c:v>
                </c:pt>
                <c:pt idx="11">
                  <c:v>0.49532710280373826</c:v>
                </c:pt>
                <c:pt idx="12">
                  <c:v>0.49409448818897639</c:v>
                </c:pt>
                <c:pt idx="13">
                  <c:v>0.49234135667396062</c:v>
                </c:pt>
                <c:pt idx="14">
                  <c:v>0.50871080139372826</c:v>
                </c:pt>
              </c:numCache>
            </c:numRef>
          </c:val>
          <c:extLst>
            <c:ext xmlns:c16="http://schemas.microsoft.com/office/drawing/2014/chart" uri="{C3380CC4-5D6E-409C-BE32-E72D297353CC}">
              <c16:uniqueId val="{00000001-CCBC-4B0B-82AB-4075FE9FD4A2}"/>
            </c:ext>
          </c:extLst>
        </c:ser>
        <c:ser>
          <c:idx val="2"/>
          <c:order val="2"/>
          <c:tx>
            <c:strRef>
              <c:f>'Age-1'!$B$43</c:f>
              <c:strCache>
                <c:ptCount val="1"/>
                <c:pt idx="0">
                  <c:v>40-59</c:v>
                </c:pt>
              </c:strCache>
            </c:strRef>
          </c:tx>
          <c:spPr>
            <a:solidFill>
              <a:schemeClr val="accent3"/>
            </a:solidFill>
            <a:ln>
              <a:noFill/>
            </a:ln>
            <a:effectLst/>
          </c:spPr>
          <c:invertIfNegative val="0"/>
          <c:val>
            <c:numRef>
              <c:f>'Age-1'!$C$43:$T$43</c:f>
              <c:numCache>
                <c:formatCode>0%</c:formatCode>
                <c:ptCount val="18"/>
                <c:pt idx="1">
                  <c:v>0.26829268292682928</c:v>
                </c:pt>
                <c:pt idx="2">
                  <c:v>0.28134556574923547</c:v>
                </c:pt>
                <c:pt idx="3">
                  <c:v>0.28249566724436742</c:v>
                </c:pt>
                <c:pt idx="4">
                  <c:v>0.27044025157232704</c:v>
                </c:pt>
                <c:pt idx="5">
                  <c:v>0.24427480916030536</c:v>
                </c:pt>
                <c:pt idx="6">
                  <c:v>0.28796844181459569</c:v>
                </c:pt>
                <c:pt idx="7">
                  <c:v>0.24066390041493774</c:v>
                </c:pt>
                <c:pt idx="8">
                  <c:v>0.26993865030674846</c:v>
                </c:pt>
                <c:pt idx="9">
                  <c:v>0.24637681159420288</c:v>
                </c:pt>
                <c:pt idx="10">
                  <c:v>0.2608695652173913</c:v>
                </c:pt>
                <c:pt idx="11">
                  <c:v>0.26168224299065423</c:v>
                </c:pt>
                <c:pt idx="12">
                  <c:v>0.25</c:v>
                </c:pt>
                <c:pt idx="13">
                  <c:v>0.26258205689277897</c:v>
                </c:pt>
                <c:pt idx="14">
                  <c:v>0.24390243902439024</c:v>
                </c:pt>
              </c:numCache>
            </c:numRef>
          </c:val>
          <c:extLst>
            <c:ext xmlns:c16="http://schemas.microsoft.com/office/drawing/2014/chart" uri="{C3380CC4-5D6E-409C-BE32-E72D297353CC}">
              <c16:uniqueId val="{00000002-CCBC-4B0B-82AB-4075FE9FD4A2}"/>
            </c:ext>
          </c:extLst>
        </c:ser>
        <c:ser>
          <c:idx val="3"/>
          <c:order val="3"/>
          <c:tx>
            <c:strRef>
              <c:f>'Age-1'!$B$44</c:f>
              <c:strCache>
                <c:ptCount val="1"/>
                <c:pt idx="0">
                  <c:v>60-79</c:v>
                </c:pt>
              </c:strCache>
            </c:strRef>
          </c:tx>
          <c:spPr>
            <a:solidFill>
              <a:schemeClr val="accent4"/>
            </a:solidFill>
            <a:ln>
              <a:noFill/>
            </a:ln>
            <a:effectLst/>
          </c:spPr>
          <c:invertIfNegative val="0"/>
          <c:val>
            <c:numRef>
              <c:f>'Age-1'!$C$44:$T$44</c:f>
              <c:numCache>
                <c:formatCode>0%</c:formatCode>
                <c:ptCount val="18"/>
                <c:pt idx="1">
                  <c:v>0.11553273427471117</c:v>
                </c:pt>
                <c:pt idx="2">
                  <c:v>9.633027522935779E-2</c:v>
                </c:pt>
                <c:pt idx="3">
                  <c:v>0.10918544194107453</c:v>
                </c:pt>
                <c:pt idx="4">
                  <c:v>8.6477987421383656E-2</c:v>
                </c:pt>
                <c:pt idx="5">
                  <c:v>0.10381679389312978</c:v>
                </c:pt>
                <c:pt idx="6">
                  <c:v>8.2840236686390539E-2</c:v>
                </c:pt>
                <c:pt idx="7">
                  <c:v>8.9211618257261413E-2</c:v>
                </c:pt>
                <c:pt idx="8">
                  <c:v>0.11042944785276074</c:v>
                </c:pt>
                <c:pt idx="9">
                  <c:v>9.7826086956521743E-2</c:v>
                </c:pt>
                <c:pt idx="10">
                  <c:v>0.10396975425330814</c:v>
                </c:pt>
                <c:pt idx="11">
                  <c:v>8.5981308411214957E-2</c:v>
                </c:pt>
                <c:pt idx="12">
                  <c:v>0.10826771653543307</c:v>
                </c:pt>
                <c:pt idx="13">
                  <c:v>9.8468271334792135E-2</c:v>
                </c:pt>
                <c:pt idx="14">
                  <c:v>6.968641114982578E-2</c:v>
                </c:pt>
              </c:numCache>
            </c:numRef>
          </c:val>
          <c:extLst>
            <c:ext xmlns:c16="http://schemas.microsoft.com/office/drawing/2014/chart" uri="{C3380CC4-5D6E-409C-BE32-E72D297353CC}">
              <c16:uniqueId val="{00000003-CCBC-4B0B-82AB-4075FE9FD4A2}"/>
            </c:ext>
          </c:extLst>
        </c:ser>
        <c:ser>
          <c:idx val="4"/>
          <c:order val="4"/>
          <c:tx>
            <c:strRef>
              <c:f>'Age-1'!$B$45</c:f>
              <c:strCache>
                <c:ptCount val="1"/>
                <c:pt idx="0">
                  <c:v>80-90+</c:v>
                </c:pt>
              </c:strCache>
            </c:strRef>
          </c:tx>
          <c:spPr>
            <a:solidFill>
              <a:schemeClr val="accent5"/>
            </a:solidFill>
            <a:ln>
              <a:noFill/>
            </a:ln>
            <a:effectLst/>
          </c:spPr>
          <c:invertIfNegative val="0"/>
          <c:val>
            <c:numRef>
              <c:f>'Age-1'!$C$45:$T$45</c:f>
              <c:numCache>
                <c:formatCode>0%</c:formatCode>
                <c:ptCount val="18"/>
                <c:pt idx="1">
                  <c:v>3.2092426187419767E-2</c:v>
                </c:pt>
                <c:pt idx="2">
                  <c:v>2.2935779816513763E-2</c:v>
                </c:pt>
                <c:pt idx="3">
                  <c:v>2.0797227036395145E-2</c:v>
                </c:pt>
                <c:pt idx="4">
                  <c:v>2.8301886792452831E-2</c:v>
                </c:pt>
                <c:pt idx="5">
                  <c:v>3.2061068702290078E-2</c:v>
                </c:pt>
                <c:pt idx="6">
                  <c:v>3.1558185404339252E-2</c:v>
                </c:pt>
                <c:pt idx="7">
                  <c:v>2.6970954356846474E-2</c:v>
                </c:pt>
                <c:pt idx="8">
                  <c:v>1.4314928425357873E-2</c:v>
                </c:pt>
                <c:pt idx="9">
                  <c:v>2.355072463768116E-2</c:v>
                </c:pt>
                <c:pt idx="10">
                  <c:v>2.4574669187145556E-2</c:v>
                </c:pt>
                <c:pt idx="11">
                  <c:v>2.6168224299065419E-2</c:v>
                </c:pt>
                <c:pt idx="12">
                  <c:v>1.7716535433070866E-2</c:v>
                </c:pt>
                <c:pt idx="13">
                  <c:v>2.1881838074398252E-2</c:v>
                </c:pt>
                <c:pt idx="14">
                  <c:v>1.9163763066202089E-2</c:v>
                </c:pt>
              </c:numCache>
            </c:numRef>
          </c:val>
          <c:extLst>
            <c:ext xmlns:c16="http://schemas.microsoft.com/office/drawing/2014/chart" uri="{C3380CC4-5D6E-409C-BE32-E72D297353CC}">
              <c16:uniqueId val="{00000004-CCBC-4B0B-82AB-4075FE9FD4A2}"/>
            </c:ext>
          </c:extLst>
        </c:ser>
        <c:dLbls>
          <c:showLegendKey val="0"/>
          <c:showVal val="0"/>
          <c:showCatName val="0"/>
          <c:showSerName val="0"/>
          <c:showPercent val="0"/>
          <c:showBubbleSize val="0"/>
        </c:dLbls>
        <c:gapWidth val="0"/>
        <c:overlap val="100"/>
        <c:axId val="1970752416"/>
        <c:axId val="1858161936"/>
      </c:barChart>
      <c:catAx>
        <c:axId val="19707524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858161936"/>
        <c:crosses val="autoZero"/>
        <c:auto val="1"/>
        <c:lblAlgn val="ctr"/>
        <c:lblOffset val="100"/>
        <c:noMultiLvlLbl val="0"/>
      </c:catAx>
      <c:valAx>
        <c:axId val="1858161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970752416"/>
        <c:crosses val="autoZero"/>
        <c:crossBetween val="between"/>
      </c:valAx>
      <c:spPr>
        <a:noFill/>
        <a:ln>
          <a:noFill/>
        </a:ln>
        <a:effectLst/>
      </c:spPr>
    </c:plotArea>
    <c:legend>
      <c:legendPos val="r"/>
      <c:layout>
        <c:manualLayout>
          <c:xMode val="edge"/>
          <c:yMode val="edge"/>
          <c:x val="0.91645944444444449"/>
          <c:y val="6.9359166666666666E-2"/>
          <c:w val="7.2957222222222229E-2"/>
          <c:h val="0.8737875000000000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percentStacked"/>
        <c:varyColors val="0"/>
        <c:ser>
          <c:idx val="0"/>
          <c:order val="0"/>
          <c:tx>
            <c:strRef>
              <c:f>'Age-1'!$B$106:$C$106</c:f>
              <c:strCache>
                <c:ptCount val="2"/>
                <c:pt idx="0">
                  <c:v>0-9</c:v>
                </c:pt>
              </c:strCache>
            </c:strRef>
          </c:tx>
          <c:spPr>
            <a:solidFill>
              <a:schemeClr val="accent1"/>
            </a:solidFill>
            <a:ln>
              <a:noFill/>
            </a:ln>
            <a:effectLst/>
          </c:spPr>
          <c:invertIfNegative val="0"/>
          <c:cat>
            <c:strRef>
              <c:f>'Age-1'!$E$105:$HM$105</c:f>
              <c:strCache>
                <c:ptCount val="217"/>
                <c:pt idx="0">
                  <c:v>20/Jan</c:v>
                </c:pt>
                <c:pt idx="1">
                  <c:v>29/Jan</c:v>
                </c:pt>
                <c:pt idx="2">
                  <c:v>31/Jan</c:v>
                </c:pt>
                <c:pt idx="3">
                  <c:v>01/Feb</c:v>
                </c:pt>
                <c:pt idx="4">
                  <c:v>03/Feb</c:v>
                </c:pt>
                <c:pt idx="5">
                  <c:v>06/Feb</c:v>
                </c:pt>
                <c:pt idx="6">
                  <c:v>07/Feb</c:v>
                </c:pt>
                <c:pt idx="7">
                  <c:v>10/Feb</c:v>
                </c:pt>
                <c:pt idx="8">
                  <c:v>11/Feb</c:v>
                </c:pt>
                <c:pt idx="9">
                  <c:v>12/Feb</c:v>
                </c:pt>
                <c:pt idx="10">
                  <c:v>13/Feb</c:v>
                </c:pt>
                <c:pt idx="11">
                  <c:v>14/Feb</c:v>
                </c:pt>
                <c:pt idx="12">
                  <c:v>15/Feb</c:v>
                </c:pt>
                <c:pt idx="13">
                  <c:v>16/Feb</c:v>
                </c:pt>
                <c:pt idx="14">
                  <c:v>17/Feb</c:v>
                </c:pt>
                <c:pt idx="15">
                  <c:v>18/Feb</c:v>
                </c:pt>
                <c:pt idx="16">
                  <c:v>19/Feb</c:v>
                </c:pt>
                <c:pt idx="17">
                  <c:v>20/Feb</c:v>
                </c:pt>
                <c:pt idx="18">
                  <c:v>21/Feb</c:v>
                </c:pt>
                <c:pt idx="19">
                  <c:v>22/Feb</c:v>
                </c:pt>
                <c:pt idx="20">
                  <c:v>23/Feb</c:v>
                </c:pt>
                <c:pt idx="21">
                  <c:v>24/Feb</c:v>
                </c:pt>
                <c:pt idx="22">
                  <c:v>25/Feb</c:v>
                </c:pt>
                <c:pt idx="23">
                  <c:v>26/Feb</c:v>
                </c:pt>
                <c:pt idx="24">
                  <c:v>27/Feb</c:v>
                </c:pt>
                <c:pt idx="25">
                  <c:v>28/Feb</c:v>
                </c:pt>
                <c:pt idx="26">
                  <c:v>29/Feb</c:v>
                </c:pt>
                <c:pt idx="27">
                  <c:v>01/Mar</c:v>
                </c:pt>
                <c:pt idx="28">
                  <c:v>02/Mar</c:v>
                </c:pt>
                <c:pt idx="29">
                  <c:v>03/Mar</c:v>
                </c:pt>
                <c:pt idx="30">
                  <c:v>04/Mar</c:v>
                </c:pt>
                <c:pt idx="31">
                  <c:v>05/Mar</c:v>
                </c:pt>
                <c:pt idx="32">
                  <c:v>06/Mar</c:v>
                </c:pt>
                <c:pt idx="33">
                  <c:v>07/Mar</c:v>
                </c:pt>
                <c:pt idx="34">
                  <c:v>08/Mar</c:v>
                </c:pt>
                <c:pt idx="35">
                  <c:v>09/Mar</c:v>
                </c:pt>
                <c:pt idx="36">
                  <c:v>10/Mar</c:v>
                </c:pt>
                <c:pt idx="37">
                  <c:v>11/Mar</c:v>
                </c:pt>
                <c:pt idx="38">
                  <c:v>12/Mar</c:v>
                </c:pt>
                <c:pt idx="39">
                  <c:v>13/Mar</c:v>
                </c:pt>
                <c:pt idx="40">
                  <c:v>14/Mar</c:v>
                </c:pt>
                <c:pt idx="41">
                  <c:v>15/Mar</c:v>
                </c:pt>
                <c:pt idx="42">
                  <c:v>16/Mar</c:v>
                </c:pt>
                <c:pt idx="43">
                  <c:v>17/Mar</c:v>
                </c:pt>
                <c:pt idx="44">
                  <c:v>18/Mar</c:v>
                </c:pt>
                <c:pt idx="45">
                  <c:v>19/Mar</c:v>
                </c:pt>
                <c:pt idx="46">
                  <c:v>20/Mar</c:v>
                </c:pt>
                <c:pt idx="47">
                  <c:v>21/Mar</c:v>
                </c:pt>
                <c:pt idx="48">
                  <c:v>22/Mar</c:v>
                </c:pt>
                <c:pt idx="49">
                  <c:v>23/Mar</c:v>
                </c:pt>
                <c:pt idx="50">
                  <c:v>24/Mar</c:v>
                </c:pt>
                <c:pt idx="51">
                  <c:v>25/Mar</c:v>
                </c:pt>
                <c:pt idx="52">
                  <c:v>26/Mar</c:v>
                </c:pt>
                <c:pt idx="53">
                  <c:v>27/Mar</c:v>
                </c:pt>
                <c:pt idx="54">
                  <c:v>28/Mar</c:v>
                </c:pt>
                <c:pt idx="55">
                  <c:v>29/Mar</c:v>
                </c:pt>
                <c:pt idx="56">
                  <c:v>30/Mar</c:v>
                </c:pt>
                <c:pt idx="57">
                  <c:v>31/Mar</c:v>
                </c:pt>
                <c:pt idx="58">
                  <c:v>01/Apr</c:v>
                </c:pt>
                <c:pt idx="59">
                  <c:v>02/Apr</c:v>
                </c:pt>
                <c:pt idx="60">
                  <c:v>03/Apr</c:v>
                </c:pt>
                <c:pt idx="61">
                  <c:v>04/Apr</c:v>
                </c:pt>
                <c:pt idx="62">
                  <c:v>05/Apr</c:v>
                </c:pt>
                <c:pt idx="63">
                  <c:v>06/Apr</c:v>
                </c:pt>
                <c:pt idx="64">
                  <c:v>07/Apr</c:v>
                </c:pt>
                <c:pt idx="65">
                  <c:v>08/Apr</c:v>
                </c:pt>
                <c:pt idx="66">
                  <c:v>09/Apr</c:v>
                </c:pt>
                <c:pt idx="67">
                  <c:v>10/Apr</c:v>
                </c:pt>
                <c:pt idx="68">
                  <c:v>11/Apr</c:v>
                </c:pt>
                <c:pt idx="69">
                  <c:v>12/Apr</c:v>
                </c:pt>
                <c:pt idx="70">
                  <c:v>13/Apr</c:v>
                </c:pt>
                <c:pt idx="71">
                  <c:v>14/Apr</c:v>
                </c:pt>
                <c:pt idx="72">
                  <c:v>15/Apr</c:v>
                </c:pt>
                <c:pt idx="73">
                  <c:v>16/Apr</c:v>
                </c:pt>
                <c:pt idx="74">
                  <c:v>17/Apr</c:v>
                </c:pt>
                <c:pt idx="75">
                  <c:v>18/Apr</c:v>
                </c:pt>
                <c:pt idx="76">
                  <c:v>19/Apr</c:v>
                </c:pt>
                <c:pt idx="77">
                  <c:v>20/Apr</c:v>
                </c:pt>
                <c:pt idx="78">
                  <c:v>21/Apr</c:v>
                </c:pt>
                <c:pt idx="79">
                  <c:v>22/Apr</c:v>
                </c:pt>
                <c:pt idx="80">
                  <c:v>23/Apr</c:v>
                </c:pt>
                <c:pt idx="81">
                  <c:v>24/Apr</c:v>
                </c:pt>
                <c:pt idx="82">
                  <c:v>25/Apr</c:v>
                </c:pt>
                <c:pt idx="83">
                  <c:v>26/Apr</c:v>
                </c:pt>
                <c:pt idx="84">
                  <c:v>27/Apr</c:v>
                </c:pt>
                <c:pt idx="85">
                  <c:v>28/Apr</c:v>
                </c:pt>
                <c:pt idx="86">
                  <c:v>29/Apr</c:v>
                </c:pt>
                <c:pt idx="87">
                  <c:v>30/Apr</c:v>
                </c:pt>
                <c:pt idx="88">
                  <c:v>01/May</c:v>
                </c:pt>
                <c:pt idx="89">
                  <c:v>02/May</c:v>
                </c:pt>
                <c:pt idx="90">
                  <c:v>03/May</c:v>
                </c:pt>
                <c:pt idx="91">
                  <c:v>04/May</c:v>
                </c:pt>
                <c:pt idx="92">
                  <c:v>05/May</c:v>
                </c:pt>
                <c:pt idx="93">
                  <c:v>06/May</c:v>
                </c:pt>
                <c:pt idx="94">
                  <c:v>07/May</c:v>
                </c:pt>
                <c:pt idx="95">
                  <c:v>08/May</c:v>
                </c:pt>
                <c:pt idx="96">
                  <c:v>09/May</c:v>
                </c:pt>
                <c:pt idx="97">
                  <c:v>10/May</c:v>
                </c:pt>
                <c:pt idx="98">
                  <c:v>11/May</c:v>
                </c:pt>
                <c:pt idx="99">
                  <c:v>12/May</c:v>
                </c:pt>
                <c:pt idx="100">
                  <c:v>13/May</c:v>
                </c:pt>
                <c:pt idx="101">
                  <c:v>14/May</c:v>
                </c:pt>
                <c:pt idx="102">
                  <c:v>15/May</c:v>
                </c:pt>
                <c:pt idx="103">
                  <c:v>16/May</c:v>
                </c:pt>
                <c:pt idx="104">
                  <c:v>17/May</c:v>
                </c:pt>
                <c:pt idx="105">
                  <c:v>18/May</c:v>
                </c:pt>
                <c:pt idx="106">
                  <c:v>19/May</c:v>
                </c:pt>
                <c:pt idx="107">
                  <c:v>20/May</c:v>
                </c:pt>
                <c:pt idx="108">
                  <c:v>21/May</c:v>
                </c:pt>
                <c:pt idx="109">
                  <c:v>22/May</c:v>
                </c:pt>
                <c:pt idx="110">
                  <c:v>23/May</c:v>
                </c:pt>
                <c:pt idx="111">
                  <c:v>24/May</c:v>
                </c:pt>
                <c:pt idx="112">
                  <c:v>25/May</c:v>
                </c:pt>
                <c:pt idx="113">
                  <c:v>26/May</c:v>
                </c:pt>
                <c:pt idx="114">
                  <c:v>27/May</c:v>
                </c:pt>
                <c:pt idx="115">
                  <c:v>28/May</c:v>
                </c:pt>
                <c:pt idx="116">
                  <c:v>29/May</c:v>
                </c:pt>
                <c:pt idx="117">
                  <c:v>30/May</c:v>
                </c:pt>
                <c:pt idx="118">
                  <c:v>31/May</c:v>
                </c:pt>
                <c:pt idx="119">
                  <c:v>01/Jun</c:v>
                </c:pt>
                <c:pt idx="120">
                  <c:v>02/Jun</c:v>
                </c:pt>
                <c:pt idx="121">
                  <c:v>03/Jun</c:v>
                </c:pt>
                <c:pt idx="122">
                  <c:v>04/Jun</c:v>
                </c:pt>
                <c:pt idx="123">
                  <c:v>05/Jun</c:v>
                </c:pt>
                <c:pt idx="124">
                  <c:v>06/Jun</c:v>
                </c:pt>
                <c:pt idx="125">
                  <c:v>07/Jun</c:v>
                </c:pt>
                <c:pt idx="126">
                  <c:v>08/Jun</c:v>
                </c:pt>
                <c:pt idx="127">
                  <c:v>09/Jun</c:v>
                </c:pt>
                <c:pt idx="128">
                  <c:v>10/Jun</c:v>
                </c:pt>
                <c:pt idx="129">
                  <c:v>11/Jun</c:v>
                </c:pt>
                <c:pt idx="130">
                  <c:v>12/Jun</c:v>
                </c:pt>
                <c:pt idx="131">
                  <c:v>13/Jun</c:v>
                </c:pt>
                <c:pt idx="132">
                  <c:v>14/Jun</c:v>
                </c:pt>
                <c:pt idx="133">
                  <c:v>15/Jun</c:v>
                </c:pt>
                <c:pt idx="134">
                  <c:v>16/Jun</c:v>
                </c:pt>
                <c:pt idx="135">
                  <c:v>17/Jun</c:v>
                </c:pt>
                <c:pt idx="136">
                  <c:v>18/Jun</c:v>
                </c:pt>
                <c:pt idx="137">
                  <c:v>19/Jun</c:v>
                </c:pt>
                <c:pt idx="138">
                  <c:v>20/Jun</c:v>
                </c:pt>
                <c:pt idx="139">
                  <c:v>21/Jun</c:v>
                </c:pt>
                <c:pt idx="140">
                  <c:v>22/Jun</c:v>
                </c:pt>
                <c:pt idx="141">
                  <c:v>23/Jun</c:v>
                </c:pt>
                <c:pt idx="142">
                  <c:v>24/Jun</c:v>
                </c:pt>
                <c:pt idx="143">
                  <c:v>25/Jun</c:v>
                </c:pt>
                <c:pt idx="144">
                  <c:v>26/Jun</c:v>
                </c:pt>
                <c:pt idx="145">
                  <c:v>27/Jun</c:v>
                </c:pt>
                <c:pt idx="146">
                  <c:v>28/Jun</c:v>
                </c:pt>
                <c:pt idx="147">
                  <c:v>29/Jun</c:v>
                </c:pt>
                <c:pt idx="148">
                  <c:v>30/Jun</c:v>
                </c:pt>
                <c:pt idx="149">
                  <c:v>01/Jul</c:v>
                </c:pt>
                <c:pt idx="150">
                  <c:v>02/Jul</c:v>
                </c:pt>
                <c:pt idx="151">
                  <c:v>03/Jul</c:v>
                </c:pt>
                <c:pt idx="152">
                  <c:v>04/Jul</c:v>
                </c:pt>
                <c:pt idx="153">
                  <c:v>05/Jul</c:v>
                </c:pt>
                <c:pt idx="154">
                  <c:v>06/Jul</c:v>
                </c:pt>
                <c:pt idx="155">
                  <c:v>07/Jul</c:v>
                </c:pt>
                <c:pt idx="156">
                  <c:v>08/Jul</c:v>
                </c:pt>
                <c:pt idx="157">
                  <c:v>09/Jul</c:v>
                </c:pt>
                <c:pt idx="158">
                  <c:v>10/Jul</c:v>
                </c:pt>
                <c:pt idx="159">
                  <c:v>11/Jul</c:v>
                </c:pt>
                <c:pt idx="160">
                  <c:v>12/Jul</c:v>
                </c:pt>
                <c:pt idx="161">
                  <c:v>13/Jul</c:v>
                </c:pt>
                <c:pt idx="162">
                  <c:v>14/Jul</c:v>
                </c:pt>
                <c:pt idx="163">
                  <c:v>15/Jul</c:v>
                </c:pt>
                <c:pt idx="164">
                  <c:v>16/Jul</c:v>
                </c:pt>
                <c:pt idx="165">
                  <c:v>17/Jul</c:v>
                </c:pt>
                <c:pt idx="166">
                  <c:v>18/Jul</c:v>
                </c:pt>
                <c:pt idx="167">
                  <c:v>19/Jul</c:v>
                </c:pt>
                <c:pt idx="168">
                  <c:v>20/Jul</c:v>
                </c:pt>
                <c:pt idx="169">
                  <c:v>21/Jul</c:v>
                </c:pt>
                <c:pt idx="170">
                  <c:v>22/Jul</c:v>
                </c:pt>
                <c:pt idx="171">
                  <c:v>23/Jul</c:v>
                </c:pt>
                <c:pt idx="172">
                  <c:v>24/Jul</c:v>
                </c:pt>
                <c:pt idx="173">
                  <c:v>25/Jul</c:v>
                </c:pt>
                <c:pt idx="174">
                  <c:v>26/Jul</c:v>
                </c:pt>
                <c:pt idx="175">
                  <c:v>27/Jul</c:v>
                </c:pt>
                <c:pt idx="176">
                  <c:v>28/Jul</c:v>
                </c:pt>
                <c:pt idx="177">
                  <c:v>29/Jul</c:v>
                </c:pt>
                <c:pt idx="178">
                  <c:v>30/Jul</c:v>
                </c:pt>
                <c:pt idx="179">
                  <c:v>31/Jul</c:v>
                </c:pt>
                <c:pt idx="180">
                  <c:v>01/Aug</c:v>
                </c:pt>
                <c:pt idx="181">
                  <c:v>02/Aug</c:v>
                </c:pt>
                <c:pt idx="182">
                  <c:v>03/Aug</c:v>
                </c:pt>
                <c:pt idx="183">
                  <c:v>04/Aug</c:v>
                </c:pt>
                <c:pt idx="184">
                  <c:v>05/Aug</c:v>
                </c:pt>
                <c:pt idx="185">
                  <c:v>06/Aug</c:v>
                </c:pt>
                <c:pt idx="186">
                  <c:v>07/Aug</c:v>
                </c:pt>
                <c:pt idx="187">
                  <c:v>08/Aug</c:v>
                </c:pt>
                <c:pt idx="188">
                  <c:v>09/Aug</c:v>
                </c:pt>
                <c:pt idx="189">
                  <c:v>10/Aug</c:v>
                </c:pt>
                <c:pt idx="190">
                  <c:v>11/Aug</c:v>
                </c:pt>
                <c:pt idx="191">
                  <c:v>12/Aug</c:v>
                </c:pt>
                <c:pt idx="192">
                  <c:v>13/Aug</c:v>
                </c:pt>
                <c:pt idx="193">
                  <c:v>14/Aug</c:v>
                </c:pt>
                <c:pt idx="194">
                  <c:v>15/Aug</c:v>
                </c:pt>
                <c:pt idx="195">
                  <c:v>16/Aug</c:v>
                </c:pt>
                <c:pt idx="196">
                  <c:v>17/Aug</c:v>
                </c:pt>
                <c:pt idx="197">
                  <c:v>18/Aug</c:v>
                </c:pt>
                <c:pt idx="198">
                  <c:v>19/Aug</c:v>
                </c:pt>
                <c:pt idx="199">
                  <c:v>20/Aug</c:v>
                </c:pt>
                <c:pt idx="200">
                  <c:v>21/Aug</c:v>
                </c:pt>
                <c:pt idx="201">
                  <c:v>22/Aug</c:v>
                </c:pt>
                <c:pt idx="202">
                  <c:v>23/Aug</c:v>
                </c:pt>
                <c:pt idx="203">
                  <c:v>24/Aug</c:v>
                </c:pt>
                <c:pt idx="204">
                  <c:v>25/Aug</c:v>
                </c:pt>
                <c:pt idx="205">
                  <c:v>26/Aug</c:v>
                </c:pt>
                <c:pt idx="206">
                  <c:v>27/Aug</c:v>
                </c:pt>
                <c:pt idx="207">
                  <c:v>28/Aug</c:v>
                </c:pt>
                <c:pt idx="208">
                  <c:v>29/Aug</c:v>
                </c:pt>
                <c:pt idx="209">
                  <c:v>30/Aug</c:v>
                </c:pt>
                <c:pt idx="210">
                  <c:v>31/Aug</c:v>
                </c:pt>
                <c:pt idx="211">
                  <c:v>01/Sep</c:v>
                </c:pt>
                <c:pt idx="212">
                  <c:v>02/Sep</c:v>
                </c:pt>
                <c:pt idx="213">
                  <c:v>03/Sep</c:v>
                </c:pt>
                <c:pt idx="214">
                  <c:v>04/Sep</c:v>
                </c:pt>
                <c:pt idx="215">
                  <c:v>05/Sep</c:v>
                </c:pt>
                <c:pt idx="216">
                  <c:v>06/Sep</c:v>
                </c:pt>
              </c:strCache>
            </c:strRef>
          </c:cat>
          <c:val>
            <c:numRef>
              <c:f>'Age-1'!$E$106:$HM$106</c:f>
              <c:numCache>
                <c:formatCode>0%</c:formatCode>
                <c:ptCount val="2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1.6393442622950821E-2</c:v>
                </c:pt>
                <c:pt idx="25">
                  <c:v>0</c:v>
                </c:pt>
                <c:pt idx="26">
                  <c:v>0</c:v>
                </c:pt>
                <c:pt idx="27">
                  <c:v>7.462686567164179E-3</c:v>
                </c:pt>
                <c:pt idx="28">
                  <c:v>7.0921985815602835E-3</c:v>
                </c:pt>
                <c:pt idx="29">
                  <c:v>0</c:v>
                </c:pt>
                <c:pt idx="30">
                  <c:v>7.1942446043165471E-3</c:v>
                </c:pt>
                <c:pt idx="31">
                  <c:v>0</c:v>
                </c:pt>
                <c:pt idx="32">
                  <c:v>4.9504950495049506E-3</c:v>
                </c:pt>
                <c:pt idx="33">
                  <c:v>0</c:v>
                </c:pt>
                <c:pt idx="34">
                  <c:v>4.1322314049586778E-3</c:v>
                </c:pt>
                <c:pt idx="35">
                  <c:v>4.4943820224719105E-3</c:v>
                </c:pt>
                <c:pt idx="36">
                  <c:v>2.3752969121140144E-3</c:v>
                </c:pt>
                <c:pt idx="37">
                  <c:v>3.787878787878788E-3</c:v>
                </c:pt>
                <c:pt idx="38">
                  <c:v>1.736111111111111E-3</c:v>
                </c:pt>
                <c:pt idx="39">
                  <c:v>1.4814814814814814E-3</c:v>
                </c:pt>
                <c:pt idx="40">
                  <c:v>7.1942446043165471E-3</c:v>
                </c:pt>
                <c:pt idx="41">
                  <c:v>1.321003963011889E-3</c:v>
                </c:pt>
                <c:pt idx="42">
                  <c:v>1.8975332068311196E-3</c:v>
                </c:pt>
                <c:pt idx="43">
                  <c:v>1.2135922330097086E-3</c:v>
                </c:pt>
                <c:pt idx="44">
                  <c:v>0</c:v>
                </c:pt>
                <c:pt idx="45">
                  <c:v>2.4271844660194173E-3</c:v>
                </c:pt>
                <c:pt idx="46">
                  <c:v>1.0030090270812437E-3</c:v>
                </c:pt>
                <c:pt idx="47">
                  <c:v>2.2909507445589921E-3</c:v>
                </c:pt>
                <c:pt idx="48">
                  <c:v>0</c:v>
                </c:pt>
                <c:pt idx="49">
                  <c:v>3.3444816053511705E-3</c:v>
                </c:pt>
                <c:pt idx="50">
                  <c:v>5.1921079958463139E-3</c:v>
                </c:pt>
                <c:pt idx="51">
                  <c:v>4.859086491739553E-3</c:v>
                </c:pt>
                <c:pt idx="52">
                  <c:v>2.1186440677966102E-3</c:v>
                </c:pt>
                <c:pt idx="53">
                  <c:v>1.8832391713747645E-3</c:v>
                </c:pt>
                <c:pt idx="54">
                  <c:v>3.4965034965034965E-3</c:v>
                </c:pt>
                <c:pt idx="55">
                  <c:v>2.5000000000000001E-3</c:v>
                </c:pt>
                <c:pt idx="56">
                  <c:v>8.9126559714795004E-4</c:v>
                </c:pt>
                <c:pt idx="57">
                  <c:v>4.6948356807511738E-3</c:v>
                </c:pt>
                <c:pt idx="58">
                  <c:v>0</c:v>
                </c:pt>
                <c:pt idx="59">
                  <c:v>0</c:v>
                </c:pt>
                <c:pt idx="60">
                  <c:v>1.9029495718363464E-3</c:v>
                </c:pt>
                <c:pt idx="61">
                  <c:v>4.0160642570281121E-3</c:v>
                </c:pt>
                <c:pt idx="62">
                  <c:v>2.5445292620865142E-3</c:v>
                </c:pt>
                <c:pt idx="63">
                  <c:v>8.703220191470844E-4</c:v>
                </c:pt>
                <c:pt idx="64">
                  <c:v>1.0030090270812437E-3</c:v>
                </c:pt>
                <c:pt idx="65">
                  <c:v>3.8647342995169081E-3</c:v>
                </c:pt>
                <c:pt idx="66">
                  <c:v>1.1123470522803114E-3</c:v>
                </c:pt>
                <c:pt idx="67">
                  <c:v>1.006036217303823E-3</c:v>
                </c:pt>
                <c:pt idx="68">
                  <c:v>1.201923076923077E-3</c:v>
                </c:pt>
                <c:pt idx="69">
                  <c:v>2.717391304347826E-3</c:v>
                </c:pt>
                <c:pt idx="70">
                  <c:v>1.2919896640826874E-3</c:v>
                </c:pt>
                <c:pt idx="71">
                  <c:v>1.3280212483399733E-3</c:v>
                </c:pt>
                <c:pt idx="72">
                  <c:v>2.6809651474530832E-3</c:v>
                </c:pt>
                <c:pt idx="73">
                  <c:v>1.4224751066856331E-3</c:v>
                </c:pt>
                <c:pt idx="74">
                  <c:v>2.8653295128939827E-3</c:v>
                </c:pt>
                <c:pt idx="75">
                  <c:v>0</c:v>
                </c:pt>
                <c:pt idx="76">
                  <c:v>2.1929824561403508E-3</c:v>
                </c:pt>
                <c:pt idx="77">
                  <c:v>0</c:v>
                </c:pt>
                <c:pt idx="78">
                  <c:v>0</c:v>
                </c:pt>
                <c:pt idx="79">
                  <c:v>4.3103448275862068E-3</c:v>
                </c:pt>
                <c:pt idx="80">
                  <c:v>0</c:v>
                </c:pt>
                <c:pt idx="81">
                  <c:v>2.4937655860349127E-3</c:v>
                </c:pt>
                <c:pt idx="82">
                  <c:v>2.7855153203342618E-3</c:v>
                </c:pt>
                <c:pt idx="83">
                  <c:v>0</c:v>
                </c:pt>
                <c:pt idx="84">
                  <c:v>0</c:v>
                </c:pt>
                <c:pt idx="85">
                  <c:v>3.0120481927710845E-3</c:v>
                </c:pt>
                <c:pt idx="86">
                  <c:v>3.1948881789137379E-3</c:v>
                </c:pt>
                <c:pt idx="87">
                  <c:v>3.6496350364963502E-3</c:v>
                </c:pt>
                <c:pt idx="88">
                  <c:v>0</c:v>
                </c:pt>
                <c:pt idx="89">
                  <c:v>0</c:v>
                </c:pt>
                <c:pt idx="90">
                  <c:v>0</c:v>
                </c:pt>
                <c:pt idx="91">
                  <c:v>1.1278195488721804E-2</c:v>
                </c:pt>
                <c:pt idx="92">
                  <c:v>1.4778325123152709E-2</c:v>
                </c:pt>
                <c:pt idx="93">
                  <c:v>0</c:v>
                </c:pt>
                <c:pt idx="94">
                  <c:v>9.5238095238095247E-3</c:v>
                </c:pt>
                <c:pt idx="95">
                  <c:v>1.4999999999999999E-2</c:v>
                </c:pt>
                <c:pt idx="96">
                  <c:v>0</c:v>
                </c:pt>
                <c:pt idx="97">
                  <c:v>1.9736842105263157E-2</c:v>
                </c:pt>
                <c:pt idx="98">
                  <c:v>4.3478260869565218E-3</c:v>
                </c:pt>
                <c:pt idx="99">
                  <c:v>0</c:v>
                </c:pt>
                <c:pt idx="100">
                  <c:v>1.7045454545454544E-2</c:v>
                </c:pt>
                <c:pt idx="101">
                  <c:v>2.0547945205479451E-2</c:v>
                </c:pt>
                <c:pt idx="102">
                  <c:v>1.1834319526627219E-2</c:v>
                </c:pt>
                <c:pt idx="103">
                  <c:v>2.1897810218978103E-2</c:v>
                </c:pt>
                <c:pt idx="104">
                  <c:v>6.2111801242236021E-3</c:v>
                </c:pt>
                <c:pt idx="105">
                  <c:v>1.0638297872340425E-2</c:v>
                </c:pt>
                <c:pt idx="106">
                  <c:v>2.0408163265306121E-2</c:v>
                </c:pt>
                <c:pt idx="107">
                  <c:v>1.1111111111111112E-2</c:v>
                </c:pt>
                <c:pt idx="108">
                  <c:v>1.0050251256281407E-2</c:v>
                </c:pt>
                <c:pt idx="109">
                  <c:v>1.9801980198019802E-2</c:v>
                </c:pt>
                <c:pt idx="110">
                  <c:v>3.2786885245901641E-2</c:v>
                </c:pt>
                <c:pt idx="111">
                  <c:v>0</c:v>
                </c:pt>
                <c:pt idx="112">
                  <c:v>1.5384615384615385E-2</c:v>
                </c:pt>
                <c:pt idx="113">
                  <c:v>1.3986013986013986E-2</c:v>
                </c:pt>
                <c:pt idx="114">
                  <c:v>1.8404907975460124E-2</c:v>
                </c:pt>
                <c:pt idx="115">
                  <c:v>3.4965034965034968E-2</c:v>
                </c:pt>
                <c:pt idx="116">
                  <c:v>2.8368794326241134E-2</c:v>
                </c:pt>
                <c:pt idx="117">
                  <c:v>2.3952095808383235E-2</c:v>
                </c:pt>
                <c:pt idx="118">
                  <c:v>1.6129032258064516E-2</c:v>
                </c:pt>
                <c:pt idx="119">
                  <c:v>6.0975609756097563E-3</c:v>
                </c:pt>
                <c:pt idx="120">
                  <c:v>2.1582733812949641E-2</c:v>
                </c:pt>
                <c:pt idx="121">
                  <c:v>6.7114093959731542E-3</c:v>
                </c:pt>
                <c:pt idx="122">
                  <c:v>3.9473684210526314E-2</c:v>
                </c:pt>
                <c:pt idx="123">
                  <c:v>2.3529411764705882E-2</c:v>
                </c:pt>
                <c:pt idx="124">
                  <c:v>5.0314465408805034E-2</c:v>
                </c:pt>
                <c:pt idx="125">
                  <c:v>1.9607843137254902E-2</c:v>
                </c:pt>
                <c:pt idx="126">
                  <c:v>3.4482758620689655E-2</c:v>
                </c:pt>
                <c:pt idx="127">
                  <c:v>3.7037037037037035E-2</c:v>
                </c:pt>
                <c:pt idx="128">
                  <c:v>6.2893081761006289E-2</c:v>
                </c:pt>
                <c:pt idx="129">
                  <c:v>2.9629629629629631E-2</c:v>
                </c:pt>
                <c:pt idx="130">
                  <c:v>2.8985507246376812E-2</c:v>
                </c:pt>
                <c:pt idx="131">
                  <c:v>3.6036036036036036E-2</c:v>
                </c:pt>
                <c:pt idx="132">
                  <c:v>1.9417475728155338E-2</c:v>
                </c:pt>
                <c:pt idx="133">
                  <c:v>3.4482758620689655E-2</c:v>
                </c:pt>
                <c:pt idx="134">
                  <c:v>4.878048780487805E-2</c:v>
                </c:pt>
                <c:pt idx="135">
                  <c:v>4.2553191489361701E-2</c:v>
                </c:pt>
                <c:pt idx="136">
                  <c:v>4.4117647058823532E-2</c:v>
                </c:pt>
                <c:pt idx="137">
                  <c:v>4.1095890410958902E-2</c:v>
                </c:pt>
                <c:pt idx="138">
                  <c:v>3.8461538461538464E-2</c:v>
                </c:pt>
                <c:pt idx="139">
                  <c:v>5.3571428571428568E-2</c:v>
                </c:pt>
                <c:pt idx="140">
                  <c:v>2.4691358024691357E-2</c:v>
                </c:pt>
                <c:pt idx="141">
                  <c:v>4.2857142857142858E-2</c:v>
                </c:pt>
                <c:pt idx="142">
                  <c:v>3.2967032967032968E-2</c:v>
                </c:pt>
                <c:pt idx="143">
                  <c:v>2.6666666666666668E-2</c:v>
                </c:pt>
                <c:pt idx="144">
                  <c:v>3.3333333333333333E-2</c:v>
                </c:pt>
                <c:pt idx="145">
                  <c:v>2.6666666666666668E-2</c:v>
                </c:pt>
                <c:pt idx="146">
                  <c:v>0</c:v>
                </c:pt>
                <c:pt idx="147">
                  <c:v>5.3333333333333337E-2</c:v>
                </c:pt>
                <c:pt idx="148">
                  <c:v>1.6393442622950821E-2</c:v>
                </c:pt>
                <c:pt idx="149">
                  <c:v>1.3698630136986301E-2</c:v>
                </c:pt>
                <c:pt idx="150">
                  <c:v>1.6393442622950821E-2</c:v>
                </c:pt>
                <c:pt idx="151">
                  <c:v>1.9230769230769232E-2</c:v>
                </c:pt>
                <c:pt idx="152">
                  <c:v>3.8461538461538464E-2</c:v>
                </c:pt>
                <c:pt idx="153">
                  <c:v>0</c:v>
                </c:pt>
                <c:pt idx="154">
                  <c:v>3.2258064516129031E-2</c:v>
                </c:pt>
                <c:pt idx="155">
                  <c:v>0</c:v>
                </c:pt>
                <c:pt idx="156">
                  <c:v>0.01</c:v>
                </c:pt>
                <c:pt idx="157">
                  <c:v>4.1237113402061855E-2</c:v>
                </c:pt>
                <c:pt idx="158">
                  <c:v>1.7391304347826087E-2</c:v>
                </c:pt>
                <c:pt idx="159">
                  <c:v>7.6923076923076927E-3</c:v>
                </c:pt>
                <c:pt idx="160">
                  <c:v>1.680672268907563E-2</c:v>
                </c:pt>
                <c:pt idx="161">
                  <c:v>1.7647058823529412E-2</c:v>
                </c:pt>
                <c:pt idx="162">
                  <c:v>1.7857142857142856E-2</c:v>
                </c:pt>
                <c:pt idx="163">
                  <c:v>9.433962264150943E-3</c:v>
                </c:pt>
                <c:pt idx="164">
                  <c:v>1.4084507042253521E-2</c:v>
                </c:pt>
                <c:pt idx="165">
                  <c:v>5.2910052910052907E-3</c:v>
                </c:pt>
                <c:pt idx="166">
                  <c:v>1.1764705882352941E-2</c:v>
                </c:pt>
                <c:pt idx="167">
                  <c:v>1.1111111111111112E-2</c:v>
                </c:pt>
                <c:pt idx="168">
                  <c:v>8.3333333333333332E-3</c:v>
                </c:pt>
                <c:pt idx="169">
                  <c:v>4.5045045045045045E-3</c:v>
                </c:pt>
                <c:pt idx="170">
                  <c:v>1.7730496453900711E-2</c:v>
                </c:pt>
                <c:pt idx="171">
                  <c:v>9.433962264150943E-3</c:v>
                </c:pt>
                <c:pt idx="172">
                  <c:v>4.2016806722689074E-3</c:v>
                </c:pt>
                <c:pt idx="173">
                  <c:v>9.6463022508038593E-3</c:v>
                </c:pt>
                <c:pt idx="174">
                  <c:v>7.1684587813620072E-3</c:v>
                </c:pt>
                <c:pt idx="175">
                  <c:v>1.3761467889908258E-2</c:v>
                </c:pt>
                <c:pt idx="176">
                  <c:v>7.8947368421052634E-3</c:v>
                </c:pt>
                <c:pt idx="177">
                  <c:v>9.2592592592592587E-3</c:v>
                </c:pt>
                <c:pt idx="178">
                  <c:v>4.8661800486618006E-3</c:v>
                </c:pt>
                <c:pt idx="179">
                  <c:v>6.3025210084033615E-3</c:v>
                </c:pt>
                <c:pt idx="180">
                  <c:v>2.1956087824351298E-2</c:v>
                </c:pt>
                <c:pt idx="181">
                  <c:v>1.1695906432748537E-2</c:v>
                </c:pt>
                <c:pt idx="182">
                  <c:v>2.1505376344086023E-2</c:v>
                </c:pt>
                <c:pt idx="183">
                  <c:v>1.384083044982699E-2</c:v>
                </c:pt>
                <c:pt idx="184">
                  <c:v>3.189792663476874E-3</c:v>
                </c:pt>
                <c:pt idx="185">
                  <c:v>1.2173913043478261E-2</c:v>
                </c:pt>
                <c:pt idx="186">
                  <c:v>1.1494252873563218E-2</c:v>
                </c:pt>
                <c:pt idx="187">
                  <c:v>1.1299435028248588E-2</c:v>
                </c:pt>
                <c:pt idx="188">
                  <c:v>1.160541586073501E-2</c:v>
                </c:pt>
                <c:pt idx="189">
                  <c:v>6.6555740432612314E-3</c:v>
                </c:pt>
                <c:pt idx="190">
                  <c:v>1.5706806282722512E-2</c:v>
                </c:pt>
                <c:pt idx="191">
                  <c:v>1.1824324324324325E-2</c:v>
                </c:pt>
                <c:pt idx="192">
                  <c:v>1.0948905109489052E-2</c:v>
                </c:pt>
                <c:pt idx="193">
                  <c:v>9.6899224806201549E-3</c:v>
                </c:pt>
                <c:pt idx="194">
                  <c:v>7.9207920792079209E-3</c:v>
                </c:pt>
                <c:pt idx="195">
                  <c:v>6.7873303167420816E-3</c:v>
                </c:pt>
                <c:pt idx="196">
                  <c:v>6.1475409836065573E-3</c:v>
                </c:pt>
                <c:pt idx="197">
                  <c:v>1.1650485436893204E-2</c:v>
                </c:pt>
                <c:pt idx="198">
                  <c:v>1.0080645161290322E-2</c:v>
                </c:pt>
                <c:pt idx="199">
                  <c:v>8.658008658008658E-3</c:v>
                </c:pt>
                <c:pt idx="200">
                  <c:v>8.8495575221238937E-3</c:v>
                </c:pt>
                <c:pt idx="201">
                  <c:v>7.8585461689587421E-3</c:v>
                </c:pt>
                <c:pt idx="202">
                  <c:v>1.6293279022403257E-2</c:v>
                </c:pt>
                <c:pt idx="203">
                  <c:v>5.7915057915057912E-3</c:v>
                </c:pt>
                <c:pt idx="204">
                  <c:v>2.0072992700729927E-2</c:v>
                </c:pt>
                <c:pt idx="205">
                  <c:v>1.8018018018018018E-3</c:v>
                </c:pt>
                <c:pt idx="206">
                  <c:v>8.658008658008658E-3</c:v>
                </c:pt>
                <c:pt idx="207">
                  <c:v>1.0121457489878543E-2</c:v>
                </c:pt>
                <c:pt idx="208">
                  <c:v>1.3972055888223553E-2</c:v>
                </c:pt>
                <c:pt idx="209">
                  <c:v>4.4543429844097994E-3</c:v>
                </c:pt>
                <c:pt idx="210">
                  <c:v>6.956521739130435E-3</c:v>
                </c:pt>
                <c:pt idx="211">
                  <c:v>8.6021505376344086E-3</c:v>
                </c:pt>
                <c:pt idx="212">
                  <c:v>1.1527377521613832E-2</c:v>
                </c:pt>
                <c:pt idx="213">
                  <c:v>1.2658227848101266E-2</c:v>
                </c:pt>
                <c:pt idx="214">
                  <c:v>1.6233766233766232E-2</c:v>
                </c:pt>
                <c:pt idx="215">
                  <c:v>1.8450184501845018E-2</c:v>
                </c:pt>
                <c:pt idx="216">
                  <c:v>0</c:v>
                </c:pt>
              </c:numCache>
            </c:numRef>
          </c:val>
          <c:extLst>
            <c:ext xmlns:c16="http://schemas.microsoft.com/office/drawing/2014/chart" uri="{C3380CC4-5D6E-409C-BE32-E72D297353CC}">
              <c16:uniqueId val="{00000000-5ABA-4608-98AA-34CA378F6D0D}"/>
            </c:ext>
          </c:extLst>
        </c:ser>
        <c:ser>
          <c:idx val="1"/>
          <c:order val="1"/>
          <c:tx>
            <c:strRef>
              <c:f>'Age-1'!$B$107:$C$107</c:f>
              <c:strCache>
                <c:ptCount val="2"/>
                <c:pt idx="0">
                  <c:v>10-19</c:v>
                </c:pt>
              </c:strCache>
            </c:strRef>
          </c:tx>
          <c:spPr>
            <a:solidFill>
              <a:schemeClr val="accent2"/>
            </a:solidFill>
            <a:ln>
              <a:noFill/>
            </a:ln>
            <a:effectLst/>
          </c:spPr>
          <c:invertIfNegative val="0"/>
          <c:cat>
            <c:strRef>
              <c:f>'Age-1'!$E$105:$HM$105</c:f>
              <c:strCache>
                <c:ptCount val="217"/>
                <c:pt idx="0">
                  <c:v>20/Jan</c:v>
                </c:pt>
                <c:pt idx="1">
                  <c:v>29/Jan</c:v>
                </c:pt>
                <c:pt idx="2">
                  <c:v>31/Jan</c:v>
                </c:pt>
                <c:pt idx="3">
                  <c:v>01/Feb</c:v>
                </c:pt>
                <c:pt idx="4">
                  <c:v>03/Feb</c:v>
                </c:pt>
                <c:pt idx="5">
                  <c:v>06/Feb</c:v>
                </c:pt>
                <c:pt idx="6">
                  <c:v>07/Feb</c:v>
                </c:pt>
                <c:pt idx="7">
                  <c:v>10/Feb</c:v>
                </c:pt>
                <c:pt idx="8">
                  <c:v>11/Feb</c:v>
                </c:pt>
                <c:pt idx="9">
                  <c:v>12/Feb</c:v>
                </c:pt>
                <c:pt idx="10">
                  <c:v>13/Feb</c:v>
                </c:pt>
                <c:pt idx="11">
                  <c:v>14/Feb</c:v>
                </c:pt>
                <c:pt idx="12">
                  <c:v>15/Feb</c:v>
                </c:pt>
                <c:pt idx="13">
                  <c:v>16/Feb</c:v>
                </c:pt>
                <c:pt idx="14">
                  <c:v>17/Feb</c:v>
                </c:pt>
                <c:pt idx="15">
                  <c:v>18/Feb</c:v>
                </c:pt>
                <c:pt idx="16">
                  <c:v>19/Feb</c:v>
                </c:pt>
                <c:pt idx="17">
                  <c:v>20/Feb</c:v>
                </c:pt>
                <c:pt idx="18">
                  <c:v>21/Feb</c:v>
                </c:pt>
                <c:pt idx="19">
                  <c:v>22/Feb</c:v>
                </c:pt>
                <c:pt idx="20">
                  <c:v>23/Feb</c:v>
                </c:pt>
                <c:pt idx="21">
                  <c:v>24/Feb</c:v>
                </c:pt>
                <c:pt idx="22">
                  <c:v>25/Feb</c:v>
                </c:pt>
                <c:pt idx="23">
                  <c:v>26/Feb</c:v>
                </c:pt>
                <c:pt idx="24">
                  <c:v>27/Feb</c:v>
                </c:pt>
                <c:pt idx="25">
                  <c:v>28/Feb</c:v>
                </c:pt>
                <c:pt idx="26">
                  <c:v>29/Feb</c:v>
                </c:pt>
                <c:pt idx="27">
                  <c:v>01/Mar</c:v>
                </c:pt>
                <c:pt idx="28">
                  <c:v>02/Mar</c:v>
                </c:pt>
                <c:pt idx="29">
                  <c:v>03/Mar</c:v>
                </c:pt>
                <c:pt idx="30">
                  <c:v>04/Mar</c:v>
                </c:pt>
                <c:pt idx="31">
                  <c:v>05/Mar</c:v>
                </c:pt>
                <c:pt idx="32">
                  <c:v>06/Mar</c:v>
                </c:pt>
                <c:pt idx="33">
                  <c:v>07/Mar</c:v>
                </c:pt>
                <c:pt idx="34">
                  <c:v>08/Mar</c:v>
                </c:pt>
                <c:pt idx="35">
                  <c:v>09/Mar</c:v>
                </c:pt>
                <c:pt idx="36">
                  <c:v>10/Mar</c:v>
                </c:pt>
                <c:pt idx="37">
                  <c:v>11/Mar</c:v>
                </c:pt>
                <c:pt idx="38">
                  <c:v>12/Mar</c:v>
                </c:pt>
                <c:pt idx="39">
                  <c:v>13/Mar</c:v>
                </c:pt>
                <c:pt idx="40">
                  <c:v>14/Mar</c:v>
                </c:pt>
                <c:pt idx="41">
                  <c:v>15/Mar</c:v>
                </c:pt>
                <c:pt idx="42">
                  <c:v>16/Mar</c:v>
                </c:pt>
                <c:pt idx="43">
                  <c:v>17/Mar</c:v>
                </c:pt>
                <c:pt idx="44">
                  <c:v>18/Mar</c:v>
                </c:pt>
                <c:pt idx="45">
                  <c:v>19/Mar</c:v>
                </c:pt>
                <c:pt idx="46">
                  <c:v>20/Mar</c:v>
                </c:pt>
                <c:pt idx="47">
                  <c:v>21/Mar</c:v>
                </c:pt>
                <c:pt idx="48">
                  <c:v>22/Mar</c:v>
                </c:pt>
                <c:pt idx="49">
                  <c:v>23/Mar</c:v>
                </c:pt>
                <c:pt idx="50">
                  <c:v>24/Mar</c:v>
                </c:pt>
                <c:pt idx="51">
                  <c:v>25/Mar</c:v>
                </c:pt>
                <c:pt idx="52">
                  <c:v>26/Mar</c:v>
                </c:pt>
                <c:pt idx="53">
                  <c:v>27/Mar</c:v>
                </c:pt>
                <c:pt idx="54">
                  <c:v>28/Mar</c:v>
                </c:pt>
                <c:pt idx="55">
                  <c:v>29/Mar</c:v>
                </c:pt>
                <c:pt idx="56">
                  <c:v>30/Mar</c:v>
                </c:pt>
                <c:pt idx="57">
                  <c:v>31/Mar</c:v>
                </c:pt>
                <c:pt idx="58">
                  <c:v>01/Apr</c:v>
                </c:pt>
                <c:pt idx="59">
                  <c:v>02/Apr</c:v>
                </c:pt>
                <c:pt idx="60">
                  <c:v>03/Apr</c:v>
                </c:pt>
                <c:pt idx="61">
                  <c:v>04/Apr</c:v>
                </c:pt>
                <c:pt idx="62">
                  <c:v>05/Apr</c:v>
                </c:pt>
                <c:pt idx="63">
                  <c:v>06/Apr</c:v>
                </c:pt>
                <c:pt idx="64">
                  <c:v>07/Apr</c:v>
                </c:pt>
                <c:pt idx="65">
                  <c:v>08/Apr</c:v>
                </c:pt>
                <c:pt idx="66">
                  <c:v>09/Apr</c:v>
                </c:pt>
                <c:pt idx="67">
                  <c:v>10/Apr</c:v>
                </c:pt>
                <c:pt idx="68">
                  <c:v>11/Apr</c:v>
                </c:pt>
                <c:pt idx="69">
                  <c:v>12/Apr</c:v>
                </c:pt>
                <c:pt idx="70">
                  <c:v>13/Apr</c:v>
                </c:pt>
                <c:pt idx="71">
                  <c:v>14/Apr</c:v>
                </c:pt>
                <c:pt idx="72">
                  <c:v>15/Apr</c:v>
                </c:pt>
                <c:pt idx="73">
                  <c:v>16/Apr</c:v>
                </c:pt>
                <c:pt idx="74">
                  <c:v>17/Apr</c:v>
                </c:pt>
                <c:pt idx="75">
                  <c:v>18/Apr</c:v>
                </c:pt>
                <c:pt idx="76">
                  <c:v>19/Apr</c:v>
                </c:pt>
                <c:pt idx="77">
                  <c:v>20/Apr</c:v>
                </c:pt>
                <c:pt idx="78">
                  <c:v>21/Apr</c:v>
                </c:pt>
                <c:pt idx="79">
                  <c:v>22/Apr</c:v>
                </c:pt>
                <c:pt idx="80">
                  <c:v>23/Apr</c:v>
                </c:pt>
                <c:pt idx="81">
                  <c:v>24/Apr</c:v>
                </c:pt>
                <c:pt idx="82">
                  <c:v>25/Apr</c:v>
                </c:pt>
                <c:pt idx="83">
                  <c:v>26/Apr</c:v>
                </c:pt>
                <c:pt idx="84">
                  <c:v>27/Apr</c:v>
                </c:pt>
                <c:pt idx="85">
                  <c:v>28/Apr</c:v>
                </c:pt>
                <c:pt idx="86">
                  <c:v>29/Apr</c:v>
                </c:pt>
                <c:pt idx="87">
                  <c:v>30/Apr</c:v>
                </c:pt>
                <c:pt idx="88">
                  <c:v>01/May</c:v>
                </c:pt>
                <c:pt idx="89">
                  <c:v>02/May</c:v>
                </c:pt>
                <c:pt idx="90">
                  <c:v>03/May</c:v>
                </c:pt>
                <c:pt idx="91">
                  <c:v>04/May</c:v>
                </c:pt>
                <c:pt idx="92">
                  <c:v>05/May</c:v>
                </c:pt>
                <c:pt idx="93">
                  <c:v>06/May</c:v>
                </c:pt>
                <c:pt idx="94">
                  <c:v>07/May</c:v>
                </c:pt>
                <c:pt idx="95">
                  <c:v>08/May</c:v>
                </c:pt>
                <c:pt idx="96">
                  <c:v>09/May</c:v>
                </c:pt>
                <c:pt idx="97">
                  <c:v>10/May</c:v>
                </c:pt>
                <c:pt idx="98">
                  <c:v>11/May</c:v>
                </c:pt>
                <c:pt idx="99">
                  <c:v>12/May</c:v>
                </c:pt>
                <c:pt idx="100">
                  <c:v>13/May</c:v>
                </c:pt>
                <c:pt idx="101">
                  <c:v>14/May</c:v>
                </c:pt>
                <c:pt idx="102">
                  <c:v>15/May</c:v>
                </c:pt>
                <c:pt idx="103">
                  <c:v>16/May</c:v>
                </c:pt>
                <c:pt idx="104">
                  <c:v>17/May</c:v>
                </c:pt>
                <c:pt idx="105">
                  <c:v>18/May</c:v>
                </c:pt>
                <c:pt idx="106">
                  <c:v>19/May</c:v>
                </c:pt>
                <c:pt idx="107">
                  <c:v>20/May</c:v>
                </c:pt>
                <c:pt idx="108">
                  <c:v>21/May</c:v>
                </c:pt>
                <c:pt idx="109">
                  <c:v>22/May</c:v>
                </c:pt>
                <c:pt idx="110">
                  <c:v>23/May</c:v>
                </c:pt>
                <c:pt idx="111">
                  <c:v>24/May</c:v>
                </c:pt>
                <c:pt idx="112">
                  <c:v>25/May</c:v>
                </c:pt>
                <c:pt idx="113">
                  <c:v>26/May</c:v>
                </c:pt>
                <c:pt idx="114">
                  <c:v>27/May</c:v>
                </c:pt>
                <c:pt idx="115">
                  <c:v>28/May</c:v>
                </c:pt>
                <c:pt idx="116">
                  <c:v>29/May</c:v>
                </c:pt>
                <c:pt idx="117">
                  <c:v>30/May</c:v>
                </c:pt>
                <c:pt idx="118">
                  <c:v>31/May</c:v>
                </c:pt>
                <c:pt idx="119">
                  <c:v>01/Jun</c:v>
                </c:pt>
                <c:pt idx="120">
                  <c:v>02/Jun</c:v>
                </c:pt>
                <c:pt idx="121">
                  <c:v>03/Jun</c:v>
                </c:pt>
                <c:pt idx="122">
                  <c:v>04/Jun</c:v>
                </c:pt>
                <c:pt idx="123">
                  <c:v>05/Jun</c:v>
                </c:pt>
                <c:pt idx="124">
                  <c:v>06/Jun</c:v>
                </c:pt>
                <c:pt idx="125">
                  <c:v>07/Jun</c:v>
                </c:pt>
                <c:pt idx="126">
                  <c:v>08/Jun</c:v>
                </c:pt>
                <c:pt idx="127">
                  <c:v>09/Jun</c:v>
                </c:pt>
                <c:pt idx="128">
                  <c:v>10/Jun</c:v>
                </c:pt>
                <c:pt idx="129">
                  <c:v>11/Jun</c:v>
                </c:pt>
                <c:pt idx="130">
                  <c:v>12/Jun</c:v>
                </c:pt>
                <c:pt idx="131">
                  <c:v>13/Jun</c:v>
                </c:pt>
                <c:pt idx="132">
                  <c:v>14/Jun</c:v>
                </c:pt>
                <c:pt idx="133">
                  <c:v>15/Jun</c:v>
                </c:pt>
                <c:pt idx="134">
                  <c:v>16/Jun</c:v>
                </c:pt>
                <c:pt idx="135">
                  <c:v>17/Jun</c:v>
                </c:pt>
                <c:pt idx="136">
                  <c:v>18/Jun</c:v>
                </c:pt>
                <c:pt idx="137">
                  <c:v>19/Jun</c:v>
                </c:pt>
                <c:pt idx="138">
                  <c:v>20/Jun</c:v>
                </c:pt>
                <c:pt idx="139">
                  <c:v>21/Jun</c:v>
                </c:pt>
                <c:pt idx="140">
                  <c:v>22/Jun</c:v>
                </c:pt>
                <c:pt idx="141">
                  <c:v>23/Jun</c:v>
                </c:pt>
                <c:pt idx="142">
                  <c:v>24/Jun</c:v>
                </c:pt>
                <c:pt idx="143">
                  <c:v>25/Jun</c:v>
                </c:pt>
                <c:pt idx="144">
                  <c:v>26/Jun</c:v>
                </c:pt>
                <c:pt idx="145">
                  <c:v>27/Jun</c:v>
                </c:pt>
                <c:pt idx="146">
                  <c:v>28/Jun</c:v>
                </c:pt>
                <c:pt idx="147">
                  <c:v>29/Jun</c:v>
                </c:pt>
                <c:pt idx="148">
                  <c:v>30/Jun</c:v>
                </c:pt>
                <c:pt idx="149">
                  <c:v>01/Jul</c:v>
                </c:pt>
                <c:pt idx="150">
                  <c:v>02/Jul</c:v>
                </c:pt>
                <c:pt idx="151">
                  <c:v>03/Jul</c:v>
                </c:pt>
                <c:pt idx="152">
                  <c:v>04/Jul</c:v>
                </c:pt>
                <c:pt idx="153">
                  <c:v>05/Jul</c:v>
                </c:pt>
                <c:pt idx="154">
                  <c:v>06/Jul</c:v>
                </c:pt>
                <c:pt idx="155">
                  <c:v>07/Jul</c:v>
                </c:pt>
                <c:pt idx="156">
                  <c:v>08/Jul</c:v>
                </c:pt>
                <c:pt idx="157">
                  <c:v>09/Jul</c:v>
                </c:pt>
                <c:pt idx="158">
                  <c:v>10/Jul</c:v>
                </c:pt>
                <c:pt idx="159">
                  <c:v>11/Jul</c:v>
                </c:pt>
                <c:pt idx="160">
                  <c:v>12/Jul</c:v>
                </c:pt>
                <c:pt idx="161">
                  <c:v>13/Jul</c:v>
                </c:pt>
                <c:pt idx="162">
                  <c:v>14/Jul</c:v>
                </c:pt>
                <c:pt idx="163">
                  <c:v>15/Jul</c:v>
                </c:pt>
                <c:pt idx="164">
                  <c:v>16/Jul</c:v>
                </c:pt>
                <c:pt idx="165">
                  <c:v>17/Jul</c:v>
                </c:pt>
                <c:pt idx="166">
                  <c:v>18/Jul</c:v>
                </c:pt>
                <c:pt idx="167">
                  <c:v>19/Jul</c:v>
                </c:pt>
                <c:pt idx="168">
                  <c:v>20/Jul</c:v>
                </c:pt>
                <c:pt idx="169">
                  <c:v>21/Jul</c:v>
                </c:pt>
                <c:pt idx="170">
                  <c:v>22/Jul</c:v>
                </c:pt>
                <c:pt idx="171">
                  <c:v>23/Jul</c:v>
                </c:pt>
                <c:pt idx="172">
                  <c:v>24/Jul</c:v>
                </c:pt>
                <c:pt idx="173">
                  <c:v>25/Jul</c:v>
                </c:pt>
                <c:pt idx="174">
                  <c:v>26/Jul</c:v>
                </c:pt>
                <c:pt idx="175">
                  <c:v>27/Jul</c:v>
                </c:pt>
                <c:pt idx="176">
                  <c:v>28/Jul</c:v>
                </c:pt>
                <c:pt idx="177">
                  <c:v>29/Jul</c:v>
                </c:pt>
                <c:pt idx="178">
                  <c:v>30/Jul</c:v>
                </c:pt>
                <c:pt idx="179">
                  <c:v>31/Jul</c:v>
                </c:pt>
                <c:pt idx="180">
                  <c:v>01/Aug</c:v>
                </c:pt>
                <c:pt idx="181">
                  <c:v>02/Aug</c:v>
                </c:pt>
                <c:pt idx="182">
                  <c:v>03/Aug</c:v>
                </c:pt>
                <c:pt idx="183">
                  <c:v>04/Aug</c:v>
                </c:pt>
                <c:pt idx="184">
                  <c:v>05/Aug</c:v>
                </c:pt>
                <c:pt idx="185">
                  <c:v>06/Aug</c:v>
                </c:pt>
                <c:pt idx="186">
                  <c:v>07/Aug</c:v>
                </c:pt>
                <c:pt idx="187">
                  <c:v>08/Aug</c:v>
                </c:pt>
                <c:pt idx="188">
                  <c:v>09/Aug</c:v>
                </c:pt>
                <c:pt idx="189">
                  <c:v>10/Aug</c:v>
                </c:pt>
                <c:pt idx="190">
                  <c:v>11/Aug</c:v>
                </c:pt>
                <c:pt idx="191">
                  <c:v>12/Aug</c:v>
                </c:pt>
                <c:pt idx="192">
                  <c:v>13/Aug</c:v>
                </c:pt>
                <c:pt idx="193">
                  <c:v>14/Aug</c:v>
                </c:pt>
                <c:pt idx="194">
                  <c:v>15/Aug</c:v>
                </c:pt>
                <c:pt idx="195">
                  <c:v>16/Aug</c:v>
                </c:pt>
                <c:pt idx="196">
                  <c:v>17/Aug</c:v>
                </c:pt>
                <c:pt idx="197">
                  <c:v>18/Aug</c:v>
                </c:pt>
                <c:pt idx="198">
                  <c:v>19/Aug</c:v>
                </c:pt>
                <c:pt idx="199">
                  <c:v>20/Aug</c:v>
                </c:pt>
                <c:pt idx="200">
                  <c:v>21/Aug</c:v>
                </c:pt>
                <c:pt idx="201">
                  <c:v>22/Aug</c:v>
                </c:pt>
                <c:pt idx="202">
                  <c:v>23/Aug</c:v>
                </c:pt>
                <c:pt idx="203">
                  <c:v>24/Aug</c:v>
                </c:pt>
                <c:pt idx="204">
                  <c:v>25/Aug</c:v>
                </c:pt>
                <c:pt idx="205">
                  <c:v>26/Aug</c:v>
                </c:pt>
                <c:pt idx="206">
                  <c:v>27/Aug</c:v>
                </c:pt>
                <c:pt idx="207">
                  <c:v>28/Aug</c:v>
                </c:pt>
                <c:pt idx="208">
                  <c:v>29/Aug</c:v>
                </c:pt>
                <c:pt idx="209">
                  <c:v>30/Aug</c:v>
                </c:pt>
                <c:pt idx="210">
                  <c:v>31/Aug</c:v>
                </c:pt>
                <c:pt idx="211">
                  <c:v>01/Sep</c:v>
                </c:pt>
                <c:pt idx="212">
                  <c:v>02/Sep</c:v>
                </c:pt>
                <c:pt idx="213">
                  <c:v>03/Sep</c:v>
                </c:pt>
                <c:pt idx="214">
                  <c:v>04/Sep</c:v>
                </c:pt>
                <c:pt idx="215">
                  <c:v>05/Sep</c:v>
                </c:pt>
                <c:pt idx="216">
                  <c:v>06/Sep</c:v>
                </c:pt>
              </c:strCache>
            </c:strRef>
          </c:cat>
          <c:val>
            <c:numRef>
              <c:f>'Age-1'!$E$107:$HM$107</c:f>
              <c:numCache>
                <c:formatCode>0%</c:formatCode>
                <c:ptCount val="2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0.2</c:v>
                </c:pt>
                <c:pt idx="20">
                  <c:v>0</c:v>
                </c:pt>
                <c:pt idx="21">
                  <c:v>4.5454545454545456E-2</c:v>
                </c:pt>
                <c:pt idx="22">
                  <c:v>8.3333333333333329E-2</c:v>
                </c:pt>
                <c:pt idx="23">
                  <c:v>0</c:v>
                </c:pt>
                <c:pt idx="24">
                  <c:v>3.2786885245901641E-2</c:v>
                </c:pt>
                <c:pt idx="25">
                  <c:v>6.3492063492063489E-2</c:v>
                </c:pt>
                <c:pt idx="26">
                  <c:v>6.1538461538461542E-2</c:v>
                </c:pt>
                <c:pt idx="27">
                  <c:v>5.9701492537313432E-2</c:v>
                </c:pt>
                <c:pt idx="28">
                  <c:v>3.5460992907801421E-2</c:v>
                </c:pt>
                <c:pt idx="29">
                  <c:v>3.1746031746031744E-2</c:v>
                </c:pt>
                <c:pt idx="30">
                  <c:v>5.0359712230215826E-2</c:v>
                </c:pt>
                <c:pt idx="31">
                  <c:v>2.4096385542168676E-2</c:v>
                </c:pt>
                <c:pt idx="32">
                  <c:v>1.4851485148514851E-2</c:v>
                </c:pt>
                <c:pt idx="33">
                  <c:v>1.2605042016806723E-2</c:v>
                </c:pt>
                <c:pt idx="34">
                  <c:v>0</c:v>
                </c:pt>
                <c:pt idx="35">
                  <c:v>1.1235955056179775E-2</c:v>
                </c:pt>
                <c:pt idx="36">
                  <c:v>7.1258907363420431E-3</c:v>
                </c:pt>
                <c:pt idx="37">
                  <c:v>3.787878787878788E-3</c:v>
                </c:pt>
                <c:pt idx="38">
                  <c:v>5.208333333333333E-3</c:v>
                </c:pt>
                <c:pt idx="39">
                  <c:v>2.9629629629629628E-3</c:v>
                </c:pt>
                <c:pt idx="40">
                  <c:v>4.3165467625899279E-3</c:v>
                </c:pt>
                <c:pt idx="41">
                  <c:v>7.9260237780713338E-3</c:v>
                </c:pt>
                <c:pt idx="42">
                  <c:v>3.7950664136622392E-3</c:v>
                </c:pt>
                <c:pt idx="43">
                  <c:v>2.4271844660194173E-3</c:v>
                </c:pt>
                <c:pt idx="44">
                  <c:v>5.7870370370370367E-3</c:v>
                </c:pt>
                <c:pt idx="45">
                  <c:v>6.0679611650485436E-3</c:v>
                </c:pt>
                <c:pt idx="46">
                  <c:v>5.0150451354062184E-3</c:v>
                </c:pt>
                <c:pt idx="47">
                  <c:v>5.7273768613974796E-3</c:v>
                </c:pt>
                <c:pt idx="48">
                  <c:v>4.0106951871657758E-3</c:v>
                </c:pt>
                <c:pt idx="49">
                  <c:v>2.508361204013378E-3</c:v>
                </c:pt>
                <c:pt idx="50">
                  <c:v>6.2305295950155761E-3</c:v>
                </c:pt>
                <c:pt idx="51">
                  <c:v>6.8027210884353739E-3</c:v>
                </c:pt>
                <c:pt idx="52">
                  <c:v>4.2372881355932203E-3</c:v>
                </c:pt>
                <c:pt idx="53">
                  <c:v>8.4745762711864406E-3</c:v>
                </c:pt>
                <c:pt idx="54">
                  <c:v>1.3986013986013986E-2</c:v>
                </c:pt>
                <c:pt idx="55">
                  <c:v>3.7499999999999999E-3</c:v>
                </c:pt>
                <c:pt idx="56">
                  <c:v>1.6934046345811051E-2</c:v>
                </c:pt>
                <c:pt idx="57">
                  <c:v>1.0563380281690141E-2</c:v>
                </c:pt>
                <c:pt idx="58">
                  <c:v>1.521933751119069E-2</c:v>
                </c:pt>
                <c:pt idx="59">
                  <c:v>6.8292682926829268E-3</c:v>
                </c:pt>
                <c:pt idx="60">
                  <c:v>1.0466222645099905E-2</c:v>
                </c:pt>
                <c:pt idx="61">
                  <c:v>1.4056224899598393E-2</c:v>
                </c:pt>
                <c:pt idx="62">
                  <c:v>1.7811704834605598E-2</c:v>
                </c:pt>
                <c:pt idx="63">
                  <c:v>1.2184508268059183E-2</c:v>
                </c:pt>
                <c:pt idx="64">
                  <c:v>8.0240722166499499E-3</c:v>
                </c:pt>
                <c:pt idx="65">
                  <c:v>7.7294685990338162E-3</c:v>
                </c:pt>
                <c:pt idx="66">
                  <c:v>1.1123470522803115E-2</c:v>
                </c:pt>
                <c:pt idx="67">
                  <c:v>1.7102615694164991E-2</c:v>
                </c:pt>
                <c:pt idx="68">
                  <c:v>1.201923076923077E-2</c:v>
                </c:pt>
                <c:pt idx="69">
                  <c:v>1.6304347826086956E-2</c:v>
                </c:pt>
                <c:pt idx="70">
                  <c:v>1.4211886304909561E-2</c:v>
                </c:pt>
                <c:pt idx="71">
                  <c:v>1.7264276228419653E-2</c:v>
                </c:pt>
                <c:pt idx="72">
                  <c:v>1.4745308310991957E-2</c:v>
                </c:pt>
                <c:pt idx="73">
                  <c:v>1.1379800853485065E-2</c:v>
                </c:pt>
                <c:pt idx="74">
                  <c:v>2.4355300859598854E-2</c:v>
                </c:pt>
                <c:pt idx="75">
                  <c:v>1.9801980198019802E-2</c:v>
                </c:pt>
                <c:pt idx="76">
                  <c:v>2.850877192982456E-2</c:v>
                </c:pt>
                <c:pt idx="77">
                  <c:v>1.3888888888888888E-2</c:v>
                </c:pt>
                <c:pt idx="78">
                  <c:v>1.4893617021276596E-2</c:v>
                </c:pt>
                <c:pt idx="79">
                  <c:v>1.5086206896551725E-2</c:v>
                </c:pt>
                <c:pt idx="80">
                  <c:v>1.4669926650366748E-2</c:v>
                </c:pt>
                <c:pt idx="81">
                  <c:v>1.9950124688279301E-2</c:v>
                </c:pt>
                <c:pt idx="82">
                  <c:v>1.3927576601671309E-2</c:v>
                </c:pt>
                <c:pt idx="83">
                  <c:v>2.0547945205479451E-2</c:v>
                </c:pt>
                <c:pt idx="84">
                  <c:v>1.2232415902140673E-2</c:v>
                </c:pt>
                <c:pt idx="85">
                  <c:v>3.614457831325301E-2</c:v>
                </c:pt>
                <c:pt idx="86">
                  <c:v>1.5974440894568689E-2</c:v>
                </c:pt>
                <c:pt idx="87">
                  <c:v>2.1897810218978103E-2</c:v>
                </c:pt>
                <c:pt idx="88">
                  <c:v>5.9701492537313433E-3</c:v>
                </c:pt>
                <c:pt idx="89">
                  <c:v>2.5316455696202531E-2</c:v>
                </c:pt>
                <c:pt idx="90">
                  <c:v>1.9138755980861243E-2</c:v>
                </c:pt>
                <c:pt idx="91">
                  <c:v>3.007518796992481E-2</c:v>
                </c:pt>
                <c:pt idx="92">
                  <c:v>2.9556650246305417E-2</c:v>
                </c:pt>
                <c:pt idx="93">
                  <c:v>2.7649769585253458E-2</c:v>
                </c:pt>
                <c:pt idx="94">
                  <c:v>9.5238095238095247E-3</c:v>
                </c:pt>
                <c:pt idx="95">
                  <c:v>2.5000000000000001E-2</c:v>
                </c:pt>
                <c:pt idx="96">
                  <c:v>1.5463917525773196E-2</c:v>
                </c:pt>
                <c:pt idx="97">
                  <c:v>3.2894736842105261E-2</c:v>
                </c:pt>
                <c:pt idx="98">
                  <c:v>3.0434782608695653E-2</c:v>
                </c:pt>
                <c:pt idx="99">
                  <c:v>2.717391304347826E-2</c:v>
                </c:pt>
                <c:pt idx="100">
                  <c:v>6.25E-2</c:v>
                </c:pt>
                <c:pt idx="101">
                  <c:v>2.0547945205479451E-2</c:v>
                </c:pt>
                <c:pt idx="102">
                  <c:v>2.3668639053254437E-2</c:v>
                </c:pt>
                <c:pt idx="103">
                  <c:v>4.3795620437956206E-2</c:v>
                </c:pt>
                <c:pt idx="104">
                  <c:v>2.4844720496894408E-2</c:v>
                </c:pt>
                <c:pt idx="105">
                  <c:v>2.6595744680851064E-2</c:v>
                </c:pt>
                <c:pt idx="106">
                  <c:v>3.5714285714285712E-2</c:v>
                </c:pt>
                <c:pt idx="107">
                  <c:v>0.05</c:v>
                </c:pt>
                <c:pt idx="108">
                  <c:v>6.5326633165829151E-2</c:v>
                </c:pt>
                <c:pt idx="109">
                  <c:v>3.4653465346534656E-2</c:v>
                </c:pt>
                <c:pt idx="110">
                  <c:v>2.7322404371584699E-2</c:v>
                </c:pt>
                <c:pt idx="111">
                  <c:v>4.1666666666666664E-2</c:v>
                </c:pt>
                <c:pt idx="112">
                  <c:v>6.1538461538461542E-2</c:v>
                </c:pt>
                <c:pt idx="113">
                  <c:v>6.2937062937062943E-2</c:v>
                </c:pt>
                <c:pt idx="114">
                  <c:v>0.10429447852760736</c:v>
                </c:pt>
                <c:pt idx="115">
                  <c:v>7.6923076923076927E-2</c:v>
                </c:pt>
                <c:pt idx="116">
                  <c:v>6.3829787234042548E-2</c:v>
                </c:pt>
                <c:pt idx="117">
                  <c:v>5.3892215568862277E-2</c:v>
                </c:pt>
                <c:pt idx="118">
                  <c:v>4.8387096774193547E-2</c:v>
                </c:pt>
                <c:pt idx="119">
                  <c:v>0.10365853658536585</c:v>
                </c:pt>
                <c:pt idx="120">
                  <c:v>9.3525179856115109E-2</c:v>
                </c:pt>
                <c:pt idx="121">
                  <c:v>8.0536912751677847E-2</c:v>
                </c:pt>
                <c:pt idx="122">
                  <c:v>3.9473684210526314E-2</c:v>
                </c:pt>
                <c:pt idx="123">
                  <c:v>7.6470588235294124E-2</c:v>
                </c:pt>
                <c:pt idx="124">
                  <c:v>7.5471698113207544E-2</c:v>
                </c:pt>
                <c:pt idx="125">
                  <c:v>4.9019607843137254E-2</c:v>
                </c:pt>
                <c:pt idx="126">
                  <c:v>6.8965517241379309E-2</c:v>
                </c:pt>
                <c:pt idx="127">
                  <c:v>8.1481481481481488E-2</c:v>
                </c:pt>
                <c:pt idx="128">
                  <c:v>6.2893081761006289E-2</c:v>
                </c:pt>
                <c:pt idx="129">
                  <c:v>0.14074074074074075</c:v>
                </c:pt>
                <c:pt idx="130">
                  <c:v>8.6956521739130432E-2</c:v>
                </c:pt>
                <c:pt idx="131">
                  <c:v>8.1081081081081086E-2</c:v>
                </c:pt>
                <c:pt idx="132">
                  <c:v>0.13592233009708737</c:v>
                </c:pt>
                <c:pt idx="133">
                  <c:v>7.7586206896551727E-2</c:v>
                </c:pt>
                <c:pt idx="134">
                  <c:v>2.4390243902439025E-2</c:v>
                </c:pt>
                <c:pt idx="135">
                  <c:v>6.3829787234042548E-2</c:v>
                </c:pt>
                <c:pt idx="136">
                  <c:v>0.17647058823529413</c:v>
                </c:pt>
                <c:pt idx="137">
                  <c:v>8.2191780821917804E-2</c:v>
                </c:pt>
                <c:pt idx="138">
                  <c:v>0.14102564102564102</c:v>
                </c:pt>
                <c:pt idx="139">
                  <c:v>7.1428571428571425E-2</c:v>
                </c:pt>
                <c:pt idx="140">
                  <c:v>8.6419753086419748E-2</c:v>
                </c:pt>
                <c:pt idx="141">
                  <c:v>7.1428571428571425E-2</c:v>
                </c:pt>
                <c:pt idx="142">
                  <c:v>6.5934065934065936E-2</c:v>
                </c:pt>
                <c:pt idx="143">
                  <c:v>9.3333333333333338E-2</c:v>
                </c:pt>
                <c:pt idx="144">
                  <c:v>8.3333333333333329E-2</c:v>
                </c:pt>
                <c:pt idx="145">
                  <c:v>0.08</c:v>
                </c:pt>
                <c:pt idx="146">
                  <c:v>0.11864406779661017</c:v>
                </c:pt>
                <c:pt idx="147">
                  <c:v>0.10666666666666667</c:v>
                </c:pt>
                <c:pt idx="148">
                  <c:v>9.8360655737704916E-2</c:v>
                </c:pt>
                <c:pt idx="149">
                  <c:v>0.17808219178082191</c:v>
                </c:pt>
                <c:pt idx="150">
                  <c:v>0.11475409836065574</c:v>
                </c:pt>
                <c:pt idx="151">
                  <c:v>9.6153846153846159E-2</c:v>
                </c:pt>
                <c:pt idx="152">
                  <c:v>7.6923076923076927E-2</c:v>
                </c:pt>
                <c:pt idx="153">
                  <c:v>0.15384615384615385</c:v>
                </c:pt>
                <c:pt idx="154">
                  <c:v>8.6021505376344093E-2</c:v>
                </c:pt>
                <c:pt idx="155">
                  <c:v>0.14634146341463414</c:v>
                </c:pt>
                <c:pt idx="156">
                  <c:v>0.13</c:v>
                </c:pt>
                <c:pt idx="157">
                  <c:v>0.13402061855670103</c:v>
                </c:pt>
                <c:pt idx="158">
                  <c:v>0.14782608695652175</c:v>
                </c:pt>
                <c:pt idx="159">
                  <c:v>0.13076923076923078</c:v>
                </c:pt>
                <c:pt idx="160">
                  <c:v>0.1092436974789916</c:v>
                </c:pt>
                <c:pt idx="161">
                  <c:v>0.12352941176470589</c:v>
                </c:pt>
                <c:pt idx="162">
                  <c:v>8.9285714285714288E-2</c:v>
                </c:pt>
                <c:pt idx="163">
                  <c:v>9.9056603773584911E-2</c:v>
                </c:pt>
                <c:pt idx="164">
                  <c:v>0.12676056338028169</c:v>
                </c:pt>
                <c:pt idx="165">
                  <c:v>0.14814814814814814</c:v>
                </c:pt>
                <c:pt idx="166">
                  <c:v>0.11176470588235295</c:v>
                </c:pt>
                <c:pt idx="167">
                  <c:v>9.4444444444444442E-2</c:v>
                </c:pt>
                <c:pt idx="168">
                  <c:v>9.166666666666666E-2</c:v>
                </c:pt>
                <c:pt idx="169">
                  <c:v>6.7567567567567571E-2</c:v>
                </c:pt>
                <c:pt idx="170">
                  <c:v>0.10638297872340426</c:v>
                </c:pt>
                <c:pt idx="171">
                  <c:v>8.4905660377358486E-2</c:v>
                </c:pt>
                <c:pt idx="172">
                  <c:v>0.11764705882352941</c:v>
                </c:pt>
                <c:pt idx="173">
                  <c:v>8.6816720257234734E-2</c:v>
                </c:pt>
                <c:pt idx="174">
                  <c:v>0.12903225806451613</c:v>
                </c:pt>
                <c:pt idx="175">
                  <c:v>0.11009174311926606</c:v>
                </c:pt>
                <c:pt idx="176">
                  <c:v>0.10526315789473684</c:v>
                </c:pt>
                <c:pt idx="177">
                  <c:v>9.0277777777777776E-2</c:v>
                </c:pt>
                <c:pt idx="178">
                  <c:v>9.002433090024331E-2</c:v>
                </c:pt>
                <c:pt idx="179">
                  <c:v>7.5630252100840331E-2</c:v>
                </c:pt>
                <c:pt idx="180">
                  <c:v>9.9800399201596807E-2</c:v>
                </c:pt>
                <c:pt idx="181">
                  <c:v>9.5516569200779722E-2</c:v>
                </c:pt>
                <c:pt idx="182">
                  <c:v>0.11059907834101383</c:v>
                </c:pt>
                <c:pt idx="183">
                  <c:v>9.6885813148788927E-2</c:v>
                </c:pt>
                <c:pt idx="184">
                  <c:v>0.11323763955342903</c:v>
                </c:pt>
                <c:pt idx="185">
                  <c:v>0.10260869565217391</c:v>
                </c:pt>
                <c:pt idx="186">
                  <c:v>0.10509031198686371</c:v>
                </c:pt>
                <c:pt idx="187">
                  <c:v>0.10922787193973635</c:v>
                </c:pt>
                <c:pt idx="188">
                  <c:v>0.14119922630560927</c:v>
                </c:pt>
                <c:pt idx="189">
                  <c:v>9.4841930116472545E-2</c:v>
                </c:pt>
                <c:pt idx="190">
                  <c:v>9.7731239092495634E-2</c:v>
                </c:pt>
                <c:pt idx="191">
                  <c:v>0.13513513513513514</c:v>
                </c:pt>
                <c:pt idx="192">
                  <c:v>0.12773722627737227</c:v>
                </c:pt>
                <c:pt idx="193">
                  <c:v>0.13178294573643412</c:v>
                </c:pt>
                <c:pt idx="194">
                  <c:v>0.1306930693069307</c:v>
                </c:pt>
                <c:pt idx="195">
                  <c:v>0.10633484162895927</c:v>
                </c:pt>
                <c:pt idx="196">
                  <c:v>0.12295081967213115</c:v>
                </c:pt>
                <c:pt idx="197">
                  <c:v>0.13009708737864079</c:v>
                </c:pt>
                <c:pt idx="198">
                  <c:v>0.125</c:v>
                </c:pt>
                <c:pt idx="199">
                  <c:v>0.10822510822510822</c:v>
                </c:pt>
                <c:pt idx="200">
                  <c:v>0.12831858407079647</c:v>
                </c:pt>
                <c:pt idx="201">
                  <c:v>0.13555992141453832</c:v>
                </c:pt>
                <c:pt idx="202">
                  <c:v>0.12423625254582485</c:v>
                </c:pt>
                <c:pt idx="203">
                  <c:v>0.11196911196911197</c:v>
                </c:pt>
                <c:pt idx="204">
                  <c:v>0.13868613138686131</c:v>
                </c:pt>
                <c:pt idx="205">
                  <c:v>0.12612612612612611</c:v>
                </c:pt>
                <c:pt idx="206">
                  <c:v>0.1471861471861472</c:v>
                </c:pt>
                <c:pt idx="207">
                  <c:v>0.12753036437246965</c:v>
                </c:pt>
                <c:pt idx="208">
                  <c:v>0.14570858283433133</c:v>
                </c:pt>
                <c:pt idx="209">
                  <c:v>0.15812917594654788</c:v>
                </c:pt>
                <c:pt idx="210">
                  <c:v>0.13391304347826086</c:v>
                </c:pt>
                <c:pt idx="211">
                  <c:v>0.12043010752688173</c:v>
                </c:pt>
                <c:pt idx="212">
                  <c:v>0.11527377521613832</c:v>
                </c:pt>
                <c:pt idx="213">
                  <c:v>0.10126582278481013</c:v>
                </c:pt>
                <c:pt idx="214">
                  <c:v>0.12987012987012986</c:v>
                </c:pt>
                <c:pt idx="215">
                  <c:v>0.11808118081180811</c:v>
                </c:pt>
                <c:pt idx="216">
                  <c:v>0.14285714285714285</c:v>
                </c:pt>
              </c:numCache>
            </c:numRef>
          </c:val>
          <c:extLst>
            <c:ext xmlns:c16="http://schemas.microsoft.com/office/drawing/2014/chart" uri="{C3380CC4-5D6E-409C-BE32-E72D297353CC}">
              <c16:uniqueId val="{00000001-5ABA-4608-98AA-34CA378F6D0D}"/>
            </c:ext>
          </c:extLst>
        </c:ser>
        <c:ser>
          <c:idx val="2"/>
          <c:order val="2"/>
          <c:tx>
            <c:strRef>
              <c:f>'Age-1'!$B$108:$C$108</c:f>
              <c:strCache>
                <c:ptCount val="2"/>
                <c:pt idx="0">
                  <c:v>20-29</c:v>
                </c:pt>
              </c:strCache>
            </c:strRef>
          </c:tx>
          <c:spPr>
            <a:solidFill>
              <a:schemeClr val="accent3"/>
            </a:solidFill>
            <a:ln>
              <a:noFill/>
            </a:ln>
            <a:effectLst/>
          </c:spPr>
          <c:invertIfNegative val="0"/>
          <c:cat>
            <c:strRef>
              <c:f>'Age-1'!$E$105:$HM$105</c:f>
              <c:strCache>
                <c:ptCount val="217"/>
                <c:pt idx="0">
                  <c:v>20/Jan</c:v>
                </c:pt>
                <c:pt idx="1">
                  <c:v>29/Jan</c:v>
                </c:pt>
                <c:pt idx="2">
                  <c:v>31/Jan</c:v>
                </c:pt>
                <c:pt idx="3">
                  <c:v>01/Feb</c:v>
                </c:pt>
                <c:pt idx="4">
                  <c:v>03/Feb</c:v>
                </c:pt>
                <c:pt idx="5">
                  <c:v>06/Feb</c:v>
                </c:pt>
                <c:pt idx="6">
                  <c:v>07/Feb</c:v>
                </c:pt>
                <c:pt idx="7">
                  <c:v>10/Feb</c:v>
                </c:pt>
                <c:pt idx="8">
                  <c:v>11/Feb</c:v>
                </c:pt>
                <c:pt idx="9">
                  <c:v>12/Feb</c:v>
                </c:pt>
                <c:pt idx="10">
                  <c:v>13/Feb</c:v>
                </c:pt>
                <c:pt idx="11">
                  <c:v>14/Feb</c:v>
                </c:pt>
                <c:pt idx="12">
                  <c:v>15/Feb</c:v>
                </c:pt>
                <c:pt idx="13">
                  <c:v>16/Feb</c:v>
                </c:pt>
                <c:pt idx="14">
                  <c:v>17/Feb</c:v>
                </c:pt>
                <c:pt idx="15">
                  <c:v>18/Feb</c:v>
                </c:pt>
                <c:pt idx="16">
                  <c:v>19/Feb</c:v>
                </c:pt>
                <c:pt idx="17">
                  <c:v>20/Feb</c:v>
                </c:pt>
                <c:pt idx="18">
                  <c:v>21/Feb</c:v>
                </c:pt>
                <c:pt idx="19">
                  <c:v>22/Feb</c:v>
                </c:pt>
                <c:pt idx="20">
                  <c:v>23/Feb</c:v>
                </c:pt>
                <c:pt idx="21">
                  <c:v>24/Feb</c:v>
                </c:pt>
                <c:pt idx="22">
                  <c:v>25/Feb</c:v>
                </c:pt>
                <c:pt idx="23">
                  <c:v>26/Feb</c:v>
                </c:pt>
                <c:pt idx="24">
                  <c:v>27/Feb</c:v>
                </c:pt>
                <c:pt idx="25">
                  <c:v>28/Feb</c:v>
                </c:pt>
                <c:pt idx="26">
                  <c:v>29/Feb</c:v>
                </c:pt>
                <c:pt idx="27">
                  <c:v>01/Mar</c:v>
                </c:pt>
                <c:pt idx="28">
                  <c:v>02/Mar</c:v>
                </c:pt>
                <c:pt idx="29">
                  <c:v>03/Mar</c:v>
                </c:pt>
                <c:pt idx="30">
                  <c:v>04/Mar</c:v>
                </c:pt>
                <c:pt idx="31">
                  <c:v>05/Mar</c:v>
                </c:pt>
                <c:pt idx="32">
                  <c:v>06/Mar</c:v>
                </c:pt>
                <c:pt idx="33">
                  <c:v>07/Mar</c:v>
                </c:pt>
                <c:pt idx="34">
                  <c:v>08/Mar</c:v>
                </c:pt>
                <c:pt idx="35">
                  <c:v>09/Mar</c:v>
                </c:pt>
                <c:pt idx="36">
                  <c:v>10/Mar</c:v>
                </c:pt>
                <c:pt idx="37">
                  <c:v>11/Mar</c:v>
                </c:pt>
                <c:pt idx="38">
                  <c:v>12/Mar</c:v>
                </c:pt>
                <c:pt idx="39">
                  <c:v>13/Mar</c:v>
                </c:pt>
                <c:pt idx="40">
                  <c:v>14/Mar</c:v>
                </c:pt>
                <c:pt idx="41">
                  <c:v>15/Mar</c:v>
                </c:pt>
                <c:pt idx="42">
                  <c:v>16/Mar</c:v>
                </c:pt>
                <c:pt idx="43">
                  <c:v>17/Mar</c:v>
                </c:pt>
                <c:pt idx="44">
                  <c:v>18/Mar</c:v>
                </c:pt>
                <c:pt idx="45">
                  <c:v>19/Mar</c:v>
                </c:pt>
                <c:pt idx="46">
                  <c:v>20/Mar</c:v>
                </c:pt>
                <c:pt idx="47">
                  <c:v>21/Mar</c:v>
                </c:pt>
                <c:pt idx="48">
                  <c:v>22/Mar</c:v>
                </c:pt>
                <c:pt idx="49">
                  <c:v>23/Mar</c:v>
                </c:pt>
                <c:pt idx="50">
                  <c:v>24/Mar</c:v>
                </c:pt>
                <c:pt idx="51">
                  <c:v>25/Mar</c:v>
                </c:pt>
                <c:pt idx="52">
                  <c:v>26/Mar</c:v>
                </c:pt>
                <c:pt idx="53">
                  <c:v>27/Mar</c:v>
                </c:pt>
                <c:pt idx="54">
                  <c:v>28/Mar</c:v>
                </c:pt>
                <c:pt idx="55">
                  <c:v>29/Mar</c:v>
                </c:pt>
                <c:pt idx="56">
                  <c:v>30/Mar</c:v>
                </c:pt>
                <c:pt idx="57">
                  <c:v>31/Mar</c:v>
                </c:pt>
                <c:pt idx="58">
                  <c:v>01/Apr</c:v>
                </c:pt>
                <c:pt idx="59">
                  <c:v>02/Apr</c:v>
                </c:pt>
                <c:pt idx="60">
                  <c:v>03/Apr</c:v>
                </c:pt>
                <c:pt idx="61">
                  <c:v>04/Apr</c:v>
                </c:pt>
                <c:pt idx="62">
                  <c:v>05/Apr</c:v>
                </c:pt>
                <c:pt idx="63">
                  <c:v>06/Apr</c:v>
                </c:pt>
                <c:pt idx="64">
                  <c:v>07/Apr</c:v>
                </c:pt>
                <c:pt idx="65">
                  <c:v>08/Apr</c:v>
                </c:pt>
                <c:pt idx="66">
                  <c:v>09/Apr</c:v>
                </c:pt>
                <c:pt idx="67">
                  <c:v>10/Apr</c:v>
                </c:pt>
                <c:pt idx="68">
                  <c:v>11/Apr</c:v>
                </c:pt>
                <c:pt idx="69">
                  <c:v>12/Apr</c:v>
                </c:pt>
                <c:pt idx="70">
                  <c:v>13/Apr</c:v>
                </c:pt>
                <c:pt idx="71">
                  <c:v>14/Apr</c:v>
                </c:pt>
                <c:pt idx="72">
                  <c:v>15/Apr</c:v>
                </c:pt>
                <c:pt idx="73">
                  <c:v>16/Apr</c:v>
                </c:pt>
                <c:pt idx="74">
                  <c:v>17/Apr</c:v>
                </c:pt>
                <c:pt idx="75">
                  <c:v>18/Apr</c:v>
                </c:pt>
                <c:pt idx="76">
                  <c:v>19/Apr</c:v>
                </c:pt>
                <c:pt idx="77">
                  <c:v>20/Apr</c:v>
                </c:pt>
                <c:pt idx="78">
                  <c:v>21/Apr</c:v>
                </c:pt>
                <c:pt idx="79">
                  <c:v>22/Apr</c:v>
                </c:pt>
                <c:pt idx="80">
                  <c:v>23/Apr</c:v>
                </c:pt>
                <c:pt idx="81">
                  <c:v>24/Apr</c:v>
                </c:pt>
                <c:pt idx="82">
                  <c:v>25/Apr</c:v>
                </c:pt>
                <c:pt idx="83">
                  <c:v>26/Apr</c:v>
                </c:pt>
                <c:pt idx="84">
                  <c:v>27/Apr</c:v>
                </c:pt>
                <c:pt idx="85">
                  <c:v>28/Apr</c:v>
                </c:pt>
                <c:pt idx="86">
                  <c:v>29/Apr</c:v>
                </c:pt>
                <c:pt idx="87">
                  <c:v>30/Apr</c:v>
                </c:pt>
                <c:pt idx="88">
                  <c:v>01/May</c:v>
                </c:pt>
                <c:pt idx="89">
                  <c:v>02/May</c:v>
                </c:pt>
                <c:pt idx="90">
                  <c:v>03/May</c:v>
                </c:pt>
                <c:pt idx="91">
                  <c:v>04/May</c:v>
                </c:pt>
                <c:pt idx="92">
                  <c:v>05/May</c:v>
                </c:pt>
                <c:pt idx="93">
                  <c:v>06/May</c:v>
                </c:pt>
                <c:pt idx="94">
                  <c:v>07/May</c:v>
                </c:pt>
                <c:pt idx="95">
                  <c:v>08/May</c:v>
                </c:pt>
                <c:pt idx="96">
                  <c:v>09/May</c:v>
                </c:pt>
                <c:pt idx="97">
                  <c:v>10/May</c:v>
                </c:pt>
                <c:pt idx="98">
                  <c:v>11/May</c:v>
                </c:pt>
                <c:pt idx="99">
                  <c:v>12/May</c:v>
                </c:pt>
                <c:pt idx="100">
                  <c:v>13/May</c:v>
                </c:pt>
                <c:pt idx="101">
                  <c:v>14/May</c:v>
                </c:pt>
                <c:pt idx="102">
                  <c:v>15/May</c:v>
                </c:pt>
                <c:pt idx="103">
                  <c:v>16/May</c:v>
                </c:pt>
                <c:pt idx="104">
                  <c:v>17/May</c:v>
                </c:pt>
                <c:pt idx="105">
                  <c:v>18/May</c:v>
                </c:pt>
                <c:pt idx="106">
                  <c:v>19/May</c:v>
                </c:pt>
                <c:pt idx="107">
                  <c:v>20/May</c:v>
                </c:pt>
                <c:pt idx="108">
                  <c:v>21/May</c:v>
                </c:pt>
                <c:pt idx="109">
                  <c:v>22/May</c:v>
                </c:pt>
                <c:pt idx="110">
                  <c:v>23/May</c:v>
                </c:pt>
                <c:pt idx="111">
                  <c:v>24/May</c:v>
                </c:pt>
                <c:pt idx="112">
                  <c:v>25/May</c:v>
                </c:pt>
                <c:pt idx="113">
                  <c:v>26/May</c:v>
                </c:pt>
                <c:pt idx="114">
                  <c:v>27/May</c:v>
                </c:pt>
                <c:pt idx="115">
                  <c:v>28/May</c:v>
                </c:pt>
                <c:pt idx="116">
                  <c:v>29/May</c:v>
                </c:pt>
                <c:pt idx="117">
                  <c:v>30/May</c:v>
                </c:pt>
                <c:pt idx="118">
                  <c:v>31/May</c:v>
                </c:pt>
                <c:pt idx="119">
                  <c:v>01/Jun</c:v>
                </c:pt>
                <c:pt idx="120">
                  <c:v>02/Jun</c:v>
                </c:pt>
                <c:pt idx="121">
                  <c:v>03/Jun</c:v>
                </c:pt>
                <c:pt idx="122">
                  <c:v>04/Jun</c:v>
                </c:pt>
                <c:pt idx="123">
                  <c:v>05/Jun</c:v>
                </c:pt>
                <c:pt idx="124">
                  <c:v>06/Jun</c:v>
                </c:pt>
                <c:pt idx="125">
                  <c:v>07/Jun</c:v>
                </c:pt>
                <c:pt idx="126">
                  <c:v>08/Jun</c:v>
                </c:pt>
                <c:pt idx="127">
                  <c:v>09/Jun</c:v>
                </c:pt>
                <c:pt idx="128">
                  <c:v>10/Jun</c:v>
                </c:pt>
                <c:pt idx="129">
                  <c:v>11/Jun</c:v>
                </c:pt>
                <c:pt idx="130">
                  <c:v>12/Jun</c:v>
                </c:pt>
                <c:pt idx="131">
                  <c:v>13/Jun</c:v>
                </c:pt>
                <c:pt idx="132">
                  <c:v>14/Jun</c:v>
                </c:pt>
                <c:pt idx="133">
                  <c:v>15/Jun</c:v>
                </c:pt>
                <c:pt idx="134">
                  <c:v>16/Jun</c:v>
                </c:pt>
                <c:pt idx="135">
                  <c:v>17/Jun</c:v>
                </c:pt>
                <c:pt idx="136">
                  <c:v>18/Jun</c:v>
                </c:pt>
                <c:pt idx="137">
                  <c:v>19/Jun</c:v>
                </c:pt>
                <c:pt idx="138">
                  <c:v>20/Jun</c:v>
                </c:pt>
                <c:pt idx="139">
                  <c:v>21/Jun</c:v>
                </c:pt>
                <c:pt idx="140">
                  <c:v>22/Jun</c:v>
                </c:pt>
                <c:pt idx="141">
                  <c:v>23/Jun</c:v>
                </c:pt>
                <c:pt idx="142">
                  <c:v>24/Jun</c:v>
                </c:pt>
                <c:pt idx="143">
                  <c:v>25/Jun</c:v>
                </c:pt>
                <c:pt idx="144">
                  <c:v>26/Jun</c:v>
                </c:pt>
                <c:pt idx="145">
                  <c:v>27/Jun</c:v>
                </c:pt>
                <c:pt idx="146">
                  <c:v>28/Jun</c:v>
                </c:pt>
                <c:pt idx="147">
                  <c:v>29/Jun</c:v>
                </c:pt>
                <c:pt idx="148">
                  <c:v>30/Jun</c:v>
                </c:pt>
                <c:pt idx="149">
                  <c:v>01/Jul</c:v>
                </c:pt>
                <c:pt idx="150">
                  <c:v>02/Jul</c:v>
                </c:pt>
                <c:pt idx="151">
                  <c:v>03/Jul</c:v>
                </c:pt>
                <c:pt idx="152">
                  <c:v>04/Jul</c:v>
                </c:pt>
                <c:pt idx="153">
                  <c:v>05/Jul</c:v>
                </c:pt>
                <c:pt idx="154">
                  <c:v>06/Jul</c:v>
                </c:pt>
                <c:pt idx="155">
                  <c:v>07/Jul</c:v>
                </c:pt>
                <c:pt idx="156">
                  <c:v>08/Jul</c:v>
                </c:pt>
                <c:pt idx="157">
                  <c:v>09/Jul</c:v>
                </c:pt>
                <c:pt idx="158">
                  <c:v>10/Jul</c:v>
                </c:pt>
                <c:pt idx="159">
                  <c:v>11/Jul</c:v>
                </c:pt>
                <c:pt idx="160">
                  <c:v>12/Jul</c:v>
                </c:pt>
                <c:pt idx="161">
                  <c:v>13/Jul</c:v>
                </c:pt>
                <c:pt idx="162">
                  <c:v>14/Jul</c:v>
                </c:pt>
                <c:pt idx="163">
                  <c:v>15/Jul</c:v>
                </c:pt>
                <c:pt idx="164">
                  <c:v>16/Jul</c:v>
                </c:pt>
                <c:pt idx="165">
                  <c:v>17/Jul</c:v>
                </c:pt>
                <c:pt idx="166">
                  <c:v>18/Jul</c:v>
                </c:pt>
                <c:pt idx="167">
                  <c:v>19/Jul</c:v>
                </c:pt>
                <c:pt idx="168">
                  <c:v>20/Jul</c:v>
                </c:pt>
                <c:pt idx="169">
                  <c:v>21/Jul</c:v>
                </c:pt>
                <c:pt idx="170">
                  <c:v>22/Jul</c:v>
                </c:pt>
                <c:pt idx="171">
                  <c:v>23/Jul</c:v>
                </c:pt>
                <c:pt idx="172">
                  <c:v>24/Jul</c:v>
                </c:pt>
                <c:pt idx="173">
                  <c:v>25/Jul</c:v>
                </c:pt>
                <c:pt idx="174">
                  <c:v>26/Jul</c:v>
                </c:pt>
                <c:pt idx="175">
                  <c:v>27/Jul</c:v>
                </c:pt>
                <c:pt idx="176">
                  <c:v>28/Jul</c:v>
                </c:pt>
                <c:pt idx="177">
                  <c:v>29/Jul</c:v>
                </c:pt>
                <c:pt idx="178">
                  <c:v>30/Jul</c:v>
                </c:pt>
                <c:pt idx="179">
                  <c:v>31/Jul</c:v>
                </c:pt>
                <c:pt idx="180">
                  <c:v>01/Aug</c:v>
                </c:pt>
                <c:pt idx="181">
                  <c:v>02/Aug</c:v>
                </c:pt>
                <c:pt idx="182">
                  <c:v>03/Aug</c:v>
                </c:pt>
                <c:pt idx="183">
                  <c:v>04/Aug</c:v>
                </c:pt>
                <c:pt idx="184">
                  <c:v>05/Aug</c:v>
                </c:pt>
                <c:pt idx="185">
                  <c:v>06/Aug</c:v>
                </c:pt>
                <c:pt idx="186">
                  <c:v>07/Aug</c:v>
                </c:pt>
                <c:pt idx="187">
                  <c:v>08/Aug</c:v>
                </c:pt>
                <c:pt idx="188">
                  <c:v>09/Aug</c:v>
                </c:pt>
                <c:pt idx="189">
                  <c:v>10/Aug</c:v>
                </c:pt>
                <c:pt idx="190">
                  <c:v>11/Aug</c:v>
                </c:pt>
                <c:pt idx="191">
                  <c:v>12/Aug</c:v>
                </c:pt>
                <c:pt idx="192">
                  <c:v>13/Aug</c:v>
                </c:pt>
                <c:pt idx="193">
                  <c:v>14/Aug</c:v>
                </c:pt>
                <c:pt idx="194">
                  <c:v>15/Aug</c:v>
                </c:pt>
                <c:pt idx="195">
                  <c:v>16/Aug</c:v>
                </c:pt>
                <c:pt idx="196">
                  <c:v>17/Aug</c:v>
                </c:pt>
                <c:pt idx="197">
                  <c:v>18/Aug</c:v>
                </c:pt>
                <c:pt idx="198">
                  <c:v>19/Aug</c:v>
                </c:pt>
                <c:pt idx="199">
                  <c:v>20/Aug</c:v>
                </c:pt>
                <c:pt idx="200">
                  <c:v>21/Aug</c:v>
                </c:pt>
                <c:pt idx="201">
                  <c:v>22/Aug</c:v>
                </c:pt>
                <c:pt idx="202">
                  <c:v>23/Aug</c:v>
                </c:pt>
                <c:pt idx="203">
                  <c:v>24/Aug</c:v>
                </c:pt>
                <c:pt idx="204">
                  <c:v>25/Aug</c:v>
                </c:pt>
                <c:pt idx="205">
                  <c:v>26/Aug</c:v>
                </c:pt>
                <c:pt idx="206">
                  <c:v>27/Aug</c:v>
                </c:pt>
                <c:pt idx="207">
                  <c:v>28/Aug</c:v>
                </c:pt>
                <c:pt idx="208">
                  <c:v>29/Aug</c:v>
                </c:pt>
                <c:pt idx="209">
                  <c:v>30/Aug</c:v>
                </c:pt>
                <c:pt idx="210">
                  <c:v>31/Aug</c:v>
                </c:pt>
                <c:pt idx="211">
                  <c:v>01/Sep</c:v>
                </c:pt>
                <c:pt idx="212">
                  <c:v>02/Sep</c:v>
                </c:pt>
                <c:pt idx="213">
                  <c:v>03/Sep</c:v>
                </c:pt>
                <c:pt idx="214">
                  <c:v>04/Sep</c:v>
                </c:pt>
                <c:pt idx="215">
                  <c:v>05/Sep</c:v>
                </c:pt>
                <c:pt idx="216">
                  <c:v>06/Sep</c:v>
                </c:pt>
              </c:strCache>
            </c:strRef>
          </c:cat>
          <c:val>
            <c:numRef>
              <c:f>'Age-1'!$E$108:$HM$108</c:f>
              <c:numCache>
                <c:formatCode>0%</c:formatCode>
                <c:ptCount val="217"/>
                <c:pt idx="0">
                  <c:v>0</c:v>
                </c:pt>
                <c:pt idx="1">
                  <c:v>0</c:v>
                </c:pt>
                <c:pt idx="2">
                  <c:v>0</c:v>
                </c:pt>
                <c:pt idx="3">
                  <c:v>0</c:v>
                </c:pt>
                <c:pt idx="4">
                  <c:v>0</c:v>
                </c:pt>
                <c:pt idx="5">
                  <c:v>0.5</c:v>
                </c:pt>
                <c:pt idx="6">
                  <c:v>0</c:v>
                </c:pt>
                <c:pt idx="7">
                  <c:v>0</c:v>
                </c:pt>
                <c:pt idx="8">
                  <c:v>0</c:v>
                </c:pt>
                <c:pt idx="9">
                  <c:v>0</c:v>
                </c:pt>
                <c:pt idx="10">
                  <c:v>0</c:v>
                </c:pt>
                <c:pt idx="11">
                  <c:v>0</c:v>
                </c:pt>
                <c:pt idx="12">
                  <c:v>0</c:v>
                </c:pt>
                <c:pt idx="13">
                  <c:v>0</c:v>
                </c:pt>
                <c:pt idx="14">
                  <c:v>0</c:v>
                </c:pt>
                <c:pt idx="15">
                  <c:v>0</c:v>
                </c:pt>
                <c:pt idx="16">
                  <c:v>0.2</c:v>
                </c:pt>
                <c:pt idx="17">
                  <c:v>0</c:v>
                </c:pt>
                <c:pt idx="18">
                  <c:v>0.1111111111111111</c:v>
                </c:pt>
                <c:pt idx="19">
                  <c:v>0.2</c:v>
                </c:pt>
                <c:pt idx="20">
                  <c:v>0</c:v>
                </c:pt>
                <c:pt idx="21">
                  <c:v>9.0909090909090912E-2</c:v>
                </c:pt>
                <c:pt idx="22">
                  <c:v>4.1666666666666664E-2</c:v>
                </c:pt>
                <c:pt idx="23">
                  <c:v>0.12121212121212122</c:v>
                </c:pt>
                <c:pt idx="24">
                  <c:v>8.1967213114754092E-2</c:v>
                </c:pt>
                <c:pt idx="25">
                  <c:v>6.3492063492063489E-2</c:v>
                </c:pt>
                <c:pt idx="26">
                  <c:v>0.12307692307692308</c:v>
                </c:pt>
                <c:pt idx="27">
                  <c:v>5.2238805970149252E-2</c:v>
                </c:pt>
                <c:pt idx="28">
                  <c:v>2.8368794326241134E-2</c:v>
                </c:pt>
                <c:pt idx="29">
                  <c:v>0.13492063492063491</c:v>
                </c:pt>
                <c:pt idx="30">
                  <c:v>7.1942446043165464E-2</c:v>
                </c:pt>
                <c:pt idx="31">
                  <c:v>4.2168674698795178E-2</c:v>
                </c:pt>
                <c:pt idx="32">
                  <c:v>3.4653465346534656E-2</c:v>
                </c:pt>
                <c:pt idx="33">
                  <c:v>7.1428571428571425E-2</c:v>
                </c:pt>
                <c:pt idx="34">
                  <c:v>7.43801652892562E-2</c:v>
                </c:pt>
                <c:pt idx="35">
                  <c:v>6.5168539325842698E-2</c:v>
                </c:pt>
                <c:pt idx="36">
                  <c:v>6.413301662707839E-2</c:v>
                </c:pt>
                <c:pt idx="37">
                  <c:v>7.575757575757576E-2</c:v>
                </c:pt>
                <c:pt idx="38">
                  <c:v>6.5972222222222224E-2</c:v>
                </c:pt>
                <c:pt idx="39">
                  <c:v>6.9629629629629625E-2</c:v>
                </c:pt>
                <c:pt idx="40">
                  <c:v>5.7553956834532377E-2</c:v>
                </c:pt>
                <c:pt idx="41">
                  <c:v>7.9260237780713338E-2</c:v>
                </c:pt>
                <c:pt idx="42">
                  <c:v>6.0721062618595827E-2</c:v>
                </c:pt>
                <c:pt idx="43">
                  <c:v>6.0679611650485438E-2</c:v>
                </c:pt>
                <c:pt idx="44">
                  <c:v>4.6296296296296294E-2</c:v>
                </c:pt>
                <c:pt idx="45">
                  <c:v>5.461165048543689E-2</c:v>
                </c:pt>
                <c:pt idx="46">
                  <c:v>6.4192577733199599E-2</c:v>
                </c:pt>
                <c:pt idx="47">
                  <c:v>5.6128293241695305E-2</c:v>
                </c:pt>
                <c:pt idx="48">
                  <c:v>6.684491978609626E-2</c:v>
                </c:pt>
                <c:pt idx="49">
                  <c:v>6.6053511705685616E-2</c:v>
                </c:pt>
                <c:pt idx="50">
                  <c:v>5.5036344755970926E-2</c:v>
                </c:pt>
                <c:pt idx="51">
                  <c:v>6.8027210884353748E-2</c:v>
                </c:pt>
                <c:pt idx="52">
                  <c:v>5.9322033898305086E-2</c:v>
                </c:pt>
                <c:pt idx="53">
                  <c:v>8.0979284369114876E-2</c:v>
                </c:pt>
                <c:pt idx="54">
                  <c:v>0.10023310023310024</c:v>
                </c:pt>
                <c:pt idx="55">
                  <c:v>8.8749999999999996E-2</c:v>
                </c:pt>
                <c:pt idx="56">
                  <c:v>8.2887700534759357E-2</c:v>
                </c:pt>
                <c:pt idx="57">
                  <c:v>8.8028169014084501E-2</c:v>
                </c:pt>
                <c:pt idx="58">
                  <c:v>9.5792300805729633E-2</c:v>
                </c:pt>
                <c:pt idx="59">
                  <c:v>0.10146341463414635</c:v>
                </c:pt>
                <c:pt idx="60">
                  <c:v>0.11417697431018078</c:v>
                </c:pt>
                <c:pt idx="61">
                  <c:v>0.10240963855421686</c:v>
                </c:pt>
                <c:pt idx="62">
                  <c:v>0.11195928753180662</c:v>
                </c:pt>
                <c:pt idx="63">
                  <c:v>9.6605744125326368E-2</c:v>
                </c:pt>
                <c:pt idx="64">
                  <c:v>0.11033099297893681</c:v>
                </c:pt>
                <c:pt idx="65">
                  <c:v>0.10531400966183575</c:v>
                </c:pt>
                <c:pt idx="66">
                  <c:v>9.7886540600667413E-2</c:v>
                </c:pt>
                <c:pt idx="67">
                  <c:v>0.10563380281690141</c:v>
                </c:pt>
                <c:pt idx="68">
                  <c:v>0.1141826923076923</c:v>
                </c:pt>
                <c:pt idx="69">
                  <c:v>0.10326086956521739</c:v>
                </c:pt>
                <c:pt idx="70">
                  <c:v>0.14857881136950904</c:v>
                </c:pt>
                <c:pt idx="71">
                  <c:v>0.10756972111553785</c:v>
                </c:pt>
                <c:pt idx="72">
                  <c:v>0.10991957104557641</c:v>
                </c:pt>
                <c:pt idx="73">
                  <c:v>0.11379800853485064</c:v>
                </c:pt>
                <c:pt idx="74">
                  <c:v>0.12893982808022922</c:v>
                </c:pt>
                <c:pt idx="75">
                  <c:v>0.14026402640264027</c:v>
                </c:pt>
                <c:pt idx="76">
                  <c:v>0.125</c:v>
                </c:pt>
                <c:pt idx="77">
                  <c:v>0.10648148148148148</c:v>
                </c:pt>
                <c:pt idx="78">
                  <c:v>0.10851063829787234</c:v>
                </c:pt>
                <c:pt idx="79">
                  <c:v>9.4827586206896547E-2</c:v>
                </c:pt>
                <c:pt idx="80">
                  <c:v>0.13691931540342298</c:v>
                </c:pt>
                <c:pt idx="81">
                  <c:v>0.11471321695760599</c:v>
                </c:pt>
                <c:pt idx="82">
                  <c:v>0.14484679665738162</c:v>
                </c:pt>
                <c:pt idx="83">
                  <c:v>0.12328767123287671</c:v>
                </c:pt>
                <c:pt idx="84">
                  <c:v>0.13455657492354739</c:v>
                </c:pt>
                <c:pt idx="85">
                  <c:v>0.12048192771084337</c:v>
                </c:pt>
                <c:pt idx="86">
                  <c:v>7.9872204472843447E-2</c:v>
                </c:pt>
                <c:pt idx="87">
                  <c:v>0.10583941605839416</c:v>
                </c:pt>
                <c:pt idx="88">
                  <c:v>0.11343283582089553</c:v>
                </c:pt>
                <c:pt idx="89">
                  <c:v>0.15189873417721519</c:v>
                </c:pt>
                <c:pt idx="90">
                  <c:v>0.12440191387559808</c:v>
                </c:pt>
                <c:pt idx="91">
                  <c:v>9.7744360902255634E-2</c:v>
                </c:pt>
                <c:pt idx="92">
                  <c:v>7.8817733990147784E-2</c:v>
                </c:pt>
                <c:pt idx="93">
                  <c:v>0.10138248847926268</c:v>
                </c:pt>
                <c:pt idx="94">
                  <c:v>0.15238095238095239</c:v>
                </c:pt>
                <c:pt idx="95">
                  <c:v>0.105</c:v>
                </c:pt>
                <c:pt idx="96">
                  <c:v>0.17010309278350516</c:v>
                </c:pt>
                <c:pt idx="97">
                  <c:v>0.18421052631578946</c:v>
                </c:pt>
                <c:pt idx="98">
                  <c:v>0.11304347826086956</c:v>
                </c:pt>
                <c:pt idx="99">
                  <c:v>9.7826086956521743E-2</c:v>
                </c:pt>
                <c:pt idx="100">
                  <c:v>0.10227272727272728</c:v>
                </c:pt>
                <c:pt idx="101">
                  <c:v>0.13698630136986301</c:v>
                </c:pt>
                <c:pt idx="102">
                  <c:v>0.11242603550295859</c:v>
                </c:pt>
                <c:pt idx="103">
                  <c:v>0.16788321167883211</c:v>
                </c:pt>
                <c:pt idx="104">
                  <c:v>0.16149068322981366</c:v>
                </c:pt>
                <c:pt idx="105">
                  <c:v>0.18617021276595744</c:v>
                </c:pt>
                <c:pt idx="106">
                  <c:v>0.23469387755102042</c:v>
                </c:pt>
                <c:pt idx="107">
                  <c:v>0.17777777777777778</c:v>
                </c:pt>
                <c:pt idx="108">
                  <c:v>0.17587939698492464</c:v>
                </c:pt>
                <c:pt idx="109">
                  <c:v>0.15841584158415842</c:v>
                </c:pt>
                <c:pt idx="110">
                  <c:v>0.20218579234972678</c:v>
                </c:pt>
                <c:pt idx="111">
                  <c:v>0.2</c:v>
                </c:pt>
                <c:pt idx="112">
                  <c:v>0.15897435897435896</c:v>
                </c:pt>
                <c:pt idx="113">
                  <c:v>0.23076923076923078</c:v>
                </c:pt>
                <c:pt idx="114">
                  <c:v>0.17791411042944785</c:v>
                </c:pt>
                <c:pt idx="115">
                  <c:v>0.20279720279720279</c:v>
                </c:pt>
                <c:pt idx="116">
                  <c:v>0.1773049645390071</c:v>
                </c:pt>
                <c:pt idx="117">
                  <c:v>0.17365269461077845</c:v>
                </c:pt>
                <c:pt idx="118">
                  <c:v>0.15322580645161291</c:v>
                </c:pt>
                <c:pt idx="119">
                  <c:v>0.2073170731707317</c:v>
                </c:pt>
                <c:pt idx="120">
                  <c:v>0.14388489208633093</c:v>
                </c:pt>
                <c:pt idx="121">
                  <c:v>0.16107382550335569</c:v>
                </c:pt>
                <c:pt idx="122">
                  <c:v>0.18421052631578946</c:v>
                </c:pt>
                <c:pt idx="123">
                  <c:v>0.18823529411764706</c:v>
                </c:pt>
                <c:pt idx="124">
                  <c:v>0.14465408805031446</c:v>
                </c:pt>
                <c:pt idx="125">
                  <c:v>0.22549019607843138</c:v>
                </c:pt>
                <c:pt idx="126">
                  <c:v>0.2620689655172414</c:v>
                </c:pt>
                <c:pt idx="127">
                  <c:v>0.2</c:v>
                </c:pt>
                <c:pt idx="128">
                  <c:v>0.20125786163522014</c:v>
                </c:pt>
                <c:pt idx="129">
                  <c:v>0.17037037037037037</c:v>
                </c:pt>
                <c:pt idx="130">
                  <c:v>0.10869565217391304</c:v>
                </c:pt>
                <c:pt idx="131">
                  <c:v>0.24324324324324326</c:v>
                </c:pt>
                <c:pt idx="132">
                  <c:v>0.23300970873786409</c:v>
                </c:pt>
                <c:pt idx="133">
                  <c:v>0.19827586206896552</c:v>
                </c:pt>
                <c:pt idx="134">
                  <c:v>0.24390243902439024</c:v>
                </c:pt>
                <c:pt idx="135">
                  <c:v>0.23404255319148937</c:v>
                </c:pt>
                <c:pt idx="136">
                  <c:v>0.17647058823529413</c:v>
                </c:pt>
                <c:pt idx="137">
                  <c:v>0.16438356164383561</c:v>
                </c:pt>
                <c:pt idx="138">
                  <c:v>0.17948717948717949</c:v>
                </c:pt>
                <c:pt idx="139">
                  <c:v>0.16071428571428573</c:v>
                </c:pt>
                <c:pt idx="140">
                  <c:v>0.20987654320987653</c:v>
                </c:pt>
                <c:pt idx="141">
                  <c:v>0.18571428571428572</c:v>
                </c:pt>
                <c:pt idx="142">
                  <c:v>0.12087912087912088</c:v>
                </c:pt>
                <c:pt idx="143">
                  <c:v>0.21333333333333335</c:v>
                </c:pt>
                <c:pt idx="144">
                  <c:v>0.21666666666666667</c:v>
                </c:pt>
                <c:pt idx="145">
                  <c:v>0.24</c:v>
                </c:pt>
                <c:pt idx="146">
                  <c:v>0.2711864406779661</c:v>
                </c:pt>
                <c:pt idx="147">
                  <c:v>0.17333333333333334</c:v>
                </c:pt>
                <c:pt idx="148">
                  <c:v>0.27868852459016391</c:v>
                </c:pt>
                <c:pt idx="149">
                  <c:v>0.28767123287671231</c:v>
                </c:pt>
                <c:pt idx="150">
                  <c:v>0.22950819672131148</c:v>
                </c:pt>
                <c:pt idx="151">
                  <c:v>0.34615384615384615</c:v>
                </c:pt>
                <c:pt idx="152">
                  <c:v>0.19230769230769232</c:v>
                </c:pt>
                <c:pt idx="153">
                  <c:v>0.17307692307692307</c:v>
                </c:pt>
                <c:pt idx="154">
                  <c:v>0.26881720430107525</c:v>
                </c:pt>
                <c:pt idx="155">
                  <c:v>0.26829268292682928</c:v>
                </c:pt>
                <c:pt idx="156">
                  <c:v>0.24</c:v>
                </c:pt>
                <c:pt idx="157">
                  <c:v>0.18556701030927836</c:v>
                </c:pt>
                <c:pt idx="158">
                  <c:v>0.16521739130434782</c:v>
                </c:pt>
                <c:pt idx="159">
                  <c:v>0.2</c:v>
                </c:pt>
                <c:pt idx="160">
                  <c:v>0.16806722689075632</c:v>
                </c:pt>
                <c:pt idx="161">
                  <c:v>0.2</c:v>
                </c:pt>
                <c:pt idx="162">
                  <c:v>0.23809523809523808</c:v>
                </c:pt>
                <c:pt idx="163">
                  <c:v>0.28773584905660377</c:v>
                </c:pt>
                <c:pt idx="164">
                  <c:v>0.24647887323943662</c:v>
                </c:pt>
                <c:pt idx="165">
                  <c:v>0.13227513227513227</c:v>
                </c:pt>
                <c:pt idx="166">
                  <c:v>0.20588235294117646</c:v>
                </c:pt>
                <c:pt idx="167">
                  <c:v>0.25</c:v>
                </c:pt>
                <c:pt idx="168">
                  <c:v>0.23333333333333334</c:v>
                </c:pt>
                <c:pt idx="169">
                  <c:v>0.30180180180180183</c:v>
                </c:pt>
                <c:pt idx="170">
                  <c:v>0.28368794326241137</c:v>
                </c:pt>
                <c:pt idx="171">
                  <c:v>0.23584905660377359</c:v>
                </c:pt>
                <c:pt idx="172">
                  <c:v>0.25210084033613445</c:v>
                </c:pt>
                <c:pt idx="173">
                  <c:v>0.27009646302250806</c:v>
                </c:pt>
                <c:pt idx="174">
                  <c:v>0.26881720430107525</c:v>
                </c:pt>
                <c:pt idx="175">
                  <c:v>0.29587155963302753</c:v>
                </c:pt>
                <c:pt idx="176">
                  <c:v>0.25789473684210529</c:v>
                </c:pt>
                <c:pt idx="177">
                  <c:v>0.29166666666666669</c:v>
                </c:pt>
                <c:pt idx="178">
                  <c:v>0.32116788321167883</c:v>
                </c:pt>
                <c:pt idx="179">
                  <c:v>0.29831932773109243</c:v>
                </c:pt>
                <c:pt idx="180">
                  <c:v>0.27944111776447106</c:v>
                </c:pt>
                <c:pt idx="181">
                  <c:v>0.30019493177387913</c:v>
                </c:pt>
                <c:pt idx="182">
                  <c:v>0.30261136712749614</c:v>
                </c:pt>
                <c:pt idx="183">
                  <c:v>0.33217993079584773</c:v>
                </c:pt>
                <c:pt idx="184">
                  <c:v>0.32695374800637961</c:v>
                </c:pt>
                <c:pt idx="185">
                  <c:v>0.3373913043478261</c:v>
                </c:pt>
                <c:pt idx="186">
                  <c:v>0.29392446633825942</c:v>
                </c:pt>
                <c:pt idx="187">
                  <c:v>0.31261770244821091</c:v>
                </c:pt>
                <c:pt idx="188">
                  <c:v>0.31334622823984526</c:v>
                </c:pt>
                <c:pt idx="189">
                  <c:v>0.32279534109816971</c:v>
                </c:pt>
                <c:pt idx="190">
                  <c:v>0.34205933682373474</c:v>
                </c:pt>
                <c:pt idx="191">
                  <c:v>0.3108108108108108</c:v>
                </c:pt>
                <c:pt idx="192">
                  <c:v>0.29379562043795621</c:v>
                </c:pt>
                <c:pt idx="193">
                  <c:v>0.34302325581395349</c:v>
                </c:pt>
                <c:pt idx="194">
                  <c:v>0.3207920792079208</c:v>
                </c:pt>
                <c:pt idx="195">
                  <c:v>0.30542986425339369</c:v>
                </c:pt>
                <c:pt idx="196">
                  <c:v>0.32786885245901637</c:v>
                </c:pt>
                <c:pt idx="197">
                  <c:v>0.30485436893203882</c:v>
                </c:pt>
                <c:pt idx="198">
                  <c:v>0.36290322580645162</c:v>
                </c:pt>
                <c:pt idx="199">
                  <c:v>0.32251082251082253</c:v>
                </c:pt>
                <c:pt idx="200">
                  <c:v>0.31858407079646017</c:v>
                </c:pt>
                <c:pt idx="201">
                  <c:v>0.34970530451866405</c:v>
                </c:pt>
                <c:pt idx="202">
                  <c:v>0.3380855397148676</c:v>
                </c:pt>
                <c:pt idx="203">
                  <c:v>0.3359073359073359</c:v>
                </c:pt>
                <c:pt idx="204">
                  <c:v>0.35583941605839414</c:v>
                </c:pt>
                <c:pt idx="205">
                  <c:v>0.34954954954954953</c:v>
                </c:pt>
                <c:pt idx="206">
                  <c:v>0.35064935064935066</c:v>
                </c:pt>
                <c:pt idx="207">
                  <c:v>0.3623481781376518</c:v>
                </c:pt>
                <c:pt idx="208">
                  <c:v>0.34331337325349304</c:v>
                </c:pt>
                <c:pt idx="209">
                  <c:v>0.37416481069042318</c:v>
                </c:pt>
                <c:pt idx="210">
                  <c:v>0.38086956521739129</c:v>
                </c:pt>
                <c:pt idx="211">
                  <c:v>0.36774193548387096</c:v>
                </c:pt>
                <c:pt idx="212">
                  <c:v>0.34870317002881845</c:v>
                </c:pt>
                <c:pt idx="213">
                  <c:v>0.32594936708860761</c:v>
                </c:pt>
                <c:pt idx="214">
                  <c:v>0.30194805194805197</c:v>
                </c:pt>
                <c:pt idx="215">
                  <c:v>0.33579335793357934</c:v>
                </c:pt>
                <c:pt idx="216">
                  <c:v>0.22857142857142856</c:v>
                </c:pt>
              </c:numCache>
            </c:numRef>
          </c:val>
          <c:extLst>
            <c:ext xmlns:c16="http://schemas.microsoft.com/office/drawing/2014/chart" uri="{C3380CC4-5D6E-409C-BE32-E72D297353CC}">
              <c16:uniqueId val="{00000002-5ABA-4608-98AA-34CA378F6D0D}"/>
            </c:ext>
          </c:extLst>
        </c:ser>
        <c:ser>
          <c:idx val="3"/>
          <c:order val="3"/>
          <c:tx>
            <c:strRef>
              <c:f>'Age-1'!$B$109:$C$109</c:f>
              <c:strCache>
                <c:ptCount val="2"/>
                <c:pt idx="0">
                  <c:v>30-39</c:v>
                </c:pt>
              </c:strCache>
            </c:strRef>
          </c:tx>
          <c:spPr>
            <a:solidFill>
              <a:schemeClr val="accent4"/>
            </a:solidFill>
            <a:ln>
              <a:noFill/>
            </a:ln>
            <a:effectLst/>
          </c:spPr>
          <c:invertIfNegative val="0"/>
          <c:cat>
            <c:strRef>
              <c:f>'Age-1'!$E$105:$HM$105</c:f>
              <c:strCache>
                <c:ptCount val="217"/>
                <c:pt idx="0">
                  <c:v>20/Jan</c:v>
                </c:pt>
                <c:pt idx="1">
                  <c:v>29/Jan</c:v>
                </c:pt>
                <c:pt idx="2">
                  <c:v>31/Jan</c:v>
                </c:pt>
                <c:pt idx="3">
                  <c:v>01/Feb</c:v>
                </c:pt>
                <c:pt idx="4">
                  <c:v>03/Feb</c:v>
                </c:pt>
                <c:pt idx="5">
                  <c:v>06/Feb</c:v>
                </c:pt>
                <c:pt idx="6">
                  <c:v>07/Feb</c:v>
                </c:pt>
                <c:pt idx="7">
                  <c:v>10/Feb</c:v>
                </c:pt>
                <c:pt idx="8">
                  <c:v>11/Feb</c:v>
                </c:pt>
                <c:pt idx="9">
                  <c:v>12/Feb</c:v>
                </c:pt>
                <c:pt idx="10">
                  <c:v>13/Feb</c:v>
                </c:pt>
                <c:pt idx="11">
                  <c:v>14/Feb</c:v>
                </c:pt>
                <c:pt idx="12">
                  <c:v>15/Feb</c:v>
                </c:pt>
                <c:pt idx="13">
                  <c:v>16/Feb</c:v>
                </c:pt>
                <c:pt idx="14">
                  <c:v>17/Feb</c:v>
                </c:pt>
                <c:pt idx="15">
                  <c:v>18/Feb</c:v>
                </c:pt>
                <c:pt idx="16">
                  <c:v>19/Feb</c:v>
                </c:pt>
                <c:pt idx="17">
                  <c:v>20/Feb</c:v>
                </c:pt>
                <c:pt idx="18">
                  <c:v>21/Feb</c:v>
                </c:pt>
                <c:pt idx="19">
                  <c:v>22/Feb</c:v>
                </c:pt>
                <c:pt idx="20">
                  <c:v>23/Feb</c:v>
                </c:pt>
                <c:pt idx="21">
                  <c:v>24/Feb</c:v>
                </c:pt>
                <c:pt idx="22">
                  <c:v>25/Feb</c:v>
                </c:pt>
                <c:pt idx="23">
                  <c:v>26/Feb</c:v>
                </c:pt>
                <c:pt idx="24">
                  <c:v>27/Feb</c:v>
                </c:pt>
                <c:pt idx="25">
                  <c:v>28/Feb</c:v>
                </c:pt>
                <c:pt idx="26">
                  <c:v>29/Feb</c:v>
                </c:pt>
                <c:pt idx="27">
                  <c:v>01/Mar</c:v>
                </c:pt>
                <c:pt idx="28">
                  <c:v>02/Mar</c:v>
                </c:pt>
                <c:pt idx="29">
                  <c:v>03/Mar</c:v>
                </c:pt>
                <c:pt idx="30">
                  <c:v>04/Mar</c:v>
                </c:pt>
                <c:pt idx="31">
                  <c:v>05/Mar</c:v>
                </c:pt>
                <c:pt idx="32">
                  <c:v>06/Mar</c:v>
                </c:pt>
                <c:pt idx="33">
                  <c:v>07/Mar</c:v>
                </c:pt>
                <c:pt idx="34">
                  <c:v>08/Mar</c:v>
                </c:pt>
                <c:pt idx="35">
                  <c:v>09/Mar</c:v>
                </c:pt>
                <c:pt idx="36">
                  <c:v>10/Mar</c:v>
                </c:pt>
                <c:pt idx="37">
                  <c:v>11/Mar</c:v>
                </c:pt>
                <c:pt idx="38">
                  <c:v>12/Mar</c:v>
                </c:pt>
                <c:pt idx="39">
                  <c:v>13/Mar</c:v>
                </c:pt>
                <c:pt idx="40">
                  <c:v>14/Mar</c:v>
                </c:pt>
                <c:pt idx="41">
                  <c:v>15/Mar</c:v>
                </c:pt>
                <c:pt idx="42">
                  <c:v>16/Mar</c:v>
                </c:pt>
                <c:pt idx="43">
                  <c:v>17/Mar</c:v>
                </c:pt>
                <c:pt idx="44">
                  <c:v>18/Mar</c:v>
                </c:pt>
                <c:pt idx="45">
                  <c:v>19/Mar</c:v>
                </c:pt>
                <c:pt idx="46">
                  <c:v>20/Mar</c:v>
                </c:pt>
                <c:pt idx="47">
                  <c:v>21/Mar</c:v>
                </c:pt>
                <c:pt idx="48">
                  <c:v>22/Mar</c:v>
                </c:pt>
                <c:pt idx="49">
                  <c:v>23/Mar</c:v>
                </c:pt>
                <c:pt idx="50">
                  <c:v>24/Mar</c:v>
                </c:pt>
                <c:pt idx="51">
                  <c:v>25/Mar</c:v>
                </c:pt>
                <c:pt idx="52">
                  <c:v>26/Mar</c:v>
                </c:pt>
                <c:pt idx="53">
                  <c:v>27/Mar</c:v>
                </c:pt>
                <c:pt idx="54">
                  <c:v>28/Mar</c:v>
                </c:pt>
                <c:pt idx="55">
                  <c:v>29/Mar</c:v>
                </c:pt>
                <c:pt idx="56">
                  <c:v>30/Mar</c:v>
                </c:pt>
                <c:pt idx="57">
                  <c:v>31/Mar</c:v>
                </c:pt>
                <c:pt idx="58">
                  <c:v>01/Apr</c:v>
                </c:pt>
                <c:pt idx="59">
                  <c:v>02/Apr</c:v>
                </c:pt>
                <c:pt idx="60">
                  <c:v>03/Apr</c:v>
                </c:pt>
                <c:pt idx="61">
                  <c:v>04/Apr</c:v>
                </c:pt>
                <c:pt idx="62">
                  <c:v>05/Apr</c:v>
                </c:pt>
                <c:pt idx="63">
                  <c:v>06/Apr</c:v>
                </c:pt>
                <c:pt idx="64">
                  <c:v>07/Apr</c:v>
                </c:pt>
                <c:pt idx="65">
                  <c:v>08/Apr</c:v>
                </c:pt>
                <c:pt idx="66">
                  <c:v>09/Apr</c:v>
                </c:pt>
                <c:pt idx="67">
                  <c:v>10/Apr</c:v>
                </c:pt>
                <c:pt idx="68">
                  <c:v>11/Apr</c:v>
                </c:pt>
                <c:pt idx="69">
                  <c:v>12/Apr</c:v>
                </c:pt>
                <c:pt idx="70">
                  <c:v>13/Apr</c:v>
                </c:pt>
                <c:pt idx="71">
                  <c:v>14/Apr</c:v>
                </c:pt>
                <c:pt idx="72">
                  <c:v>15/Apr</c:v>
                </c:pt>
                <c:pt idx="73">
                  <c:v>16/Apr</c:v>
                </c:pt>
                <c:pt idx="74">
                  <c:v>17/Apr</c:v>
                </c:pt>
                <c:pt idx="75">
                  <c:v>18/Apr</c:v>
                </c:pt>
                <c:pt idx="76">
                  <c:v>19/Apr</c:v>
                </c:pt>
                <c:pt idx="77">
                  <c:v>20/Apr</c:v>
                </c:pt>
                <c:pt idx="78">
                  <c:v>21/Apr</c:v>
                </c:pt>
                <c:pt idx="79">
                  <c:v>22/Apr</c:v>
                </c:pt>
                <c:pt idx="80">
                  <c:v>23/Apr</c:v>
                </c:pt>
                <c:pt idx="81">
                  <c:v>24/Apr</c:v>
                </c:pt>
                <c:pt idx="82">
                  <c:v>25/Apr</c:v>
                </c:pt>
                <c:pt idx="83">
                  <c:v>26/Apr</c:v>
                </c:pt>
                <c:pt idx="84">
                  <c:v>27/Apr</c:v>
                </c:pt>
                <c:pt idx="85">
                  <c:v>28/Apr</c:v>
                </c:pt>
                <c:pt idx="86">
                  <c:v>29/Apr</c:v>
                </c:pt>
                <c:pt idx="87">
                  <c:v>30/Apr</c:v>
                </c:pt>
                <c:pt idx="88">
                  <c:v>01/May</c:v>
                </c:pt>
                <c:pt idx="89">
                  <c:v>02/May</c:v>
                </c:pt>
                <c:pt idx="90">
                  <c:v>03/May</c:v>
                </c:pt>
                <c:pt idx="91">
                  <c:v>04/May</c:v>
                </c:pt>
                <c:pt idx="92">
                  <c:v>05/May</c:v>
                </c:pt>
                <c:pt idx="93">
                  <c:v>06/May</c:v>
                </c:pt>
                <c:pt idx="94">
                  <c:v>07/May</c:v>
                </c:pt>
                <c:pt idx="95">
                  <c:v>08/May</c:v>
                </c:pt>
                <c:pt idx="96">
                  <c:v>09/May</c:v>
                </c:pt>
                <c:pt idx="97">
                  <c:v>10/May</c:v>
                </c:pt>
                <c:pt idx="98">
                  <c:v>11/May</c:v>
                </c:pt>
                <c:pt idx="99">
                  <c:v>12/May</c:v>
                </c:pt>
                <c:pt idx="100">
                  <c:v>13/May</c:v>
                </c:pt>
                <c:pt idx="101">
                  <c:v>14/May</c:v>
                </c:pt>
                <c:pt idx="102">
                  <c:v>15/May</c:v>
                </c:pt>
                <c:pt idx="103">
                  <c:v>16/May</c:v>
                </c:pt>
                <c:pt idx="104">
                  <c:v>17/May</c:v>
                </c:pt>
                <c:pt idx="105">
                  <c:v>18/May</c:v>
                </c:pt>
                <c:pt idx="106">
                  <c:v>19/May</c:v>
                </c:pt>
                <c:pt idx="107">
                  <c:v>20/May</c:v>
                </c:pt>
                <c:pt idx="108">
                  <c:v>21/May</c:v>
                </c:pt>
                <c:pt idx="109">
                  <c:v>22/May</c:v>
                </c:pt>
                <c:pt idx="110">
                  <c:v>23/May</c:v>
                </c:pt>
                <c:pt idx="111">
                  <c:v>24/May</c:v>
                </c:pt>
                <c:pt idx="112">
                  <c:v>25/May</c:v>
                </c:pt>
                <c:pt idx="113">
                  <c:v>26/May</c:v>
                </c:pt>
                <c:pt idx="114">
                  <c:v>27/May</c:v>
                </c:pt>
                <c:pt idx="115">
                  <c:v>28/May</c:v>
                </c:pt>
                <c:pt idx="116">
                  <c:v>29/May</c:v>
                </c:pt>
                <c:pt idx="117">
                  <c:v>30/May</c:v>
                </c:pt>
                <c:pt idx="118">
                  <c:v>31/May</c:v>
                </c:pt>
                <c:pt idx="119">
                  <c:v>01/Jun</c:v>
                </c:pt>
                <c:pt idx="120">
                  <c:v>02/Jun</c:v>
                </c:pt>
                <c:pt idx="121">
                  <c:v>03/Jun</c:v>
                </c:pt>
                <c:pt idx="122">
                  <c:v>04/Jun</c:v>
                </c:pt>
                <c:pt idx="123">
                  <c:v>05/Jun</c:v>
                </c:pt>
                <c:pt idx="124">
                  <c:v>06/Jun</c:v>
                </c:pt>
                <c:pt idx="125">
                  <c:v>07/Jun</c:v>
                </c:pt>
                <c:pt idx="126">
                  <c:v>08/Jun</c:v>
                </c:pt>
                <c:pt idx="127">
                  <c:v>09/Jun</c:v>
                </c:pt>
                <c:pt idx="128">
                  <c:v>10/Jun</c:v>
                </c:pt>
                <c:pt idx="129">
                  <c:v>11/Jun</c:v>
                </c:pt>
                <c:pt idx="130">
                  <c:v>12/Jun</c:v>
                </c:pt>
                <c:pt idx="131">
                  <c:v>13/Jun</c:v>
                </c:pt>
                <c:pt idx="132">
                  <c:v>14/Jun</c:v>
                </c:pt>
                <c:pt idx="133">
                  <c:v>15/Jun</c:v>
                </c:pt>
                <c:pt idx="134">
                  <c:v>16/Jun</c:v>
                </c:pt>
                <c:pt idx="135">
                  <c:v>17/Jun</c:v>
                </c:pt>
                <c:pt idx="136">
                  <c:v>18/Jun</c:v>
                </c:pt>
                <c:pt idx="137">
                  <c:v>19/Jun</c:v>
                </c:pt>
                <c:pt idx="138">
                  <c:v>20/Jun</c:v>
                </c:pt>
                <c:pt idx="139">
                  <c:v>21/Jun</c:v>
                </c:pt>
                <c:pt idx="140">
                  <c:v>22/Jun</c:v>
                </c:pt>
                <c:pt idx="141">
                  <c:v>23/Jun</c:v>
                </c:pt>
                <c:pt idx="142">
                  <c:v>24/Jun</c:v>
                </c:pt>
                <c:pt idx="143">
                  <c:v>25/Jun</c:v>
                </c:pt>
                <c:pt idx="144">
                  <c:v>26/Jun</c:v>
                </c:pt>
                <c:pt idx="145">
                  <c:v>27/Jun</c:v>
                </c:pt>
                <c:pt idx="146">
                  <c:v>28/Jun</c:v>
                </c:pt>
                <c:pt idx="147">
                  <c:v>29/Jun</c:v>
                </c:pt>
                <c:pt idx="148">
                  <c:v>30/Jun</c:v>
                </c:pt>
                <c:pt idx="149">
                  <c:v>01/Jul</c:v>
                </c:pt>
                <c:pt idx="150">
                  <c:v>02/Jul</c:v>
                </c:pt>
                <c:pt idx="151">
                  <c:v>03/Jul</c:v>
                </c:pt>
                <c:pt idx="152">
                  <c:v>04/Jul</c:v>
                </c:pt>
                <c:pt idx="153">
                  <c:v>05/Jul</c:v>
                </c:pt>
                <c:pt idx="154">
                  <c:v>06/Jul</c:v>
                </c:pt>
                <c:pt idx="155">
                  <c:v>07/Jul</c:v>
                </c:pt>
                <c:pt idx="156">
                  <c:v>08/Jul</c:v>
                </c:pt>
                <c:pt idx="157">
                  <c:v>09/Jul</c:v>
                </c:pt>
                <c:pt idx="158">
                  <c:v>10/Jul</c:v>
                </c:pt>
                <c:pt idx="159">
                  <c:v>11/Jul</c:v>
                </c:pt>
                <c:pt idx="160">
                  <c:v>12/Jul</c:v>
                </c:pt>
                <c:pt idx="161">
                  <c:v>13/Jul</c:v>
                </c:pt>
                <c:pt idx="162">
                  <c:v>14/Jul</c:v>
                </c:pt>
                <c:pt idx="163">
                  <c:v>15/Jul</c:v>
                </c:pt>
                <c:pt idx="164">
                  <c:v>16/Jul</c:v>
                </c:pt>
                <c:pt idx="165">
                  <c:v>17/Jul</c:v>
                </c:pt>
                <c:pt idx="166">
                  <c:v>18/Jul</c:v>
                </c:pt>
                <c:pt idx="167">
                  <c:v>19/Jul</c:v>
                </c:pt>
                <c:pt idx="168">
                  <c:v>20/Jul</c:v>
                </c:pt>
                <c:pt idx="169">
                  <c:v>21/Jul</c:v>
                </c:pt>
                <c:pt idx="170">
                  <c:v>22/Jul</c:v>
                </c:pt>
                <c:pt idx="171">
                  <c:v>23/Jul</c:v>
                </c:pt>
                <c:pt idx="172">
                  <c:v>24/Jul</c:v>
                </c:pt>
                <c:pt idx="173">
                  <c:v>25/Jul</c:v>
                </c:pt>
                <c:pt idx="174">
                  <c:v>26/Jul</c:v>
                </c:pt>
                <c:pt idx="175">
                  <c:v>27/Jul</c:v>
                </c:pt>
                <c:pt idx="176">
                  <c:v>28/Jul</c:v>
                </c:pt>
                <c:pt idx="177">
                  <c:v>29/Jul</c:v>
                </c:pt>
                <c:pt idx="178">
                  <c:v>30/Jul</c:v>
                </c:pt>
                <c:pt idx="179">
                  <c:v>31/Jul</c:v>
                </c:pt>
                <c:pt idx="180">
                  <c:v>01/Aug</c:v>
                </c:pt>
                <c:pt idx="181">
                  <c:v>02/Aug</c:v>
                </c:pt>
                <c:pt idx="182">
                  <c:v>03/Aug</c:v>
                </c:pt>
                <c:pt idx="183">
                  <c:v>04/Aug</c:v>
                </c:pt>
                <c:pt idx="184">
                  <c:v>05/Aug</c:v>
                </c:pt>
                <c:pt idx="185">
                  <c:v>06/Aug</c:v>
                </c:pt>
                <c:pt idx="186">
                  <c:v>07/Aug</c:v>
                </c:pt>
                <c:pt idx="187">
                  <c:v>08/Aug</c:v>
                </c:pt>
                <c:pt idx="188">
                  <c:v>09/Aug</c:v>
                </c:pt>
                <c:pt idx="189">
                  <c:v>10/Aug</c:v>
                </c:pt>
                <c:pt idx="190">
                  <c:v>11/Aug</c:v>
                </c:pt>
                <c:pt idx="191">
                  <c:v>12/Aug</c:v>
                </c:pt>
                <c:pt idx="192">
                  <c:v>13/Aug</c:v>
                </c:pt>
                <c:pt idx="193">
                  <c:v>14/Aug</c:v>
                </c:pt>
                <c:pt idx="194">
                  <c:v>15/Aug</c:v>
                </c:pt>
                <c:pt idx="195">
                  <c:v>16/Aug</c:v>
                </c:pt>
                <c:pt idx="196">
                  <c:v>17/Aug</c:v>
                </c:pt>
                <c:pt idx="197">
                  <c:v>18/Aug</c:v>
                </c:pt>
                <c:pt idx="198">
                  <c:v>19/Aug</c:v>
                </c:pt>
                <c:pt idx="199">
                  <c:v>20/Aug</c:v>
                </c:pt>
                <c:pt idx="200">
                  <c:v>21/Aug</c:v>
                </c:pt>
                <c:pt idx="201">
                  <c:v>22/Aug</c:v>
                </c:pt>
                <c:pt idx="202">
                  <c:v>23/Aug</c:v>
                </c:pt>
                <c:pt idx="203">
                  <c:v>24/Aug</c:v>
                </c:pt>
                <c:pt idx="204">
                  <c:v>25/Aug</c:v>
                </c:pt>
                <c:pt idx="205">
                  <c:v>26/Aug</c:v>
                </c:pt>
                <c:pt idx="206">
                  <c:v>27/Aug</c:v>
                </c:pt>
                <c:pt idx="207">
                  <c:v>28/Aug</c:v>
                </c:pt>
                <c:pt idx="208">
                  <c:v>29/Aug</c:v>
                </c:pt>
                <c:pt idx="209">
                  <c:v>30/Aug</c:v>
                </c:pt>
                <c:pt idx="210">
                  <c:v>31/Aug</c:v>
                </c:pt>
                <c:pt idx="211">
                  <c:v>01/Sep</c:v>
                </c:pt>
                <c:pt idx="212">
                  <c:v>02/Sep</c:v>
                </c:pt>
                <c:pt idx="213">
                  <c:v>03/Sep</c:v>
                </c:pt>
                <c:pt idx="214">
                  <c:v>04/Sep</c:v>
                </c:pt>
                <c:pt idx="215">
                  <c:v>05/Sep</c:v>
                </c:pt>
                <c:pt idx="216">
                  <c:v>06/Sep</c:v>
                </c:pt>
              </c:strCache>
            </c:strRef>
          </c:cat>
          <c:val>
            <c:numRef>
              <c:f>'Age-1'!$E$109:$HM$109</c:f>
              <c:numCache>
                <c:formatCode>0%</c:formatCode>
                <c:ptCount val="2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0.2</c:v>
                </c:pt>
                <c:pt idx="20">
                  <c:v>0.1</c:v>
                </c:pt>
                <c:pt idx="21">
                  <c:v>9.0909090909090912E-2</c:v>
                </c:pt>
                <c:pt idx="22">
                  <c:v>4.1666666666666664E-2</c:v>
                </c:pt>
                <c:pt idx="23">
                  <c:v>6.0606060606060608E-2</c:v>
                </c:pt>
                <c:pt idx="24">
                  <c:v>0.14754098360655737</c:v>
                </c:pt>
                <c:pt idx="25">
                  <c:v>1.5873015873015872E-2</c:v>
                </c:pt>
                <c:pt idx="26">
                  <c:v>7.6923076923076927E-2</c:v>
                </c:pt>
                <c:pt idx="27">
                  <c:v>4.4776119402985072E-2</c:v>
                </c:pt>
                <c:pt idx="28">
                  <c:v>9.2198581560283682E-2</c:v>
                </c:pt>
                <c:pt idx="29">
                  <c:v>7.9365079365079361E-2</c:v>
                </c:pt>
                <c:pt idx="30">
                  <c:v>9.3525179856115109E-2</c:v>
                </c:pt>
                <c:pt idx="31">
                  <c:v>4.2168674698795178E-2</c:v>
                </c:pt>
                <c:pt idx="32">
                  <c:v>7.4257425742574254E-2</c:v>
                </c:pt>
                <c:pt idx="33">
                  <c:v>9.2436974789915971E-2</c:v>
                </c:pt>
                <c:pt idx="34">
                  <c:v>0.14049586776859505</c:v>
                </c:pt>
                <c:pt idx="35">
                  <c:v>0.11685393258426967</c:v>
                </c:pt>
                <c:pt idx="36">
                  <c:v>9.5011876484560567E-2</c:v>
                </c:pt>
                <c:pt idx="37">
                  <c:v>8.7121212121212127E-2</c:v>
                </c:pt>
                <c:pt idx="38">
                  <c:v>0.10590277777777778</c:v>
                </c:pt>
                <c:pt idx="39">
                  <c:v>0.10074074074074074</c:v>
                </c:pt>
                <c:pt idx="40">
                  <c:v>0.10071942446043165</c:v>
                </c:pt>
                <c:pt idx="41">
                  <c:v>8.1902245706737126E-2</c:v>
                </c:pt>
                <c:pt idx="42">
                  <c:v>8.3491461100569264E-2</c:v>
                </c:pt>
                <c:pt idx="43">
                  <c:v>7.8883495145631075E-2</c:v>
                </c:pt>
                <c:pt idx="44">
                  <c:v>7.0601851851851846E-2</c:v>
                </c:pt>
                <c:pt idx="45">
                  <c:v>7.8883495145631075E-2</c:v>
                </c:pt>
                <c:pt idx="46">
                  <c:v>8.1243731193580748E-2</c:v>
                </c:pt>
                <c:pt idx="47">
                  <c:v>8.3619702176403202E-2</c:v>
                </c:pt>
                <c:pt idx="48">
                  <c:v>6.4171122994652413E-2</c:v>
                </c:pt>
                <c:pt idx="49">
                  <c:v>6.0200668896321072E-2</c:v>
                </c:pt>
                <c:pt idx="50">
                  <c:v>8.2035306334371755E-2</c:v>
                </c:pt>
                <c:pt idx="51">
                  <c:v>7.9689018464528666E-2</c:v>
                </c:pt>
                <c:pt idx="52">
                  <c:v>9.110169491525423E-2</c:v>
                </c:pt>
                <c:pt idx="53">
                  <c:v>8.4745762711864403E-2</c:v>
                </c:pt>
                <c:pt idx="54">
                  <c:v>7.6923076923076927E-2</c:v>
                </c:pt>
                <c:pt idx="55">
                  <c:v>8.8749999999999996E-2</c:v>
                </c:pt>
                <c:pt idx="56">
                  <c:v>8.2887700534759357E-2</c:v>
                </c:pt>
                <c:pt idx="57">
                  <c:v>7.2769953051643188E-2</c:v>
                </c:pt>
                <c:pt idx="58">
                  <c:v>9.4897045658012533E-2</c:v>
                </c:pt>
                <c:pt idx="59">
                  <c:v>7.7073170731707316E-2</c:v>
                </c:pt>
                <c:pt idx="60">
                  <c:v>8.468125594671741E-2</c:v>
                </c:pt>
                <c:pt idx="61">
                  <c:v>9.337349397590361E-2</c:v>
                </c:pt>
                <c:pt idx="62">
                  <c:v>8.5241730279898217E-2</c:v>
                </c:pt>
                <c:pt idx="63">
                  <c:v>0.10095735422106179</c:v>
                </c:pt>
                <c:pt idx="64">
                  <c:v>9.9297893681043123E-2</c:v>
                </c:pt>
                <c:pt idx="65">
                  <c:v>9.3719806763285021E-2</c:v>
                </c:pt>
                <c:pt idx="66">
                  <c:v>9.8998887652947717E-2</c:v>
                </c:pt>
                <c:pt idx="67">
                  <c:v>8.75251509054326E-2</c:v>
                </c:pt>
                <c:pt idx="68">
                  <c:v>0.125</c:v>
                </c:pt>
                <c:pt idx="69">
                  <c:v>8.8315217391304351E-2</c:v>
                </c:pt>
                <c:pt idx="70">
                  <c:v>0.11627906976744186</c:v>
                </c:pt>
                <c:pt idx="71">
                  <c:v>7.4369189907038516E-2</c:v>
                </c:pt>
                <c:pt idx="72">
                  <c:v>9.7855227882037529E-2</c:v>
                </c:pt>
                <c:pt idx="73">
                  <c:v>7.1123755334281655E-2</c:v>
                </c:pt>
                <c:pt idx="74">
                  <c:v>7.7363896848137534E-2</c:v>
                </c:pt>
                <c:pt idx="75">
                  <c:v>8.0858085808580851E-2</c:v>
                </c:pt>
                <c:pt idx="76">
                  <c:v>8.771929824561403E-2</c:v>
                </c:pt>
                <c:pt idx="77">
                  <c:v>8.9506172839506168E-2</c:v>
                </c:pt>
                <c:pt idx="78">
                  <c:v>0.10851063829787234</c:v>
                </c:pt>
                <c:pt idx="79">
                  <c:v>9.0517241379310345E-2</c:v>
                </c:pt>
                <c:pt idx="80">
                  <c:v>6.8459657701711488E-2</c:v>
                </c:pt>
                <c:pt idx="81">
                  <c:v>0.10224438902743142</c:v>
                </c:pt>
                <c:pt idx="82">
                  <c:v>6.4066852367688026E-2</c:v>
                </c:pt>
                <c:pt idx="83">
                  <c:v>0.11643835616438356</c:v>
                </c:pt>
                <c:pt idx="84">
                  <c:v>9.1743119266055051E-2</c:v>
                </c:pt>
                <c:pt idx="85">
                  <c:v>9.337349397590361E-2</c:v>
                </c:pt>
                <c:pt idx="86">
                  <c:v>7.3482428115015971E-2</c:v>
                </c:pt>
                <c:pt idx="87">
                  <c:v>6.2043795620437957E-2</c:v>
                </c:pt>
                <c:pt idx="88">
                  <c:v>0.13134328358208955</c:v>
                </c:pt>
                <c:pt idx="89">
                  <c:v>7.1729957805907171E-2</c:v>
                </c:pt>
                <c:pt idx="90">
                  <c:v>0.10526315789473684</c:v>
                </c:pt>
                <c:pt idx="91">
                  <c:v>9.7744360902255634E-2</c:v>
                </c:pt>
                <c:pt idx="92">
                  <c:v>8.8669950738916259E-2</c:v>
                </c:pt>
                <c:pt idx="93">
                  <c:v>0.11981566820276497</c:v>
                </c:pt>
                <c:pt idx="94">
                  <c:v>8.0952380952380956E-2</c:v>
                </c:pt>
                <c:pt idx="95">
                  <c:v>0.125</c:v>
                </c:pt>
                <c:pt idx="96">
                  <c:v>0.10824742268041238</c:v>
                </c:pt>
                <c:pt idx="97">
                  <c:v>0.1118421052631579</c:v>
                </c:pt>
                <c:pt idx="98">
                  <c:v>8.6956521739130432E-2</c:v>
                </c:pt>
                <c:pt idx="99">
                  <c:v>7.0652173913043473E-2</c:v>
                </c:pt>
                <c:pt idx="100">
                  <c:v>0.11363636363636363</c:v>
                </c:pt>
                <c:pt idx="101">
                  <c:v>8.2191780821917804E-2</c:v>
                </c:pt>
                <c:pt idx="102">
                  <c:v>0.13017751479289941</c:v>
                </c:pt>
                <c:pt idx="103">
                  <c:v>0.10948905109489052</c:v>
                </c:pt>
                <c:pt idx="104">
                  <c:v>0.10559006211180125</c:v>
                </c:pt>
                <c:pt idx="105">
                  <c:v>0.11702127659574468</c:v>
                </c:pt>
                <c:pt idx="106">
                  <c:v>0.14285714285714285</c:v>
                </c:pt>
                <c:pt idx="107">
                  <c:v>0.14444444444444443</c:v>
                </c:pt>
                <c:pt idx="108">
                  <c:v>0.15577889447236182</c:v>
                </c:pt>
                <c:pt idx="109">
                  <c:v>0.18811881188118812</c:v>
                </c:pt>
                <c:pt idx="110">
                  <c:v>0.15846994535519127</c:v>
                </c:pt>
                <c:pt idx="111">
                  <c:v>0.15833333333333333</c:v>
                </c:pt>
                <c:pt idx="112">
                  <c:v>0.12820512820512819</c:v>
                </c:pt>
                <c:pt idx="113">
                  <c:v>0.16083916083916083</c:v>
                </c:pt>
                <c:pt idx="114">
                  <c:v>0.18404907975460122</c:v>
                </c:pt>
                <c:pt idx="115">
                  <c:v>0.18181818181818182</c:v>
                </c:pt>
                <c:pt idx="116">
                  <c:v>0.1702127659574468</c:v>
                </c:pt>
                <c:pt idx="117">
                  <c:v>0.11377245508982035</c:v>
                </c:pt>
                <c:pt idx="118">
                  <c:v>0.17741935483870969</c:v>
                </c:pt>
                <c:pt idx="119">
                  <c:v>0.16463414634146342</c:v>
                </c:pt>
                <c:pt idx="120">
                  <c:v>0.16546762589928057</c:v>
                </c:pt>
                <c:pt idx="121">
                  <c:v>0.19463087248322147</c:v>
                </c:pt>
                <c:pt idx="122">
                  <c:v>0.15131578947368421</c:v>
                </c:pt>
                <c:pt idx="123">
                  <c:v>0.15294117647058825</c:v>
                </c:pt>
                <c:pt idx="124">
                  <c:v>0.13836477987421383</c:v>
                </c:pt>
                <c:pt idx="125">
                  <c:v>0.14705882352941177</c:v>
                </c:pt>
                <c:pt idx="126">
                  <c:v>0.16551724137931034</c:v>
                </c:pt>
                <c:pt idx="127">
                  <c:v>0.2</c:v>
                </c:pt>
                <c:pt idx="128">
                  <c:v>0.18867924528301888</c:v>
                </c:pt>
                <c:pt idx="129">
                  <c:v>0.15555555555555556</c:v>
                </c:pt>
                <c:pt idx="130">
                  <c:v>0.21014492753623187</c:v>
                </c:pt>
                <c:pt idx="131">
                  <c:v>0.15315315315315314</c:v>
                </c:pt>
                <c:pt idx="132">
                  <c:v>0.20388349514563106</c:v>
                </c:pt>
                <c:pt idx="133">
                  <c:v>0.18965517241379309</c:v>
                </c:pt>
                <c:pt idx="134">
                  <c:v>0.13414634146341464</c:v>
                </c:pt>
                <c:pt idx="135">
                  <c:v>0.20212765957446807</c:v>
                </c:pt>
                <c:pt idx="136">
                  <c:v>0.19117647058823528</c:v>
                </c:pt>
                <c:pt idx="137">
                  <c:v>0.19178082191780821</c:v>
                </c:pt>
                <c:pt idx="138">
                  <c:v>0.28205128205128205</c:v>
                </c:pt>
                <c:pt idx="139">
                  <c:v>0.25</c:v>
                </c:pt>
                <c:pt idx="140">
                  <c:v>0.19753086419753085</c:v>
                </c:pt>
                <c:pt idx="141">
                  <c:v>0.18571428571428572</c:v>
                </c:pt>
                <c:pt idx="142">
                  <c:v>0.27472527472527475</c:v>
                </c:pt>
                <c:pt idx="143">
                  <c:v>0.24</c:v>
                </c:pt>
                <c:pt idx="144">
                  <c:v>0.15</c:v>
                </c:pt>
                <c:pt idx="145">
                  <c:v>0.21333333333333335</c:v>
                </c:pt>
                <c:pt idx="146">
                  <c:v>0.22033898305084745</c:v>
                </c:pt>
                <c:pt idx="147">
                  <c:v>0.12</c:v>
                </c:pt>
                <c:pt idx="148">
                  <c:v>0.18032786885245902</c:v>
                </c:pt>
                <c:pt idx="149">
                  <c:v>0.12328767123287671</c:v>
                </c:pt>
                <c:pt idx="150">
                  <c:v>0.21311475409836064</c:v>
                </c:pt>
                <c:pt idx="151">
                  <c:v>0.17307692307692307</c:v>
                </c:pt>
                <c:pt idx="152">
                  <c:v>0.11538461538461539</c:v>
                </c:pt>
                <c:pt idx="153">
                  <c:v>0.11538461538461539</c:v>
                </c:pt>
                <c:pt idx="154">
                  <c:v>0.13978494623655913</c:v>
                </c:pt>
                <c:pt idx="155">
                  <c:v>0.12195121951219512</c:v>
                </c:pt>
                <c:pt idx="156">
                  <c:v>0.23</c:v>
                </c:pt>
                <c:pt idx="157">
                  <c:v>0.15463917525773196</c:v>
                </c:pt>
                <c:pt idx="158">
                  <c:v>0.21739130434782608</c:v>
                </c:pt>
                <c:pt idx="159">
                  <c:v>0.19230769230769232</c:v>
                </c:pt>
                <c:pt idx="160">
                  <c:v>0.16806722689075632</c:v>
                </c:pt>
                <c:pt idx="161">
                  <c:v>0.17647058823529413</c:v>
                </c:pt>
                <c:pt idx="162">
                  <c:v>0.20833333333333334</c:v>
                </c:pt>
                <c:pt idx="163">
                  <c:v>0.18867924528301888</c:v>
                </c:pt>
                <c:pt idx="164">
                  <c:v>0.14084507042253522</c:v>
                </c:pt>
                <c:pt idx="165">
                  <c:v>0.17989417989417988</c:v>
                </c:pt>
                <c:pt idx="166">
                  <c:v>0.17058823529411765</c:v>
                </c:pt>
                <c:pt idx="167">
                  <c:v>0.17777777777777778</c:v>
                </c:pt>
                <c:pt idx="168">
                  <c:v>0.18333333333333332</c:v>
                </c:pt>
                <c:pt idx="169">
                  <c:v>0.1981981981981982</c:v>
                </c:pt>
                <c:pt idx="170">
                  <c:v>0.1702127659574468</c:v>
                </c:pt>
                <c:pt idx="171">
                  <c:v>0.20283018867924529</c:v>
                </c:pt>
                <c:pt idx="172">
                  <c:v>0.18487394957983194</c:v>
                </c:pt>
                <c:pt idx="173">
                  <c:v>0.15112540192926044</c:v>
                </c:pt>
                <c:pt idx="174">
                  <c:v>0.16129032258064516</c:v>
                </c:pt>
                <c:pt idx="175">
                  <c:v>0.17889908256880735</c:v>
                </c:pt>
                <c:pt idx="176">
                  <c:v>0.18684210526315789</c:v>
                </c:pt>
                <c:pt idx="177">
                  <c:v>0.2013888888888889</c:v>
                </c:pt>
                <c:pt idx="178">
                  <c:v>0.16058394160583941</c:v>
                </c:pt>
                <c:pt idx="179">
                  <c:v>0.15756302521008403</c:v>
                </c:pt>
                <c:pt idx="180">
                  <c:v>0.17764471057884232</c:v>
                </c:pt>
                <c:pt idx="181">
                  <c:v>0.18908382066276802</c:v>
                </c:pt>
                <c:pt idx="182">
                  <c:v>0.22119815668202766</c:v>
                </c:pt>
                <c:pt idx="183">
                  <c:v>0.18339100346020762</c:v>
                </c:pt>
                <c:pt idx="184">
                  <c:v>0.17862838915470494</c:v>
                </c:pt>
                <c:pt idx="185">
                  <c:v>0.13043478260869565</c:v>
                </c:pt>
                <c:pt idx="186">
                  <c:v>0.17733990147783252</c:v>
                </c:pt>
                <c:pt idx="187">
                  <c:v>0.17137476459510359</c:v>
                </c:pt>
                <c:pt idx="188">
                  <c:v>0.14119922630560927</c:v>
                </c:pt>
                <c:pt idx="189">
                  <c:v>0.17138103161397669</c:v>
                </c:pt>
                <c:pt idx="190">
                  <c:v>0.16928446771378708</c:v>
                </c:pt>
                <c:pt idx="191">
                  <c:v>0.19087837837837837</c:v>
                </c:pt>
                <c:pt idx="192">
                  <c:v>0.18613138686131386</c:v>
                </c:pt>
                <c:pt idx="193">
                  <c:v>0.14728682170542637</c:v>
                </c:pt>
                <c:pt idx="194">
                  <c:v>0.15841584158415842</c:v>
                </c:pt>
                <c:pt idx="195">
                  <c:v>0.18099547511312217</c:v>
                </c:pt>
                <c:pt idx="196">
                  <c:v>0.13524590163934427</c:v>
                </c:pt>
                <c:pt idx="197">
                  <c:v>0.20388349514563106</c:v>
                </c:pt>
                <c:pt idx="198">
                  <c:v>0.18145161290322581</c:v>
                </c:pt>
                <c:pt idx="199">
                  <c:v>0.16233766233766234</c:v>
                </c:pt>
                <c:pt idx="200">
                  <c:v>0.16592920353982302</c:v>
                </c:pt>
                <c:pt idx="201">
                  <c:v>0.16306483300589392</c:v>
                </c:pt>
                <c:pt idx="202">
                  <c:v>0.17718940936863545</c:v>
                </c:pt>
                <c:pt idx="203">
                  <c:v>0.19691119691119691</c:v>
                </c:pt>
                <c:pt idx="204">
                  <c:v>0.17153284671532848</c:v>
                </c:pt>
                <c:pt idx="205">
                  <c:v>0.17477477477477477</c:v>
                </c:pt>
                <c:pt idx="206">
                  <c:v>0.16666666666666666</c:v>
                </c:pt>
                <c:pt idx="207">
                  <c:v>0.17611336032388664</c:v>
                </c:pt>
                <c:pt idx="208">
                  <c:v>0.15369261477045909</c:v>
                </c:pt>
                <c:pt idx="209">
                  <c:v>0.133630289532294</c:v>
                </c:pt>
                <c:pt idx="210">
                  <c:v>0.14608695652173914</c:v>
                </c:pt>
                <c:pt idx="211">
                  <c:v>0.17419354838709677</c:v>
                </c:pt>
                <c:pt idx="212">
                  <c:v>0.1729106628242075</c:v>
                </c:pt>
                <c:pt idx="213">
                  <c:v>0.16455696202531644</c:v>
                </c:pt>
                <c:pt idx="214">
                  <c:v>0.16883116883116883</c:v>
                </c:pt>
                <c:pt idx="215">
                  <c:v>0.15498154981549817</c:v>
                </c:pt>
                <c:pt idx="216">
                  <c:v>0.34285714285714286</c:v>
                </c:pt>
              </c:numCache>
            </c:numRef>
          </c:val>
          <c:extLst>
            <c:ext xmlns:c16="http://schemas.microsoft.com/office/drawing/2014/chart" uri="{C3380CC4-5D6E-409C-BE32-E72D297353CC}">
              <c16:uniqueId val="{00000003-5ABA-4608-98AA-34CA378F6D0D}"/>
            </c:ext>
          </c:extLst>
        </c:ser>
        <c:ser>
          <c:idx val="4"/>
          <c:order val="4"/>
          <c:tx>
            <c:strRef>
              <c:f>'Age-1'!$B$110:$C$110</c:f>
              <c:strCache>
                <c:ptCount val="2"/>
                <c:pt idx="0">
                  <c:v>40-49</c:v>
                </c:pt>
              </c:strCache>
            </c:strRef>
          </c:tx>
          <c:spPr>
            <a:solidFill>
              <a:schemeClr val="accent5"/>
            </a:solidFill>
            <a:ln>
              <a:noFill/>
            </a:ln>
            <a:effectLst/>
          </c:spPr>
          <c:invertIfNegative val="0"/>
          <c:cat>
            <c:strRef>
              <c:f>'Age-1'!$E$105:$HM$105</c:f>
              <c:strCache>
                <c:ptCount val="217"/>
                <c:pt idx="0">
                  <c:v>20/Jan</c:v>
                </c:pt>
                <c:pt idx="1">
                  <c:v>29/Jan</c:v>
                </c:pt>
                <c:pt idx="2">
                  <c:v>31/Jan</c:v>
                </c:pt>
                <c:pt idx="3">
                  <c:v>01/Feb</c:v>
                </c:pt>
                <c:pt idx="4">
                  <c:v>03/Feb</c:v>
                </c:pt>
                <c:pt idx="5">
                  <c:v>06/Feb</c:v>
                </c:pt>
                <c:pt idx="6">
                  <c:v>07/Feb</c:v>
                </c:pt>
                <c:pt idx="7">
                  <c:v>10/Feb</c:v>
                </c:pt>
                <c:pt idx="8">
                  <c:v>11/Feb</c:v>
                </c:pt>
                <c:pt idx="9">
                  <c:v>12/Feb</c:v>
                </c:pt>
                <c:pt idx="10">
                  <c:v>13/Feb</c:v>
                </c:pt>
                <c:pt idx="11">
                  <c:v>14/Feb</c:v>
                </c:pt>
                <c:pt idx="12">
                  <c:v>15/Feb</c:v>
                </c:pt>
                <c:pt idx="13">
                  <c:v>16/Feb</c:v>
                </c:pt>
                <c:pt idx="14">
                  <c:v>17/Feb</c:v>
                </c:pt>
                <c:pt idx="15">
                  <c:v>18/Feb</c:v>
                </c:pt>
                <c:pt idx="16">
                  <c:v>19/Feb</c:v>
                </c:pt>
                <c:pt idx="17">
                  <c:v>20/Feb</c:v>
                </c:pt>
                <c:pt idx="18">
                  <c:v>21/Feb</c:v>
                </c:pt>
                <c:pt idx="19">
                  <c:v>22/Feb</c:v>
                </c:pt>
                <c:pt idx="20">
                  <c:v>23/Feb</c:v>
                </c:pt>
                <c:pt idx="21">
                  <c:v>24/Feb</c:v>
                </c:pt>
                <c:pt idx="22">
                  <c:v>25/Feb</c:v>
                </c:pt>
                <c:pt idx="23">
                  <c:v>26/Feb</c:v>
                </c:pt>
                <c:pt idx="24">
                  <c:v>27/Feb</c:v>
                </c:pt>
                <c:pt idx="25">
                  <c:v>28/Feb</c:v>
                </c:pt>
                <c:pt idx="26">
                  <c:v>29/Feb</c:v>
                </c:pt>
                <c:pt idx="27">
                  <c:v>01/Mar</c:v>
                </c:pt>
                <c:pt idx="28">
                  <c:v>02/Mar</c:v>
                </c:pt>
                <c:pt idx="29">
                  <c:v>03/Mar</c:v>
                </c:pt>
                <c:pt idx="30">
                  <c:v>04/Mar</c:v>
                </c:pt>
                <c:pt idx="31">
                  <c:v>05/Mar</c:v>
                </c:pt>
                <c:pt idx="32">
                  <c:v>06/Mar</c:v>
                </c:pt>
                <c:pt idx="33">
                  <c:v>07/Mar</c:v>
                </c:pt>
                <c:pt idx="34">
                  <c:v>08/Mar</c:v>
                </c:pt>
                <c:pt idx="35">
                  <c:v>09/Mar</c:v>
                </c:pt>
                <c:pt idx="36">
                  <c:v>10/Mar</c:v>
                </c:pt>
                <c:pt idx="37">
                  <c:v>11/Mar</c:v>
                </c:pt>
                <c:pt idx="38">
                  <c:v>12/Mar</c:v>
                </c:pt>
                <c:pt idx="39">
                  <c:v>13/Mar</c:v>
                </c:pt>
                <c:pt idx="40">
                  <c:v>14/Mar</c:v>
                </c:pt>
                <c:pt idx="41">
                  <c:v>15/Mar</c:v>
                </c:pt>
                <c:pt idx="42">
                  <c:v>16/Mar</c:v>
                </c:pt>
                <c:pt idx="43">
                  <c:v>17/Mar</c:v>
                </c:pt>
                <c:pt idx="44">
                  <c:v>18/Mar</c:v>
                </c:pt>
                <c:pt idx="45">
                  <c:v>19/Mar</c:v>
                </c:pt>
                <c:pt idx="46">
                  <c:v>20/Mar</c:v>
                </c:pt>
                <c:pt idx="47">
                  <c:v>21/Mar</c:v>
                </c:pt>
                <c:pt idx="48">
                  <c:v>22/Mar</c:v>
                </c:pt>
                <c:pt idx="49">
                  <c:v>23/Mar</c:v>
                </c:pt>
                <c:pt idx="50">
                  <c:v>24/Mar</c:v>
                </c:pt>
                <c:pt idx="51">
                  <c:v>25/Mar</c:v>
                </c:pt>
                <c:pt idx="52">
                  <c:v>26/Mar</c:v>
                </c:pt>
                <c:pt idx="53">
                  <c:v>27/Mar</c:v>
                </c:pt>
                <c:pt idx="54">
                  <c:v>28/Mar</c:v>
                </c:pt>
                <c:pt idx="55">
                  <c:v>29/Mar</c:v>
                </c:pt>
                <c:pt idx="56">
                  <c:v>30/Mar</c:v>
                </c:pt>
                <c:pt idx="57">
                  <c:v>31/Mar</c:v>
                </c:pt>
                <c:pt idx="58">
                  <c:v>01/Apr</c:v>
                </c:pt>
                <c:pt idx="59">
                  <c:v>02/Apr</c:v>
                </c:pt>
                <c:pt idx="60">
                  <c:v>03/Apr</c:v>
                </c:pt>
                <c:pt idx="61">
                  <c:v>04/Apr</c:v>
                </c:pt>
                <c:pt idx="62">
                  <c:v>05/Apr</c:v>
                </c:pt>
                <c:pt idx="63">
                  <c:v>06/Apr</c:v>
                </c:pt>
                <c:pt idx="64">
                  <c:v>07/Apr</c:v>
                </c:pt>
                <c:pt idx="65">
                  <c:v>08/Apr</c:v>
                </c:pt>
                <c:pt idx="66">
                  <c:v>09/Apr</c:v>
                </c:pt>
                <c:pt idx="67">
                  <c:v>10/Apr</c:v>
                </c:pt>
                <c:pt idx="68">
                  <c:v>11/Apr</c:v>
                </c:pt>
                <c:pt idx="69">
                  <c:v>12/Apr</c:v>
                </c:pt>
                <c:pt idx="70">
                  <c:v>13/Apr</c:v>
                </c:pt>
                <c:pt idx="71">
                  <c:v>14/Apr</c:v>
                </c:pt>
                <c:pt idx="72">
                  <c:v>15/Apr</c:v>
                </c:pt>
                <c:pt idx="73">
                  <c:v>16/Apr</c:v>
                </c:pt>
                <c:pt idx="74">
                  <c:v>17/Apr</c:v>
                </c:pt>
                <c:pt idx="75">
                  <c:v>18/Apr</c:v>
                </c:pt>
                <c:pt idx="76">
                  <c:v>19/Apr</c:v>
                </c:pt>
                <c:pt idx="77">
                  <c:v>20/Apr</c:v>
                </c:pt>
                <c:pt idx="78">
                  <c:v>21/Apr</c:v>
                </c:pt>
                <c:pt idx="79">
                  <c:v>22/Apr</c:v>
                </c:pt>
                <c:pt idx="80">
                  <c:v>23/Apr</c:v>
                </c:pt>
                <c:pt idx="81">
                  <c:v>24/Apr</c:v>
                </c:pt>
                <c:pt idx="82">
                  <c:v>25/Apr</c:v>
                </c:pt>
                <c:pt idx="83">
                  <c:v>26/Apr</c:v>
                </c:pt>
                <c:pt idx="84">
                  <c:v>27/Apr</c:v>
                </c:pt>
                <c:pt idx="85">
                  <c:v>28/Apr</c:v>
                </c:pt>
                <c:pt idx="86">
                  <c:v>29/Apr</c:v>
                </c:pt>
                <c:pt idx="87">
                  <c:v>30/Apr</c:v>
                </c:pt>
                <c:pt idx="88">
                  <c:v>01/May</c:v>
                </c:pt>
                <c:pt idx="89">
                  <c:v>02/May</c:v>
                </c:pt>
                <c:pt idx="90">
                  <c:v>03/May</c:v>
                </c:pt>
                <c:pt idx="91">
                  <c:v>04/May</c:v>
                </c:pt>
                <c:pt idx="92">
                  <c:v>05/May</c:v>
                </c:pt>
                <c:pt idx="93">
                  <c:v>06/May</c:v>
                </c:pt>
                <c:pt idx="94">
                  <c:v>07/May</c:v>
                </c:pt>
                <c:pt idx="95">
                  <c:v>08/May</c:v>
                </c:pt>
                <c:pt idx="96">
                  <c:v>09/May</c:v>
                </c:pt>
                <c:pt idx="97">
                  <c:v>10/May</c:v>
                </c:pt>
                <c:pt idx="98">
                  <c:v>11/May</c:v>
                </c:pt>
                <c:pt idx="99">
                  <c:v>12/May</c:v>
                </c:pt>
                <c:pt idx="100">
                  <c:v>13/May</c:v>
                </c:pt>
                <c:pt idx="101">
                  <c:v>14/May</c:v>
                </c:pt>
                <c:pt idx="102">
                  <c:v>15/May</c:v>
                </c:pt>
                <c:pt idx="103">
                  <c:v>16/May</c:v>
                </c:pt>
                <c:pt idx="104">
                  <c:v>17/May</c:v>
                </c:pt>
                <c:pt idx="105">
                  <c:v>18/May</c:v>
                </c:pt>
                <c:pt idx="106">
                  <c:v>19/May</c:v>
                </c:pt>
                <c:pt idx="107">
                  <c:v>20/May</c:v>
                </c:pt>
                <c:pt idx="108">
                  <c:v>21/May</c:v>
                </c:pt>
                <c:pt idx="109">
                  <c:v>22/May</c:v>
                </c:pt>
                <c:pt idx="110">
                  <c:v>23/May</c:v>
                </c:pt>
                <c:pt idx="111">
                  <c:v>24/May</c:v>
                </c:pt>
                <c:pt idx="112">
                  <c:v>25/May</c:v>
                </c:pt>
                <c:pt idx="113">
                  <c:v>26/May</c:v>
                </c:pt>
                <c:pt idx="114">
                  <c:v>27/May</c:v>
                </c:pt>
                <c:pt idx="115">
                  <c:v>28/May</c:v>
                </c:pt>
                <c:pt idx="116">
                  <c:v>29/May</c:v>
                </c:pt>
                <c:pt idx="117">
                  <c:v>30/May</c:v>
                </c:pt>
                <c:pt idx="118">
                  <c:v>31/May</c:v>
                </c:pt>
                <c:pt idx="119">
                  <c:v>01/Jun</c:v>
                </c:pt>
                <c:pt idx="120">
                  <c:v>02/Jun</c:v>
                </c:pt>
                <c:pt idx="121">
                  <c:v>03/Jun</c:v>
                </c:pt>
                <c:pt idx="122">
                  <c:v>04/Jun</c:v>
                </c:pt>
                <c:pt idx="123">
                  <c:v>05/Jun</c:v>
                </c:pt>
                <c:pt idx="124">
                  <c:v>06/Jun</c:v>
                </c:pt>
                <c:pt idx="125">
                  <c:v>07/Jun</c:v>
                </c:pt>
                <c:pt idx="126">
                  <c:v>08/Jun</c:v>
                </c:pt>
                <c:pt idx="127">
                  <c:v>09/Jun</c:v>
                </c:pt>
                <c:pt idx="128">
                  <c:v>10/Jun</c:v>
                </c:pt>
                <c:pt idx="129">
                  <c:v>11/Jun</c:v>
                </c:pt>
                <c:pt idx="130">
                  <c:v>12/Jun</c:v>
                </c:pt>
                <c:pt idx="131">
                  <c:v>13/Jun</c:v>
                </c:pt>
                <c:pt idx="132">
                  <c:v>14/Jun</c:v>
                </c:pt>
                <c:pt idx="133">
                  <c:v>15/Jun</c:v>
                </c:pt>
                <c:pt idx="134">
                  <c:v>16/Jun</c:v>
                </c:pt>
                <c:pt idx="135">
                  <c:v>17/Jun</c:v>
                </c:pt>
                <c:pt idx="136">
                  <c:v>18/Jun</c:v>
                </c:pt>
                <c:pt idx="137">
                  <c:v>19/Jun</c:v>
                </c:pt>
                <c:pt idx="138">
                  <c:v>20/Jun</c:v>
                </c:pt>
                <c:pt idx="139">
                  <c:v>21/Jun</c:v>
                </c:pt>
                <c:pt idx="140">
                  <c:v>22/Jun</c:v>
                </c:pt>
                <c:pt idx="141">
                  <c:v>23/Jun</c:v>
                </c:pt>
                <c:pt idx="142">
                  <c:v>24/Jun</c:v>
                </c:pt>
                <c:pt idx="143">
                  <c:v>25/Jun</c:v>
                </c:pt>
                <c:pt idx="144">
                  <c:v>26/Jun</c:v>
                </c:pt>
                <c:pt idx="145">
                  <c:v>27/Jun</c:v>
                </c:pt>
                <c:pt idx="146">
                  <c:v>28/Jun</c:v>
                </c:pt>
                <c:pt idx="147">
                  <c:v>29/Jun</c:v>
                </c:pt>
                <c:pt idx="148">
                  <c:v>30/Jun</c:v>
                </c:pt>
                <c:pt idx="149">
                  <c:v>01/Jul</c:v>
                </c:pt>
                <c:pt idx="150">
                  <c:v>02/Jul</c:v>
                </c:pt>
                <c:pt idx="151">
                  <c:v>03/Jul</c:v>
                </c:pt>
                <c:pt idx="152">
                  <c:v>04/Jul</c:v>
                </c:pt>
                <c:pt idx="153">
                  <c:v>05/Jul</c:v>
                </c:pt>
                <c:pt idx="154">
                  <c:v>06/Jul</c:v>
                </c:pt>
                <c:pt idx="155">
                  <c:v>07/Jul</c:v>
                </c:pt>
                <c:pt idx="156">
                  <c:v>08/Jul</c:v>
                </c:pt>
                <c:pt idx="157">
                  <c:v>09/Jul</c:v>
                </c:pt>
                <c:pt idx="158">
                  <c:v>10/Jul</c:v>
                </c:pt>
                <c:pt idx="159">
                  <c:v>11/Jul</c:v>
                </c:pt>
                <c:pt idx="160">
                  <c:v>12/Jul</c:v>
                </c:pt>
                <c:pt idx="161">
                  <c:v>13/Jul</c:v>
                </c:pt>
                <c:pt idx="162">
                  <c:v>14/Jul</c:v>
                </c:pt>
                <c:pt idx="163">
                  <c:v>15/Jul</c:v>
                </c:pt>
                <c:pt idx="164">
                  <c:v>16/Jul</c:v>
                </c:pt>
                <c:pt idx="165">
                  <c:v>17/Jul</c:v>
                </c:pt>
                <c:pt idx="166">
                  <c:v>18/Jul</c:v>
                </c:pt>
                <c:pt idx="167">
                  <c:v>19/Jul</c:v>
                </c:pt>
                <c:pt idx="168">
                  <c:v>20/Jul</c:v>
                </c:pt>
                <c:pt idx="169">
                  <c:v>21/Jul</c:v>
                </c:pt>
                <c:pt idx="170">
                  <c:v>22/Jul</c:v>
                </c:pt>
                <c:pt idx="171">
                  <c:v>23/Jul</c:v>
                </c:pt>
                <c:pt idx="172">
                  <c:v>24/Jul</c:v>
                </c:pt>
                <c:pt idx="173">
                  <c:v>25/Jul</c:v>
                </c:pt>
                <c:pt idx="174">
                  <c:v>26/Jul</c:v>
                </c:pt>
                <c:pt idx="175">
                  <c:v>27/Jul</c:v>
                </c:pt>
                <c:pt idx="176">
                  <c:v>28/Jul</c:v>
                </c:pt>
                <c:pt idx="177">
                  <c:v>29/Jul</c:v>
                </c:pt>
                <c:pt idx="178">
                  <c:v>30/Jul</c:v>
                </c:pt>
                <c:pt idx="179">
                  <c:v>31/Jul</c:v>
                </c:pt>
                <c:pt idx="180">
                  <c:v>01/Aug</c:v>
                </c:pt>
                <c:pt idx="181">
                  <c:v>02/Aug</c:v>
                </c:pt>
                <c:pt idx="182">
                  <c:v>03/Aug</c:v>
                </c:pt>
                <c:pt idx="183">
                  <c:v>04/Aug</c:v>
                </c:pt>
                <c:pt idx="184">
                  <c:v>05/Aug</c:v>
                </c:pt>
                <c:pt idx="185">
                  <c:v>06/Aug</c:v>
                </c:pt>
                <c:pt idx="186">
                  <c:v>07/Aug</c:v>
                </c:pt>
                <c:pt idx="187">
                  <c:v>08/Aug</c:v>
                </c:pt>
                <c:pt idx="188">
                  <c:v>09/Aug</c:v>
                </c:pt>
                <c:pt idx="189">
                  <c:v>10/Aug</c:v>
                </c:pt>
                <c:pt idx="190">
                  <c:v>11/Aug</c:v>
                </c:pt>
                <c:pt idx="191">
                  <c:v>12/Aug</c:v>
                </c:pt>
                <c:pt idx="192">
                  <c:v>13/Aug</c:v>
                </c:pt>
                <c:pt idx="193">
                  <c:v>14/Aug</c:v>
                </c:pt>
                <c:pt idx="194">
                  <c:v>15/Aug</c:v>
                </c:pt>
                <c:pt idx="195">
                  <c:v>16/Aug</c:v>
                </c:pt>
                <c:pt idx="196">
                  <c:v>17/Aug</c:v>
                </c:pt>
                <c:pt idx="197">
                  <c:v>18/Aug</c:v>
                </c:pt>
                <c:pt idx="198">
                  <c:v>19/Aug</c:v>
                </c:pt>
                <c:pt idx="199">
                  <c:v>20/Aug</c:v>
                </c:pt>
                <c:pt idx="200">
                  <c:v>21/Aug</c:v>
                </c:pt>
                <c:pt idx="201">
                  <c:v>22/Aug</c:v>
                </c:pt>
                <c:pt idx="202">
                  <c:v>23/Aug</c:v>
                </c:pt>
                <c:pt idx="203">
                  <c:v>24/Aug</c:v>
                </c:pt>
                <c:pt idx="204">
                  <c:v>25/Aug</c:v>
                </c:pt>
                <c:pt idx="205">
                  <c:v>26/Aug</c:v>
                </c:pt>
                <c:pt idx="206">
                  <c:v>27/Aug</c:v>
                </c:pt>
                <c:pt idx="207">
                  <c:v>28/Aug</c:v>
                </c:pt>
                <c:pt idx="208">
                  <c:v>29/Aug</c:v>
                </c:pt>
                <c:pt idx="209">
                  <c:v>30/Aug</c:v>
                </c:pt>
                <c:pt idx="210">
                  <c:v>31/Aug</c:v>
                </c:pt>
                <c:pt idx="211">
                  <c:v>01/Sep</c:v>
                </c:pt>
                <c:pt idx="212">
                  <c:v>02/Sep</c:v>
                </c:pt>
                <c:pt idx="213">
                  <c:v>03/Sep</c:v>
                </c:pt>
                <c:pt idx="214">
                  <c:v>04/Sep</c:v>
                </c:pt>
                <c:pt idx="215">
                  <c:v>05/Sep</c:v>
                </c:pt>
                <c:pt idx="216">
                  <c:v>06/Sep</c:v>
                </c:pt>
              </c:strCache>
            </c:strRef>
          </c:cat>
          <c:val>
            <c:numRef>
              <c:f>'Age-1'!$E$110:$HM$110</c:f>
              <c:numCache>
                <c:formatCode>0%</c:formatCode>
                <c:ptCount val="217"/>
                <c:pt idx="0">
                  <c:v>0</c:v>
                </c:pt>
                <c:pt idx="1">
                  <c:v>0</c:v>
                </c:pt>
                <c:pt idx="2">
                  <c:v>0</c:v>
                </c:pt>
                <c:pt idx="3">
                  <c:v>0</c:v>
                </c:pt>
                <c:pt idx="4">
                  <c:v>0</c:v>
                </c:pt>
                <c:pt idx="5">
                  <c:v>0</c:v>
                </c:pt>
                <c:pt idx="6">
                  <c:v>0</c:v>
                </c:pt>
                <c:pt idx="7">
                  <c:v>0.25</c:v>
                </c:pt>
                <c:pt idx="8">
                  <c:v>0</c:v>
                </c:pt>
                <c:pt idx="9">
                  <c:v>1</c:v>
                </c:pt>
                <c:pt idx="10">
                  <c:v>0</c:v>
                </c:pt>
                <c:pt idx="11">
                  <c:v>0.5</c:v>
                </c:pt>
                <c:pt idx="12">
                  <c:v>0</c:v>
                </c:pt>
                <c:pt idx="13">
                  <c:v>0.33333333333333331</c:v>
                </c:pt>
                <c:pt idx="14">
                  <c:v>0</c:v>
                </c:pt>
                <c:pt idx="15">
                  <c:v>0</c:v>
                </c:pt>
                <c:pt idx="16">
                  <c:v>0</c:v>
                </c:pt>
                <c:pt idx="17">
                  <c:v>0.1111111111111111</c:v>
                </c:pt>
                <c:pt idx="18">
                  <c:v>0.22222222222222221</c:v>
                </c:pt>
                <c:pt idx="19">
                  <c:v>0</c:v>
                </c:pt>
                <c:pt idx="20">
                  <c:v>0.1</c:v>
                </c:pt>
                <c:pt idx="21">
                  <c:v>4.5454545454545456E-2</c:v>
                </c:pt>
                <c:pt idx="22">
                  <c:v>0.20833333333333334</c:v>
                </c:pt>
                <c:pt idx="23">
                  <c:v>0.18181818181818182</c:v>
                </c:pt>
                <c:pt idx="24">
                  <c:v>0.14754098360655737</c:v>
                </c:pt>
                <c:pt idx="25">
                  <c:v>0.15873015873015872</c:v>
                </c:pt>
                <c:pt idx="26">
                  <c:v>0.27692307692307694</c:v>
                </c:pt>
                <c:pt idx="27">
                  <c:v>0.23134328358208955</c:v>
                </c:pt>
                <c:pt idx="28">
                  <c:v>0.19858156028368795</c:v>
                </c:pt>
                <c:pt idx="29">
                  <c:v>0.15873015873015872</c:v>
                </c:pt>
                <c:pt idx="30">
                  <c:v>8.6330935251798566E-2</c:v>
                </c:pt>
                <c:pt idx="31">
                  <c:v>0.15060240963855423</c:v>
                </c:pt>
                <c:pt idx="32">
                  <c:v>0.12871287128712872</c:v>
                </c:pt>
                <c:pt idx="33">
                  <c:v>0.15966386554621848</c:v>
                </c:pt>
                <c:pt idx="34">
                  <c:v>0.11983471074380166</c:v>
                </c:pt>
                <c:pt idx="35">
                  <c:v>0.11910112359550562</c:v>
                </c:pt>
                <c:pt idx="36">
                  <c:v>0.11401425178147269</c:v>
                </c:pt>
                <c:pt idx="37">
                  <c:v>0.10795454545454546</c:v>
                </c:pt>
                <c:pt idx="38">
                  <c:v>9.2013888888888895E-2</c:v>
                </c:pt>
                <c:pt idx="39">
                  <c:v>0.11703703703703704</c:v>
                </c:pt>
                <c:pt idx="40">
                  <c:v>0.12805755395683452</c:v>
                </c:pt>
                <c:pt idx="41">
                  <c:v>0.10568031704095113</c:v>
                </c:pt>
                <c:pt idx="42">
                  <c:v>9.1081593927893736E-2</c:v>
                </c:pt>
                <c:pt idx="43">
                  <c:v>0.11407766990291263</c:v>
                </c:pt>
                <c:pt idx="44">
                  <c:v>0.11458333333333333</c:v>
                </c:pt>
                <c:pt idx="45">
                  <c:v>0.10679611650485436</c:v>
                </c:pt>
                <c:pt idx="46">
                  <c:v>9.8294884653961884E-2</c:v>
                </c:pt>
                <c:pt idx="47">
                  <c:v>9.1638029782359673E-2</c:v>
                </c:pt>
                <c:pt idx="48">
                  <c:v>0.11363636363636363</c:v>
                </c:pt>
                <c:pt idx="49">
                  <c:v>9.7826086956521743E-2</c:v>
                </c:pt>
                <c:pt idx="50">
                  <c:v>0.11007268951194185</c:v>
                </c:pt>
                <c:pt idx="51">
                  <c:v>0.10689990281827016</c:v>
                </c:pt>
                <c:pt idx="52">
                  <c:v>9.0042372881355928E-2</c:v>
                </c:pt>
                <c:pt idx="53">
                  <c:v>0.1120527306967985</c:v>
                </c:pt>
                <c:pt idx="54">
                  <c:v>0.11188811188811189</c:v>
                </c:pt>
                <c:pt idx="55">
                  <c:v>0.10375</c:v>
                </c:pt>
                <c:pt idx="56">
                  <c:v>0.11497326203208556</c:v>
                </c:pt>
                <c:pt idx="57">
                  <c:v>0.12323943661971831</c:v>
                </c:pt>
                <c:pt idx="58">
                  <c:v>0.11459265890778872</c:v>
                </c:pt>
                <c:pt idx="59">
                  <c:v>0.12780487804878049</c:v>
                </c:pt>
                <c:pt idx="60">
                  <c:v>0.13701236917221693</c:v>
                </c:pt>
                <c:pt idx="61">
                  <c:v>0.11646586345381527</c:v>
                </c:pt>
                <c:pt idx="62">
                  <c:v>0.11577608142493638</c:v>
                </c:pt>
                <c:pt idx="63">
                  <c:v>0.12967798085291557</c:v>
                </c:pt>
                <c:pt idx="64">
                  <c:v>0.11033099297893681</c:v>
                </c:pt>
                <c:pt idx="65">
                  <c:v>0.11014492753623188</c:v>
                </c:pt>
                <c:pt idx="66">
                  <c:v>0.10901001112347053</c:v>
                </c:pt>
                <c:pt idx="67">
                  <c:v>0.11871227364185111</c:v>
                </c:pt>
                <c:pt idx="68">
                  <c:v>0.10216346153846154</c:v>
                </c:pt>
                <c:pt idx="69">
                  <c:v>0.11684782608695653</c:v>
                </c:pt>
                <c:pt idx="70">
                  <c:v>0.11369509043927649</c:v>
                </c:pt>
                <c:pt idx="71">
                  <c:v>0.10889774236387782</c:v>
                </c:pt>
                <c:pt idx="72">
                  <c:v>9.9195710455764072E-2</c:v>
                </c:pt>
                <c:pt idx="73">
                  <c:v>0.12233285917496443</c:v>
                </c:pt>
                <c:pt idx="74">
                  <c:v>0.1174785100286533</c:v>
                </c:pt>
                <c:pt idx="75">
                  <c:v>0.12376237623762376</c:v>
                </c:pt>
                <c:pt idx="76">
                  <c:v>0.13596491228070176</c:v>
                </c:pt>
                <c:pt idx="77">
                  <c:v>0.11574074074074074</c:v>
                </c:pt>
                <c:pt idx="78">
                  <c:v>0.12127659574468085</c:v>
                </c:pt>
                <c:pt idx="79">
                  <c:v>0.10775862068965517</c:v>
                </c:pt>
                <c:pt idx="80">
                  <c:v>0.12224938875305623</c:v>
                </c:pt>
                <c:pt idx="81">
                  <c:v>0.1172069825436409</c:v>
                </c:pt>
                <c:pt idx="82">
                  <c:v>0.10027855153203342</c:v>
                </c:pt>
                <c:pt idx="83">
                  <c:v>0.1404109589041096</c:v>
                </c:pt>
                <c:pt idx="84">
                  <c:v>0.14067278287461774</c:v>
                </c:pt>
                <c:pt idx="85">
                  <c:v>0.12349397590361445</c:v>
                </c:pt>
                <c:pt idx="86">
                  <c:v>0.12460063897763578</c:v>
                </c:pt>
                <c:pt idx="87">
                  <c:v>0.14233576642335766</c:v>
                </c:pt>
                <c:pt idx="88">
                  <c:v>0.1253731343283582</c:v>
                </c:pt>
                <c:pt idx="89">
                  <c:v>9.2827004219409287E-2</c:v>
                </c:pt>
                <c:pt idx="90">
                  <c:v>9.0909090909090912E-2</c:v>
                </c:pt>
                <c:pt idx="91">
                  <c:v>9.0225563909774431E-2</c:v>
                </c:pt>
                <c:pt idx="92">
                  <c:v>0.11822660098522167</c:v>
                </c:pt>
                <c:pt idx="93">
                  <c:v>0.10138248847926268</c:v>
                </c:pt>
                <c:pt idx="94">
                  <c:v>0.11428571428571428</c:v>
                </c:pt>
                <c:pt idx="95">
                  <c:v>0.09</c:v>
                </c:pt>
                <c:pt idx="96">
                  <c:v>0.10309278350515463</c:v>
                </c:pt>
                <c:pt idx="97">
                  <c:v>0.1118421052631579</c:v>
                </c:pt>
                <c:pt idx="98">
                  <c:v>9.5652173913043481E-2</c:v>
                </c:pt>
                <c:pt idx="99">
                  <c:v>0.10326086956521739</c:v>
                </c:pt>
                <c:pt idx="100">
                  <c:v>0.10795454545454546</c:v>
                </c:pt>
                <c:pt idx="101">
                  <c:v>0.12328767123287671</c:v>
                </c:pt>
                <c:pt idx="102">
                  <c:v>0.15384615384615385</c:v>
                </c:pt>
                <c:pt idx="103">
                  <c:v>0.10948905109489052</c:v>
                </c:pt>
                <c:pt idx="104">
                  <c:v>8.6956521739130432E-2</c:v>
                </c:pt>
                <c:pt idx="105">
                  <c:v>0.1276595744680851</c:v>
                </c:pt>
                <c:pt idx="106">
                  <c:v>0.10204081632653061</c:v>
                </c:pt>
                <c:pt idx="107">
                  <c:v>0.10555555555555556</c:v>
                </c:pt>
                <c:pt idx="108">
                  <c:v>0.10050251256281408</c:v>
                </c:pt>
                <c:pt idx="109">
                  <c:v>0.13366336633663367</c:v>
                </c:pt>
                <c:pt idx="110">
                  <c:v>0.22404371584699453</c:v>
                </c:pt>
                <c:pt idx="111">
                  <c:v>0.13333333333333333</c:v>
                </c:pt>
                <c:pt idx="112">
                  <c:v>0.16923076923076924</c:v>
                </c:pt>
                <c:pt idx="113">
                  <c:v>9.7902097902097904E-2</c:v>
                </c:pt>
                <c:pt idx="114">
                  <c:v>0.1411042944785276</c:v>
                </c:pt>
                <c:pt idx="115">
                  <c:v>0.17482517482517482</c:v>
                </c:pt>
                <c:pt idx="116">
                  <c:v>0.19148936170212766</c:v>
                </c:pt>
                <c:pt idx="117">
                  <c:v>0.20359281437125748</c:v>
                </c:pt>
                <c:pt idx="118">
                  <c:v>0.19354838709677419</c:v>
                </c:pt>
                <c:pt idx="119">
                  <c:v>0.18292682926829268</c:v>
                </c:pt>
                <c:pt idx="120">
                  <c:v>0.17266187050359713</c:v>
                </c:pt>
                <c:pt idx="121">
                  <c:v>0.12751677852348994</c:v>
                </c:pt>
                <c:pt idx="122">
                  <c:v>0.125</c:v>
                </c:pt>
                <c:pt idx="123">
                  <c:v>0.17058823529411765</c:v>
                </c:pt>
                <c:pt idx="124">
                  <c:v>0.1761006289308176</c:v>
                </c:pt>
                <c:pt idx="125">
                  <c:v>0.17647058823529413</c:v>
                </c:pt>
                <c:pt idx="126">
                  <c:v>0.1793103448275862</c:v>
                </c:pt>
                <c:pt idx="127">
                  <c:v>0.14814814814814814</c:v>
                </c:pt>
                <c:pt idx="128">
                  <c:v>0.12578616352201258</c:v>
                </c:pt>
                <c:pt idx="129">
                  <c:v>0.14074074074074075</c:v>
                </c:pt>
                <c:pt idx="130">
                  <c:v>0.18115942028985507</c:v>
                </c:pt>
                <c:pt idx="131">
                  <c:v>0.15315315315315314</c:v>
                </c:pt>
                <c:pt idx="132">
                  <c:v>8.7378640776699032E-2</c:v>
                </c:pt>
                <c:pt idx="133">
                  <c:v>0.2413793103448276</c:v>
                </c:pt>
                <c:pt idx="134">
                  <c:v>0.17073170731707318</c:v>
                </c:pt>
                <c:pt idx="135">
                  <c:v>0.11702127659574468</c:v>
                </c:pt>
                <c:pt idx="136">
                  <c:v>0.16176470588235295</c:v>
                </c:pt>
                <c:pt idx="137">
                  <c:v>0.21917808219178081</c:v>
                </c:pt>
                <c:pt idx="138">
                  <c:v>0.16666666666666666</c:v>
                </c:pt>
                <c:pt idx="139">
                  <c:v>0.25</c:v>
                </c:pt>
                <c:pt idx="140">
                  <c:v>0.1111111111111111</c:v>
                </c:pt>
                <c:pt idx="141">
                  <c:v>0.2857142857142857</c:v>
                </c:pt>
                <c:pt idx="142">
                  <c:v>0.14285714285714285</c:v>
                </c:pt>
                <c:pt idx="143">
                  <c:v>0.16</c:v>
                </c:pt>
                <c:pt idx="144">
                  <c:v>0.18333333333333332</c:v>
                </c:pt>
                <c:pt idx="145">
                  <c:v>0.18666666666666668</c:v>
                </c:pt>
                <c:pt idx="146">
                  <c:v>0.13559322033898305</c:v>
                </c:pt>
                <c:pt idx="147">
                  <c:v>0.16</c:v>
                </c:pt>
                <c:pt idx="148">
                  <c:v>0.14754098360655737</c:v>
                </c:pt>
                <c:pt idx="149">
                  <c:v>0.13698630136986301</c:v>
                </c:pt>
                <c:pt idx="150">
                  <c:v>8.1967213114754092E-2</c:v>
                </c:pt>
                <c:pt idx="151">
                  <c:v>9.6153846153846159E-2</c:v>
                </c:pt>
                <c:pt idx="152">
                  <c:v>0.21153846153846154</c:v>
                </c:pt>
                <c:pt idx="153">
                  <c:v>0.17307692307692307</c:v>
                </c:pt>
                <c:pt idx="154">
                  <c:v>0.20430107526881722</c:v>
                </c:pt>
                <c:pt idx="155">
                  <c:v>0.15853658536585366</c:v>
                </c:pt>
                <c:pt idx="156">
                  <c:v>0.15</c:v>
                </c:pt>
                <c:pt idx="157">
                  <c:v>0.26804123711340205</c:v>
                </c:pt>
                <c:pt idx="158">
                  <c:v>0.18260869565217391</c:v>
                </c:pt>
                <c:pt idx="159">
                  <c:v>0.13846153846153847</c:v>
                </c:pt>
                <c:pt idx="160">
                  <c:v>0.18487394957983194</c:v>
                </c:pt>
                <c:pt idx="161">
                  <c:v>0.16470588235294117</c:v>
                </c:pt>
                <c:pt idx="162">
                  <c:v>0.17261904761904762</c:v>
                </c:pt>
                <c:pt idx="163">
                  <c:v>0.16037735849056603</c:v>
                </c:pt>
                <c:pt idx="164">
                  <c:v>0.11971830985915492</c:v>
                </c:pt>
                <c:pt idx="165">
                  <c:v>0.14814814814814814</c:v>
                </c:pt>
                <c:pt idx="166">
                  <c:v>0.14705882352941177</c:v>
                </c:pt>
                <c:pt idx="167">
                  <c:v>0.14444444444444443</c:v>
                </c:pt>
                <c:pt idx="168">
                  <c:v>0.15416666666666667</c:v>
                </c:pt>
                <c:pt idx="169">
                  <c:v>0.13513513513513514</c:v>
                </c:pt>
                <c:pt idx="170">
                  <c:v>0.1702127659574468</c:v>
                </c:pt>
                <c:pt idx="171">
                  <c:v>0.17924528301886791</c:v>
                </c:pt>
                <c:pt idx="172">
                  <c:v>0.12605042016806722</c:v>
                </c:pt>
                <c:pt idx="173">
                  <c:v>0.12861736334405144</c:v>
                </c:pt>
                <c:pt idx="174">
                  <c:v>0.13620071684587814</c:v>
                </c:pt>
                <c:pt idx="175">
                  <c:v>0.13073394495412843</c:v>
                </c:pt>
                <c:pt idx="176">
                  <c:v>0.14473684210526316</c:v>
                </c:pt>
                <c:pt idx="177">
                  <c:v>0.13425925925925927</c:v>
                </c:pt>
                <c:pt idx="178">
                  <c:v>0.15571776155717762</c:v>
                </c:pt>
                <c:pt idx="179">
                  <c:v>0.16176470588235295</c:v>
                </c:pt>
                <c:pt idx="180">
                  <c:v>0.1277445109780439</c:v>
                </c:pt>
                <c:pt idx="181">
                  <c:v>0.14230019493177387</c:v>
                </c:pt>
                <c:pt idx="182">
                  <c:v>0.11213517665130568</c:v>
                </c:pt>
                <c:pt idx="183">
                  <c:v>0.14359861591695502</c:v>
                </c:pt>
                <c:pt idx="184">
                  <c:v>0.13397129186602871</c:v>
                </c:pt>
                <c:pt idx="185">
                  <c:v>0.13565217391304349</c:v>
                </c:pt>
                <c:pt idx="186">
                  <c:v>0.14778325123152711</c:v>
                </c:pt>
                <c:pt idx="187">
                  <c:v>0.13747645951035781</c:v>
                </c:pt>
                <c:pt idx="188">
                  <c:v>0.12959381044487428</c:v>
                </c:pt>
                <c:pt idx="189">
                  <c:v>0.1281198003327787</c:v>
                </c:pt>
                <c:pt idx="190">
                  <c:v>0.11169284467713787</c:v>
                </c:pt>
                <c:pt idx="191">
                  <c:v>0.12837837837837837</c:v>
                </c:pt>
                <c:pt idx="192">
                  <c:v>0.12043795620437957</c:v>
                </c:pt>
                <c:pt idx="193">
                  <c:v>9.1085271317829453E-2</c:v>
                </c:pt>
                <c:pt idx="194">
                  <c:v>0.13861386138613863</c:v>
                </c:pt>
                <c:pt idx="195">
                  <c:v>0.11764705882352941</c:v>
                </c:pt>
                <c:pt idx="196">
                  <c:v>0.11680327868852459</c:v>
                </c:pt>
                <c:pt idx="197">
                  <c:v>0.11262135922330097</c:v>
                </c:pt>
                <c:pt idx="198">
                  <c:v>0.11290322580645161</c:v>
                </c:pt>
                <c:pt idx="199">
                  <c:v>0.13419913419913421</c:v>
                </c:pt>
                <c:pt idx="200">
                  <c:v>0.13495575221238937</c:v>
                </c:pt>
                <c:pt idx="201">
                  <c:v>0.13359528487229863</c:v>
                </c:pt>
                <c:pt idx="202">
                  <c:v>0.11608961303462322</c:v>
                </c:pt>
                <c:pt idx="203">
                  <c:v>0.13513513513513514</c:v>
                </c:pt>
                <c:pt idx="204">
                  <c:v>9.8540145985401464E-2</c:v>
                </c:pt>
                <c:pt idx="205">
                  <c:v>0.11171171171171171</c:v>
                </c:pt>
                <c:pt idx="206">
                  <c:v>9.3073593073593072E-2</c:v>
                </c:pt>
                <c:pt idx="207">
                  <c:v>0.11133603238866396</c:v>
                </c:pt>
                <c:pt idx="208">
                  <c:v>9.7804391217564873E-2</c:v>
                </c:pt>
                <c:pt idx="209">
                  <c:v>0.10690423162583519</c:v>
                </c:pt>
                <c:pt idx="210">
                  <c:v>0.12173913043478261</c:v>
                </c:pt>
                <c:pt idx="211">
                  <c:v>0.13118279569892474</c:v>
                </c:pt>
                <c:pt idx="212">
                  <c:v>0.11239193083573487</c:v>
                </c:pt>
                <c:pt idx="213">
                  <c:v>0.13607594936708861</c:v>
                </c:pt>
                <c:pt idx="214">
                  <c:v>0.11038961038961038</c:v>
                </c:pt>
                <c:pt idx="215">
                  <c:v>0.15498154981549817</c:v>
                </c:pt>
                <c:pt idx="216">
                  <c:v>8.5714285714285715E-2</c:v>
                </c:pt>
              </c:numCache>
            </c:numRef>
          </c:val>
          <c:extLst>
            <c:ext xmlns:c16="http://schemas.microsoft.com/office/drawing/2014/chart" uri="{C3380CC4-5D6E-409C-BE32-E72D297353CC}">
              <c16:uniqueId val="{00000004-5ABA-4608-98AA-34CA378F6D0D}"/>
            </c:ext>
          </c:extLst>
        </c:ser>
        <c:ser>
          <c:idx val="5"/>
          <c:order val="5"/>
          <c:tx>
            <c:strRef>
              <c:f>'Age-1'!$B$111:$C$111</c:f>
              <c:strCache>
                <c:ptCount val="2"/>
                <c:pt idx="0">
                  <c:v>50-59</c:v>
                </c:pt>
              </c:strCache>
            </c:strRef>
          </c:tx>
          <c:spPr>
            <a:solidFill>
              <a:schemeClr val="accent6"/>
            </a:solidFill>
            <a:ln>
              <a:noFill/>
            </a:ln>
            <a:effectLst/>
          </c:spPr>
          <c:invertIfNegative val="0"/>
          <c:cat>
            <c:strRef>
              <c:f>'Age-1'!$E$105:$HM$105</c:f>
              <c:strCache>
                <c:ptCount val="217"/>
                <c:pt idx="0">
                  <c:v>20/Jan</c:v>
                </c:pt>
                <c:pt idx="1">
                  <c:v>29/Jan</c:v>
                </c:pt>
                <c:pt idx="2">
                  <c:v>31/Jan</c:v>
                </c:pt>
                <c:pt idx="3">
                  <c:v>01/Feb</c:v>
                </c:pt>
                <c:pt idx="4">
                  <c:v>03/Feb</c:v>
                </c:pt>
                <c:pt idx="5">
                  <c:v>06/Feb</c:v>
                </c:pt>
                <c:pt idx="6">
                  <c:v>07/Feb</c:v>
                </c:pt>
                <c:pt idx="7">
                  <c:v>10/Feb</c:v>
                </c:pt>
                <c:pt idx="8">
                  <c:v>11/Feb</c:v>
                </c:pt>
                <c:pt idx="9">
                  <c:v>12/Feb</c:v>
                </c:pt>
                <c:pt idx="10">
                  <c:v>13/Feb</c:v>
                </c:pt>
                <c:pt idx="11">
                  <c:v>14/Feb</c:v>
                </c:pt>
                <c:pt idx="12">
                  <c:v>15/Feb</c:v>
                </c:pt>
                <c:pt idx="13">
                  <c:v>16/Feb</c:v>
                </c:pt>
                <c:pt idx="14">
                  <c:v>17/Feb</c:v>
                </c:pt>
                <c:pt idx="15">
                  <c:v>18/Feb</c:v>
                </c:pt>
                <c:pt idx="16">
                  <c:v>19/Feb</c:v>
                </c:pt>
                <c:pt idx="17">
                  <c:v>20/Feb</c:v>
                </c:pt>
                <c:pt idx="18">
                  <c:v>21/Feb</c:v>
                </c:pt>
                <c:pt idx="19">
                  <c:v>22/Feb</c:v>
                </c:pt>
                <c:pt idx="20">
                  <c:v>23/Feb</c:v>
                </c:pt>
                <c:pt idx="21">
                  <c:v>24/Feb</c:v>
                </c:pt>
                <c:pt idx="22">
                  <c:v>25/Feb</c:v>
                </c:pt>
                <c:pt idx="23">
                  <c:v>26/Feb</c:v>
                </c:pt>
                <c:pt idx="24">
                  <c:v>27/Feb</c:v>
                </c:pt>
                <c:pt idx="25">
                  <c:v>28/Feb</c:v>
                </c:pt>
                <c:pt idx="26">
                  <c:v>29/Feb</c:v>
                </c:pt>
                <c:pt idx="27">
                  <c:v>01/Mar</c:v>
                </c:pt>
                <c:pt idx="28">
                  <c:v>02/Mar</c:v>
                </c:pt>
                <c:pt idx="29">
                  <c:v>03/Mar</c:v>
                </c:pt>
                <c:pt idx="30">
                  <c:v>04/Mar</c:v>
                </c:pt>
                <c:pt idx="31">
                  <c:v>05/Mar</c:v>
                </c:pt>
                <c:pt idx="32">
                  <c:v>06/Mar</c:v>
                </c:pt>
                <c:pt idx="33">
                  <c:v>07/Mar</c:v>
                </c:pt>
                <c:pt idx="34">
                  <c:v>08/Mar</c:v>
                </c:pt>
                <c:pt idx="35">
                  <c:v>09/Mar</c:v>
                </c:pt>
                <c:pt idx="36">
                  <c:v>10/Mar</c:v>
                </c:pt>
                <c:pt idx="37">
                  <c:v>11/Mar</c:v>
                </c:pt>
                <c:pt idx="38">
                  <c:v>12/Mar</c:v>
                </c:pt>
                <c:pt idx="39">
                  <c:v>13/Mar</c:v>
                </c:pt>
                <c:pt idx="40">
                  <c:v>14/Mar</c:v>
                </c:pt>
                <c:pt idx="41">
                  <c:v>15/Mar</c:v>
                </c:pt>
                <c:pt idx="42">
                  <c:v>16/Mar</c:v>
                </c:pt>
                <c:pt idx="43">
                  <c:v>17/Mar</c:v>
                </c:pt>
                <c:pt idx="44">
                  <c:v>18/Mar</c:v>
                </c:pt>
                <c:pt idx="45">
                  <c:v>19/Mar</c:v>
                </c:pt>
                <c:pt idx="46">
                  <c:v>20/Mar</c:v>
                </c:pt>
                <c:pt idx="47">
                  <c:v>21/Mar</c:v>
                </c:pt>
                <c:pt idx="48">
                  <c:v>22/Mar</c:v>
                </c:pt>
                <c:pt idx="49">
                  <c:v>23/Mar</c:v>
                </c:pt>
                <c:pt idx="50">
                  <c:v>24/Mar</c:v>
                </c:pt>
                <c:pt idx="51">
                  <c:v>25/Mar</c:v>
                </c:pt>
                <c:pt idx="52">
                  <c:v>26/Mar</c:v>
                </c:pt>
                <c:pt idx="53">
                  <c:v>27/Mar</c:v>
                </c:pt>
                <c:pt idx="54">
                  <c:v>28/Mar</c:v>
                </c:pt>
                <c:pt idx="55">
                  <c:v>29/Mar</c:v>
                </c:pt>
                <c:pt idx="56">
                  <c:v>30/Mar</c:v>
                </c:pt>
                <c:pt idx="57">
                  <c:v>31/Mar</c:v>
                </c:pt>
                <c:pt idx="58">
                  <c:v>01/Apr</c:v>
                </c:pt>
                <c:pt idx="59">
                  <c:v>02/Apr</c:v>
                </c:pt>
                <c:pt idx="60">
                  <c:v>03/Apr</c:v>
                </c:pt>
                <c:pt idx="61">
                  <c:v>04/Apr</c:v>
                </c:pt>
                <c:pt idx="62">
                  <c:v>05/Apr</c:v>
                </c:pt>
                <c:pt idx="63">
                  <c:v>06/Apr</c:v>
                </c:pt>
                <c:pt idx="64">
                  <c:v>07/Apr</c:v>
                </c:pt>
                <c:pt idx="65">
                  <c:v>08/Apr</c:v>
                </c:pt>
                <c:pt idx="66">
                  <c:v>09/Apr</c:v>
                </c:pt>
                <c:pt idx="67">
                  <c:v>10/Apr</c:v>
                </c:pt>
                <c:pt idx="68">
                  <c:v>11/Apr</c:v>
                </c:pt>
                <c:pt idx="69">
                  <c:v>12/Apr</c:v>
                </c:pt>
                <c:pt idx="70">
                  <c:v>13/Apr</c:v>
                </c:pt>
                <c:pt idx="71">
                  <c:v>14/Apr</c:v>
                </c:pt>
                <c:pt idx="72">
                  <c:v>15/Apr</c:v>
                </c:pt>
                <c:pt idx="73">
                  <c:v>16/Apr</c:v>
                </c:pt>
                <c:pt idx="74">
                  <c:v>17/Apr</c:v>
                </c:pt>
                <c:pt idx="75">
                  <c:v>18/Apr</c:v>
                </c:pt>
                <c:pt idx="76">
                  <c:v>19/Apr</c:v>
                </c:pt>
                <c:pt idx="77">
                  <c:v>20/Apr</c:v>
                </c:pt>
                <c:pt idx="78">
                  <c:v>21/Apr</c:v>
                </c:pt>
                <c:pt idx="79">
                  <c:v>22/Apr</c:v>
                </c:pt>
                <c:pt idx="80">
                  <c:v>23/Apr</c:v>
                </c:pt>
                <c:pt idx="81">
                  <c:v>24/Apr</c:v>
                </c:pt>
                <c:pt idx="82">
                  <c:v>25/Apr</c:v>
                </c:pt>
                <c:pt idx="83">
                  <c:v>26/Apr</c:v>
                </c:pt>
                <c:pt idx="84">
                  <c:v>27/Apr</c:v>
                </c:pt>
                <c:pt idx="85">
                  <c:v>28/Apr</c:v>
                </c:pt>
                <c:pt idx="86">
                  <c:v>29/Apr</c:v>
                </c:pt>
                <c:pt idx="87">
                  <c:v>30/Apr</c:v>
                </c:pt>
                <c:pt idx="88">
                  <c:v>01/May</c:v>
                </c:pt>
                <c:pt idx="89">
                  <c:v>02/May</c:v>
                </c:pt>
                <c:pt idx="90">
                  <c:v>03/May</c:v>
                </c:pt>
                <c:pt idx="91">
                  <c:v>04/May</c:v>
                </c:pt>
                <c:pt idx="92">
                  <c:v>05/May</c:v>
                </c:pt>
                <c:pt idx="93">
                  <c:v>06/May</c:v>
                </c:pt>
                <c:pt idx="94">
                  <c:v>07/May</c:v>
                </c:pt>
                <c:pt idx="95">
                  <c:v>08/May</c:v>
                </c:pt>
                <c:pt idx="96">
                  <c:v>09/May</c:v>
                </c:pt>
                <c:pt idx="97">
                  <c:v>10/May</c:v>
                </c:pt>
                <c:pt idx="98">
                  <c:v>11/May</c:v>
                </c:pt>
                <c:pt idx="99">
                  <c:v>12/May</c:v>
                </c:pt>
                <c:pt idx="100">
                  <c:v>13/May</c:v>
                </c:pt>
                <c:pt idx="101">
                  <c:v>14/May</c:v>
                </c:pt>
                <c:pt idx="102">
                  <c:v>15/May</c:v>
                </c:pt>
                <c:pt idx="103">
                  <c:v>16/May</c:v>
                </c:pt>
                <c:pt idx="104">
                  <c:v>17/May</c:v>
                </c:pt>
                <c:pt idx="105">
                  <c:v>18/May</c:v>
                </c:pt>
                <c:pt idx="106">
                  <c:v>19/May</c:v>
                </c:pt>
                <c:pt idx="107">
                  <c:v>20/May</c:v>
                </c:pt>
                <c:pt idx="108">
                  <c:v>21/May</c:v>
                </c:pt>
                <c:pt idx="109">
                  <c:v>22/May</c:v>
                </c:pt>
                <c:pt idx="110">
                  <c:v>23/May</c:v>
                </c:pt>
                <c:pt idx="111">
                  <c:v>24/May</c:v>
                </c:pt>
                <c:pt idx="112">
                  <c:v>25/May</c:v>
                </c:pt>
                <c:pt idx="113">
                  <c:v>26/May</c:v>
                </c:pt>
                <c:pt idx="114">
                  <c:v>27/May</c:v>
                </c:pt>
                <c:pt idx="115">
                  <c:v>28/May</c:v>
                </c:pt>
                <c:pt idx="116">
                  <c:v>29/May</c:v>
                </c:pt>
                <c:pt idx="117">
                  <c:v>30/May</c:v>
                </c:pt>
                <c:pt idx="118">
                  <c:v>31/May</c:v>
                </c:pt>
                <c:pt idx="119">
                  <c:v>01/Jun</c:v>
                </c:pt>
                <c:pt idx="120">
                  <c:v>02/Jun</c:v>
                </c:pt>
                <c:pt idx="121">
                  <c:v>03/Jun</c:v>
                </c:pt>
                <c:pt idx="122">
                  <c:v>04/Jun</c:v>
                </c:pt>
                <c:pt idx="123">
                  <c:v>05/Jun</c:v>
                </c:pt>
                <c:pt idx="124">
                  <c:v>06/Jun</c:v>
                </c:pt>
                <c:pt idx="125">
                  <c:v>07/Jun</c:v>
                </c:pt>
                <c:pt idx="126">
                  <c:v>08/Jun</c:v>
                </c:pt>
                <c:pt idx="127">
                  <c:v>09/Jun</c:v>
                </c:pt>
                <c:pt idx="128">
                  <c:v>10/Jun</c:v>
                </c:pt>
                <c:pt idx="129">
                  <c:v>11/Jun</c:v>
                </c:pt>
                <c:pt idx="130">
                  <c:v>12/Jun</c:v>
                </c:pt>
                <c:pt idx="131">
                  <c:v>13/Jun</c:v>
                </c:pt>
                <c:pt idx="132">
                  <c:v>14/Jun</c:v>
                </c:pt>
                <c:pt idx="133">
                  <c:v>15/Jun</c:v>
                </c:pt>
                <c:pt idx="134">
                  <c:v>16/Jun</c:v>
                </c:pt>
                <c:pt idx="135">
                  <c:v>17/Jun</c:v>
                </c:pt>
                <c:pt idx="136">
                  <c:v>18/Jun</c:v>
                </c:pt>
                <c:pt idx="137">
                  <c:v>19/Jun</c:v>
                </c:pt>
                <c:pt idx="138">
                  <c:v>20/Jun</c:v>
                </c:pt>
                <c:pt idx="139">
                  <c:v>21/Jun</c:v>
                </c:pt>
                <c:pt idx="140">
                  <c:v>22/Jun</c:v>
                </c:pt>
                <c:pt idx="141">
                  <c:v>23/Jun</c:v>
                </c:pt>
                <c:pt idx="142">
                  <c:v>24/Jun</c:v>
                </c:pt>
                <c:pt idx="143">
                  <c:v>25/Jun</c:v>
                </c:pt>
                <c:pt idx="144">
                  <c:v>26/Jun</c:v>
                </c:pt>
                <c:pt idx="145">
                  <c:v>27/Jun</c:v>
                </c:pt>
                <c:pt idx="146">
                  <c:v>28/Jun</c:v>
                </c:pt>
                <c:pt idx="147">
                  <c:v>29/Jun</c:v>
                </c:pt>
                <c:pt idx="148">
                  <c:v>30/Jun</c:v>
                </c:pt>
                <c:pt idx="149">
                  <c:v>01/Jul</c:v>
                </c:pt>
                <c:pt idx="150">
                  <c:v>02/Jul</c:v>
                </c:pt>
                <c:pt idx="151">
                  <c:v>03/Jul</c:v>
                </c:pt>
                <c:pt idx="152">
                  <c:v>04/Jul</c:v>
                </c:pt>
                <c:pt idx="153">
                  <c:v>05/Jul</c:v>
                </c:pt>
                <c:pt idx="154">
                  <c:v>06/Jul</c:v>
                </c:pt>
                <c:pt idx="155">
                  <c:v>07/Jul</c:v>
                </c:pt>
                <c:pt idx="156">
                  <c:v>08/Jul</c:v>
                </c:pt>
                <c:pt idx="157">
                  <c:v>09/Jul</c:v>
                </c:pt>
                <c:pt idx="158">
                  <c:v>10/Jul</c:v>
                </c:pt>
                <c:pt idx="159">
                  <c:v>11/Jul</c:v>
                </c:pt>
                <c:pt idx="160">
                  <c:v>12/Jul</c:v>
                </c:pt>
                <c:pt idx="161">
                  <c:v>13/Jul</c:v>
                </c:pt>
                <c:pt idx="162">
                  <c:v>14/Jul</c:v>
                </c:pt>
                <c:pt idx="163">
                  <c:v>15/Jul</c:v>
                </c:pt>
                <c:pt idx="164">
                  <c:v>16/Jul</c:v>
                </c:pt>
                <c:pt idx="165">
                  <c:v>17/Jul</c:v>
                </c:pt>
                <c:pt idx="166">
                  <c:v>18/Jul</c:v>
                </c:pt>
                <c:pt idx="167">
                  <c:v>19/Jul</c:v>
                </c:pt>
                <c:pt idx="168">
                  <c:v>20/Jul</c:v>
                </c:pt>
                <c:pt idx="169">
                  <c:v>21/Jul</c:v>
                </c:pt>
                <c:pt idx="170">
                  <c:v>22/Jul</c:v>
                </c:pt>
                <c:pt idx="171">
                  <c:v>23/Jul</c:v>
                </c:pt>
                <c:pt idx="172">
                  <c:v>24/Jul</c:v>
                </c:pt>
                <c:pt idx="173">
                  <c:v>25/Jul</c:v>
                </c:pt>
                <c:pt idx="174">
                  <c:v>26/Jul</c:v>
                </c:pt>
                <c:pt idx="175">
                  <c:v>27/Jul</c:v>
                </c:pt>
                <c:pt idx="176">
                  <c:v>28/Jul</c:v>
                </c:pt>
                <c:pt idx="177">
                  <c:v>29/Jul</c:v>
                </c:pt>
                <c:pt idx="178">
                  <c:v>30/Jul</c:v>
                </c:pt>
                <c:pt idx="179">
                  <c:v>31/Jul</c:v>
                </c:pt>
                <c:pt idx="180">
                  <c:v>01/Aug</c:v>
                </c:pt>
                <c:pt idx="181">
                  <c:v>02/Aug</c:v>
                </c:pt>
                <c:pt idx="182">
                  <c:v>03/Aug</c:v>
                </c:pt>
                <c:pt idx="183">
                  <c:v>04/Aug</c:v>
                </c:pt>
                <c:pt idx="184">
                  <c:v>05/Aug</c:v>
                </c:pt>
                <c:pt idx="185">
                  <c:v>06/Aug</c:v>
                </c:pt>
                <c:pt idx="186">
                  <c:v>07/Aug</c:v>
                </c:pt>
                <c:pt idx="187">
                  <c:v>08/Aug</c:v>
                </c:pt>
                <c:pt idx="188">
                  <c:v>09/Aug</c:v>
                </c:pt>
                <c:pt idx="189">
                  <c:v>10/Aug</c:v>
                </c:pt>
                <c:pt idx="190">
                  <c:v>11/Aug</c:v>
                </c:pt>
                <c:pt idx="191">
                  <c:v>12/Aug</c:v>
                </c:pt>
                <c:pt idx="192">
                  <c:v>13/Aug</c:v>
                </c:pt>
                <c:pt idx="193">
                  <c:v>14/Aug</c:v>
                </c:pt>
                <c:pt idx="194">
                  <c:v>15/Aug</c:v>
                </c:pt>
                <c:pt idx="195">
                  <c:v>16/Aug</c:v>
                </c:pt>
                <c:pt idx="196">
                  <c:v>17/Aug</c:v>
                </c:pt>
                <c:pt idx="197">
                  <c:v>18/Aug</c:v>
                </c:pt>
                <c:pt idx="198">
                  <c:v>19/Aug</c:v>
                </c:pt>
                <c:pt idx="199">
                  <c:v>20/Aug</c:v>
                </c:pt>
                <c:pt idx="200">
                  <c:v>21/Aug</c:v>
                </c:pt>
                <c:pt idx="201">
                  <c:v>22/Aug</c:v>
                </c:pt>
                <c:pt idx="202">
                  <c:v>23/Aug</c:v>
                </c:pt>
                <c:pt idx="203">
                  <c:v>24/Aug</c:v>
                </c:pt>
                <c:pt idx="204">
                  <c:v>25/Aug</c:v>
                </c:pt>
                <c:pt idx="205">
                  <c:v>26/Aug</c:v>
                </c:pt>
                <c:pt idx="206">
                  <c:v>27/Aug</c:v>
                </c:pt>
                <c:pt idx="207">
                  <c:v>28/Aug</c:v>
                </c:pt>
                <c:pt idx="208">
                  <c:v>29/Aug</c:v>
                </c:pt>
                <c:pt idx="209">
                  <c:v>30/Aug</c:v>
                </c:pt>
                <c:pt idx="210">
                  <c:v>31/Aug</c:v>
                </c:pt>
                <c:pt idx="211">
                  <c:v>01/Sep</c:v>
                </c:pt>
                <c:pt idx="212">
                  <c:v>02/Sep</c:v>
                </c:pt>
                <c:pt idx="213">
                  <c:v>03/Sep</c:v>
                </c:pt>
                <c:pt idx="214">
                  <c:v>04/Sep</c:v>
                </c:pt>
                <c:pt idx="215">
                  <c:v>05/Sep</c:v>
                </c:pt>
                <c:pt idx="216">
                  <c:v>06/Sep</c:v>
                </c:pt>
              </c:strCache>
            </c:strRef>
          </c:cat>
          <c:val>
            <c:numRef>
              <c:f>'Age-1'!$E$111:$HM$111</c:f>
              <c:numCache>
                <c:formatCode>0%</c:formatCode>
                <c:ptCount val="217"/>
                <c:pt idx="0">
                  <c:v>1</c:v>
                </c:pt>
                <c:pt idx="1">
                  <c:v>0</c:v>
                </c:pt>
                <c:pt idx="2">
                  <c:v>0</c:v>
                </c:pt>
                <c:pt idx="3">
                  <c:v>0.33333333333333331</c:v>
                </c:pt>
                <c:pt idx="4">
                  <c:v>0.5</c:v>
                </c:pt>
                <c:pt idx="5">
                  <c:v>0</c:v>
                </c:pt>
                <c:pt idx="6">
                  <c:v>0</c:v>
                </c:pt>
                <c:pt idx="7">
                  <c:v>0</c:v>
                </c:pt>
                <c:pt idx="8">
                  <c:v>0</c:v>
                </c:pt>
                <c:pt idx="9">
                  <c:v>0</c:v>
                </c:pt>
                <c:pt idx="10">
                  <c:v>0</c:v>
                </c:pt>
                <c:pt idx="11">
                  <c:v>0.25</c:v>
                </c:pt>
                <c:pt idx="12">
                  <c:v>0</c:v>
                </c:pt>
                <c:pt idx="13">
                  <c:v>0.33333333333333331</c:v>
                </c:pt>
                <c:pt idx="14">
                  <c:v>0</c:v>
                </c:pt>
                <c:pt idx="15">
                  <c:v>0</c:v>
                </c:pt>
                <c:pt idx="16">
                  <c:v>0</c:v>
                </c:pt>
                <c:pt idx="17">
                  <c:v>0.33333333333333331</c:v>
                </c:pt>
                <c:pt idx="18">
                  <c:v>0.44444444444444442</c:v>
                </c:pt>
                <c:pt idx="19">
                  <c:v>0.2</c:v>
                </c:pt>
                <c:pt idx="20">
                  <c:v>0.1</c:v>
                </c:pt>
                <c:pt idx="21">
                  <c:v>0.36363636363636365</c:v>
                </c:pt>
                <c:pt idx="22">
                  <c:v>0.16666666666666666</c:v>
                </c:pt>
                <c:pt idx="23">
                  <c:v>0.24242424242424243</c:v>
                </c:pt>
                <c:pt idx="24">
                  <c:v>0.19672131147540983</c:v>
                </c:pt>
                <c:pt idx="25">
                  <c:v>0.36507936507936506</c:v>
                </c:pt>
                <c:pt idx="26">
                  <c:v>0.16923076923076924</c:v>
                </c:pt>
                <c:pt idx="27">
                  <c:v>0.2462686567164179</c:v>
                </c:pt>
                <c:pt idx="28">
                  <c:v>0.19858156028368795</c:v>
                </c:pt>
                <c:pt idx="29">
                  <c:v>0.23809523809523808</c:v>
                </c:pt>
                <c:pt idx="30">
                  <c:v>0.21582733812949639</c:v>
                </c:pt>
                <c:pt idx="31">
                  <c:v>0.27108433734939757</c:v>
                </c:pt>
                <c:pt idx="32">
                  <c:v>0.26237623762376239</c:v>
                </c:pt>
                <c:pt idx="33">
                  <c:v>0.18067226890756302</c:v>
                </c:pt>
                <c:pt idx="34">
                  <c:v>0.22727272727272727</c:v>
                </c:pt>
                <c:pt idx="35">
                  <c:v>0.1842696629213483</c:v>
                </c:pt>
                <c:pt idx="36">
                  <c:v>0.20427553444180521</c:v>
                </c:pt>
                <c:pt idx="37">
                  <c:v>0.17424242424242425</c:v>
                </c:pt>
                <c:pt idx="38">
                  <c:v>0.2048611111111111</c:v>
                </c:pt>
                <c:pt idx="39">
                  <c:v>0.18814814814814815</c:v>
                </c:pt>
                <c:pt idx="40">
                  <c:v>0.18129496402877698</c:v>
                </c:pt>
                <c:pt idx="41">
                  <c:v>0.18361955085865259</c:v>
                </c:pt>
                <c:pt idx="42">
                  <c:v>0.18975332068311196</c:v>
                </c:pt>
                <c:pt idx="43">
                  <c:v>0.16868932038834952</c:v>
                </c:pt>
                <c:pt idx="44">
                  <c:v>0.20254629629629631</c:v>
                </c:pt>
                <c:pt idx="45">
                  <c:v>0.17839805825242719</c:v>
                </c:pt>
                <c:pt idx="46">
                  <c:v>0.18856569709127383</c:v>
                </c:pt>
                <c:pt idx="47">
                  <c:v>0.18671248568155785</c:v>
                </c:pt>
                <c:pt idx="48">
                  <c:v>0.19919786096256684</c:v>
                </c:pt>
                <c:pt idx="49">
                  <c:v>0.18311036789297658</c:v>
                </c:pt>
                <c:pt idx="50">
                  <c:v>0.15887850467289719</c:v>
                </c:pt>
                <c:pt idx="51">
                  <c:v>0.15840621963070942</c:v>
                </c:pt>
                <c:pt idx="52">
                  <c:v>0.15042372881355931</c:v>
                </c:pt>
                <c:pt idx="53">
                  <c:v>0.17231638418079095</c:v>
                </c:pt>
                <c:pt idx="54">
                  <c:v>0.1888111888111888</c:v>
                </c:pt>
                <c:pt idx="55">
                  <c:v>0.18625</c:v>
                </c:pt>
                <c:pt idx="56">
                  <c:v>0.19073083778966132</c:v>
                </c:pt>
                <c:pt idx="57">
                  <c:v>0.20305164319248825</c:v>
                </c:pt>
                <c:pt idx="58">
                  <c:v>0.18621307072515667</c:v>
                </c:pt>
                <c:pt idx="59">
                  <c:v>0.20878048780487804</c:v>
                </c:pt>
                <c:pt idx="60">
                  <c:v>0.17792578496669839</c:v>
                </c:pt>
                <c:pt idx="61">
                  <c:v>0.20381526104417672</c:v>
                </c:pt>
                <c:pt idx="62">
                  <c:v>0.1921119592875318</c:v>
                </c:pt>
                <c:pt idx="63">
                  <c:v>0.18711923411662315</c:v>
                </c:pt>
                <c:pt idx="64">
                  <c:v>0.18455366098294884</c:v>
                </c:pt>
                <c:pt idx="65">
                  <c:v>0.18357487922705315</c:v>
                </c:pt>
                <c:pt idx="66">
                  <c:v>0.19466073414905449</c:v>
                </c:pt>
                <c:pt idx="67">
                  <c:v>0.18410462776659961</c:v>
                </c:pt>
                <c:pt idx="68">
                  <c:v>0.234375</c:v>
                </c:pt>
                <c:pt idx="69">
                  <c:v>0.18206521739130435</c:v>
                </c:pt>
                <c:pt idx="70">
                  <c:v>0.20025839793281655</c:v>
                </c:pt>
                <c:pt idx="71">
                  <c:v>0.16998671978751659</c:v>
                </c:pt>
                <c:pt idx="72">
                  <c:v>0.20241286863270777</c:v>
                </c:pt>
                <c:pt idx="73">
                  <c:v>0.16642958748221906</c:v>
                </c:pt>
                <c:pt idx="74">
                  <c:v>0.19627507163323782</c:v>
                </c:pt>
                <c:pt idx="75">
                  <c:v>0.19801980198019803</c:v>
                </c:pt>
                <c:pt idx="76">
                  <c:v>0.14254385964912281</c:v>
                </c:pt>
                <c:pt idx="77">
                  <c:v>0.18827160493827161</c:v>
                </c:pt>
                <c:pt idx="78">
                  <c:v>0.14255319148936171</c:v>
                </c:pt>
                <c:pt idx="79">
                  <c:v>0.16163793103448276</c:v>
                </c:pt>
                <c:pt idx="80">
                  <c:v>0.16625916870415647</c:v>
                </c:pt>
                <c:pt idx="81">
                  <c:v>0.15960099750623441</c:v>
                </c:pt>
                <c:pt idx="82">
                  <c:v>0.15598885793871867</c:v>
                </c:pt>
                <c:pt idx="83">
                  <c:v>0.17123287671232876</c:v>
                </c:pt>
                <c:pt idx="84">
                  <c:v>0.17737003058103976</c:v>
                </c:pt>
                <c:pt idx="85">
                  <c:v>0.15060240963855423</c:v>
                </c:pt>
                <c:pt idx="86">
                  <c:v>0.15015974440894569</c:v>
                </c:pt>
                <c:pt idx="87">
                  <c:v>0.15328467153284672</c:v>
                </c:pt>
                <c:pt idx="88">
                  <c:v>0.17313432835820897</c:v>
                </c:pt>
                <c:pt idx="89">
                  <c:v>0.16033755274261605</c:v>
                </c:pt>
                <c:pt idx="90">
                  <c:v>0.21052631578947367</c:v>
                </c:pt>
                <c:pt idx="91">
                  <c:v>0.21052631578947367</c:v>
                </c:pt>
                <c:pt idx="92">
                  <c:v>0.21674876847290642</c:v>
                </c:pt>
                <c:pt idx="93">
                  <c:v>0.15207373271889402</c:v>
                </c:pt>
                <c:pt idx="94">
                  <c:v>0.1380952380952381</c:v>
                </c:pt>
                <c:pt idx="95">
                  <c:v>0.14499999999999999</c:v>
                </c:pt>
                <c:pt idx="96">
                  <c:v>0.18556701030927836</c:v>
                </c:pt>
                <c:pt idx="97">
                  <c:v>0.13815789473684212</c:v>
                </c:pt>
                <c:pt idx="98">
                  <c:v>0.19130434782608696</c:v>
                </c:pt>
                <c:pt idx="99">
                  <c:v>0.16304347826086957</c:v>
                </c:pt>
                <c:pt idx="100">
                  <c:v>0.14772727272727273</c:v>
                </c:pt>
                <c:pt idx="101">
                  <c:v>0.17123287671232876</c:v>
                </c:pt>
                <c:pt idx="102">
                  <c:v>0.14792899408284024</c:v>
                </c:pt>
                <c:pt idx="103">
                  <c:v>0.21167883211678831</c:v>
                </c:pt>
                <c:pt idx="104">
                  <c:v>0.20496894409937888</c:v>
                </c:pt>
                <c:pt idx="105">
                  <c:v>0.21808510638297873</c:v>
                </c:pt>
                <c:pt idx="106">
                  <c:v>0.17857142857142858</c:v>
                </c:pt>
                <c:pt idx="107">
                  <c:v>0.15</c:v>
                </c:pt>
                <c:pt idx="108">
                  <c:v>0.15577889447236182</c:v>
                </c:pt>
                <c:pt idx="109">
                  <c:v>0.16831683168316833</c:v>
                </c:pt>
                <c:pt idx="110">
                  <c:v>0.12021857923497267</c:v>
                </c:pt>
                <c:pt idx="111">
                  <c:v>0.21666666666666667</c:v>
                </c:pt>
                <c:pt idx="112">
                  <c:v>0.17435897435897435</c:v>
                </c:pt>
                <c:pt idx="113">
                  <c:v>0.15384615384615385</c:v>
                </c:pt>
                <c:pt idx="114">
                  <c:v>0.15337423312883436</c:v>
                </c:pt>
                <c:pt idx="115">
                  <c:v>0.11888111888111888</c:v>
                </c:pt>
                <c:pt idx="116">
                  <c:v>0.19148936170212766</c:v>
                </c:pt>
                <c:pt idx="117">
                  <c:v>0.1317365269461078</c:v>
                </c:pt>
                <c:pt idx="118">
                  <c:v>0.18548387096774194</c:v>
                </c:pt>
                <c:pt idx="119">
                  <c:v>0.13414634146341464</c:v>
                </c:pt>
                <c:pt idx="120">
                  <c:v>0.20143884892086331</c:v>
                </c:pt>
                <c:pt idx="121">
                  <c:v>0.2348993288590604</c:v>
                </c:pt>
                <c:pt idx="122">
                  <c:v>0.14473684210526316</c:v>
                </c:pt>
                <c:pt idx="123">
                  <c:v>0.14705882352941177</c:v>
                </c:pt>
                <c:pt idx="124">
                  <c:v>0.16981132075471697</c:v>
                </c:pt>
                <c:pt idx="125">
                  <c:v>0.22549019607843138</c:v>
                </c:pt>
                <c:pt idx="126">
                  <c:v>0.11724137931034483</c:v>
                </c:pt>
                <c:pt idx="127">
                  <c:v>0.1037037037037037</c:v>
                </c:pt>
                <c:pt idx="128">
                  <c:v>0.19496855345911951</c:v>
                </c:pt>
                <c:pt idx="129">
                  <c:v>0.17777777777777778</c:v>
                </c:pt>
                <c:pt idx="130">
                  <c:v>0.21014492753623187</c:v>
                </c:pt>
                <c:pt idx="131">
                  <c:v>0.18018018018018017</c:v>
                </c:pt>
                <c:pt idx="132">
                  <c:v>0.14563106796116504</c:v>
                </c:pt>
                <c:pt idx="133">
                  <c:v>0.16379310344827586</c:v>
                </c:pt>
                <c:pt idx="134">
                  <c:v>0.1951219512195122</c:v>
                </c:pt>
                <c:pt idx="135">
                  <c:v>0.18085106382978725</c:v>
                </c:pt>
                <c:pt idx="136">
                  <c:v>8.8235294117647065E-2</c:v>
                </c:pt>
                <c:pt idx="137">
                  <c:v>9.5890410958904104E-2</c:v>
                </c:pt>
                <c:pt idx="138">
                  <c:v>0.10256410256410256</c:v>
                </c:pt>
                <c:pt idx="139">
                  <c:v>8.9285714285714288E-2</c:v>
                </c:pt>
                <c:pt idx="140">
                  <c:v>0.13580246913580246</c:v>
                </c:pt>
                <c:pt idx="141">
                  <c:v>4.2857142857142858E-2</c:v>
                </c:pt>
                <c:pt idx="142">
                  <c:v>0.17582417582417584</c:v>
                </c:pt>
                <c:pt idx="143">
                  <c:v>0.2</c:v>
                </c:pt>
                <c:pt idx="144">
                  <c:v>0.16666666666666666</c:v>
                </c:pt>
                <c:pt idx="145">
                  <c:v>0.14666666666666667</c:v>
                </c:pt>
                <c:pt idx="146">
                  <c:v>0.16949152542372881</c:v>
                </c:pt>
                <c:pt idx="147">
                  <c:v>0.16</c:v>
                </c:pt>
                <c:pt idx="148">
                  <c:v>0.14754098360655737</c:v>
                </c:pt>
                <c:pt idx="149">
                  <c:v>0.12328767123287671</c:v>
                </c:pt>
                <c:pt idx="150">
                  <c:v>0.19672131147540983</c:v>
                </c:pt>
                <c:pt idx="151">
                  <c:v>0.13461538461538461</c:v>
                </c:pt>
                <c:pt idx="152">
                  <c:v>0.17307692307692307</c:v>
                </c:pt>
                <c:pt idx="153">
                  <c:v>0.19230769230769232</c:v>
                </c:pt>
                <c:pt idx="154">
                  <c:v>0.17204301075268819</c:v>
                </c:pt>
                <c:pt idx="155">
                  <c:v>0.1951219512195122</c:v>
                </c:pt>
                <c:pt idx="156">
                  <c:v>0.13</c:v>
                </c:pt>
                <c:pt idx="157">
                  <c:v>0.15463917525773196</c:v>
                </c:pt>
                <c:pt idx="158">
                  <c:v>0.18260869565217391</c:v>
                </c:pt>
                <c:pt idx="159">
                  <c:v>0.13076923076923078</c:v>
                </c:pt>
                <c:pt idx="160">
                  <c:v>0.18487394957983194</c:v>
                </c:pt>
                <c:pt idx="161">
                  <c:v>0.15294117647058825</c:v>
                </c:pt>
                <c:pt idx="162">
                  <c:v>0.125</c:v>
                </c:pt>
                <c:pt idx="163">
                  <c:v>0.10849056603773585</c:v>
                </c:pt>
                <c:pt idx="164">
                  <c:v>0.16901408450704225</c:v>
                </c:pt>
                <c:pt idx="165">
                  <c:v>0.19576719576719576</c:v>
                </c:pt>
                <c:pt idx="166">
                  <c:v>0.17647058823529413</c:v>
                </c:pt>
                <c:pt idx="167">
                  <c:v>0.15555555555555556</c:v>
                </c:pt>
                <c:pt idx="168">
                  <c:v>0.18333333333333332</c:v>
                </c:pt>
                <c:pt idx="169">
                  <c:v>0.16666666666666666</c:v>
                </c:pt>
                <c:pt idx="170">
                  <c:v>0.14893617021276595</c:v>
                </c:pt>
                <c:pt idx="171">
                  <c:v>0.10849056603773585</c:v>
                </c:pt>
                <c:pt idx="172">
                  <c:v>0.17647058823529413</c:v>
                </c:pt>
                <c:pt idx="173">
                  <c:v>0.16398713826366559</c:v>
                </c:pt>
                <c:pt idx="174">
                  <c:v>0.17204301075268819</c:v>
                </c:pt>
                <c:pt idx="175">
                  <c:v>0.14678899082568808</c:v>
                </c:pt>
                <c:pt idx="176">
                  <c:v>0.13947368421052631</c:v>
                </c:pt>
                <c:pt idx="177">
                  <c:v>0.14583333333333334</c:v>
                </c:pt>
                <c:pt idx="178">
                  <c:v>0.145985401459854</c:v>
                </c:pt>
                <c:pt idx="179">
                  <c:v>0.15126050420168066</c:v>
                </c:pt>
                <c:pt idx="180">
                  <c:v>0.17564870259481039</c:v>
                </c:pt>
                <c:pt idx="181">
                  <c:v>0.15009746588693956</c:v>
                </c:pt>
                <c:pt idx="182">
                  <c:v>0.12135176651305683</c:v>
                </c:pt>
                <c:pt idx="183">
                  <c:v>0.10899653979238755</c:v>
                </c:pt>
                <c:pt idx="184">
                  <c:v>0.13397129186602871</c:v>
                </c:pt>
                <c:pt idx="185">
                  <c:v>0.14956521739130435</c:v>
                </c:pt>
                <c:pt idx="186">
                  <c:v>0.15599343185550082</c:v>
                </c:pt>
                <c:pt idx="187">
                  <c:v>0.1431261770244821</c:v>
                </c:pt>
                <c:pt idx="188">
                  <c:v>0.14313346228239845</c:v>
                </c:pt>
                <c:pt idx="189">
                  <c:v>0.13311148086522462</c:v>
                </c:pt>
                <c:pt idx="190">
                  <c:v>0.14136125654450263</c:v>
                </c:pt>
                <c:pt idx="191">
                  <c:v>0.125</c:v>
                </c:pt>
                <c:pt idx="192">
                  <c:v>0.12226277372262774</c:v>
                </c:pt>
                <c:pt idx="193">
                  <c:v>0.14922480620155038</c:v>
                </c:pt>
                <c:pt idx="194">
                  <c:v>0.13465346534653466</c:v>
                </c:pt>
                <c:pt idx="195">
                  <c:v>0.17194570135746606</c:v>
                </c:pt>
                <c:pt idx="196">
                  <c:v>0.14959016393442623</c:v>
                </c:pt>
                <c:pt idx="197">
                  <c:v>0.14174757281553399</c:v>
                </c:pt>
                <c:pt idx="198">
                  <c:v>9.2741935483870969E-2</c:v>
                </c:pt>
                <c:pt idx="199">
                  <c:v>0.16233766233766234</c:v>
                </c:pt>
                <c:pt idx="200">
                  <c:v>0.13053097345132744</c:v>
                </c:pt>
                <c:pt idx="201">
                  <c:v>0.11394891944990176</c:v>
                </c:pt>
                <c:pt idx="202">
                  <c:v>0.11405295315682282</c:v>
                </c:pt>
                <c:pt idx="203">
                  <c:v>0.13127413127413126</c:v>
                </c:pt>
                <c:pt idx="204">
                  <c:v>0.11861313868613138</c:v>
                </c:pt>
                <c:pt idx="205">
                  <c:v>0.10810810810810811</c:v>
                </c:pt>
                <c:pt idx="206">
                  <c:v>0.1471861471861472</c:v>
                </c:pt>
                <c:pt idx="207">
                  <c:v>0.11538461538461539</c:v>
                </c:pt>
                <c:pt idx="208">
                  <c:v>0.14570858283433133</c:v>
                </c:pt>
                <c:pt idx="209">
                  <c:v>0.13585746102449889</c:v>
                </c:pt>
                <c:pt idx="210">
                  <c:v>0.12869565217391304</c:v>
                </c:pt>
                <c:pt idx="211">
                  <c:v>9.2473118279569888E-2</c:v>
                </c:pt>
                <c:pt idx="212">
                  <c:v>0.12968299711815562</c:v>
                </c:pt>
                <c:pt idx="213">
                  <c:v>0.12658227848101267</c:v>
                </c:pt>
                <c:pt idx="214">
                  <c:v>0.12662337662337661</c:v>
                </c:pt>
                <c:pt idx="215">
                  <c:v>0.11070110701107011</c:v>
                </c:pt>
                <c:pt idx="216">
                  <c:v>5.7142857142857141E-2</c:v>
                </c:pt>
              </c:numCache>
            </c:numRef>
          </c:val>
          <c:extLst>
            <c:ext xmlns:c16="http://schemas.microsoft.com/office/drawing/2014/chart" uri="{C3380CC4-5D6E-409C-BE32-E72D297353CC}">
              <c16:uniqueId val="{00000005-5ABA-4608-98AA-34CA378F6D0D}"/>
            </c:ext>
          </c:extLst>
        </c:ser>
        <c:ser>
          <c:idx val="6"/>
          <c:order val="6"/>
          <c:tx>
            <c:strRef>
              <c:f>'Age-1'!$B$112:$C$112</c:f>
              <c:strCache>
                <c:ptCount val="2"/>
                <c:pt idx="0">
                  <c:v>60-69</c:v>
                </c:pt>
              </c:strCache>
            </c:strRef>
          </c:tx>
          <c:spPr>
            <a:solidFill>
              <a:schemeClr val="accent1">
                <a:lumMod val="60000"/>
              </a:schemeClr>
            </a:solidFill>
            <a:ln>
              <a:noFill/>
            </a:ln>
            <a:effectLst/>
          </c:spPr>
          <c:invertIfNegative val="0"/>
          <c:cat>
            <c:strRef>
              <c:f>'Age-1'!$E$105:$HM$105</c:f>
              <c:strCache>
                <c:ptCount val="217"/>
                <c:pt idx="0">
                  <c:v>20/Jan</c:v>
                </c:pt>
                <c:pt idx="1">
                  <c:v>29/Jan</c:v>
                </c:pt>
                <c:pt idx="2">
                  <c:v>31/Jan</c:v>
                </c:pt>
                <c:pt idx="3">
                  <c:v>01/Feb</c:v>
                </c:pt>
                <c:pt idx="4">
                  <c:v>03/Feb</c:v>
                </c:pt>
                <c:pt idx="5">
                  <c:v>06/Feb</c:v>
                </c:pt>
                <c:pt idx="6">
                  <c:v>07/Feb</c:v>
                </c:pt>
                <c:pt idx="7">
                  <c:v>10/Feb</c:v>
                </c:pt>
                <c:pt idx="8">
                  <c:v>11/Feb</c:v>
                </c:pt>
                <c:pt idx="9">
                  <c:v>12/Feb</c:v>
                </c:pt>
                <c:pt idx="10">
                  <c:v>13/Feb</c:v>
                </c:pt>
                <c:pt idx="11">
                  <c:v>14/Feb</c:v>
                </c:pt>
                <c:pt idx="12">
                  <c:v>15/Feb</c:v>
                </c:pt>
                <c:pt idx="13">
                  <c:v>16/Feb</c:v>
                </c:pt>
                <c:pt idx="14">
                  <c:v>17/Feb</c:v>
                </c:pt>
                <c:pt idx="15">
                  <c:v>18/Feb</c:v>
                </c:pt>
                <c:pt idx="16">
                  <c:v>19/Feb</c:v>
                </c:pt>
                <c:pt idx="17">
                  <c:v>20/Feb</c:v>
                </c:pt>
                <c:pt idx="18">
                  <c:v>21/Feb</c:v>
                </c:pt>
                <c:pt idx="19">
                  <c:v>22/Feb</c:v>
                </c:pt>
                <c:pt idx="20">
                  <c:v>23/Feb</c:v>
                </c:pt>
                <c:pt idx="21">
                  <c:v>24/Feb</c:v>
                </c:pt>
                <c:pt idx="22">
                  <c:v>25/Feb</c:v>
                </c:pt>
                <c:pt idx="23">
                  <c:v>26/Feb</c:v>
                </c:pt>
                <c:pt idx="24">
                  <c:v>27/Feb</c:v>
                </c:pt>
                <c:pt idx="25">
                  <c:v>28/Feb</c:v>
                </c:pt>
                <c:pt idx="26">
                  <c:v>29/Feb</c:v>
                </c:pt>
                <c:pt idx="27">
                  <c:v>01/Mar</c:v>
                </c:pt>
                <c:pt idx="28">
                  <c:v>02/Mar</c:v>
                </c:pt>
                <c:pt idx="29">
                  <c:v>03/Mar</c:v>
                </c:pt>
                <c:pt idx="30">
                  <c:v>04/Mar</c:v>
                </c:pt>
                <c:pt idx="31">
                  <c:v>05/Mar</c:v>
                </c:pt>
                <c:pt idx="32">
                  <c:v>06/Mar</c:v>
                </c:pt>
                <c:pt idx="33">
                  <c:v>07/Mar</c:v>
                </c:pt>
                <c:pt idx="34">
                  <c:v>08/Mar</c:v>
                </c:pt>
                <c:pt idx="35">
                  <c:v>09/Mar</c:v>
                </c:pt>
                <c:pt idx="36">
                  <c:v>10/Mar</c:v>
                </c:pt>
                <c:pt idx="37">
                  <c:v>11/Mar</c:v>
                </c:pt>
                <c:pt idx="38">
                  <c:v>12/Mar</c:v>
                </c:pt>
                <c:pt idx="39">
                  <c:v>13/Mar</c:v>
                </c:pt>
                <c:pt idx="40">
                  <c:v>14/Mar</c:v>
                </c:pt>
                <c:pt idx="41">
                  <c:v>15/Mar</c:v>
                </c:pt>
                <c:pt idx="42">
                  <c:v>16/Mar</c:v>
                </c:pt>
                <c:pt idx="43">
                  <c:v>17/Mar</c:v>
                </c:pt>
                <c:pt idx="44">
                  <c:v>18/Mar</c:v>
                </c:pt>
                <c:pt idx="45">
                  <c:v>19/Mar</c:v>
                </c:pt>
                <c:pt idx="46">
                  <c:v>20/Mar</c:v>
                </c:pt>
                <c:pt idx="47">
                  <c:v>21/Mar</c:v>
                </c:pt>
                <c:pt idx="48">
                  <c:v>22/Mar</c:v>
                </c:pt>
                <c:pt idx="49">
                  <c:v>23/Mar</c:v>
                </c:pt>
                <c:pt idx="50">
                  <c:v>24/Mar</c:v>
                </c:pt>
                <c:pt idx="51">
                  <c:v>25/Mar</c:v>
                </c:pt>
                <c:pt idx="52">
                  <c:v>26/Mar</c:v>
                </c:pt>
                <c:pt idx="53">
                  <c:v>27/Mar</c:v>
                </c:pt>
                <c:pt idx="54">
                  <c:v>28/Mar</c:v>
                </c:pt>
                <c:pt idx="55">
                  <c:v>29/Mar</c:v>
                </c:pt>
                <c:pt idx="56">
                  <c:v>30/Mar</c:v>
                </c:pt>
                <c:pt idx="57">
                  <c:v>31/Mar</c:v>
                </c:pt>
                <c:pt idx="58">
                  <c:v>01/Apr</c:v>
                </c:pt>
                <c:pt idx="59">
                  <c:v>02/Apr</c:v>
                </c:pt>
                <c:pt idx="60">
                  <c:v>03/Apr</c:v>
                </c:pt>
                <c:pt idx="61">
                  <c:v>04/Apr</c:v>
                </c:pt>
                <c:pt idx="62">
                  <c:v>05/Apr</c:v>
                </c:pt>
                <c:pt idx="63">
                  <c:v>06/Apr</c:v>
                </c:pt>
                <c:pt idx="64">
                  <c:v>07/Apr</c:v>
                </c:pt>
                <c:pt idx="65">
                  <c:v>08/Apr</c:v>
                </c:pt>
                <c:pt idx="66">
                  <c:v>09/Apr</c:v>
                </c:pt>
                <c:pt idx="67">
                  <c:v>10/Apr</c:v>
                </c:pt>
                <c:pt idx="68">
                  <c:v>11/Apr</c:v>
                </c:pt>
                <c:pt idx="69">
                  <c:v>12/Apr</c:v>
                </c:pt>
                <c:pt idx="70">
                  <c:v>13/Apr</c:v>
                </c:pt>
                <c:pt idx="71">
                  <c:v>14/Apr</c:v>
                </c:pt>
                <c:pt idx="72">
                  <c:v>15/Apr</c:v>
                </c:pt>
                <c:pt idx="73">
                  <c:v>16/Apr</c:v>
                </c:pt>
                <c:pt idx="74">
                  <c:v>17/Apr</c:v>
                </c:pt>
                <c:pt idx="75">
                  <c:v>18/Apr</c:v>
                </c:pt>
                <c:pt idx="76">
                  <c:v>19/Apr</c:v>
                </c:pt>
                <c:pt idx="77">
                  <c:v>20/Apr</c:v>
                </c:pt>
                <c:pt idx="78">
                  <c:v>21/Apr</c:v>
                </c:pt>
                <c:pt idx="79">
                  <c:v>22/Apr</c:v>
                </c:pt>
                <c:pt idx="80">
                  <c:v>23/Apr</c:v>
                </c:pt>
                <c:pt idx="81">
                  <c:v>24/Apr</c:v>
                </c:pt>
                <c:pt idx="82">
                  <c:v>25/Apr</c:v>
                </c:pt>
                <c:pt idx="83">
                  <c:v>26/Apr</c:v>
                </c:pt>
                <c:pt idx="84">
                  <c:v>27/Apr</c:v>
                </c:pt>
                <c:pt idx="85">
                  <c:v>28/Apr</c:v>
                </c:pt>
                <c:pt idx="86">
                  <c:v>29/Apr</c:v>
                </c:pt>
                <c:pt idx="87">
                  <c:v>30/Apr</c:v>
                </c:pt>
                <c:pt idx="88">
                  <c:v>01/May</c:v>
                </c:pt>
                <c:pt idx="89">
                  <c:v>02/May</c:v>
                </c:pt>
                <c:pt idx="90">
                  <c:v>03/May</c:v>
                </c:pt>
                <c:pt idx="91">
                  <c:v>04/May</c:v>
                </c:pt>
                <c:pt idx="92">
                  <c:v>05/May</c:v>
                </c:pt>
                <c:pt idx="93">
                  <c:v>06/May</c:v>
                </c:pt>
                <c:pt idx="94">
                  <c:v>07/May</c:v>
                </c:pt>
                <c:pt idx="95">
                  <c:v>08/May</c:v>
                </c:pt>
                <c:pt idx="96">
                  <c:v>09/May</c:v>
                </c:pt>
                <c:pt idx="97">
                  <c:v>10/May</c:v>
                </c:pt>
                <c:pt idx="98">
                  <c:v>11/May</c:v>
                </c:pt>
                <c:pt idx="99">
                  <c:v>12/May</c:v>
                </c:pt>
                <c:pt idx="100">
                  <c:v>13/May</c:v>
                </c:pt>
                <c:pt idx="101">
                  <c:v>14/May</c:v>
                </c:pt>
                <c:pt idx="102">
                  <c:v>15/May</c:v>
                </c:pt>
                <c:pt idx="103">
                  <c:v>16/May</c:v>
                </c:pt>
                <c:pt idx="104">
                  <c:v>17/May</c:v>
                </c:pt>
                <c:pt idx="105">
                  <c:v>18/May</c:v>
                </c:pt>
                <c:pt idx="106">
                  <c:v>19/May</c:v>
                </c:pt>
                <c:pt idx="107">
                  <c:v>20/May</c:v>
                </c:pt>
                <c:pt idx="108">
                  <c:v>21/May</c:v>
                </c:pt>
                <c:pt idx="109">
                  <c:v>22/May</c:v>
                </c:pt>
                <c:pt idx="110">
                  <c:v>23/May</c:v>
                </c:pt>
                <c:pt idx="111">
                  <c:v>24/May</c:v>
                </c:pt>
                <c:pt idx="112">
                  <c:v>25/May</c:v>
                </c:pt>
                <c:pt idx="113">
                  <c:v>26/May</c:v>
                </c:pt>
                <c:pt idx="114">
                  <c:v>27/May</c:v>
                </c:pt>
                <c:pt idx="115">
                  <c:v>28/May</c:v>
                </c:pt>
                <c:pt idx="116">
                  <c:v>29/May</c:v>
                </c:pt>
                <c:pt idx="117">
                  <c:v>30/May</c:v>
                </c:pt>
                <c:pt idx="118">
                  <c:v>31/May</c:v>
                </c:pt>
                <c:pt idx="119">
                  <c:v>01/Jun</c:v>
                </c:pt>
                <c:pt idx="120">
                  <c:v>02/Jun</c:v>
                </c:pt>
                <c:pt idx="121">
                  <c:v>03/Jun</c:v>
                </c:pt>
                <c:pt idx="122">
                  <c:v>04/Jun</c:v>
                </c:pt>
                <c:pt idx="123">
                  <c:v>05/Jun</c:v>
                </c:pt>
                <c:pt idx="124">
                  <c:v>06/Jun</c:v>
                </c:pt>
                <c:pt idx="125">
                  <c:v>07/Jun</c:v>
                </c:pt>
                <c:pt idx="126">
                  <c:v>08/Jun</c:v>
                </c:pt>
                <c:pt idx="127">
                  <c:v>09/Jun</c:v>
                </c:pt>
                <c:pt idx="128">
                  <c:v>10/Jun</c:v>
                </c:pt>
                <c:pt idx="129">
                  <c:v>11/Jun</c:v>
                </c:pt>
                <c:pt idx="130">
                  <c:v>12/Jun</c:v>
                </c:pt>
                <c:pt idx="131">
                  <c:v>13/Jun</c:v>
                </c:pt>
                <c:pt idx="132">
                  <c:v>14/Jun</c:v>
                </c:pt>
                <c:pt idx="133">
                  <c:v>15/Jun</c:v>
                </c:pt>
                <c:pt idx="134">
                  <c:v>16/Jun</c:v>
                </c:pt>
                <c:pt idx="135">
                  <c:v>17/Jun</c:v>
                </c:pt>
                <c:pt idx="136">
                  <c:v>18/Jun</c:v>
                </c:pt>
                <c:pt idx="137">
                  <c:v>19/Jun</c:v>
                </c:pt>
                <c:pt idx="138">
                  <c:v>20/Jun</c:v>
                </c:pt>
                <c:pt idx="139">
                  <c:v>21/Jun</c:v>
                </c:pt>
                <c:pt idx="140">
                  <c:v>22/Jun</c:v>
                </c:pt>
                <c:pt idx="141">
                  <c:v>23/Jun</c:v>
                </c:pt>
                <c:pt idx="142">
                  <c:v>24/Jun</c:v>
                </c:pt>
                <c:pt idx="143">
                  <c:v>25/Jun</c:v>
                </c:pt>
                <c:pt idx="144">
                  <c:v>26/Jun</c:v>
                </c:pt>
                <c:pt idx="145">
                  <c:v>27/Jun</c:v>
                </c:pt>
                <c:pt idx="146">
                  <c:v>28/Jun</c:v>
                </c:pt>
                <c:pt idx="147">
                  <c:v>29/Jun</c:v>
                </c:pt>
                <c:pt idx="148">
                  <c:v>30/Jun</c:v>
                </c:pt>
                <c:pt idx="149">
                  <c:v>01/Jul</c:v>
                </c:pt>
                <c:pt idx="150">
                  <c:v>02/Jul</c:v>
                </c:pt>
                <c:pt idx="151">
                  <c:v>03/Jul</c:v>
                </c:pt>
                <c:pt idx="152">
                  <c:v>04/Jul</c:v>
                </c:pt>
                <c:pt idx="153">
                  <c:v>05/Jul</c:v>
                </c:pt>
                <c:pt idx="154">
                  <c:v>06/Jul</c:v>
                </c:pt>
                <c:pt idx="155">
                  <c:v>07/Jul</c:v>
                </c:pt>
                <c:pt idx="156">
                  <c:v>08/Jul</c:v>
                </c:pt>
                <c:pt idx="157">
                  <c:v>09/Jul</c:v>
                </c:pt>
                <c:pt idx="158">
                  <c:v>10/Jul</c:v>
                </c:pt>
                <c:pt idx="159">
                  <c:v>11/Jul</c:v>
                </c:pt>
                <c:pt idx="160">
                  <c:v>12/Jul</c:v>
                </c:pt>
                <c:pt idx="161">
                  <c:v>13/Jul</c:v>
                </c:pt>
                <c:pt idx="162">
                  <c:v>14/Jul</c:v>
                </c:pt>
                <c:pt idx="163">
                  <c:v>15/Jul</c:v>
                </c:pt>
                <c:pt idx="164">
                  <c:v>16/Jul</c:v>
                </c:pt>
                <c:pt idx="165">
                  <c:v>17/Jul</c:v>
                </c:pt>
                <c:pt idx="166">
                  <c:v>18/Jul</c:v>
                </c:pt>
                <c:pt idx="167">
                  <c:v>19/Jul</c:v>
                </c:pt>
                <c:pt idx="168">
                  <c:v>20/Jul</c:v>
                </c:pt>
                <c:pt idx="169">
                  <c:v>21/Jul</c:v>
                </c:pt>
                <c:pt idx="170">
                  <c:v>22/Jul</c:v>
                </c:pt>
                <c:pt idx="171">
                  <c:v>23/Jul</c:v>
                </c:pt>
                <c:pt idx="172">
                  <c:v>24/Jul</c:v>
                </c:pt>
                <c:pt idx="173">
                  <c:v>25/Jul</c:v>
                </c:pt>
                <c:pt idx="174">
                  <c:v>26/Jul</c:v>
                </c:pt>
                <c:pt idx="175">
                  <c:v>27/Jul</c:v>
                </c:pt>
                <c:pt idx="176">
                  <c:v>28/Jul</c:v>
                </c:pt>
                <c:pt idx="177">
                  <c:v>29/Jul</c:v>
                </c:pt>
                <c:pt idx="178">
                  <c:v>30/Jul</c:v>
                </c:pt>
                <c:pt idx="179">
                  <c:v>31/Jul</c:v>
                </c:pt>
                <c:pt idx="180">
                  <c:v>01/Aug</c:v>
                </c:pt>
                <c:pt idx="181">
                  <c:v>02/Aug</c:v>
                </c:pt>
                <c:pt idx="182">
                  <c:v>03/Aug</c:v>
                </c:pt>
                <c:pt idx="183">
                  <c:v>04/Aug</c:v>
                </c:pt>
                <c:pt idx="184">
                  <c:v>05/Aug</c:v>
                </c:pt>
                <c:pt idx="185">
                  <c:v>06/Aug</c:v>
                </c:pt>
                <c:pt idx="186">
                  <c:v>07/Aug</c:v>
                </c:pt>
                <c:pt idx="187">
                  <c:v>08/Aug</c:v>
                </c:pt>
                <c:pt idx="188">
                  <c:v>09/Aug</c:v>
                </c:pt>
                <c:pt idx="189">
                  <c:v>10/Aug</c:v>
                </c:pt>
                <c:pt idx="190">
                  <c:v>11/Aug</c:v>
                </c:pt>
                <c:pt idx="191">
                  <c:v>12/Aug</c:v>
                </c:pt>
                <c:pt idx="192">
                  <c:v>13/Aug</c:v>
                </c:pt>
                <c:pt idx="193">
                  <c:v>14/Aug</c:v>
                </c:pt>
                <c:pt idx="194">
                  <c:v>15/Aug</c:v>
                </c:pt>
                <c:pt idx="195">
                  <c:v>16/Aug</c:v>
                </c:pt>
                <c:pt idx="196">
                  <c:v>17/Aug</c:v>
                </c:pt>
                <c:pt idx="197">
                  <c:v>18/Aug</c:v>
                </c:pt>
                <c:pt idx="198">
                  <c:v>19/Aug</c:v>
                </c:pt>
                <c:pt idx="199">
                  <c:v>20/Aug</c:v>
                </c:pt>
                <c:pt idx="200">
                  <c:v>21/Aug</c:v>
                </c:pt>
                <c:pt idx="201">
                  <c:v>22/Aug</c:v>
                </c:pt>
                <c:pt idx="202">
                  <c:v>23/Aug</c:v>
                </c:pt>
                <c:pt idx="203">
                  <c:v>24/Aug</c:v>
                </c:pt>
                <c:pt idx="204">
                  <c:v>25/Aug</c:v>
                </c:pt>
                <c:pt idx="205">
                  <c:v>26/Aug</c:v>
                </c:pt>
                <c:pt idx="206">
                  <c:v>27/Aug</c:v>
                </c:pt>
                <c:pt idx="207">
                  <c:v>28/Aug</c:v>
                </c:pt>
                <c:pt idx="208">
                  <c:v>29/Aug</c:v>
                </c:pt>
                <c:pt idx="209">
                  <c:v>30/Aug</c:v>
                </c:pt>
                <c:pt idx="210">
                  <c:v>31/Aug</c:v>
                </c:pt>
                <c:pt idx="211">
                  <c:v>01/Sep</c:v>
                </c:pt>
                <c:pt idx="212">
                  <c:v>02/Sep</c:v>
                </c:pt>
                <c:pt idx="213">
                  <c:v>03/Sep</c:v>
                </c:pt>
                <c:pt idx="214">
                  <c:v>04/Sep</c:v>
                </c:pt>
                <c:pt idx="215">
                  <c:v>05/Sep</c:v>
                </c:pt>
                <c:pt idx="216">
                  <c:v>06/Sep</c:v>
                </c:pt>
              </c:strCache>
            </c:strRef>
          </c:cat>
          <c:val>
            <c:numRef>
              <c:f>'Age-1'!$E$112:$HM$112</c:f>
              <c:numCache>
                <c:formatCode>0%</c:formatCode>
                <c:ptCount val="217"/>
                <c:pt idx="0">
                  <c:v>0</c:v>
                </c:pt>
                <c:pt idx="1">
                  <c:v>0</c:v>
                </c:pt>
                <c:pt idx="2">
                  <c:v>0</c:v>
                </c:pt>
                <c:pt idx="3">
                  <c:v>0.66666666666666663</c:v>
                </c:pt>
                <c:pt idx="4">
                  <c:v>0</c:v>
                </c:pt>
                <c:pt idx="5">
                  <c:v>0</c:v>
                </c:pt>
                <c:pt idx="6">
                  <c:v>0</c:v>
                </c:pt>
                <c:pt idx="7">
                  <c:v>0.75</c:v>
                </c:pt>
                <c:pt idx="8">
                  <c:v>0</c:v>
                </c:pt>
                <c:pt idx="9">
                  <c:v>0</c:v>
                </c:pt>
                <c:pt idx="10">
                  <c:v>0</c:v>
                </c:pt>
                <c:pt idx="11">
                  <c:v>0.25</c:v>
                </c:pt>
                <c:pt idx="12">
                  <c:v>0.5</c:v>
                </c:pt>
                <c:pt idx="13">
                  <c:v>0.33333333333333331</c:v>
                </c:pt>
                <c:pt idx="14">
                  <c:v>0.33333333333333331</c:v>
                </c:pt>
                <c:pt idx="15">
                  <c:v>0</c:v>
                </c:pt>
                <c:pt idx="16">
                  <c:v>0.4</c:v>
                </c:pt>
                <c:pt idx="17">
                  <c:v>0</c:v>
                </c:pt>
                <c:pt idx="18">
                  <c:v>0.1111111111111111</c:v>
                </c:pt>
                <c:pt idx="19">
                  <c:v>0.2</c:v>
                </c:pt>
                <c:pt idx="20">
                  <c:v>0.1</c:v>
                </c:pt>
                <c:pt idx="21">
                  <c:v>0.18181818181818182</c:v>
                </c:pt>
                <c:pt idx="22">
                  <c:v>0.125</c:v>
                </c:pt>
                <c:pt idx="23">
                  <c:v>9.0909090909090912E-2</c:v>
                </c:pt>
                <c:pt idx="24">
                  <c:v>9.8360655737704916E-2</c:v>
                </c:pt>
                <c:pt idx="25">
                  <c:v>6.3492063492063489E-2</c:v>
                </c:pt>
                <c:pt idx="26">
                  <c:v>0.12307692307692308</c:v>
                </c:pt>
                <c:pt idx="27">
                  <c:v>0.11940298507462686</c:v>
                </c:pt>
                <c:pt idx="28">
                  <c:v>0.18439716312056736</c:v>
                </c:pt>
                <c:pt idx="29">
                  <c:v>0.15079365079365079</c:v>
                </c:pt>
                <c:pt idx="30">
                  <c:v>0.19424460431654678</c:v>
                </c:pt>
                <c:pt idx="31">
                  <c:v>0.20481927710843373</c:v>
                </c:pt>
                <c:pt idx="32">
                  <c:v>0.18316831683168316</c:v>
                </c:pt>
                <c:pt idx="33">
                  <c:v>0.16806722689075632</c:v>
                </c:pt>
                <c:pt idx="34">
                  <c:v>0.16115702479338842</c:v>
                </c:pt>
                <c:pt idx="35">
                  <c:v>0.17303370786516853</c:v>
                </c:pt>
                <c:pt idx="36">
                  <c:v>0.19714964370546317</c:v>
                </c:pt>
                <c:pt idx="37">
                  <c:v>0.19696969696969696</c:v>
                </c:pt>
                <c:pt idx="38">
                  <c:v>0.1875</c:v>
                </c:pt>
                <c:pt idx="39">
                  <c:v>0.18814814814814815</c:v>
                </c:pt>
                <c:pt idx="40">
                  <c:v>0.16258992805755396</c:v>
                </c:pt>
                <c:pt idx="41">
                  <c:v>0.20739762219286659</c:v>
                </c:pt>
                <c:pt idx="42">
                  <c:v>0.17836812144212524</c:v>
                </c:pt>
                <c:pt idx="43">
                  <c:v>0.16868932038834952</c:v>
                </c:pt>
                <c:pt idx="44">
                  <c:v>0.16203703703703703</c:v>
                </c:pt>
                <c:pt idx="45">
                  <c:v>0.18325242718446602</c:v>
                </c:pt>
                <c:pt idx="46">
                  <c:v>0.16649949849548645</c:v>
                </c:pt>
                <c:pt idx="47">
                  <c:v>0.15922107674684993</c:v>
                </c:pt>
                <c:pt idx="48">
                  <c:v>0.11631016042780749</c:v>
                </c:pt>
                <c:pt idx="49">
                  <c:v>0.14381270903010032</c:v>
                </c:pt>
                <c:pt idx="50">
                  <c:v>0.15887850467289719</c:v>
                </c:pt>
                <c:pt idx="51">
                  <c:v>0.13216715257531583</c:v>
                </c:pt>
                <c:pt idx="52">
                  <c:v>0.16207627118644069</c:v>
                </c:pt>
                <c:pt idx="53">
                  <c:v>0.1167608286252354</c:v>
                </c:pt>
                <c:pt idx="54">
                  <c:v>0.12937062937062938</c:v>
                </c:pt>
                <c:pt idx="55">
                  <c:v>0.14499999999999999</c:v>
                </c:pt>
                <c:pt idx="56">
                  <c:v>0.14171122994652408</c:v>
                </c:pt>
                <c:pt idx="57">
                  <c:v>0.12206572769953052</c:v>
                </c:pt>
                <c:pt idx="58">
                  <c:v>0.12354521038495972</c:v>
                </c:pt>
                <c:pt idx="59">
                  <c:v>0.10341463414634146</c:v>
                </c:pt>
                <c:pt idx="60">
                  <c:v>0.1065651760228354</c:v>
                </c:pt>
                <c:pt idx="61">
                  <c:v>0.10642570281124498</c:v>
                </c:pt>
                <c:pt idx="62">
                  <c:v>0.12086513994910941</c:v>
                </c:pt>
                <c:pt idx="63">
                  <c:v>0.11401218450826806</c:v>
                </c:pt>
                <c:pt idx="64">
                  <c:v>0.11133400200601805</c:v>
                </c:pt>
                <c:pt idx="65">
                  <c:v>9.8550724637681164E-2</c:v>
                </c:pt>
                <c:pt idx="66">
                  <c:v>0.10901001112347053</c:v>
                </c:pt>
                <c:pt idx="67">
                  <c:v>0.10865191146881288</c:v>
                </c:pt>
                <c:pt idx="68">
                  <c:v>0.12980769230769232</c:v>
                </c:pt>
                <c:pt idx="69">
                  <c:v>0.12771739130434784</c:v>
                </c:pt>
                <c:pt idx="70">
                  <c:v>9.8191214470284241E-2</c:v>
                </c:pt>
                <c:pt idx="71">
                  <c:v>0.10491367861885791</c:v>
                </c:pt>
                <c:pt idx="72">
                  <c:v>9.2493297587131373E-2</c:v>
                </c:pt>
                <c:pt idx="73">
                  <c:v>0.10384068278805121</c:v>
                </c:pt>
                <c:pt idx="74">
                  <c:v>0.10171919770773639</c:v>
                </c:pt>
                <c:pt idx="75">
                  <c:v>9.9009900990099015E-2</c:v>
                </c:pt>
                <c:pt idx="76">
                  <c:v>0.12280701754385964</c:v>
                </c:pt>
                <c:pt idx="77">
                  <c:v>0.10648148148148148</c:v>
                </c:pt>
                <c:pt idx="78">
                  <c:v>8.2978723404255314E-2</c:v>
                </c:pt>
                <c:pt idx="79">
                  <c:v>9.0517241379310345E-2</c:v>
                </c:pt>
                <c:pt idx="80">
                  <c:v>9.0464547677261614E-2</c:v>
                </c:pt>
                <c:pt idx="81">
                  <c:v>8.4788029925187039E-2</c:v>
                </c:pt>
                <c:pt idx="82">
                  <c:v>0.11420612813370473</c:v>
                </c:pt>
                <c:pt idx="83">
                  <c:v>0.10616438356164383</c:v>
                </c:pt>
                <c:pt idx="84">
                  <c:v>0.13149847094801223</c:v>
                </c:pt>
                <c:pt idx="85">
                  <c:v>0.10542168674698796</c:v>
                </c:pt>
                <c:pt idx="86">
                  <c:v>0.11501597444089456</c:v>
                </c:pt>
                <c:pt idx="87">
                  <c:v>8.7591240875912413E-2</c:v>
                </c:pt>
                <c:pt idx="88">
                  <c:v>8.6567164179104483E-2</c:v>
                </c:pt>
                <c:pt idx="89">
                  <c:v>0.10970464135021098</c:v>
                </c:pt>
                <c:pt idx="90">
                  <c:v>9.569377990430622E-2</c:v>
                </c:pt>
                <c:pt idx="91">
                  <c:v>0.10150375939849623</c:v>
                </c:pt>
                <c:pt idx="92">
                  <c:v>9.8522167487684734E-2</c:v>
                </c:pt>
                <c:pt idx="93">
                  <c:v>9.6774193548387094E-2</c:v>
                </c:pt>
                <c:pt idx="94">
                  <c:v>0.1</c:v>
                </c:pt>
                <c:pt idx="95">
                  <c:v>0.11</c:v>
                </c:pt>
                <c:pt idx="96">
                  <c:v>9.7938144329896906E-2</c:v>
                </c:pt>
                <c:pt idx="97">
                  <c:v>7.8947368421052627E-2</c:v>
                </c:pt>
                <c:pt idx="98">
                  <c:v>0.11304347826086956</c:v>
                </c:pt>
                <c:pt idx="99">
                  <c:v>0.10869565217391304</c:v>
                </c:pt>
                <c:pt idx="100">
                  <c:v>0.10795454545454546</c:v>
                </c:pt>
                <c:pt idx="101">
                  <c:v>0.14383561643835616</c:v>
                </c:pt>
                <c:pt idx="102">
                  <c:v>8.8757396449704137E-2</c:v>
                </c:pt>
                <c:pt idx="103">
                  <c:v>0.13868613138686131</c:v>
                </c:pt>
                <c:pt idx="104">
                  <c:v>0.13043478260869565</c:v>
                </c:pt>
                <c:pt idx="105">
                  <c:v>7.4468085106382975E-2</c:v>
                </c:pt>
                <c:pt idx="106">
                  <c:v>6.1224489795918366E-2</c:v>
                </c:pt>
                <c:pt idx="107">
                  <c:v>0.1</c:v>
                </c:pt>
                <c:pt idx="108">
                  <c:v>0.12562814070351758</c:v>
                </c:pt>
                <c:pt idx="109">
                  <c:v>0.10396039603960396</c:v>
                </c:pt>
                <c:pt idx="110">
                  <c:v>9.2896174863387984E-2</c:v>
                </c:pt>
                <c:pt idx="111">
                  <c:v>0.11666666666666667</c:v>
                </c:pt>
                <c:pt idx="112">
                  <c:v>9.2307692307692313E-2</c:v>
                </c:pt>
                <c:pt idx="113">
                  <c:v>0.1048951048951049</c:v>
                </c:pt>
                <c:pt idx="114">
                  <c:v>7.9754601226993863E-2</c:v>
                </c:pt>
                <c:pt idx="115">
                  <c:v>5.5944055944055944E-2</c:v>
                </c:pt>
                <c:pt idx="116">
                  <c:v>7.8014184397163122E-2</c:v>
                </c:pt>
                <c:pt idx="117">
                  <c:v>7.7844311377245512E-2</c:v>
                </c:pt>
                <c:pt idx="118">
                  <c:v>8.8709677419354843E-2</c:v>
                </c:pt>
                <c:pt idx="119">
                  <c:v>9.7560975609756101E-2</c:v>
                </c:pt>
                <c:pt idx="120">
                  <c:v>7.9136690647482008E-2</c:v>
                </c:pt>
                <c:pt idx="121">
                  <c:v>0.10738255033557047</c:v>
                </c:pt>
                <c:pt idx="122">
                  <c:v>0.10526315789473684</c:v>
                </c:pt>
                <c:pt idx="123">
                  <c:v>0.10588235294117647</c:v>
                </c:pt>
                <c:pt idx="124">
                  <c:v>9.4339622641509441E-2</c:v>
                </c:pt>
                <c:pt idx="125">
                  <c:v>7.8431372549019607E-2</c:v>
                </c:pt>
                <c:pt idx="126">
                  <c:v>0.10344827586206896</c:v>
                </c:pt>
                <c:pt idx="127">
                  <c:v>5.9259259259259262E-2</c:v>
                </c:pt>
                <c:pt idx="128">
                  <c:v>8.8050314465408799E-2</c:v>
                </c:pt>
                <c:pt idx="129">
                  <c:v>0.11851851851851852</c:v>
                </c:pt>
                <c:pt idx="130">
                  <c:v>7.2463768115942032E-2</c:v>
                </c:pt>
                <c:pt idx="131">
                  <c:v>6.3063063063063057E-2</c:v>
                </c:pt>
                <c:pt idx="132">
                  <c:v>8.7378640776699032E-2</c:v>
                </c:pt>
                <c:pt idx="133">
                  <c:v>4.3103448275862072E-2</c:v>
                </c:pt>
                <c:pt idx="134">
                  <c:v>6.097560975609756E-2</c:v>
                </c:pt>
                <c:pt idx="135">
                  <c:v>9.5744680851063829E-2</c:v>
                </c:pt>
                <c:pt idx="136">
                  <c:v>8.8235294117647065E-2</c:v>
                </c:pt>
                <c:pt idx="137">
                  <c:v>8.2191780821917804E-2</c:v>
                </c:pt>
                <c:pt idx="138">
                  <c:v>5.128205128205128E-2</c:v>
                </c:pt>
                <c:pt idx="139">
                  <c:v>5.3571428571428568E-2</c:v>
                </c:pt>
                <c:pt idx="140">
                  <c:v>8.6419753086419748E-2</c:v>
                </c:pt>
                <c:pt idx="141">
                  <c:v>0.1</c:v>
                </c:pt>
                <c:pt idx="142">
                  <c:v>7.6923076923076927E-2</c:v>
                </c:pt>
                <c:pt idx="143">
                  <c:v>1.3333333333333334E-2</c:v>
                </c:pt>
                <c:pt idx="144">
                  <c:v>0.05</c:v>
                </c:pt>
                <c:pt idx="145">
                  <c:v>0.04</c:v>
                </c:pt>
                <c:pt idx="146">
                  <c:v>6.7796610169491525E-2</c:v>
                </c:pt>
                <c:pt idx="147">
                  <c:v>0.08</c:v>
                </c:pt>
                <c:pt idx="148">
                  <c:v>8.1967213114754092E-2</c:v>
                </c:pt>
                <c:pt idx="149">
                  <c:v>5.4794520547945202E-2</c:v>
                </c:pt>
                <c:pt idx="150">
                  <c:v>8.1967213114754092E-2</c:v>
                </c:pt>
                <c:pt idx="151">
                  <c:v>9.6153846153846159E-2</c:v>
                </c:pt>
                <c:pt idx="152">
                  <c:v>0.13461538461538461</c:v>
                </c:pt>
                <c:pt idx="153">
                  <c:v>0.15384615384615385</c:v>
                </c:pt>
                <c:pt idx="154">
                  <c:v>2.1505376344086023E-2</c:v>
                </c:pt>
                <c:pt idx="155">
                  <c:v>6.097560975609756E-2</c:v>
                </c:pt>
                <c:pt idx="156">
                  <c:v>0.05</c:v>
                </c:pt>
                <c:pt idx="157">
                  <c:v>2.0618556701030927E-2</c:v>
                </c:pt>
                <c:pt idx="158">
                  <c:v>6.0869565217391307E-2</c:v>
                </c:pt>
                <c:pt idx="159">
                  <c:v>0.1076923076923077</c:v>
                </c:pt>
                <c:pt idx="160">
                  <c:v>0.1092436974789916</c:v>
                </c:pt>
                <c:pt idx="161">
                  <c:v>0.1</c:v>
                </c:pt>
                <c:pt idx="162">
                  <c:v>8.3333333333333329E-2</c:v>
                </c:pt>
                <c:pt idx="163">
                  <c:v>9.4339622641509441E-2</c:v>
                </c:pt>
                <c:pt idx="164">
                  <c:v>9.8591549295774641E-2</c:v>
                </c:pt>
                <c:pt idx="165">
                  <c:v>8.4656084656084651E-2</c:v>
                </c:pt>
                <c:pt idx="166">
                  <c:v>0.11176470588235295</c:v>
                </c:pt>
                <c:pt idx="167">
                  <c:v>0.1</c:v>
                </c:pt>
                <c:pt idx="168">
                  <c:v>0.10416666666666667</c:v>
                </c:pt>
                <c:pt idx="169">
                  <c:v>8.1081081081081086E-2</c:v>
                </c:pt>
                <c:pt idx="170">
                  <c:v>6.3829787234042548E-2</c:v>
                </c:pt>
                <c:pt idx="171">
                  <c:v>8.9622641509433956E-2</c:v>
                </c:pt>
                <c:pt idx="172">
                  <c:v>0.10084033613445378</c:v>
                </c:pt>
                <c:pt idx="173">
                  <c:v>0.10610932475884244</c:v>
                </c:pt>
                <c:pt idx="174">
                  <c:v>7.1684587813620068E-2</c:v>
                </c:pt>
                <c:pt idx="175">
                  <c:v>7.7981651376146793E-2</c:v>
                </c:pt>
                <c:pt idx="176">
                  <c:v>0.1</c:v>
                </c:pt>
                <c:pt idx="177">
                  <c:v>6.25E-2</c:v>
                </c:pt>
                <c:pt idx="178">
                  <c:v>6.8126520681265207E-2</c:v>
                </c:pt>
                <c:pt idx="179">
                  <c:v>8.1932773109243698E-2</c:v>
                </c:pt>
                <c:pt idx="180">
                  <c:v>7.1856287425149698E-2</c:v>
                </c:pt>
                <c:pt idx="181">
                  <c:v>5.8479532163742687E-2</c:v>
                </c:pt>
                <c:pt idx="182">
                  <c:v>6.1443932411674347E-2</c:v>
                </c:pt>
                <c:pt idx="183">
                  <c:v>8.4775086505190306E-2</c:v>
                </c:pt>
                <c:pt idx="184">
                  <c:v>7.0175438596491224E-2</c:v>
                </c:pt>
                <c:pt idx="185">
                  <c:v>6.2608695652173918E-2</c:v>
                </c:pt>
                <c:pt idx="186">
                  <c:v>5.090311986863711E-2</c:v>
                </c:pt>
                <c:pt idx="187">
                  <c:v>7.5329566854990579E-2</c:v>
                </c:pt>
                <c:pt idx="188">
                  <c:v>5.4158607350096713E-2</c:v>
                </c:pt>
                <c:pt idx="189">
                  <c:v>8.4858569051580693E-2</c:v>
                </c:pt>
                <c:pt idx="190">
                  <c:v>6.2827225130890049E-2</c:v>
                </c:pt>
                <c:pt idx="191">
                  <c:v>5.4054054054054057E-2</c:v>
                </c:pt>
                <c:pt idx="192">
                  <c:v>6.7518248175182483E-2</c:v>
                </c:pt>
                <c:pt idx="193">
                  <c:v>6.3953488372093026E-2</c:v>
                </c:pt>
                <c:pt idx="194">
                  <c:v>5.3465346534653464E-2</c:v>
                </c:pt>
                <c:pt idx="195">
                  <c:v>5.8823529411764705E-2</c:v>
                </c:pt>
                <c:pt idx="196">
                  <c:v>9.0163934426229511E-2</c:v>
                </c:pt>
                <c:pt idx="197">
                  <c:v>5.0485436893203881E-2</c:v>
                </c:pt>
                <c:pt idx="198">
                  <c:v>8.0645161290322578E-2</c:v>
                </c:pt>
                <c:pt idx="199">
                  <c:v>5.627705627705628E-2</c:v>
                </c:pt>
                <c:pt idx="200">
                  <c:v>5.5309734513274339E-2</c:v>
                </c:pt>
                <c:pt idx="201">
                  <c:v>4.9115913555992138E-2</c:v>
                </c:pt>
                <c:pt idx="202">
                  <c:v>7.9429735234215884E-2</c:v>
                </c:pt>
                <c:pt idx="203">
                  <c:v>5.019305019305019E-2</c:v>
                </c:pt>
                <c:pt idx="204">
                  <c:v>6.7518248175182483E-2</c:v>
                </c:pt>
                <c:pt idx="205">
                  <c:v>7.0270270270270274E-2</c:v>
                </c:pt>
                <c:pt idx="206">
                  <c:v>4.7619047619047616E-2</c:v>
                </c:pt>
                <c:pt idx="207">
                  <c:v>5.6680161943319839E-2</c:v>
                </c:pt>
                <c:pt idx="208">
                  <c:v>5.7884231536926151E-2</c:v>
                </c:pt>
                <c:pt idx="209">
                  <c:v>6.4587973273942098E-2</c:v>
                </c:pt>
                <c:pt idx="210">
                  <c:v>4.8695652173913043E-2</c:v>
                </c:pt>
                <c:pt idx="211">
                  <c:v>6.4516129032258063E-2</c:v>
                </c:pt>
                <c:pt idx="212">
                  <c:v>6.0518731988472622E-2</c:v>
                </c:pt>
                <c:pt idx="213">
                  <c:v>3.7974683544303799E-2</c:v>
                </c:pt>
                <c:pt idx="214">
                  <c:v>7.1428571428571425E-2</c:v>
                </c:pt>
                <c:pt idx="215">
                  <c:v>7.7490774907749083E-2</c:v>
                </c:pt>
                <c:pt idx="216">
                  <c:v>0.11428571428571428</c:v>
                </c:pt>
              </c:numCache>
            </c:numRef>
          </c:val>
          <c:extLst>
            <c:ext xmlns:c16="http://schemas.microsoft.com/office/drawing/2014/chart" uri="{C3380CC4-5D6E-409C-BE32-E72D297353CC}">
              <c16:uniqueId val="{00000006-5ABA-4608-98AA-34CA378F6D0D}"/>
            </c:ext>
          </c:extLst>
        </c:ser>
        <c:ser>
          <c:idx val="7"/>
          <c:order val="7"/>
          <c:tx>
            <c:strRef>
              <c:f>'Age-1'!$B$113:$C$113</c:f>
              <c:strCache>
                <c:ptCount val="2"/>
                <c:pt idx="0">
                  <c:v>70-79</c:v>
                </c:pt>
              </c:strCache>
            </c:strRef>
          </c:tx>
          <c:spPr>
            <a:solidFill>
              <a:schemeClr val="accent2">
                <a:lumMod val="60000"/>
              </a:schemeClr>
            </a:solidFill>
            <a:ln>
              <a:noFill/>
            </a:ln>
            <a:effectLst/>
          </c:spPr>
          <c:invertIfNegative val="0"/>
          <c:cat>
            <c:strRef>
              <c:f>'Age-1'!$E$105:$HM$105</c:f>
              <c:strCache>
                <c:ptCount val="217"/>
                <c:pt idx="0">
                  <c:v>20/Jan</c:v>
                </c:pt>
                <c:pt idx="1">
                  <c:v>29/Jan</c:v>
                </c:pt>
                <c:pt idx="2">
                  <c:v>31/Jan</c:v>
                </c:pt>
                <c:pt idx="3">
                  <c:v>01/Feb</c:v>
                </c:pt>
                <c:pt idx="4">
                  <c:v>03/Feb</c:v>
                </c:pt>
                <c:pt idx="5">
                  <c:v>06/Feb</c:v>
                </c:pt>
                <c:pt idx="6">
                  <c:v>07/Feb</c:v>
                </c:pt>
                <c:pt idx="7">
                  <c:v>10/Feb</c:v>
                </c:pt>
                <c:pt idx="8">
                  <c:v>11/Feb</c:v>
                </c:pt>
                <c:pt idx="9">
                  <c:v>12/Feb</c:v>
                </c:pt>
                <c:pt idx="10">
                  <c:v>13/Feb</c:v>
                </c:pt>
                <c:pt idx="11">
                  <c:v>14/Feb</c:v>
                </c:pt>
                <c:pt idx="12">
                  <c:v>15/Feb</c:v>
                </c:pt>
                <c:pt idx="13">
                  <c:v>16/Feb</c:v>
                </c:pt>
                <c:pt idx="14">
                  <c:v>17/Feb</c:v>
                </c:pt>
                <c:pt idx="15">
                  <c:v>18/Feb</c:v>
                </c:pt>
                <c:pt idx="16">
                  <c:v>19/Feb</c:v>
                </c:pt>
                <c:pt idx="17">
                  <c:v>20/Feb</c:v>
                </c:pt>
                <c:pt idx="18">
                  <c:v>21/Feb</c:v>
                </c:pt>
                <c:pt idx="19">
                  <c:v>22/Feb</c:v>
                </c:pt>
                <c:pt idx="20">
                  <c:v>23/Feb</c:v>
                </c:pt>
                <c:pt idx="21">
                  <c:v>24/Feb</c:v>
                </c:pt>
                <c:pt idx="22">
                  <c:v>25/Feb</c:v>
                </c:pt>
                <c:pt idx="23">
                  <c:v>26/Feb</c:v>
                </c:pt>
                <c:pt idx="24">
                  <c:v>27/Feb</c:v>
                </c:pt>
                <c:pt idx="25">
                  <c:v>28/Feb</c:v>
                </c:pt>
                <c:pt idx="26">
                  <c:v>29/Feb</c:v>
                </c:pt>
                <c:pt idx="27">
                  <c:v>01/Mar</c:v>
                </c:pt>
                <c:pt idx="28">
                  <c:v>02/Mar</c:v>
                </c:pt>
                <c:pt idx="29">
                  <c:v>03/Mar</c:v>
                </c:pt>
                <c:pt idx="30">
                  <c:v>04/Mar</c:v>
                </c:pt>
                <c:pt idx="31">
                  <c:v>05/Mar</c:v>
                </c:pt>
                <c:pt idx="32">
                  <c:v>06/Mar</c:v>
                </c:pt>
                <c:pt idx="33">
                  <c:v>07/Mar</c:v>
                </c:pt>
                <c:pt idx="34">
                  <c:v>08/Mar</c:v>
                </c:pt>
                <c:pt idx="35">
                  <c:v>09/Mar</c:v>
                </c:pt>
                <c:pt idx="36">
                  <c:v>10/Mar</c:v>
                </c:pt>
                <c:pt idx="37">
                  <c:v>11/Mar</c:v>
                </c:pt>
                <c:pt idx="38">
                  <c:v>12/Mar</c:v>
                </c:pt>
                <c:pt idx="39">
                  <c:v>13/Mar</c:v>
                </c:pt>
                <c:pt idx="40">
                  <c:v>14/Mar</c:v>
                </c:pt>
                <c:pt idx="41">
                  <c:v>15/Mar</c:v>
                </c:pt>
                <c:pt idx="42">
                  <c:v>16/Mar</c:v>
                </c:pt>
                <c:pt idx="43">
                  <c:v>17/Mar</c:v>
                </c:pt>
                <c:pt idx="44">
                  <c:v>18/Mar</c:v>
                </c:pt>
                <c:pt idx="45">
                  <c:v>19/Mar</c:v>
                </c:pt>
                <c:pt idx="46">
                  <c:v>20/Mar</c:v>
                </c:pt>
                <c:pt idx="47">
                  <c:v>21/Mar</c:v>
                </c:pt>
                <c:pt idx="48">
                  <c:v>22/Mar</c:v>
                </c:pt>
                <c:pt idx="49">
                  <c:v>23/Mar</c:v>
                </c:pt>
                <c:pt idx="50">
                  <c:v>24/Mar</c:v>
                </c:pt>
                <c:pt idx="51">
                  <c:v>25/Mar</c:v>
                </c:pt>
                <c:pt idx="52">
                  <c:v>26/Mar</c:v>
                </c:pt>
                <c:pt idx="53">
                  <c:v>27/Mar</c:v>
                </c:pt>
                <c:pt idx="54">
                  <c:v>28/Mar</c:v>
                </c:pt>
                <c:pt idx="55">
                  <c:v>29/Mar</c:v>
                </c:pt>
                <c:pt idx="56">
                  <c:v>30/Mar</c:v>
                </c:pt>
                <c:pt idx="57">
                  <c:v>31/Mar</c:v>
                </c:pt>
                <c:pt idx="58">
                  <c:v>01/Apr</c:v>
                </c:pt>
                <c:pt idx="59">
                  <c:v>02/Apr</c:v>
                </c:pt>
                <c:pt idx="60">
                  <c:v>03/Apr</c:v>
                </c:pt>
                <c:pt idx="61">
                  <c:v>04/Apr</c:v>
                </c:pt>
                <c:pt idx="62">
                  <c:v>05/Apr</c:v>
                </c:pt>
                <c:pt idx="63">
                  <c:v>06/Apr</c:v>
                </c:pt>
                <c:pt idx="64">
                  <c:v>07/Apr</c:v>
                </c:pt>
                <c:pt idx="65">
                  <c:v>08/Apr</c:v>
                </c:pt>
                <c:pt idx="66">
                  <c:v>09/Apr</c:v>
                </c:pt>
                <c:pt idx="67">
                  <c:v>10/Apr</c:v>
                </c:pt>
                <c:pt idx="68">
                  <c:v>11/Apr</c:v>
                </c:pt>
                <c:pt idx="69">
                  <c:v>12/Apr</c:v>
                </c:pt>
                <c:pt idx="70">
                  <c:v>13/Apr</c:v>
                </c:pt>
                <c:pt idx="71">
                  <c:v>14/Apr</c:v>
                </c:pt>
                <c:pt idx="72">
                  <c:v>15/Apr</c:v>
                </c:pt>
                <c:pt idx="73">
                  <c:v>16/Apr</c:v>
                </c:pt>
                <c:pt idx="74">
                  <c:v>17/Apr</c:v>
                </c:pt>
                <c:pt idx="75">
                  <c:v>18/Apr</c:v>
                </c:pt>
                <c:pt idx="76">
                  <c:v>19/Apr</c:v>
                </c:pt>
                <c:pt idx="77">
                  <c:v>20/Apr</c:v>
                </c:pt>
                <c:pt idx="78">
                  <c:v>21/Apr</c:v>
                </c:pt>
                <c:pt idx="79">
                  <c:v>22/Apr</c:v>
                </c:pt>
                <c:pt idx="80">
                  <c:v>23/Apr</c:v>
                </c:pt>
                <c:pt idx="81">
                  <c:v>24/Apr</c:v>
                </c:pt>
                <c:pt idx="82">
                  <c:v>25/Apr</c:v>
                </c:pt>
                <c:pt idx="83">
                  <c:v>26/Apr</c:v>
                </c:pt>
                <c:pt idx="84">
                  <c:v>27/Apr</c:v>
                </c:pt>
                <c:pt idx="85">
                  <c:v>28/Apr</c:v>
                </c:pt>
                <c:pt idx="86">
                  <c:v>29/Apr</c:v>
                </c:pt>
                <c:pt idx="87">
                  <c:v>30/Apr</c:v>
                </c:pt>
                <c:pt idx="88">
                  <c:v>01/May</c:v>
                </c:pt>
                <c:pt idx="89">
                  <c:v>02/May</c:v>
                </c:pt>
                <c:pt idx="90">
                  <c:v>03/May</c:v>
                </c:pt>
                <c:pt idx="91">
                  <c:v>04/May</c:v>
                </c:pt>
                <c:pt idx="92">
                  <c:v>05/May</c:v>
                </c:pt>
                <c:pt idx="93">
                  <c:v>06/May</c:v>
                </c:pt>
                <c:pt idx="94">
                  <c:v>07/May</c:v>
                </c:pt>
                <c:pt idx="95">
                  <c:v>08/May</c:v>
                </c:pt>
                <c:pt idx="96">
                  <c:v>09/May</c:v>
                </c:pt>
                <c:pt idx="97">
                  <c:v>10/May</c:v>
                </c:pt>
                <c:pt idx="98">
                  <c:v>11/May</c:v>
                </c:pt>
                <c:pt idx="99">
                  <c:v>12/May</c:v>
                </c:pt>
                <c:pt idx="100">
                  <c:v>13/May</c:v>
                </c:pt>
                <c:pt idx="101">
                  <c:v>14/May</c:v>
                </c:pt>
                <c:pt idx="102">
                  <c:v>15/May</c:v>
                </c:pt>
                <c:pt idx="103">
                  <c:v>16/May</c:v>
                </c:pt>
                <c:pt idx="104">
                  <c:v>17/May</c:v>
                </c:pt>
                <c:pt idx="105">
                  <c:v>18/May</c:v>
                </c:pt>
                <c:pt idx="106">
                  <c:v>19/May</c:v>
                </c:pt>
                <c:pt idx="107">
                  <c:v>20/May</c:v>
                </c:pt>
                <c:pt idx="108">
                  <c:v>21/May</c:v>
                </c:pt>
                <c:pt idx="109">
                  <c:v>22/May</c:v>
                </c:pt>
                <c:pt idx="110">
                  <c:v>23/May</c:v>
                </c:pt>
                <c:pt idx="111">
                  <c:v>24/May</c:v>
                </c:pt>
                <c:pt idx="112">
                  <c:v>25/May</c:v>
                </c:pt>
                <c:pt idx="113">
                  <c:v>26/May</c:v>
                </c:pt>
                <c:pt idx="114">
                  <c:v>27/May</c:v>
                </c:pt>
                <c:pt idx="115">
                  <c:v>28/May</c:v>
                </c:pt>
                <c:pt idx="116">
                  <c:v>29/May</c:v>
                </c:pt>
                <c:pt idx="117">
                  <c:v>30/May</c:v>
                </c:pt>
                <c:pt idx="118">
                  <c:v>31/May</c:v>
                </c:pt>
                <c:pt idx="119">
                  <c:v>01/Jun</c:v>
                </c:pt>
                <c:pt idx="120">
                  <c:v>02/Jun</c:v>
                </c:pt>
                <c:pt idx="121">
                  <c:v>03/Jun</c:v>
                </c:pt>
                <c:pt idx="122">
                  <c:v>04/Jun</c:v>
                </c:pt>
                <c:pt idx="123">
                  <c:v>05/Jun</c:v>
                </c:pt>
                <c:pt idx="124">
                  <c:v>06/Jun</c:v>
                </c:pt>
                <c:pt idx="125">
                  <c:v>07/Jun</c:v>
                </c:pt>
                <c:pt idx="126">
                  <c:v>08/Jun</c:v>
                </c:pt>
                <c:pt idx="127">
                  <c:v>09/Jun</c:v>
                </c:pt>
                <c:pt idx="128">
                  <c:v>10/Jun</c:v>
                </c:pt>
                <c:pt idx="129">
                  <c:v>11/Jun</c:v>
                </c:pt>
                <c:pt idx="130">
                  <c:v>12/Jun</c:v>
                </c:pt>
                <c:pt idx="131">
                  <c:v>13/Jun</c:v>
                </c:pt>
                <c:pt idx="132">
                  <c:v>14/Jun</c:v>
                </c:pt>
                <c:pt idx="133">
                  <c:v>15/Jun</c:v>
                </c:pt>
                <c:pt idx="134">
                  <c:v>16/Jun</c:v>
                </c:pt>
                <c:pt idx="135">
                  <c:v>17/Jun</c:v>
                </c:pt>
                <c:pt idx="136">
                  <c:v>18/Jun</c:v>
                </c:pt>
                <c:pt idx="137">
                  <c:v>19/Jun</c:v>
                </c:pt>
                <c:pt idx="138">
                  <c:v>20/Jun</c:v>
                </c:pt>
                <c:pt idx="139">
                  <c:v>21/Jun</c:v>
                </c:pt>
                <c:pt idx="140">
                  <c:v>22/Jun</c:v>
                </c:pt>
                <c:pt idx="141">
                  <c:v>23/Jun</c:v>
                </c:pt>
                <c:pt idx="142">
                  <c:v>24/Jun</c:v>
                </c:pt>
                <c:pt idx="143">
                  <c:v>25/Jun</c:v>
                </c:pt>
                <c:pt idx="144">
                  <c:v>26/Jun</c:v>
                </c:pt>
                <c:pt idx="145">
                  <c:v>27/Jun</c:v>
                </c:pt>
                <c:pt idx="146">
                  <c:v>28/Jun</c:v>
                </c:pt>
                <c:pt idx="147">
                  <c:v>29/Jun</c:v>
                </c:pt>
                <c:pt idx="148">
                  <c:v>30/Jun</c:v>
                </c:pt>
                <c:pt idx="149">
                  <c:v>01/Jul</c:v>
                </c:pt>
                <c:pt idx="150">
                  <c:v>02/Jul</c:v>
                </c:pt>
                <c:pt idx="151">
                  <c:v>03/Jul</c:v>
                </c:pt>
                <c:pt idx="152">
                  <c:v>04/Jul</c:v>
                </c:pt>
                <c:pt idx="153">
                  <c:v>05/Jul</c:v>
                </c:pt>
                <c:pt idx="154">
                  <c:v>06/Jul</c:v>
                </c:pt>
                <c:pt idx="155">
                  <c:v>07/Jul</c:v>
                </c:pt>
                <c:pt idx="156">
                  <c:v>08/Jul</c:v>
                </c:pt>
                <c:pt idx="157">
                  <c:v>09/Jul</c:v>
                </c:pt>
                <c:pt idx="158">
                  <c:v>10/Jul</c:v>
                </c:pt>
                <c:pt idx="159">
                  <c:v>11/Jul</c:v>
                </c:pt>
                <c:pt idx="160">
                  <c:v>12/Jul</c:v>
                </c:pt>
                <c:pt idx="161">
                  <c:v>13/Jul</c:v>
                </c:pt>
                <c:pt idx="162">
                  <c:v>14/Jul</c:v>
                </c:pt>
                <c:pt idx="163">
                  <c:v>15/Jul</c:v>
                </c:pt>
                <c:pt idx="164">
                  <c:v>16/Jul</c:v>
                </c:pt>
                <c:pt idx="165">
                  <c:v>17/Jul</c:v>
                </c:pt>
                <c:pt idx="166">
                  <c:v>18/Jul</c:v>
                </c:pt>
                <c:pt idx="167">
                  <c:v>19/Jul</c:v>
                </c:pt>
                <c:pt idx="168">
                  <c:v>20/Jul</c:v>
                </c:pt>
                <c:pt idx="169">
                  <c:v>21/Jul</c:v>
                </c:pt>
                <c:pt idx="170">
                  <c:v>22/Jul</c:v>
                </c:pt>
                <c:pt idx="171">
                  <c:v>23/Jul</c:v>
                </c:pt>
                <c:pt idx="172">
                  <c:v>24/Jul</c:v>
                </c:pt>
                <c:pt idx="173">
                  <c:v>25/Jul</c:v>
                </c:pt>
                <c:pt idx="174">
                  <c:v>26/Jul</c:v>
                </c:pt>
                <c:pt idx="175">
                  <c:v>27/Jul</c:v>
                </c:pt>
                <c:pt idx="176">
                  <c:v>28/Jul</c:v>
                </c:pt>
                <c:pt idx="177">
                  <c:v>29/Jul</c:v>
                </c:pt>
                <c:pt idx="178">
                  <c:v>30/Jul</c:v>
                </c:pt>
                <c:pt idx="179">
                  <c:v>31/Jul</c:v>
                </c:pt>
                <c:pt idx="180">
                  <c:v>01/Aug</c:v>
                </c:pt>
                <c:pt idx="181">
                  <c:v>02/Aug</c:v>
                </c:pt>
                <c:pt idx="182">
                  <c:v>03/Aug</c:v>
                </c:pt>
                <c:pt idx="183">
                  <c:v>04/Aug</c:v>
                </c:pt>
                <c:pt idx="184">
                  <c:v>05/Aug</c:v>
                </c:pt>
                <c:pt idx="185">
                  <c:v>06/Aug</c:v>
                </c:pt>
                <c:pt idx="186">
                  <c:v>07/Aug</c:v>
                </c:pt>
                <c:pt idx="187">
                  <c:v>08/Aug</c:v>
                </c:pt>
                <c:pt idx="188">
                  <c:v>09/Aug</c:v>
                </c:pt>
                <c:pt idx="189">
                  <c:v>10/Aug</c:v>
                </c:pt>
                <c:pt idx="190">
                  <c:v>11/Aug</c:v>
                </c:pt>
                <c:pt idx="191">
                  <c:v>12/Aug</c:v>
                </c:pt>
                <c:pt idx="192">
                  <c:v>13/Aug</c:v>
                </c:pt>
                <c:pt idx="193">
                  <c:v>14/Aug</c:v>
                </c:pt>
                <c:pt idx="194">
                  <c:v>15/Aug</c:v>
                </c:pt>
                <c:pt idx="195">
                  <c:v>16/Aug</c:v>
                </c:pt>
                <c:pt idx="196">
                  <c:v>17/Aug</c:v>
                </c:pt>
                <c:pt idx="197">
                  <c:v>18/Aug</c:v>
                </c:pt>
                <c:pt idx="198">
                  <c:v>19/Aug</c:v>
                </c:pt>
                <c:pt idx="199">
                  <c:v>20/Aug</c:v>
                </c:pt>
                <c:pt idx="200">
                  <c:v>21/Aug</c:v>
                </c:pt>
                <c:pt idx="201">
                  <c:v>22/Aug</c:v>
                </c:pt>
                <c:pt idx="202">
                  <c:v>23/Aug</c:v>
                </c:pt>
                <c:pt idx="203">
                  <c:v>24/Aug</c:v>
                </c:pt>
                <c:pt idx="204">
                  <c:v>25/Aug</c:v>
                </c:pt>
                <c:pt idx="205">
                  <c:v>26/Aug</c:v>
                </c:pt>
                <c:pt idx="206">
                  <c:v>27/Aug</c:v>
                </c:pt>
                <c:pt idx="207">
                  <c:v>28/Aug</c:v>
                </c:pt>
                <c:pt idx="208">
                  <c:v>29/Aug</c:v>
                </c:pt>
                <c:pt idx="209">
                  <c:v>30/Aug</c:v>
                </c:pt>
                <c:pt idx="210">
                  <c:v>31/Aug</c:v>
                </c:pt>
                <c:pt idx="211">
                  <c:v>01/Sep</c:v>
                </c:pt>
                <c:pt idx="212">
                  <c:v>02/Sep</c:v>
                </c:pt>
                <c:pt idx="213">
                  <c:v>03/Sep</c:v>
                </c:pt>
                <c:pt idx="214">
                  <c:v>04/Sep</c:v>
                </c:pt>
                <c:pt idx="215">
                  <c:v>05/Sep</c:v>
                </c:pt>
                <c:pt idx="216">
                  <c:v>06/Sep</c:v>
                </c:pt>
              </c:strCache>
            </c:strRef>
          </c:cat>
          <c:val>
            <c:numRef>
              <c:f>'Age-1'!$E$113:$HM$113</c:f>
              <c:numCache>
                <c:formatCode>0%</c:formatCode>
                <c:ptCount val="217"/>
                <c:pt idx="0">
                  <c:v>0</c:v>
                </c:pt>
                <c:pt idx="1">
                  <c:v>0</c:v>
                </c:pt>
                <c:pt idx="2">
                  <c:v>0</c:v>
                </c:pt>
                <c:pt idx="3">
                  <c:v>0</c:v>
                </c:pt>
                <c:pt idx="4">
                  <c:v>0</c:v>
                </c:pt>
                <c:pt idx="5">
                  <c:v>0</c:v>
                </c:pt>
                <c:pt idx="6">
                  <c:v>1</c:v>
                </c:pt>
                <c:pt idx="7">
                  <c:v>0</c:v>
                </c:pt>
                <c:pt idx="8">
                  <c:v>1</c:v>
                </c:pt>
                <c:pt idx="9">
                  <c:v>0</c:v>
                </c:pt>
                <c:pt idx="10">
                  <c:v>0</c:v>
                </c:pt>
                <c:pt idx="11">
                  <c:v>0</c:v>
                </c:pt>
                <c:pt idx="12">
                  <c:v>0.5</c:v>
                </c:pt>
                <c:pt idx="13">
                  <c:v>0</c:v>
                </c:pt>
                <c:pt idx="14">
                  <c:v>0.66666666666666663</c:v>
                </c:pt>
                <c:pt idx="15">
                  <c:v>1</c:v>
                </c:pt>
                <c:pt idx="16">
                  <c:v>0.4</c:v>
                </c:pt>
                <c:pt idx="17">
                  <c:v>0.44444444444444442</c:v>
                </c:pt>
                <c:pt idx="18">
                  <c:v>0.1111111111111111</c:v>
                </c:pt>
                <c:pt idx="19">
                  <c:v>0</c:v>
                </c:pt>
                <c:pt idx="20">
                  <c:v>0.4</c:v>
                </c:pt>
                <c:pt idx="21">
                  <c:v>0.13636363636363635</c:v>
                </c:pt>
                <c:pt idx="22">
                  <c:v>0.16666666666666666</c:v>
                </c:pt>
                <c:pt idx="23">
                  <c:v>0.27272727272727271</c:v>
                </c:pt>
                <c:pt idx="24">
                  <c:v>0.18032786885245902</c:v>
                </c:pt>
                <c:pt idx="25">
                  <c:v>0.14285714285714285</c:v>
                </c:pt>
                <c:pt idx="26">
                  <c:v>7.6923076923076927E-2</c:v>
                </c:pt>
                <c:pt idx="27">
                  <c:v>0.13432835820895522</c:v>
                </c:pt>
                <c:pt idx="28">
                  <c:v>0.11347517730496454</c:v>
                </c:pt>
                <c:pt idx="29">
                  <c:v>0.10317460317460317</c:v>
                </c:pt>
                <c:pt idx="30">
                  <c:v>0.17266187050359713</c:v>
                </c:pt>
                <c:pt idx="31">
                  <c:v>0.14457831325301204</c:v>
                </c:pt>
                <c:pt idx="32">
                  <c:v>0.15346534653465346</c:v>
                </c:pt>
                <c:pt idx="33">
                  <c:v>0.20168067226890757</c:v>
                </c:pt>
                <c:pt idx="34">
                  <c:v>0.13636363636363635</c:v>
                </c:pt>
                <c:pt idx="35">
                  <c:v>0.19550561797752808</c:v>
                </c:pt>
                <c:pt idx="36">
                  <c:v>0.19477434679334918</c:v>
                </c:pt>
                <c:pt idx="37">
                  <c:v>0.20075757575757575</c:v>
                </c:pt>
                <c:pt idx="38">
                  <c:v>0.18402777777777779</c:v>
                </c:pt>
                <c:pt idx="39">
                  <c:v>0.18074074074074073</c:v>
                </c:pt>
                <c:pt idx="40">
                  <c:v>0.20143884892086331</c:v>
                </c:pt>
                <c:pt idx="41">
                  <c:v>0.1809775429326288</c:v>
                </c:pt>
                <c:pt idx="42">
                  <c:v>0.23339658444022771</c:v>
                </c:pt>
                <c:pt idx="43">
                  <c:v>0.21359223300970873</c:v>
                </c:pt>
                <c:pt idx="44">
                  <c:v>0.19328703703703703</c:v>
                </c:pt>
                <c:pt idx="45">
                  <c:v>0.18932038834951456</c:v>
                </c:pt>
                <c:pt idx="46">
                  <c:v>0.20160481444332998</c:v>
                </c:pt>
                <c:pt idx="47">
                  <c:v>0.18098510882016036</c:v>
                </c:pt>
                <c:pt idx="48">
                  <c:v>0.20454545454545456</c:v>
                </c:pt>
                <c:pt idx="49">
                  <c:v>0.19230769230769232</c:v>
                </c:pt>
                <c:pt idx="50">
                  <c:v>0.17237798546209762</c:v>
                </c:pt>
                <c:pt idx="51">
                  <c:v>0.18172983479105928</c:v>
                </c:pt>
                <c:pt idx="52">
                  <c:v>0.17690677966101695</c:v>
                </c:pt>
                <c:pt idx="53">
                  <c:v>0.1487758945386064</c:v>
                </c:pt>
                <c:pt idx="54">
                  <c:v>0.13636363636363635</c:v>
                </c:pt>
                <c:pt idx="55">
                  <c:v>0.14749999999999999</c:v>
                </c:pt>
                <c:pt idx="56">
                  <c:v>0.12923351158645277</c:v>
                </c:pt>
                <c:pt idx="57">
                  <c:v>0.11854460093896714</c:v>
                </c:pt>
                <c:pt idx="58">
                  <c:v>0.12891674127126232</c:v>
                </c:pt>
                <c:pt idx="59">
                  <c:v>0.13658536585365855</c:v>
                </c:pt>
                <c:pt idx="60">
                  <c:v>0.10085632730732635</c:v>
                </c:pt>
                <c:pt idx="61">
                  <c:v>0.10742971887550201</c:v>
                </c:pt>
                <c:pt idx="62">
                  <c:v>0.11323155216284987</c:v>
                </c:pt>
                <c:pt idx="63">
                  <c:v>0.11662315056570931</c:v>
                </c:pt>
                <c:pt idx="64">
                  <c:v>0.11634904714142427</c:v>
                </c:pt>
                <c:pt idx="65">
                  <c:v>0.12367149758454106</c:v>
                </c:pt>
                <c:pt idx="66">
                  <c:v>0.11123470522803114</c:v>
                </c:pt>
                <c:pt idx="67">
                  <c:v>0.10663983903420524</c:v>
                </c:pt>
                <c:pt idx="68">
                  <c:v>8.6538461538461536E-2</c:v>
                </c:pt>
                <c:pt idx="69">
                  <c:v>0.10190217391304347</c:v>
                </c:pt>
                <c:pt idx="70">
                  <c:v>7.3643410852713184E-2</c:v>
                </c:pt>
                <c:pt idx="71">
                  <c:v>9.6945551128818058E-2</c:v>
                </c:pt>
                <c:pt idx="72">
                  <c:v>8.3109919571045576E-2</c:v>
                </c:pt>
                <c:pt idx="73">
                  <c:v>0.10953058321479374</c:v>
                </c:pt>
                <c:pt idx="74">
                  <c:v>7.7363896848137534E-2</c:v>
                </c:pt>
                <c:pt idx="75">
                  <c:v>9.0759075907590761E-2</c:v>
                </c:pt>
                <c:pt idx="76">
                  <c:v>7.8947368421052627E-2</c:v>
                </c:pt>
                <c:pt idx="77">
                  <c:v>0.10030864197530864</c:v>
                </c:pt>
                <c:pt idx="78">
                  <c:v>7.4468085106382975E-2</c:v>
                </c:pt>
                <c:pt idx="79">
                  <c:v>0.10991379310344827</c:v>
                </c:pt>
                <c:pt idx="80">
                  <c:v>9.2909535452322736E-2</c:v>
                </c:pt>
                <c:pt idx="81">
                  <c:v>8.4788029925187039E-2</c:v>
                </c:pt>
                <c:pt idx="82">
                  <c:v>0.10584958217270195</c:v>
                </c:pt>
                <c:pt idx="83">
                  <c:v>9.5890410958904104E-2</c:v>
                </c:pt>
                <c:pt idx="84">
                  <c:v>8.5626911314984705E-2</c:v>
                </c:pt>
                <c:pt idx="85">
                  <c:v>9.337349397590361E-2</c:v>
                </c:pt>
                <c:pt idx="86">
                  <c:v>0.12140575079872204</c:v>
                </c:pt>
                <c:pt idx="87">
                  <c:v>8.0291970802919707E-2</c:v>
                </c:pt>
                <c:pt idx="88">
                  <c:v>8.3582089552238809E-2</c:v>
                </c:pt>
                <c:pt idx="89">
                  <c:v>9.2827004219409287E-2</c:v>
                </c:pt>
                <c:pt idx="90">
                  <c:v>9.0909090909090912E-2</c:v>
                </c:pt>
                <c:pt idx="91">
                  <c:v>9.7744360902255634E-2</c:v>
                </c:pt>
                <c:pt idx="92">
                  <c:v>9.3596059113300489E-2</c:v>
                </c:pt>
                <c:pt idx="93">
                  <c:v>0.10599078341013825</c:v>
                </c:pt>
                <c:pt idx="94">
                  <c:v>0.1</c:v>
                </c:pt>
                <c:pt idx="95">
                  <c:v>0.105</c:v>
                </c:pt>
                <c:pt idx="96">
                  <c:v>9.2783505154639179E-2</c:v>
                </c:pt>
                <c:pt idx="97">
                  <c:v>9.2105263157894732E-2</c:v>
                </c:pt>
                <c:pt idx="98">
                  <c:v>0.1</c:v>
                </c:pt>
                <c:pt idx="99">
                  <c:v>0.10326086956521739</c:v>
                </c:pt>
                <c:pt idx="100">
                  <c:v>5.6818181818181816E-2</c:v>
                </c:pt>
                <c:pt idx="101">
                  <c:v>6.8493150684931503E-2</c:v>
                </c:pt>
                <c:pt idx="102">
                  <c:v>8.8757396449704137E-2</c:v>
                </c:pt>
                <c:pt idx="103">
                  <c:v>5.1094890510948905E-2</c:v>
                </c:pt>
                <c:pt idx="104">
                  <c:v>9.3167701863354033E-2</c:v>
                </c:pt>
                <c:pt idx="105">
                  <c:v>5.8510638297872342E-2</c:v>
                </c:pt>
                <c:pt idx="106">
                  <c:v>6.6326530612244902E-2</c:v>
                </c:pt>
                <c:pt idx="107">
                  <c:v>8.3333333333333329E-2</c:v>
                </c:pt>
                <c:pt idx="108">
                  <c:v>9.0452261306532666E-2</c:v>
                </c:pt>
                <c:pt idx="109">
                  <c:v>6.9306930693069313E-2</c:v>
                </c:pt>
                <c:pt idx="110">
                  <c:v>5.4644808743169397E-2</c:v>
                </c:pt>
                <c:pt idx="111">
                  <c:v>6.6666666666666666E-2</c:v>
                </c:pt>
                <c:pt idx="112">
                  <c:v>6.1538461538461542E-2</c:v>
                </c:pt>
                <c:pt idx="113">
                  <c:v>6.2937062937062943E-2</c:v>
                </c:pt>
                <c:pt idx="114">
                  <c:v>4.2944785276073622E-2</c:v>
                </c:pt>
                <c:pt idx="115">
                  <c:v>7.6923076923076927E-2</c:v>
                </c:pt>
                <c:pt idx="116">
                  <c:v>2.8368794326241134E-2</c:v>
                </c:pt>
                <c:pt idx="117">
                  <c:v>0.11377245508982035</c:v>
                </c:pt>
                <c:pt idx="118">
                  <c:v>5.6451612903225805E-2</c:v>
                </c:pt>
                <c:pt idx="119">
                  <c:v>3.048780487804878E-2</c:v>
                </c:pt>
                <c:pt idx="120">
                  <c:v>3.5971223021582732E-2</c:v>
                </c:pt>
                <c:pt idx="121">
                  <c:v>2.0134228187919462E-2</c:v>
                </c:pt>
                <c:pt idx="122">
                  <c:v>8.5526315789473686E-2</c:v>
                </c:pt>
                <c:pt idx="123">
                  <c:v>4.7058823529411764E-2</c:v>
                </c:pt>
                <c:pt idx="124">
                  <c:v>2.5157232704402517E-2</c:v>
                </c:pt>
                <c:pt idx="125">
                  <c:v>4.9019607843137254E-2</c:v>
                </c:pt>
                <c:pt idx="126">
                  <c:v>1.3793103448275862E-2</c:v>
                </c:pt>
                <c:pt idx="127">
                  <c:v>6.6666666666666666E-2</c:v>
                </c:pt>
                <c:pt idx="128">
                  <c:v>5.0314465408805034E-2</c:v>
                </c:pt>
                <c:pt idx="129">
                  <c:v>2.9629629629629631E-2</c:v>
                </c:pt>
                <c:pt idx="130">
                  <c:v>6.5217391304347824E-2</c:v>
                </c:pt>
                <c:pt idx="131">
                  <c:v>2.7027027027027029E-2</c:v>
                </c:pt>
                <c:pt idx="132">
                  <c:v>0</c:v>
                </c:pt>
                <c:pt idx="133">
                  <c:v>1.7241379310344827E-2</c:v>
                </c:pt>
                <c:pt idx="134">
                  <c:v>2.4390243902439025E-2</c:v>
                </c:pt>
                <c:pt idx="135">
                  <c:v>2.1276595744680851E-2</c:v>
                </c:pt>
                <c:pt idx="136">
                  <c:v>1.4705882352941176E-2</c:v>
                </c:pt>
                <c:pt idx="137">
                  <c:v>5.4794520547945202E-2</c:v>
                </c:pt>
                <c:pt idx="138">
                  <c:v>0</c:v>
                </c:pt>
                <c:pt idx="139">
                  <c:v>5.3571428571428568E-2</c:v>
                </c:pt>
                <c:pt idx="140">
                  <c:v>7.407407407407407E-2</c:v>
                </c:pt>
                <c:pt idx="141">
                  <c:v>0</c:v>
                </c:pt>
                <c:pt idx="142">
                  <c:v>1.098901098901099E-2</c:v>
                </c:pt>
                <c:pt idx="143">
                  <c:v>1.3333333333333334E-2</c:v>
                </c:pt>
                <c:pt idx="144">
                  <c:v>6.6666666666666666E-2</c:v>
                </c:pt>
                <c:pt idx="145">
                  <c:v>2.6666666666666668E-2</c:v>
                </c:pt>
                <c:pt idx="146">
                  <c:v>1.6949152542372881E-2</c:v>
                </c:pt>
                <c:pt idx="147">
                  <c:v>6.6666666666666666E-2</c:v>
                </c:pt>
                <c:pt idx="148">
                  <c:v>3.2786885245901641E-2</c:v>
                </c:pt>
                <c:pt idx="149">
                  <c:v>5.4794520547945202E-2</c:v>
                </c:pt>
                <c:pt idx="150">
                  <c:v>1.6393442622950821E-2</c:v>
                </c:pt>
                <c:pt idx="151">
                  <c:v>0</c:v>
                </c:pt>
                <c:pt idx="152">
                  <c:v>1.9230769230769232E-2</c:v>
                </c:pt>
                <c:pt idx="153">
                  <c:v>3.8461538461538464E-2</c:v>
                </c:pt>
                <c:pt idx="154">
                  <c:v>6.4516129032258063E-2</c:v>
                </c:pt>
                <c:pt idx="155">
                  <c:v>4.878048780487805E-2</c:v>
                </c:pt>
                <c:pt idx="156">
                  <c:v>0.05</c:v>
                </c:pt>
                <c:pt idx="157">
                  <c:v>3.0927835051546393E-2</c:v>
                </c:pt>
                <c:pt idx="158">
                  <c:v>2.6086956521739129E-2</c:v>
                </c:pt>
                <c:pt idx="159">
                  <c:v>7.6923076923076927E-2</c:v>
                </c:pt>
                <c:pt idx="160">
                  <c:v>3.3613445378151259E-2</c:v>
                </c:pt>
                <c:pt idx="161">
                  <c:v>3.5294117647058823E-2</c:v>
                </c:pt>
                <c:pt idx="162">
                  <c:v>4.7619047619047616E-2</c:v>
                </c:pt>
                <c:pt idx="163">
                  <c:v>3.7735849056603772E-2</c:v>
                </c:pt>
                <c:pt idx="164">
                  <c:v>5.6338028169014086E-2</c:v>
                </c:pt>
                <c:pt idx="165">
                  <c:v>5.8201058201058198E-2</c:v>
                </c:pt>
                <c:pt idx="166">
                  <c:v>4.7058823529411764E-2</c:v>
                </c:pt>
                <c:pt idx="167">
                  <c:v>3.888888888888889E-2</c:v>
                </c:pt>
                <c:pt idx="168">
                  <c:v>2.5000000000000001E-2</c:v>
                </c:pt>
                <c:pt idx="169">
                  <c:v>2.7027027027027029E-2</c:v>
                </c:pt>
                <c:pt idx="170">
                  <c:v>3.9007092198581561E-2</c:v>
                </c:pt>
                <c:pt idx="171">
                  <c:v>4.716981132075472E-2</c:v>
                </c:pt>
                <c:pt idx="172">
                  <c:v>2.5210084033613446E-2</c:v>
                </c:pt>
                <c:pt idx="173">
                  <c:v>4.5016077170418008E-2</c:v>
                </c:pt>
                <c:pt idx="174">
                  <c:v>2.8673835125448029E-2</c:v>
                </c:pt>
                <c:pt idx="175">
                  <c:v>2.7522935779816515E-2</c:v>
                </c:pt>
                <c:pt idx="176">
                  <c:v>3.6842105263157891E-2</c:v>
                </c:pt>
                <c:pt idx="177">
                  <c:v>3.9351851851851853E-2</c:v>
                </c:pt>
                <c:pt idx="178">
                  <c:v>3.4063260340632603E-2</c:v>
                </c:pt>
                <c:pt idx="179">
                  <c:v>3.7815126050420166E-2</c:v>
                </c:pt>
                <c:pt idx="180">
                  <c:v>2.1956087824351298E-2</c:v>
                </c:pt>
                <c:pt idx="181">
                  <c:v>3.7037037037037035E-2</c:v>
                </c:pt>
                <c:pt idx="182">
                  <c:v>3.3794162826420893E-2</c:v>
                </c:pt>
                <c:pt idx="183">
                  <c:v>2.0761245674740483E-2</c:v>
                </c:pt>
                <c:pt idx="184">
                  <c:v>2.0733652312599681E-2</c:v>
                </c:pt>
                <c:pt idx="185">
                  <c:v>4.3478260869565216E-2</c:v>
                </c:pt>
                <c:pt idx="186">
                  <c:v>3.2840722495894911E-2</c:v>
                </c:pt>
                <c:pt idx="187">
                  <c:v>2.6365348399246705E-2</c:v>
                </c:pt>
                <c:pt idx="188">
                  <c:v>2.9013539651837523E-2</c:v>
                </c:pt>
                <c:pt idx="189">
                  <c:v>2.9950083194675542E-2</c:v>
                </c:pt>
                <c:pt idx="190">
                  <c:v>3.3158813263525308E-2</c:v>
                </c:pt>
                <c:pt idx="191">
                  <c:v>2.1959459459459461E-2</c:v>
                </c:pt>
                <c:pt idx="192">
                  <c:v>3.4671532846715328E-2</c:v>
                </c:pt>
                <c:pt idx="193">
                  <c:v>5.0387596899224806E-2</c:v>
                </c:pt>
                <c:pt idx="194">
                  <c:v>1.782178217821782E-2</c:v>
                </c:pt>
                <c:pt idx="195">
                  <c:v>4.2986425339366516E-2</c:v>
                </c:pt>
                <c:pt idx="196">
                  <c:v>2.2540983606557378E-2</c:v>
                </c:pt>
                <c:pt idx="197">
                  <c:v>1.3592233009708738E-2</c:v>
                </c:pt>
                <c:pt idx="198">
                  <c:v>1.8145161290322582E-2</c:v>
                </c:pt>
                <c:pt idx="199">
                  <c:v>2.813852813852814E-2</c:v>
                </c:pt>
                <c:pt idx="200">
                  <c:v>2.6548672566371681E-2</c:v>
                </c:pt>
                <c:pt idx="201">
                  <c:v>3.9292730844793712E-2</c:v>
                </c:pt>
                <c:pt idx="202">
                  <c:v>2.0366598778004074E-2</c:v>
                </c:pt>
                <c:pt idx="203">
                  <c:v>1.7374517374517374E-2</c:v>
                </c:pt>
                <c:pt idx="204">
                  <c:v>1.6423357664233577E-2</c:v>
                </c:pt>
                <c:pt idx="205">
                  <c:v>2.7027027027027029E-2</c:v>
                </c:pt>
                <c:pt idx="206">
                  <c:v>2.1645021645021644E-2</c:v>
                </c:pt>
                <c:pt idx="207">
                  <c:v>2.0242914979757085E-2</c:v>
                </c:pt>
                <c:pt idx="208">
                  <c:v>1.5968063872255488E-2</c:v>
                </c:pt>
                <c:pt idx="209">
                  <c:v>6.6815144766146995E-3</c:v>
                </c:pt>
                <c:pt idx="210">
                  <c:v>1.391304347826087E-2</c:v>
                </c:pt>
                <c:pt idx="211">
                  <c:v>2.1505376344086023E-2</c:v>
                </c:pt>
                <c:pt idx="212">
                  <c:v>2.3054755043227664E-2</c:v>
                </c:pt>
                <c:pt idx="213">
                  <c:v>3.7974683544303799E-2</c:v>
                </c:pt>
                <c:pt idx="214">
                  <c:v>3.896103896103896E-2</c:v>
                </c:pt>
                <c:pt idx="215">
                  <c:v>7.3800738007380072E-3</c:v>
                </c:pt>
                <c:pt idx="216">
                  <c:v>2.8571428571428571E-2</c:v>
                </c:pt>
              </c:numCache>
            </c:numRef>
          </c:val>
          <c:extLst>
            <c:ext xmlns:c16="http://schemas.microsoft.com/office/drawing/2014/chart" uri="{C3380CC4-5D6E-409C-BE32-E72D297353CC}">
              <c16:uniqueId val="{00000007-5ABA-4608-98AA-34CA378F6D0D}"/>
            </c:ext>
          </c:extLst>
        </c:ser>
        <c:ser>
          <c:idx val="8"/>
          <c:order val="8"/>
          <c:tx>
            <c:strRef>
              <c:f>'Age-1'!$B$114:$C$114</c:f>
              <c:strCache>
                <c:ptCount val="2"/>
                <c:pt idx="0">
                  <c:v>80-89</c:v>
                </c:pt>
              </c:strCache>
            </c:strRef>
          </c:tx>
          <c:spPr>
            <a:solidFill>
              <a:schemeClr val="accent3">
                <a:lumMod val="60000"/>
              </a:schemeClr>
            </a:solidFill>
            <a:ln>
              <a:noFill/>
            </a:ln>
            <a:effectLst/>
          </c:spPr>
          <c:invertIfNegative val="0"/>
          <c:cat>
            <c:strRef>
              <c:f>'Age-1'!$E$105:$HM$105</c:f>
              <c:strCache>
                <c:ptCount val="217"/>
                <c:pt idx="0">
                  <c:v>20/Jan</c:v>
                </c:pt>
                <c:pt idx="1">
                  <c:v>29/Jan</c:v>
                </c:pt>
                <c:pt idx="2">
                  <c:v>31/Jan</c:v>
                </c:pt>
                <c:pt idx="3">
                  <c:v>01/Feb</c:v>
                </c:pt>
                <c:pt idx="4">
                  <c:v>03/Feb</c:v>
                </c:pt>
                <c:pt idx="5">
                  <c:v>06/Feb</c:v>
                </c:pt>
                <c:pt idx="6">
                  <c:v>07/Feb</c:v>
                </c:pt>
                <c:pt idx="7">
                  <c:v>10/Feb</c:v>
                </c:pt>
                <c:pt idx="8">
                  <c:v>11/Feb</c:v>
                </c:pt>
                <c:pt idx="9">
                  <c:v>12/Feb</c:v>
                </c:pt>
                <c:pt idx="10">
                  <c:v>13/Feb</c:v>
                </c:pt>
                <c:pt idx="11">
                  <c:v>14/Feb</c:v>
                </c:pt>
                <c:pt idx="12">
                  <c:v>15/Feb</c:v>
                </c:pt>
                <c:pt idx="13">
                  <c:v>16/Feb</c:v>
                </c:pt>
                <c:pt idx="14">
                  <c:v>17/Feb</c:v>
                </c:pt>
                <c:pt idx="15">
                  <c:v>18/Feb</c:v>
                </c:pt>
                <c:pt idx="16">
                  <c:v>19/Feb</c:v>
                </c:pt>
                <c:pt idx="17">
                  <c:v>20/Feb</c:v>
                </c:pt>
                <c:pt idx="18">
                  <c:v>21/Feb</c:v>
                </c:pt>
                <c:pt idx="19">
                  <c:v>22/Feb</c:v>
                </c:pt>
                <c:pt idx="20">
                  <c:v>23/Feb</c:v>
                </c:pt>
                <c:pt idx="21">
                  <c:v>24/Feb</c:v>
                </c:pt>
                <c:pt idx="22">
                  <c:v>25/Feb</c:v>
                </c:pt>
                <c:pt idx="23">
                  <c:v>26/Feb</c:v>
                </c:pt>
                <c:pt idx="24">
                  <c:v>27/Feb</c:v>
                </c:pt>
                <c:pt idx="25">
                  <c:v>28/Feb</c:v>
                </c:pt>
                <c:pt idx="26">
                  <c:v>29/Feb</c:v>
                </c:pt>
                <c:pt idx="27">
                  <c:v>01/Mar</c:v>
                </c:pt>
                <c:pt idx="28">
                  <c:v>02/Mar</c:v>
                </c:pt>
                <c:pt idx="29">
                  <c:v>03/Mar</c:v>
                </c:pt>
                <c:pt idx="30">
                  <c:v>04/Mar</c:v>
                </c:pt>
                <c:pt idx="31">
                  <c:v>05/Mar</c:v>
                </c:pt>
                <c:pt idx="32">
                  <c:v>06/Mar</c:v>
                </c:pt>
                <c:pt idx="33">
                  <c:v>07/Mar</c:v>
                </c:pt>
                <c:pt idx="34">
                  <c:v>08/Mar</c:v>
                </c:pt>
                <c:pt idx="35">
                  <c:v>09/Mar</c:v>
                </c:pt>
                <c:pt idx="36">
                  <c:v>10/Mar</c:v>
                </c:pt>
                <c:pt idx="37">
                  <c:v>11/Mar</c:v>
                </c:pt>
                <c:pt idx="38">
                  <c:v>12/Mar</c:v>
                </c:pt>
                <c:pt idx="39">
                  <c:v>13/Mar</c:v>
                </c:pt>
                <c:pt idx="40">
                  <c:v>14/Mar</c:v>
                </c:pt>
                <c:pt idx="41">
                  <c:v>15/Mar</c:v>
                </c:pt>
                <c:pt idx="42">
                  <c:v>16/Mar</c:v>
                </c:pt>
                <c:pt idx="43">
                  <c:v>17/Mar</c:v>
                </c:pt>
                <c:pt idx="44">
                  <c:v>18/Mar</c:v>
                </c:pt>
                <c:pt idx="45">
                  <c:v>19/Mar</c:v>
                </c:pt>
                <c:pt idx="46">
                  <c:v>20/Mar</c:v>
                </c:pt>
                <c:pt idx="47">
                  <c:v>21/Mar</c:v>
                </c:pt>
                <c:pt idx="48">
                  <c:v>22/Mar</c:v>
                </c:pt>
                <c:pt idx="49">
                  <c:v>23/Mar</c:v>
                </c:pt>
                <c:pt idx="50">
                  <c:v>24/Mar</c:v>
                </c:pt>
                <c:pt idx="51">
                  <c:v>25/Mar</c:v>
                </c:pt>
                <c:pt idx="52">
                  <c:v>26/Mar</c:v>
                </c:pt>
                <c:pt idx="53">
                  <c:v>27/Mar</c:v>
                </c:pt>
                <c:pt idx="54">
                  <c:v>28/Mar</c:v>
                </c:pt>
                <c:pt idx="55">
                  <c:v>29/Mar</c:v>
                </c:pt>
                <c:pt idx="56">
                  <c:v>30/Mar</c:v>
                </c:pt>
                <c:pt idx="57">
                  <c:v>31/Mar</c:v>
                </c:pt>
                <c:pt idx="58">
                  <c:v>01/Apr</c:v>
                </c:pt>
                <c:pt idx="59">
                  <c:v>02/Apr</c:v>
                </c:pt>
                <c:pt idx="60">
                  <c:v>03/Apr</c:v>
                </c:pt>
                <c:pt idx="61">
                  <c:v>04/Apr</c:v>
                </c:pt>
                <c:pt idx="62">
                  <c:v>05/Apr</c:v>
                </c:pt>
                <c:pt idx="63">
                  <c:v>06/Apr</c:v>
                </c:pt>
                <c:pt idx="64">
                  <c:v>07/Apr</c:v>
                </c:pt>
                <c:pt idx="65">
                  <c:v>08/Apr</c:v>
                </c:pt>
                <c:pt idx="66">
                  <c:v>09/Apr</c:v>
                </c:pt>
                <c:pt idx="67">
                  <c:v>10/Apr</c:v>
                </c:pt>
                <c:pt idx="68">
                  <c:v>11/Apr</c:v>
                </c:pt>
                <c:pt idx="69">
                  <c:v>12/Apr</c:v>
                </c:pt>
                <c:pt idx="70">
                  <c:v>13/Apr</c:v>
                </c:pt>
                <c:pt idx="71">
                  <c:v>14/Apr</c:v>
                </c:pt>
                <c:pt idx="72">
                  <c:v>15/Apr</c:v>
                </c:pt>
                <c:pt idx="73">
                  <c:v>16/Apr</c:v>
                </c:pt>
                <c:pt idx="74">
                  <c:v>17/Apr</c:v>
                </c:pt>
                <c:pt idx="75">
                  <c:v>18/Apr</c:v>
                </c:pt>
                <c:pt idx="76">
                  <c:v>19/Apr</c:v>
                </c:pt>
                <c:pt idx="77">
                  <c:v>20/Apr</c:v>
                </c:pt>
                <c:pt idx="78">
                  <c:v>21/Apr</c:v>
                </c:pt>
                <c:pt idx="79">
                  <c:v>22/Apr</c:v>
                </c:pt>
                <c:pt idx="80">
                  <c:v>23/Apr</c:v>
                </c:pt>
                <c:pt idx="81">
                  <c:v>24/Apr</c:v>
                </c:pt>
                <c:pt idx="82">
                  <c:v>25/Apr</c:v>
                </c:pt>
                <c:pt idx="83">
                  <c:v>26/Apr</c:v>
                </c:pt>
                <c:pt idx="84">
                  <c:v>27/Apr</c:v>
                </c:pt>
                <c:pt idx="85">
                  <c:v>28/Apr</c:v>
                </c:pt>
                <c:pt idx="86">
                  <c:v>29/Apr</c:v>
                </c:pt>
                <c:pt idx="87">
                  <c:v>30/Apr</c:v>
                </c:pt>
                <c:pt idx="88">
                  <c:v>01/May</c:v>
                </c:pt>
                <c:pt idx="89">
                  <c:v>02/May</c:v>
                </c:pt>
                <c:pt idx="90">
                  <c:v>03/May</c:v>
                </c:pt>
                <c:pt idx="91">
                  <c:v>04/May</c:v>
                </c:pt>
                <c:pt idx="92">
                  <c:v>05/May</c:v>
                </c:pt>
                <c:pt idx="93">
                  <c:v>06/May</c:v>
                </c:pt>
                <c:pt idx="94">
                  <c:v>07/May</c:v>
                </c:pt>
                <c:pt idx="95">
                  <c:v>08/May</c:v>
                </c:pt>
                <c:pt idx="96">
                  <c:v>09/May</c:v>
                </c:pt>
                <c:pt idx="97">
                  <c:v>10/May</c:v>
                </c:pt>
                <c:pt idx="98">
                  <c:v>11/May</c:v>
                </c:pt>
                <c:pt idx="99">
                  <c:v>12/May</c:v>
                </c:pt>
                <c:pt idx="100">
                  <c:v>13/May</c:v>
                </c:pt>
                <c:pt idx="101">
                  <c:v>14/May</c:v>
                </c:pt>
                <c:pt idx="102">
                  <c:v>15/May</c:v>
                </c:pt>
                <c:pt idx="103">
                  <c:v>16/May</c:v>
                </c:pt>
                <c:pt idx="104">
                  <c:v>17/May</c:v>
                </c:pt>
                <c:pt idx="105">
                  <c:v>18/May</c:v>
                </c:pt>
                <c:pt idx="106">
                  <c:v>19/May</c:v>
                </c:pt>
                <c:pt idx="107">
                  <c:v>20/May</c:v>
                </c:pt>
                <c:pt idx="108">
                  <c:v>21/May</c:v>
                </c:pt>
                <c:pt idx="109">
                  <c:v>22/May</c:v>
                </c:pt>
                <c:pt idx="110">
                  <c:v>23/May</c:v>
                </c:pt>
                <c:pt idx="111">
                  <c:v>24/May</c:v>
                </c:pt>
                <c:pt idx="112">
                  <c:v>25/May</c:v>
                </c:pt>
                <c:pt idx="113">
                  <c:v>26/May</c:v>
                </c:pt>
                <c:pt idx="114">
                  <c:v>27/May</c:v>
                </c:pt>
                <c:pt idx="115">
                  <c:v>28/May</c:v>
                </c:pt>
                <c:pt idx="116">
                  <c:v>29/May</c:v>
                </c:pt>
                <c:pt idx="117">
                  <c:v>30/May</c:v>
                </c:pt>
                <c:pt idx="118">
                  <c:v>31/May</c:v>
                </c:pt>
                <c:pt idx="119">
                  <c:v>01/Jun</c:v>
                </c:pt>
                <c:pt idx="120">
                  <c:v>02/Jun</c:v>
                </c:pt>
                <c:pt idx="121">
                  <c:v>03/Jun</c:v>
                </c:pt>
                <c:pt idx="122">
                  <c:v>04/Jun</c:v>
                </c:pt>
                <c:pt idx="123">
                  <c:v>05/Jun</c:v>
                </c:pt>
                <c:pt idx="124">
                  <c:v>06/Jun</c:v>
                </c:pt>
                <c:pt idx="125">
                  <c:v>07/Jun</c:v>
                </c:pt>
                <c:pt idx="126">
                  <c:v>08/Jun</c:v>
                </c:pt>
                <c:pt idx="127">
                  <c:v>09/Jun</c:v>
                </c:pt>
                <c:pt idx="128">
                  <c:v>10/Jun</c:v>
                </c:pt>
                <c:pt idx="129">
                  <c:v>11/Jun</c:v>
                </c:pt>
                <c:pt idx="130">
                  <c:v>12/Jun</c:v>
                </c:pt>
                <c:pt idx="131">
                  <c:v>13/Jun</c:v>
                </c:pt>
                <c:pt idx="132">
                  <c:v>14/Jun</c:v>
                </c:pt>
                <c:pt idx="133">
                  <c:v>15/Jun</c:v>
                </c:pt>
                <c:pt idx="134">
                  <c:v>16/Jun</c:v>
                </c:pt>
                <c:pt idx="135">
                  <c:v>17/Jun</c:v>
                </c:pt>
                <c:pt idx="136">
                  <c:v>18/Jun</c:v>
                </c:pt>
                <c:pt idx="137">
                  <c:v>19/Jun</c:v>
                </c:pt>
                <c:pt idx="138">
                  <c:v>20/Jun</c:v>
                </c:pt>
                <c:pt idx="139">
                  <c:v>21/Jun</c:v>
                </c:pt>
                <c:pt idx="140">
                  <c:v>22/Jun</c:v>
                </c:pt>
                <c:pt idx="141">
                  <c:v>23/Jun</c:v>
                </c:pt>
                <c:pt idx="142">
                  <c:v>24/Jun</c:v>
                </c:pt>
                <c:pt idx="143">
                  <c:v>25/Jun</c:v>
                </c:pt>
                <c:pt idx="144">
                  <c:v>26/Jun</c:v>
                </c:pt>
                <c:pt idx="145">
                  <c:v>27/Jun</c:v>
                </c:pt>
                <c:pt idx="146">
                  <c:v>28/Jun</c:v>
                </c:pt>
                <c:pt idx="147">
                  <c:v>29/Jun</c:v>
                </c:pt>
                <c:pt idx="148">
                  <c:v>30/Jun</c:v>
                </c:pt>
                <c:pt idx="149">
                  <c:v>01/Jul</c:v>
                </c:pt>
                <c:pt idx="150">
                  <c:v>02/Jul</c:v>
                </c:pt>
                <c:pt idx="151">
                  <c:v>03/Jul</c:v>
                </c:pt>
                <c:pt idx="152">
                  <c:v>04/Jul</c:v>
                </c:pt>
                <c:pt idx="153">
                  <c:v>05/Jul</c:v>
                </c:pt>
                <c:pt idx="154">
                  <c:v>06/Jul</c:v>
                </c:pt>
                <c:pt idx="155">
                  <c:v>07/Jul</c:v>
                </c:pt>
                <c:pt idx="156">
                  <c:v>08/Jul</c:v>
                </c:pt>
                <c:pt idx="157">
                  <c:v>09/Jul</c:v>
                </c:pt>
                <c:pt idx="158">
                  <c:v>10/Jul</c:v>
                </c:pt>
                <c:pt idx="159">
                  <c:v>11/Jul</c:v>
                </c:pt>
                <c:pt idx="160">
                  <c:v>12/Jul</c:v>
                </c:pt>
                <c:pt idx="161">
                  <c:v>13/Jul</c:v>
                </c:pt>
                <c:pt idx="162">
                  <c:v>14/Jul</c:v>
                </c:pt>
                <c:pt idx="163">
                  <c:v>15/Jul</c:v>
                </c:pt>
                <c:pt idx="164">
                  <c:v>16/Jul</c:v>
                </c:pt>
                <c:pt idx="165">
                  <c:v>17/Jul</c:v>
                </c:pt>
                <c:pt idx="166">
                  <c:v>18/Jul</c:v>
                </c:pt>
                <c:pt idx="167">
                  <c:v>19/Jul</c:v>
                </c:pt>
                <c:pt idx="168">
                  <c:v>20/Jul</c:v>
                </c:pt>
                <c:pt idx="169">
                  <c:v>21/Jul</c:v>
                </c:pt>
                <c:pt idx="170">
                  <c:v>22/Jul</c:v>
                </c:pt>
                <c:pt idx="171">
                  <c:v>23/Jul</c:v>
                </c:pt>
                <c:pt idx="172">
                  <c:v>24/Jul</c:v>
                </c:pt>
                <c:pt idx="173">
                  <c:v>25/Jul</c:v>
                </c:pt>
                <c:pt idx="174">
                  <c:v>26/Jul</c:v>
                </c:pt>
                <c:pt idx="175">
                  <c:v>27/Jul</c:v>
                </c:pt>
                <c:pt idx="176">
                  <c:v>28/Jul</c:v>
                </c:pt>
                <c:pt idx="177">
                  <c:v>29/Jul</c:v>
                </c:pt>
                <c:pt idx="178">
                  <c:v>30/Jul</c:v>
                </c:pt>
                <c:pt idx="179">
                  <c:v>31/Jul</c:v>
                </c:pt>
                <c:pt idx="180">
                  <c:v>01/Aug</c:v>
                </c:pt>
                <c:pt idx="181">
                  <c:v>02/Aug</c:v>
                </c:pt>
                <c:pt idx="182">
                  <c:v>03/Aug</c:v>
                </c:pt>
                <c:pt idx="183">
                  <c:v>04/Aug</c:v>
                </c:pt>
                <c:pt idx="184">
                  <c:v>05/Aug</c:v>
                </c:pt>
                <c:pt idx="185">
                  <c:v>06/Aug</c:v>
                </c:pt>
                <c:pt idx="186">
                  <c:v>07/Aug</c:v>
                </c:pt>
                <c:pt idx="187">
                  <c:v>08/Aug</c:v>
                </c:pt>
                <c:pt idx="188">
                  <c:v>09/Aug</c:v>
                </c:pt>
                <c:pt idx="189">
                  <c:v>10/Aug</c:v>
                </c:pt>
                <c:pt idx="190">
                  <c:v>11/Aug</c:v>
                </c:pt>
                <c:pt idx="191">
                  <c:v>12/Aug</c:v>
                </c:pt>
                <c:pt idx="192">
                  <c:v>13/Aug</c:v>
                </c:pt>
                <c:pt idx="193">
                  <c:v>14/Aug</c:v>
                </c:pt>
                <c:pt idx="194">
                  <c:v>15/Aug</c:v>
                </c:pt>
                <c:pt idx="195">
                  <c:v>16/Aug</c:v>
                </c:pt>
                <c:pt idx="196">
                  <c:v>17/Aug</c:v>
                </c:pt>
                <c:pt idx="197">
                  <c:v>18/Aug</c:v>
                </c:pt>
                <c:pt idx="198">
                  <c:v>19/Aug</c:v>
                </c:pt>
                <c:pt idx="199">
                  <c:v>20/Aug</c:v>
                </c:pt>
                <c:pt idx="200">
                  <c:v>21/Aug</c:v>
                </c:pt>
                <c:pt idx="201">
                  <c:v>22/Aug</c:v>
                </c:pt>
                <c:pt idx="202">
                  <c:v>23/Aug</c:v>
                </c:pt>
                <c:pt idx="203">
                  <c:v>24/Aug</c:v>
                </c:pt>
                <c:pt idx="204">
                  <c:v>25/Aug</c:v>
                </c:pt>
                <c:pt idx="205">
                  <c:v>26/Aug</c:v>
                </c:pt>
                <c:pt idx="206">
                  <c:v>27/Aug</c:v>
                </c:pt>
                <c:pt idx="207">
                  <c:v>28/Aug</c:v>
                </c:pt>
                <c:pt idx="208">
                  <c:v>29/Aug</c:v>
                </c:pt>
                <c:pt idx="209">
                  <c:v>30/Aug</c:v>
                </c:pt>
                <c:pt idx="210">
                  <c:v>31/Aug</c:v>
                </c:pt>
                <c:pt idx="211">
                  <c:v>01/Sep</c:v>
                </c:pt>
                <c:pt idx="212">
                  <c:v>02/Sep</c:v>
                </c:pt>
                <c:pt idx="213">
                  <c:v>03/Sep</c:v>
                </c:pt>
                <c:pt idx="214">
                  <c:v>04/Sep</c:v>
                </c:pt>
                <c:pt idx="215">
                  <c:v>05/Sep</c:v>
                </c:pt>
                <c:pt idx="216">
                  <c:v>06/Sep</c:v>
                </c:pt>
              </c:strCache>
            </c:strRef>
          </c:cat>
          <c:val>
            <c:numRef>
              <c:f>'Age-1'!$E$114:$HM$114</c:f>
              <c:numCache>
                <c:formatCode>0%</c:formatCode>
                <c:ptCount val="217"/>
                <c:pt idx="0">
                  <c:v>0</c:v>
                </c:pt>
                <c:pt idx="1">
                  <c:v>1</c:v>
                </c:pt>
                <c:pt idx="2">
                  <c:v>0.5</c:v>
                </c:pt>
                <c:pt idx="3">
                  <c:v>0</c:v>
                </c:pt>
                <c:pt idx="4">
                  <c:v>0.5</c:v>
                </c:pt>
                <c:pt idx="5">
                  <c:v>0.5</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0.1</c:v>
                </c:pt>
                <c:pt idx="21">
                  <c:v>4.5454545454545456E-2</c:v>
                </c:pt>
                <c:pt idx="22">
                  <c:v>8.3333333333333329E-2</c:v>
                </c:pt>
                <c:pt idx="23">
                  <c:v>0</c:v>
                </c:pt>
                <c:pt idx="24">
                  <c:v>6.5573770491803282E-2</c:v>
                </c:pt>
                <c:pt idx="25">
                  <c:v>0.12698412698412698</c:v>
                </c:pt>
                <c:pt idx="26">
                  <c:v>9.2307692307692313E-2</c:v>
                </c:pt>
                <c:pt idx="27">
                  <c:v>9.7014925373134331E-2</c:v>
                </c:pt>
                <c:pt idx="28">
                  <c:v>0.12056737588652482</c:v>
                </c:pt>
                <c:pt idx="29">
                  <c:v>6.3492063492063489E-2</c:v>
                </c:pt>
                <c:pt idx="30">
                  <c:v>0.10071942446043165</c:v>
                </c:pt>
                <c:pt idx="31">
                  <c:v>0.10240963855421686</c:v>
                </c:pt>
                <c:pt idx="32">
                  <c:v>0.11881188118811881</c:v>
                </c:pt>
                <c:pt idx="33">
                  <c:v>0.10084033613445378</c:v>
                </c:pt>
                <c:pt idx="34">
                  <c:v>0.12396694214876033</c:v>
                </c:pt>
                <c:pt idx="35">
                  <c:v>0.1101123595505618</c:v>
                </c:pt>
                <c:pt idx="36">
                  <c:v>9.9762470308788598E-2</c:v>
                </c:pt>
                <c:pt idx="37">
                  <c:v>0.12689393939393939</c:v>
                </c:pt>
                <c:pt idx="38">
                  <c:v>0.12847222222222221</c:v>
                </c:pt>
                <c:pt idx="39">
                  <c:v>0.12740740740740741</c:v>
                </c:pt>
                <c:pt idx="40">
                  <c:v>0.12661870503597122</c:v>
                </c:pt>
                <c:pt idx="41">
                  <c:v>0.12549537648612946</c:v>
                </c:pt>
                <c:pt idx="42">
                  <c:v>0.12239089184060721</c:v>
                </c:pt>
                <c:pt idx="43">
                  <c:v>0.15169902912621358</c:v>
                </c:pt>
                <c:pt idx="44">
                  <c:v>0.1701388888888889</c:v>
                </c:pt>
                <c:pt idx="45">
                  <c:v>0.16140776699029127</c:v>
                </c:pt>
                <c:pt idx="46">
                  <c:v>0.14343029087261785</c:v>
                </c:pt>
                <c:pt idx="47">
                  <c:v>0.19129438717067582</c:v>
                </c:pt>
                <c:pt idx="48">
                  <c:v>0.17379679144385027</c:v>
                </c:pt>
                <c:pt idx="49">
                  <c:v>0.19481605351170569</c:v>
                </c:pt>
                <c:pt idx="50">
                  <c:v>0.19003115264797507</c:v>
                </c:pt>
                <c:pt idx="51">
                  <c:v>0.20699708454810495</c:v>
                </c:pt>
                <c:pt idx="52">
                  <c:v>0.18220338983050846</c:v>
                </c:pt>
                <c:pt idx="53">
                  <c:v>0.19491525423728814</c:v>
                </c:pt>
                <c:pt idx="54">
                  <c:v>0.1655011655011655</c:v>
                </c:pt>
                <c:pt idx="55">
                  <c:v>0.16375000000000001</c:v>
                </c:pt>
                <c:pt idx="56">
                  <c:v>0.16666666666666666</c:v>
                </c:pt>
                <c:pt idx="57">
                  <c:v>0.17370892018779344</c:v>
                </c:pt>
                <c:pt idx="58">
                  <c:v>0.17905102954341987</c:v>
                </c:pt>
                <c:pt idx="59">
                  <c:v>0.17268292682926828</c:v>
                </c:pt>
                <c:pt idx="60">
                  <c:v>0.17697431018078022</c:v>
                </c:pt>
                <c:pt idx="61">
                  <c:v>0.16566265060240964</c:v>
                </c:pt>
                <c:pt idx="62">
                  <c:v>0.17811704834605599</c:v>
                </c:pt>
                <c:pt idx="63">
                  <c:v>0.16187989556135771</c:v>
                </c:pt>
                <c:pt idx="64">
                  <c:v>0.18555667001003009</c:v>
                </c:pt>
                <c:pt idx="65">
                  <c:v>0.18067632850241547</c:v>
                </c:pt>
                <c:pt idx="66">
                  <c:v>0.18020022246941045</c:v>
                </c:pt>
                <c:pt idx="67">
                  <c:v>0.18712273641851107</c:v>
                </c:pt>
                <c:pt idx="68">
                  <c:v>0.12139423076923077</c:v>
                </c:pt>
                <c:pt idx="69">
                  <c:v>0.17255434782608695</c:v>
                </c:pt>
                <c:pt idx="70">
                  <c:v>0.15374677002583978</c:v>
                </c:pt>
                <c:pt idx="71">
                  <c:v>0.20982735723771581</c:v>
                </c:pt>
                <c:pt idx="72">
                  <c:v>0.21447721179624665</c:v>
                </c:pt>
                <c:pt idx="73">
                  <c:v>0.19914651493598862</c:v>
                </c:pt>
                <c:pt idx="74">
                  <c:v>0.16045845272206305</c:v>
                </c:pt>
                <c:pt idx="75">
                  <c:v>0.16336633663366337</c:v>
                </c:pt>
                <c:pt idx="76">
                  <c:v>0.18640350877192982</c:v>
                </c:pt>
                <c:pt idx="77">
                  <c:v>0.19135802469135801</c:v>
                </c:pt>
                <c:pt idx="78">
                  <c:v>0.22553191489361701</c:v>
                </c:pt>
                <c:pt idx="79">
                  <c:v>0.20043103448275862</c:v>
                </c:pt>
                <c:pt idx="80">
                  <c:v>0.21026894865525672</c:v>
                </c:pt>
                <c:pt idx="81">
                  <c:v>0.21695760598503741</c:v>
                </c:pt>
                <c:pt idx="82">
                  <c:v>0.18662952646239556</c:v>
                </c:pt>
                <c:pt idx="83">
                  <c:v>0.14726027397260275</c:v>
                </c:pt>
                <c:pt idx="84">
                  <c:v>0.14678899082568808</c:v>
                </c:pt>
                <c:pt idx="85">
                  <c:v>0.19277108433734941</c:v>
                </c:pt>
                <c:pt idx="86">
                  <c:v>0.2108626198083067</c:v>
                </c:pt>
                <c:pt idx="87">
                  <c:v>0.25547445255474455</c:v>
                </c:pt>
                <c:pt idx="88">
                  <c:v>0.2</c:v>
                </c:pt>
                <c:pt idx="89">
                  <c:v>0.2109704641350211</c:v>
                </c:pt>
                <c:pt idx="90">
                  <c:v>0.15789473684210525</c:v>
                </c:pt>
                <c:pt idx="91">
                  <c:v>0.17293233082706766</c:v>
                </c:pt>
                <c:pt idx="92">
                  <c:v>0.22167487684729065</c:v>
                </c:pt>
                <c:pt idx="93">
                  <c:v>0.16589861751152074</c:v>
                </c:pt>
                <c:pt idx="94">
                  <c:v>0.16666666666666666</c:v>
                </c:pt>
                <c:pt idx="95">
                  <c:v>0.17</c:v>
                </c:pt>
                <c:pt idx="96">
                  <c:v>0.17525773195876287</c:v>
                </c:pt>
                <c:pt idx="97">
                  <c:v>0.17763157894736842</c:v>
                </c:pt>
                <c:pt idx="98">
                  <c:v>0.17391304347826086</c:v>
                </c:pt>
                <c:pt idx="99">
                  <c:v>0.25</c:v>
                </c:pt>
                <c:pt idx="100">
                  <c:v>0.20454545454545456</c:v>
                </c:pt>
                <c:pt idx="101">
                  <c:v>0.15753424657534246</c:v>
                </c:pt>
                <c:pt idx="102">
                  <c:v>0.15384615384615385</c:v>
                </c:pt>
                <c:pt idx="103">
                  <c:v>8.0291970802919707E-2</c:v>
                </c:pt>
                <c:pt idx="104">
                  <c:v>0.13664596273291926</c:v>
                </c:pt>
                <c:pt idx="105">
                  <c:v>0.12234042553191489</c:v>
                </c:pt>
                <c:pt idx="106">
                  <c:v>0.10204081632653061</c:v>
                </c:pt>
                <c:pt idx="107">
                  <c:v>8.8888888888888892E-2</c:v>
                </c:pt>
                <c:pt idx="108">
                  <c:v>8.0402010050251257E-2</c:v>
                </c:pt>
                <c:pt idx="109">
                  <c:v>6.9306930693069313E-2</c:v>
                </c:pt>
                <c:pt idx="110">
                  <c:v>7.1038251366120214E-2</c:v>
                </c:pt>
                <c:pt idx="111">
                  <c:v>4.1666666666666664E-2</c:v>
                </c:pt>
                <c:pt idx="112">
                  <c:v>7.6923076923076927E-2</c:v>
                </c:pt>
                <c:pt idx="113">
                  <c:v>6.9930069930069935E-2</c:v>
                </c:pt>
                <c:pt idx="114">
                  <c:v>6.7484662576687116E-2</c:v>
                </c:pt>
                <c:pt idx="115">
                  <c:v>2.7972027972027972E-2</c:v>
                </c:pt>
                <c:pt idx="116">
                  <c:v>2.8368794326241134E-2</c:v>
                </c:pt>
                <c:pt idx="117">
                  <c:v>8.9820359281437126E-2</c:v>
                </c:pt>
                <c:pt idx="118">
                  <c:v>5.6451612903225805E-2</c:v>
                </c:pt>
                <c:pt idx="119">
                  <c:v>5.4878048780487805E-2</c:v>
                </c:pt>
                <c:pt idx="120">
                  <c:v>5.7553956834532377E-2</c:v>
                </c:pt>
                <c:pt idx="121">
                  <c:v>4.0268456375838924E-2</c:v>
                </c:pt>
                <c:pt idx="122">
                  <c:v>8.5526315789473686E-2</c:v>
                </c:pt>
                <c:pt idx="123">
                  <c:v>6.4705882352941183E-2</c:v>
                </c:pt>
                <c:pt idx="124">
                  <c:v>9.4339622641509441E-2</c:v>
                </c:pt>
                <c:pt idx="125">
                  <c:v>1.9607843137254902E-2</c:v>
                </c:pt>
                <c:pt idx="126">
                  <c:v>4.1379310344827586E-2</c:v>
                </c:pt>
                <c:pt idx="127">
                  <c:v>7.407407407407407E-2</c:v>
                </c:pt>
                <c:pt idx="128">
                  <c:v>1.8867924528301886E-2</c:v>
                </c:pt>
                <c:pt idx="129">
                  <c:v>2.2222222222222223E-2</c:v>
                </c:pt>
                <c:pt idx="130">
                  <c:v>3.6231884057971016E-2</c:v>
                </c:pt>
                <c:pt idx="131">
                  <c:v>4.5045045045045043E-2</c:v>
                </c:pt>
                <c:pt idx="132">
                  <c:v>6.7961165048543687E-2</c:v>
                </c:pt>
                <c:pt idx="133">
                  <c:v>3.4482758620689655E-2</c:v>
                </c:pt>
                <c:pt idx="134">
                  <c:v>7.3170731707317069E-2</c:v>
                </c:pt>
                <c:pt idx="135">
                  <c:v>4.2553191489361701E-2</c:v>
                </c:pt>
                <c:pt idx="136">
                  <c:v>2.9411764705882353E-2</c:v>
                </c:pt>
                <c:pt idx="137">
                  <c:v>5.4794520547945202E-2</c:v>
                </c:pt>
                <c:pt idx="138">
                  <c:v>1.282051282051282E-2</c:v>
                </c:pt>
                <c:pt idx="139">
                  <c:v>1.7857142857142856E-2</c:v>
                </c:pt>
                <c:pt idx="140">
                  <c:v>6.1728395061728392E-2</c:v>
                </c:pt>
                <c:pt idx="141">
                  <c:v>1.4285714285714285E-2</c:v>
                </c:pt>
                <c:pt idx="142">
                  <c:v>5.4945054945054944E-2</c:v>
                </c:pt>
                <c:pt idx="143">
                  <c:v>0.04</c:v>
                </c:pt>
                <c:pt idx="144">
                  <c:v>0.05</c:v>
                </c:pt>
                <c:pt idx="145">
                  <c:v>2.6666666666666668E-2</c:v>
                </c:pt>
                <c:pt idx="146">
                  <c:v>0</c:v>
                </c:pt>
                <c:pt idx="147">
                  <c:v>5.3333333333333337E-2</c:v>
                </c:pt>
                <c:pt idx="148">
                  <c:v>1.6393442622950821E-2</c:v>
                </c:pt>
                <c:pt idx="149">
                  <c:v>1.3698630136986301E-2</c:v>
                </c:pt>
                <c:pt idx="150">
                  <c:v>4.9180327868852458E-2</c:v>
                </c:pt>
                <c:pt idx="151">
                  <c:v>1.9230769230769232E-2</c:v>
                </c:pt>
                <c:pt idx="152">
                  <c:v>3.8461538461538464E-2</c:v>
                </c:pt>
                <c:pt idx="153">
                  <c:v>0</c:v>
                </c:pt>
                <c:pt idx="154">
                  <c:v>1.0752688172043012E-2</c:v>
                </c:pt>
                <c:pt idx="155">
                  <c:v>0</c:v>
                </c:pt>
                <c:pt idx="156">
                  <c:v>0.01</c:v>
                </c:pt>
                <c:pt idx="157">
                  <c:v>1.0309278350515464E-2</c:v>
                </c:pt>
                <c:pt idx="158">
                  <c:v>0</c:v>
                </c:pt>
                <c:pt idx="159">
                  <c:v>7.6923076923076927E-3</c:v>
                </c:pt>
                <c:pt idx="160">
                  <c:v>2.5210084033613446E-2</c:v>
                </c:pt>
                <c:pt idx="161">
                  <c:v>2.3529411764705882E-2</c:v>
                </c:pt>
                <c:pt idx="162">
                  <c:v>1.1904761904761904E-2</c:v>
                </c:pt>
                <c:pt idx="163">
                  <c:v>1.4150943396226415E-2</c:v>
                </c:pt>
                <c:pt idx="164">
                  <c:v>2.1126760563380281E-2</c:v>
                </c:pt>
                <c:pt idx="165">
                  <c:v>4.2328042328042326E-2</c:v>
                </c:pt>
                <c:pt idx="166">
                  <c:v>5.8823529411764705E-3</c:v>
                </c:pt>
                <c:pt idx="167">
                  <c:v>2.7777777777777776E-2</c:v>
                </c:pt>
                <c:pt idx="168">
                  <c:v>1.6666666666666666E-2</c:v>
                </c:pt>
                <c:pt idx="169">
                  <c:v>1.3513513513513514E-2</c:v>
                </c:pt>
                <c:pt idx="170">
                  <c:v>0</c:v>
                </c:pt>
                <c:pt idx="171">
                  <c:v>2.358490566037736E-2</c:v>
                </c:pt>
                <c:pt idx="172">
                  <c:v>8.4033613445378148E-3</c:v>
                </c:pt>
                <c:pt idx="173">
                  <c:v>2.8938906752411574E-2</c:v>
                </c:pt>
                <c:pt idx="174">
                  <c:v>2.1505376344086023E-2</c:v>
                </c:pt>
                <c:pt idx="175">
                  <c:v>1.834862385321101E-2</c:v>
                </c:pt>
                <c:pt idx="176">
                  <c:v>1.5789473684210527E-2</c:v>
                </c:pt>
                <c:pt idx="177">
                  <c:v>2.3148148148148147E-2</c:v>
                </c:pt>
                <c:pt idx="178">
                  <c:v>1.2165450121654502E-2</c:v>
                </c:pt>
                <c:pt idx="179">
                  <c:v>2.7310924369747899E-2</c:v>
                </c:pt>
                <c:pt idx="180">
                  <c:v>1.9960079840319361E-2</c:v>
                </c:pt>
                <c:pt idx="181">
                  <c:v>1.5594541910331383E-2</c:v>
                </c:pt>
                <c:pt idx="182">
                  <c:v>9.2165898617511521E-3</c:v>
                </c:pt>
                <c:pt idx="183">
                  <c:v>5.1903114186851208E-3</c:v>
                </c:pt>
                <c:pt idx="184">
                  <c:v>1.5948963317384369E-2</c:v>
                </c:pt>
                <c:pt idx="185">
                  <c:v>1.7391304347826087E-2</c:v>
                </c:pt>
                <c:pt idx="186">
                  <c:v>1.8062397372742199E-2</c:v>
                </c:pt>
                <c:pt idx="187">
                  <c:v>9.4161958568738224E-3</c:v>
                </c:pt>
                <c:pt idx="188">
                  <c:v>2.7079303675048357E-2</c:v>
                </c:pt>
                <c:pt idx="189">
                  <c:v>2.4958402662229616E-2</c:v>
                </c:pt>
                <c:pt idx="190">
                  <c:v>1.3961605584642234E-2</c:v>
                </c:pt>
                <c:pt idx="191">
                  <c:v>1.3513513513513514E-2</c:v>
                </c:pt>
                <c:pt idx="192">
                  <c:v>2.9197080291970802E-2</c:v>
                </c:pt>
                <c:pt idx="193">
                  <c:v>9.6899224806201549E-3</c:v>
                </c:pt>
                <c:pt idx="194">
                  <c:v>3.1683168316831684E-2</c:v>
                </c:pt>
                <c:pt idx="195">
                  <c:v>6.7873303167420816E-3</c:v>
                </c:pt>
                <c:pt idx="196">
                  <c:v>2.2540983606557378E-2</c:v>
                </c:pt>
                <c:pt idx="197">
                  <c:v>1.9417475728155338E-2</c:v>
                </c:pt>
                <c:pt idx="198">
                  <c:v>1.4112903225806451E-2</c:v>
                </c:pt>
                <c:pt idx="199">
                  <c:v>1.7316017316017316E-2</c:v>
                </c:pt>
                <c:pt idx="200">
                  <c:v>1.9911504424778761E-2</c:v>
                </c:pt>
                <c:pt idx="201">
                  <c:v>5.893909626719057E-3</c:v>
                </c:pt>
                <c:pt idx="202">
                  <c:v>1.0183299389002037E-2</c:v>
                </c:pt>
                <c:pt idx="203">
                  <c:v>1.5444015444015444E-2</c:v>
                </c:pt>
                <c:pt idx="204">
                  <c:v>9.1240875912408752E-3</c:v>
                </c:pt>
                <c:pt idx="205">
                  <c:v>1.0810810810810811E-2</c:v>
                </c:pt>
                <c:pt idx="206">
                  <c:v>1.2987012987012988E-2</c:v>
                </c:pt>
                <c:pt idx="207">
                  <c:v>1.417004048582996E-2</c:v>
                </c:pt>
                <c:pt idx="208">
                  <c:v>2.1956087824351298E-2</c:v>
                </c:pt>
                <c:pt idx="209">
                  <c:v>1.5590200445434299E-2</c:v>
                </c:pt>
                <c:pt idx="210">
                  <c:v>1.7391304347826087E-2</c:v>
                </c:pt>
                <c:pt idx="211">
                  <c:v>1.7204301075268817E-2</c:v>
                </c:pt>
                <c:pt idx="212">
                  <c:v>1.7291066282420751E-2</c:v>
                </c:pt>
                <c:pt idx="213">
                  <c:v>4.746835443037975E-2</c:v>
                </c:pt>
                <c:pt idx="214">
                  <c:v>3.2467532467532464E-2</c:v>
                </c:pt>
                <c:pt idx="215">
                  <c:v>1.4760147601476014E-2</c:v>
                </c:pt>
                <c:pt idx="216">
                  <c:v>0</c:v>
                </c:pt>
              </c:numCache>
            </c:numRef>
          </c:val>
          <c:extLst>
            <c:ext xmlns:c16="http://schemas.microsoft.com/office/drawing/2014/chart" uri="{C3380CC4-5D6E-409C-BE32-E72D297353CC}">
              <c16:uniqueId val="{00000008-5ABA-4608-98AA-34CA378F6D0D}"/>
            </c:ext>
          </c:extLst>
        </c:ser>
        <c:ser>
          <c:idx val="9"/>
          <c:order val="9"/>
          <c:tx>
            <c:strRef>
              <c:f>'Age-1'!$B$115:$C$115</c:f>
              <c:strCache>
                <c:ptCount val="2"/>
                <c:pt idx="0">
                  <c:v>90+</c:v>
                </c:pt>
              </c:strCache>
            </c:strRef>
          </c:tx>
          <c:spPr>
            <a:solidFill>
              <a:schemeClr val="accent4">
                <a:lumMod val="60000"/>
              </a:schemeClr>
            </a:solidFill>
            <a:ln>
              <a:noFill/>
            </a:ln>
            <a:effectLst/>
          </c:spPr>
          <c:invertIfNegative val="0"/>
          <c:cat>
            <c:strRef>
              <c:f>'Age-1'!$E$105:$HM$105</c:f>
              <c:strCache>
                <c:ptCount val="217"/>
                <c:pt idx="0">
                  <c:v>20/Jan</c:v>
                </c:pt>
                <c:pt idx="1">
                  <c:v>29/Jan</c:v>
                </c:pt>
                <c:pt idx="2">
                  <c:v>31/Jan</c:v>
                </c:pt>
                <c:pt idx="3">
                  <c:v>01/Feb</c:v>
                </c:pt>
                <c:pt idx="4">
                  <c:v>03/Feb</c:v>
                </c:pt>
                <c:pt idx="5">
                  <c:v>06/Feb</c:v>
                </c:pt>
                <c:pt idx="6">
                  <c:v>07/Feb</c:v>
                </c:pt>
                <c:pt idx="7">
                  <c:v>10/Feb</c:v>
                </c:pt>
                <c:pt idx="8">
                  <c:v>11/Feb</c:v>
                </c:pt>
                <c:pt idx="9">
                  <c:v>12/Feb</c:v>
                </c:pt>
                <c:pt idx="10">
                  <c:v>13/Feb</c:v>
                </c:pt>
                <c:pt idx="11">
                  <c:v>14/Feb</c:v>
                </c:pt>
                <c:pt idx="12">
                  <c:v>15/Feb</c:v>
                </c:pt>
                <c:pt idx="13">
                  <c:v>16/Feb</c:v>
                </c:pt>
                <c:pt idx="14">
                  <c:v>17/Feb</c:v>
                </c:pt>
                <c:pt idx="15">
                  <c:v>18/Feb</c:v>
                </c:pt>
                <c:pt idx="16">
                  <c:v>19/Feb</c:v>
                </c:pt>
                <c:pt idx="17">
                  <c:v>20/Feb</c:v>
                </c:pt>
                <c:pt idx="18">
                  <c:v>21/Feb</c:v>
                </c:pt>
                <c:pt idx="19">
                  <c:v>22/Feb</c:v>
                </c:pt>
                <c:pt idx="20">
                  <c:v>23/Feb</c:v>
                </c:pt>
                <c:pt idx="21">
                  <c:v>24/Feb</c:v>
                </c:pt>
                <c:pt idx="22">
                  <c:v>25/Feb</c:v>
                </c:pt>
                <c:pt idx="23">
                  <c:v>26/Feb</c:v>
                </c:pt>
                <c:pt idx="24">
                  <c:v>27/Feb</c:v>
                </c:pt>
                <c:pt idx="25">
                  <c:v>28/Feb</c:v>
                </c:pt>
                <c:pt idx="26">
                  <c:v>29/Feb</c:v>
                </c:pt>
                <c:pt idx="27">
                  <c:v>01/Mar</c:v>
                </c:pt>
                <c:pt idx="28">
                  <c:v>02/Mar</c:v>
                </c:pt>
                <c:pt idx="29">
                  <c:v>03/Mar</c:v>
                </c:pt>
                <c:pt idx="30">
                  <c:v>04/Mar</c:v>
                </c:pt>
                <c:pt idx="31">
                  <c:v>05/Mar</c:v>
                </c:pt>
                <c:pt idx="32">
                  <c:v>06/Mar</c:v>
                </c:pt>
                <c:pt idx="33">
                  <c:v>07/Mar</c:v>
                </c:pt>
                <c:pt idx="34">
                  <c:v>08/Mar</c:v>
                </c:pt>
                <c:pt idx="35">
                  <c:v>09/Mar</c:v>
                </c:pt>
                <c:pt idx="36">
                  <c:v>10/Mar</c:v>
                </c:pt>
                <c:pt idx="37">
                  <c:v>11/Mar</c:v>
                </c:pt>
                <c:pt idx="38">
                  <c:v>12/Mar</c:v>
                </c:pt>
                <c:pt idx="39">
                  <c:v>13/Mar</c:v>
                </c:pt>
                <c:pt idx="40">
                  <c:v>14/Mar</c:v>
                </c:pt>
                <c:pt idx="41">
                  <c:v>15/Mar</c:v>
                </c:pt>
                <c:pt idx="42">
                  <c:v>16/Mar</c:v>
                </c:pt>
                <c:pt idx="43">
                  <c:v>17/Mar</c:v>
                </c:pt>
                <c:pt idx="44">
                  <c:v>18/Mar</c:v>
                </c:pt>
                <c:pt idx="45">
                  <c:v>19/Mar</c:v>
                </c:pt>
                <c:pt idx="46">
                  <c:v>20/Mar</c:v>
                </c:pt>
                <c:pt idx="47">
                  <c:v>21/Mar</c:v>
                </c:pt>
                <c:pt idx="48">
                  <c:v>22/Mar</c:v>
                </c:pt>
                <c:pt idx="49">
                  <c:v>23/Mar</c:v>
                </c:pt>
                <c:pt idx="50">
                  <c:v>24/Mar</c:v>
                </c:pt>
                <c:pt idx="51">
                  <c:v>25/Mar</c:v>
                </c:pt>
                <c:pt idx="52">
                  <c:v>26/Mar</c:v>
                </c:pt>
                <c:pt idx="53">
                  <c:v>27/Mar</c:v>
                </c:pt>
                <c:pt idx="54">
                  <c:v>28/Mar</c:v>
                </c:pt>
                <c:pt idx="55">
                  <c:v>29/Mar</c:v>
                </c:pt>
                <c:pt idx="56">
                  <c:v>30/Mar</c:v>
                </c:pt>
                <c:pt idx="57">
                  <c:v>31/Mar</c:v>
                </c:pt>
                <c:pt idx="58">
                  <c:v>01/Apr</c:v>
                </c:pt>
                <c:pt idx="59">
                  <c:v>02/Apr</c:v>
                </c:pt>
                <c:pt idx="60">
                  <c:v>03/Apr</c:v>
                </c:pt>
                <c:pt idx="61">
                  <c:v>04/Apr</c:v>
                </c:pt>
                <c:pt idx="62">
                  <c:v>05/Apr</c:v>
                </c:pt>
                <c:pt idx="63">
                  <c:v>06/Apr</c:v>
                </c:pt>
                <c:pt idx="64">
                  <c:v>07/Apr</c:v>
                </c:pt>
                <c:pt idx="65">
                  <c:v>08/Apr</c:v>
                </c:pt>
                <c:pt idx="66">
                  <c:v>09/Apr</c:v>
                </c:pt>
                <c:pt idx="67">
                  <c:v>10/Apr</c:v>
                </c:pt>
                <c:pt idx="68">
                  <c:v>11/Apr</c:v>
                </c:pt>
                <c:pt idx="69">
                  <c:v>12/Apr</c:v>
                </c:pt>
                <c:pt idx="70">
                  <c:v>13/Apr</c:v>
                </c:pt>
                <c:pt idx="71">
                  <c:v>14/Apr</c:v>
                </c:pt>
                <c:pt idx="72">
                  <c:v>15/Apr</c:v>
                </c:pt>
                <c:pt idx="73">
                  <c:v>16/Apr</c:v>
                </c:pt>
                <c:pt idx="74">
                  <c:v>17/Apr</c:v>
                </c:pt>
                <c:pt idx="75">
                  <c:v>18/Apr</c:v>
                </c:pt>
                <c:pt idx="76">
                  <c:v>19/Apr</c:v>
                </c:pt>
                <c:pt idx="77">
                  <c:v>20/Apr</c:v>
                </c:pt>
                <c:pt idx="78">
                  <c:v>21/Apr</c:v>
                </c:pt>
                <c:pt idx="79">
                  <c:v>22/Apr</c:v>
                </c:pt>
                <c:pt idx="80">
                  <c:v>23/Apr</c:v>
                </c:pt>
                <c:pt idx="81">
                  <c:v>24/Apr</c:v>
                </c:pt>
                <c:pt idx="82">
                  <c:v>25/Apr</c:v>
                </c:pt>
                <c:pt idx="83">
                  <c:v>26/Apr</c:v>
                </c:pt>
                <c:pt idx="84">
                  <c:v>27/Apr</c:v>
                </c:pt>
                <c:pt idx="85">
                  <c:v>28/Apr</c:v>
                </c:pt>
                <c:pt idx="86">
                  <c:v>29/Apr</c:v>
                </c:pt>
                <c:pt idx="87">
                  <c:v>30/Apr</c:v>
                </c:pt>
                <c:pt idx="88">
                  <c:v>01/May</c:v>
                </c:pt>
                <c:pt idx="89">
                  <c:v>02/May</c:v>
                </c:pt>
                <c:pt idx="90">
                  <c:v>03/May</c:v>
                </c:pt>
                <c:pt idx="91">
                  <c:v>04/May</c:v>
                </c:pt>
                <c:pt idx="92">
                  <c:v>05/May</c:v>
                </c:pt>
                <c:pt idx="93">
                  <c:v>06/May</c:v>
                </c:pt>
                <c:pt idx="94">
                  <c:v>07/May</c:v>
                </c:pt>
                <c:pt idx="95">
                  <c:v>08/May</c:v>
                </c:pt>
                <c:pt idx="96">
                  <c:v>09/May</c:v>
                </c:pt>
                <c:pt idx="97">
                  <c:v>10/May</c:v>
                </c:pt>
                <c:pt idx="98">
                  <c:v>11/May</c:v>
                </c:pt>
                <c:pt idx="99">
                  <c:v>12/May</c:v>
                </c:pt>
                <c:pt idx="100">
                  <c:v>13/May</c:v>
                </c:pt>
                <c:pt idx="101">
                  <c:v>14/May</c:v>
                </c:pt>
                <c:pt idx="102">
                  <c:v>15/May</c:v>
                </c:pt>
                <c:pt idx="103">
                  <c:v>16/May</c:v>
                </c:pt>
                <c:pt idx="104">
                  <c:v>17/May</c:v>
                </c:pt>
                <c:pt idx="105">
                  <c:v>18/May</c:v>
                </c:pt>
                <c:pt idx="106">
                  <c:v>19/May</c:v>
                </c:pt>
                <c:pt idx="107">
                  <c:v>20/May</c:v>
                </c:pt>
                <c:pt idx="108">
                  <c:v>21/May</c:v>
                </c:pt>
                <c:pt idx="109">
                  <c:v>22/May</c:v>
                </c:pt>
                <c:pt idx="110">
                  <c:v>23/May</c:v>
                </c:pt>
                <c:pt idx="111">
                  <c:v>24/May</c:v>
                </c:pt>
                <c:pt idx="112">
                  <c:v>25/May</c:v>
                </c:pt>
                <c:pt idx="113">
                  <c:v>26/May</c:v>
                </c:pt>
                <c:pt idx="114">
                  <c:v>27/May</c:v>
                </c:pt>
                <c:pt idx="115">
                  <c:v>28/May</c:v>
                </c:pt>
                <c:pt idx="116">
                  <c:v>29/May</c:v>
                </c:pt>
                <c:pt idx="117">
                  <c:v>30/May</c:v>
                </c:pt>
                <c:pt idx="118">
                  <c:v>31/May</c:v>
                </c:pt>
                <c:pt idx="119">
                  <c:v>01/Jun</c:v>
                </c:pt>
                <c:pt idx="120">
                  <c:v>02/Jun</c:v>
                </c:pt>
                <c:pt idx="121">
                  <c:v>03/Jun</c:v>
                </c:pt>
                <c:pt idx="122">
                  <c:v>04/Jun</c:v>
                </c:pt>
                <c:pt idx="123">
                  <c:v>05/Jun</c:v>
                </c:pt>
                <c:pt idx="124">
                  <c:v>06/Jun</c:v>
                </c:pt>
                <c:pt idx="125">
                  <c:v>07/Jun</c:v>
                </c:pt>
                <c:pt idx="126">
                  <c:v>08/Jun</c:v>
                </c:pt>
                <c:pt idx="127">
                  <c:v>09/Jun</c:v>
                </c:pt>
                <c:pt idx="128">
                  <c:v>10/Jun</c:v>
                </c:pt>
                <c:pt idx="129">
                  <c:v>11/Jun</c:v>
                </c:pt>
                <c:pt idx="130">
                  <c:v>12/Jun</c:v>
                </c:pt>
                <c:pt idx="131">
                  <c:v>13/Jun</c:v>
                </c:pt>
                <c:pt idx="132">
                  <c:v>14/Jun</c:v>
                </c:pt>
                <c:pt idx="133">
                  <c:v>15/Jun</c:v>
                </c:pt>
                <c:pt idx="134">
                  <c:v>16/Jun</c:v>
                </c:pt>
                <c:pt idx="135">
                  <c:v>17/Jun</c:v>
                </c:pt>
                <c:pt idx="136">
                  <c:v>18/Jun</c:v>
                </c:pt>
                <c:pt idx="137">
                  <c:v>19/Jun</c:v>
                </c:pt>
                <c:pt idx="138">
                  <c:v>20/Jun</c:v>
                </c:pt>
                <c:pt idx="139">
                  <c:v>21/Jun</c:v>
                </c:pt>
                <c:pt idx="140">
                  <c:v>22/Jun</c:v>
                </c:pt>
                <c:pt idx="141">
                  <c:v>23/Jun</c:v>
                </c:pt>
                <c:pt idx="142">
                  <c:v>24/Jun</c:v>
                </c:pt>
                <c:pt idx="143">
                  <c:v>25/Jun</c:v>
                </c:pt>
                <c:pt idx="144">
                  <c:v>26/Jun</c:v>
                </c:pt>
                <c:pt idx="145">
                  <c:v>27/Jun</c:v>
                </c:pt>
                <c:pt idx="146">
                  <c:v>28/Jun</c:v>
                </c:pt>
                <c:pt idx="147">
                  <c:v>29/Jun</c:v>
                </c:pt>
                <c:pt idx="148">
                  <c:v>30/Jun</c:v>
                </c:pt>
                <c:pt idx="149">
                  <c:v>01/Jul</c:v>
                </c:pt>
                <c:pt idx="150">
                  <c:v>02/Jul</c:v>
                </c:pt>
                <c:pt idx="151">
                  <c:v>03/Jul</c:v>
                </c:pt>
                <c:pt idx="152">
                  <c:v>04/Jul</c:v>
                </c:pt>
                <c:pt idx="153">
                  <c:v>05/Jul</c:v>
                </c:pt>
                <c:pt idx="154">
                  <c:v>06/Jul</c:v>
                </c:pt>
                <c:pt idx="155">
                  <c:v>07/Jul</c:v>
                </c:pt>
                <c:pt idx="156">
                  <c:v>08/Jul</c:v>
                </c:pt>
                <c:pt idx="157">
                  <c:v>09/Jul</c:v>
                </c:pt>
                <c:pt idx="158">
                  <c:v>10/Jul</c:v>
                </c:pt>
                <c:pt idx="159">
                  <c:v>11/Jul</c:v>
                </c:pt>
                <c:pt idx="160">
                  <c:v>12/Jul</c:v>
                </c:pt>
                <c:pt idx="161">
                  <c:v>13/Jul</c:v>
                </c:pt>
                <c:pt idx="162">
                  <c:v>14/Jul</c:v>
                </c:pt>
                <c:pt idx="163">
                  <c:v>15/Jul</c:v>
                </c:pt>
                <c:pt idx="164">
                  <c:v>16/Jul</c:v>
                </c:pt>
                <c:pt idx="165">
                  <c:v>17/Jul</c:v>
                </c:pt>
                <c:pt idx="166">
                  <c:v>18/Jul</c:v>
                </c:pt>
                <c:pt idx="167">
                  <c:v>19/Jul</c:v>
                </c:pt>
                <c:pt idx="168">
                  <c:v>20/Jul</c:v>
                </c:pt>
                <c:pt idx="169">
                  <c:v>21/Jul</c:v>
                </c:pt>
                <c:pt idx="170">
                  <c:v>22/Jul</c:v>
                </c:pt>
                <c:pt idx="171">
                  <c:v>23/Jul</c:v>
                </c:pt>
                <c:pt idx="172">
                  <c:v>24/Jul</c:v>
                </c:pt>
                <c:pt idx="173">
                  <c:v>25/Jul</c:v>
                </c:pt>
                <c:pt idx="174">
                  <c:v>26/Jul</c:v>
                </c:pt>
                <c:pt idx="175">
                  <c:v>27/Jul</c:v>
                </c:pt>
                <c:pt idx="176">
                  <c:v>28/Jul</c:v>
                </c:pt>
                <c:pt idx="177">
                  <c:v>29/Jul</c:v>
                </c:pt>
                <c:pt idx="178">
                  <c:v>30/Jul</c:v>
                </c:pt>
                <c:pt idx="179">
                  <c:v>31/Jul</c:v>
                </c:pt>
                <c:pt idx="180">
                  <c:v>01/Aug</c:v>
                </c:pt>
                <c:pt idx="181">
                  <c:v>02/Aug</c:v>
                </c:pt>
                <c:pt idx="182">
                  <c:v>03/Aug</c:v>
                </c:pt>
                <c:pt idx="183">
                  <c:v>04/Aug</c:v>
                </c:pt>
                <c:pt idx="184">
                  <c:v>05/Aug</c:v>
                </c:pt>
                <c:pt idx="185">
                  <c:v>06/Aug</c:v>
                </c:pt>
                <c:pt idx="186">
                  <c:v>07/Aug</c:v>
                </c:pt>
                <c:pt idx="187">
                  <c:v>08/Aug</c:v>
                </c:pt>
                <c:pt idx="188">
                  <c:v>09/Aug</c:v>
                </c:pt>
                <c:pt idx="189">
                  <c:v>10/Aug</c:v>
                </c:pt>
                <c:pt idx="190">
                  <c:v>11/Aug</c:v>
                </c:pt>
                <c:pt idx="191">
                  <c:v>12/Aug</c:v>
                </c:pt>
                <c:pt idx="192">
                  <c:v>13/Aug</c:v>
                </c:pt>
                <c:pt idx="193">
                  <c:v>14/Aug</c:v>
                </c:pt>
                <c:pt idx="194">
                  <c:v>15/Aug</c:v>
                </c:pt>
                <c:pt idx="195">
                  <c:v>16/Aug</c:v>
                </c:pt>
                <c:pt idx="196">
                  <c:v>17/Aug</c:v>
                </c:pt>
                <c:pt idx="197">
                  <c:v>18/Aug</c:v>
                </c:pt>
                <c:pt idx="198">
                  <c:v>19/Aug</c:v>
                </c:pt>
                <c:pt idx="199">
                  <c:v>20/Aug</c:v>
                </c:pt>
                <c:pt idx="200">
                  <c:v>21/Aug</c:v>
                </c:pt>
                <c:pt idx="201">
                  <c:v>22/Aug</c:v>
                </c:pt>
                <c:pt idx="202">
                  <c:v>23/Aug</c:v>
                </c:pt>
                <c:pt idx="203">
                  <c:v>24/Aug</c:v>
                </c:pt>
                <c:pt idx="204">
                  <c:v>25/Aug</c:v>
                </c:pt>
                <c:pt idx="205">
                  <c:v>26/Aug</c:v>
                </c:pt>
                <c:pt idx="206">
                  <c:v>27/Aug</c:v>
                </c:pt>
                <c:pt idx="207">
                  <c:v>28/Aug</c:v>
                </c:pt>
                <c:pt idx="208">
                  <c:v>29/Aug</c:v>
                </c:pt>
                <c:pt idx="209">
                  <c:v>30/Aug</c:v>
                </c:pt>
                <c:pt idx="210">
                  <c:v>31/Aug</c:v>
                </c:pt>
                <c:pt idx="211">
                  <c:v>01/Sep</c:v>
                </c:pt>
                <c:pt idx="212">
                  <c:v>02/Sep</c:v>
                </c:pt>
                <c:pt idx="213">
                  <c:v>03/Sep</c:v>
                </c:pt>
                <c:pt idx="214">
                  <c:v>04/Sep</c:v>
                </c:pt>
                <c:pt idx="215">
                  <c:v>05/Sep</c:v>
                </c:pt>
                <c:pt idx="216">
                  <c:v>06/Sep</c:v>
                </c:pt>
              </c:strCache>
            </c:strRef>
          </c:cat>
          <c:val>
            <c:numRef>
              <c:f>'Age-1'!$E$115:$HM$115</c:f>
              <c:numCache>
                <c:formatCode>0%</c:formatCode>
                <c:ptCount val="217"/>
                <c:pt idx="0">
                  <c:v>0</c:v>
                </c:pt>
                <c:pt idx="1">
                  <c:v>0</c:v>
                </c:pt>
                <c:pt idx="2">
                  <c:v>0.5</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0.1111111111111111</c:v>
                </c:pt>
                <c:pt idx="18">
                  <c:v>0</c:v>
                </c:pt>
                <c:pt idx="19">
                  <c:v>0</c:v>
                </c:pt>
                <c:pt idx="20">
                  <c:v>0.1</c:v>
                </c:pt>
                <c:pt idx="21">
                  <c:v>0</c:v>
                </c:pt>
                <c:pt idx="22">
                  <c:v>8.3333333333333329E-2</c:v>
                </c:pt>
                <c:pt idx="23">
                  <c:v>3.0303030303030304E-2</c:v>
                </c:pt>
                <c:pt idx="24">
                  <c:v>3.2786885245901641E-2</c:v>
                </c:pt>
                <c:pt idx="25">
                  <c:v>0</c:v>
                </c:pt>
                <c:pt idx="26">
                  <c:v>0</c:v>
                </c:pt>
                <c:pt idx="27">
                  <c:v>7.462686567164179E-3</c:v>
                </c:pt>
                <c:pt idx="28">
                  <c:v>2.1276595744680851E-2</c:v>
                </c:pt>
                <c:pt idx="29">
                  <c:v>3.968253968253968E-2</c:v>
                </c:pt>
                <c:pt idx="30">
                  <c:v>7.1942446043165471E-3</c:v>
                </c:pt>
                <c:pt idx="31">
                  <c:v>1.8072289156626505E-2</c:v>
                </c:pt>
                <c:pt idx="32">
                  <c:v>2.4752475247524754E-2</c:v>
                </c:pt>
                <c:pt idx="33">
                  <c:v>1.2605042016806723E-2</c:v>
                </c:pt>
                <c:pt idx="34">
                  <c:v>1.2396694214876033E-2</c:v>
                </c:pt>
                <c:pt idx="35">
                  <c:v>2.0224719101123594E-2</c:v>
                </c:pt>
                <c:pt idx="36">
                  <c:v>2.1377672209026127E-2</c:v>
                </c:pt>
                <c:pt idx="37">
                  <c:v>2.2727272727272728E-2</c:v>
                </c:pt>
                <c:pt idx="38">
                  <c:v>2.4305555555555556E-2</c:v>
                </c:pt>
                <c:pt idx="39">
                  <c:v>2.3703703703703703E-2</c:v>
                </c:pt>
                <c:pt idx="40">
                  <c:v>3.0215827338129497E-2</c:v>
                </c:pt>
                <c:pt idx="41">
                  <c:v>2.6420079260237782E-2</c:v>
                </c:pt>
                <c:pt idx="42">
                  <c:v>3.510436432637571E-2</c:v>
                </c:pt>
                <c:pt idx="43">
                  <c:v>4.0048543689320391E-2</c:v>
                </c:pt>
                <c:pt idx="44">
                  <c:v>3.4722222222222224E-2</c:v>
                </c:pt>
                <c:pt idx="45">
                  <c:v>3.8834951456310676E-2</c:v>
                </c:pt>
                <c:pt idx="46">
                  <c:v>5.0150451354062188E-2</c:v>
                </c:pt>
                <c:pt idx="47">
                  <c:v>4.2382588774341354E-2</c:v>
                </c:pt>
                <c:pt idx="48">
                  <c:v>5.7486631016042782E-2</c:v>
                </c:pt>
                <c:pt idx="49">
                  <c:v>5.6020066889632104E-2</c:v>
                </c:pt>
                <c:pt idx="50">
                  <c:v>6.1266874350986503E-2</c:v>
                </c:pt>
                <c:pt idx="51">
                  <c:v>5.4421768707482991E-2</c:v>
                </c:pt>
                <c:pt idx="52">
                  <c:v>8.1567796610169496E-2</c:v>
                </c:pt>
                <c:pt idx="53">
                  <c:v>7.909604519774012E-2</c:v>
                </c:pt>
                <c:pt idx="54">
                  <c:v>7.3426573426573424E-2</c:v>
                </c:pt>
                <c:pt idx="55">
                  <c:v>7.0000000000000007E-2</c:v>
                </c:pt>
                <c:pt idx="56">
                  <c:v>7.3083778966131913E-2</c:v>
                </c:pt>
                <c:pt idx="57">
                  <c:v>8.3333333333333329E-2</c:v>
                </c:pt>
                <c:pt idx="58">
                  <c:v>6.177260519247986E-2</c:v>
                </c:pt>
                <c:pt idx="59">
                  <c:v>6.5365853658536588E-2</c:v>
                </c:pt>
                <c:pt idx="60">
                  <c:v>8.9438629876308282E-2</c:v>
                </c:pt>
                <c:pt idx="61">
                  <c:v>8.6345381526104423E-2</c:v>
                </c:pt>
                <c:pt idx="62">
                  <c:v>6.2340966921119595E-2</c:v>
                </c:pt>
                <c:pt idx="63">
                  <c:v>8.0069625761531774E-2</c:v>
                </c:pt>
                <c:pt idx="64">
                  <c:v>7.3219658976930793E-2</c:v>
                </c:pt>
                <c:pt idx="65">
                  <c:v>9.2753623188405798E-2</c:v>
                </c:pt>
                <c:pt idx="66">
                  <c:v>8.6763070077864296E-2</c:v>
                </c:pt>
                <c:pt idx="67">
                  <c:v>8.350100603621731E-2</c:v>
                </c:pt>
                <c:pt idx="68">
                  <c:v>7.3317307692307696E-2</c:v>
                </c:pt>
                <c:pt idx="69">
                  <c:v>8.8315217391304351E-2</c:v>
                </c:pt>
                <c:pt idx="70">
                  <c:v>8.0103359173126609E-2</c:v>
                </c:pt>
                <c:pt idx="71">
                  <c:v>0.10889774236387782</c:v>
                </c:pt>
                <c:pt idx="72">
                  <c:v>8.3109919571045576E-2</c:v>
                </c:pt>
                <c:pt idx="73">
                  <c:v>0.10099573257467995</c:v>
                </c:pt>
                <c:pt idx="74">
                  <c:v>0.11318051575931232</c:v>
                </c:pt>
                <c:pt idx="75">
                  <c:v>8.4158415841584164E-2</c:v>
                </c:pt>
                <c:pt idx="76">
                  <c:v>8.9912280701754388E-2</c:v>
                </c:pt>
                <c:pt idx="77">
                  <c:v>8.7962962962962965E-2</c:v>
                </c:pt>
                <c:pt idx="78">
                  <c:v>0.12127659574468085</c:v>
                </c:pt>
                <c:pt idx="79">
                  <c:v>0.125</c:v>
                </c:pt>
                <c:pt idx="80">
                  <c:v>9.7799511002444994E-2</c:v>
                </c:pt>
                <c:pt idx="81">
                  <c:v>9.7256857855361589E-2</c:v>
                </c:pt>
                <c:pt idx="82">
                  <c:v>0.11142061281337047</c:v>
                </c:pt>
                <c:pt idx="83">
                  <c:v>7.8767123287671229E-2</c:v>
                </c:pt>
                <c:pt idx="84">
                  <c:v>7.9510703363914373E-2</c:v>
                </c:pt>
                <c:pt idx="85">
                  <c:v>8.1325301204819275E-2</c:v>
                </c:pt>
                <c:pt idx="86">
                  <c:v>0.10543130990415335</c:v>
                </c:pt>
                <c:pt idx="87">
                  <c:v>8.7591240875912413E-2</c:v>
                </c:pt>
                <c:pt idx="88">
                  <c:v>8.0597014925373134E-2</c:v>
                </c:pt>
                <c:pt idx="89">
                  <c:v>8.4388185654008435E-2</c:v>
                </c:pt>
                <c:pt idx="90">
                  <c:v>0.10526315789473684</c:v>
                </c:pt>
                <c:pt idx="91">
                  <c:v>9.0225563909774431E-2</c:v>
                </c:pt>
                <c:pt idx="92">
                  <c:v>3.9408866995073892E-2</c:v>
                </c:pt>
                <c:pt idx="93">
                  <c:v>0.12903225806451613</c:v>
                </c:pt>
                <c:pt idx="94">
                  <c:v>0.12857142857142856</c:v>
                </c:pt>
                <c:pt idx="95">
                  <c:v>0.11</c:v>
                </c:pt>
                <c:pt idx="96">
                  <c:v>5.1546391752577317E-2</c:v>
                </c:pt>
                <c:pt idx="97">
                  <c:v>5.2631578947368418E-2</c:v>
                </c:pt>
                <c:pt idx="98">
                  <c:v>9.1304347826086957E-2</c:v>
                </c:pt>
                <c:pt idx="99">
                  <c:v>7.6086956521739135E-2</c:v>
                </c:pt>
                <c:pt idx="100">
                  <c:v>7.9545454545454544E-2</c:v>
                </c:pt>
                <c:pt idx="101">
                  <c:v>7.5342465753424653E-2</c:v>
                </c:pt>
                <c:pt idx="102">
                  <c:v>8.8757396449704137E-2</c:v>
                </c:pt>
                <c:pt idx="103">
                  <c:v>6.569343065693431E-2</c:v>
                </c:pt>
                <c:pt idx="104">
                  <c:v>4.9689440993788817E-2</c:v>
                </c:pt>
                <c:pt idx="105">
                  <c:v>5.8510638297872342E-2</c:v>
                </c:pt>
                <c:pt idx="106">
                  <c:v>5.6122448979591837E-2</c:v>
                </c:pt>
                <c:pt idx="107">
                  <c:v>8.8888888888888892E-2</c:v>
                </c:pt>
                <c:pt idx="108">
                  <c:v>4.0201005025125629E-2</c:v>
                </c:pt>
                <c:pt idx="109">
                  <c:v>5.4455445544554455E-2</c:v>
                </c:pt>
                <c:pt idx="110">
                  <c:v>1.6393442622950821E-2</c:v>
                </c:pt>
                <c:pt idx="111">
                  <c:v>2.5000000000000001E-2</c:v>
                </c:pt>
                <c:pt idx="112">
                  <c:v>6.1538461538461542E-2</c:v>
                </c:pt>
                <c:pt idx="113">
                  <c:v>4.195804195804196E-2</c:v>
                </c:pt>
                <c:pt idx="114">
                  <c:v>3.0674846625766871E-2</c:v>
                </c:pt>
                <c:pt idx="115">
                  <c:v>4.8951048951048952E-2</c:v>
                </c:pt>
                <c:pt idx="116">
                  <c:v>4.2553191489361701E-2</c:v>
                </c:pt>
                <c:pt idx="117">
                  <c:v>1.7964071856287425E-2</c:v>
                </c:pt>
                <c:pt idx="118">
                  <c:v>2.4193548387096774E-2</c:v>
                </c:pt>
                <c:pt idx="119">
                  <c:v>1.8292682926829267E-2</c:v>
                </c:pt>
                <c:pt idx="120">
                  <c:v>2.8776978417266189E-2</c:v>
                </c:pt>
                <c:pt idx="121">
                  <c:v>2.6845637583892617E-2</c:v>
                </c:pt>
                <c:pt idx="122">
                  <c:v>3.9473684210526314E-2</c:v>
                </c:pt>
                <c:pt idx="123">
                  <c:v>2.3529411764705882E-2</c:v>
                </c:pt>
                <c:pt idx="124">
                  <c:v>3.1446540880503145E-2</c:v>
                </c:pt>
                <c:pt idx="125">
                  <c:v>9.8039215686274508E-3</c:v>
                </c:pt>
                <c:pt idx="126">
                  <c:v>1.3793103448275862E-2</c:v>
                </c:pt>
                <c:pt idx="127">
                  <c:v>2.9629629629629631E-2</c:v>
                </c:pt>
                <c:pt idx="128">
                  <c:v>6.2893081761006293E-3</c:v>
                </c:pt>
                <c:pt idx="129">
                  <c:v>1.4814814814814815E-2</c:v>
                </c:pt>
                <c:pt idx="130">
                  <c:v>0</c:v>
                </c:pt>
                <c:pt idx="131">
                  <c:v>1.8018018018018018E-2</c:v>
                </c:pt>
                <c:pt idx="132">
                  <c:v>1.9417475728155338E-2</c:v>
                </c:pt>
                <c:pt idx="133">
                  <c:v>0</c:v>
                </c:pt>
                <c:pt idx="134">
                  <c:v>2.4390243902439025E-2</c:v>
                </c:pt>
                <c:pt idx="135">
                  <c:v>0</c:v>
                </c:pt>
                <c:pt idx="136">
                  <c:v>2.9411764705882353E-2</c:v>
                </c:pt>
                <c:pt idx="137">
                  <c:v>1.3698630136986301E-2</c:v>
                </c:pt>
                <c:pt idx="138">
                  <c:v>2.564102564102564E-2</c:v>
                </c:pt>
                <c:pt idx="139">
                  <c:v>0</c:v>
                </c:pt>
                <c:pt idx="140">
                  <c:v>1.2345679012345678E-2</c:v>
                </c:pt>
                <c:pt idx="141">
                  <c:v>7.1428571428571425E-2</c:v>
                </c:pt>
                <c:pt idx="142">
                  <c:v>4.3956043956043959E-2</c:v>
                </c:pt>
                <c:pt idx="143">
                  <c:v>0</c:v>
                </c:pt>
                <c:pt idx="144">
                  <c:v>0</c:v>
                </c:pt>
                <c:pt idx="145">
                  <c:v>1.3333333333333334E-2</c:v>
                </c:pt>
                <c:pt idx="146">
                  <c:v>0</c:v>
                </c:pt>
                <c:pt idx="147">
                  <c:v>2.6666666666666668E-2</c:v>
                </c:pt>
                <c:pt idx="148">
                  <c:v>0</c:v>
                </c:pt>
                <c:pt idx="149">
                  <c:v>1.3698630136986301E-2</c:v>
                </c:pt>
                <c:pt idx="150">
                  <c:v>0</c:v>
                </c:pt>
                <c:pt idx="151">
                  <c:v>1.9230769230769232E-2</c:v>
                </c:pt>
                <c:pt idx="152">
                  <c:v>0</c:v>
                </c:pt>
                <c:pt idx="153">
                  <c:v>0</c:v>
                </c:pt>
                <c:pt idx="154">
                  <c:v>0</c:v>
                </c:pt>
                <c:pt idx="155">
                  <c:v>0</c:v>
                </c:pt>
                <c:pt idx="156">
                  <c:v>0</c:v>
                </c:pt>
                <c:pt idx="157">
                  <c:v>0</c:v>
                </c:pt>
                <c:pt idx="158">
                  <c:v>0</c:v>
                </c:pt>
                <c:pt idx="159">
                  <c:v>7.6923076923076927E-3</c:v>
                </c:pt>
                <c:pt idx="160">
                  <c:v>0</c:v>
                </c:pt>
                <c:pt idx="161">
                  <c:v>5.8823529411764705E-3</c:v>
                </c:pt>
                <c:pt idx="162">
                  <c:v>5.9523809523809521E-3</c:v>
                </c:pt>
                <c:pt idx="163">
                  <c:v>0</c:v>
                </c:pt>
                <c:pt idx="164">
                  <c:v>7.0422535211267607E-3</c:v>
                </c:pt>
                <c:pt idx="165">
                  <c:v>5.2910052910052907E-3</c:v>
                </c:pt>
                <c:pt idx="166">
                  <c:v>1.1764705882352941E-2</c:v>
                </c:pt>
                <c:pt idx="167">
                  <c:v>0</c:v>
                </c:pt>
                <c:pt idx="168">
                  <c:v>0</c:v>
                </c:pt>
                <c:pt idx="169">
                  <c:v>4.5045045045045045E-3</c:v>
                </c:pt>
                <c:pt idx="170">
                  <c:v>0</c:v>
                </c:pt>
                <c:pt idx="171">
                  <c:v>1.8867924528301886E-2</c:v>
                </c:pt>
                <c:pt idx="172">
                  <c:v>4.2016806722689074E-3</c:v>
                </c:pt>
                <c:pt idx="173">
                  <c:v>9.6463022508038593E-3</c:v>
                </c:pt>
                <c:pt idx="174">
                  <c:v>3.5842293906810036E-3</c:v>
                </c:pt>
                <c:pt idx="175">
                  <c:v>0</c:v>
                </c:pt>
                <c:pt idx="176">
                  <c:v>5.263157894736842E-3</c:v>
                </c:pt>
                <c:pt idx="177">
                  <c:v>2.3148148148148147E-3</c:v>
                </c:pt>
                <c:pt idx="178">
                  <c:v>7.2992700729927005E-3</c:v>
                </c:pt>
                <c:pt idx="179">
                  <c:v>2.1008403361344537E-3</c:v>
                </c:pt>
                <c:pt idx="180">
                  <c:v>3.9920159680638719E-3</c:v>
                </c:pt>
                <c:pt idx="181">
                  <c:v>0</c:v>
                </c:pt>
                <c:pt idx="182">
                  <c:v>6.1443932411674347E-3</c:v>
                </c:pt>
                <c:pt idx="183">
                  <c:v>1.0380622837370242E-2</c:v>
                </c:pt>
                <c:pt idx="184">
                  <c:v>3.189792663476874E-3</c:v>
                </c:pt>
                <c:pt idx="185">
                  <c:v>8.6956521739130436E-3</c:v>
                </c:pt>
                <c:pt idx="186">
                  <c:v>6.5681444991789817E-3</c:v>
                </c:pt>
                <c:pt idx="187">
                  <c:v>3.766478342749529E-3</c:v>
                </c:pt>
                <c:pt idx="188">
                  <c:v>9.6711798839458421E-3</c:v>
                </c:pt>
                <c:pt idx="189">
                  <c:v>3.3277870216306157E-3</c:v>
                </c:pt>
                <c:pt idx="190">
                  <c:v>1.2216404886561954E-2</c:v>
                </c:pt>
                <c:pt idx="191">
                  <c:v>8.4459459459459464E-3</c:v>
                </c:pt>
                <c:pt idx="192">
                  <c:v>7.2992700729927005E-3</c:v>
                </c:pt>
                <c:pt idx="193">
                  <c:v>3.875968992248062E-3</c:v>
                </c:pt>
                <c:pt idx="194">
                  <c:v>5.9405940594059407E-3</c:v>
                </c:pt>
                <c:pt idx="195">
                  <c:v>2.2624434389140274E-3</c:v>
                </c:pt>
                <c:pt idx="196">
                  <c:v>6.1475409836065573E-3</c:v>
                </c:pt>
                <c:pt idx="197">
                  <c:v>1.1650485436893204E-2</c:v>
                </c:pt>
                <c:pt idx="198">
                  <c:v>2.0161290322580645E-3</c:v>
                </c:pt>
                <c:pt idx="199">
                  <c:v>0</c:v>
                </c:pt>
                <c:pt idx="200">
                  <c:v>1.1061946902654867E-2</c:v>
                </c:pt>
                <c:pt idx="201">
                  <c:v>1.9646365422396855E-3</c:v>
                </c:pt>
                <c:pt idx="202">
                  <c:v>4.0733197556008143E-3</c:v>
                </c:pt>
                <c:pt idx="203">
                  <c:v>0</c:v>
                </c:pt>
                <c:pt idx="204">
                  <c:v>3.6496350364963502E-3</c:v>
                </c:pt>
                <c:pt idx="205">
                  <c:v>1.9819819819819819E-2</c:v>
                </c:pt>
                <c:pt idx="206">
                  <c:v>4.329004329004329E-3</c:v>
                </c:pt>
                <c:pt idx="207">
                  <c:v>6.0728744939271256E-3</c:v>
                </c:pt>
                <c:pt idx="208">
                  <c:v>3.9920159680638719E-3</c:v>
                </c:pt>
                <c:pt idx="209">
                  <c:v>0</c:v>
                </c:pt>
                <c:pt idx="210">
                  <c:v>1.7391304347826088E-3</c:v>
                </c:pt>
                <c:pt idx="211">
                  <c:v>2.1505376344086021E-3</c:v>
                </c:pt>
                <c:pt idx="212">
                  <c:v>8.6455331412103754E-3</c:v>
                </c:pt>
                <c:pt idx="213">
                  <c:v>9.4936708860759497E-3</c:v>
                </c:pt>
                <c:pt idx="214">
                  <c:v>3.246753246753247E-3</c:v>
                </c:pt>
                <c:pt idx="215">
                  <c:v>7.3800738007380072E-3</c:v>
                </c:pt>
                <c:pt idx="216">
                  <c:v>0</c:v>
                </c:pt>
              </c:numCache>
            </c:numRef>
          </c:val>
          <c:extLst>
            <c:ext xmlns:c16="http://schemas.microsoft.com/office/drawing/2014/chart" uri="{C3380CC4-5D6E-409C-BE32-E72D297353CC}">
              <c16:uniqueId val="{00000009-5ABA-4608-98AA-34CA378F6D0D}"/>
            </c:ext>
          </c:extLst>
        </c:ser>
        <c:dLbls>
          <c:showLegendKey val="0"/>
          <c:showVal val="0"/>
          <c:showCatName val="0"/>
          <c:showSerName val="0"/>
          <c:showPercent val="0"/>
          <c:showBubbleSize val="0"/>
        </c:dLbls>
        <c:gapWidth val="0"/>
        <c:overlap val="100"/>
        <c:axId val="597617440"/>
        <c:axId val="268928416"/>
      </c:barChart>
      <c:dateAx>
        <c:axId val="597617440"/>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268928416"/>
        <c:crosses val="autoZero"/>
        <c:auto val="0"/>
        <c:lblOffset val="100"/>
        <c:baseTimeUnit val="days"/>
        <c:majorUnit val="14"/>
        <c:minorUnit val="14"/>
      </c:dateAx>
      <c:valAx>
        <c:axId val="268928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597617440"/>
        <c:crosses val="autoZero"/>
        <c:crossBetween val="between"/>
      </c:valAx>
      <c:spPr>
        <a:noFill/>
        <a:ln>
          <a:noFill/>
        </a:ln>
        <a:effectLst/>
      </c:spPr>
    </c:plotArea>
    <c:legend>
      <c:legendPos val="r"/>
      <c:layout>
        <c:manualLayout>
          <c:xMode val="edge"/>
          <c:yMode val="edge"/>
          <c:x val="0.93504888888888893"/>
          <c:y val="7.3289524157987035E-2"/>
          <c:w val="5.8232444444444441E-2"/>
          <c:h val="0.843645639485257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Age</a:t>
            </a:r>
            <a:r>
              <a:rPr lang="en-US" sz="2000" b="1" baseline="0"/>
              <a:t> covid cases in the Netherlands</a:t>
            </a:r>
            <a:br>
              <a:rPr lang="en-US" sz="2000" b="1" baseline="0"/>
            </a:br>
            <a:r>
              <a:rPr lang="en-US" sz="1600" b="0" u="none" baseline="0"/>
              <a:t>based on a 7 day moving average for clarity</a:t>
            </a:r>
            <a:endParaRPr lang="en-US" sz="2000" b="0" u="non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7.1936222222222221E-2"/>
          <c:y val="0.10047111111111111"/>
          <c:w val="0.82404233333333321"/>
          <c:h val="0.81503569444444446"/>
        </c:manualLayout>
      </c:layout>
      <c:barChart>
        <c:barDir val="col"/>
        <c:grouping val="percentStacked"/>
        <c:varyColors val="0"/>
        <c:ser>
          <c:idx val="0"/>
          <c:order val="0"/>
          <c:tx>
            <c:strRef>
              <c:f>'Age-1'!$B$132:$C$132</c:f>
              <c:strCache>
                <c:ptCount val="2"/>
                <c:pt idx="0">
                  <c:v>0-19</c:v>
                </c:pt>
              </c:strCache>
            </c:strRef>
          </c:tx>
          <c:spPr>
            <a:solidFill>
              <a:schemeClr val="accent2">
                <a:lumMod val="40000"/>
                <a:lumOff val="60000"/>
              </a:schemeClr>
            </a:solidFill>
            <a:ln>
              <a:noFill/>
            </a:ln>
            <a:effectLst/>
          </c:spPr>
          <c:invertIfNegative val="0"/>
          <c:cat>
            <c:strRef>
              <c:f>'Age-1'!$AB$105:$HM$105</c:f>
              <c:strCache>
                <c:ptCount val="194"/>
                <c:pt idx="0">
                  <c:v>26/Feb</c:v>
                </c:pt>
                <c:pt idx="1">
                  <c:v>27/Feb</c:v>
                </c:pt>
                <c:pt idx="2">
                  <c:v>28/Feb</c:v>
                </c:pt>
                <c:pt idx="3">
                  <c:v>29/Feb</c:v>
                </c:pt>
                <c:pt idx="4">
                  <c:v>01/Mar</c:v>
                </c:pt>
                <c:pt idx="5">
                  <c:v>02/Mar</c:v>
                </c:pt>
                <c:pt idx="6">
                  <c:v>03/Mar</c:v>
                </c:pt>
                <c:pt idx="7">
                  <c:v>04/Mar</c:v>
                </c:pt>
                <c:pt idx="8">
                  <c:v>05/Mar</c:v>
                </c:pt>
                <c:pt idx="9">
                  <c:v>06/Mar</c:v>
                </c:pt>
                <c:pt idx="10">
                  <c:v>07/Mar</c:v>
                </c:pt>
                <c:pt idx="11">
                  <c:v>08/Mar</c:v>
                </c:pt>
                <c:pt idx="12">
                  <c:v>09/Mar</c:v>
                </c:pt>
                <c:pt idx="13">
                  <c:v>10/Mar</c:v>
                </c:pt>
                <c:pt idx="14">
                  <c:v>11/Mar</c:v>
                </c:pt>
                <c:pt idx="15">
                  <c:v>12/Mar</c:v>
                </c:pt>
                <c:pt idx="16">
                  <c:v>13/Mar</c:v>
                </c:pt>
                <c:pt idx="17">
                  <c:v>14/Mar</c:v>
                </c:pt>
                <c:pt idx="18">
                  <c:v>15/Mar</c:v>
                </c:pt>
                <c:pt idx="19">
                  <c:v>16/Mar</c:v>
                </c:pt>
                <c:pt idx="20">
                  <c:v>17/Mar</c:v>
                </c:pt>
                <c:pt idx="21">
                  <c:v>18/Mar</c:v>
                </c:pt>
                <c:pt idx="22">
                  <c:v>19/Mar</c:v>
                </c:pt>
                <c:pt idx="23">
                  <c:v>20/Mar</c:v>
                </c:pt>
                <c:pt idx="24">
                  <c:v>21/Mar</c:v>
                </c:pt>
                <c:pt idx="25">
                  <c:v>22/Mar</c:v>
                </c:pt>
                <c:pt idx="26">
                  <c:v>23/Mar</c:v>
                </c:pt>
                <c:pt idx="27">
                  <c:v>24/Mar</c:v>
                </c:pt>
                <c:pt idx="28">
                  <c:v>25/Mar</c:v>
                </c:pt>
                <c:pt idx="29">
                  <c:v>26/Mar</c:v>
                </c:pt>
                <c:pt idx="30">
                  <c:v>27/Mar</c:v>
                </c:pt>
                <c:pt idx="31">
                  <c:v>28/Mar</c:v>
                </c:pt>
                <c:pt idx="32">
                  <c:v>29/Mar</c:v>
                </c:pt>
                <c:pt idx="33">
                  <c:v>30/Mar</c:v>
                </c:pt>
                <c:pt idx="34">
                  <c:v>31/Mar</c:v>
                </c:pt>
                <c:pt idx="35">
                  <c:v>01/Apr</c:v>
                </c:pt>
                <c:pt idx="36">
                  <c:v>02/Apr</c:v>
                </c:pt>
                <c:pt idx="37">
                  <c:v>03/Apr</c:v>
                </c:pt>
                <c:pt idx="38">
                  <c:v>04/Apr</c:v>
                </c:pt>
                <c:pt idx="39">
                  <c:v>05/Apr</c:v>
                </c:pt>
                <c:pt idx="40">
                  <c:v>06/Apr</c:v>
                </c:pt>
                <c:pt idx="41">
                  <c:v>07/Apr</c:v>
                </c:pt>
                <c:pt idx="42">
                  <c:v>08/Apr</c:v>
                </c:pt>
                <c:pt idx="43">
                  <c:v>09/Apr</c:v>
                </c:pt>
                <c:pt idx="44">
                  <c:v>10/Apr</c:v>
                </c:pt>
                <c:pt idx="45">
                  <c:v>11/Apr</c:v>
                </c:pt>
                <c:pt idx="46">
                  <c:v>12/Apr</c:v>
                </c:pt>
                <c:pt idx="47">
                  <c:v>13/Apr</c:v>
                </c:pt>
                <c:pt idx="48">
                  <c:v>14/Apr</c:v>
                </c:pt>
                <c:pt idx="49">
                  <c:v>15/Apr</c:v>
                </c:pt>
                <c:pt idx="50">
                  <c:v>16/Apr</c:v>
                </c:pt>
                <c:pt idx="51">
                  <c:v>17/Apr</c:v>
                </c:pt>
                <c:pt idx="52">
                  <c:v>18/Apr</c:v>
                </c:pt>
                <c:pt idx="53">
                  <c:v>19/Apr</c:v>
                </c:pt>
                <c:pt idx="54">
                  <c:v>20/Apr</c:v>
                </c:pt>
                <c:pt idx="55">
                  <c:v>21/Apr</c:v>
                </c:pt>
                <c:pt idx="56">
                  <c:v>22/Apr</c:v>
                </c:pt>
                <c:pt idx="57">
                  <c:v>23/Apr</c:v>
                </c:pt>
                <c:pt idx="58">
                  <c:v>24/Apr</c:v>
                </c:pt>
                <c:pt idx="59">
                  <c:v>25/Apr</c:v>
                </c:pt>
                <c:pt idx="60">
                  <c:v>26/Apr</c:v>
                </c:pt>
                <c:pt idx="61">
                  <c:v>27/Apr</c:v>
                </c:pt>
                <c:pt idx="62">
                  <c:v>28/Apr</c:v>
                </c:pt>
                <c:pt idx="63">
                  <c:v>29/Apr</c:v>
                </c:pt>
                <c:pt idx="64">
                  <c:v>30/Apr</c:v>
                </c:pt>
                <c:pt idx="65">
                  <c:v>01/May</c:v>
                </c:pt>
                <c:pt idx="66">
                  <c:v>02/May</c:v>
                </c:pt>
                <c:pt idx="67">
                  <c:v>03/May</c:v>
                </c:pt>
                <c:pt idx="68">
                  <c:v>04/May</c:v>
                </c:pt>
                <c:pt idx="69">
                  <c:v>05/May</c:v>
                </c:pt>
                <c:pt idx="70">
                  <c:v>06/May</c:v>
                </c:pt>
                <c:pt idx="71">
                  <c:v>07/May</c:v>
                </c:pt>
                <c:pt idx="72">
                  <c:v>08/May</c:v>
                </c:pt>
                <c:pt idx="73">
                  <c:v>09/May</c:v>
                </c:pt>
                <c:pt idx="74">
                  <c:v>10/May</c:v>
                </c:pt>
                <c:pt idx="75">
                  <c:v>11/May</c:v>
                </c:pt>
                <c:pt idx="76">
                  <c:v>12/May</c:v>
                </c:pt>
                <c:pt idx="77">
                  <c:v>13/May</c:v>
                </c:pt>
                <c:pt idx="78">
                  <c:v>14/May</c:v>
                </c:pt>
                <c:pt idx="79">
                  <c:v>15/May</c:v>
                </c:pt>
                <c:pt idx="80">
                  <c:v>16/May</c:v>
                </c:pt>
                <c:pt idx="81">
                  <c:v>17/May</c:v>
                </c:pt>
                <c:pt idx="82">
                  <c:v>18/May</c:v>
                </c:pt>
                <c:pt idx="83">
                  <c:v>19/May</c:v>
                </c:pt>
                <c:pt idx="84">
                  <c:v>20/May</c:v>
                </c:pt>
                <c:pt idx="85">
                  <c:v>21/May</c:v>
                </c:pt>
                <c:pt idx="86">
                  <c:v>22/May</c:v>
                </c:pt>
                <c:pt idx="87">
                  <c:v>23/May</c:v>
                </c:pt>
                <c:pt idx="88">
                  <c:v>24/May</c:v>
                </c:pt>
                <c:pt idx="89">
                  <c:v>25/May</c:v>
                </c:pt>
                <c:pt idx="90">
                  <c:v>26/May</c:v>
                </c:pt>
                <c:pt idx="91">
                  <c:v>27/May</c:v>
                </c:pt>
                <c:pt idx="92">
                  <c:v>28/May</c:v>
                </c:pt>
                <c:pt idx="93">
                  <c:v>29/May</c:v>
                </c:pt>
                <c:pt idx="94">
                  <c:v>30/May</c:v>
                </c:pt>
                <c:pt idx="95">
                  <c:v>31/May</c:v>
                </c:pt>
                <c:pt idx="96">
                  <c:v>01/Jun</c:v>
                </c:pt>
                <c:pt idx="97">
                  <c:v>02/Jun</c:v>
                </c:pt>
                <c:pt idx="98">
                  <c:v>03/Jun</c:v>
                </c:pt>
                <c:pt idx="99">
                  <c:v>04/Jun</c:v>
                </c:pt>
                <c:pt idx="100">
                  <c:v>05/Jun</c:v>
                </c:pt>
                <c:pt idx="101">
                  <c:v>06/Jun</c:v>
                </c:pt>
                <c:pt idx="102">
                  <c:v>07/Jun</c:v>
                </c:pt>
                <c:pt idx="103">
                  <c:v>08/Jun</c:v>
                </c:pt>
                <c:pt idx="104">
                  <c:v>09/Jun</c:v>
                </c:pt>
                <c:pt idx="105">
                  <c:v>10/Jun</c:v>
                </c:pt>
                <c:pt idx="106">
                  <c:v>11/Jun</c:v>
                </c:pt>
                <c:pt idx="107">
                  <c:v>12/Jun</c:v>
                </c:pt>
                <c:pt idx="108">
                  <c:v>13/Jun</c:v>
                </c:pt>
                <c:pt idx="109">
                  <c:v>14/Jun</c:v>
                </c:pt>
                <c:pt idx="110">
                  <c:v>15/Jun</c:v>
                </c:pt>
                <c:pt idx="111">
                  <c:v>16/Jun</c:v>
                </c:pt>
                <c:pt idx="112">
                  <c:v>17/Jun</c:v>
                </c:pt>
                <c:pt idx="113">
                  <c:v>18/Jun</c:v>
                </c:pt>
                <c:pt idx="114">
                  <c:v>19/Jun</c:v>
                </c:pt>
                <c:pt idx="115">
                  <c:v>20/Jun</c:v>
                </c:pt>
                <c:pt idx="116">
                  <c:v>21/Jun</c:v>
                </c:pt>
                <c:pt idx="117">
                  <c:v>22/Jun</c:v>
                </c:pt>
                <c:pt idx="118">
                  <c:v>23/Jun</c:v>
                </c:pt>
                <c:pt idx="119">
                  <c:v>24/Jun</c:v>
                </c:pt>
                <c:pt idx="120">
                  <c:v>25/Jun</c:v>
                </c:pt>
                <c:pt idx="121">
                  <c:v>26/Jun</c:v>
                </c:pt>
                <c:pt idx="122">
                  <c:v>27/Jun</c:v>
                </c:pt>
                <c:pt idx="123">
                  <c:v>28/Jun</c:v>
                </c:pt>
                <c:pt idx="124">
                  <c:v>29/Jun</c:v>
                </c:pt>
                <c:pt idx="125">
                  <c:v>30/Jun</c:v>
                </c:pt>
                <c:pt idx="126">
                  <c:v>01/Jul</c:v>
                </c:pt>
                <c:pt idx="127">
                  <c:v>02/Jul</c:v>
                </c:pt>
                <c:pt idx="128">
                  <c:v>03/Jul</c:v>
                </c:pt>
                <c:pt idx="129">
                  <c:v>04/Jul</c:v>
                </c:pt>
                <c:pt idx="130">
                  <c:v>05/Jul</c:v>
                </c:pt>
                <c:pt idx="131">
                  <c:v>06/Jul</c:v>
                </c:pt>
                <c:pt idx="132">
                  <c:v>07/Jul</c:v>
                </c:pt>
                <c:pt idx="133">
                  <c:v>08/Jul</c:v>
                </c:pt>
                <c:pt idx="134">
                  <c:v>09/Jul</c:v>
                </c:pt>
                <c:pt idx="135">
                  <c:v>10/Jul</c:v>
                </c:pt>
                <c:pt idx="136">
                  <c:v>11/Jul</c:v>
                </c:pt>
                <c:pt idx="137">
                  <c:v>12/Jul</c:v>
                </c:pt>
                <c:pt idx="138">
                  <c:v>13/Jul</c:v>
                </c:pt>
                <c:pt idx="139">
                  <c:v>14/Jul</c:v>
                </c:pt>
                <c:pt idx="140">
                  <c:v>15/Jul</c:v>
                </c:pt>
                <c:pt idx="141">
                  <c:v>16/Jul</c:v>
                </c:pt>
                <c:pt idx="142">
                  <c:v>17/Jul</c:v>
                </c:pt>
                <c:pt idx="143">
                  <c:v>18/Jul</c:v>
                </c:pt>
                <c:pt idx="144">
                  <c:v>19/Jul</c:v>
                </c:pt>
                <c:pt idx="145">
                  <c:v>20/Jul</c:v>
                </c:pt>
                <c:pt idx="146">
                  <c:v>21/Jul</c:v>
                </c:pt>
                <c:pt idx="147">
                  <c:v>22/Jul</c:v>
                </c:pt>
                <c:pt idx="148">
                  <c:v>23/Jul</c:v>
                </c:pt>
                <c:pt idx="149">
                  <c:v>24/Jul</c:v>
                </c:pt>
                <c:pt idx="150">
                  <c:v>25/Jul</c:v>
                </c:pt>
                <c:pt idx="151">
                  <c:v>26/Jul</c:v>
                </c:pt>
                <c:pt idx="152">
                  <c:v>27/Jul</c:v>
                </c:pt>
                <c:pt idx="153">
                  <c:v>28/Jul</c:v>
                </c:pt>
                <c:pt idx="154">
                  <c:v>29/Jul</c:v>
                </c:pt>
                <c:pt idx="155">
                  <c:v>30/Jul</c:v>
                </c:pt>
                <c:pt idx="156">
                  <c:v>31/Jul</c:v>
                </c:pt>
                <c:pt idx="157">
                  <c:v>01/Aug</c:v>
                </c:pt>
                <c:pt idx="158">
                  <c:v>02/Aug</c:v>
                </c:pt>
                <c:pt idx="159">
                  <c:v>03/Aug</c:v>
                </c:pt>
                <c:pt idx="160">
                  <c:v>04/Aug</c:v>
                </c:pt>
                <c:pt idx="161">
                  <c:v>05/Aug</c:v>
                </c:pt>
                <c:pt idx="162">
                  <c:v>06/Aug</c:v>
                </c:pt>
                <c:pt idx="163">
                  <c:v>07/Aug</c:v>
                </c:pt>
                <c:pt idx="164">
                  <c:v>08/Aug</c:v>
                </c:pt>
                <c:pt idx="165">
                  <c:v>09/Aug</c:v>
                </c:pt>
                <c:pt idx="166">
                  <c:v>10/Aug</c:v>
                </c:pt>
                <c:pt idx="167">
                  <c:v>11/Aug</c:v>
                </c:pt>
                <c:pt idx="168">
                  <c:v>12/Aug</c:v>
                </c:pt>
                <c:pt idx="169">
                  <c:v>13/Aug</c:v>
                </c:pt>
                <c:pt idx="170">
                  <c:v>14/Aug</c:v>
                </c:pt>
                <c:pt idx="171">
                  <c:v>15/Aug</c:v>
                </c:pt>
                <c:pt idx="172">
                  <c:v>16/Aug</c:v>
                </c:pt>
                <c:pt idx="173">
                  <c:v>17/Aug</c:v>
                </c:pt>
                <c:pt idx="174">
                  <c:v>18/Aug</c:v>
                </c:pt>
                <c:pt idx="175">
                  <c:v>19/Aug</c:v>
                </c:pt>
                <c:pt idx="176">
                  <c:v>20/Aug</c:v>
                </c:pt>
                <c:pt idx="177">
                  <c:v>21/Aug</c:v>
                </c:pt>
                <c:pt idx="178">
                  <c:v>22/Aug</c:v>
                </c:pt>
                <c:pt idx="179">
                  <c:v>23/Aug</c:v>
                </c:pt>
                <c:pt idx="180">
                  <c:v>24/Aug</c:v>
                </c:pt>
                <c:pt idx="181">
                  <c:v>25/Aug</c:v>
                </c:pt>
                <c:pt idx="182">
                  <c:v>26/Aug</c:v>
                </c:pt>
                <c:pt idx="183">
                  <c:v>27/Aug</c:v>
                </c:pt>
                <c:pt idx="184">
                  <c:v>28/Aug</c:v>
                </c:pt>
                <c:pt idx="185">
                  <c:v>29/Aug</c:v>
                </c:pt>
                <c:pt idx="186">
                  <c:v>30/Aug</c:v>
                </c:pt>
                <c:pt idx="187">
                  <c:v>31/Aug</c:v>
                </c:pt>
                <c:pt idx="188">
                  <c:v>01/Sep</c:v>
                </c:pt>
                <c:pt idx="189">
                  <c:v>02/Sep</c:v>
                </c:pt>
                <c:pt idx="190">
                  <c:v>03/Sep</c:v>
                </c:pt>
                <c:pt idx="191">
                  <c:v>04/Sep</c:v>
                </c:pt>
                <c:pt idx="192">
                  <c:v>05/Sep</c:v>
                </c:pt>
                <c:pt idx="193">
                  <c:v>06/Sep</c:v>
                </c:pt>
              </c:strCache>
            </c:strRef>
          </c:cat>
          <c:val>
            <c:numRef>
              <c:f>'Age-1'!$AB$132:$HM$132</c:f>
              <c:numCache>
                <c:formatCode>0%</c:formatCode>
                <c:ptCount val="194"/>
                <c:pt idx="0">
                  <c:v>4.6969696969696974E-2</c:v>
                </c:pt>
                <c:pt idx="1">
                  <c:v>5.3995458093818748E-2</c:v>
                </c:pt>
                <c:pt idx="2">
                  <c:v>6.3065752878399245E-2</c:v>
                </c:pt>
                <c:pt idx="3">
                  <c:v>4.3285533098179473E-2</c:v>
                </c:pt>
                <c:pt idx="4">
                  <c:v>5.2880415827390566E-2</c:v>
                </c:pt>
                <c:pt idx="5">
                  <c:v>5.2465936689507157E-2</c:v>
                </c:pt>
                <c:pt idx="6">
                  <c:v>4.5096322177035512E-2</c:v>
                </c:pt>
                <c:pt idx="7">
                  <c:v>5.3318316010540136E-2</c:v>
                </c:pt>
                <c:pt idx="8">
                  <c:v>4.973489567815674E-2</c:v>
                </c:pt>
                <c:pt idx="9">
                  <c:v>4.3493455207579065E-2</c:v>
                </c:pt>
                <c:pt idx="10">
                  <c:v>3.6502966704485523E-2</c:v>
                </c:pt>
                <c:pt idx="11">
                  <c:v>2.7498402747411388E-2</c:v>
                </c:pt>
                <c:pt idx="12">
                  <c:v>2.3666566403024239E-2</c:v>
                </c:pt>
                <c:pt idx="13">
                  <c:v>2.0488731531941997E-2</c:v>
                </c:pt>
                <c:pt idx="14">
                  <c:v>1.3348988780688457E-2</c:v>
                </c:pt>
                <c:pt idx="15">
                  <c:v>1.0898711481013568E-2</c:v>
                </c:pt>
                <c:pt idx="16">
                  <c:v>8.7047778019313741E-3</c:v>
                </c:pt>
                <c:pt idx="17">
                  <c:v>8.5484562805170517E-3</c:v>
                </c:pt>
                <c:pt idx="18">
                  <c:v>9.2791414713919856E-3</c:v>
                </c:pt>
                <c:pt idx="19">
                  <c:v>7.8451789773693673E-3</c:v>
                </c:pt>
                <c:pt idx="20">
                  <c:v>7.0079774131655212E-3</c:v>
                </c:pt>
                <c:pt idx="21">
                  <c:v>6.7524459076340141E-3</c:v>
                </c:pt>
                <c:pt idx="22">
                  <c:v>6.9739746485802312E-3</c:v>
                </c:pt>
                <c:pt idx="23">
                  <c:v>7.1987760368720909E-3</c:v>
                </c:pt>
                <c:pt idx="24">
                  <c:v>6.699852642450663E-3</c:v>
                </c:pt>
                <c:pt idx="25">
                  <c:v>5.9518051347481702E-3</c:v>
                </c:pt>
                <c:pt idx="26">
                  <c:v>5.9746970188726267E-3</c:v>
                </c:pt>
                <c:pt idx="27">
                  <c:v>7.0863914319915927E-3</c:v>
                </c:pt>
                <c:pt idx="28">
                  <c:v>7.925644366725576E-3</c:v>
                </c:pt>
                <c:pt idx="29">
                  <c:v>7.6200424484858444E-3</c:v>
                </c:pt>
                <c:pt idx="30">
                  <c:v>8.2400083456392343E-3</c:v>
                </c:pt>
                <c:pt idx="31">
                  <c:v>9.5920354708622368E-3</c:v>
                </c:pt>
                <c:pt idx="32">
                  <c:v>9.9119361584099827E-3</c:v>
                </c:pt>
                <c:pt idx="33">
                  <c:v>1.1622288891780621E-2</c:v>
                </c:pt>
                <c:pt idx="34">
                  <c:v>1.2170228659149109E-2</c:v>
                </c:pt>
                <c:pt idx="35">
                  <c:v>1.2678447220722788E-2</c:v>
                </c:pt>
                <c:pt idx="36">
                  <c:v>1.2746066662050375E-2</c:v>
                </c:pt>
                <c:pt idx="37">
                  <c:v>1.3033403344103953E-2</c:v>
                </c:pt>
                <c:pt idx="38">
                  <c:v>1.3117656440405242E-2</c:v>
                </c:pt>
                <c:pt idx="39">
                  <c:v>1.5132832739932685E-2</c:v>
                </c:pt>
                <c:pt idx="40">
                  <c:v>1.4451335360539438E-2</c:v>
                </c:pt>
                <c:pt idx="41">
                  <c:v>1.3561173257866566E-2</c:v>
                </c:pt>
                <c:pt idx="42">
                  <c:v>1.304329688463228E-2</c:v>
                </c:pt>
                <c:pt idx="43">
                  <c:v>1.3815661067832354E-2</c:v>
                </c:pt>
                <c:pt idx="44">
                  <c:v>1.4635586738479865E-2</c:v>
                </c:pt>
                <c:pt idx="45">
                  <c:v>1.3942567408412342E-2</c:v>
                </c:pt>
                <c:pt idx="46">
                  <c:v>1.3751925270375579E-2</c:v>
                </c:pt>
                <c:pt idx="47">
                  <c:v>1.4101788939202149E-2</c:v>
                </c:pt>
                <c:pt idx="48">
                  <c:v>1.5468248401063351E-2</c:v>
                </c:pt>
                <c:pt idx="49">
                  <c:v>1.6301401338191114E-2</c:v>
                </c:pt>
                <c:pt idx="50">
                  <c:v>1.6382323964632153E-2</c:v>
                </c:pt>
                <c:pt idx="51">
                  <c:v>1.768403517334987E-2</c:v>
                </c:pt>
                <c:pt idx="52">
                  <c:v>1.8624153223616435E-2</c:v>
                </c:pt>
                <c:pt idx="53">
                  <c:v>2.0292726831549309E-2</c:v>
                </c:pt>
                <c:pt idx="54">
                  <c:v>2.0062014391534544E-2</c:v>
                </c:pt>
                <c:pt idx="55">
                  <c:v>1.9533631469322681E-2</c:v>
                </c:pt>
                <c:pt idx="56">
                  <c:v>1.9815099792993094E-2</c:v>
                </c:pt>
                <c:pt idx="57">
                  <c:v>2.0081907034449672E-2</c:v>
                </c:pt>
                <c:pt idx="58">
                  <c:v>1.9399515591852726E-2</c:v>
                </c:pt>
                <c:pt idx="59">
                  <c:v>1.8958245838136406E-2</c:v>
                </c:pt>
                <c:pt idx="60">
                  <c:v>1.7507701669495626E-2</c:v>
                </c:pt>
                <c:pt idx="61">
                  <c:v>1.727106267138874E-2</c:v>
                </c:pt>
                <c:pt idx="62">
                  <c:v>2.0737206883495528E-2</c:v>
                </c:pt>
                <c:pt idx="63">
                  <c:v>2.0704746504830451E-2</c:v>
                </c:pt>
                <c:pt idx="64">
                  <c:v>2.2258677734131555E-2</c:v>
                </c:pt>
                <c:pt idx="65">
                  <c:v>1.9905286159762576E-2</c:v>
                </c:pt>
                <c:pt idx="66">
                  <c:v>2.1134338127504999E-2</c:v>
                </c:pt>
                <c:pt idx="67">
                  <c:v>2.0933025381130968E-2</c:v>
                </c:pt>
                <c:pt idx="68">
                  <c:v>2.5093163603488955E-2</c:v>
                </c:pt>
                <c:pt idx="69">
                  <c:v>2.583292772683668E-2</c:v>
                </c:pt>
                <c:pt idx="70">
                  <c:v>2.7044419228518253E-2</c:v>
                </c:pt>
                <c:pt idx="71">
                  <c:v>2.6115872627396054E-2</c:v>
                </c:pt>
                <c:pt idx="72">
                  <c:v>3.0977279876863002E-2</c:v>
                </c:pt>
                <c:pt idx="73">
                  <c:v>2.9569774423944532E-2</c:v>
                </c:pt>
                <c:pt idx="74">
                  <c:v>3.4354463419159834E-2</c:v>
                </c:pt>
                <c:pt idx="75">
                  <c:v>3.3415781310160632E-2</c:v>
                </c:pt>
                <c:pt idx="76">
                  <c:v>3.0964200977877793E-2</c:v>
                </c:pt>
                <c:pt idx="77">
                  <c:v>3.8377870257906524E-2</c:v>
                </c:pt>
                <c:pt idx="78">
                  <c:v>4.1527623309812217E-2</c:v>
                </c:pt>
                <c:pt idx="79">
                  <c:v>4.0885188821223883E-2</c:v>
                </c:pt>
                <c:pt idx="80">
                  <c:v>4.8060833554246896E-2</c:v>
                </c:pt>
                <c:pt idx="81">
                  <c:v>4.4978593793353984E-2</c:v>
                </c:pt>
                <c:pt idx="82">
                  <c:v>4.5328798630145314E-2</c:v>
                </c:pt>
                <c:pt idx="83">
                  <c:v>4.9464303763875811E-2</c:v>
                </c:pt>
                <c:pt idx="84">
                  <c:v>4.6830826130398184E-2</c:v>
                </c:pt>
                <c:pt idx="85">
                  <c:v>5.1728110989134143E-2</c:v>
                </c:pt>
                <c:pt idx="86">
                  <c:v>5.4435609126944534E-2</c:v>
                </c:pt>
                <c:pt idx="87">
                  <c:v>5.3637874692737689E-2</c:v>
                </c:pt>
                <c:pt idx="88">
                  <c:v>5.5153698413530357E-2</c:v>
                </c:pt>
                <c:pt idx="89">
                  <c:v>6.0823560466371128E-2</c:v>
                </c:pt>
                <c:pt idx="90">
                  <c:v>6.3795078744011857E-2</c:v>
                </c:pt>
                <c:pt idx="91">
                  <c:v>7.2593403800005618E-2</c:v>
                </c:pt>
                <c:pt idx="92">
                  <c:v>7.7809293438005814E-2</c:v>
                </c:pt>
                <c:pt idx="93">
                  <c:v>8.3201170011681411E-2</c:v>
                </c:pt>
                <c:pt idx="94">
                  <c:v>8.5734744548789862E-2</c:v>
                </c:pt>
                <c:pt idx="95">
                  <c:v>8.8998953458160071E-2</c:v>
                </c:pt>
                <c:pt idx="96">
                  <c:v>9.3689384977859891E-2</c:v>
                </c:pt>
                <c:pt idx="97">
                  <c:v>9.9144361655858132E-2</c:v>
                </c:pt>
                <c:pt idx="98">
                  <c:v>9.4079923890798625E-2</c:v>
                </c:pt>
                <c:pt idx="99">
                  <c:v>8.9374103395504473E-2</c:v>
                </c:pt>
                <c:pt idx="100">
                  <c:v>9.0488591744035368E-2</c:v>
                </c:pt>
                <c:pt idx="101">
                  <c:v>9.7337427764716378E-2</c:v>
                </c:pt>
                <c:pt idx="102">
                  <c:v>9.7924759471592682E-2</c:v>
                </c:pt>
                <c:pt idx="103">
                  <c:v>9.7023642086034589E-2</c:v>
                </c:pt>
                <c:pt idx="104">
                  <c:v>9.7510871350242265E-2</c:v>
                </c:pt>
                <c:pt idx="105">
                  <c:v>0.10301627726086535</c:v>
                </c:pt>
                <c:pt idx="106">
                  <c:v>0.11607670611076788</c:v>
                </c:pt>
                <c:pt idx="107">
                  <c:v>0.11835413882298319</c:v>
                </c:pt>
                <c:pt idx="108">
                  <c:v>0.11711570362228385</c:v>
                </c:pt>
                <c:pt idx="109">
                  <c:v>0.12950318288583393</c:v>
                </c:pt>
                <c:pt idx="110">
                  <c:v>0.13073470997942999</c:v>
                </c:pt>
                <c:pt idx="111">
                  <c:v>0.12425645472068693</c:v>
                </c:pt>
                <c:pt idx="112">
                  <c:v>0.12148457117802859</c:v>
                </c:pt>
                <c:pt idx="113">
                  <c:v>0.12865855188142106</c:v>
                </c:pt>
                <c:pt idx="114">
                  <c:v>0.12970792934533099</c:v>
                </c:pt>
                <c:pt idx="115">
                  <c:v>0.13861793825533988</c:v>
                </c:pt>
                <c:pt idx="116">
                  <c:v>0.13428368028030521</c:v>
                </c:pt>
                <c:pt idx="117">
                  <c:v>0.13414684393657234</c:v>
                </c:pt>
                <c:pt idx="118">
                  <c:v>0.14002041287634334</c:v>
                </c:pt>
                <c:pt idx="119">
                  <c:v>0.1389515729017283</c:v>
                </c:pt>
                <c:pt idx="120">
                  <c:v>0.12458182500256866</c:v>
                </c:pt>
                <c:pt idx="121">
                  <c:v>0.12363596720739578</c:v>
                </c:pt>
                <c:pt idx="122">
                  <c:v>0.11323303680446536</c:v>
                </c:pt>
                <c:pt idx="123">
                  <c:v>0.11232504648969541</c:v>
                </c:pt>
                <c:pt idx="124">
                  <c:v>0.11930917347382239</c:v>
                </c:pt>
                <c:pt idx="125">
                  <c:v>0.11937608548452831</c:v>
                </c:pt>
                <c:pt idx="126">
                  <c:v>0.13264461734405822</c:v>
                </c:pt>
                <c:pt idx="127">
                  <c:v>0.13423712319885917</c:v>
                </c:pt>
                <c:pt idx="128">
                  <c:v>0.13405397301570895</c:v>
                </c:pt>
                <c:pt idx="129">
                  <c:v>0.13529939426113022</c:v>
                </c:pt>
                <c:pt idx="130">
                  <c:v>0.14032826369677934</c:v>
                </c:pt>
                <c:pt idx="131">
                  <c:v>0.1343682022528469</c:v>
                </c:pt>
                <c:pt idx="132">
                  <c:v>0.13888068297484382</c:v>
                </c:pt>
                <c:pt idx="133">
                  <c:v>0.13148342270087121</c:v>
                </c:pt>
                <c:pt idx="134">
                  <c:v>0.13778487855446495</c:v>
                </c:pt>
                <c:pt idx="135">
                  <c:v>0.14490384654299818</c:v>
                </c:pt>
                <c:pt idx="136">
                  <c:v>0.14820054983970146</c:v>
                </c:pt>
                <c:pt idx="137">
                  <c:v>0.14422973074283194</c:v>
                </c:pt>
                <c:pt idx="138">
                  <c:v>0.14750071655651228</c:v>
                </c:pt>
                <c:pt idx="139">
                  <c:v>0.14190091566054411</c:v>
                </c:pt>
                <c:pt idx="140">
                  <c:v>0.13739956795164926</c:v>
                </c:pt>
                <c:pt idx="141">
                  <c:v>0.13248347344647388</c:v>
                </c:pt>
                <c:pt idx="142">
                  <c:v>0.13080086803716037</c:v>
                </c:pt>
                <c:pt idx="143">
                  <c:v>0.12866770708047004</c:v>
                </c:pt>
                <c:pt idx="144">
                  <c:v>0.12573986927868264</c:v>
                </c:pt>
                <c:pt idx="145">
                  <c:v>0.11985751633750616</c:v>
                </c:pt>
                <c:pt idx="146">
                  <c:v>0.11484740418453686</c:v>
                </c:pt>
                <c:pt idx="147">
                  <c:v>0.11707924834733245</c:v>
                </c:pt>
                <c:pt idx="148">
                  <c:v>0.11043561295004305</c:v>
                </c:pt>
                <c:pt idx="149">
                  <c:v>0.10592269667242091</c:v>
                </c:pt>
                <c:pt idx="150">
                  <c:v>0.10205606963575413</c:v>
                </c:pt>
                <c:pt idx="151">
                  <c:v>0.10643394982008592</c:v>
                </c:pt>
                <c:pt idx="152">
                  <c:v>0.10984155139282512</c:v>
                </c:pt>
                <c:pt idx="153">
                  <c:v>0.11571095463064941</c:v>
                </c:pt>
                <c:pt idx="154">
                  <c:v>0.11220003489632542</c:v>
                </c:pt>
                <c:pt idx="155">
                  <c:v>0.11227873322595339</c:v>
                </c:pt>
                <c:pt idx="156">
                  <c:v>0.10657645231358842</c:v>
                </c:pt>
                <c:pt idx="157">
                  <c:v>0.11018980438757549</c:v>
                </c:pt>
                <c:pt idx="158">
                  <c:v>0.10604862707152551</c:v>
                </c:pt>
                <c:pt idx="159">
                  <c:v>0.10722737616808631</c:v>
                </c:pt>
                <c:pt idx="160">
                  <c:v>0.10688005457691115</c:v>
                </c:pt>
                <c:pt idx="161">
                  <c:v>0.10929296817403528</c:v>
                </c:pt>
                <c:pt idx="162">
                  <c:v>0.11213469642357055</c:v>
                </c:pt>
                <c:pt idx="163">
                  <c:v>0.11708495238802531</c:v>
                </c:pt>
                <c:pt idx="164">
                  <c:v>0.11690935523688772</c:v>
                </c:pt>
                <c:pt idx="165">
                  <c:v>0.12342252188443285</c:v>
                </c:pt>
                <c:pt idx="166">
                  <c:v>0.11905010038080911</c:v>
                </c:pt>
                <c:pt idx="167">
                  <c:v>0.1194374434917523</c:v>
                </c:pt>
                <c:pt idx="168">
                  <c:v>0.12379916166925994</c:v>
                </c:pt>
                <c:pt idx="169">
                  <c:v>0.12721395062514695</c:v>
                </c:pt>
                <c:pt idx="170">
                  <c:v>0.13076942253323659</c:v>
                </c:pt>
                <c:pt idx="171">
                  <c:v>0.13335321602154426</c:v>
                </c:pt>
                <c:pt idx="172">
                  <c:v>0.12768429170430956</c:v>
                </c:pt>
                <c:pt idx="173">
                  <c:v>0.13162727120373868</c:v>
                </c:pt>
                <c:pt idx="174">
                  <c:v>0.13567148940949811</c:v>
                </c:pt>
                <c:pt idx="175">
                  <c:v>0.13397451593833107</c:v>
                </c:pt>
                <c:pt idx="176">
                  <c:v>0.1308597995806533</c:v>
                </c:pt>
                <c:pt idx="177">
                  <c:v>0.13024483863434846</c:v>
                </c:pt>
                <c:pt idx="178">
                  <c:v>0.1309312109482568</c:v>
                </c:pt>
                <c:pt idx="179">
                  <c:v>0.13484654803718921</c:v>
                </c:pt>
                <c:pt idx="180">
                  <c:v>0.1332268704807435</c:v>
                </c:pt>
                <c:pt idx="181">
                  <c:v>0.13565709209103738</c:v>
                </c:pt>
                <c:pt idx="182">
                  <c:v>0.13463527534341421</c:v>
                </c:pt>
                <c:pt idx="183">
                  <c:v>0.14020113805213405</c:v>
                </c:pt>
                <c:pt idx="184">
                  <c:v>0.14027023523348087</c:v>
                </c:pt>
                <c:pt idx="185">
                  <c:v>0.14259340253906055</c:v>
                </c:pt>
                <c:pt idx="186">
                  <c:v>0.14574397216230764</c:v>
                </c:pt>
                <c:pt idx="187">
                  <c:v>0.14904525037041816</c:v>
                </c:pt>
                <c:pt idx="188">
                  <c:v>0.14479855522426457</c:v>
                </c:pt>
                <c:pt idx="189">
                  <c:v>0.14463758733995374</c:v>
                </c:pt>
                <c:pt idx="190">
                  <c:v>0.13864900088120455</c:v>
                </c:pt>
                <c:pt idx="191">
                  <c:v>0.13985644005856854</c:v>
                </c:pt>
                <c:pt idx="192">
                  <c:v>0.136549401000154</c:v>
                </c:pt>
                <c:pt idx="193">
                  <c:v>0.13373134727532326</c:v>
                </c:pt>
              </c:numCache>
            </c:numRef>
          </c:val>
          <c:extLst>
            <c:ext xmlns:c16="http://schemas.microsoft.com/office/drawing/2014/chart" uri="{C3380CC4-5D6E-409C-BE32-E72D297353CC}">
              <c16:uniqueId val="{00000000-DB0A-4C69-A396-F5E4247F08E9}"/>
            </c:ext>
          </c:extLst>
        </c:ser>
        <c:ser>
          <c:idx val="1"/>
          <c:order val="1"/>
          <c:tx>
            <c:strRef>
              <c:f>'Age-1'!$B$133:$C$133</c:f>
              <c:strCache>
                <c:ptCount val="2"/>
                <c:pt idx="0">
                  <c:v>20-39</c:v>
                </c:pt>
              </c:strCache>
            </c:strRef>
          </c:tx>
          <c:spPr>
            <a:solidFill>
              <a:schemeClr val="accent2">
                <a:lumMod val="75000"/>
              </a:schemeClr>
            </a:solidFill>
            <a:ln>
              <a:noFill/>
            </a:ln>
            <a:effectLst/>
          </c:spPr>
          <c:invertIfNegative val="0"/>
          <c:cat>
            <c:strRef>
              <c:f>'Age-1'!$AB$105:$HM$105</c:f>
              <c:strCache>
                <c:ptCount val="194"/>
                <c:pt idx="0">
                  <c:v>26/Feb</c:v>
                </c:pt>
                <c:pt idx="1">
                  <c:v>27/Feb</c:v>
                </c:pt>
                <c:pt idx="2">
                  <c:v>28/Feb</c:v>
                </c:pt>
                <c:pt idx="3">
                  <c:v>29/Feb</c:v>
                </c:pt>
                <c:pt idx="4">
                  <c:v>01/Mar</c:v>
                </c:pt>
                <c:pt idx="5">
                  <c:v>02/Mar</c:v>
                </c:pt>
                <c:pt idx="6">
                  <c:v>03/Mar</c:v>
                </c:pt>
                <c:pt idx="7">
                  <c:v>04/Mar</c:v>
                </c:pt>
                <c:pt idx="8">
                  <c:v>05/Mar</c:v>
                </c:pt>
                <c:pt idx="9">
                  <c:v>06/Mar</c:v>
                </c:pt>
                <c:pt idx="10">
                  <c:v>07/Mar</c:v>
                </c:pt>
                <c:pt idx="11">
                  <c:v>08/Mar</c:v>
                </c:pt>
                <c:pt idx="12">
                  <c:v>09/Mar</c:v>
                </c:pt>
                <c:pt idx="13">
                  <c:v>10/Mar</c:v>
                </c:pt>
                <c:pt idx="14">
                  <c:v>11/Mar</c:v>
                </c:pt>
                <c:pt idx="15">
                  <c:v>12/Mar</c:v>
                </c:pt>
                <c:pt idx="16">
                  <c:v>13/Mar</c:v>
                </c:pt>
                <c:pt idx="17">
                  <c:v>14/Mar</c:v>
                </c:pt>
                <c:pt idx="18">
                  <c:v>15/Mar</c:v>
                </c:pt>
                <c:pt idx="19">
                  <c:v>16/Mar</c:v>
                </c:pt>
                <c:pt idx="20">
                  <c:v>17/Mar</c:v>
                </c:pt>
                <c:pt idx="21">
                  <c:v>18/Mar</c:v>
                </c:pt>
                <c:pt idx="22">
                  <c:v>19/Mar</c:v>
                </c:pt>
                <c:pt idx="23">
                  <c:v>20/Mar</c:v>
                </c:pt>
                <c:pt idx="24">
                  <c:v>21/Mar</c:v>
                </c:pt>
                <c:pt idx="25">
                  <c:v>22/Mar</c:v>
                </c:pt>
                <c:pt idx="26">
                  <c:v>23/Mar</c:v>
                </c:pt>
                <c:pt idx="27">
                  <c:v>24/Mar</c:v>
                </c:pt>
                <c:pt idx="28">
                  <c:v>25/Mar</c:v>
                </c:pt>
                <c:pt idx="29">
                  <c:v>26/Mar</c:v>
                </c:pt>
                <c:pt idx="30">
                  <c:v>27/Mar</c:v>
                </c:pt>
                <c:pt idx="31">
                  <c:v>28/Mar</c:v>
                </c:pt>
                <c:pt idx="32">
                  <c:v>29/Mar</c:v>
                </c:pt>
                <c:pt idx="33">
                  <c:v>30/Mar</c:v>
                </c:pt>
                <c:pt idx="34">
                  <c:v>31/Mar</c:v>
                </c:pt>
                <c:pt idx="35">
                  <c:v>01/Apr</c:v>
                </c:pt>
                <c:pt idx="36">
                  <c:v>02/Apr</c:v>
                </c:pt>
                <c:pt idx="37">
                  <c:v>03/Apr</c:v>
                </c:pt>
                <c:pt idx="38">
                  <c:v>04/Apr</c:v>
                </c:pt>
                <c:pt idx="39">
                  <c:v>05/Apr</c:v>
                </c:pt>
                <c:pt idx="40">
                  <c:v>06/Apr</c:v>
                </c:pt>
                <c:pt idx="41">
                  <c:v>07/Apr</c:v>
                </c:pt>
                <c:pt idx="42">
                  <c:v>08/Apr</c:v>
                </c:pt>
                <c:pt idx="43">
                  <c:v>09/Apr</c:v>
                </c:pt>
                <c:pt idx="44">
                  <c:v>10/Apr</c:v>
                </c:pt>
                <c:pt idx="45">
                  <c:v>11/Apr</c:v>
                </c:pt>
                <c:pt idx="46">
                  <c:v>12/Apr</c:v>
                </c:pt>
                <c:pt idx="47">
                  <c:v>13/Apr</c:v>
                </c:pt>
                <c:pt idx="48">
                  <c:v>14/Apr</c:v>
                </c:pt>
                <c:pt idx="49">
                  <c:v>15/Apr</c:v>
                </c:pt>
                <c:pt idx="50">
                  <c:v>16/Apr</c:v>
                </c:pt>
                <c:pt idx="51">
                  <c:v>17/Apr</c:v>
                </c:pt>
                <c:pt idx="52">
                  <c:v>18/Apr</c:v>
                </c:pt>
                <c:pt idx="53">
                  <c:v>19/Apr</c:v>
                </c:pt>
                <c:pt idx="54">
                  <c:v>20/Apr</c:v>
                </c:pt>
                <c:pt idx="55">
                  <c:v>21/Apr</c:v>
                </c:pt>
                <c:pt idx="56">
                  <c:v>22/Apr</c:v>
                </c:pt>
                <c:pt idx="57">
                  <c:v>23/Apr</c:v>
                </c:pt>
                <c:pt idx="58">
                  <c:v>24/Apr</c:v>
                </c:pt>
                <c:pt idx="59">
                  <c:v>25/Apr</c:v>
                </c:pt>
                <c:pt idx="60">
                  <c:v>26/Apr</c:v>
                </c:pt>
                <c:pt idx="61">
                  <c:v>27/Apr</c:v>
                </c:pt>
                <c:pt idx="62">
                  <c:v>28/Apr</c:v>
                </c:pt>
                <c:pt idx="63">
                  <c:v>29/Apr</c:v>
                </c:pt>
                <c:pt idx="64">
                  <c:v>30/Apr</c:v>
                </c:pt>
                <c:pt idx="65">
                  <c:v>01/May</c:v>
                </c:pt>
                <c:pt idx="66">
                  <c:v>02/May</c:v>
                </c:pt>
                <c:pt idx="67">
                  <c:v>03/May</c:v>
                </c:pt>
                <c:pt idx="68">
                  <c:v>04/May</c:v>
                </c:pt>
                <c:pt idx="69">
                  <c:v>05/May</c:v>
                </c:pt>
                <c:pt idx="70">
                  <c:v>06/May</c:v>
                </c:pt>
                <c:pt idx="71">
                  <c:v>07/May</c:v>
                </c:pt>
                <c:pt idx="72">
                  <c:v>08/May</c:v>
                </c:pt>
                <c:pt idx="73">
                  <c:v>09/May</c:v>
                </c:pt>
                <c:pt idx="74">
                  <c:v>10/May</c:v>
                </c:pt>
                <c:pt idx="75">
                  <c:v>11/May</c:v>
                </c:pt>
                <c:pt idx="76">
                  <c:v>12/May</c:v>
                </c:pt>
                <c:pt idx="77">
                  <c:v>13/May</c:v>
                </c:pt>
                <c:pt idx="78">
                  <c:v>14/May</c:v>
                </c:pt>
                <c:pt idx="79">
                  <c:v>15/May</c:v>
                </c:pt>
                <c:pt idx="80">
                  <c:v>16/May</c:v>
                </c:pt>
                <c:pt idx="81">
                  <c:v>17/May</c:v>
                </c:pt>
                <c:pt idx="82">
                  <c:v>18/May</c:v>
                </c:pt>
                <c:pt idx="83">
                  <c:v>19/May</c:v>
                </c:pt>
                <c:pt idx="84">
                  <c:v>20/May</c:v>
                </c:pt>
                <c:pt idx="85">
                  <c:v>21/May</c:v>
                </c:pt>
                <c:pt idx="86">
                  <c:v>22/May</c:v>
                </c:pt>
                <c:pt idx="87">
                  <c:v>23/May</c:v>
                </c:pt>
                <c:pt idx="88">
                  <c:v>24/May</c:v>
                </c:pt>
                <c:pt idx="89">
                  <c:v>25/May</c:v>
                </c:pt>
                <c:pt idx="90">
                  <c:v>26/May</c:v>
                </c:pt>
                <c:pt idx="91">
                  <c:v>27/May</c:v>
                </c:pt>
                <c:pt idx="92">
                  <c:v>28/May</c:v>
                </c:pt>
                <c:pt idx="93">
                  <c:v>29/May</c:v>
                </c:pt>
                <c:pt idx="94">
                  <c:v>30/May</c:v>
                </c:pt>
                <c:pt idx="95">
                  <c:v>31/May</c:v>
                </c:pt>
                <c:pt idx="96">
                  <c:v>01/Jun</c:v>
                </c:pt>
                <c:pt idx="97">
                  <c:v>02/Jun</c:v>
                </c:pt>
                <c:pt idx="98">
                  <c:v>03/Jun</c:v>
                </c:pt>
                <c:pt idx="99">
                  <c:v>04/Jun</c:v>
                </c:pt>
                <c:pt idx="100">
                  <c:v>05/Jun</c:v>
                </c:pt>
                <c:pt idx="101">
                  <c:v>06/Jun</c:v>
                </c:pt>
                <c:pt idx="102">
                  <c:v>07/Jun</c:v>
                </c:pt>
                <c:pt idx="103">
                  <c:v>08/Jun</c:v>
                </c:pt>
                <c:pt idx="104">
                  <c:v>09/Jun</c:v>
                </c:pt>
                <c:pt idx="105">
                  <c:v>10/Jun</c:v>
                </c:pt>
                <c:pt idx="106">
                  <c:v>11/Jun</c:v>
                </c:pt>
                <c:pt idx="107">
                  <c:v>12/Jun</c:v>
                </c:pt>
                <c:pt idx="108">
                  <c:v>13/Jun</c:v>
                </c:pt>
                <c:pt idx="109">
                  <c:v>14/Jun</c:v>
                </c:pt>
                <c:pt idx="110">
                  <c:v>15/Jun</c:v>
                </c:pt>
                <c:pt idx="111">
                  <c:v>16/Jun</c:v>
                </c:pt>
                <c:pt idx="112">
                  <c:v>17/Jun</c:v>
                </c:pt>
                <c:pt idx="113">
                  <c:v>18/Jun</c:v>
                </c:pt>
                <c:pt idx="114">
                  <c:v>19/Jun</c:v>
                </c:pt>
                <c:pt idx="115">
                  <c:v>20/Jun</c:v>
                </c:pt>
                <c:pt idx="116">
                  <c:v>21/Jun</c:v>
                </c:pt>
                <c:pt idx="117">
                  <c:v>22/Jun</c:v>
                </c:pt>
                <c:pt idx="118">
                  <c:v>23/Jun</c:v>
                </c:pt>
                <c:pt idx="119">
                  <c:v>24/Jun</c:v>
                </c:pt>
                <c:pt idx="120">
                  <c:v>25/Jun</c:v>
                </c:pt>
                <c:pt idx="121">
                  <c:v>26/Jun</c:v>
                </c:pt>
                <c:pt idx="122">
                  <c:v>27/Jun</c:v>
                </c:pt>
                <c:pt idx="123">
                  <c:v>28/Jun</c:v>
                </c:pt>
                <c:pt idx="124">
                  <c:v>29/Jun</c:v>
                </c:pt>
                <c:pt idx="125">
                  <c:v>30/Jun</c:v>
                </c:pt>
                <c:pt idx="126">
                  <c:v>01/Jul</c:v>
                </c:pt>
                <c:pt idx="127">
                  <c:v>02/Jul</c:v>
                </c:pt>
                <c:pt idx="128">
                  <c:v>03/Jul</c:v>
                </c:pt>
                <c:pt idx="129">
                  <c:v>04/Jul</c:v>
                </c:pt>
                <c:pt idx="130">
                  <c:v>05/Jul</c:v>
                </c:pt>
                <c:pt idx="131">
                  <c:v>06/Jul</c:v>
                </c:pt>
                <c:pt idx="132">
                  <c:v>07/Jul</c:v>
                </c:pt>
                <c:pt idx="133">
                  <c:v>08/Jul</c:v>
                </c:pt>
                <c:pt idx="134">
                  <c:v>09/Jul</c:v>
                </c:pt>
                <c:pt idx="135">
                  <c:v>10/Jul</c:v>
                </c:pt>
                <c:pt idx="136">
                  <c:v>11/Jul</c:v>
                </c:pt>
                <c:pt idx="137">
                  <c:v>12/Jul</c:v>
                </c:pt>
                <c:pt idx="138">
                  <c:v>13/Jul</c:v>
                </c:pt>
                <c:pt idx="139">
                  <c:v>14/Jul</c:v>
                </c:pt>
                <c:pt idx="140">
                  <c:v>15/Jul</c:v>
                </c:pt>
                <c:pt idx="141">
                  <c:v>16/Jul</c:v>
                </c:pt>
                <c:pt idx="142">
                  <c:v>17/Jul</c:v>
                </c:pt>
                <c:pt idx="143">
                  <c:v>18/Jul</c:v>
                </c:pt>
                <c:pt idx="144">
                  <c:v>19/Jul</c:v>
                </c:pt>
                <c:pt idx="145">
                  <c:v>20/Jul</c:v>
                </c:pt>
                <c:pt idx="146">
                  <c:v>21/Jul</c:v>
                </c:pt>
                <c:pt idx="147">
                  <c:v>22/Jul</c:v>
                </c:pt>
                <c:pt idx="148">
                  <c:v>23/Jul</c:v>
                </c:pt>
                <c:pt idx="149">
                  <c:v>24/Jul</c:v>
                </c:pt>
                <c:pt idx="150">
                  <c:v>25/Jul</c:v>
                </c:pt>
                <c:pt idx="151">
                  <c:v>26/Jul</c:v>
                </c:pt>
                <c:pt idx="152">
                  <c:v>27/Jul</c:v>
                </c:pt>
                <c:pt idx="153">
                  <c:v>28/Jul</c:v>
                </c:pt>
                <c:pt idx="154">
                  <c:v>29/Jul</c:v>
                </c:pt>
                <c:pt idx="155">
                  <c:v>30/Jul</c:v>
                </c:pt>
                <c:pt idx="156">
                  <c:v>31/Jul</c:v>
                </c:pt>
                <c:pt idx="157">
                  <c:v>01/Aug</c:v>
                </c:pt>
                <c:pt idx="158">
                  <c:v>02/Aug</c:v>
                </c:pt>
                <c:pt idx="159">
                  <c:v>03/Aug</c:v>
                </c:pt>
                <c:pt idx="160">
                  <c:v>04/Aug</c:v>
                </c:pt>
                <c:pt idx="161">
                  <c:v>05/Aug</c:v>
                </c:pt>
                <c:pt idx="162">
                  <c:v>06/Aug</c:v>
                </c:pt>
                <c:pt idx="163">
                  <c:v>07/Aug</c:v>
                </c:pt>
                <c:pt idx="164">
                  <c:v>08/Aug</c:v>
                </c:pt>
                <c:pt idx="165">
                  <c:v>09/Aug</c:v>
                </c:pt>
                <c:pt idx="166">
                  <c:v>10/Aug</c:v>
                </c:pt>
                <c:pt idx="167">
                  <c:v>11/Aug</c:v>
                </c:pt>
                <c:pt idx="168">
                  <c:v>12/Aug</c:v>
                </c:pt>
                <c:pt idx="169">
                  <c:v>13/Aug</c:v>
                </c:pt>
                <c:pt idx="170">
                  <c:v>14/Aug</c:v>
                </c:pt>
                <c:pt idx="171">
                  <c:v>15/Aug</c:v>
                </c:pt>
                <c:pt idx="172">
                  <c:v>16/Aug</c:v>
                </c:pt>
                <c:pt idx="173">
                  <c:v>17/Aug</c:v>
                </c:pt>
                <c:pt idx="174">
                  <c:v>18/Aug</c:v>
                </c:pt>
                <c:pt idx="175">
                  <c:v>19/Aug</c:v>
                </c:pt>
                <c:pt idx="176">
                  <c:v>20/Aug</c:v>
                </c:pt>
                <c:pt idx="177">
                  <c:v>21/Aug</c:v>
                </c:pt>
                <c:pt idx="178">
                  <c:v>22/Aug</c:v>
                </c:pt>
                <c:pt idx="179">
                  <c:v>23/Aug</c:v>
                </c:pt>
                <c:pt idx="180">
                  <c:v>24/Aug</c:v>
                </c:pt>
                <c:pt idx="181">
                  <c:v>25/Aug</c:v>
                </c:pt>
                <c:pt idx="182">
                  <c:v>26/Aug</c:v>
                </c:pt>
                <c:pt idx="183">
                  <c:v>27/Aug</c:v>
                </c:pt>
                <c:pt idx="184">
                  <c:v>28/Aug</c:v>
                </c:pt>
                <c:pt idx="185">
                  <c:v>29/Aug</c:v>
                </c:pt>
                <c:pt idx="186">
                  <c:v>30/Aug</c:v>
                </c:pt>
                <c:pt idx="187">
                  <c:v>31/Aug</c:v>
                </c:pt>
                <c:pt idx="188">
                  <c:v>01/Sep</c:v>
                </c:pt>
                <c:pt idx="189">
                  <c:v>02/Sep</c:v>
                </c:pt>
                <c:pt idx="190">
                  <c:v>03/Sep</c:v>
                </c:pt>
                <c:pt idx="191">
                  <c:v>04/Sep</c:v>
                </c:pt>
                <c:pt idx="192">
                  <c:v>05/Sep</c:v>
                </c:pt>
                <c:pt idx="193">
                  <c:v>06/Sep</c:v>
                </c:pt>
              </c:strCache>
            </c:strRef>
          </c:cat>
          <c:val>
            <c:numRef>
              <c:f>'Age-1'!$AB$133:$HM$133</c:f>
              <c:numCache>
                <c:formatCode>0%</c:formatCode>
                <c:ptCount val="194"/>
                <c:pt idx="0">
                  <c:v>0.15115440115440118</c:v>
                </c:pt>
                <c:pt idx="1">
                  <c:v>0.18394128640030283</c:v>
                </c:pt>
                <c:pt idx="2">
                  <c:v>0.17940613900801256</c:v>
                </c:pt>
                <c:pt idx="3">
                  <c:v>0.15083471043658397</c:v>
                </c:pt>
                <c:pt idx="4">
                  <c:v>0.1504082712041746</c:v>
                </c:pt>
                <c:pt idx="5">
                  <c:v>0.14165815607108073</c:v>
                </c:pt>
                <c:pt idx="6">
                  <c:v>0.16036563906427803</c:v>
                </c:pt>
                <c:pt idx="7">
                  <c:v>0.15802984536157783</c:v>
                </c:pt>
                <c:pt idx="8">
                  <c:v>0.13729115288676053</c:v>
                </c:pt>
                <c:pt idx="9">
                  <c:v>0.14151198313305047</c:v>
                </c:pt>
                <c:pt idx="10">
                  <c:v>0.13634991830712009</c:v>
                </c:pt>
                <c:pt idx="11">
                  <c:v>0.15318721940493679</c:v>
                </c:pt>
                <c:pt idx="12">
                  <c:v>0.16196651883687788</c:v>
                </c:pt>
                <c:pt idx="13">
                  <c:v>0.15408925866915282</c:v>
                </c:pt>
                <c:pt idx="14">
                  <c:v>0.15371942466622532</c:v>
                </c:pt>
                <c:pt idx="15">
                  <c:v>0.16622480332371239</c:v>
                </c:pt>
                <c:pt idx="16">
                  <c:v>0.17500472893532115</c:v>
                </c:pt>
                <c:pt idx="17">
                  <c:v>0.1742058482319607</c:v>
                </c:pt>
                <c:pt idx="18">
                  <c:v>0.16653248400761772</c:v>
                </c:pt>
                <c:pt idx="19">
                  <c:v>0.16113106283748241</c:v>
                </c:pt>
                <c:pt idx="20">
                  <c:v>0.15833366479240779</c:v>
                </c:pt>
                <c:pt idx="21">
                  <c:v>0.15176500197374496</c:v>
                </c:pt>
                <c:pt idx="22">
                  <c:v>0.14628216563532609</c:v>
                </c:pt>
                <c:pt idx="23">
                  <c:v>0.14272015685767037</c:v>
                </c:pt>
                <c:pt idx="24">
                  <c:v>0.1400736731609753</c:v>
                </c:pt>
                <c:pt idx="25">
                  <c:v>0.13576703877430363</c:v>
                </c:pt>
                <c:pt idx="26">
                  <c:v>0.1332015611861381</c:v>
                </c:pt>
                <c:pt idx="27">
                  <c:v>0.13284563894245616</c:v>
                </c:pt>
                <c:pt idx="28">
                  <c:v>0.13724822197113248</c:v>
                </c:pt>
                <c:pt idx="29">
                  <c:v>0.13966659099720266</c:v>
                </c:pt>
                <c:pt idx="30">
                  <c:v>0.14256498216208824</c:v>
                </c:pt>
                <c:pt idx="31">
                  <c:v>0.14790900812467089</c:v>
                </c:pt>
                <c:pt idx="32">
                  <c:v>0.15454957344170678</c:v>
                </c:pt>
                <c:pt idx="33">
                  <c:v>0.16019546207992277</c:v>
                </c:pt>
                <c:pt idx="34">
                  <c:v>0.16358495793354921</c:v>
                </c:pt>
                <c:pt idx="35">
                  <c:v>0.16972397466424349</c:v>
                </c:pt>
                <c:pt idx="36">
                  <c:v>0.17374009702885695</c:v>
                </c:pt>
                <c:pt idx="37">
                  <c:v>0.17847340891113109</c:v>
                </c:pt>
                <c:pt idx="38">
                  <c:v>0.18113440253598012</c:v>
                </c:pt>
                <c:pt idx="39">
                  <c:v>0.18394883365193798</c:v>
                </c:pt>
                <c:pt idx="40">
                  <c:v>0.1884899332629193</c:v>
                </c:pt>
                <c:pt idx="41">
                  <c:v>0.19546575677638395</c:v>
                </c:pt>
                <c:pt idx="42">
                  <c:v>0.19665782391372372</c:v>
                </c:pt>
                <c:pt idx="43">
                  <c:v>0.19927908718340392</c:v>
                </c:pt>
                <c:pt idx="44">
                  <c:v>0.19846490482132334</c:v>
                </c:pt>
                <c:pt idx="45">
                  <c:v>0.20466484193240503</c:v>
                </c:pt>
                <c:pt idx="46">
                  <c:v>0.20386128038166457</c:v>
                </c:pt>
                <c:pt idx="47">
                  <c:v>0.2134748207803164</c:v>
                </c:pt>
                <c:pt idx="48">
                  <c:v>0.20951910997497303</c:v>
                </c:pt>
                <c:pt idx="49">
                  <c:v>0.21076782176104347</c:v>
                </c:pt>
                <c:pt idx="50">
                  <c:v>0.20905872684897453</c:v>
                </c:pt>
                <c:pt idx="51">
                  <c:v>0.21093655130697914</c:v>
                </c:pt>
                <c:pt idx="52">
                  <c:v>0.20835646843605471</c:v>
                </c:pt>
                <c:pt idx="53">
                  <c:v>0.21137692719163934</c:v>
                </c:pt>
                <c:pt idx="54">
                  <c:v>0.20153832336078745</c:v>
                </c:pt>
                <c:pt idx="55">
                  <c:v>0.20655008987124004</c:v>
                </c:pt>
                <c:pt idx="56">
                  <c:v>0.2033458082510391</c:v>
                </c:pt>
                <c:pt idx="57">
                  <c:v>0.2062682667133251</c:v>
                </c:pt>
                <c:pt idx="58">
                  <c:v>0.20779024972142088</c:v>
                </c:pt>
                <c:pt idx="59">
                  <c:v>0.20604618355197069</c:v>
                </c:pt>
                <c:pt idx="60">
                  <c:v>0.20990428771649158</c:v>
                </c:pt>
                <c:pt idx="61">
                  <c:v>0.21423457912629368</c:v>
                </c:pt>
                <c:pt idx="62">
                  <c:v>0.21378231413929399</c:v>
                </c:pt>
                <c:pt idx="63">
                  <c:v>0.20921228628238719</c:v>
                </c:pt>
                <c:pt idx="64">
                  <c:v>0.20385574893577263</c:v>
                </c:pt>
                <c:pt idx="65">
                  <c:v>0.20782982228119373</c:v>
                </c:pt>
                <c:pt idx="66">
                  <c:v>0.20993197127520125</c:v>
                </c:pt>
                <c:pt idx="67">
                  <c:v>0.2084946918999262</c:v>
                </c:pt>
                <c:pt idx="68">
                  <c:v>0.20409312441634175</c:v>
                </c:pt>
                <c:pt idx="69">
                  <c:v>0.19746916199381562</c:v>
                </c:pt>
                <c:pt idx="70">
                  <c:v>0.2071610940072682</c:v>
                </c:pt>
                <c:pt idx="71">
                  <c:v>0.21651111138648266</c:v>
                </c:pt>
                <c:pt idx="72">
                  <c:v>0.21440023718605625</c:v>
                </c:pt>
                <c:pt idx="73">
                  <c:v>0.22221764054045556</c:v>
                </c:pt>
                <c:pt idx="74">
                  <c:v>0.2317015776559716</c:v>
                </c:pt>
                <c:pt idx="75">
                  <c:v>0.23234604596961286</c:v>
                </c:pt>
                <c:pt idx="76">
                  <c:v>0.23248755684682726</c:v>
                </c:pt>
                <c:pt idx="77">
                  <c:v>0.23173197602212203</c:v>
                </c:pt>
                <c:pt idx="78">
                  <c:v>0.22970979728761454</c:v>
                </c:pt>
                <c:pt idx="79">
                  <c:v>0.23151030447273713</c:v>
                </c:pt>
                <c:pt idx="80">
                  <c:v>0.23137055408842355</c:v>
                </c:pt>
                <c:pt idx="81">
                  <c:v>0.22723171319737606</c:v>
                </c:pt>
                <c:pt idx="82">
                  <c:v>0.2419733545347621</c:v>
                </c:pt>
                <c:pt idx="83">
                  <c:v>0.27184089161170466</c:v>
                </c:pt>
                <c:pt idx="84">
                  <c:v>0.28702848179929485</c:v>
                </c:pt>
                <c:pt idx="85">
                  <c:v>0.30309708312293848</c:v>
                </c:pt>
                <c:pt idx="86">
                  <c:v>0.31794438357572263</c:v>
                </c:pt>
                <c:pt idx="87">
                  <c:v>0.32984202285160769</c:v>
                </c:pt>
                <c:pt idx="88">
                  <c:v>0.34287810685042452</c:v>
                </c:pt>
                <c:pt idx="89">
                  <c:v>0.34059067796725095</c:v>
                </c:pt>
                <c:pt idx="90">
                  <c:v>0.34259887385299792</c:v>
                </c:pt>
                <c:pt idx="91">
                  <c:v>0.34827615499040177</c:v>
                </c:pt>
                <c:pt idx="92">
                  <c:v>0.35584145401298722</c:v>
                </c:pt>
                <c:pt idx="93">
                  <c:v>0.35598189358885968</c:v>
                </c:pt>
                <c:pt idx="94">
                  <c:v>0.34552038101681404</c:v>
                </c:pt>
                <c:pt idx="95">
                  <c:v>0.34156492786781256</c:v>
                </c:pt>
                <c:pt idx="96">
                  <c:v>0.35367517534391368</c:v>
                </c:pt>
                <c:pt idx="97">
                  <c:v>0.34192433625494512</c:v>
                </c:pt>
                <c:pt idx="98">
                  <c:v>0.34103026594102059</c:v>
                </c:pt>
                <c:pt idx="99">
                  <c:v>0.33401754182303323</c:v>
                </c:pt>
                <c:pt idx="100">
                  <c:v>0.33311164755043055</c:v>
                </c:pt>
                <c:pt idx="101">
                  <c:v>0.33248217872527763</c:v>
                </c:pt>
                <c:pt idx="102">
                  <c:v>0.33846844419920918</c:v>
                </c:pt>
                <c:pt idx="103">
                  <c:v>0.34641629953983155</c:v>
                </c:pt>
                <c:pt idx="104">
                  <c:v>0.35936593982760134</c:v>
                </c:pt>
                <c:pt idx="105">
                  <c:v>0.36425628396069587</c:v>
                </c:pt>
                <c:pt idx="106">
                  <c:v>0.36288479969447474</c:v>
                </c:pt>
                <c:pt idx="107">
                  <c:v>0.35969395814046184</c:v>
                </c:pt>
                <c:pt idx="108">
                  <c:v>0.37589074792215726</c:v>
                </c:pt>
                <c:pt idx="109">
                  <c:v>0.38508277424725046</c:v>
                </c:pt>
                <c:pt idx="110">
                  <c:v>0.3794177496167086</c:v>
                </c:pt>
                <c:pt idx="111">
                  <c:v>0.37628186111496642</c:v>
                </c:pt>
                <c:pt idx="112">
                  <c:v>0.38288659052178331</c:v>
                </c:pt>
                <c:pt idx="113">
                  <c:v>0.38884675236429811</c:v>
                </c:pt>
                <c:pt idx="114">
                  <c:v>0.39417872434308365</c:v>
                </c:pt>
                <c:pt idx="115">
                  <c:v>0.40348473364909299</c:v>
                </c:pt>
                <c:pt idx="116">
                  <c:v>0.39974488819634879</c:v>
                </c:pt>
                <c:pt idx="117">
                  <c:v>0.40252722718558431</c:v>
                </c:pt>
                <c:pt idx="118">
                  <c:v>0.40158148303426522</c:v>
                </c:pt>
                <c:pt idx="119">
                  <c:v>0.39578636629689928</c:v>
                </c:pt>
                <c:pt idx="120">
                  <c:v>0.40802726265544265</c:v>
                </c:pt>
                <c:pt idx="121">
                  <c:v>0.40952758881330309</c:v>
                </c:pt>
                <c:pt idx="122">
                  <c:v>0.40835542764114197</c:v>
                </c:pt>
                <c:pt idx="123">
                  <c:v>0.41989987592893163</c:v>
                </c:pt>
                <c:pt idx="124">
                  <c:v>0.40360357963263538</c:v>
                </c:pt>
                <c:pt idx="125">
                  <c:v>0.41611612563464262</c:v>
                </c:pt>
                <c:pt idx="126">
                  <c:v>0.41830962684967038</c:v>
                </c:pt>
                <c:pt idx="127">
                  <c:v>0.41677957220486161</c:v>
                </c:pt>
                <c:pt idx="128">
                  <c:v>0.43857444399973333</c:v>
                </c:pt>
                <c:pt idx="129">
                  <c:v>0.41776858319387256</c:v>
                </c:pt>
                <c:pt idx="130">
                  <c:v>0.38875945672711898</c:v>
                </c:pt>
                <c:pt idx="131">
                  <c:v>0.40522643061344771</c:v>
                </c:pt>
                <c:pt idx="132">
                  <c:v>0.39540178904150503</c:v>
                </c:pt>
                <c:pt idx="133">
                  <c:v>0.40383623131156376</c:v>
                </c:pt>
                <c:pt idx="134">
                  <c:v>0.38920526484689777</c:v>
                </c:pt>
                <c:pt idx="135">
                  <c:v>0.36968782576424131</c:v>
                </c:pt>
                <c:pt idx="136">
                  <c:v>0.38177573785215335</c:v>
                </c:pt>
                <c:pt idx="137">
                  <c:v>0.3885861543264354</c:v>
                </c:pt>
                <c:pt idx="138">
                  <c:v>0.38399593114038677</c:v>
                </c:pt>
                <c:pt idx="139">
                  <c:v>0.39202231242460783</c:v>
                </c:pt>
                <c:pt idx="140">
                  <c:v>0.39293875447312532</c:v>
                </c:pt>
                <c:pt idx="141">
                  <c:v>0.39966986277240557</c:v>
                </c:pt>
                <c:pt idx="142">
                  <c:v>0.38960709370342539</c:v>
                </c:pt>
                <c:pt idx="143">
                  <c:v>0.38734465026451126</c:v>
                </c:pt>
                <c:pt idx="144">
                  <c:v>0.40043655369254916</c:v>
                </c:pt>
                <c:pt idx="145">
                  <c:v>0.40617885061131664</c:v>
                </c:pt>
                <c:pt idx="146">
                  <c:v>0.41383191183580648</c:v>
                </c:pt>
                <c:pt idx="147">
                  <c:v>0.41061557110441149</c:v>
                </c:pt>
                <c:pt idx="148">
                  <c:v>0.4179520427645611</c:v>
                </c:pt>
                <c:pt idx="149">
                  <c:v>0.4357813967283688</c:v>
                </c:pt>
                <c:pt idx="150">
                  <c:v>0.44217443625929387</c:v>
                </c:pt>
                <c:pt idx="151">
                  <c:v>0.44250725755985704</c:v>
                </c:pt>
                <c:pt idx="152">
                  <c:v>0.45080782549345244</c:v>
                </c:pt>
                <c:pt idx="153">
                  <c:v>0.44291308865134715</c:v>
                </c:pt>
                <c:pt idx="154">
                  <c:v>0.44850663812787539</c:v>
                </c:pt>
                <c:pt idx="155">
                  <c:v>0.45465986377566103</c:v>
                </c:pt>
                <c:pt idx="156">
                  <c:v>0.45736094420783385</c:v>
                </c:pt>
                <c:pt idx="157">
                  <c:v>0.46248436754948308</c:v>
                </c:pt>
                <c:pt idx="158">
                  <c:v>0.47093739977161564</c:v>
                </c:pt>
                <c:pt idx="159">
                  <c:v>0.47794295428699973</c:v>
                </c:pt>
                <c:pt idx="160">
                  <c:v>0.48806211030854141</c:v>
                </c:pt>
                <c:pt idx="161">
                  <c:v>0.48985162196647414</c:v>
                </c:pt>
                <c:pt idx="162">
                  <c:v>0.48786223084347469</c:v>
                </c:pt>
                <c:pt idx="163">
                  <c:v>0.49005966153989117</c:v>
                </c:pt>
                <c:pt idx="164">
                  <c:v>0.49390346706846272</c:v>
                </c:pt>
                <c:pt idx="165">
                  <c:v>0.48894156736972094</c:v>
                </c:pt>
                <c:pt idx="166">
                  <c:v>0.4847082600700956</c:v>
                </c:pt>
                <c:pt idx="167">
                  <c:v>0.48410438439601944</c:v>
                </c:pt>
                <c:pt idx="168">
                  <c:v>0.48354824897146287</c:v>
                </c:pt>
                <c:pt idx="169">
                  <c:v>0.4852769518775697</c:v>
                </c:pt>
                <c:pt idx="170">
                  <c:v>0.487997767549468</c:v>
                </c:pt>
                <c:pt idx="171">
                  <c:v>0.48731426094214869</c:v>
                </c:pt>
                <c:pt idx="172">
                  <c:v>0.49186853020230037</c:v>
                </c:pt>
                <c:pt idx="173">
                  <c:v>0.48743115611461663</c:v>
                </c:pt>
                <c:pt idx="174">
                  <c:v>0.48705887890606636</c:v>
                </c:pt>
                <c:pt idx="175">
                  <c:v>0.49315397169470754</c:v>
                </c:pt>
                <c:pt idx="176">
                  <c:v>0.49385703991602392</c:v>
                </c:pt>
                <c:pt idx="177">
                  <c:v>0.49302892517558161</c:v>
                </c:pt>
                <c:pt idx="178">
                  <c:v>0.49782352756593573</c:v>
                </c:pt>
                <c:pt idx="179">
                  <c:v>0.50194490038264816</c:v>
                </c:pt>
                <c:pt idx="180">
                  <c:v>0.51190258305695846</c:v>
                </c:pt>
                <c:pt idx="181">
                  <c:v>0.51456464001353741</c:v>
                </c:pt>
                <c:pt idx="182">
                  <c:v>0.51170313795848688</c:v>
                </c:pt>
                <c:pt idx="183">
                  <c:v>0.51634135688242022</c:v>
                </c:pt>
                <c:pt idx="184">
                  <c:v>0.52404825175745673</c:v>
                </c:pt>
                <c:pt idx="185">
                  <c:v>0.52179623040022727</c:v>
                </c:pt>
                <c:pt idx="186">
                  <c:v>0.52072768056297214</c:v>
                </c:pt>
                <c:pt idx="187">
                  <c:v>0.51989025040877168</c:v>
                </c:pt>
                <c:pt idx="188">
                  <c:v>0.52197071056552102</c:v>
                </c:pt>
                <c:pt idx="189">
                  <c:v>0.52158349749819277</c:v>
                </c:pt>
                <c:pt idx="190">
                  <c:v>0.51775354204075086</c:v>
                </c:pt>
                <c:pt idx="191">
                  <c:v>0.50808463951470539</c:v>
                </c:pt>
                <c:pt idx="192">
                  <c:v>0.50719448518972343</c:v>
                </c:pt>
                <c:pt idx="193">
                  <c:v>0.51628498107627396</c:v>
                </c:pt>
              </c:numCache>
            </c:numRef>
          </c:val>
          <c:extLst>
            <c:ext xmlns:c16="http://schemas.microsoft.com/office/drawing/2014/chart" uri="{C3380CC4-5D6E-409C-BE32-E72D297353CC}">
              <c16:uniqueId val="{00000001-DB0A-4C69-A396-F5E4247F08E9}"/>
            </c:ext>
          </c:extLst>
        </c:ser>
        <c:ser>
          <c:idx val="2"/>
          <c:order val="2"/>
          <c:tx>
            <c:strRef>
              <c:f>'Age-1'!$B$134:$C$134</c:f>
              <c:strCache>
                <c:ptCount val="2"/>
                <c:pt idx="0">
                  <c:v>40-59</c:v>
                </c:pt>
              </c:strCache>
            </c:strRef>
          </c:tx>
          <c:spPr>
            <a:solidFill>
              <a:schemeClr val="accent1">
                <a:lumMod val="75000"/>
              </a:schemeClr>
            </a:solidFill>
            <a:ln>
              <a:noFill/>
            </a:ln>
            <a:effectLst/>
          </c:spPr>
          <c:invertIfNegative val="0"/>
          <c:cat>
            <c:strRef>
              <c:f>'Age-1'!$AB$105:$HM$105</c:f>
              <c:strCache>
                <c:ptCount val="194"/>
                <c:pt idx="0">
                  <c:v>26/Feb</c:v>
                </c:pt>
                <c:pt idx="1">
                  <c:v>27/Feb</c:v>
                </c:pt>
                <c:pt idx="2">
                  <c:v>28/Feb</c:v>
                </c:pt>
                <c:pt idx="3">
                  <c:v>29/Feb</c:v>
                </c:pt>
                <c:pt idx="4">
                  <c:v>01/Mar</c:v>
                </c:pt>
                <c:pt idx="5">
                  <c:v>02/Mar</c:v>
                </c:pt>
                <c:pt idx="6">
                  <c:v>03/Mar</c:v>
                </c:pt>
                <c:pt idx="7">
                  <c:v>04/Mar</c:v>
                </c:pt>
                <c:pt idx="8">
                  <c:v>05/Mar</c:v>
                </c:pt>
                <c:pt idx="9">
                  <c:v>06/Mar</c:v>
                </c:pt>
                <c:pt idx="10">
                  <c:v>07/Mar</c:v>
                </c:pt>
                <c:pt idx="11">
                  <c:v>08/Mar</c:v>
                </c:pt>
                <c:pt idx="12">
                  <c:v>09/Mar</c:v>
                </c:pt>
                <c:pt idx="13">
                  <c:v>10/Mar</c:v>
                </c:pt>
                <c:pt idx="14">
                  <c:v>11/Mar</c:v>
                </c:pt>
                <c:pt idx="15">
                  <c:v>12/Mar</c:v>
                </c:pt>
                <c:pt idx="16">
                  <c:v>13/Mar</c:v>
                </c:pt>
                <c:pt idx="17">
                  <c:v>14/Mar</c:v>
                </c:pt>
                <c:pt idx="18">
                  <c:v>15/Mar</c:v>
                </c:pt>
                <c:pt idx="19">
                  <c:v>16/Mar</c:v>
                </c:pt>
                <c:pt idx="20">
                  <c:v>17/Mar</c:v>
                </c:pt>
                <c:pt idx="21">
                  <c:v>18/Mar</c:v>
                </c:pt>
                <c:pt idx="22">
                  <c:v>19/Mar</c:v>
                </c:pt>
                <c:pt idx="23">
                  <c:v>20/Mar</c:v>
                </c:pt>
                <c:pt idx="24">
                  <c:v>21/Mar</c:v>
                </c:pt>
                <c:pt idx="25">
                  <c:v>22/Mar</c:v>
                </c:pt>
                <c:pt idx="26">
                  <c:v>23/Mar</c:v>
                </c:pt>
                <c:pt idx="27">
                  <c:v>24/Mar</c:v>
                </c:pt>
                <c:pt idx="28">
                  <c:v>25/Mar</c:v>
                </c:pt>
                <c:pt idx="29">
                  <c:v>26/Mar</c:v>
                </c:pt>
                <c:pt idx="30">
                  <c:v>27/Mar</c:v>
                </c:pt>
                <c:pt idx="31">
                  <c:v>28/Mar</c:v>
                </c:pt>
                <c:pt idx="32">
                  <c:v>29/Mar</c:v>
                </c:pt>
                <c:pt idx="33">
                  <c:v>30/Mar</c:v>
                </c:pt>
                <c:pt idx="34">
                  <c:v>31/Mar</c:v>
                </c:pt>
                <c:pt idx="35">
                  <c:v>01/Apr</c:v>
                </c:pt>
                <c:pt idx="36">
                  <c:v>02/Apr</c:v>
                </c:pt>
                <c:pt idx="37">
                  <c:v>03/Apr</c:v>
                </c:pt>
                <c:pt idx="38">
                  <c:v>04/Apr</c:v>
                </c:pt>
                <c:pt idx="39">
                  <c:v>05/Apr</c:v>
                </c:pt>
                <c:pt idx="40">
                  <c:v>06/Apr</c:v>
                </c:pt>
                <c:pt idx="41">
                  <c:v>07/Apr</c:v>
                </c:pt>
                <c:pt idx="42">
                  <c:v>08/Apr</c:v>
                </c:pt>
                <c:pt idx="43">
                  <c:v>09/Apr</c:v>
                </c:pt>
                <c:pt idx="44">
                  <c:v>10/Apr</c:v>
                </c:pt>
                <c:pt idx="45">
                  <c:v>11/Apr</c:v>
                </c:pt>
                <c:pt idx="46">
                  <c:v>12/Apr</c:v>
                </c:pt>
                <c:pt idx="47">
                  <c:v>13/Apr</c:v>
                </c:pt>
                <c:pt idx="48">
                  <c:v>14/Apr</c:v>
                </c:pt>
                <c:pt idx="49">
                  <c:v>15/Apr</c:v>
                </c:pt>
                <c:pt idx="50">
                  <c:v>16/Apr</c:v>
                </c:pt>
                <c:pt idx="51">
                  <c:v>17/Apr</c:v>
                </c:pt>
                <c:pt idx="52">
                  <c:v>18/Apr</c:v>
                </c:pt>
                <c:pt idx="53">
                  <c:v>19/Apr</c:v>
                </c:pt>
                <c:pt idx="54">
                  <c:v>20/Apr</c:v>
                </c:pt>
                <c:pt idx="55">
                  <c:v>21/Apr</c:v>
                </c:pt>
                <c:pt idx="56">
                  <c:v>22/Apr</c:v>
                </c:pt>
                <c:pt idx="57">
                  <c:v>23/Apr</c:v>
                </c:pt>
                <c:pt idx="58">
                  <c:v>24/Apr</c:v>
                </c:pt>
                <c:pt idx="59">
                  <c:v>25/Apr</c:v>
                </c:pt>
                <c:pt idx="60">
                  <c:v>26/Apr</c:v>
                </c:pt>
                <c:pt idx="61">
                  <c:v>27/Apr</c:v>
                </c:pt>
                <c:pt idx="62">
                  <c:v>28/Apr</c:v>
                </c:pt>
                <c:pt idx="63">
                  <c:v>29/Apr</c:v>
                </c:pt>
                <c:pt idx="64">
                  <c:v>30/Apr</c:v>
                </c:pt>
                <c:pt idx="65">
                  <c:v>01/May</c:v>
                </c:pt>
                <c:pt idx="66">
                  <c:v>02/May</c:v>
                </c:pt>
                <c:pt idx="67">
                  <c:v>03/May</c:v>
                </c:pt>
                <c:pt idx="68">
                  <c:v>04/May</c:v>
                </c:pt>
                <c:pt idx="69">
                  <c:v>05/May</c:v>
                </c:pt>
                <c:pt idx="70">
                  <c:v>06/May</c:v>
                </c:pt>
                <c:pt idx="71">
                  <c:v>07/May</c:v>
                </c:pt>
                <c:pt idx="72">
                  <c:v>08/May</c:v>
                </c:pt>
                <c:pt idx="73">
                  <c:v>09/May</c:v>
                </c:pt>
                <c:pt idx="74">
                  <c:v>10/May</c:v>
                </c:pt>
                <c:pt idx="75">
                  <c:v>11/May</c:v>
                </c:pt>
                <c:pt idx="76">
                  <c:v>12/May</c:v>
                </c:pt>
                <c:pt idx="77">
                  <c:v>13/May</c:v>
                </c:pt>
                <c:pt idx="78">
                  <c:v>14/May</c:v>
                </c:pt>
                <c:pt idx="79">
                  <c:v>15/May</c:v>
                </c:pt>
                <c:pt idx="80">
                  <c:v>16/May</c:v>
                </c:pt>
                <c:pt idx="81">
                  <c:v>17/May</c:v>
                </c:pt>
                <c:pt idx="82">
                  <c:v>18/May</c:v>
                </c:pt>
                <c:pt idx="83">
                  <c:v>19/May</c:v>
                </c:pt>
                <c:pt idx="84">
                  <c:v>20/May</c:v>
                </c:pt>
                <c:pt idx="85">
                  <c:v>21/May</c:v>
                </c:pt>
                <c:pt idx="86">
                  <c:v>22/May</c:v>
                </c:pt>
                <c:pt idx="87">
                  <c:v>23/May</c:v>
                </c:pt>
                <c:pt idx="88">
                  <c:v>24/May</c:v>
                </c:pt>
                <c:pt idx="89">
                  <c:v>25/May</c:v>
                </c:pt>
                <c:pt idx="90">
                  <c:v>26/May</c:v>
                </c:pt>
                <c:pt idx="91">
                  <c:v>27/May</c:v>
                </c:pt>
                <c:pt idx="92">
                  <c:v>28/May</c:v>
                </c:pt>
                <c:pt idx="93">
                  <c:v>29/May</c:v>
                </c:pt>
                <c:pt idx="94">
                  <c:v>30/May</c:v>
                </c:pt>
                <c:pt idx="95">
                  <c:v>31/May</c:v>
                </c:pt>
                <c:pt idx="96">
                  <c:v>01/Jun</c:v>
                </c:pt>
                <c:pt idx="97">
                  <c:v>02/Jun</c:v>
                </c:pt>
                <c:pt idx="98">
                  <c:v>03/Jun</c:v>
                </c:pt>
                <c:pt idx="99">
                  <c:v>04/Jun</c:v>
                </c:pt>
                <c:pt idx="100">
                  <c:v>05/Jun</c:v>
                </c:pt>
                <c:pt idx="101">
                  <c:v>06/Jun</c:v>
                </c:pt>
                <c:pt idx="102">
                  <c:v>07/Jun</c:v>
                </c:pt>
                <c:pt idx="103">
                  <c:v>08/Jun</c:v>
                </c:pt>
                <c:pt idx="104">
                  <c:v>09/Jun</c:v>
                </c:pt>
                <c:pt idx="105">
                  <c:v>10/Jun</c:v>
                </c:pt>
                <c:pt idx="106">
                  <c:v>11/Jun</c:v>
                </c:pt>
                <c:pt idx="107">
                  <c:v>12/Jun</c:v>
                </c:pt>
                <c:pt idx="108">
                  <c:v>13/Jun</c:v>
                </c:pt>
                <c:pt idx="109">
                  <c:v>14/Jun</c:v>
                </c:pt>
                <c:pt idx="110">
                  <c:v>15/Jun</c:v>
                </c:pt>
                <c:pt idx="111">
                  <c:v>16/Jun</c:v>
                </c:pt>
                <c:pt idx="112">
                  <c:v>17/Jun</c:v>
                </c:pt>
                <c:pt idx="113">
                  <c:v>18/Jun</c:v>
                </c:pt>
                <c:pt idx="114">
                  <c:v>19/Jun</c:v>
                </c:pt>
                <c:pt idx="115">
                  <c:v>20/Jun</c:v>
                </c:pt>
                <c:pt idx="116">
                  <c:v>21/Jun</c:v>
                </c:pt>
                <c:pt idx="117">
                  <c:v>22/Jun</c:v>
                </c:pt>
                <c:pt idx="118">
                  <c:v>23/Jun</c:v>
                </c:pt>
                <c:pt idx="119">
                  <c:v>24/Jun</c:v>
                </c:pt>
                <c:pt idx="120">
                  <c:v>25/Jun</c:v>
                </c:pt>
                <c:pt idx="121">
                  <c:v>26/Jun</c:v>
                </c:pt>
                <c:pt idx="122">
                  <c:v>27/Jun</c:v>
                </c:pt>
                <c:pt idx="123">
                  <c:v>28/Jun</c:v>
                </c:pt>
                <c:pt idx="124">
                  <c:v>29/Jun</c:v>
                </c:pt>
                <c:pt idx="125">
                  <c:v>30/Jun</c:v>
                </c:pt>
                <c:pt idx="126">
                  <c:v>01/Jul</c:v>
                </c:pt>
                <c:pt idx="127">
                  <c:v>02/Jul</c:v>
                </c:pt>
                <c:pt idx="128">
                  <c:v>03/Jul</c:v>
                </c:pt>
                <c:pt idx="129">
                  <c:v>04/Jul</c:v>
                </c:pt>
                <c:pt idx="130">
                  <c:v>05/Jul</c:v>
                </c:pt>
                <c:pt idx="131">
                  <c:v>06/Jul</c:v>
                </c:pt>
                <c:pt idx="132">
                  <c:v>07/Jul</c:v>
                </c:pt>
                <c:pt idx="133">
                  <c:v>08/Jul</c:v>
                </c:pt>
                <c:pt idx="134">
                  <c:v>09/Jul</c:v>
                </c:pt>
                <c:pt idx="135">
                  <c:v>10/Jul</c:v>
                </c:pt>
                <c:pt idx="136">
                  <c:v>11/Jul</c:v>
                </c:pt>
                <c:pt idx="137">
                  <c:v>12/Jul</c:v>
                </c:pt>
                <c:pt idx="138">
                  <c:v>13/Jul</c:v>
                </c:pt>
                <c:pt idx="139">
                  <c:v>14/Jul</c:v>
                </c:pt>
                <c:pt idx="140">
                  <c:v>15/Jul</c:v>
                </c:pt>
                <c:pt idx="141">
                  <c:v>16/Jul</c:v>
                </c:pt>
                <c:pt idx="142">
                  <c:v>17/Jul</c:v>
                </c:pt>
                <c:pt idx="143">
                  <c:v>18/Jul</c:v>
                </c:pt>
                <c:pt idx="144">
                  <c:v>19/Jul</c:v>
                </c:pt>
                <c:pt idx="145">
                  <c:v>20/Jul</c:v>
                </c:pt>
                <c:pt idx="146">
                  <c:v>21/Jul</c:v>
                </c:pt>
                <c:pt idx="147">
                  <c:v>22/Jul</c:v>
                </c:pt>
                <c:pt idx="148">
                  <c:v>23/Jul</c:v>
                </c:pt>
                <c:pt idx="149">
                  <c:v>24/Jul</c:v>
                </c:pt>
                <c:pt idx="150">
                  <c:v>25/Jul</c:v>
                </c:pt>
                <c:pt idx="151">
                  <c:v>26/Jul</c:v>
                </c:pt>
                <c:pt idx="152">
                  <c:v>27/Jul</c:v>
                </c:pt>
                <c:pt idx="153">
                  <c:v>28/Jul</c:v>
                </c:pt>
                <c:pt idx="154">
                  <c:v>29/Jul</c:v>
                </c:pt>
                <c:pt idx="155">
                  <c:v>30/Jul</c:v>
                </c:pt>
                <c:pt idx="156">
                  <c:v>31/Jul</c:v>
                </c:pt>
                <c:pt idx="157">
                  <c:v>01/Aug</c:v>
                </c:pt>
                <c:pt idx="158">
                  <c:v>02/Aug</c:v>
                </c:pt>
                <c:pt idx="159">
                  <c:v>03/Aug</c:v>
                </c:pt>
                <c:pt idx="160">
                  <c:v>04/Aug</c:v>
                </c:pt>
                <c:pt idx="161">
                  <c:v>05/Aug</c:v>
                </c:pt>
                <c:pt idx="162">
                  <c:v>06/Aug</c:v>
                </c:pt>
                <c:pt idx="163">
                  <c:v>07/Aug</c:v>
                </c:pt>
                <c:pt idx="164">
                  <c:v>08/Aug</c:v>
                </c:pt>
                <c:pt idx="165">
                  <c:v>09/Aug</c:v>
                </c:pt>
                <c:pt idx="166">
                  <c:v>10/Aug</c:v>
                </c:pt>
                <c:pt idx="167">
                  <c:v>11/Aug</c:v>
                </c:pt>
                <c:pt idx="168">
                  <c:v>12/Aug</c:v>
                </c:pt>
                <c:pt idx="169">
                  <c:v>13/Aug</c:v>
                </c:pt>
                <c:pt idx="170">
                  <c:v>14/Aug</c:v>
                </c:pt>
                <c:pt idx="171">
                  <c:v>15/Aug</c:v>
                </c:pt>
                <c:pt idx="172">
                  <c:v>16/Aug</c:v>
                </c:pt>
                <c:pt idx="173">
                  <c:v>17/Aug</c:v>
                </c:pt>
                <c:pt idx="174">
                  <c:v>18/Aug</c:v>
                </c:pt>
                <c:pt idx="175">
                  <c:v>19/Aug</c:v>
                </c:pt>
                <c:pt idx="176">
                  <c:v>20/Aug</c:v>
                </c:pt>
                <c:pt idx="177">
                  <c:v>21/Aug</c:v>
                </c:pt>
                <c:pt idx="178">
                  <c:v>22/Aug</c:v>
                </c:pt>
                <c:pt idx="179">
                  <c:v>23/Aug</c:v>
                </c:pt>
                <c:pt idx="180">
                  <c:v>24/Aug</c:v>
                </c:pt>
                <c:pt idx="181">
                  <c:v>25/Aug</c:v>
                </c:pt>
                <c:pt idx="182">
                  <c:v>26/Aug</c:v>
                </c:pt>
                <c:pt idx="183">
                  <c:v>27/Aug</c:v>
                </c:pt>
                <c:pt idx="184">
                  <c:v>28/Aug</c:v>
                </c:pt>
                <c:pt idx="185">
                  <c:v>29/Aug</c:v>
                </c:pt>
                <c:pt idx="186">
                  <c:v>30/Aug</c:v>
                </c:pt>
                <c:pt idx="187">
                  <c:v>31/Aug</c:v>
                </c:pt>
                <c:pt idx="188">
                  <c:v>01/Sep</c:v>
                </c:pt>
                <c:pt idx="189">
                  <c:v>02/Sep</c:v>
                </c:pt>
                <c:pt idx="190">
                  <c:v>03/Sep</c:v>
                </c:pt>
                <c:pt idx="191">
                  <c:v>04/Sep</c:v>
                </c:pt>
                <c:pt idx="192">
                  <c:v>05/Sep</c:v>
                </c:pt>
                <c:pt idx="193">
                  <c:v>06/Sep</c:v>
                </c:pt>
              </c:strCache>
            </c:strRef>
          </c:cat>
          <c:val>
            <c:numRef>
              <c:f>'Age-1'!$AB$134:$HM$134</c:f>
              <c:numCache>
                <c:formatCode>0%</c:formatCode>
                <c:ptCount val="194"/>
                <c:pt idx="0">
                  <c:v>0.38849206349206344</c:v>
                </c:pt>
                <c:pt idx="1">
                  <c:v>0.37418032786885247</c:v>
                </c:pt>
                <c:pt idx="2">
                  <c:v>0.35377216460354632</c:v>
                </c:pt>
                <c:pt idx="3">
                  <c:v>0.38893699976838153</c:v>
                </c:pt>
                <c:pt idx="4">
                  <c:v>0.42859584838245401</c:v>
                </c:pt>
                <c:pt idx="5">
                  <c:v>0.42689187859337779</c:v>
                </c:pt>
                <c:pt idx="6">
                  <c:v>0.43000979242557735</c:v>
                </c:pt>
                <c:pt idx="7">
                  <c:v>0.41256919944541603</c:v>
                </c:pt>
                <c:pt idx="8">
                  <c:v>0.42362983543198529</c:v>
                </c:pt>
                <c:pt idx="9">
                  <c:v>0.40466977616075206</c:v>
                </c:pt>
                <c:pt idx="10">
                  <c:v>0.38955296020359997</c:v>
                </c:pt>
                <c:pt idx="11">
                  <c:v>0.37090945987760304</c:v>
                </c:pt>
                <c:pt idx="12">
                  <c:v>0.35751055501324269</c:v>
                </c:pt>
                <c:pt idx="13">
                  <c:v>0.34629118207008291</c:v>
                </c:pt>
                <c:pt idx="14">
                  <c:v>0.34343956725803643</c:v>
                </c:pt>
                <c:pt idx="15">
                  <c:v>0.32560931768832901</c:v>
                </c:pt>
                <c:pt idx="16">
                  <c:v>0.31333732858465674</c:v>
                </c:pt>
                <c:pt idx="17">
                  <c:v>0.30891109766063246</c:v>
                </c:pt>
                <c:pt idx="18">
                  <c:v>0.30065287335821456</c:v>
                </c:pt>
                <c:pt idx="19">
                  <c:v>0.29743346308595053</c:v>
                </c:pt>
                <c:pt idx="20">
                  <c:v>0.29235877795280546</c:v>
                </c:pt>
                <c:pt idx="21">
                  <c:v>0.29734915794318539</c:v>
                </c:pt>
                <c:pt idx="22">
                  <c:v>0.29568046862279707</c:v>
                </c:pt>
                <c:pt idx="23">
                  <c:v>0.29306266813137571</c:v>
                </c:pt>
                <c:pt idx="24">
                  <c:v>0.28863381062827653</c:v>
                </c:pt>
                <c:pt idx="25">
                  <c:v>0.29199586158532326</c:v>
                </c:pt>
                <c:pt idx="26">
                  <c:v>0.29201036733367935</c:v>
                </c:pt>
                <c:pt idx="27">
                  <c:v>0.2900366821756189</c:v>
                </c:pt>
                <c:pt idx="28">
                  <c:v>0.28263332400695462</c:v>
                </c:pt>
                <c:pt idx="29">
                  <c:v>0.27624359928375941</c:v>
                </c:pt>
                <c:pt idx="30">
                  <c:v>0.27588767544552423</c:v>
                </c:pt>
                <c:pt idx="31">
                  <c:v>0.27908035905057893</c:v>
                </c:pt>
                <c:pt idx="32">
                  <c:v>0.27581832696501746</c:v>
                </c:pt>
                <c:pt idx="33">
                  <c:v>0.27935656196105296</c:v>
                </c:pt>
                <c:pt idx="34">
                  <c:v>0.28754797419353406</c:v>
                </c:pt>
                <c:pt idx="35">
                  <c:v>0.29261934664838629</c:v>
                </c:pt>
                <c:pt idx="36">
                  <c:v>0.30635067009963535</c:v>
                </c:pt>
                <c:pt idx="37">
                  <c:v>0.3107176757083962</c:v>
                </c:pt>
                <c:pt idx="38">
                  <c:v>0.31351507910820919</c:v>
                </c:pt>
                <c:pt idx="39">
                  <c:v>0.3160705134957047</c:v>
                </c:pt>
                <c:pt idx="40">
                  <c:v>0.31765524423110353</c:v>
                </c:pt>
                <c:pt idx="41">
                  <c:v>0.31316861196677198</c:v>
                </c:pt>
                <c:pt idx="42">
                  <c:v>0.31215633727110614</c:v>
                </c:pt>
                <c:pt idx="43">
                  <c:v>0.30745424861665849</c:v>
                </c:pt>
                <c:pt idx="44">
                  <c:v>0.30572264108373504</c:v>
                </c:pt>
                <c:pt idx="45">
                  <c:v>0.30804511780380212</c:v>
                </c:pt>
                <c:pt idx="46">
                  <c:v>0.30676297534177255</c:v>
                </c:pt>
                <c:pt idx="47">
                  <c:v>0.30635672868499453</c:v>
                </c:pt>
                <c:pt idx="48">
                  <c:v>0.30407098699778151</c:v>
                </c:pt>
                <c:pt idx="49">
                  <c:v>0.30519795447280818</c:v>
                </c:pt>
                <c:pt idx="50">
                  <c:v>0.30306819752775938</c:v>
                </c:pt>
                <c:pt idx="51">
                  <c:v>0.30463058042110802</c:v>
                </c:pt>
                <c:pt idx="52">
                  <c:v>0.30252253994673095</c:v>
                </c:pt>
                <c:pt idx="53">
                  <c:v>0.29960764401124002</c:v>
                </c:pt>
                <c:pt idx="54">
                  <c:v>0.29818748076937135</c:v>
                </c:pt>
                <c:pt idx="55">
                  <c:v>0.29603681292403539</c:v>
                </c:pt>
                <c:pt idx="56">
                  <c:v>0.29143509472913054</c:v>
                </c:pt>
                <c:pt idx="57">
                  <c:v>0.29139882484342039</c:v>
                </c:pt>
                <c:pt idx="58">
                  <c:v>0.2861208817559896</c:v>
                </c:pt>
                <c:pt idx="59">
                  <c:v>0.2767616290778368</c:v>
                </c:pt>
                <c:pt idx="60">
                  <c:v>0.28149520960449587</c:v>
                </c:pt>
                <c:pt idx="61">
                  <c:v>0.28349956214401661</c:v>
                </c:pt>
                <c:pt idx="62">
                  <c:v>0.28496621904517749</c:v>
                </c:pt>
                <c:pt idx="63">
                  <c:v>0.28573248071124085</c:v>
                </c:pt>
                <c:pt idx="64">
                  <c:v>0.28674846363966822</c:v>
                </c:pt>
                <c:pt idx="65">
                  <c:v>0.28984838973062427</c:v>
                </c:pt>
                <c:pt idx="66">
                  <c:v>0.28940512508652039</c:v>
                </c:pt>
                <c:pt idx="67">
                  <c:v>0.28794677809825275</c:v>
                </c:pt>
                <c:pt idx="68">
                  <c:v>0.28547664470447998</c:v>
                </c:pt>
                <c:pt idx="69">
                  <c:v>0.29417364240675986</c:v>
                </c:pt>
                <c:pt idx="70">
                  <c:v>0.29113019066555634</c:v>
                </c:pt>
                <c:pt idx="71">
                  <c:v>0.28495312129766315</c:v>
                </c:pt>
                <c:pt idx="72">
                  <c:v>0.2758806266281536</c:v>
                </c:pt>
                <c:pt idx="73">
                  <c:v>0.28095137474992615</c:v>
                </c:pt>
                <c:pt idx="74">
                  <c:v>0.27360345950727399</c:v>
                </c:pt>
                <c:pt idx="75">
                  <c:v>0.27163269408440011</c:v>
                </c:pt>
                <c:pt idx="76">
                  <c:v>0.26182254813696565</c:v>
                </c:pt>
                <c:pt idx="77">
                  <c:v>0.26214049056320299</c:v>
                </c:pt>
                <c:pt idx="78">
                  <c:v>0.26816043278666774</c:v>
                </c:pt>
                <c:pt idx="79">
                  <c:v>0.2776997396336669</c:v>
                </c:pt>
                <c:pt idx="80">
                  <c:v>0.28234375240470205</c:v>
                </c:pt>
                <c:pt idx="81">
                  <c:v>0.28833310466734619</c:v>
                </c:pt>
                <c:pt idx="82">
                  <c:v>0.29673141311190809</c:v>
                </c:pt>
                <c:pt idx="83">
                  <c:v>0.29877539840788986</c:v>
                </c:pt>
                <c:pt idx="84">
                  <c:v>0.29875736088985233</c:v>
                </c:pt>
                <c:pt idx="85">
                  <c:v>0.29329462647413379</c:v>
                </c:pt>
                <c:pt idx="86">
                  <c:v>0.29332391934424917</c:v>
                </c:pt>
                <c:pt idx="87">
                  <c:v>0.29662312104000477</c:v>
                </c:pt>
                <c:pt idx="88">
                  <c:v>0.30491948306307481</c:v>
                </c:pt>
                <c:pt idx="89">
                  <c:v>0.30461163488288623</c:v>
                </c:pt>
                <c:pt idx="90">
                  <c:v>0.30048820729007086</c:v>
                </c:pt>
                <c:pt idx="91">
                  <c:v>0.3060486318689003</c:v>
                </c:pt>
                <c:pt idx="92">
                  <c:v>0.31139504425048858</c:v>
                </c:pt>
                <c:pt idx="93">
                  <c:v>0.32296626216255342</c:v>
                </c:pt>
                <c:pt idx="94">
                  <c:v>0.32169012591046742</c:v>
                </c:pt>
                <c:pt idx="95">
                  <c:v>0.32583759134825541</c:v>
                </c:pt>
                <c:pt idx="96">
                  <c:v>0.32204950951139305</c:v>
                </c:pt>
                <c:pt idx="97">
                  <c:v>0.33952843346513717</c:v>
                </c:pt>
                <c:pt idx="98">
                  <c:v>0.34923380200444976</c:v>
                </c:pt>
                <c:pt idx="99">
                  <c:v>0.34580959463287397</c:v>
                </c:pt>
                <c:pt idx="100">
                  <c:v>0.33647649969277027</c:v>
                </c:pt>
                <c:pt idx="101">
                  <c:v>0.33798830088822307</c:v>
                </c:pt>
                <c:pt idx="102">
                  <c:v>0.34126380463811012</c:v>
                </c:pt>
                <c:pt idx="103">
                  <c:v>0.33833216941042776</c:v>
                </c:pt>
                <c:pt idx="104">
                  <c:v>0.32086804547148368</c:v>
                </c:pt>
                <c:pt idx="105">
                  <c:v>0.31491641827128114</c:v>
                </c:pt>
                <c:pt idx="106">
                  <c:v>0.32188522918746043</c:v>
                </c:pt>
                <c:pt idx="107">
                  <c:v>0.33240769904496864</c:v>
                </c:pt>
                <c:pt idx="108">
                  <c:v>0.33061075385179706</c:v>
                </c:pt>
                <c:pt idx="109">
                  <c:v>0.30647488591238825</c:v>
                </c:pt>
                <c:pt idx="110">
                  <c:v>0.32199212729169857</c:v>
                </c:pt>
                <c:pt idx="111">
                  <c:v>0.33827809967523192</c:v>
                </c:pt>
                <c:pt idx="112">
                  <c:v>0.33500918873871766</c:v>
                </c:pt>
                <c:pt idx="113">
                  <c:v>0.32522082895035787</c:v>
                </c:pt>
                <c:pt idx="114">
                  <c:v>0.31432999256815758</c:v>
                </c:pt>
                <c:pt idx="115">
                  <c:v>0.3051724834106484</c:v>
                </c:pt>
                <c:pt idx="116">
                  <c:v>0.32035476991748418</c:v>
                </c:pt>
                <c:pt idx="117">
                  <c:v>0.29774636512517133</c:v>
                </c:pt>
                <c:pt idx="118">
                  <c:v>0.29242033227300601</c:v>
                </c:pt>
                <c:pt idx="119">
                  <c:v>0.29539304345240419</c:v>
                </c:pt>
                <c:pt idx="120">
                  <c:v>0.31110732916668982</c:v>
                </c:pt>
                <c:pt idx="121">
                  <c:v>0.31609754443087773</c:v>
                </c:pt>
                <c:pt idx="122">
                  <c:v>0.32525505358838691</c:v>
                </c:pt>
                <c:pt idx="123">
                  <c:v>0.32036920094224375</c:v>
                </c:pt>
                <c:pt idx="124">
                  <c:v>0.33081011804982746</c:v>
                </c:pt>
                <c:pt idx="125">
                  <c:v>0.32602590928435404</c:v>
                </c:pt>
                <c:pt idx="126">
                  <c:v>0.31768200270169999</c:v>
                </c:pt>
                <c:pt idx="127">
                  <c:v>0.30606607764315197</c:v>
                </c:pt>
                <c:pt idx="128">
                  <c:v>0.28903311061018488</c:v>
                </c:pt>
                <c:pt idx="129">
                  <c:v>0.29635911793619218</c:v>
                </c:pt>
                <c:pt idx="130">
                  <c:v>0.30497338502503557</c:v>
                </c:pt>
                <c:pt idx="131">
                  <c:v>0.31302254017096498</c:v>
                </c:pt>
                <c:pt idx="132">
                  <c:v>0.32139062150985798</c:v>
                </c:pt>
                <c:pt idx="133">
                  <c:v>0.32420862542375228</c:v>
                </c:pt>
                <c:pt idx="134">
                  <c:v>0.34477889510674803</c:v>
                </c:pt>
                <c:pt idx="135">
                  <c:v>0.36398577518319331</c:v>
                </c:pt>
                <c:pt idx="136">
                  <c:v>0.34750225869967682</c:v>
                </c:pt>
                <c:pt idx="137">
                  <c:v>0.34812558495325518</c:v>
                </c:pt>
                <c:pt idx="138">
                  <c:v>0.33974029535354433</c:v>
                </c:pt>
                <c:pt idx="139">
                  <c:v>0.33173465407264174</c:v>
                </c:pt>
                <c:pt idx="140">
                  <c:v>0.33014435757668481</c:v>
                </c:pt>
                <c:pt idx="141">
                  <c:v>0.31100892643312245</c:v>
                </c:pt>
                <c:pt idx="142">
                  <c:v>0.30796577680612186</c:v>
                </c:pt>
                <c:pt idx="143">
                  <c:v>0.31572272573954141</c:v>
                </c:pt>
                <c:pt idx="144">
                  <c:v>0.30575874014530369</c:v>
                </c:pt>
                <c:pt idx="145">
                  <c:v>0.30859487459908524</c:v>
                </c:pt>
                <c:pt idx="146">
                  <c:v>0.30919241091090721</c:v>
                </c:pt>
                <c:pt idx="147">
                  <c:v>0.31637541257403734</c:v>
                </c:pt>
                <c:pt idx="148">
                  <c:v>0.31623304895838111</c:v>
                </c:pt>
                <c:pt idx="149">
                  <c:v>0.31031957245666941</c:v>
                </c:pt>
                <c:pt idx="150">
                  <c:v>0.30590172814852806</c:v>
                </c:pt>
                <c:pt idx="151">
                  <c:v>0.30707940351975188</c:v>
                </c:pt>
                <c:pt idx="152">
                  <c:v>0.29851125148829705</c:v>
                </c:pt>
                <c:pt idx="153">
                  <c:v>0.29599821213315247</c:v>
                </c:pt>
                <c:pt idx="154">
                  <c:v>0.29041873447920674</c:v>
                </c:pt>
                <c:pt idx="155">
                  <c:v>0.29241406504498213</c:v>
                </c:pt>
                <c:pt idx="156">
                  <c:v>0.29391466528507815</c:v>
                </c:pt>
                <c:pt idx="157">
                  <c:v>0.29545590985152637</c:v>
                </c:pt>
                <c:pt idx="158">
                  <c:v>0.29319218602583308</c:v>
                </c:pt>
                <c:pt idx="159">
                  <c:v>0.28690132993791106</c:v>
                </c:pt>
                <c:pt idx="160">
                  <c:v>0.28238484842270439</c:v>
                </c:pt>
                <c:pt idx="161">
                  <c:v>0.28064913287119936</c:v>
                </c:pt>
                <c:pt idx="162">
                  <c:v>0.27829402262653025</c:v>
                </c:pt>
                <c:pt idx="163">
                  <c:v>0.27697280448410089</c:v>
                </c:pt>
                <c:pt idx="164">
                  <c:v>0.27371700776438457</c:v>
                </c:pt>
                <c:pt idx="165">
                  <c:v>0.27090695232275014</c:v>
                </c:pt>
                <c:pt idx="166">
                  <c:v>0.27487042918469884</c:v>
                </c:pt>
                <c:pt idx="167">
                  <c:v>0.2749359928293128</c:v>
                </c:pt>
                <c:pt idx="168">
                  <c:v>0.27285539206450149</c:v>
                </c:pt>
                <c:pt idx="169">
                  <c:v>0.26678158329630997</c:v>
                </c:pt>
                <c:pt idx="170">
                  <c:v>0.25771492535807461</c:v>
                </c:pt>
                <c:pt idx="171">
                  <c:v>0.25666702395776503</c:v>
                </c:pt>
                <c:pt idx="172">
                  <c:v>0.25907637930829686</c:v>
                </c:pt>
                <c:pt idx="173">
                  <c:v>0.2598138309404322</c:v>
                </c:pt>
                <c:pt idx="174">
                  <c:v>0.26000166391431717</c:v>
                </c:pt>
                <c:pt idx="175">
                  <c:v>0.25318263290173776</c:v>
                </c:pt>
                <c:pt idx="176">
                  <c:v>0.26087349956027905</c:v>
                </c:pt>
                <c:pt idx="177">
                  <c:v>0.26447016358089864</c:v>
                </c:pt>
                <c:pt idx="178">
                  <c:v>0.26079543180797393</c:v>
                </c:pt>
                <c:pt idx="179">
                  <c:v>0.25230254695232407</c:v>
                </c:pt>
                <c:pt idx="180">
                  <c:v>0.25230480749322626</c:v>
                </c:pt>
                <c:pt idx="181">
                  <c:v>0.24698828644075452</c:v>
                </c:pt>
                <c:pt idx="182">
                  <c:v>0.24901323765925409</c:v>
                </c:pt>
                <c:pt idx="183">
                  <c:v>0.24097365819110322</c:v>
                </c:pt>
                <c:pt idx="184">
                  <c:v>0.23543564706389786</c:v>
                </c:pt>
                <c:pt idx="185">
                  <c:v>0.234859757025283</c:v>
                </c:pt>
                <c:pt idx="186">
                  <c:v>0.23666248937655271</c:v>
                </c:pt>
                <c:pt idx="187">
                  <c:v>0.23438042026218547</c:v>
                </c:pt>
                <c:pt idx="188">
                  <c:v>0.23530936730603716</c:v>
                </c:pt>
                <c:pt idx="189">
                  <c:v>0.23848866846804728</c:v>
                </c:pt>
                <c:pt idx="190">
                  <c:v>0.24168845240924169</c:v>
                </c:pt>
                <c:pt idx="191">
                  <c:v>0.24315878658634277</c:v>
                </c:pt>
                <c:pt idx="192">
                  <c:v>0.24632588412558165</c:v>
                </c:pt>
                <c:pt idx="193">
                  <c:v>0.23205380558369715</c:v>
                </c:pt>
              </c:numCache>
            </c:numRef>
          </c:val>
          <c:extLst>
            <c:ext xmlns:c16="http://schemas.microsoft.com/office/drawing/2014/chart" uri="{C3380CC4-5D6E-409C-BE32-E72D297353CC}">
              <c16:uniqueId val="{00000002-DB0A-4C69-A396-F5E4247F08E9}"/>
            </c:ext>
          </c:extLst>
        </c:ser>
        <c:ser>
          <c:idx val="3"/>
          <c:order val="3"/>
          <c:tx>
            <c:strRef>
              <c:f>'Age-1'!$B$135:$C$135</c:f>
              <c:strCache>
                <c:ptCount val="2"/>
                <c:pt idx="0">
                  <c:v>60-79</c:v>
                </c:pt>
              </c:strCache>
            </c:strRef>
          </c:tx>
          <c:spPr>
            <a:solidFill>
              <a:schemeClr val="accent1">
                <a:lumMod val="60000"/>
                <a:lumOff val="40000"/>
              </a:schemeClr>
            </a:solidFill>
            <a:ln>
              <a:noFill/>
            </a:ln>
            <a:effectLst/>
          </c:spPr>
          <c:invertIfNegative val="0"/>
          <c:cat>
            <c:strRef>
              <c:f>'Age-1'!$AB$105:$HM$105</c:f>
              <c:strCache>
                <c:ptCount val="194"/>
                <c:pt idx="0">
                  <c:v>26/Feb</c:v>
                </c:pt>
                <c:pt idx="1">
                  <c:v>27/Feb</c:v>
                </c:pt>
                <c:pt idx="2">
                  <c:v>28/Feb</c:v>
                </c:pt>
                <c:pt idx="3">
                  <c:v>29/Feb</c:v>
                </c:pt>
                <c:pt idx="4">
                  <c:v>01/Mar</c:v>
                </c:pt>
                <c:pt idx="5">
                  <c:v>02/Mar</c:v>
                </c:pt>
                <c:pt idx="6">
                  <c:v>03/Mar</c:v>
                </c:pt>
                <c:pt idx="7">
                  <c:v>04/Mar</c:v>
                </c:pt>
                <c:pt idx="8">
                  <c:v>05/Mar</c:v>
                </c:pt>
                <c:pt idx="9">
                  <c:v>06/Mar</c:v>
                </c:pt>
                <c:pt idx="10">
                  <c:v>07/Mar</c:v>
                </c:pt>
                <c:pt idx="11">
                  <c:v>08/Mar</c:v>
                </c:pt>
                <c:pt idx="12">
                  <c:v>09/Mar</c:v>
                </c:pt>
                <c:pt idx="13">
                  <c:v>10/Mar</c:v>
                </c:pt>
                <c:pt idx="14">
                  <c:v>11/Mar</c:v>
                </c:pt>
                <c:pt idx="15">
                  <c:v>12/Mar</c:v>
                </c:pt>
                <c:pt idx="16">
                  <c:v>13/Mar</c:v>
                </c:pt>
                <c:pt idx="17">
                  <c:v>14/Mar</c:v>
                </c:pt>
                <c:pt idx="18">
                  <c:v>15/Mar</c:v>
                </c:pt>
                <c:pt idx="19">
                  <c:v>16/Mar</c:v>
                </c:pt>
                <c:pt idx="20">
                  <c:v>17/Mar</c:v>
                </c:pt>
                <c:pt idx="21">
                  <c:v>18/Mar</c:v>
                </c:pt>
                <c:pt idx="22">
                  <c:v>19/Mar</c:v>
                </c:pt>
                <c:pt idx="23">
                  <c:v>20/Mar</c:v>
                </c:pt>
                <c:pt idx="24">
                  <c:v>21/Mar</c:v>
                </c:pt>
                <c:pt idx="25">
                  <c:v>22/Mar</c:v>
                </c:pt>
                <c:pt idx="26">
                  <c:v>23/Mar</c:v>
                </c:pt>
                <c:pt idx="27">
                  <c:v>24/Mar</c:v>
                </c:pt>
                <c:pt idx="28">
                  <c:v>25/Mar</c:v>
                </c:pt>
                <c:pt idx="29">
                  <c:v>26/Mar</c:v>
                </c:pt>
                <c:pt idx="30">
                  <c:v>27/Mar</c:v>
                </c:pt>
                <c:pt idx="31">
                  <c:v>28/Mar</c:v>
                </c:pt>
                <c:pt idx="32">
                  <c:v>29/Mar</c:v>
                </c:pt>
                <c:pt idx="33">
                  <c:v>30/Mar</c:v>
                </c:pt>
                <c:pt idx="34">
                  <c:v>31/Mar</c:v>
                </c:pt>
                <c:pt idx="35">
                  <c:v>01/Apr</c:v>
                </c:pt>
                <c:pt idx="36">
                  <c:v>02/Apr</c:v>
                </c:pt>
                <c:pt idx="37">
                  <c:v>03/Apr</c:v>
                </c:pt>
                <c:pt idx="38">
                  <c:v>04/Apr</c:v>
                </c:pt>
                <c:pt idx="39">
                  <c:v>05/Apr</c:v>
                </c:pt>
                <c:pt idx="40">
                  <c:v>06/Apr</c:v>
                </c:pt>
                <c:pt idx="41">
                  <c:v>07/Apr</c:v>
                </c:pt>
                <c:pt idx="42">
                  <c:v>08/Apr</c:v>
                </c:pt>
                <c:pt idx="43">
                  <c:v>09/Apr</c:v>
                </c:pt>
                <c:pt idx="44">
                  <c:v>10/Apr</c:v>
                </c:pt>
                <c:pt idx="45">
                  <c:v>11/Apr</c:v>
                </c:pt>
                <c:pt idx="46">
                  <c:v>12/Apr</c:v>
                </c:pt>
                <c:pt idx="47">
                  <c:v>13/Apr</c:v>
                </c:pt>
                <c:pt idx="48">
                  <c:v>14/Apr</c:v>
                </c:pt>
                <c:pt idx="49">
                  <c:v>15/Apr</c:v>
                </c:pt>
                <c:pt idx="50">
                  <c:v>16/Apr</c:v>
                </c:pt>
                <c:pt idx="51">
                  <c:v>17/Apr</c:v>
                </c:pt>
                <c:pt idx="52">
                  <c:v>18/Apr</c:v>
                </c:pt>
                <c:pt idx="53">
                  <c:v>19/Apr</c:v>
                </c:pt>
                <c:pt idx="54">
                  <c:v>20/Apr</c:v>
                </c:pt>
                <c:pt idx="55">
                  <c:v>21/Apr</c:v>
                </c:pt>
                <c:pt idx="56">
                  <c:v>22/Apr</c:v>
                </c:pt>
                <c:pt idx="57">
                  <c:v>23/Apr</c:v>
                </c:pt>
                <c:pt idx="58">
                  <c:v>24/Apr</c:v>
                </c:pt>
                <c:pt idx="59">
                  <c:v>25/Apr</c:v>
                </c:pt>
                <c:pt idx="60">
                  <c:v>26/Apr</c:v>
                </c:pt>
                <c:pt idx="61">
                  <c:v>27/Apr</c:v>
                </c:pt>
                <c:pt idx="62">
                  <c:v>28/Apr</c:v>
                </c:pt>
                <c:pt idx="63">
                  <c:v>29/Apr</c:v>
                </c:pt>
                <c:pt idx="64">
                  <c:v>30/Apr</c:v>
                </c:pt>
                <c:pt idx="65">
                  <c:v>01/May</c:v>
                </c:pt>
                <c:pt idx="66">
                  <c:v>02/May</c:v>
                </c:pt>
                <c:pt idx="67">
                  <c:v>03/May</c:v>
                </c:pt>
                <c:pt idx="68">
                  <c:v>04/May</c:v>
                </c:pt>
                <c:pt idx="69">
                  <c:v>05/May</c:v>
                </c:pt>
                <c:pt idx="70">
                  <c:v>06/May</c:v>
                </c:pt>
                <c:pt idx="71">
                  <c:v>07/May</c:v>
                </c:pt>
                <c:pt idx="72">
                  <c:v>08/May</c:v>
                </c:pt>
                <c:pt idx="73">
                  <c:v>09/May</c:v>
                </c:pt>
                <c:pt idx="74">
                  <c:v>10/May</c:v>
                </c:pt>
                <c:pt idx="75">
                  <c:v>11/May</c:v>
                </c:pt>
                <c:pt idx="76">
                  <c:v>12/May</c:v>
                </c:pt>
                <c:pt idx="77">
                  <c:v>13/May</c:v>
                </c:pt>
                <c:pt idx="78">
                  <c:v>14/May</c:v>
                </c:pt>
                <c:pt idx="79">
                  <c:v>15/May</c:v>
                </c:pt>
                <c:pt idx="80">
                  <c:v>16/May</c:v>
                </c:pt>
                <c:pt idx="81">
                  <c:v>17/May</c:v>
                </c:pt>
                <c:pt idx="82">
                  <c:v>18/May</c:v>
                </c:pt>
                <c:pt idx="83">
                  <c:v>19/May</c:v>
                </c:pt>
                <c:pt idx="84">
                  <c:v>20/May</c:v>
                </c:pt>
                <c:pt idx="85">
                  <c:v>21/May</c:v>
                </c:pt>
                <c:pt idx="86">
                  <c:v>22/May</c:v>
                </c:pt>
                <c:pt idx="87">
                  <c:v>23/May</c:v>
                </c:pt>
                <c:pt idx="88">
                  <c:v>24/May</c:v>
                </c:pt>
                <c:pt idx="89">
                  <c:v>25/May</c:v>
                </c:pt>
                <c:pt idx="90">
                  <c:v>26/May</c:v>
                </c:pt>
                <c:pt idx="91">
                  <c:v>27/May</c:v>
                </c:pt>
                <c:pt idx="92">
                  <c:v>28/May</c:v>
                </c:pt>
                <c:pt idx="93">
                  <c:v>29/May</c:v>
                </c:pt>
                <c:pt idx="94">
                  <c:v>30/May</c:v>
                </c:pt>
                <c:pt idx="95">
                  <c:v>31/May</c:v>
                </c:pt>
                <c:pt idx="96">
                  <c:v>01/Jun</c:v>
                </c:pt>
                <c:pt idx="97">
                  <c:v>02/Jun</c:v>
                </c:pt>
                <c:pt idx="98">
                  <c:v>03/Jun</c:v>
                </c:pt>
                <c:pt idx="99">
                  <c:v>04/Jun</c:v>
                </c:pt>
                <c:pt idx="100">
                  <c:v>05/Jun</c:v>
                </c:pt>
                <c:pt idx="101">
                  <c:v>06/Jun</c:v>
                </c:pt>
                <c:pt idx="102">
                  <c:v>07/Jun</c:v>
                </c:pt>
                <c:pt idx="103">
                  <c:v>08/Jun</c:v>
                </c:pt>
                <c:pt idx="104">
                  <c:v>09/Jun</c:v>
                </c:pt>
                <c:pt idx="105">
                  <c:v>10/Jun</c:v>
                </c:pt>
                <c:pt idx="106">
                  <c:v>11/Jun</c:v>
                </c:pt>
                <c:pt idx="107">
                  <c:v>12/Jun</c:v>
                </c:pt>
                <c:pt idx="108">
                  <c:v>13/Jun</c:v>
                </c:pt>
                <c:pt idx="109">
                  <c:v>14/Jun</c:v>
                </c:pt>
                <c:pt idx="110">
                  <c:v>15/Jun</c:v>
                </c:pt>
                <c:pt idx="111">
                  <c:v>16/Jun</c:v>
                </c:pt>
                <c:pt idx="112">
                  <c:v>17/Jun</c:v>
                </c:pt>
                <c:pt idx="113">
                  <c:v>18/Jun</c:v>
                </c:pt>
                <c:pt idx="114">
                  <c:v>19/Jun</c:v>
                </c:pt>
                <c:pt idx="115">
                  <c:v>20/Jun</c:v>
                </c:pt>
                <c:pt idx="116">
                  <c:v>21/Jun</c:v>
                </c:pt>
                <c:pt idx="117">
                  <c:v>22/Jun</c:v>
                </c:pt>
                <c:pt idx="118">
                  <c:v>23/Jun</c:v>
                </c:pt>
                <c:pt idx="119">
                  <c:v>24/Jun</c:v>
                </c:pt>
                <c:pt idx="120">
                  <c:v>25/Jun</c:v>
                </c:pt>
                <c:pt idx="121">
                  <c:v>26/Jun</c:v>
                </c:pt>
                <c:pt idx="122">
                  <c:v>27/Jun</c:v>
                </c:pt>
                <c:pt idx="123">
                  <c:v>28/Jun</c:v>
                </c:pt>
                <c:pt idx="124">
                  <c:v>29/Jun</c:v>
                </c:pt>
                <c:pt idx="125">
                  <c:v>30/Jun</c:v>
                </c:pt>
                <c:pt idx="126">
                  <c:v>01/Jul</c:v>
                </c:pt>
                <c:pt idx="127">
                  <c:v>02/Jul</c:v>
                </c:pt>
                <c:pt idx="128">
                  <c:v>03/Jul</c:v>
                </c:pt>
                <c:pt idx="129">
                  <c:v>04/Jul</c:v>
                </c:pt>
                <c:pt idx="130">
                  <c:v>05/Jul</c:v>
                </c:pt>
                <c:pt idx="131">
                  <c:v>06/Jul</c:v>
                </c:pt>
                <c:pt idx="132">
                  <c:v>07/Jul</c:v>
                </c:pt>
                <c:pt idx="133">
                  <c:v>08/Jul</c:v>
                </c:pt>
                <c:pt idx="134">
                  <c:v>09/Jul</c:v>
                </c:pt>
                <c:pt idx="135">
                  <c:v>10/Jul</c:v>
                </c:pt>
                <c:pt idx="136">
                  <c:v>11/Jul</c:v>
                </c:pt>
                <c:pt idx="137">
                  <c:v>12/Jul</c:v>
                </c:pt>
                <c:pt idx="138">
                  <c:v>13/Jul</c:v>
                </c:pt>
                <c:pt idx="139">
                  <c:v>14/Jul</c:v>
                </c:pt>
                <c:pt idx="140">
                  <c:v>15/Jul</c:v>
                </c:pt>
                <c:pt idx="141">
                  <c:v>16/Jul</c:v>
                </c:pt>
                <c:pt idx="142">
                  <c:v>17/Jul</c:v>
                </c:pt>
                <c:pt idx="143">
                  <c:v>18/Jul</c:v>
                </c:pt>
                <c:pt idx="144">
                  <c:v>19/Jul</c:v>
                </c:pt>
                <c:pt idx="145">
                  <c:v>20/Jul</c:v>
                </c:pt>
                <c:pt idx="146">
                  <c:v>21/Jul</c:v>
                </c:pt>
                <c:pt idx="147">
                  <c:v>22/Jul</c:v>
                </c:pt>
                <c:pt idx="148">
                  <c:v>23/Jul</c:v>
                </c:pt>
                <c:pt idx="149">
                  <c:v>24/Jul</c:v>
                </c:pt>
                <c:pt idx="150">
                  <c:v>25/Jul</c:v>
                </c:pt>
                <c:pt idx="151">
                  <c:v>26/Jul</c:v>
                </c:pt>
                <c:pt idx="152">
                  <c:v>27/Jul</c:v>
                </c:pt>
                <c:pt idx="153">
                  <c:v>28/Jul</c:v>
                </c:pt>
                <c:pt idx="154">
                  <c:v>29/Jul</c:v>
                </c:pt>
                <c:pt idx="155">
                  <c:v>30/Jul</c:v>
                </c:pt>
                <c:pt idx="156">
                  <c:v>31/Jul</c:v>
                </c:pt>
                <c:pt idx="157">
                  <c:v>01/Aug</c:v>
                </c:pt>
                <c:pt idx="158">
                  <c:v>02/Aug</c:v>
                </c:pt>
                <c:pt idx="159">
                  <c:v>03/Aug</c:v>
                </c:pt>
                <c:pt idx="160">
                  <c:v>04/Aug</c:v>
                </c:pt>
                <c:pt idx="161">
                  <c:v>05/Aug</c:v>
                </c:pt>
                <c:pt idx="162">
                  <c:v>06/Aug</c:v>
                </c:pt>
                <c:pt idx="163">
                  <c:v>07/Aug</c:v>
                </c:pt>
                <c:pt idx="164">
                  <c:v>08/Aug</c:v>
                </c:pt>
                <c:pt idx="165">
                  <c:v>09/Aug</c:v>
                </c:pt>
                <c:pt idx="166">
                  <c:v>10/Aug</c:v>
                </c:pt>
                <c:pt idx="167">
                  <c:v>11/Aug</c:v>
                </c:pt>
                <c:pt idx="168">
                  <c:v>12/Aug</c:v>
                </c:pt>
                <c:pt idx="169">
                  <c:v>13/Aug</c:v>
                </c:pt>
                <c:pt idx="170">
                  <c:v>14/Aug</c:v>
                </c:pt>
                <c:pt idx="171">
                  <c:v>15/Aug</c:v>
                </c:pt>
                <c:pt idx="172">
                  <c:v>16/Aug</c:v>
                </c:pt>
                <c:pt idx="173">
                  <c:v>17/Aug</c:v>
                </c:pt>
                <c:pt idx="174">
                  <c:v>18/Aug</c:v>
                </c:pt>
                <c:pt idx="175">
                  <c:v>19/Aug</c:v>
                </c:pt>
                <c:pt idx="176">
                  <c:v>20/Aug</c:v>
                </c:pt>
                <c:pt idx="177">
                  <c:v>21/Aug</c:v>
                </c:pt>
                <c:pt idx="178">
                  <c:v>22/Aug</c:v>
                </c:pt>
                <c:pt idx="179">
                  <c:v>23/Aug</c:v>
                </c:pt>
                <c:pt idx="180">
                  <c:v>24/Aug</c:v>
                </c:pt>
                <c:pt idx="181">
                  <c:v>25/Aug</c:v>
                </c:pt>
                <c:pt idx="182">
                  <c:v>26/Aug</c:v>
                </c:pt>
                <c:pt idx="183">
                  <c:v>27/Aug</c:v>
                </c:pt>
                <c:pt idx="184">
                  <c:v>28/Aug</c:v>
                </c:pt>
                <c:pt idx="185">
                  <c:v>29/Aug</c:v>
                </c:pt>
                <c:pt idx="186">
                  <c:v>30/Aug</c:v>
                </c:pt>
                <c:pt idx="187">
                  <c:v>31/Aug</c:v>
                </c:pt>
                <c:pt idx="188">
                  <c:v>01/Sep</c:v>
                </c:pt>
                <c:pt idx="189">
                  <c:v>02/Sep</c:v>
                </c:pt>
                <c:pt idx="190">
                  <c:v>03/Sep</c:v>
                </c:pt>
                <c:pt idx="191">
                  <c:v>04/Sep</c:v>
                </c:pt>
                <c:pt idx="192">
                  <c:v>05/Sep</c:v>
                </c:pt>
                <c:pt idx="193">
                  <c:v>06/Sep</c:v>
                </c:pt>
              </c:strCache>
            </c:strRef>
          </c:cat>
          <c:val>
            <c:numRef>
              <c:f>'Age-1'!$AB$135:$HM$135</c:f>
              <c:numCache>
                <c:formatCode>0%</c:formatCode>
                <c:ptCount val="194"/>
                <c:pt idx="0">
                  <c:v>0.33430735930735933</c:v>
                </c:pt>
                <c:pt idx="1">
                  <c:v>0.31062794218531919</c:v>
                </c:pt>
                <c:pt idx="2">
                  <c:v>0.30836036848917414</c:v>
                </c:pt>
                <c:pt idx="3">
                  <c:v>0.30836036848917414</c:v>
                </c:pt>
                <c:pt idx="4">
                  <c:v>0.2731791318154001</c:v>
                </c:pt>
                <c:pt idx="5">
                  <c:v>0.27027777785021634</c:v>
                </c:pt>
                <c:pt idx="6">
                  <c:v>0.26489229032187167</c:v>
                </c:pt>
                <c:pt idx="7">
                  <c:v>0.26535944906241171</c:v>
                </c:pt>
                <c:pt idx="8">
                  <c:v>0.27546074417259492</c:v>
                </c:pt>
                <c:pt idx="9">
                  <c:v>0.29407280946075637</c:v>
                </c:pt>
                <c:pt idx="10">
                  <c:v>0.31832250934070833</c:v>
                </c:pt>
                <c:pt idx="11">
                  <c:v>0.32457812617977155</c:v>
                </c:pt>
                <c:pt idx="12">
                  <c:v>0.33467340981079508</c:v>
                </c:pt>
                <c:pt idx="13">
                  <c:v>0.35438137217230342</c:v>
                </c:pt>
                <c:pt idx="14">
                  <c:v>0.35878434330189324</c:v>
                </c:pt>
                <c:pt idx="15">
                  <c:v>0.36194579864708354</c:v>
                </c:pt>
                <c:pt idx="16">
                  <c:v>0.36655368800744814</c:v>
                </c:pt>
                <c:pt idx="17">
                  <c:v>0.36573667055298442</c:v>
                </c:pt>
                <c:pt idx="18">
                  <c:v>0.37871588540562301</c:v>
                </c:pt>
                <c:pt idx="19">
                  <c:v>0.3848909396970025</c:v>
                </c:pt>
                <c:pt idx="20">
                  <c:v>0.383513448682609</c:v>
                </c:pt>
                <c:pt idx="21">
                  <c:v>0.37745584887500927</c:v>
                </c:pt>
                <c:pt idx="22">
                  <c:v>0.37760513998303813</c:v>
                </c:pt>
                <c:pt idx="23">
                  <c:v>0.3774930577044564</c:v>
                </c:pt>
                <c:pt idx="24">
                  <c:v>0.37408983035996973</c:v>
                </c:pt>
                <c:pt idx="25">
                  <c:v>0.36444418033822207</c:v>
                </c:pt>
                <c:pt idx="26">
                  <c:v>0.35363785111757062</c:v>
                </c:pt>
                <c:pt idx="27">
                  <c:v>0.3463485563657045</c:v>
                </c:pt>
                <c:pt idx="28">
                  <c:v>0.34043040112174738</c:v>
                </c:pt>
                <c:pt idx="29">
                  <c:v>0.33563186330938699</c:v>
                </c:pt>
                <c:pt idx="30">
                  <c:v>0.32097935048439064</c:v>
                </c:pt>
                <c:pt idx="31">
                  <c:v>0.31034050479399855</c:v>
                </c:pt>
                <c:pt idx="32">
                  <c:v>0.30628970265496108</c:v>
                </c:pt>
                <c:pt idx="33">
                  <c:v>0.29697889411141598</c:v>
                </c:pt>
                <c:pt idx="34">
                  <c:v>0.28402944246905926</c:v>
                </c:pt>
                <c:pt idx="35">
                  <c:v>0.2752530087961802</c:v>
                </c:pt>
                <c:pt idx="36">
                  <c:v>0.26111257296082913</c:v>
                </c:pt>
                <c:pt idx="37">
                  <c:v>0.25281039869887484</c:v>
                </c:pt>
                <c:pt idx="38">
                  <c:v>0.24539913526351503</c:v>
                </c:pt>
                <c:pt idx="39">
                  <c:v>0.23705580556522352</c:v>
                </c:pt>
                <c:pt idx="40">
                  <c:v>0.23129731892822358</c:v>
                </c:pt>
                <c:pt idx="41">
                  <c:v>0.22945056471521569</c:v>
                </c:pt>
                <c:pt idx="42">
                  <c:v>0.22513060336750143</c:v>
                </c:pt>
                <c:pt idx="43">
                  <c:v>0.22230841998914452</c:v>
                </c:pt>
                <c:pt idx="44">
                  <c:v>0.22343274101383831</c:v>
                </c:pt>
                <c:pt idx="45">
                  <c:v>0.22378855989375357</c:v>
                </c:pt>
                <c:pt idx="46">
                  <c:v>0.22314897033738673</c:v>
                </c:pt>
                <c:pt idx="47">
                  <c:v>0.21474886894438955</c:v>
                </c:pt>
                <c:pt idx="48">
                  <c:v>0.21105975188728007</c:v>
                </c:pt>
                <c:pt idx="49">
                  <c:v>0.2043998940209879</c:v>
                </c:pt>
                <c:pt idx="50">
                  <c:v>0.20341797254260835</c:v>
                </c:pt>
                <c:pt idx="51">
                  <c:v>0.19824530740730206</c:v>
                </c:pt>
                <c:pt idx="52">
                  <c:v>0.19444856784323578</c:v>
                </c:pt>
                <c:pt idx="53">
                  <c:v>0.19046782795002448</c:v>
                </c:pt>
                <c:pt idx="54">
                  <c:v>0.19546147054056626</c:v>
                </c:pt>
                <c:pt idx="55">
                  <c:v>0.1891168389352752</c:v>
                </c:pt>
                <c:pt idx="56">
                  <c:v>0.19266366998164397</c:v>
                </c:pt>
                <c:pt idx="57">
                  <c:v>0.18837835814260678</c:v>
                </c:pt>
                <c:pt idx="58">
                  <c:v>0.18702021032753541</c:v>
                </c:pt>
                <c:pt idx="59">
                  <c:v>0.19134688652878062</c:v>
                </c:pt>
                <c:pt idx="60">
                  <c:v>0.19138980203672856</c:v>
                </c:pt>
                <c:pt idx="61">
                  <c:v>0.1928662675804724</c:v>
                </c:pt>
                <c:pt idx="62">
                  <c:v>0.19877317789650861</c:v>
                </c:pt>
                <c:pt idx="63">
                  <c:v>0.2039147051474883</c:v>
                </c:pt>
                <c:pt idx="64">
                  <c:v>0.20170172351166654</c:v>
                </c:pt>
                <c:pt idx="65">
                  <c:v>0.20178360835180498</c:v>
                </c:pt>
                <c:pt idx="66">
                  <c:v>0.1992801705322641</c:v>
                </c:pt>
                <c:pt idx="67">
                  <c:v>0.19707275285981402</c:v>
                </c:pt>
                <c:pt idx="68">
                  <c:v>0.19451885829377896</c:v>
                </c:pt>
                <c:pt idx="69">
                  <c:v>0.1935650077049352</c:v>
                </c:pt>
                <c:pt idx="70">
                  <c:v>0.18875690080763646</c:v>
                </c:pt>
                <c:pt idx="71">
                  <c:v>0.19334501342494614</c:v>
                </c:pt>
                <c:pt idx="72">
                  <c:v>0.19975226289189713</c:v>
                </c:pt>
                <c:pt idx="73">
                  <c:v>0.19806512059402792</c:v>
                </c:pt>
                <c:pt idx="74">
                  <c:v>0.19584365784624941</c:v>
                </c:pt>
                <c:pt idx="75">
                  <c:v>0.19781442326912335</c:v>
                </c:pt>
                <c:pt idx="76">
                  <c:v>0.20064846543171555</c:v>
                </c:pt>
                <c:pt idx="77">
                  <c:v>0.19522100119088726</c:v>
                </c:pt>
                <c:pt idx="78">
                  <c:v>0.19698225363707117</c:v>
                </c:pt>
                <c:pt idx="79">
                  <c:v>0.19162722405127242</c:v>
                </c:pt>
                <c:pt idx="80">
                  <c:v>0.1914928486817401</c:v>
                </c:pt>
                <c:pt idx="81">
                  <c:v>0.1989999705236119</c:v>
                </c:pt>
                <c:pt idx="82">
                  <c:v>0.18756214840123842</c:v>
                </c:pt>
                <c:pt idx="83">
                  <c:v>0.17550421963967167</c:v>
                </c:pt>
                <c:pt idx="84">
                  <c:v>0.17815573479118685</c:v>
                </c:pt>
                <c:pt idx="85">
                  <c:v>0.1786916826321529</c:v>
                </c:pt>
                <c:pt idx="86">
                  <c:v>0.17808490175119074</c:v>
                </c:pt>
                <c:pt idx="87">
                  <c:v>0.17205061056672608</c:v>
                </c:pt>
                <c:pt idx="88">
                  <c:v>0.16629787468976659</c:v>
                </c:pt>
                <c:pt idx="89">
                  <c:v>0.16927893618146639</c:v>
                </c:pt>
                <c:pt idx="90">
                  <c:v>0.17503338581346703</c:v>
                </c:pt>
                <c:pt idx="91">
                  <c:v>0.16637139340914334</c:v>
                </c:pt>
                <c:pt idx="92">
                  <c:v>0.15448378353158371</c:v>
                </c:pt>
                <c:pt idx="93">
                  <c:v>0.14492887667311671</c:v>
                </c:pt>
                <c:pt idx="94">
                  <c:v>0.15122541708176077</c:v>
                </c:pt>
                <c:pt idx="95">
                  <c:v>0.1457722680802247</c:v>
                </c:pt>
                <c:pt idx="96">
                  <c:v>0.14208692902903197</c:v>
                </c:pt>
                <c:pt idx="97">
                  <c:v>0.13455489272001725</c:v>
                </c:pt>
                <c:pt idx="98">
                  <c:v>0.13524309158007758</c:v>
                </c:pt>
                <c:pt idx="99">
                  <c:v>0.14351771169680297</c:v>
                </c:pt>
                <c:pt idx="100">
                  <c:v>0.15016888280354354</c:v>
                </c:pt>
                <c:pt idx="101">
                  <c:v>0.13986603835766442</c:v>
                </c:pt>
                <c:pt idx="102">
                  <c:v>0.13733599408188957</c:v>
                </c:pt>
                <c:pt idx="103">
                  <c:v>0.13579207962796674</c:v>
                </c:pt>
                <c:pt idx="104">
                  <c:v>0.13733750995037547</c:v>
                </c:pt>
                <c:pt idx="105">
                  <c:v>0.13888722442905033</c:v>
                </c:pt>
                <c:pt idx="106">
                  <c:v>0.13279560649532712</c:v>
                </c:pt>
                <c:pt idx="107">
                  <c:v>0.13061560405957018</c:v>
                </c:pt>
                <c:pt idx="108">
                  <c:v>0.12641463759445279</c:v>
                </c:pt>
                <c:pt idx="109">
                  <c:v>0.12069001764938739</c:v>
                </c:pt>
                <c:pt idx="110">
                  <c:v>0.11256193883165341</c:v>
                </c:pt>
                <c:pt idx="111">
                  <c:v>0.10676764279345491</c:v>
                </c:pt>
                <c:pt idx="112">
                  <c:v>0.10371857089653075</c:v>
                </c:pt>
                <c:pt idx="113">
                  <c:v>9.7260432085450779E-2</c:v>
                </c:pt>
                <c:pt idx="114">
                  <c:v>9.7161166649675501E-2</c:v>
                </c:pt>
                <c:pt idx="115">
                  <c:v>9.1617161105669975E-2</c:v>
                </c:pt>
                <c:pt idx="116">
                  <c:v>9.4440620586549687E-2</c:v>
                </c:pt>
                <c:pt idx="117">
                  <c:v>0.10874762052573353</c:v>
                </c:pt>
                <c:pt idx="118">
                  <c:v>0.11083821286022831</c:v>
                </c:pt>
                <c:pt idx="119">
                  <c:v>0.10667975733399164</c:v>
                </c:pt>
                <c:pt idx="120">
                  <c:v>9.5783398790574251E-2</c:v>
                </c:pt>
                <c:pt idx="121">
                  <c:v>9.2880593832974784E-2</c:v>
                </c:pt>
                <c:pt idx="122">
                  <c:v>9.5078396030776974E-2</c:v>
                </c:pt>
                <c:pt idx="123">
                  <c:v>9.1878811112063724E-2</c:v>
                </c:pt>
                <c:pt idx="124">
                  <c:v>8.9903502470088423E-2</c:v>
                </c:pt>
                <c:pt idx="125">
                  <c:v>9.201123080732497E-2</c:v>
                </c:pt>
                <c:pt idx="126">
                  <c:v>9.5107938405011028E-2</c:v>
                </c:pt>
                <c:pt idx="127">
                  <c:v>0.10534993684373078</c:v>
                </c:pt>
                <c:pt idx="128">
                  <c:v>0.10241953391332784</c:v>
                </c:pt>
                <c:pt idx="129">
                  <c:v>0.1148737463675403</c:v>
                </c:pt>
                <c:pt idx="130">
                  <c:v>0.13023973630980143</c:v>
                </c:pt>
                <c:pt idx="131">
                  <c:v>0.12157614183975535</c:v>
                </c:pt>
                <c:pt idx="132">
                  <c:v>0.12086214172551532</c:v>
                </c:pt>
                <c:pt idx="133">
                  <c:v>0.11949227871181671</c:v>
                </c:pt>
                <c:pt idx="134">
                  <c:v>0.11280452671394134</c:v>
                </c:pt>
                <c:pt idx="135">
                  <c:v>0.1114906232261248</c:v>
                </c:pt>
                <c:pt idx="136">
                  <c:v>0.1158862276217292</c:v>
                </c:pt>
                <c:pt idx="137">
                  <c:v>0.10882186341450785</c:v>
                </c:pt>
                <c:pt idx="138">
                  <c:v>0.11586080802460993</c:v>
                </c:pt>
                <c:pt idx="139">
                  <c:v>0.11888884850909644</c:v>
                </c:pt>
                <c:pt idx="140">
                  <c:v>0.12347105875168404</c:v>
                </c:pt>
                <c:pt idx="141">
                  <c:v>0.13824008528199994</c:v>
                </c:pt>
                <c:pt idx="142">
                  <c:v>0.14622588829885885</c:v>
                </c:pt>
                <c:pt idx="143">
                  <c:v>0.14254133755548459</c:v>
                </c:pt>
                <c:pt idx="144">
                  <c:v>0.1419744441314483</c:v>
                </c:pt>
                <c:pt idx="145">
                  <c:v>0.14109909399139228</c:v>
                </c:pt>
                <c:pt idx="146">
                  <c:v>0.13783562644221042</c:v>
                </c:pt>
                <c:pt idx="147">
                  <c:v>0.13365868468999773</c:v>
                </c:pt>
                <c:pt idx="148">
                  <c:v>0.13106766688505486</c:v>
                </c:pt>
                <c:pt idx="149">
                  <c:v>0.1286667065009012</c:v>
                </c:pt>
                <c:pt idx="150">
                  <c:v>0.12756697400340059</c:v>
                </c:pt>
                <c:pt idx="151">
                  <c:v>0.12206262172485477</c:v>
                </c:pt>
                <c:pt idx="152">
                  <c:v>0.11868232465189713</c:v>
                </c:pt>
                <c:pt idx="153">
                  <c:v>0.12278718138833283</c:v>
                </c:pt>
                <c:pt idx="154">
                  <c:v>0.12264646316250821</c:v>
                </c:pt>
                <c:pt idx="155">
                  <c:v>0.11770322433275238</c:v>
                </c:pt>
                <c:pt idx="156">
                  <c:v>0.11680286418869476</c:v>
                </c:pt>
                <c:pt idx="157">
                  <c:v>0.10861528894872913</c:v>
                </c:pt>
                <c:pt idx="158">
                  <c:v>0.10792359555754508</c:v>
                </c:pt>
                <c:pt idx="159">
                  <c:v>0.10645695385499249</c:v>
                </c:pt>
                <c:pt idx="160">
                  <c:v>0.10198470055738862</c:v>
                </c:pt>
                <c:pt idx="161">
                  <c:v>0.10042144899413705</c:v>
                </c:pt>
                <c:pt idx="162">
                  <c:v>0.10097818835125724</c:v>
                </c:pt>
                <c:pt idx="163">
                  <c:v>9.5834751666238394E-2</c:v>
                </c:pt>
                <c:pt idx="164">
                  <c:v>9.6960828809772151E-2</c:v>
                </c:pt>
                <c:pt idx="165">
                  <c:v>9.5197339924222801E-2</c:v>
                </c:pt>
                <c:pt idx="166">
                  <c:v>9.7993133782531522E-2</c:v>
                </c:pt>
                <c:pt idx="167">
                  <c:v>9.6628806098886452E-2</c:v>
                </c:pt>
                <c:pt idx="168">
                  <c:v>9.4500866470946826E-2</c:v>
                </c:pt>
                <c:pt idx="169">
                  <c:v>9.3944127113826631E-2</c:v>
                </c:pt>
                <c:pt idx="170">
                  <c:v>9.8315161814796048E-2</c:v>
                </c:pt>
                <c:pt idx="171">
                  <c:v>9.3971192308886606E-2</c:v>
                </c:pt>
                <c:pt idx="172">
                  <c:v>9.6633736273057602E-2</c:v>
                </c:pt>
                <c:pt idx="173">
                  <c:v>9.6333202813990562E-2</c:v>
                </c:pt>
                <c:pt idx="174">
                  <c:v>9.17748644580616E-2</c:v>
                </c:pt>
                <c:pt idx="175">
                  <c:v>9.5028694324794688E-2</c:v>
                </c:pt>
                <c:pt idx="176">
                  <c:v>9.2489523381035638E-2</c:v>
                </c:pt>
                <c:pt idx="177">
                  <c:v>8.7849140782225374E-2</c:v>
                </c:pt>
                <c:pt idx="178">
                  <c:v>9.0295071594784587E-2</c:v>
                </c:pt>
                <c:pt idx="179">
                  <c:v>9.000741148922585E-2</c:v>
                </c:pt>
                <c:pt idx="180">
                  <c:v>8.3559218565623081E-2</c:v>
                </c:pt>
                <c:pt idx="181">
                  <c:v>8.6396923699409295E-2</c:v>
                </c:pt>
                <c:pt idx="182">
                  <c:v>8.6183634373216744E-2</c:v>
                </c:pt>
                <c:pt idx="183">
                  <c:v>8.401913220871457E-2</c:v>
                </c:pt>
                <c:pt idx="184">
                  <c:v>8.3314085043490416E-2</c:v>
                </c:pt>
                <c:pt idx="185">
                  <c:v>8.1234606616118393E-2</c:v>
                </c:pt>
                <c:pt idx="186">
                  <c:v>7.715934286445221E-2</c:v>
                </c:pt>
                <c:pt idx="187">
                  <c:v>7.6450932590824555E-2</c:v>
                </c:pt>
                <c:pt idx="188">
                  <c:v>7.6748061096099995E-2</c:v>
                </c:pt>
                <c:pt idx="189">
                  <c:v>7.4787516772443274E-2</c:v>
                </c:pt>
                <c:pt idx="190">
                  <c:v>7.5742559318805885E-2</c:v>
                </c:pt>
                <c:pt idx="191">
                  <c:v>8.0523492671167818E-2</c:v>
                </c:pt>
                <c:pt idx="192">
                  <c:v>8.2097571713925732E-2</c:v>
                </c:pt>
                <c:pt idx="193">
                  <c:v>9.2324379586295177E-2</c:v>
                </c:pt>
              </c:numCache>
            </c:numRef>
          </c:val>
          <c:extLst>
            <c:ext xmlns:c16="http://schemas.microsoft.com/office/drawing/2014/chart" uri="{C3380CC4-5D6E-409C-BE32-E72D297353CC}">
              <c16:uniqueId val="{00000003-DB0A-4C69-A396-F5E4247F08E9}"/>
            </c:ext>
          </c:extLst>
        </c:ser>
        <c:ser>
          <c:idx val="4"/>
          <c:order val="4"/>
          <c:tx>
            <c:strRef>
              <c:f>'Age-1'!$B$136:$C$136</c:f>
              <c:strCache>
                <c:ptCount val="2"/>
                <c:pt idx="0">
                  <c:v>80-90+</c:v>
                </c:pt>
              </c:strCache>
            </c:strRef>
          </c:tx>
          <c:spPr>
            <a:solidFill>
              <a:schemeClr val="accent5"/>
            </a:solidFill>
            <a:ln>
              <a:noFill/>
            </a:ln>
            <a:effectLst/>
          </c:spPr>
          <c:invertIfNegative val="0"/>
          <c:cat>
            <c:strRef>
              <c:f>'Age-1'!$AB$105:$HM$105</c:f>
              <c:strCache>
                <c:ptCount val="194"/>
                <c:pt idx="0">
                  <c:v>26/Feb</c:v>
                </c:pt>
                <c:pt idx="1">
                  <c:v>27/Feb</c:v>
                </c:pt>
                <c:pt idx="2">
                  <c:v>28/Feb</c:v>
                </c:pt>
                <c:pt idx="3">
                  <c:v>29/Feb</c:v>
                </c:pt>
                <c:pt idx="4">
                  <c:v>01/Mar</c:v>
                </c:pt>
                <c:pt idx="5">
                  <c:v>02/Mar</c:v>
                </c:pt>
                <c:pt idx="6">
                  <c:v>03/Mar</c:v>
                </c:pt>
                <c:pt idx="7">
                  <c:v>04/Mar</c:v>
                </c:pt>
                <c:pt idx="8">
                  <c:v>05/Mar</c:v>
                </c:pt>
                <c:pt idx="9">
                  <c:v>06/Mar</c:v>
                </c:pt>
                <c:pt idx="10">
                  <c:v>07/Mar</c:v>
                </c:pt>
                <c:pt idx="11">
                  <c:v>08/Mar</c:v>
                </c:pt>
                <c:pt idx="12">
                  <c:v>09/Mar</c:v>
                </c:pt>
                <c:pt idx="13">
                  <c:v>10/Mar</c:v>
                </c:pt>
                <c:pt idx="14">
                  <c:v>11/Mar</c:v>
                </c:pt>
                <c:pt idx="15">
                  <c:v>12/Mar</c:v>
                </c:pt>
                <c:pt idx="16">
                  <c:v>13/Mar</c:v>
                </c:pt>
                <c:pt idx="17">
                  <c:v>14/Mar</c:v>
                </c:pt>
                <c:pt idx="18">
                  <c:v>15/Mar</c:v>
                </c:pt>
                <c:pt idx="19">
                  <c:v>16/Mar</c:v>
                </c:pt>
                <c:pt idx="20">
                  <c:v>17/Mar</c:v>
                </c:pt>
                <c:pt idx="21">
                  <c:v>18/Mar</c:v>
                </c:pt>
                <c:pt idx="22">
                  <c:v>19/Mar</c:v>
                </c:pt>
                <c:pt idx="23">
                  <c:v>20/Mar</c:v>
                </c:pt>
                <c:pt idx="24">
                  <c:v>21/Mar</c:v>
                </c:pt>
                <c:pt idx="25">
                  <c:v>22/Mar</c:v>
                </c:pt>
                <c:pt idx="26">
                  <c:v>23/Mar</c:v>
                </c:pt>
                <c:pt idx="27">
                  <c:v>24/Mar</c:v>
                </c:pt>
                <c:pt idx="28">
                  <c:v>25/Mar</c:v>
                </c:pt>
                <c:pt idx="29">
                  <c:v>26/Mar</c:v>
                </c:pt>
                <c:pt idx="30">
                  <c:v>27/Mar</c:v>
                </c:pt>
                <c:pt idx="31">
                  <c:v>28/Mar</c:v>
                </c:pt>
                <c:pt idx="32">
                  <c:v>29/Mar</c:v>
                </c:pt>
                <c:pt idx="33">
                  <c:v>30/Mar</c:v>
                </c:pt>
                <c:pt idx="34">
                  <c:v>31/Mar</c:v>
                </c:pt>
                <c:pt idx="35">
                  <c:v>01/Apr</c:v>
                </c:pt>
                <c:pt idx="36">
                  <c:v>02/Apr</c:v>
                </c:pt>
                <c:pt idx="37">
                  <c:v>03/Apr</c:v>
                </c:pt>
                <c:pt idx="38">
                  <c:v>04/Apr</c:v>
                </c:pt>
                <c:pt idx="39">
                  <c:v>05/Apr</c:v>
                </c:pt>
                <c:pt idx="40">
                  <c:v>06/Apr</c:v>
                </c:pt>
                <c:pt idx="41">
                  <c:v>07/Apr</c:v>
                </c:pt>
                <c:pt idx="42">
                  <c:v>08/Apr</c:v>
                </c:pt>
                <c:pt idx="43">
                  <c:v>09/Apr</c:v>
                </c:pt>
                <c:pt idx="44">
                  <c:v>10/Apr</c:v>
                </c:pt>
                <c:pt idx="45">
                  <c:v>11/Apr</c:v>
                </c:pt>
                <c:pt idx="46">
                  <c:v>12/Apr</c:v>
                </c:pt>
                <c:pt idx="47">
                  <c:v>13/Apr</c:v>
                </c:pt>
                <c:pt idx="48">
                  <c:v>14/Apr</c:v>
                </c:pt>
                <c:pt idx="49">
                  <c:v>15/Apr</c:v>
                </c:pt>
                <c:pt idx="50">
                  <c:v>16/Apr</c:v>
                </c:pt>
                <c:pt idx="51">
                  <c:v>17/Apr</c:v>
                </c:pt>
                <c:pt idx="52">
                  <c:v>18/Apr</c:v>
                </c:pt>
                <c:pt idx="53">
                  <c:v>19/Apr</c:v>
                </c:pt>
                <c:pt idx="54">
                  <c:v>20/Apr</c:v>
                </c:pt>
                <c:pt idx="55">
                  <c:v>21/Apr</c:v>
                </c:pt>
                <c:pt idx="56">
                  <c:v>22/Apr</c:v>
                </c:pt>
                <c:pt idx="57">
                  <c:v>23/Apr</c:v>
                </c:pt>
                <c:pt idx="58">
                  <c:v>24/Apr</c:v>
                </c:pt>
                <c:pt idx="59">
                  <c:v>25/Apr</c:v>
                </c:pt>
                <c:pt idx="60">
                  <c:v>26/Apr</c:v>
                </c:pt>
                <c:pt idx="61">
                  <c:v>27/Apr</c:v>
                </c:pt>
                <c:pt idx="62">
                  <c:v>28/Apr</c:v>
                </c:pt>
                <c:pt idx="63">
                  <c:v>29/Apr</c:v>
                </c:pt>
                <c:pt idx="64">
                  <c:v>30/Apr</c:v>
                </c:pt>
                <c:pt idx="65">
                  <c:v>01/May</c:v>
                </c:pt>
                <c:pt idx="66">
                  <c:v>02/May</c:v>
                </c:pt>
                <c:pt idx="67">
                  <c:v>03/May</c:v>
                </c:pt>
                <c:pt idx="68">
                  <c:v>04/May</c:v>
                </c:pt>
                <c:pt idx="69">
                  <c:v>05/May</c:v>
                </c:pt>
                <c:pt idx="70">
                  <c:v>06/May</c:v>
                </c:pt>
                <c:pt idx="71">
                  <c:v>07/May</c:v>
                </c:pt>
                <c:pt idx="72">
                  <c:v>08/May</c:v>
                </c:pt>
                <c:pt idx="73">
                  <c:v>09/May</c:v>
                </c:pt>
                <c:pt idx="74">
                  <c:v>10/May</c:v>
                </c:pt>
                <c:pt idx="75">
                  <c:v>11/May</c:v>
                </c:pt>
                <c:pt idx="76">
                  <c:v>12/May</c:v>
                </c:pt>
                <c:pt idx="77">
                  <c:v>13/May</c:v>
                </c:pt>
                <c:pt idx="78">
                  <c:v>14/May</c:v>
                </c:pt>
                <c:pt idx="79">
                  <c:v>15/May</c:v>
                </c:pt>
                <c:pt idx="80">
                  <c:v>16/May</c:v>
                </c:pt>
                <c:pt idx="81">
                  <c:v>17/May</c:v>
                </c:pt>
                <c:pt idx="82">
                  <c:v>18/May</c:v>
                </c:pt>
                <c:pt idx="83">
                  <c:v>19/May</c:v>
                </c:pt>
                <c:pt idx="84">
                  <c:v>20/May</c:v>
                </c:pt>
                <c:pt idx="85">
                  <c:v>21/May</c:v>
                </c:pt>
                <c:pt idx="86">
                  <c:v>22/May</c:v>
                </c:pt>
                <c:pt idx="87">
                  <c:v>23/May</c:v>
                </c:pt>
                <c:pt idx="88">
                  <c:v>24/May</c:v>
                </c:pt>
                <c:pt idx="89">
                  <c:v>25/May</c:v>
                </c:pt>
                <c:pt idx="90">
                  <c:v>26/May</c:v>
                </c:pt>
                <c:pt idx="91">
                  <c:v>27/May</c:v>
                </c:pt>
                <c:pt idx="92">
                  <c:v>28/May</c:v>
                </c:pt>
                <c:pt idx="93">
                  <c:v>29/May</c:v>
                </c:pt>
                <c:pt idx="94">
                  <c:v>30/May</c:v>
                </c:pt>
                <c:pt idx="95">
                  <c:v>31/May</c:v>
                </c:pt>
                <c:pt idx="96">
                  <c:v>01/Jun</c:v>
                </c:pt>
                <c:pt idx="97">
                  <c:v>02/Jun</c:v>
                </c:pt>
                <c:pt idx="98">
                  <c:v>03/Jun</c:v>
                </c:pt>
                <c:pt idx="99">
                  <c:v>04/Jun</c:v>
                </c:pt>
                <c:pt idx="100">
                  <c:v>05/Jun</c:v>
                </c:pt>
                <c:pt idx="101">
                  <c:v>06/Jun</c:v>
                </c:pt>
                <c:pt idx="102">
                  <c:v>07/Jun</c:v>
                </c:pt>
                <c:pt idx="103">
                  <c:v>08/Jun</c:v>
                </c:pt>
                <c:pt idx="104">
                  <c:v>09/Jun</c:v>
                </c:pt>
                <c:pt idx="105">
                  <c:v>10/Jun</c:v>
                </c:pt>
                <c:pt idx="106">
                  <c:v>11/Jun</c:v>
                </c:pt>
                <c:pt idx="107">
                  <c:v>12/Jun</c:v>
                </c:pt>
                <c:pt idx="108">
                  <c:v>13/Jun</c:v>
                </c:pt>
                <c:pt idx="109">
                  <c:v>14/Jun</c:v>
                </c:pt>
                <c:pt idx="110">
                  <c:v>15/Jun</c:v>
                </c:pt>
                <c:pt idx="111">
                  <c:v>16/Jun</c:v>
                </c:pt>
                <c:pt idx="112">
                  <c:v>17/Jun</c:v>
                </c:pt>
                <c:pt idx="113">
                  <c:v>18/Jun</c:v>
                </c:pt>
                <c:pt idx="114">
                  <c:v>19/Jun</c:v>
                </c:pt>
                <c:pt idx="115">
                  <c:v>20/Jun</c:v>
                </c:pt>
                <c:pt idx="116">
                  <c:v>21/Jun</c:v>
                </c:pt>
                <c:pt idx="117">
                  <c:v>22/Jun</c:v>
                </c:pt>
                <c:pt idx="118">
                  <c:v>23/Jun</c:v>
                </c:pt>
                <c:pt idx="119">
                  <c:v>24/Jun</c:v>
                </c:pt>
                <c:pt idx="120">
                  <c:v>25/Jun</c:v>
                </c:pt>
                <c:pt idx="121">
                  <c:v>26/Jun</c:v>
                </c:pt>
                <c:pt idx="122">
                  <c:v>27/Jun</c:v>
                </c:pt>
                <c:pt idx="123">
                  <c:v>28/Jun</c:v>
                </c:pt>
                <c:pt idx="124">
                  <c:v>29/Jun</c:v>
                </c:pt>
                <c:pt idx="125">
                  <c:v>30/Jun</c:v>
                </c:pt>
                <c:pt idx="126">
                  <c:v>01/Jul</c:v>
                </c:pt>
                <c:pt idx="127">
                  <c:v>02/Jul</c:v>
                </c:pt>
                <c:pt idx="128">
                  <c:v>03/Jul</c:v>
                </c:pt>
                <c:pt idx="129">
                  <c:v>04/Jul</c:v>
                </c:pt>
                <c:pt idx="130">
                  <c:v>05/Jul</c:v>
                </c:pt>
                <c:pt idx="131">
                  <c:v>06/Jul</c:v>
                </c:pt>
                <c:pt idx="132">
                  <c:v>07/Jul</c:v>
                </c:pt>
                <c:pt idx="133">
                  <c:v>08/Jul</c:v>
                </c:pt>
                <c:pt idx="134">
                  <c:v>09/Jul</c:v>
                </c:pt>
                <c:pt idx="135">
                  <c:v>10/Jul</c:v>
                </c:pt>
                <c:pt idx="136">
                  <c:v>11/Jul</c:v>
                </c:pt>
                <c:pt idx="137">
                  <c:v>12/Jul</c:v>
                </c:pt>
                <c:pt idx="138">
                  <c:v>13/Jul</c:v>
                </c:pt>
                <c:pt idx="139">
                  <c:v>14/Jul</c:v>
                </c:pt>
                <c:pt idx="140">
                  <c:v>15/Jul</c:v>
                </c:pt>
                <c:pt idx="141">
                  <c:v>16/Jul</c:v>
                </c:pt>
                <c:pt idx="142">
                  <c:v>17/Jul</c:v>
                </c:pt>
                <c:pt idx="143">
                  <c:v>18/Jul</c:v>
                </c:pt>
                <c:pt idx="144">
                  <c:v>19/Jul</c:v>
                </c:pt>
                <c:pt idx="145">
                  <c:v>20/Jul</c:v>
                </c:pt>
                <c:pt idx="146">
                  <c:v>21/Jul</c:v>
                </c:pt>
                <c:pt idx="147">
                  <c:v>22/Jul</c:v>
                </c:pt>
                <c:pt idx="148">
                  <c:v>23/Jul</c:v>
                </c:pt>
                <c:pt idx="149">
                  <c:v>24/Jul</c:v>
                </c:pt>
                <c:pt idx="150">
                  <c:v>25/Jul</c:v>
                </c:pt>
                <c:pt idx="151">
                  <c:v>26/Jul</c:v>
                </c:pt>
                <c:pt idx="152">
                  <c:v>27/Jul</c:v>
                </c:pt>
                <c:pt idx="153">
                  <c:v>28/Jul</c:v>
                </c:pt>
                <c:pt idx="154">
                  <c:v>29/Jul</c:v>
                </c:pt>
                <c:pt idx="155">
                  <c:v>30/Jul</c:v>
                </c:pt>
                <c:pt idx="156">
                  <c:v>31/Jul</c:v>
                </c:pt>
                <c:pt idx="157">
                  <c:v>01/Aug</c:v>
                </c:pt>
                <c:pt idx="158">
                  <c:v>02/Aug</c:v>
                </c:pt>
                <c:pt idx="159">
                  <c:v>03/Aug</c:v>
                </c:pt>
                <c:pt idx="160">
                  <c:v>04/Aug</c:v>
                </c:pt>
                <c:pt idx="161">
                  <c:v>05/Aug</c:v>
                </c:pt>
                <c:pt idx="162">
                  <c:v>06/Aug</c:v>
                </c:pt>
                <c:pt idx="163">
                  <c:v>07/Aug</c:v>
                </c:pt>
                <c:pt idx="164">
                  <c:v>08/Aug</c:v>
                </c:pt>
                <c:pt idx="165">
                  <c:v>09/Aug</c:v>
                </c:pt>
                <c:pt idx="166">
                  <c:v>10/Aug</c:v>
                </c:pt>
                <c:pt idx="167">
                  <c:v>11/Aug</c:v>
                </c:pt>
                <c:pt idx="168">
                  <c:v>12/Aug</c:v>
                </c:pt>
                <c:pt idx="169">
                  <c:v>13/Aug</c:v>
                </c:pt>
                <c:pt idx="170">
                  <c:v>14/Aug</c:v>
                </c:pt>
                <c:pt idx="171">
                  <c:v>15/Aug</c:v>
                </c:pt>
                <c:pt idx="172">
                  <c:v>16/Aug</c:v>
                </c:pt>
                <c:pt idx="173">
                  <c:v>17/Aug</c:v>
                </c:pt>
                <c:pt idx="174">
                  <c:v>18/Aug</c:v>
                </c:pt>
                <c:pt idx="175">
                  <c:v>19/Aug</c:v>
                </c:pt>
                <c:pt idx="176">
                  <c:v>20/Aug</c:v>
                </c:pt>
                <c:pt idx="177">
                  <c:v>21/Aug</c:v>
                </c:pt>
                <c:pt idx="178">
                  <c:v>22/Aug</c:v>
                </c:pt>
                <c:pt idx="179">
                  <c:v>23/Aug</c:v>
                </c:pt>
                <c:pt idx="180">
                  <c:v>24/Aug</c:v>
                </c:pt>
                <c:pt idx="181">
                  <c:v>25/Aug</c:v>
                </c:pt>
                <c:pt idx="182">
                  <c:v>26/Aug</c:v>
                </c:pt>
                <c:pt idx="183">
                  <c:v>27/Aug</c:v>
                </c:pt>
                <c:pt idx="184">
                  <c:v>28/Aug</c:v>
                </c:pt>
                <c:pt idx="185">
                  <c:v>29/Aug</c:v>
                </c:pt>
                <c:pt idx="186">
                  <c:v>30/Aug</c:v>
                </c:pt>
                <c:pt idx="187">
                  <c:v>31/Aug</c:v>
                </c:pt>
                <c:pt idx="188">
                  <c:v>01/Sep</c:v>
                </c:pt>
                <c:pt idx="189">
                  <c:v>02/Sep</c:v>
                </c:pt>
                <c:pt idx="190">
                  <c:v>03/Sep</c:v>
                </c:pt>
                <c:pt idx="191">
                  <c:v>04/Sep</c:v>
                </c:pt>
                <c:pt idx="192">
                  <c:v>05/Sep</c:v>
                </c:pt>
                <c:pt idx="193">
                  <c:v>06/Sep</c:v>
                </c:pt>
              </c:strCache>
            </c:strRef>
          </c:cat>
          <c:val>
            <c:numRef>
              <c:f>'Age-1'!$AB$136:$HM$136</c:f>
              <c:numCache>
                <c:formatCode>0%</c:formatCode>
                <c:ptCount val="194"/>
                <c:pt idx="0">
                  <c:v>7.9076479076479078E-2</c:v>
                </c:pt>
                <c:pt idx="1">
                  <c:v>7.7254985451706754E-2</c:v>
                </c:pt>
                <c:pt idx="2">
                  <c:v>9.5395575020867762E-2</c:v>
                </c:pt>
                <c:pt idx="3">
                  <c:v>0.10858238820768094</c:v>
                </c:pt>
                <c:pt idx="4">
                  <c:v>9.4936332770580736E-2</c:v>
                </c:pt>
                <c:pt idx="5">
                  <c:v>0.1087062507958179</c:v>
                </c:pt>
                <c:pt idx="6">
                  <c:v>9.9635956011237398E-2</c:v>
                </c:pt>
                <c:pt idx="7">
                  <c:v>0.11072319012005424</c:v>
                </c:pt>
                <c:pt idx="8">
                  <c:v>0.11388337183050262</c:v>
                </c:pt>
                <c:pt idx="9">
                  <c:v>0.11625197603786211</c:v>
                </c:pt>
                <c:pt idx="10">
                  <c:v>0.11927164544408614</c:v>
                </c:pt>
                <c:pt idx="11">
                  <c:v>0.12382679179027725</c:v>
                </c:pt>
                <c:pt idx="12">
                  <c:v>0.12218294993606008</c:v>
                </c:pt>
                <c:pt idx="13">
                  <c:v>0.12474945555651887</c:v>
                </c:pt>
                <c:pt idx="14">
                  <c:v>0.13070767599315658</c:v>
                </c:pt>
                <c:pt idx="15">
                  <c:v>0.13532136885986151</c:v>
                </c:pt>
                <c:pt idx="16">
                  <c:v>0.13639947667064256</c:v>
                </c:pt>
                <c:pt idx="17">
                  <c:v>0.14259792727390547</c:v>
                </c:pt>
                <c:pt idx="18">
                  <c:v>0.14481961575715274</c:v>
                </c:pt>
                <c:pt idx="19">
                  <c:v>0.14869935540219523</c:v>
                </c:pt>
                <c:pt idx="20">
                  <c:v>0.15878613115901227</c:v>
                </c:pt>
                <c:pt idx="21">
                  <c:v>0.16667754530042642</c:v>
                </c:pt>
                <c:pt idx="22">
                  <c:v>0.17345825111025842</c:v>
                </c:pt>
                <c:pt idx="23">
                  <c:v>0.17952534126962538</c:v>
                </c:pt>
                <c:pt idx="24">
                  <c:v>0.19050283320832778</c:v>
                </c:pt>
                <c:pt idx="25">
                  <c:v>0.20184111416740289</c:v>
                </c:pt>
                <c:pt idx="26">
                  <c:v>0.21517552334373929</c:v>
                </c:pt>
                <c:pt idx="27">
                  <c:v>0.22368273108422898</c:v>
                </c:pt>
                <c:pt idx="28">
                  <c:v>0.23176240853343993</c:v>
                </c:pt>
                <c:pt idx="29">
                  <c:v>0.24083790396116508</c:v>
                </c:pt>
                <c:pt idx="30">
                  <c:v>0.25232798356235769</c:v>
                </c:pt>
                <c:pt idx="31">
                  <c:v>0.25307809255988933</c:v>
                </c:pt>
                <c:pt idx="32">
                  <c:v>0.25343046077990461</c:v>
                </c:pt>
                <c:pt idx="33">
                  <c:v>0.25184679295582763</c:v>
                </c:pt>
                <c:pt idx="34">
                  <c:v>0.25266739674470839</c:v>
                </c:pt>
                <c:pt idx="35">
                  <c:v>0.24972522267046715</c:v>
                </c:pt>
                <c:pt idx="36">
                  <c:v>0.24605059324862816</c:v>
                </c:pt>
                <c:pt idx="37">
                  <c:v>0.24496511333749393</c:v>
                </c:pt>
                <c:pt idx="38">
                  <c:v>0.24683372665189035</c:v>
                </c:pt>
                <c:pt idx="39">
                  <c:v>0.24779201454720115</c:v>
                </c:pt>
                <c:pt idx="40">
                  <c:v>0.2481061682172141</c:v>
                </c:pt>
                <c:pt idx="41">
                  <c:v>0.2483538932837619</c:v>
                </c:pt>
                <c:pt idx="42">
                  <c:v>0.25301193856303639</c:v>
                </c:pt>
                <c:pt idx="43">
                  <c:v>0.25714258314296062</c:v>
                </c:pt>
                <c:pt idx="44">
                  <c:v>0.2577441263426235</c:v>
                </c:pt>
                <c:pt idx="45">
                  <c:v>0.24955891296162697</c:v>
                </c:pt>
                <c:pt idx="46">
                  <c:v>0.25247484866880066</c:v>
                </c:pt>
                <c:pt idx="47">
                  <c:v>0.25131779265109733</c:v>
                </c:pt>
                <c:pt idx="48">
                  <c:v>0.25988190273890205</c:v>
                </c:pt>
                <c:pt idx="49">
                  <c:v>0.26333292840696931</c:v>
                </c:pt>
                <c:pt idx="50">
                  <c:v>0.26807277911602562</c:v>
                </c:pt>
                <c:pt idx="51">
                  <c:v>0.26850352569126085</c:v>
                </c:pt>
                <c:pt idx="52">
                  <c:v>0.27604827055036207</c:v>
                </c:pt>
                <c:pt idx="53">
                  <c:v>0.27825487401554683</c:v>
                </c:pt>
                <c:pt idx="54">
                  <c:v>0.2847507109377404</c:v>
                </c:pt>
                <c:pt idx="55">
                  <c:v>0.28876262680012671</c:v>
                </c:pt>
                <c:pt idx="56">
                  <c:v>0.29274032724519328</c:v>
                </c:pt>
                <c:pt idx="57">
                  <c:v>0.29387264326619805</c:v>
                </c:pt>
                <c:pt idx="58">
                  <c:v>0.29966914260320138</c:v>
                </c:pt>
                <c:pt idx="59">
                  <c:v>0.30688705500327551</c:v>
                </c:pt>
                <c:pt idx="60">
                  <c:v>0.29970299897278829</c:v>
                </c:pt>
                <c:pt idx="61">
                  <c:v>0.29212852847782855</c:v>
                </c:pt>
                <c:pt idx="62">
                  <c:v>0.28174108203552439</c:v>
                </c:pt>
                <c:pt idx="63">
                  <c:v>0.28043578135405312</c:v>
                </c:pt>
                <c:pt idx="64">
                  <c:v>0.28543538617876102</c:v>
                </c:pt>
                <c:pt idx="65">
                  <c:v>0.28063289347661446</c:v>
                </c:pt>
                <c:pt idx="66">
                  <c:v>0.28024839497850929</c:v>
                </c:pt>
                <c:pt idx="67">
                  <c:v>0.28555275176087613</c:v>
                </c:pt>
                <c:pt idx="68">
                  <c:v>0.29081820898191035</c:v>
                </c:pt>
                <c:pt idx="69">
                  <c:v>0.28895926016765261</c:v>
                </c:pt>
                <c:pt idx="70">
                  <c:v>0.28590739529102072</c:v>
                </c:pt>
                <c:pt idx="71">
                  <c:v>0.27907488126351199</c:v>
                </c:pt>
                <c:pt idx="72">
                  <c:v>0.27898959341703006</c:v>
                </c:pt>
                <c:pt idx="73">
                  <c:v>0.26919608969164588</c:v>
                </c:pt>
                <c:pt idx="74">
                  <c:v>0.26449684157134512</c:v>
                </c:pt>
                <c:pt idx="75">
                  <c:v>0.26479105536670311</c:v>
                </c:pt>
                <c:pt idx="76">
                  <c:v>0.27407722860661371</c:v>
                </c:pt>
                <c:pt idx="77">
                  <c:v>0.27252866196588121</c:v>
                </c:pt>
                <c:pt idx="78">
                  <c:v>0.26361989297883431</c:v>
                </c:pt>
                <c:pt idx="79">
                  <c:v>0.25827754302109979</c:v>
                </c:pt>
                <c:pt idx="80">
                  <c:v>0.24673201127088742</c:v>
                </c:pt>
                <c:pt idx="81">
                  <c:v>0.2404566178183119</c:v>
                </c:pt>
                <c:pt idx="82">
                  <c:v>0.22840428532194607</c:v>
                </c:pt>
                <c:pt idx="83">
                  <c:v>0.204415186576858</c:v>
                </c:pt>
                <c:pt idx="84">
                  <c:v>0.18922759638926784</c:v>
                </c:pt>
                <c:pt idx="85">
                  <c:v>0.17318849678164067</c:v>
                </c:pt>
                <c:pt idx="86">
                  <c:v>0.15621118620189289</c:v>
                </c:pt>
                <c:pt idx="87">
                  <c:v>0.14784637084892391</c:v>
                </c:pt>
                <c:pt idx="88">
                  <c:v>0.13075083698320369</c:v>
                </c:pt>
                <c:pt idx="89">
                  <c:v>0.12469519050202529</c:v>
                </c:pt>
                <c:pt idx="90">
                  <c:v>0.11808445429945236</c:v>
                </c:pt>
                <c:pt idx="91">
                  <c:v>0.10671041593154897</c:v>
                </c:pt>
                <c:pt idx="92">
                  <c:v>0.10047042476693469</c:v>
                </c:pt>
                <c:pt idx="93">
                  <c:v>9.2921797563788822E-2</c:v>
                </c:pt>
                <c:pt idx="94">
                  <c:v>9.5829331442167889E-2</c:v>
                </c:pt>
                <c:pt idx="95">
                  <c:v>9.7826259245547317E-2</c:v>
                </c:pt>
                <c:pt idx="96">
                  <c:v>8.8499001137801403E-2</c:v>
                </c:pt>
                <c:pt idx="97">
                  <c:v>8.4847975904042361E-2</c:v>
                </c:pt>
                <c:pt idx="98">
                  <c:v>8.0412916583653432E-2</c:v>
                </c:pt>
                <c:pt idx="99">
                  <c:v>8.7281048451785304E-2</c:v>
                </c:pt>
                <c:pt idx="100">
                  <c:v>8.9754378209220192E-2</c:v>
                </c:pt>
                <c:pt idx="101">
                  <c:v>9.2326054264118482E-2</c:v>
                </c:pt>
                <c:pt idx="102">
                  <c:v>8.5006997609198456E-2</c:v>
                </c:pt>
                <c:pt idx="103">
                  <c:v>8.2435809335739366E-2</c:v>
                </c:pt>
                <c:pt idx="104">
                  <c:v>8.4917633400297246E-2</c:v>
                </c:pt>
                <c:pt idx="105">
                  <c:v>7.8923796078107372E-2</c:v>
                </c:pt>
                <c:pt idx="106">
                  <c:v>6.6357658511969814E-2</c:v>
                </c:pt>
                <c:pt idx="107">
                  <c:v>5.8928599932016087E-2</c:v>
                </c:pt>
                <c:pt idx="108">
                  <c:v>4.9968157009309025E-2</c:v>
                </c:pt>
                <c:pt idx="109">
                  <c:v>5.8249139305139974E-2</c:v>
                </c:pt>
                <c:pt idx="110">
                  <c:v>5.5293474280509444E-2</c:v>
                </c:pt>
                <c:pt idx="111">
                  <c:v>5.4415941695659775E-2</c:v>
                </c:pt>
                <c:pt idx="112">
                  <c:v>5.690107866493966E-2</c:v>
                </c:pt>
                <c:pt idx="113">
                  <c:v>6.0013434718472189E-2</c:v>
                </c:pt>
                <c:pt idx="114">
                  <c:v>6.4622187093752254E-2</c:v>
                </c:pt>
                <c:pt idx="115">
                  <c:v>6.1107683579248735E-2</c:v>
                </c:pt>
                <c:pt idx="116">
                  <c:v>5.1176041019312148E-2</c:v>
                </c:pt>
                <c:pt idx="117">
                  <c:v>5.6831943226938478E-2</c:v>
                </c:pt>
                <c:pt idx="118">
                  <c:v>5.5139558956157006E-2</c:v>
                </c:pt>
                <c:pt idx="119">
                  <c:v>6.31892600149766E-2</c:v>
                </c:pt>
                <c:pt idx="120">
                  <c:v>6.0500184384724501E-2</c:v>
                </c:pt>
                <c:pt idx="121">
                  <c:v>5.7858305715448574E-2</c:v>
                </c:pt>
                <c:pt idx="122">
                  <c:v>5.8078085935228792E-2</c:v>
                </c:pt>
                <c:pt idx="123">
                  <c:v>5.5527065527065531E-2</c:v>
                </c:pt>
                <c:pt idx="124">
                  <c:v>5.6373626373626376E-2</c:v>
                </c:pt>
                <c:pt idx="125">
                  <c:v>4.6470648789149957E-2</c:v>
                </c:pt>
                <c:pt idx="126">
                  <c:v>3.625581469956049E-2</c:v>
                </c:pt>
                <c:pt idx="127">
                  <c:v>3.7567290109396557E-2</c:v>
                </c:pt>
                <c:pt idx="128">
                  <c:v>3.5918938461044908E-2</c:v>
                </c:pt>
                <c:pt idx="129">
                  <c:v>3.569915824126469E-2</c:v>
                </c:pt>
                <c:pt idx="130">
                  <c:v>3.569915824126469E-2</c:v>
                </c:pt>
                <c:pt idx="131">
                  <c:v>2.5806685122985118E-2</c:v>
                </c:pt>
                <c:pt idx="132">
                  <c:v>2.3464764748277859E-2</c:v>
                </c:pt>
                <c:pt idx="133">
                  <c:v>2.0979441851996058E-2</c:v>
                </c:pt>
                <c:pt idx="134">
                  <c:v>1.5426434777947915E-2</c:v>
                </c:pt>
                <c:pt idx="135">
                  <c:v>9.9319292834424196E-3</c:v>
                </c:pt>
                <c:pt idx="136">
                  <c:v>6.6352259867391225E-3</c:v>
                </c:pt>
                <c:pt idx="137">
                  <c:v>1.0236666562969614E-2</c:v>
                </c:pt>
                <c:pt idx="138">
                  <c:v>1.2902248924946663E-2</c:v>
                </c:pt>
                <c:pt idx="139">
                  <c:v>1.5453269333109927E-2</c:v>
                </c:pt>
                <c:pt idx="140">
                  <c:v>1.6046261246856559E-2</c:v>
                </c:pt>
                <c:pt idx="141">
                  <c:v>1.8597652065998213E-2</c:v>
                </c:pt>
                <c:pt idx="142">
                  <c:v>2.5400373154433588E-2</c:v>
                </c:pt>
                <c:pt idx="143">
                  <c:v>2.5723579359992733E-2</c:v>
                </c:pt>
                <c:pt idx="144">
                  <c:v>2.609039275201621E-2</c:v>
                </c:pt>
                <c:pt idx="145">
                  <c:v>2.4269664460699683E-2</c:v>
                </c:pt>
                <c:pt idx="146">
                  <c:v>2.4292646626538995E-2</c:v>
                </c:pt>
                <c:pt idx="147">
                  <c:v>2.2271083284220932E-2</c:v>
                </c:pt>
                <c:pt idx="148">
                  <c:v>2.4311628441959818E-2</c:v>
                </c:pt>
                <c:pt idx="149">
                  <c:v>1.9309627641639692E-2</c:v>
                </c:pt>
                <c:pt idx="150">
                  <c:v>2.2300791953023407E-2</c:v>
                </c:pt>
                <c:pt idx="151">
                  <c:v>2.1916767375450445E-2</c:v>
                </c:pt>
                <c:pt idx="152">
                  <c:v>2.2157046973528206E-2</c:v>
                </c:pt>
                <c:pt idx="153">
                  <c:v>2.2590563196518115E-2</c:v>
                </c:pt>
                <c:pt idx="154">
                  <c:v>2.6228129334084249E-2</c:v>
                </c:pt>
                <c:pt idx="155">
                  <c:v>2.2944113620651102E-2</c:v>
                </c:pt>
                <c:pt idx="156">
                  <c:v>2.5345074004804763E-2</c:v>
                </c:pt>
                <c:pt idx="157">
                  <c:v>2.3254629262685875E-2</c:v>
                </c:pt>
                <c:pt idx="158">
                  <c:v>2.1898191573480792E-2</c:v>
                </c:pt>
                <c:pt idx="159">
                  <c:v>2.1471385752010439E-2</c:v>
                </c:pt>
                <c:pt idx="160">
                  <c:v>2.0688286134454441E-2</c:v>
                </c:pt>
                <c:pt idx="161">
                  <c:v>1.9784827994154194E-2</c:v>
                </c:pt>
                <c:pt idx="162">
                  <c:v>2.0730861755167328E-2</c:v>
                </c:pt>
                <c:pt idx="163">
                  <c:v>2.0047829921744299E-2</c:v>
                </c:pt>
                <c:pt idx="164">
                  <c:v>1.8509341120492892E-2</c:v>
                </c:pt>
                <c:pt idx="165">
                  <c:v>2.1531618498873296E-2</c:v>
                </c:pt>
                <c:pt idx="166">
                  <c:v>2.3378076581864957E-2</c:v>
                </c:pt>
                <c:pt idx="167">
                  <c:v>2.489337318402908E-2</c:v>
                </c:pt>
                <c:pt idx="168">
                  <c:v>2.5296330823828823E-2</c:v>
                </c:pt>
                <c:pt idx="169">
                  <c:v>2.6783387087146584E-2</c:v>
                </c:pt>
                <c:pt idx="170">
                  <c:v>2.5202722744424734E-2</c:v>
                </c:pt>
                <c:pt idx="171">
                  <c:v>2.8694306769655342E-2</c:v>
                </c:pt>
                <c:pt idx="172">
                  <c:v>2.4737062512035619E-2</c:v>
                </c:pt>
                <c:pt idx="173">
                  <c:v>2.4794538927221863E-2</c:v>
                </c:pt>
                <c:pt idx="174">
                  <c:v>2.5493103312056769E-2</c:v>
                </c:pt>
                <c:pt idx="175">
                  <c:v>2.466018514042892E-2</c:v>
                </c:pt>
                <c:pt idx="176">
                  <c:v>2.1920137562008037E-2</c:v>
                </c:pt>
                <c:pt idx="177">
                  <c:v>2.4406931826945949E-2</c:v>
                </c:pt>
                <c:pt idx="178">
                  <c:v>2.0154758083048969E-2</c:v>
                </c:pt>
                <c:pt idx="179">
                  <c:v>2.0898593138612788E-2</c:v>
                </c:pt>
                <c:pt idx="180">
                  <c:v>1.9006520403448718E-2</c:v>
                </c:pt>
                <c:pt idx="181">
                  <c:v>1.6393057755261387E-2</c:v>
                </c:pt>
                <c:pt idx="182">
                  <c:v>1.8464714665627976E-2</c:v>
                </c:pt>
                <c:pt idx="183">
                  <c:v>1.8464714665627976E-2</c:v>
                </c:pt>
                <c:pt idx="184">
                  <c:v>1.6931780901674187E-2</c:v>
                </c:pt>
                <c:pt idx="185">
                  <c:v>1.9516003419310816E-2</c:v>
                </c:pt>
                <c:pt idx="186">
                  <c:v>1.9706515033715309E-2</c:v>
                </c:pt>
                <c:pt idx="187">
                  <c:v>2.0233146367800062E-2</c:v>
                </c:pt>
                <c:pt idx="188">
                  <c:v>2.117330580807723E-2</c:v>
                </c:pt>
                <c:pt idx="189">
                  <c:v>2.0502729921363014E-2</c:v>
                </c:pt>
                <c:pt idx="190">
                  <c:v>2.616644534999707E-2</c:v>
                </c:pt>
                <c:pt idx="191">
                  <c:v>2.8376641169215445E-2</c:v>
                </c:pt>
                <c:pt idx="192">
                  <c:v>2.7832657970615283E-2</c:v>
                </c:pt>
                <c:pt idx="193">
                  <c:v>2.5605486478410381E-2</c:v>
                </c:pt>
              </c:numCache>
            </c:numRef>
          </c:val>
          <c:extLst>
            <c:ext xmlns:c16="http://schemas.microsoft.com/office/drawing/2014/chart" uri="{C3380CC4-5D6E-409C-BE32-E72D297353CC}">
              <c16:uniqueId val="{00000004-DB0A-4C69-A396-F5E4247F08E9}"/>
            </c:ext>
          </c:extLst>
        </c:ser>
        <c:dLbls>
          <c:showLegendKey val="0"/>
          <c:showVal val="0"/>
          <c:showCatName val="0"/>
          <c:showSerName val="0"/>
          <c:showPercent val="0"/>
          <c:showBubbleSize val="0"/>
        </c:dLbls>
        <c:gapWidth val="0"/>
        <c:overlap val="100"/>
        <c:axId val="597617440"/>
        <c:axId val="268928416"/>
        <c:extLst>
          <c:ext xmlns:c15="http://schemas.microsoft.com/office/drawing/2012/chart" uri="{02D57815-91ED-43cb-92C2-25804820EDAC}">
            <c15:filteredBarSeries>
              <c15:ser>
                <c:idx val="5"/>
                <c:order val="5"/>
                <c:tx>
                  <c:strRef>
                    <c:extLst>
                      <c:ext uri="{02D57815-91ED-43cb-92C2-25804820EDAC}">
                        <c15:formulaRef>
                          <c15:sqref>'Age-1'!$B$137:$C$137</c15:sqref>
                        </c15:formulaRef>
                      </c:ext>
                    </c:extLst>
                    <c:strCache>
                      <c:ptCount val="2"/>
                      <c:pt idx="0">
                        <c:v>80-90+</c:v>
                      </c:pt>
                    </c:strCache>
                  </c:strRef>
                </c:tx>
                <c:spPr>
                  <a:solidFill>
                    <a:schemeClr val="accent6"/>
                  </a:solidFill>
                  <a:ln>
                    <a:noFill/>
                  </a:ln>
                  <a:effectLst/>
                </c:spPr>
                <c:invertIfNegative val="0"/>
                <c:cat>
                  <c:strRef>
                    <c:extLst>
                      <c:ext uri="{02D57815-91ED-43cb-92C2-25804820EDAC}">
                        <c15:formulaRef>
                          <c15:sqref>'Age-1'!$AB$105:$HM$105</c15:sqref>
                        </c15:formulaRef>
                      </c:ext>
                    </c:extLst>
                    <c:strCache>
                      <c:ptCount val="194"/>
                      <c:pt idx="0">
                        <c:v>26/Feb</c:v>
                      </c:pt>
                      <c:pt idx="1">
                        <c:v>27/Feb</c:v>
                      </c:pt>
                      <c:pt idx="2">
                        <c:v>28/Feb</c:v>
                      </c:pt>
                      <c:pt idx="3">
                        <c:v>29/Feb</c:v>
                      </c:pt>
                      <c:pt idx="4">
                        <c:v>01/Mar</c:v>
                      </c:pt>
                      <c:pt idx="5">
                        <c:v>02/Mar</c:v>
                      </c:pt>
                      <c:pt idx="6">
                        <c:v>03/Mar</c:v>
                      </c:pt>
                      <c:pt idx="7">
                        <c:v>04/Mar</c:v>
                      </c:pt>
                      <c:pt idx="8">
                        <c:v>05/Mar</c:v>
                      </c:pt>
                      <c:pt idx="9">
                        <c:v>06/Mar</c:v>
                      </c:pt>
                      <c:pt idx="10">
                        <c:v>07/Mar</c:v>
                      </c:pt>
                      <c:pt idx="11">
                        <c:v>08/Mar</c:v>
                      </c:pt>
                      <c:pt idx="12">
                        <c:v>09/Mar</c:v>
                      </c:pt>
                      <c:pt idx="13">
                        <c:v>10/Mar</c:v>
                      </c:pt>
                      <c:pt idx="14">
                        <c:v>11/Mar</c:v>
                      </c:pt>
                      <c:pt idx="15">
                        <c:v>12/Mar</c:v>
                      </c:pt>
                      <c:pt idx="16">
                        <c:v>13/Mar</c:v>
                      </c:pt>
                      <c:pt idx="17">
                        <c:v>14/Mar</c:v>
                      </c:pt>
                      <c:pt idx="18">
                        <c:v>15/Mar</c:v>
                      </c:pt>
                      <c:pt idx="19">
                        <c:v>16/Mar</c:v>
                      </c:pt>
                      <c:pt idx="20">
                        <c:v>17/Mar</c:v>
                      </c:pt>
                      <c:pt idx="21">
                        <c:v>18/Mar</c:v>
                      </c:pt>
                      <c:pt idx="22">
                        <c:v>19/Mar</c:v>
                      </c:pt>
                      <c:pt idx="23">
                        <c:v>20/Mar</c:v>
                      </c:pt>
                      <c:pt idx="24">
                        <c:v>21/Mar</c:v>
                      </c:pt>
                      <c:pt idx="25">
                        <c:v>22/Mar</c:v>
                      </c:pt>
                      <c:pt idx="26">
                        <c:v>23/Mar</c:v>
                      </c:pt>
                      <c:pt idx="27">
                        <c:v>24/Mar</c:v>
                      </c:pt>
                      <c:pt idx="28">
                        <c:v>25/Mar</c:v>
                      </c:pt>
                      <c:pt idx="29">
                        <c:v>26/Mar</c:v>
                      </c:pt>
                      <c:pt idx="30">
                        <c:v>27/Mar</c:v>
                      </c:pt>
                      <c:pt idx="31">
                        <c:v>28/Mar</c:v>
                      </c:pt>
                      <c:pt idx="32">
                        <c:v>29/Mar</c:v>
                      </c:pt>
                      <c:pt idx="33">
                        <c:v>30/Mar</c:v>
                      </c:pt>
                      <c:pt idx="34">
                        <c:v>31/Mar</c:v>
                      </c:pt>
                      <c:pt idx="35">
                        <c:v>01/Apr</c:v>
                      </c:pt>
                      <c:pt idx="36">
                        <c:v>02/Apr</c:v>
                      </c:pt>
                      <c:pt idx="37">
                        <c:v>03/Apr</c:v>
                      </c:pt>
                      <c:pt idx="38">
                        <c:v>04/Apr</c:v>
                      </c:pt>
                      <c:pt idx="39">
                        <c:v>05/Apr</c:v>
                      </c:pt>
                      <c:pt idx="40">
                        <c:v>06/Apr</c:v>
                      </c:pt>
                      <c:pt idx="41">
                        <c:v>07/Apr</c:v>
                      </c:pt>
                      <c:pt idx="42">
                        <c:v>08/Apr</c:v>
                      </c:pt>
                      <c:pt idx="43">
                        <c:v>09/Apr</c:v>
                      </c:pt>
                      <c:pt idx="44">
                        <c:v>10/Apr</c:v>
                      </c:pt>
                      <c:pt idx="45">
                        <c:v>11/Apr</c:v>
                      </c:pt>
                      <c:pt idx="46">
                        <c:v>12/Apr</c:v>
                      </c:pt>
                      <c:pt idx="47">
                        <c:v>13/Apr</c:v>
                      </c:pt>
                      <c:pt idx="48">
                        <c:v>14/Apr</c:v>
                      </c:pt>
                      <c:pt idx="49">
                        <c:v>15/Apr</c:v>
                      </c:pt>
                      <c:pt idx="50">
                        <c:v>16/Apr</c:v>
                      </c:pt>
                      <c:pt idx="51">
                        <c:v>17/Apr</c:v>
                      </c:pt>
                      <c:pt idx="52">
                        <c:v>18/Apr</c:v>
                      </c:pt>
                      <c:pt idx="53">
                        <c:v>19/Apr</c:v>
                      </c:pt>
                      <c:pt idx="54">
                        <c:v>20/Apr</c:v>
                      </c:pt>
                      <c:pt idx="55">
                        <c:v>21/Apr</c:v>
                      </c:pt>
                      <c:pt idx="56">
                        <c:v>22/Apr</c:v>
                      </c:pt>
                      <c:pt idx="57">
                        <c:v>23/Apr</c:v>
                      </c:pt>
                      <c:pt idx="58">
                        <c:v>24/Apr</c:v>
                      </c:pt>
                      <c:pt idx="59">
                        <c:v>25/Apr</c:v>
                      </c:pt>
                      <c:pt idx="60">
                        <c:v>26/Apr</c:v>
                      </c:pt>
                      <c:pt idx="61">
                        <c:v>27/Apr</c:v>
                      </c:pt>
                      <c:pt idx="62">
                        <c:v>28/Apr</c:v>
                      </c:pt>
                      <c:pt idx="63">
                        <c:v>29/Apr</c:v>
                      </c:pt>
                      <c:pt idx="64">
                        <c:v>30/Apr</c:v>
                      </c:pt>
                      <c:pt idx="65">
                        <c:v>01/May</c:v>
                      </c:pt>
                      <c:pt idx="66">
                        <c:v>02/May</c:v>
                      </c:pt>
                      <c:pt idx="67">
                        <c:v>03/May</c:v>
                      </c:pt>
                      <c:pt idx="68">
                        <c:v>04/May</c:v>
                      </c:pt>
                      <c:pt idx="69">
                        <c:v>05/May</c:v>
                      </c:pt>
                      <c:pt idx="70">
                        <c:v>06/May</c:v>
                      </c:pt>
                      <c:pt idx="71">
                        <c:v>07/May</c:v>
                      </c:pt>
                      <c:pt idx="72">
                        <c:v>08/May</c:v>
                      </c:pt>
                      <c:pt idx="73">
                        <c:v>09/May</c:v>
                      </c:pt>
                      <c:pt idx="74">
                        <c:v>10/May</c:v>
                      </c:pt>
                      <c:pt idx="75">
                        <c:v>11/May</c:v>
                      </c:pt>
                      <c:pt idx="76">
                        <c:v>12/May</c:v>
                      </c:pt>
                      <c:pt idx="77">
                        <c:v>13/May</c:v>
                      </c:pt>
                      <c:pt idx="78">
                        <c:v>14/May</c:v>
                      </c:pt>
                      <c:pt idx="79">
                        <c:v>15/May</c:v>
                      </c:pt>
                      <c:pt idx="80">
                        <c:v>16/May</c:v>
                      </c:pt>
                      <c:pt idx="81">
                        <c:v>17/May</c:v>
                      </c:pt>
                      <c:pt idx="82">
                        <c:v>18/May</c:v>
                      </c:pt>
                      <c:pt idx="83">
                        <c:v>19/May</c:v>
                      </c:pt>
                      <c:pt idx="84">
                        <c:v>20/May</c:v>
                      </c:pt>
                      <c:pt idx="85">
                        <c:v>21/May</c:v>
                      </c:pt>
                      <c:pt idx="86">
                        <c:v>22/May</c:v>
                      </c:pt>
                      <c:pt idx="87">
                        <c:v>23/May</c:v>
                      </c:pt>
                      <c:pt idx="88">
                        <c:v>24/May</c:v>
                      </c:pt>
                      <c:pt idx="89">
                        <c:v>25/May</c:v>
                      </c:pt>
                      <c:pt idx="90">
                        <c:v>26/May</c:v>
                      </c:pt>
                      <c:pt idx="91">
                        <c:v>27/May</c:v>
                      </c:pt>
                      <c:pt idx="92">
                        <c:v>28/May</c:v>
                      </c:pt>
                      <c:pt idx="93">
                        <c:v>29/May</c:v>
                      </c:pt>
                      <c:pt idx="94">
                        <c:v>30/May</c:v>
                      </c:pt>
                      <c:pt idx="95">
                        <c:v>31/May</c:v>
                      </c:pt>
                      <c:pt idx="96">
                        <c:v>01/Jun</c:v>
                      </c:pt>
                      <c:pt idx="97">
                        <c:v>02/Jun</c:v>
                      </c:pt>
                      <c:pt idx="98">
                        <c:v>03/Jun</c:v>
                      </c:pt>
                      <c:pt idx="99">
                        <c:v>04/Jun</c:v>
                      </c:pt>
                      <c:pt idx="100">
                        <c:v>05/Jun</c:v>
                      </c:pt>
                      <c:pt idx="101">
                        <c:v>06/Jun</c:v>
                      </c:pt>
                      <c:pt idx="102">
                        <c:v>07/Jun</c:v>
                      </c:pt>
                      <c:pt idx="103">
                        <c:v>08/Jun</c:v>
                      </c:pt>
                      <c:pt idx="104">
                        <c:v>09/Jun</c:v>
                      </c:pt>
                      <c:pt idx="105">
                        <c:v>10/Jun</c:v>
                      </c:pt>
                      <c:pt idx="106">
                        <c:v>11/Jun</c:v>
                      </c:pt>
                      <c:pt idx="107">
                        <c:v>12/Jun</c:v>
                      </c:pt>
                      <c:pt idx="108">
                        <c:v>13/Jun</c:v>
                      </c:pt>
                      <c:pt idx="109">
                        <c:v>14/Jun</c:v>
                      </c:pt>
                      <c:pt idx="110">
                        <c:v>15/Jun</c:v>
                      </c:pt>
                      <c:pt idx="111">
                        <c:v>16/Jun</c:v>
                      </c:pt>
                      <c:pt idx="112">
                        <c:v>17/Jun</c:v>
                      </c:pt>
                      <c:pt idx="113">
                        <c:v>18/Jun</c:v>
                      </c:pt>
                      <c:pt idx="114">
                        <c:v>19/Jun</c:v>
                      </c:pt>
                      <c:pt idx="115">
                        <c:v>20/Jun</c:v>
                      </c:pt>
                      <c:pt idx="116">
                        <c:v>21/Jun</c:v>
                      </c:pt>
                      <c:pt idx="117">
                        <c:v>22/Jun</c:v>
                      </c:pt>
                      <c:pt idx="118">
                        <c:v>23/Jun</c:v>
                      </c:pt>
                      <c:pt idx="119">
                        <c:v>24/Jun</c:v>
                      </c:pt>
                      <c:pt idx="120">
                        <c:v>25/Jun</c:v>
                      </c:pt>
                      <c:pt idx="121">
                        <c:v>26/Jun</c:v>
                      </c:pt>
                      <c:pt idx="122">
                        <c:v>27/Jun</c:v>
                      </c:pt>
                      <c:pt idx="123">
                        <c:v>28/Jun</c:v>
                      </c:pt>
                      <c:pt idx="124">
                        <c:v>29/Jun</c:v>
                      </c:pt>
                      <c:pt idx="125">
                        <c:v>30/Jun</c:v>
                      </c:pt>
                      <c:pt idx="126">
                        <c:v>01/Jul</c:v>
                      </c:pt>
                      <c:pt idx="127">
                        <c:v>02/Jul</c:v>
                      </c:pt>
                      <c:pt idx="128">
                        <c:v>03/Jul</c:v>
                      </c:pt>
                      <c:pt idx="129">
                        <c:v>04/Jul</c:v>
                      </c:pt>
                      <c:pt idx="130">
                        <c:v>05/Jul</c:v>
                      </c:pt>
                      <c:pt idx="131">
                        <c:v>06/Jul</c:v>
                      </c:pt>
                      <c:pt idx="132">
                        <c:v>07/Jul</c:v>
                      </c:pt>
                      <c:pt idx="133">
                        <c:v>08/Jul</c:v>
                      </c:pt>
                      <c:pt idx="134">
                        <c:v>09/Jul</c:v>
                      </c:pt>
                      <c:pt idx="135">
                        <c:v>10/Jul</c:v>
                      </c:pt>
                      <c:pt idx="136">
                        <c:v>11/Jul</c:v>
                      </c:pt>
                      <c:pt idx="137">
                        <c:v>12/Jul</c:v>
                      </c:pt>
                      <c:pt idx="138">
                        <c:v>13/Jul</c:v>
                      </c:pt>
                      <c:pt idx="139">
                        <c:v>14/Jul</c:v>
                      </c:pt>
                      <c:pt idx="140">
                        <c:v>15/Jul</c:v>
                      </c:pt>
                      <c:pt idx="141">
                        <c:v>16/Jul</c:v>
                      </c:pt>
                      <c:pt idx="142">
                        <c:v>17/Jul</c:v>
                      </c:pt>
                      <c:pt idx="143">
                        <c:v>18/Jul</c:v>
                      </c:pt>
                      <c:pt idx="144">
                        <c:v>19/Jul</c:v>
                      </c:pt>
                      <c:pt idx="145">
                        <c:v>20/Jul</c:v>
                      </c:pt>
                      <c:pt idx="146">
                        <c:v>21/Jul</c:v>
                      </c:pt>
                      <c:pt idx="147">
                        <c:v>22/Jul</c:v>
                      </c:pt>
                      <c:pt idx="148">
                        <c:v>23/Jul</c:v>
                      </c:pt>
                      <c:pt idx="149">
                        <c:v>24/Jul</c:v>
                      </c:pt>
                      <c:pt idx="150">
                        <c:v>25/Jul</c:v>
                      </c:pt>
                      <c:pt idx="151">
                        <c:v>26/Jul</c:v>
                      </c:pt>
                      <c:pt idx="152">
                        <c:v>27/Jul</c:v>
                      </c:pt>
                      <c:pt idx="153">
                        <c:v>28/Jul</c:v>
                      </c:pt>
                      <c:pt idx="154">
                        <c:v>29/Jul</c:v>
                      </c:pt>
                      <c:pt idx="155">
                        <c:v>30/Jul</c:v>
                      </c:pt>
                      <c:pt idx="156">
                        <c:v>31/Jul</c:v>
                      </c:pt>
                      <c:pt idx="157">
                        <c:v>01/Aug</c:v>
                      </c:pt>
                      <c:pt idx="158">
                        <c:v>02/Aug</c:v>
                      </c:pt>
                      <c:pt idx="159">
                        <c:v>03/Aug</c:v>
                      </c:pt>
                      <c:pt idx="160">
                        <c:v>04/Aug</c:v>
                      </c:pt>
                      <c:pt idx="161">
                        <c:v>05/Aug</c:v>
                      </c:pt>
                      <c:pt idx="162">
                        <c:v>06/Aug</c:v>
                      </c:pt>
                      <c:pt idx="163">
                        <c:v>07/Aug</c:v>
                      </c:pt>
                      <c:pt idx="164">
                        <c:v>08/Aug</c:v>
                      </c:pt>
                      <c:pt idx="165">
                        <c:v>09/Aug</c:v>
                      </c:pt>
                      <c:pt idx="166">
                        <c:v>10/Aug</c:v>
                      </c:pt>
                      <c:pt idx="167">
                        <c:v>11/Aug</c:v>
                      </c:pt>
                      <c:pt idx="168">
                        <c:v>12/Aug</c:v>
                      </c:pt>
                      <c:pt idx="169">
                        <c:v>13/Aug</c:v>
                      </c:pt>
                      <c:pt idx="170">
                        <c:v>14/Aug</c:v>
                      </c:pt>
                      <c:pt idx="171">
                        <c:v>15/Aug</c:v>
                      </c:pt>
                      <c:pt idx="172">
                        <c:v>16/Aug</c:v>
                      </c:pt>
                      <c:pt idx="173">
                        <c:v>17/Aug</c:v>
                      </c:pt>
                      <c:pt idx="174">
                        <c:v>18/Aug</c:v>
                      </c:pt>
                      <c:pt idx="175">
                        <c:v>19/Aug</c:v>
                      </c:pt>
                      <c:pt idx="176">
                        <c:v>20/Aug</c:v>
                      </c:pt>
                      <c:pt idx="177">
                        <c:v>21/Aug</c:v>
                      </c:pt>
                      <c:pt idx="178">
                        <c:v>22/Aug</c:v>
                      </c:pt>
                      <c:pt idx="179">
                        <c:v>23/Aug</c:v>
                      </c:pt>
                      <c:pt idx="180">
                        <c:v>24/Aug</c:v>
                      </c:pt>
                      <c:pt idx="181">
                        <c:v>25/Aug</c:v>
                      </c:pt>
                      <c:pt idx="182">
                        <c:v>26/Aug</c:v>
                      </c:pt>
                      <c:pt idx="183">
                        <c:v>27/Aug</c:v>
                      </c:pt>
                      <c:pt idx="184">
                        <c:v>28/Aug</c:v>
                      </c:pt>
                      <c:pt idx="185">
                        <c:v>29/Aug</c:v>
                      </c:pt>
                      <c:pt idx="186">
                        <c:v>30/Aug</c:v>
                      </c:pt>
                      <c:pt idx="187">
                        <c:v>31/Aug</c:v>
                      </c:pt>
                      <c:pt idx="188">
                        <c:v>01/Sep</c:v>
                      </c:pt>
                      <c:pt idx="189">
                        <c:v>02/Sep</c:v>
                      </c:pt>
                      <c:pt idx="190">
                        <c:v>03/Sep</c:v>
                      </c:pt>
                      <c:pt idx="191">
                        <c:v>04/Sep</c:v>
                      </c:pt>
                      <c:pt idx="192">
                        <c:v>05/Sep</c:v>
                      </c:pt>
                      <c:pt idx="193">
                        <c:v>06/Sep</c:v>
                      </c:pt>
                    </c:strCache>
                  </c:strRef>
                </c:cat>
                <c:val>
                  <c:numRef>
                    <c:extLst>
                      <c:ext uri="{02D57815-91ED-43cb-92C2-25804820EDAC}">
                        <c15:formulaRef>
                          <c15:sqref>'Age-1'!$AB$137:$HM$137</c15:sqref>
                        </c15:formulaRef>
                      </c:ext>
                    </c:extLst>
                    <c:numCache>
                      <c:formatCode>General</c:formatCode>
                      <c:ptCount val="194"/>
                    </c:numCache>
                  </c:numRef>
                </c:val>
                <c:extLst>
                  <c:ext xmlns:c16="http://schemas.microsoft.com/office/drawing/2014/chart" uri="{C3380CC4-5D6E-409C-BE32-E72D297353CC}">
                    <c16:uniqueId val="{00000005-DB0A-4C69-A396-F5E4247F08E9}"/>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'Age-1'!$B$138:$C$138</c15:sqref>
                        </c15:formulaRef>
                      </c:ext>
                    </c:extLst>
                    <c:strCache>
                      <c:ptCount val="2"/>
                      <c:pt idx="0">
                        <c:v>80-90+</c:v>
                      </c:pt>
                    </c:strCache>
                  </c:strRef>
                </c:tx>
                <c:spPr>
                  <a:solidFill>
                    <a:schemeClr val="accent1">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'Age-1'!$AB$105:$HM$105</c15:sqref>
                        </c15:formulaRef>
                      </c:ext>
                    </c:extLst>
                    <c:strCache>
                      <c:ptCount val="194"/>
                      <c:pt idx="0">
                        <c:v>26/Feb</c:v>
                      </c:pt>
                      <c:pt idx="1">
                        <c:v>27/Feb</c:v>
                      </c:pt>
                      <c:pt idx="2">
                        <c:v>28/Feb</c:v>
                      </c:pt>
                      <c:pt idx="3">
                        <c:v>29/Feb</c:v>
                      </c:pt>
                      <c:pt idx="4">
                        <c:v>01/Mar</c:v>
                      </c:pt>
                      <c:pt idx="5">
                        <c:v>02/Mar</c:v>
                      </c:pt>
                      <c:pt idx="6">
                        <c:v>03/Mar</c:v>
                      </c:pt>
                      <c:pt idx="7">
                        <c:v>04/Mar</c:v>
                      </c:pt>
                      <c:pt idx="8">
                        <c:v>05/Mar</c:v>
                      </c:pt>
                      <c:pt idx="9">
                        <c:v>06/Mar</c:v>
                      </c:pt>
                      <c:pt idx="10">
                        <c:v>07/Mar</c:v>
                      </c:pt>
                      <c:pt idx="11">
                        <c:v>08/Mar</c:v>
                      </c:pt>
                      <c:pt idx="12">
                        <c:v>09/Mar</c:v>
                      </c:pt>
                      <c:pt idx="13">
                        <c:v>10/Mar</c:v>
                      </c:pt>
                      <c:pt idx="14">
                        <c:v>11/Mar</c:v>
                      </c:pt>
                      <c:pt idx="15">
                        <c:v>12/Mar</c:v>
                      </c:pt>
                      <c:pt idx="16">
                        <c:v>13/Mar</c:v>
                      </c:pt>
                      <c:pt idx="17">
                        <c:v>14/Mar</c:v>
                      </c:pt>
                      <c:pt idx="18">
                        <c:v>15/Mar</c:v>
                      </c:pt>
                      <c:pt idx="19">
                        <c:v>16/Mar</c:v>
                      </c:pt>
                      <c:pt idx="20">
                        <c:v>17/Mar</c:v>
                      </c:pt>
                      <c:pt idx="21">
                        <c:v>18/Mar</c:v>
                      </c:pt>
                      <c:pt idx="22">
                        <c:v>19/Mar</c:v>
                      </c:pt>
                      <c:pt idx="23">
                        <c:v>20/Mar</c:v>
                      </c:pt>
                      <c:pt idx="24">
                        <c:v>21/Mar</c:v>
                      </c:pt>
                      <c:pt idx="25">
                        <c:v>22/Mar</c:v>
                      </c:pt>
                      <c:pt idx="26">
                        <c:v>23/Mar</c:v>
                      </c:pt>
                      <c:pt idx="27">
                        <c:v>24/Mar</c:v>
                      </c:pt>
                      <c:pt idx="28">
                        <c:v>25/Mar</c:v>
                      </c:pt>
                      <c:pt idx="29">
                        <c:v>26/Mar</c:v>
                      </c:pt>
                      <c:pt idx="30">
                        <c:v>27/Mar</c:v>
                      </c:pt>
                      <c:pt idx="31">
                        <c:v>28/Mar</c:v>
                      </c:pt>
                      <c:pt idx="32">
                        <c:v>29/Mar</c:v>
                      </c:pt>
                      <c:pt idx="33">
                        <c:v>30/Mar</c:v>
                      </c:pt>
                      <c:pt idx="34">
                        <c:v>31/Mar</c:v>
                      </c:pt>
                      <c:pt idx="35">
                        <c:v>01/Apr</c:v>
                      </c:pt>
                      <c:pt idx="36">
                        <c:v>02/Apr</c:v>
                      </c:pt>
                      <c:pt idx="37">
                        <c:v>03/Apr</c:v>
                      </c:pt>
                      <c:pt idx="38">
                        <c:v>04/Apr</c:v>
                      </c:pt>
                      <c:pt idx="39">
                        <c:v>05/Apr</c:v>
                      </c:pt>
                      <c:pt idx="40">
                        <c:v>06/Apr</c:v>
                      </c:pt>
                      <c:pt idx="41">
                        <c:v>07/Apr</c:v>
                      </c:pt>
                      <c:pt idx="42">
                        <c:v>08/Apr</c:v>
                      </c:pt>
                      <c:pt idx="43">
                        <c:v>09/Apr</c:v>
                      </c:pt>
                      <c:pt idx="44">
                        <c:v>10/Apr</c:v>
                      </c:pt>
                      <c:pt idx="45">
                        <c:v>11/Apr</c:v>
                      </c:pt>
                      <c:pt idx="46">
                        <c:v>12/Apr</c:v>
                      </c:pt>
                      <c:pt idx="47">
                        <c:v>13/Apr</c:v>
                      </c:pt>
                      <c:pt idx="48">
                        <c:v>14/Apr</c:v>
                      </c:pt>
                      <c:pt idx="49">
                        <c:v>15/Apr</c:v>
                      </c:pt>
                      <c:pt idx="50">
                        <c:v>16/Apr</c:v>
                      </c:pt>
                      <c:pt idx="51">
                        <c:v>17/Apr</c:v>
                      </c:pt>
                      <c:pt idx="52">
                        <c:v>18/Apr</c:v>
                      </c:pt>
                      <c:pt idx="53">
                        <c:v>19/Apr</c:v>
                      </c:pt>
                      <c:pt idx="54">
                        <c:v>20/Apr</c:v>
                      </c:pt>
                      <c:pt idx="55">
                        <c:v>21/Apr</c:v>
                      </c:pt>
                      <c:pt idx="56">
                        <c:v>22/Apr</c:v>
                      </c:pt>
                      <c:pt idx="57">
                        <c:v>23/Apr</c:v>
                      </c:pt>
                      <c:pt idx="58">
                        <c:v>24/Apr</c:v>
                      </c:pt>
                      <c:pt idx="59">
                        <c:v>25/Apr</c:v>
                      </c:pt>
                      <c:pt idx="60">
                        <c:v>26/Apr</c:v>
                      </c:pt>
                      <c:pt idx="61">
                        <c:v>27/Apr</c:v>
                      </c:pt>
                      <c:pt idx="62">
                        <c:v>28/Apr</c:v>
                      </c:pt>
                      <c:pt idx="63">
                        <c:v>29/Apr</c:v>
                      </c:pt>
                      <c:pt idx="64">
                        <c:v>30/Apr</c:v>
                      </c:pt>
                      <c:pt idx="65">
                        <c:v>01/May</c:v>
                      </c:pt>
                      <c:pt idx="66">
                        <c:v>02/May</c:v>
                      </c:pt>
                      <c:pt idx="67">
                        <c:v>03/May</c:v>
                      </c:pt>
                      <c:pt idx="68">
                        <c:v>04/May</c:v>
                      </c:pt>
                      <c:pt idx="69">
                        <c:v>05/May</c:v>
                      </c:pt>
                      <c:pt idx="70">
                        <c:v>06/May</c:v>
                      </c:pt>
                      <c:pt idx="71">
                        <c:v>07/May</c:v>
                      </c:pt>
                      <c:pt idx="72">
                        <c:v>08/May</c:v>
                      </c:pt>
                      <c:pt idx="73">
                        <c:v>09/May</c:v>
                      </c:pt>
                      <c:pt idx="74">
                        <c:v>10/May</c:v>
                      </c:pt>
                      <c:pt idx="75">
                        <c:v>11/May</c:v>
                      </c:pt>
                      <c:pt idx="76">
                        <c:v>12/May</c:v>
                      </c:pt>
                      <c:pt idx="77">
                        <c:v>13/May</c:v>
                      </c:pt>
                      <c:pt idx="78">
                        <c:v>14/May</c:v>
                      </c:pt>
                      <c:pt idx="79">
                        <c:v>15/May</c:v>
                      </c:pt>
                      <c:pt idx="80">
                        <c:v>16/May</c:v>
                      </c:pt>
                      <c:pt idx="81">
                        <c:v>17/May</c:v>
                      </c:pt>
                      <c:pt idx="82">
                        <c:v>18/May</c:v>
                      </c:pt>
                      <c:pt idx="83">
                        <c:v>19/May</c:v>
                      </c:pt>
                      <c:pt idx="84">
                        <c:v>20/May</c:v>
                      </c:pt>
                      <c:pt idx="85">
                        <c:v>21/May</c:v>
                      </c:pt>
                      <c:pt idx="86">
                        <c:v>22/May</c:v>
                      </c:pt>
                      <c:pt idx="87">
                        <c:v>23/May</c:v>
                      </c:pt>
                      <c:pt idx="88">
                        <c:v>24/May</c:v>
                      </c:pt>
                      <c:pt idx="89">
                        <c:v>25/May</c:v>
                      </c:pt>
                      <c:pt idx="90">
                        <c:v>26/May</c:v>
                      </c:pt>
                      <c:pt idx="91">
                        <c:v>27/May</c:v>
                      </c:pt>
                      <c:pt idx="92">
                        <c:v>28/May</c:v>
                      </c:pt>
                      <c:pt idx="93">
                        <c:v>29/May</c:v>
                      </c:pt>
                      <c:pt idx="94">
                        <c:v>30/May</c:v>
                      </c:pt>
                      <c:pt idx="95">
                        <c:v>31/May</c:v>
                      </c:pt>
                      <c:pt idx="96">
                        <c:v>01/Jun</c:v>
                      </c:pt>
                      <c:pt idx="97">
                        <c:v>02/Jun</c:v>
                      </c:pt>
                      <c:pt idx="98">
                        <c:v>03/Jun</c:v>
                      </c:pt>
                      <c:pt idx="99">
                        <c:v>04/Jun</c:v>
                      </c:pt>
                      <c:pt idx="100">
                        <c:v>05/Jun</c:v>
                      </c:pt>
                      <c:pt idx="101">
                        <c:v>06/Jun</c:v>
                      </c:pt>
                      <c:pt idx="102">
                        <c:v>07/Jun</c:v>
                      </c:pt>
                      <c:pt idx="103">
                        <c:v>08/Jun</c:v>
                      </c:pt>
                      <c:pt idx="104">
                        <c:v>09/Jun</c:v>
                      </c:pt>
                      <c:pt idx="105">
                        <c:v>10/Jun</c:v>
                      </c:pt>
                      <c:pt idx="106">
                        <c:v>11/Jun</c:v>
                      </c:pt>
                      <c:pt idx="107">
                        <c:v>12/Jun</c:v>
                      </c:pt>
                      <c:pt idx="108">
                        <c:v>13/Jun</c:v>
                      </c:pt>
                      <c:pt idx="109">
                        <c:v>14/Jun</c:v>
                      </c:pt>
                      <c:pt idx="110">
                        <c:v>15/Jun</c:v>
                      </c:pt>
                      <c:pt idx="111">
                        <c:v>16/Jun</c:v>
                      </c:pt>
                      <c:pt idx="112">
                        <c:v>17/Jun</c:v>
                      </c:pt>
                      <c:pt idx="113">
                        <c:v>18/Jun</c:v>
                      </c:pt>
                      <c:pt idx="114">
                        <c:v>19/Jun</c:v>
                      </c:pt>
                      <c:pt idx="115">
                        <c:v>20/Jun</c:v>
                      </c:pt>
                      <c:pt idx="116">
                        <c:v>21/Jun</c:v>
                      </c:pt>
                      <c:pt idx="117">
                        <c:v>22/Jun</c:v>
                      </c:pt>
                      <c:pt idx="118">
                        <c:v>23/Jun</c:v>
                      </c:pt>
                      <c:pt idx="119">
                        <c:v>24/Jun</c:v>
                      </c:pt>
                      <c:pt idx="120">
                        <c:v>25/Jun</c:v>
                      </c:pt>
                      <c:pt idx="121">
                        <c:v>26/Jun</c:v>
                      </c:pt>
                      <c:pt idx="122">
                        <c:v>27/Jun</c:v>
                      </c:pt>
                      <c:pt idx="123">
                        <c:v>28/Jun</c:v>
                      </c:pt>
                      <c:pt idx="124">
                        <c:v>29/Jun</c:v>
                      </c:pt>
                      <c:pt idx="125">
                        <c:v>30/Jun</c:v>
                      </c:pt>
                      <c:pt idx="126">
                        <c:v>01/Jul</c:v>
                      </c:pt>
                      <c:pt idx="127">
                        <c:v>02/Jul</c:v>
                      </c:pt>
                      <c:pt idx="128">
                        <c:v>03/Jul</c:v>
                      </c:pt>
                      <c:pt idx="129">
                        <c:v>04/Jul</c:v>
                      </c:pt>
                      <c:pt idx="130">
                        <c:v>05/Jul</c:v>
                      </c:pt>
                      <c:pt idx="131">
                        <c:v>06/Jul</c:v>
                      </c:pt>
                      <c:pt idx="132">
                        <c:v>07/Jul</c:v>
                      </c:pt>
                      <c:pt idx="133">
                        <c:v>08/Jul</c:v>
                      </c:pt>
                      <c:pt idx="134">
                        <c:v>09/Jul</c:v>
                      </c:pt>
                      <c:pt idx="135">
                        <c:v>10/Jul</c:v>
                      </c:pt>
                      <c:pt idx="136">
                        <c:v>11/Jul</c:v>
                      </c:pt>
                      <c:pt idx="137">
                        <c:v>12/Jul</c:v>
                      </c:pt>
                      <c:pt idx="138">
                        <c:v>13/Jul</c:v>
                      </c:pt>
                      <c:pt idx="139">
                        <c:v>14/Jul</c:v>
                      </c:pt>
                      <c:pt idx="140">
                        <c:v>15/Jul</c:v>
                      </c:pt>
                      <c:pt idx="141">
                        <c:v>16/Jul</c:v>
                      </c:pt>
                      <c:pt idx="142">
                        <c:v>17/Jul</c:v>
                      </c:pt>
                      <c:pt idx="143">
                        <c:v>18/Jul</c:v>
                      </c:pt>
                      <c:pt idx="144">
                        <c:v>19/Jul</c:v>
                      </c:pt>
                      <c:pt idx="145">
                        <c:v>20/Jul</c:v>
                      </c:pt>
                      <c:pt idx="146">
                        <c:v>21/Jul</c:v>
                      </c:pt>
                      <c:pt idx="147">
                        <c:v>22/Jul</c:v>
                      </c:pt>
                      <c:pt idx="148">
                        <c:v>23/Jul</c:v>
                      </c:pt>
                      <c:pt idx="149">
                        <c:v>24/Jul</c:v>
                      </c:pt>
                      <c:pt idx="150">
                        <c:v>25/Jul</c:v>
                      </c:pt>
                      <c:pt idx="151">
                        <c:v>26/Jul</c:v>
                      </c:pt>
                      <c:pt idx="152">
                        <c:v>27/Jul</c:v>
                      </c:pt>
                      <c:pt idx="153">
                        <c:v>28/Jul</c:v>
                      </c:pt>
                      <c:pt idx="154">
                        <c:v>29/Jul</c:v>
                      </c:pt>
                      <c:pt idx="155">
                        <c:v>30/Jul</c:v>
                      </c:pt>
                      <c:pt idx="156">
                        <c:v>31/Jul</c:v>
                      </c:pt>
                      <c:pt idx="157">
                        <c:v>01/Aug</c:v>
                      </c:pt>
                      <c:pt idx="158">
                        <c:v>02/Aug</c:v>
                      </c:pt>
                      <c:pt idx="159">
                        <c:v>03/Aug</c:v>
                      </c:pt>
                      <c:pt idx="160">
                        <c:v>04/Aug</c:v>
                      </c:pt>
                      <c:pt idx="161">
                        <c:v>05/Aug</c:v>
                      </c:pt>
                      <c:pt idx="162">
                        <c:v>06/Aug</c:v>
                      </c:pt>
                      <c:pt idx="163">
                        <c:v>07/Aug</c:v>
                      </c:pt>
                      <c:pt idx="164">
                        <c:v>08/Aug</c:v>
                      </c:pt>
                      <c:pt idx="165">
                        <c:v>09/Aug</c:v>
                      </c:pt>
                      <c:pt idx="166">
                        <c:v>10/Aug</c:v>
                      </c:pt>
                      <c:pt idx="167">
                        <c:v>11/Aug</c:v>
                      </c:pt>
                      <c:pt idx="168">
                        <c:v>12/Aug</c:v>
                      </c:pt>
                      <c:pt idx="169">
                        <c:v>13/Aug</c:v>
                      </c:pt>
                      <c:pt idx="170">
                        <c:v>14/Aug</c:v>
                      </c:pt>
                      <c:pt idx="171">
                        <c:v>15/Aug</c:v>
                      </c:pt>
                      <c:pt idx="172">
                        <c:v>16/Aug</c:v>
                      </c:pt>
                      <c:pt idx="173">
                        <c:v>17/Aug</c:v>
                      </c:pt>
                      <c:pt idx="174">
                        <c:v>18/Aug</c:v>
                      </c:pt>
                      <c:pt idx="175">
                        <c:v>19/Aug</c:v>
                      </c:pt>
                      <c:pt idx="176">
                        <c:v>20/Aug</c:v>
                      </c:pt>
                      <c:pt idx="177">
                        <c:v>21/Aug</c:v>
                      </c:pt>
                      <c:pt idx="178">
                        <c:v>22/Aug</c:v>
                      </c:pt>
                      <c:pt idx="179">
                        <c:v>23/Aug</c:v>
                      </c:pt>
                      <c:pt idx="180">
                        <c:v>24/Aug</c:v>
                      </c:pt>
                      <c:pt idx="181">
                        <c:v>25/Aug</c:v>
                      </c:pt>
                      <c:pt idx="182">
                        <c:v>26/Aug</c:v>
                      </c:pt>
                      <c:pt idx="183">
                        <c:v>27/Aug</c:v>
                      </c:pt>
                      <c:pt idx="184">
                        <c:v>28/Aug</c:v>
                      </c:pt>
                      <c:pt idx="185">
                        <c:v>29/Aug</c:v>
                      </c:pt>
                      <c:pt idx="186">
                        <c:v>30/Aug</c:v>
                      </c:pt>
                      <c:pt idx="187">
                        <c:v>31/Aug</c:v>
                      </c:pt>
                      <c:pt idx="188">
                        <c:v>01/Sep</c:v>
                      </c:pt>
                      <c:pt idx="189">
                        <c:v>02/Sep</c:v>
                      </c:pt>
                      <c:pt idx="190">
                        <c:v>03/Sep</c:v>
                      </c:pt>
                      <c:pt idx="191">
                        <c:v>04/Sep</c:v>
                      </c:pt>
                      <c:pt idx="192">
                        <c:v>05/Sep</c:v>
                      </c:pt>
                      <c:pt idx="193">
                        <c:v>06/Sep</c:v>
                      </c:pt>
                    </c:strCache>
                  </c:strRef>
                </c:cat>
                <c:val>
                  <c:numRef>
                    <c:extLst xmlns:c15="http://schemas.microsoft.com/office/drawing/2012/chart">
                      <c:ext xmlns:c15="http://schemas.microsoft.com/office/drawing/2012/chart" uri="{02D57815-91ED-43cb-92C2-25804820EDAC}">
                        <c15:formulaRef>
                          <c15:sqref>'Age-1'!$AB$138:$HM$138</c15:sqref>
                        </c15:formulaRef>
                      </c:ext>
                    </c:extLst>
                    <c:numCache>
                      <c:formatCode>General</c:formatCode>
                      <c:ptCount val="194"/>
                    </c:numCache>
                  </c:numRef>
                </c:val>
                <c:extLst xmlns:c15="http://schemas.microsoft.com/office/drawing/2012/chart">
                  <c:ext xmlns:c16="http://schemas.microsoft.com/office/drawing/2014/chart" uri="{C3380CC4-5D6E-409C-BE32-E72D297353CC}">
                    <c16:uniqueId val="{00000006-DB0A-4C69-A396-F5E4247F08E9}"/>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'Age-1'!$B$139:$C$139</c15:sqref>
                        </c15:formulaRef>
                      </c:ext>
                    </c:extLst>
                    <c:strCache>
                      <c:ptCount val="2"/>
                      <c:pt idx="0">
                        <c:v>80-90+</c:v>
                      </c:pt>
                    </c:strCache>
                  </c:strRef>
                </c:tx>
                <c:spPr>
                  <a:solidFill>
                    <a:schemeClr val="accent2">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'Age-1'!$AB$105:$HM$105</c15:sqref>
                        </c15:formulaRef>
                      </c:ext>
                    </c:extLst>
                    <c:strCache>
                      <c:ptCount val="194"/>
                      <c:pt idx="0">
                        <c:v>26/Feb</c:v>
                      </c:pt>
                      <c:pt idx="1">
                        <c:v>27/Feb</c:v>
                      </c:pt>
                      <c:pt idx="2">
                        <c:v>28/Feb</c:v>
                      </c:pt>
                      <c:pt idx="3">
                        <c:v>29/Feb</c:v>
                      </c:pt>
                      <c:pt idx="4">
                        <c:v>01/Mar</c:v>
                      </c:pt>
                      <c:pt idx="5">
                        <c:v>02/Mar</c:v>
                      </c:pt>
                      <c:pt idx="6">
                        <c:v>03/Mar</c:v>
                      </c:pt>
                      <c:pt idx="7">
                        <c:v>04/Mar</c:v>
                      </c:pt>
                      <c:pt idx="8">
                        <c:v>05/Mar</c:v>
                      </c:pt>
                      <c:pt idx="9">
                        <c:v>06/Mar</c:v>
                      </c:pt>
                      <c:pt idx="10">
                        <c:v>07/Mar</c:v>
                      </c:pt>
                      <c:pt idx="11">
                        <c:v>08/Mar</c:v>
                      </c:pt>
                      <c:pt idx="12">
                        <c:v>09/Mar</c:v>
                      </c:pt>
                      <c:pt idx="13">
                        <c:v>10/Mar</c:v>
                      </c:pt>
                      <c:pt idx="14">
                        <c:v>11/Mar</c:v>
                      </c:pt>
                      <c:pt idx="15">
                        <c:v>12/Mar</c:v>
                      </c:pt>
                      <c:pt idx="16">
                        <c:v>13/Mar</c:v>
                      </c:pt>
                      <c:pt idx="17">
                        <c:v>14/Mar</c:v>
                      </c:pt>
                      <c:pt idx="18">
                        <c:v>15/Mar</c:v>
                      </c:pt>
                      <c:pt idx="19">
                        <c:v>16/Mar</c:v>
                      </c:pt>
                      <c:pt idx="20">
                        <c:v>17/Mar</c:v>
                      </c:pt>
                      <c:pt idx="21">
                        <c:v>18/Mar</c:v>
                      </c:pt>
                      <c:pt idx="22">
                        <c:v>19/Mar</c:v>
                      </c:pt>
                      <c:pt idx="23">
                        <c:v>20/Mar</c:v>
                      </c:pt>
                      <c:pt idx="24">
                        <c:v>21/Mar</c:v>
                      </c:pt>
                      <c:pt idx="25">
                        <c:v>22/Mar</c:v>
                      </c:pt>
                      <c:pt idx="26">
                        <c:v>23/Mar</c:v>
                      </c:pt>
                      <c:pt idx="27">
                        <c:v>24/Mar</c:v>
                      </c:pt>
                      <c:pt idx="28">
                        <c:v>25/Mar</c:v>
                      </c:pt>
                      <c:pt idx="29">
                        <c:v>26/Mar</c:v>
                      </c:pt>
                      <c:pt idx="30">
                        <c:v>27/Mar</c:v>
                      </c:pt>
                      <c:pt idx="31">
                        <c:v>28/Mar</c:v>
                      </c:pt>
                      <c:pt idx="32">
                        <c:v>29/Mar</c:v>
                      </c:pt>
                      <c:pt idx="33">
                        <c:v>30/Mar</c:v>
                      </c:pt>
                      <c:pt idx="34">
                        <c:v>31/Mar</c:v>
                      </c:pt>
                      <c:pt idx="35">
                        <c:v>01/Apr</c:v>
                      </c:pt>
                      <c:pt idx="36">
                        <c:v>02/Apr</c:v>
                      </c:pt>
                      <c:pt idx="37">
                        <c:v>03/Apr</c:v>
                      </c:pt>
                      <c:pt idx="38">
                        <c:v>04/Apr</c:v>
                      </c:pt>
                      <c:pt idx="39">
                        <c:v>05/Apr</c:v>
                      </c:pt>
                      <c:pt idx="40">
                        <c:v>06/Apr</c:v>
                      </c:pt>
                      <c:pt idx="41">
                        <c:v>07/Apr</c:v>
                      </c:pt>
                      <c:pt idx="42">
                        <c:v>08/Apr</c:v>
                      </c:pt>
                      <c:pt idx="43">
                        <c:v>09/Apr</c:v>
                      </c:pt>
                      <c:pt idx="44">
                        <c:v>10/Apr</c:v>
                      </c:pt>
                      <c:pt idx="45">
                        <c:v>11/Apr</c:v>
                      </c:pt>
                      <c:pt idx="46">
                        <c:v>12/Apr</c:v>
                      </c:pt>
                      <c:pt idx="47">
                        <c:v>13/Apr</c:v>
                      </c:pt>
                      <c:pt idx="48">
                        <c:v>14/Apr</c:v>
                      </c:pt>
                      <c:pt idx="49">
                        <c:v>15/Apr</c:v>
                      </c:pt>
                      <c:pt idx="50">
                        <c:v>16/Apr</c:v>
                      </c:pt>
                      <c:pt idx="51">
                        <c:v>17/Apr</c:v>
                      </c:pt>
                      <c:pt idx="52">
                        <c:v>18/Apr</c:v>
                      </c:pt>
                      <c:pt idx="53">
                        <c:v>19/Apr</c:v>
                      </c:pt>
                      <c:pt idx="54">
                        <c:v>20/Apr</c:v>
                      </c:pt>
                      <c:pt idx="55">
                        <c:v>21/Apr</c:v>
                      </c:pt>
                      <c:pt idx="56">
                        <c:v>22/Apr</c:v>
                      </c:pt>
                      <c:pt idx="57">
                        <c:v>23/Apr</c:v>
                      </c:pt>
                      <c:pt idx="58">
                        <c:v>24/Apr</c:v>
                      </c:pt>
                      <c:pt idx="59">
                        <c:v>25/Apr</c:v>
                      </c:pt>
                      <c:pt idx="60">
                        <c:v>26/Apr</c:v>
                      </c:pt>
                      <c:pt idx="61">
                        <c:v>27/Apr</c:v>
                      </c:pt>
                      <c:pt idx="62">
                        <c:v>28/Apr</c:v>
                      </c:pt>
                      <c:pt idx="63">
                        <c:v>29/Apr</c:v>
                      </c:pt>
                      <c:pt idx="64">
                        <c:v>30/Apr</c:v>
                      </c:pt>
                      <c:pt idx="65">
                        <c:v>01/May</c:v>
                      </c:pt>
                      <c:pt idx="66">
                        <c:v>02/May</c:v>
                      </c:pt>
                      <c:pt idx="67">
                        <c:v>03/May</c:v>
                      </c:pt>
                      <c:pt idx="68">
                        <c:v>04/May</c:v>
                      </c:pt>
                      <c:pt idx="69">
                        <c:v>05/May</c:v>
                      </c:pt>
                      <c:pt idx="70">
                        <c:v>06/May</c:v>
                      </c:pt>
                      <c:pt idx="71">
                        <c:v>07/May</c:v>
                      </c:pt>
                      <c:pt idx="72">
                        <c:v>08/May</c:v>
                      </c:pt>
                      <c:pt idx="73">
                        <c:v>09/May</c:v>
                      </c:pt>
                      <c:pt idx="74">
                        <c:v>10/May</c:v>
                      </c:pt>
                      <c:pt idx="75">
                        <c:v>11/May</c:v>
                      </c:pt>
                      <c:pt idx="76">
                        <c:v>12/May</c:v>
                      </c:pt>
                      <c:pt idx="77">
                        <c:v>13/May</c:v>
                      </c:pt>
                      <c:pt idx="78">
                        <c:v>14/May</c:v>
                      </c:pt>
                      <c:pt idx="79">
                        <c:v>15/May</c:v>
                      </c:pt>
                      <c:pt idx="80">
                        <c:v>16/May</c:v>
                      </c:pt>
                      <c:pt idx="81">
                        <c:v>17/May</c:v>
                      </c:pt>
                      <c:pt idx="82">
                        <c:v>18/May</c:v>
                      </c:pt>
                      <c:pt idx="83">
                        <c:v>19/May</c:v>
                      </c:pt>
                      <c:pt idx="84">
                        <c:v>20/May</c:v>
                      </c:pt>
                      <c:pt idx="85">
                        <c:v>21/May</c:v>
                      </c:pt>
                      <c:pt idx="86">
                        <c:v>22/May</c:v>
                      </c:pt>
                      <c:pt idx="87">
                        <c:v>23/May</c:v>
                      </c:pt>
                      <c:pt idx="88">
                        <c:v>24/May</c:v>
                      </c:pt>
                      <c:pt idx="89">
                        <c:v>25/May</c:v>
                      </c:pt>
                      <c:pt idx="90">
                        <c:v>26/May</c:v>
                      </c:pt>
                      <c:pt idx="91">
                        <c:v>27/May</c:v>
                      </c:pt>
                      <c:pt idx="92">
                        <c:v>28/May</c:v>
                      </c:pt>
                      <c:pt idx="93">
                        <c:v>29/May</c:v>
                      </c:pt>
                      <c:pt idx="94">
                        <c:v>30/May</c:v>
                      </c:pt>
                      <c:pt idx="95">
                        <c:v>31/May</c:v>
                      </c:pt>
                      <c:pt idx="96">
                        <c:v>01/Jun</c:v>
                      </c:pt>
                      <c:pt idx="97">
                        <c:v>02/Jun</c:v>
                      </c:pt>
                      <c:pt idx="98">
                        <c:v>03/Jun</c:v>
                      </c:pt>
                      <c:pt idx="99">
                        <c:v>04/Jun</c:v>
                      </c:pt>
                      <c:pt idx="100">
                        <c:v>05/Jun</c:v>
                      </c:pt>
                      <c:pt idx="101">
                        <c:v>06/Jun</c:v>
                      </c:pt>
                      <c:pt idx="102">
                        <c:v>07/Jun</c:v>
                      </c:pt>
                      <c:pt idx="103">
                        <c:v>08/Jun</c:v>
                      </c:pt>
                      <c:pt idx="104">
                        <c:v>09/Jun</c:v>
                      </c:pt>
                      <c:pt idx="105">
                        <c:v>10/Jun</c:v>
                      </c:pt>
                      <c:pt idx="106">
                        <c:v>11/Jun</c:v>
                      </c:pt>
                      <c:pt idx="107">
                        <c:v>12/Jun</c:v>
                      </c:pt>
                      <c:pt idx="108">
                        <c:v>13/Jun</c:v>
                      </c:pt>
                      <c:pt idx="109">
                        <c:v>14/Jun</c:v>
                      </c:pt>
                      <c:pt idx="110">
                        <c:v>15/Jun</c:v>
                      </c:pt>
                      <c:pt idx="111">
                        <c:v>16/Jun</c:v>
                      </c:pt>
                      <c:pt idx="112">
                        <c:v>17/Jun</c:v>
                      </c:pt>
                      <c:pt idx="113">
                        <c:v>18/Jun</c:v>
                      </c:pt>
                      <c:pt idx="114">
                        <c:v>19/Jun</c:v>
                      </c:pt>
                      <c:pt idx="115">
                        <c:v>20/Jun</c:v>
                      </c:pt>
                      <c:pt idx="116">
                        <c:v>21/Jun</c:v>
                      </c:pt>
                      <c:pt idx="117">
                        <c:v>22/Jun</c:v>
                      </c:pt>
                      <c:pt idx="118">
                        <c:v>23/Jun</c:v>
                      </c:pt>
                      <c:pt idx="119">
                        <c:v>24/Jun</c:v>
                      </c:pt>
                      <c:pt idx="120">
                        <c:v>25/Jun</c:v>
                      </c:pt>
                      <c:pt idx="121">
                        <c:v>26/Jun</c:v>
                      </c:pt>
                      <c:pt idx="122">
                        <c:v>27/Jun</c:v>
                      </c:pt>
                      <c:pt idx="123">
                        <c:v>28/Jun</c:v>
                      </c:pt>
                      <c:pt idx="124">
                        <c:v>29/Jun</c:v>
                      </c:pt>
                      <c:pt idx="125">
                        <c:v>30/Jun</c:v>
                      </c:pt>
                      <c:pt idx="126">
                        <c:v>01/Jul</c:v>
                      </c:pt>
                      <c:pt idx="127">
                        <c:v>02/Jul</c:v>
                      </c:pt>
                      <c:pt idx="128">
                        <c:v>03/Jul</c:v>
                      </c:pt>
                      <c:pt idx="129">
                        <c:v>04/Jul</c:v>
                      </c:pt>
                      <c:pt idx="130">
                        <c:v>05/Jul</c:v>
                      </c:pt>
                      <c:pt idx="131">
                        <c:v>06/Jul</c:v>
                      </c:pt>
                      <c:pt idx="132">
                        <c:v>07/Jul</c:v>
                      </c:pt>
                      <c:pt idx="133">
                        <c:v>08/Jul</c:v>
                      </c:pt>
                      <c:pt idx="134">
                        <c:v>09/Jul</c:v>
                      </c:pt>
                      <c:pt idx="135">
                        <c:v>10/Jul</c:v>
                      </c:pt>
                      <c:pt idx="136">
                        <c:v>11/Jul</c:v>
                      </c:pt>
                      <c:pt idx="137">
                        <c:v>12/Jul</c:v>
                      </c:pt>
                      <c:pt idx="138">
                        <c:v>13/Jul</c:v>
                      </c:pt>
                      <c:pt idx="139">
                        <c:v>14/Jul</c:v>
                      </c:pt>
                      <c:pt idx="140">
                        <c:v>15/Jul</c:v>
                      </c:pt>
                      <c:pt idx="141">
                        <c:v>16/Jul</c:v>
                      </c:pt>
                      <c:pt idx="142">
                        <c:v>17/Jul</c:v>
                      </c:pt>
                      <c:pt idx="143">
                        <c:v>18/Jul</c:v>
                      </c:pt>
                      <c:pt idx="144">
                        <c:v>19/Jul</c:v>
                      </c:pt>
                      <c:pt idx="145">
                        <c:v>20/Jul</c:v>
                      </c:pt>
                      <c:pt idx="146">
                        <c:v>21/Jul</c:v>
                      </c:pt>
                      <c:pt idx="147">
                        <c:v>22/Jul</c:v>
                      </c:pt>
                      <c:pt idx="148">
                        <c:v>23/Jul</c:v>
                      </c:pt>
                      <c:pt idx="149">
                        <c:v>24/Jul</c:v>
                      </c:pt>
                      <c:pt idx="150">
                        <c:v>25/Jul</c:v>
                      </c:pt>
                      <c:pt idx="151">
                        <c:v>26/Jul</c:v>
                      </c:pt>
                      <c:pt idx="152">
                        <c:v>27/Jul</c:v>
                      </c:pt>
                      <c:pt idx="153">
                        <c:v>28/Jul</c:v>
                      </c:pt>
                      <c:pt idx="154">
                        <c:v>29/Jul</c:v>
                      </c:pt>
                      <c:pt idx="155">
                        <c:v>30/Jul</c:v>
                      </c:pt>
                      <c:pt idx="156">
                        <c:v>31/Jul</c:v>
                      </c:pt>
                      <c:pt idx="157">
                        <c:v>01/Aug</c:v>
                      </c:pt>
                      <c:pt idx="158">
                        <c:v>02/Aug</c:v>
                      </c:pt>
                      <c:pt idx="159">
                        <c:v>03/Aug</c:v>
                      </c:pt>
                      <c:pt idx="160">
                        <c:v>04/Aug</c:v>
                      </c:pt>
                      <c:pt idx="161">
                        <c:v>05/Aug</c:v>
                      </c:pt>
                      <c:pt idx="162">
                        <c:v>06/Aug</c:v>
                      </c:pt>
                      <c:pt idx="163">
                        <c:v>07/Aug</c:v>
                      </c:pt>
                      <c:pt idx="164">
                        <c:v>08/Aug</c:v>
                      </c:pt>
                      <c:pt idx="165">
                        <c:v>09/Aug</c:v>
                      </c:pt>
                      <c:pt idx="166">
                        <c:v>10/Aug</c:v>
                      </c:pt>
                      <c:pt idx="167">
                        <c:v>11/Aug</c:v>
                      </c:pt>
                      <c:pt idx="168">
                        <c:v>12/Aug</c:v>
                      </c:pt>
                      <c:pt idx="169">
                        <c:v>13/Aug</c:v>
                      </c:pt>
                      <c:pt idx="170">
                        <c:v>14/Aug</c:v>
                      </c:pt>
                      <c:pt idx="171">
                        <c:v>15/Aug</c:v>
                      </c:pt>
                      <c:pt idx="172">
                        <c:v>16/Aug</c:v>
                      </c:pt>
                      <c:pt idx="173">
                        <c:v>17/Aug</c:v>
                      </c:pt>
                      <c:pt idx="174">
                        <c:v>18/Aug</c:v>
                      </c:pt>
                      <c:pt idx="175">
                        <c:v>19/Aug</c:v>
                      </c:pt>
                      <c:pt idx="176">
                        <c:v>20/Aug</c:v>
                      </c:pt>
                      <c:pt idx="177">
                        <c:v>21/Aug</c:v>
                      </c:pt>
                      <c:pt idx="178">
                        <c:v>22/Aug</c:v>
                      </c:pt>
                      <c:pt idx="179">
                        <c:v>23/Aug</c:v>
                      </c:pt>
                      <c:pt idx="180">
                        <c:v>24/Aug</c:v>
                      </c:pt>
                      <c:pt idx="181">
                        <c:v>25/Aug</c:v>
                      </c:pt>
                      <c:pt idx="182">
                        <c:v>26/Aug</c:v>
                      </c:pt>
                      <c:pt idx="183">
                        <c:v>27/Aug</c:v>
                      </c:pt>
                      <c:pt idx="184">
                        <c:v>28/Aug</c:v>
                      </c:pt>
                      <c:pt idx="185">
                        <c:v>29/Aug</c:v>
                      </c:pt>
                      <c:pt idx="186">
                        <c:v>30/Aug</c:v>
                      </c:pt>
                      <c:pt idx="187">
                        <c:v>31/Aug</c:v>
                      </c:pt>
                      <c:pt idx="188">
                        <c:v>01/Sep</c:v>
                      </c:pt>
                      <c:pt idx="189">
                        <c:v>02/Sep</c:v>
                      </c:pt>
                      <c:pt idx="190">
                        <c:v>03/Sep</c:v>
                      </c:pt>
                      <c:pt idx="191">
                        <c:v>04/Sep</c:v>
                      </c:pt>
                      <c:pt idx="192">
                        <c:v>05/Sep</c:v>
                      </c:pt>
                      <c:pt idx="193">
                        <c:v>06/Sep</c:v>
                      </c:pt>
                    </c:strCache>
                  </c:strRef>
                </c:cat>
                <c:val>
                  <c:numRef>
                    <c:extLst xmlns:c15="http://schemas.microsoft.com/office/drawing/2012/chart">
                      <c:ext xmlns:c15="http://schemas.microsoft.com/office/drawing/2012/chart" uri="{02D57815-91ED-43cb-92C2-25804820EDAC}">
                        <c15:formulaRef>
                          <c15:sqref>'Age-1'!$AB$139:$HM$139</c15:sqref>
                        </c15:formulaRef>
                      </c:ext>
                    </c:extLst>
                    <c:numCache>
                      <c:formatCode>General</c:formatCode>
                      <c:ptCount val="194"/>
                    </c:numCache>
                  </c:numRef>
                </c:val>
                <c:extLst xmlns:c15="http://schemas.microsoft.com/office/drawing/2012/chart">
                  <c:ext xmlns:c16="http://schemas.microsoft.com/office/drawing/2014/chart" uri="{C3380CC4-5D6E-409C-BE32-E72D297353CC}">
                    <c16:uniqueId val="{00000007-DB0A-4C69-A396-F5E4247F08E9}"/>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'Age-1'!$B$140:$C$140</c15:sqref>
                        </c15:formulaRef>
                      </c:ext>
                    </c:extLst>
                    <c:strCache>
                      <c:ptCount val="2"/>
                      <c:pt idx="0">
                        <c:v>80-90+</c:v>
                      </c:pt>
                    </c:strCache>
                  </c:strRef>
                </c:tx>
                <c:spPr>
                  <a:solidFill>
                    <a:schemeClr val="accent3">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'Age-1'!$AB$105:$HM$105</c15:sqref>
                        </c15:formulaRef>
                      </c:ext>
                    </c:extLst>
                    <c:strCache>
                      <c:ptCount val="194"/>
                      <c:pt idx="0">
                        <c:v>26/Feb</c:v>
                      </c:pt>
                      <c:pt idx="1">
                        <c:v>27/Feb</c:v>
                      </c:pt>
                      <c:pt idx="2">
                        <c:v>28/Feb</c:v>
                      </c:pt>
                      <c:pt idx="3">
                        <c:v>29/Feb</c:v>
                      </c:pt>
                      <c:pt idx="4">
                        <c:v>01/Mar</c:v>
                      </c:pt>
                      <c:pt idx="5">
                        <c:v>02/Mar</c:v>
                      </c:pt>
                      <c:pt idx="6">
                        <c:v>03/Mar</c:v>
                      </c:pt>
                      <c:pt idx="7">
                        <c:v>04/Mar</c:v>
                      </c:pt>
                      <c:pt idx="8">
                        <c:v>05/Mar</c:v>
                      </c:pt>
                      <c:pt idx="9">
                        <c:v>06/Mar</c:v>
                      </c:pt>
                      <c:pt idx="10">
                        <c:v>07/Mar</c:v>
                      </c:pt>
                      <c:pt idx="11">
                        <c:v>08/Mar</c:v>
                      </c:pt>
                      <c:pt idx="12">
                        <c:v>09/Mar</c:v>
                      </c:pt>
                      <c:pt idx="13">
                        <c:v>10/Mar</c:v>
                      </c:pt>
                      <c:pt idx="14">
                        <c:v>11/Mar</c:v>
                      </c:pt>
                      <c:pt idx="15">
                        <c:v>12/Mar</c:v>
                      </c:pt>
                      <c:pt idx="16">
                        <c:v>13/Mar</c:v>
                      </c:pt>
                      <c:pt idx="17">
                        <c:v>14/Mar</c:v>
                      </c:pt>
                      <c:pt idx="18">
                        <c:v>15/Mar</c:v>
                      </c:pt>
                      <c:pt idx="19">
                        <c:v>16/Mar</c:v>
                      </c:pt>
                      <c:pt idx="20">
                        <c:v>17/Mar</c:v>
                      </c:pt>
                      <c:pt idx="21">
                        <c:v>18/Mar</c:v>
                      </c:pt>
                      <c:pt idx="22">
                        <c:v>19/Mar</c:v>
                      </c:pt>
                      <c:pt idx="23">
                        <c:v>20/Mar</c:v>
                      </c:pt>
                      <c:pt idx="24">
                        <c:v>21/Mar</c:v>
                      </c:pt>
                      <c:pt idx="25">
                        <c:v>22/Mar</c:v>
                      </c:pt>
                      <c:pt idx="26">
                        <c:v>23/Mar</c:v>
                      </c:pt>
                      <c:pt idx="27">
                        <c:v>24/Mar</c:v>
                      </c:pt>
                      <c:pt idx="28">
                        <c:v>25/Mar</c:v>
                      </c:pt>
                      <c:pt idx="29">
                        <c:v>26/Mar</c:v>
                      </c:pt>
                      <c:pt idx="30">
                        <c:v>27/Mar</c:v>
                      </c:pt>
                      <c:pt idx="31">
                        <c:v>28/Mar</c:v>
                      </c:pt>
                      <c:pt idx="32">
                        <c:v>29/Mar</c:v>
                      </c:pt>
                      <c:pt idx="33">
                        <c:v>30/Mar</c:v>
                      </c:pt>
                      <c:pt idx="34">
                        <c:v>31/Mar</c:v>
                      </c:pt>
                      <c:pt idx="35">
                        <c:v>01/Apr</c:v>
                      </c:pt>
                      <c:pt idx="36">
                        <c:v>02/Apr</c:v>
                      </c:pt>
                      <c:pt idx="37">
                        <c:v>03/Apr</c:v>
                      </c:pt>
                      <c:pt idx="38">
                        <c:v>04/Apr</c:v>
                      </c:pt>
                      <c:pt idx="39">
                        <c:v>05/Apr</c:v>
                      </c:pt>
                      <c:pt idx="40">
                        <c:v>06/Apr</c:v>
                      </c:pt>
                      <c:pt idx="41">
                        <c:v>07/Apr</c:v>
                      </c:pt>
                      <c:pt idx="42">
                        <c:v>08/Apr</c:v>
                      </c:pt>
                      <c:pt idx="43">
                        <c:v>09/Apr</c:v>
                      </c:pt>
                      <c:pt idx="44">
                        <c:v>10/Apr</c:v>
                      </c:pt>
                      <c:pt idx="45">
                        <c:v>11/Apr</c:v>
                      </c:pt>
                      <c:pt idx="46">
                        <c:v>12/Apr</c:v>
                      </c:pt>
                      <c:pt idx="47">
                        <c:v>13/Apr</c:v>
                      </c:pt>
                      <c:pt idx="48">
                        <c:v>14/Apr</c:v>
                      </c:pt>
                      <c:pt idx="49">
                        <c:v>15/Apr</c:v>
                      </c:pt>
                      <c:pt idx="50">
                        <c:v>16/Apr</c:v>
                      </c:pt>
                      <c:pt idx="51">
                        <c:v>17/Apr</c:v>
                      </c:pt>
                      <c:pt idx="52">
                        <c:v>18/Apr</c:v>
                      </c:pt>
                      <c:pt idx="53">
                        <c:v>19/Apr</c:v>
                      </c:pt>
                      <c:pt idx="54">
                        <c:v>20/Apr</c:v>
                      </c:pt>
                      <c:pt idx="55">
                        <c:v>21/Apr</c:v>
                      </c:pt>
                      <c:pt idx="56">
                        <c:v>22/Apr</c:v>
                      </c:pt>
                      <c:pt idx="57">
                        <c:v>23/Apr</c:v>
                      </c:pt>
                      <c:pt idx="58">
                        <c:v>24/Apr</c:v>
                      </c:pt>
                      <c:pt idx="59">
                        <c:v>25/Apr</c:v>
                      </c:pt>
                      <c:pt idx="60">
                        <c:v>26/Apr</c:v>
                      </c:pt>
                      <c:pt idx="61">
                        <c:v>27/Apr</c:v>
                      </c:pt>
                      <c:pt idx="62">
                        <c:v>28/Apr</c:v>
                      </c:pt>
                      <c:pt idx="63">
                        <c:v>29/Apr</c:v>
                      </c:pt>
                      <c:pt idx="64">
                        <c:v>30/Apr</c:v>
                      </c:pt>
                      <c:pt idx="65">
                        <c:v>01/May</c:v>
                      </c:pt>
                      <c:pt idx="66">
                        <c:v>02/May</c:v>
                      </c:pt>
                      <c:pt idx="67">
                        <c:v>03/May</c:v>
                      </c:pt>
                      <c:pt idx="68">
                        <c:v>04/May</c:v>
                      </c:pt>
                      <c:pt idx="69">
                        <c:v>05/May</c:v>
                      </c:pt>
                      <c:pt idx="70">
                        <c:v>06/May</c:v>
                      </c:pt>
                      <c:pt idx="71">
                        <c:v>07/May</c:v>
                      </c:pt>
                      <c:pt idx="72">
                        <c:v>08/May</c:v>
                      </c:pt>
                      <c:pt idx="73">
                        <c:v>09/May</c:v>
                      </c:pt>
                      <c:pt idx="74">
                        <c:v>10/May</c:v>
                      </c:pt>
                      <c:pt idx="75">
                        <c:v>11/May</c:v>
                      </c:pt>
                      <c:pt idx="76">
                        <c:v>12/May</c:v>
                      </c:pt>
                      <c:pt idx="77">
                        <c:v>13/May</c:v>
                      </c:pt>
                      <c:pt idx="78">
                        <c:v>14/May</c:v>
                      </c:pt>
                      <c:pt idx="79">
                        <c:v>15/May</c:v>
                      </c:pt>
                      <c:pt idx="80">
                        <c:v>16/May</c:v>
                      </c:pt>
                      <c:pt idx="81">
                        <c:v>17/May</c:v>
                      </c:pt>
                      <c:pt idx="82">
                        <c:v>18/May</c:v>
                      </c:pt>
                      <c:pt idx="83">
                        <c:v>19/May</c:v>
                      </c:pt>
                      <c:pt idx="84">
                        <c:v>20/May</c:v>
                      </c:pt>
                      <c:pt idx="85">
                        <c:v>21/May</c:v>
                      </c:pt>
                      <c:pt idx="86">
                        <c:v>22/May</c:v>
                      </c:pt>
                      <c:pt idx="87">
                        <c:v>23/May</c:v>
                      </c:pt>
                      <c:pt idx="88">
                        <c:v>24/May</c:v>
                      </c:pt>
                      <c:pt idx="89">
                        <c:v>25/May</c:v>
                      </c:pt>
                      <c:pt idx="90">
                        <c:v>26/May</c:v>
                      </c:pt>
                      <c:pt idx="91">
                        <c:v>27/May</c:v>
                      </c:pt>
                      <c:pt idx="92">
                        <c:v>28/May</c:v>
                      </c:pt>
                      <c:pt idx="93">
                        <c:v>29/May</c:v>
                      </c:pt>
                      <c:pt idx="94">
                        <c:v>30/May</c:v>
                      </c:pt>
                      <c:pt idx="95">
                        <c:v>31/May</c:v>
                      </c:pt>
                      <c:pt idx="96">
                        <c:v>01/Jun</c:v>
                      </c:pt>
                      <c:pt idx="97">
                        <c:v>02/Jun</c:v>
                      </c:pt>
                      <c:pt idx="98">
                        <c:v>03/Jun</c:v>
                      </c:pt>
                      <c:pt idx="99">
                        <c:v>04/Jun</c:v>
                      </c:pt>
                      <c:pt idx="100">
                        <c:v>05/Jun</c:v>
                      </c:pt>
                      <c:pt idx="101">
                        <c:v>06/Jun</c:v>
                      </c:pt>
                      <c:pt idx="102">
                        <c:v>07/Jun</c:v>
                      </c:pt>
                      <c:pt idx="103">
                        <c:v>08/Jun</c:v>
                      </c:pt>
                      <c:pt idx="104">
                        <c:v>09/Jun</c:v>
                      </c:pt>
                      <c:pt idx="105">
                        <c:v>10/Jun</c:v>
                      </c:pt>
                      <c:pt idx="106">
                        <c:v>11/Jun</c:v>
                      </c:pt>
                      <c:pt idx="107">
                        <c:v>12/Jun</c:v>
                      </c:pt>
                      <c:pt idx="108">
                        <c:v>13/Jun</c:v>
                      </c:pt>
                      <c:pt idx="109">
                        <c:v>14/Jun</c:v>
                      </c:pt>
                      <c:pt idx="110">
                        <c:v>15/Jun</c:v>
                      </c:pt>
                      <c:pt idx="111">
                        <c:v>16/Jun</c:v>
                      </c:pt>
                      <c:pt idx="112">
                        <c:v>17/Jun</c:v>
                      </c:pt>
                      <c:pt idx="113">
                        <c:v>18/Jun</c:v>
                      </c:pt>
                      <c:pt idx="114">
                        <c:v>19/Jun</c:v>
                      </c:pt>
                      <c:pt idx="115">
                        <c:v>20/Jun</c:v>
                      </c:pt>
                      <c:pt idx="116">
                        <c:v>21/Jun</c:v>
                      </c:pt>
                      <c:pt idx="117">
                        <c:v>22/Jun</c:v>
                      </c:pt>
                      <c:pt idx="118">
                        <c:v>23/Jun</c:v>
                      </c:pt>
                      <c:pt idx="119">
                        <c:v>24/Jun</c:v>
                      </c:pt>
                      <c:pt idx="120">
                        <c:v>25/Jun</c:v>
                      </c:pt>
                      <c:pt idx="121">
                        <c:v>26/Jun</c:v>
                      </c:pt>
                      <c:pt idx="122">
                        <c:v>27/Jun</c:v>
                      </c:pt>
                      <c:pt idx="123">
                        <c:v>28/Jun</c:v>
                      </c:pt>
                      <c:pt idx="124">
                        <c:v>29/Jun</c:v>
                      </c:pt>
                      <c:pt idx="125">
                        <c:v>30/Jun</c:v>
                      </c:pt>
                      <c:pt idx="126">
                        <c:v>01/Jul</c:v>
                      </c:pt>
                      <c:pt idx="127">
                        <c:v>02/Jul</c:v>
                      </c:pt>
                      <c:pt idx="128">
                        <c:v>03/Jul</c:v>
                      </c:pt>
                      <c:pt idx="129">
                        <c:v>04/Jul</c:v>
                      </c:pt>
                      <c:pt idx="130">
                        <c:v>05/Jul</c:v>
                      </c:pt>
                      <c:pt idx="131">
                        <c:v>06/Jul</c:v>
                      </c:pt>
                      <c:pt idx="132">
                        <c:v>07/Jul</c:v>
                      </c:pt>
                      <c:pt idx="133">
                        <c:v>08/Jul</c:v>
                      </c:pt>
                      <c:pt idx="134">
                        <c:v>09/Jul</c:v>
                      </c:pt>
                      <c:pt idx="135">
                        <c:v>10/Jul</c:v>
                      </c:pt>
                      <c:pt idx="136">
                        <c:v>11/Jul</c:v>
                      </c:pt>
                      <c:pt idx="137">
                        <c:v>12/Jul</c:v>
                      </c:pt>
                      <c:pt idx="138">
                        <c:v>13/Jul</c:v>
                      </c:pt>
                      <c:pt idx="139">
                        <c:v>14/Jul</c:v>
                      </c:pt>
                      <c:pt idx="140">
                        <c:v>15/Jul</c:v>
                      </c:pt>
                      <c:pt idx="141">
                        <c:v>16/Jul</c:v>
                      </c:pt>
                      <c:pt idx="142">
                        <c:v>17/Jul</c:v>
                      </c:pt>
                      <c:pt idx="143">
                        <c:v>18/Jul</c:v>
                      </c:pt>
                      <c:pt idx="144">
                        <c:v>19/Jul</c:v>
                      </c:pt>
                      <c:pt idx="145">
                        <c:v>20/Jul</c:v>
                      </c:pt>
                      <c:pt idx="146">
                        <c:v>21/Jul</c:v>
                      </c:pt>
                      <c:pt idx="147">
                        <c:v>22/Jul</c:v>
                      </c:pt>
                      <c:pt idx="148">
                        <c:v>23/Jul</c:v>
                      </c:pt>
                      <c:pt idx="149">
                        <c:v>24/Jul</c:v>
                      </c:pt>
                      <c:pt idx="150">
                        <c:v>25/Jul</c:v>
                      </c:pt>
                      <c:pt idx="151">
                        <c:v>26/Jul</c:v>
                      </c:pt>
                      <c:pt idx="152">
                        <c:v>27/Jul</c:v>
                      </c:pt>
                      <c:pt idx="153">
                        <c:v>28/Jul</c:v>
                      </c:pt>
                      <c:pt idx="154">
                        <c:v>29/Jul</c:v>
                      </c:pt>
                      <c:pt idx="155">
                        <c:v>30/Jul</c:v>
                      </c:pt>
                      <c:pt idx="156">
                        <c:v>31/Jul</c:v>
                      </c:pt>
                      <c:pt idx="157">
                        <c:v>01/Aug</c:v>
                      </c:pt>
                      <c:pt idx="158">
                        <c:v>02/Aug</c:v>
                      </c:pt>
                      <c:pt idx="159">
                        <c:v>03/Aug</c:v>
                      </c:pt>
                      <c:pt idx="160">
                        <c:v>04/Aug</c:v>
                      </c:pt>
                      <c:pt idx="161">
                        <c:v>05/Aug</c:v>
                      </c:pt>
                      <c:pt idx="162">
                        <c:v>06/Aug</c:v>
                      </c:pt>
                      <c:pt idx="163">
                        <c:v>07/Aug</c:v>
                      </c:pt>
                      <c:pt idx="164">
                        <c:v>08/Aug</c:v>
                      </c:pt>
                      <c:pt idx="165">
                        <c:v>09/Aug</c:v>
                      </c:pt>
                      <c:pt idx="166">
                        <c:v>10/Aug</c:v>
                      </c:pt>
                      <c:pt idx="167">
                        <c:v>11/Aug</c:v>
                      </c:pt>
                      <c:pt idx="168">
                        <c:v>12/Aug</c:v>
                      </c:pt>
                      <c:pt idx="169">
                        <c:v>13/Aug</c:v>
                      </c:pt>
                      <c:pt idx="170">
                        <c:v>14/Aug</c:v>
                      </c:pt>
                      <c:pt idx="171">
                        <c:v>15/Aug</c:v>
                      </c:pt>
                      <c:pt idx="172">
                        <c:v>16/Aug</c:v>
                      </c:pt>
                      <c:pt idx="173">
                        <c:v>17/Aug</c:v>
                      </c:pt>
                      <c:pt idx="174">
                        <c:v>18/Aug</c:v>
                      </c:pt>
                      <c:pt idx="175">
                        <c:v>19/Aug</c:v>
                      </c:pt>
                      <c:pt idx="176">
                        <c:v>20/Aug</c:v>
                      </c:pt>
                      <c:pt idx="177">
                        <c:v>21/Aug</c:v>
                      </c:pt>
                      <c:pt idx="178">
                        <c:v>22/Aug</c:v>
                      </c:pt>
                      <c:pt idx="179">
                        <c:v>23/Aug</c:v>
                      </c:pt>
                      <c:pt idx="180">
                        <c:v>24/Aug</c:v>
                      </c:pt>
                      <c:pt idx="181">
                        <c:v>25/Aug</c:v>
                      </c:pt>
                      <c:pt idx="182">
                        <c:v>26/Aug</c:v>
                      </c:pt>
                      <c:pt idx="183">
                        <c:v>27/Aug</c:v>
                      </c:pt>
                      <c:pt idx="184">
                        <c:v>28/Aug</c:v>
                      </c:pt>
                      <c:pt idx="185">
                        <c:v>29/Aug</c:v>
                      </c:pt>
                      <c:pt idx="186">
                        <c:v>30/Aug</c:v>
                      </c:pt>
                      <c:pt idx="187">
                        <c:v>31/Aug</c:v>
                      </c:pt>
                      <c:pt idx="188">
                        <c:v>01/Sep</c:v>
                      </c:pt>
                      <c:pt idx="189">
                        <c:v>02/Sep</c:v>
                      </c:pt>
                      <c:pt idx="190">
                        <c:v>03/Sep</c:v>
                      </c:pt>
                      <c:pt idx="191">
                        <c:v>04/Sep</c:v>
                      </c:pt>
                      <c:pt idx="192">
                        <c:v>05/Sep</c:v>
                      </c:pt>
                      <c:pt idx="193">
                        <c:v>06/Sep</c:v>
                      </c:pt>
                    </c:strCache>
                  </c:strRef>
                </c:cat>
                <c:val>
                  <c:numRef>
                    <c:extLst xmlns:c15="http://schemas.microsoft.com/office/drawing/2012/chart">
                      <c:ext xmlns:c15="http://schemas.microsoft.com/office/drawing/2012/chart" uri="{02D57815-91ED-43cb-92C2-25804820EDAC}">
                        <c15:formulaRef>
                          <c15:sqref>'Age-1'!$AB$140:$HM$140</c15:sqref>
                        </c15:formulaRef>
                      </c:ext>
                    </c:extLst>
                    <c:numCache>
                      <c:formatCode>General</c:formatCode>
                      <c:ptCount val="194"/>
                    </c:numCache>
                  </c:numRef>
                </c:val>
                <c:extLst xmlns:c15="http://schemas.microsoft.com/office/drawing/2012/chart">
                  <c:ext xmlns:c16="http://schemas.microsoft.com/office/drawing/2014/chart" uri="{C3380CC4-5D6E-409C-BE32-E72D297353CC}">
                    <c16:uniqueId val="{00000008-DB0A-4C69-A396-F5E4247F08E9}"/>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'Age-1'!$B$141:$C$141</c15:sqref>
                        </c15:formulaRef>
                      </c:ext>
                    </c:extLst>
                    <c:strCache>
                      <c:ptCount val="2"/>
                      <c:pt idx="0">
                        <c:v>80-90+</c:v>
                      </c:pt>
                    </c:strCache>
                  </c:strRef>
                </c:tx>
                <c:spPr>
                  <a:solidFill>
                    <a:schemeClr val="accent4">
                      <a:lumMod val="60000"/>
                    </a:schemeClr>
                  </a:solidFill>
                  <a:ln>
                    <a:noFill/>
                  </a:ln>
                  <a:effectLst/>
                </c:spPr>
                <c:invertIfNegative val="0"/>
                <c:cat>
                  <c:strRef>
                    <c:extLst xmlns:c15="http://schemas.microsoft.com/office/drawing/2012/chart">
                      <c:ext xmlns:c15="http://schemas.microsoft.com/office/drawing/2012/chart" uri="{02D57815-91ED-43cb-92C2-25804820EDAC}">
                        <c15:formulaRef>
                          <c15:sqref>'Age-1'!$AB$105:$HM$105</c15:sqref>
                        </c15:formulaRef>
                      </c:ext>
                    </c:extLst>
                    <c:strCache>
                      <c:ptCount val="194"/>
                      <c:pt idx="0">
                        <c:v>26/Feb</c:v>
                      </c:pt>
                      <c:pt idx="1">
                        <c:v>27/Feb</c:v>
                      </c:pt>
                      <c:pt idx="2">
                        <c:v>28/Feb</c:v>
                      </c:pt>
                      <c:pt idx="3">
                        <c:v>29/Feb</c:v>
                      </c:pt>
                      <c:pt idx="4">
                        <c:v>01/Mar</c:v>
                      </c:pt>
                      <c:pt idx="5">
                        <c:v>02/Mar</c:v>
                      </c:pt>
                      <c:pt idx="6">
                        <c:v>03/Mar</c:v>
                      </c:pt>
                      <c:pt idx="7">
                        <c:v>04/Mar</c:v>
                      </c:pt>
                      <c:pt idx="8">
                        <c:v>05/Mar</c:v>
                      </c:pt>
                      <c:pt idx="9">
                        <c:v>06/Mar</c:v>
                      </c:pt>
                      <c:pt idx="10">
                        <c:v>07/Mar</c:v>
                      </c:pt>
                      <c:pt idx="11">
                        <c:v>08/Mar</c:v>
                      </c:pt>
                      <c:pt idx="12">
                        <c:v>09/Mar</c:v>
                      </c:pt>
                      <c:pt idx="13">
                        <c:v>10/Mar</c:v>
                      </c:pt>
                      <c:pt idx="14">
                        <c:v>11/Mar</c:v>
                      </c:pt>
                      <c:pt idx="15">
                        <c:v>12/Mar</c:v>
                      </c:pt>
                      <c:pt idx="16">
                        <c:v>13/Mar</c:v>
                      </c:pt>
                      <c:pt idx="17">
                        <c:v>14/Mar</c:v>
                      </c:pt>
                      <c:pt idx="18">
                        <c:v>15/Mar</c:v>
                      </c:pt>
                      <c:pt idx="19">
                        <c:v>16/Mar</c:v>
                      </c:pt>
                      <c:pt idx="20">
                        <c:v>17/Mar</c:v>
                      </c:pt>
                      <c:pt idx="21">
                        <c:v>18/Mar</c:v>
                      </c:pt>
                      <c:pt idx="22">
                        <c:v>19/Mar</c:v>
                      </c:pt>
                      <c:pt idx="23">
                        <c:v>20/Mar</c:v>
                      </c:pt>
                      <c:pt idx="24">
                        <c:v>21/Mar</c:v>
                      </c:pt>
                      <c:pt idx="25">
                        <c:v>22/Mar</c:v>
                      </c:pt>
                      <c:pt idx="26">
                        <c:v>23/Mar</c:v>
                      </c:pt>
                      <c:pt idx="27">
                        <c:v>24/Mar</c:v>
                      </c:pt>
                      <c:pt idx="28">
                        <c:v>25/Mar</c:v>
                      </c:pt>
                      <c:pt idx="29">
                        <c:v>26/Mar</c:v>
                      </c:pt>
                      <c:pt idx="30">
                        <c:v>27/Mar</c:v>
                      </c:pt>
                      <c:pt idx="31">
                        <c:v>28/Mar</c:v>
                      </c:pt>
                      <c:pt idx="32">
                        <c:v>29/Mar</c:v>
                      </c:pt>
                      <c:pt idx="33">
                        <c:v>30/Mar</c:v>
                      </c:pt>
                      <c:pt idx="34">
                        <c:v>31/Mar</c:v>
                      </c:pt>
                      <c:pt idx="35">
                        <c:v>01/Apr</c:v>
                      </c:pt>
                      <c:pt idx="36">
                        <c:v>02/Apr</c:v>
                      </c:pt>
                      <c:pt idx="37">
                        <c:v>03/Apr</c:v>
                      </c:pt>
                      <c:pt idx="38">
                        <c:v>04/Apr</c:v>
                      </c:pt>
                      <c:pt idx="39">
                        <c:v>05/Apr</c:v>
                      </c:pt>
                      <c:pt idx="40">
                        <c:v>06/Apr</c:v>
                      </c:pt>
                      <c:pt idx="41">
                        <c:v>07/Apr</c:v>
                      </c:pt>
                      <c:pt idx="42">
                        <c:v>08/Apr</c:v>
                      </c:pt>
                      <c:pt idx="43">
                        <c:v>09/Apr</c:v>
                      </c:pt>
                      <c:pt idx="44">
                        <c:v>10/Apr</c:v>
                      </c:pt>
                      <c:pt idx="45">
                        <c:v>11/Apr</c:v>
                      </c:pt>
                      <c:pt idx="46">
                        <c:v>12/Apr</c:v>
                      </c:pt>
                      <c:pt idx="47">
                        <c:v>13/Apr</c:v>
                      </c:pt>
                      <c:pt idx="48">
                        <c:v>14/Apr</c:v>
                      </c:pt>
                      <c:pt idx="49">
                        <c:v>15/Apr</c:v>
                      </c:pt>
                      <c:pt idx="50">
                        <c:v>16/Apr</c:v>
                      </c:pt>
                      <c:pt idx="51">
                        <c:v>17/Apr</c:v>
                      </c:pt>
                      <c:pt idx="52">
                        <c:v>18/Apr</c:v>
                      </c:pt>
                      <c:pt idx="53">
                        <c:v>19/Apr</c:v>
                      </c:pt>
                      <c:pt idx="54">
                        <c:v>20/Apr</c:v>
                      </c:pt>
                      <c:pt idx="55">
                        <c:v>21/Apr</c:v>
                      </c:pt>
                      <c:pt idx="56">
                        <c:v>22/Apr</c:v>
                      </c:pt>
                      <c:pt idx="57">
                        <c:v>23/Apr</c:v>
                      </c:pt>
                      <c:pt idx="58">
                        <c:v>24/Apr</c:v>
                      </c:pt>
                      <c:pt idx="59">
                        <c:v>25/Apr</c:v>
                      </c:pt>
                      <c:pt idx="60">
                        <c:v>26/Apr</c:v>
                      </c:pt>
                      <c:pt idx="61">
                        <c:v>27/Apr</c:v>
                      </c:pt>
                      <c:pt idx="62">
                        <c:v>28/Apr</c:v>
                      </c:pt>
                      <c:pt idx="63">
                        <c:v>29/Apr</c:v>
                      </c:pt>
                      <c:pt idx="64">
                        <c:v>30/Apr</c:v>
                      </c:pt>
                      <c:pt idx="65">
                        <c:v>01/May</c:v>
                      </c:pt>
                      <c:pt idx="66">
                        <c:v>02/May</c:v>
                      </c:pt>
                      <c:pt idx="67">
                        <c:v>03/May</c:v>
                      </c:pt>
                      <c:pt idx="68">
                        <c:v>04/May</c:v>
                      </c:pt>
                      <c:pt idx="69">
                        <c:v>05/May</c:v>
                      </c:pt>
                      <c:pt idx="70">
                        <c:v>06/May</c:v>
                      </c:pt>
                      <c:pt idx="71">
                        <c:v>07/May</c:v>
                      </c:pt>
                      <c:pt idx="72">
                        <c:v>08/May</c:v>
                      </c:pt>
                      <c:pt idx="73">
                        <c:v>09/May</c:v>
                      </c:pt>
                      <c:pt idx="74">
                        <c:v>10/May</c:v>
                      </c:pt>
                      <c:pt idx="75">
                        <c:v>11/May</c:v>
                      </c:pt>
                      <c:pt idx="76">
                        <c:v>12/May</c:v>
                      </c:pt>
                      <c:pt idx="77">
                        <c:v>13/May</c:v>
                      </c:pt>
                      <c:pt idx="78">
                        <c:v>14/May</c:v>
                      </c:pt>
                      <c:pt idx="79">
                        <c:v>15/May</c:v>
                      </c:pt>
                      <c:pt idx="80">
                        <c:v>16/May</c:v>
                      </c:pt>
                      <c:pt idx="81">
                        <c:v>17/May</c:v>
                      </c:pt>
                      <c:pt idx="82">
                        <c:v>18/May</c:v>
                      </c:pt>
                      <c:pt idx="83">
                        <c:v>19/May</c:v>
                      </c:pt>
                      <c:pt idx="84">
                        <c:v>20/May</c:v>
                      </c:pt>
                      <c:pt idx="85">
                        <c:v>21/May</c:v>
                      </c:pt>
                      <c:pt idx="86">
                        <c:v>22/May</c:v>
                      </c:pt>
                      <c:pt idx="87">
                        <c:v>23/May</c:v>
                      </c:pt>
                      <c:pt idx="88">
                        <c:v>24/May</c:v>
                      </c:pt>
                      <c:pt idx="89">
                        <c:v>25/May</c:v>
                      </c:pt>
                      <c:pt idx="90">
                        <c:v>26/May</c:v>
                      </c:pt>
                      <c:pt idx="91">
                        <c:v>27/May</c:v>
                      </c:pt>
                      <c:pt idx="92">
                        <c:v>28/May</c:v>
                      </c:pt>
                      <c:pt idx="93">
                        <c:v>29/May</c:v>
                      </c:pt>
                      <c:pt idx="94">
                        <c:v>30/May</c:v>
                      </c:pt>
                      <c:pt idx="95">
                        <c:v>31/May</c:v>
                      </c:pt>
                      <c:pt idx="96">
                        <c:v>01/Jun</c:v>
                      </c:pt>
                      <c:pt idx="97">
                        <c:v>02/Jun</c:v>
                      </c:pt>
                      <c:pt idx="98">
                        <c:v>03/Jun</c:v>
                      </c:pt>
                      <c:pt idx="99">
                        <c:v>04/Jun</c:v>
                      </c:pt>
                      <c:pt idx="100">
                        <c:v>05/Jun</c:v>
                      </c:pt>
                      <c:pt idx="101">
                        <c:v>06/Jun</c:v>
                      </c:pt>
                      <c:pt idx="102">
                        <c:v>07/Jun</c:v>
                      </c:pt>
                      <c:pt idx="103">
                        <c:v>08/Jun</c:v>
                      </c:pt>
                      <c:pt idx="104">
                        <c:v>09/Jun</c:v>
                      </c:pt>
                      <c:pt idx="105">
                        <c:v>10/Jun</c:v>
                      </c:pt>
                      <c:pt idx="106">
                        <c:v>11/Jun</c:v>
                      </c:pt>
                      <c:pt idx="107">
                        <c:v>12/Jun</c:v>
                      </c:pt>
                      <c:pt idx="108">
                        <c:v>13/Jun</c:v>
                      </c:pt>
                      <c:pt idx="109">
                        <c:v>14/Jun</c:v>
                      </c:pt>
                      <c:pt idx="110">
                        <c:v>15/Jun</c:v>
                      </c:pt>
                      <c:pt idx="111">
                        <c:v>16/Jun</c:v>
                      </c:pt>
                      <c:pt idx="112">
                        <c:v>17/Jun</c:v>
                      </c:pt>
                      <c:pt idx="113">
                        <c:v>18/Jun</c:v>
                      </c:pt>
                      <c:pt idx="114">
                        <c:v>19/Jun</c:v>
                      </c:pt>
                      <c:pt idx="115">
                        <c:v>20/Jun</c:v>
                      </c:pt>
                      <c:pt idx="116">
                        <c:v>21/Jun</c:v>
                      </c:pt>
                      <c:pt idx="117">
                        <c:v>22/Jun</c:v>
                      </c:pt>
                      <c:pt idx="118">
                        <c:v>23/Jun</c:v>
                      </c:pt>
                      <c:pt idx="119">
                        <c:v>24/Jun</c:v>
                      </c:pt>
                      <c:pt idx="120">
                        <c:v>25/Jun</c:v>
                      </c:pt>
                      <c:pt idx="121">
                        <c:v>26/Jun</c:v>
                      </c:pt>
                      <c:pt idx="122">
                        <c:v>27/Jun</c:v>
                      </c:pt>
                      <c:pt idx="123">
                        <c:v>28/Jun</c:v>
                      </c:pt>
                      <c:pt idx="124">
                        <c:v>29/Jun</c:v>
                      </c:pt>
                      <c:pt idx="125">
                        <c:v>30/Jun</c:v>
                      </c:pt>
                      <c:pt idx="126">
                        <c:v>01/Jul</c:v>
                      </c:pt>
                      <c:pt idx="127">
                        <c:v>02/Jul</c:v>
                      </c:pt>
                      <c:pt idx="128">
                        <c:v>03/Jul</c:v>
                      </c:pt>
                      <c:pt idx="129">
                        <c:v>04/Jul</c:v>
                      </c:pt>
                      <c:pt idx="130">
                        <c:v>05/Jul</c:v>
                      </c:pt>
                      <c:pt idx="131">
                        <c:v>06/Jul</c:v>
                      </c:pt>
                      <c:pt idx="132">
                        <c:v>07/Jul</c:v>
                      </c:pt>
                      <c:pt idx="133">
                        <c:v>08/Jul</c:v>
                      </c:pt>
                      <c:pt idx="134">
                        <c:v>09/Jul</c:v>
                      </c:pt>
                      <c:pt idx="135">
                        <c:v>10/Jul</c:v>
                      </c:pt>
                      <c:pt idx="136">
                        <c:v>11/Jul</c:v>
                      </c:pt>
                      <c:pt idx="137">
                        <c:v>12/Jul</c:v>
                      </c:pt>
                      <c:pt idx="138">
                        <c:v>13/Jul</c:v>
                      </c:pt>
                      <c:pt idx="139">
                        <c:v>14/Jul</c:v>
                      </c:pt>
                      <c:pt idx="140">
                        <c:v>15/Jul</c:v>
                      </c:pt>
                      <c:pt idx="141">
                        <c:v>16/Jul</c:v>
                      </c:pt>
                      <c:pt idx="142">
                        <c:v>17/Jul</c:v>
                      </c:pt>
                      <c:pt idx="143">
                        <c:v>18/Jul</c:v>
                      </c:pt>
                      <c:pt idx="144">
                        <c:v>19/Jul</c:v>
                      </c:pt>
                      <c:pt idx="145">
                        <c:v>20/Jul</c:v>
                      </c:pt>
                      <c:pt idx="146">
                        <c:v>21/Jul</c:v>
                      </c:pt>
                      <c:pt idx="147">
                        <c:v>22/Jul</c:v>
                      </c:pt>
                      <c:pt idx="148">
                        <c:v>23/Jul</c:v>
                      </c:pt>
                      <c:pt idx="149">
                        <c:v>24/Jul</c:v>
                      </c:pt>
                      <c:pt idx="150">
                        <c:v>25/Jul</c:v>
                      </c:pt>
                      <c:pt idx="151">
                        <c:v>26/Jul</c:v>
                      </c:pt>
                      <c:pt idx="152">
                        <c:v>27/Jul</c:v>
                      </c:pt>
                      <c:pt idx="153">
                        <c:v>28/Jul</c:v>
                      </c:pt>
                      <c:pt idx="154">
                        <c:v>29/Jul</c:v>
                      </c:pt>
                      <c:pt idx="155">
                        <c:v>30/Jul</c:v>
                      </c:pt>
                      <c:pt idx="156">
                        <c:v>31/Jul</c:v>
                      </c:pt>
                      <c:pt idx="157">
                        <c:v>01/Aug</c:v>
                      </c:pt>
                      <c:pt idx="158">
                        <c:v>02/Aug</c:v>
                      </c:pt>
                      <c:pt idx="159">
                        <c:v>03/Aug</c:v>
                      </c:pt>
                      <c:pt idx="160">
                        <c:v>04/Aug</c:v>
                      </c:pt>
                      <c:pt idx="161">
                        <c:v>05/Aug</c:v>
                      </c:pt>
                      <c:pt idx="162">
                        <c:v>06/Aug</c:v>
                      </c:pt>
                      <c:pt idx="163">
                        <c:v>07/Aug</c:v>
                      </c:pt>
                      <c:pt idx="164">
                        <c:v>08/Aug</c:v>
                      </c:pt>
                      <c:pt idx="165">
                        <c:v>09/Aug</c:v>
                      </c:pt>
                      <c:pt idx="166">
                        <c:v>10/Aug</c:v>
                      </c:pt>
                      <c:pt idx="167">
                        <c:v>11/Aug</c:v>
                      </c:pt>
                      <c:pt idx="168">
                        <c:v>12/Aug</c:v>
                      </c:pt>
                      <c:pt idx="169">
                        <c:v>13/Aug</c:v>
                      </c:pt>
                      <c:pt idx="170">
                        <c:v>14/Aug</c:v>
                      </c:pt>
                      <c:pt idx="171">
                        <c:v>15/Aug</c:v>
                      </c:pt>
                      <c:pt idx="172">
                        <c:v>16/Aug</c:v>
                      </c:pt>
                      <c:pt idx="173">
                        <c:v>17/Aug</c:v>
                      </c:pt>
                      <c:pt idx="174">
                        <c:v>18/Aug</c:v>
                      </c:pt>
                      <c:pt idx="175">
                        <c:v>19/Aug</c:v>
                      </c:pt>
                      <c:pt idx="176">
                        <c:v>20/Aug</c:v>
                      </c:pt>
                      <c:pt idx="177">
                        <c:v>21/Aug</c:v>
                      </c:pt>
                      <c:pt idx="178">
                        <c:v>22/Aug</c:v>
                      </c:pt>
                      <c:pt idx="179">
                        <c:v>23/Aug</c:v>
                      </c:pt>
                      <c:pt idx="180">
                        <c:v>24/Aug</c:v>
                      </c:pt>
                      <c:pt idx="181">
                        <c:v>25/Aug</c:v>
                      </c:pt>
                      <c:pt idx="182">
                        <c:v>26/Aug</c:v>
                      </c:pt>
                      <c:pt idx="183">
                        <c:v>27/Aug</c:v>
                      </c:pt>
                      <c:pt idx="184">
                        <c:v>28/Aug</c:v>
                      </c:pt>
                      <c:pt idx="185">
                        <c:v>29/Aug</c:v>
                      </c:pt>
                      <c:pt idx="186">
                        <c:v>30/Aug</c:v>
                      </c:pt>
                      <c:pt idx="187">
                        <c:v>31/Aug</c:v>
                      </c:pt>
                      <c:pt idx="188">
                        <c:v>01/Sep</c:v>
                      </c:pt>
                      <c:pt idx="189">
                        <c:v>02/Sep</c:v>
                      </c:pt>
                      <c:pt idx="190">
                        <c:v>03/Sep</c:v>
                      </c:pt>
                      <c:pt idx="191">
                        <c:v>04/Sep</c:v>
                      </c:pt>
                      <c:pt idx="192">
                        <c:v>05/Sep</c:v>
                      </c:pt>
                      <c:pt idx="193">
                        <c:v>06/Sep</c:v>
                      </c:pt>
                    </c:strCache>
                  </c:strRef>
                </c:cat>
                <c:val>
                  <c:numRef>
                    <c:extLst xmlns:c15="http://schemas.microsoft.com/office/drawing/2012/chart">
                      <c:ext xmlns:c15="http://schemas.microsoft.com/office/drawing/2012/chart" uri="{02D57815-91ED-43cb-92C2-25804820EDAC}">
                        <c15:formulaRef>
                          <c15:sqref>'Age-1'!$AB$141:$HM$141</c15:sqref>
                        </c15:formulaRef>
                      </c:ext>
                    </c:extLst>
                    <c:numCache>
                      <c:formatCode>General</c:formatCode>
                      <c:ptCount val="194"/>
                    </c:numCache>
                  </c:numRef>
                </c:val>
                <c:extLst xmlns:c15="http://schemas.microsoft.com/office/drawing/2012/chart">
                  <c:ext xmlns:c16="http://schemas.microsoft.com/office/drawing/2014/chart" uri="{C3380CC4-5D6E-409C-BE32-E72D297353CC}">
                    <c16:uniqueId val="{00000009-DB0A-4C69-A396-F5E4247F08E9}"/>
                  </c:ext>
                </c:extLst>
              </c15:ser>
            </c15:filteredBarSeries>
          </c:ext>
        </c:extLst>
      </c:barChart>
      <c:dateAx>
        <c:axId val="597617440"/>
        <c:scaling>
          <c:orientation val="minMax"/>
        </c:scaling>
        <c:delete val="0"/>
        <c:axPos val="b"/>
        <c:numFmt formatCode="[$]d\ mmm;@" c16r2:formatcode2="[$-en-NL,1]d\ 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268928416"/>
        <c:crosses val="autoZero"/>
        <c:auto val="0"/>
        <c:lblOffset val="100"/>
        <c:baseTimeUnit val="days"/>
        <c:majorUnit val="28"/>
        <c:minorUnit val="14"/>
      </c:dateAx>
      <c:valAx>
        <c:axId val="268928416"/>
        <c:scaling>
          <c:orientation val="minMax"/>
        </c:scaling>
        <c:delete val="0"/>
        <c:axPos val="l"/>
        <c:majorGridlines>
          <c:spPr>
            <a:ln w="25400" cap="flat" cmpd="sng" algn="ctr">
              <a:solidFill>
                <a:schemeClr val="tx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7617440"/>
        <c:crosses val="autoZero"/>
        <c:crossBetween val="between"/>
        <c:majorUnit val="0.2"/>
      </c:valAx>
      <c:spPr>
        <a:noFill/>
        <a:ln>
          <a:solidFill>
            <a:schemeClr val="tx1"/>
          </a:solidFill>
        </a:ln>
        <a:effectLst/>
      </c:spPr>
    </c:plotArea>
    <c:legend>
      <c:legendPos val="r"/>
      <c:legendEntry>
        <c:idx val="3"/>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legendEntry>
      <c:layout>
        <c:manualLayout>
          <c:xMode val="edge"/>
          <c:yMode val="edge"/>
          <c:x val="0.90033544444444447"/>
          <c:y val="7.0135694444444424E-2"/>
          <c:w val="9.2945888888888883E-2"/>
          <c:h val="0.8504074999999999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Age</a:t>
            </a:r>
            <a:r>
              <a:rPr lang="en-US" sz="2000" b="1" baseline="0"/>
              <a:t> covid cases in the Netherlands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7.1936222222222221E-2"/>
          <c:y val="8.2832222222222224E-2"/>
          <c:w val="0.82404233333333321"/>
          <c:h val="0.83267458333333333"/>
        </c:manualLayout>
      </c:layout>
      <c:barChart>
        <c:barDir val="col"/>
        <c:grouping val="percentStacked"/>
        <c:varyColors val="0"/>
        <c:ser>
          <c:idx val="0"/>
          <c:order val="0"/>
          <c:tx>
            <c:strRef>
              <c:f>'Age-1'!$B$120:$C$120</c:f>
              <c:strCache>
                <c:ptCount val="2"/>
                <c:pt idx="0">
                  <c:v>10-19</c:v>
                </c:pt>
              </c:strCache>
            </c:strRef>
          </c:tx>
          <c:spPr>
            <a:solidFill>
              <a:schemeClr val="accent1"/>
            </a:solidFill>
            <a:ln>
              <a:noFill/>
            </a:ln>
            <a:effectLst/>
          </c:spPr>
          <c:invertIfNegative val="0"/>
          <c:cat>
            <c:strRef>
              <c:f>'Age-1'!$EX$105:$HM$105</c:f>
              <c:strCache>
                <c:ptCount val="68"/>
                <c:pt idx="0">
                  <c:v>01/Jul</c:v>
                </c:pt>
                <c:pt idx="1">
                  <c:v>02/Jul</c:v>
                </c:pt>
                <c:pt idx="2">
                  <c:v>03/Jul</c:v>
                </c:pt>
                <c:pt idx="3">
                  <c:v>04/Jul</c:v>
                </c:pt>
                <c:pt idx="4">
                  <c:v>05/Jul</c:v>
                </c:pt>
                <c:pt idx="5">
                  <c:v>06/Jul</c:v>
                </c:pt>
                <c:pt idx="6">
                  <c:v>07/Jul</c:v>
                </c:pt>
                <c:pt idx="7">
                  <c:v>08/Jul</c:v>
                </c:pt>
                <c:pt idx="8">
                  <c:v>09/Jul</c:v>
                </c:pt>
                <c:pt idx="9">
                  <c:v>10/Jul</c:v>
                </c:pt>
                <c:pt idx="10">
                  <c:v>11/Jul</c:v>
                </c:pt>
                <c:pt idx="11">
                  <c:v>12/Jul</c:v>
                </c:pt>
                <c:pt idx="12">
                  <c:v>13/Jul</c:v>
                </c:pt>
                <c:pt idx="13">
                  <c:v>14/Jul</c:v>
                </c:pt>
                <c:pt idx="14">
                  <c:v>15/Jul</c:v>
                </c:pt>
                <c:pt idx="15">
                  <c:v>16/Jul</c:v>
                </c:pt>
                <c:pt idx="16">
                  <c:v>17/Jul</c:v>
                </c:pt>
                <c:pt idx="17">
                  <c:v>18/Jul</c:v>
                </c:pt>
                <c:pt idx="18">
                  <c:v>19/Jul</c:v>
                </c:pt>
                <c:pt idx="19">
                  <c:v>20/Jul</c:v>
                </c:pt>
                <c:pt idx="20">
                  <c:v>21/Jul</c:v>
                </c:pt>
                <c:pt idx="21">
                  <c:v>22/Jul</c:v>
                </c:pt>
                <c:pt idx="22">
                  <c:v>23/Jul</c:v>
                </c:pt>
                <c:pt idx="23">
                  <c:v>24/Jul</c:v>
                </c:pt>
                <c:pt idx="24">
                  <c:v>25/Jul</c:v>
                </c:pt>
                <c:pt idx="25">
                  <c:v>26/Jul</c:v>
                </c:pt>
                <c:pt idx="26">
                  <c:v>27/Jul</c:v>
                </c:pt>
                <c:pt idx="27">
                  <c:v>28/Jul</c:v>
                </c:pt>
                <c:pt idx="28">
                  <c:v>29/Jul</c:v>
                </c:pt>
                <c:pt idx="29">
                  <c:v>30/Jul</c:v>
                </c:pt>
                <c:pt idx="30">
                  <c:v>31/Jul</c:v>
                </c:pt>
                <c:pt idx="31">
                  <c:v>01/Aug</c:v>
                </c:pt>
                <c:pt idx="32">
                  <c:v>02/Aug</c:v>
                </c:pt>
                <c:pt idx="33">
                  <c:v>03/Aug</c:v>
                </c:pt>
                <c:pt idx="34">
                  <c:v>04/Aug</c:v>
                </c:pt>
                <c:pt idx="35">
                  <c:v>05/Aug</c:v>
                </c:pt>
                <c:pt idx="36">
                  <c:v>06/Aug</c:v>
                </c:pt>
                <c:pt idx="37">
                  <c:v>07/Aug</c:v>
                </c:pt>
                <c:pt idx="38">
                  <c:v>08/Aug</c:v>
                </c:pt>
                <c:pt idx="39">
                  <c:v>09/Aug</c:v>
                </c:pt>
                <c:pt idx="40">
                  <c:v>10/Aug</c:v>
                </c:pt>
                <c:pt idx="41">
                  <c:v>11/Aug</c:v>
                </c:pt>
                <c:pt idx="42">
                  <c:v>12/Aug</c:v>
                </c:pt>
                <c:pt idx="43">
                  <c:v>13/Aug</c:v>
                </c:pt>
                <c:pt idx="44">
                  <c:v>14/Aug</c:v>
                </c:pt>
                <c:pt idx="45">
                  <c:v>15/Aug</c:v>
                </c:pt>
                <c:pt idx="46">
                  <c:v>16/Aug</c:v>
                </c:pt>
                <c:pt idx="47">
                  <c:v>17/Aug</c:v>
                </c:pt>
                <c:pt idx="48">
                  <c:v>18/Aug</c:v>
                </c:pt>
                <c:pt idx="49">
                  <c:v>19/Aug</c:v>
                </c:pt>
                <c:pt idx="50">
                  <c:v>20/Aug</c:v>
                </c:pt>
                <c:pt idx="51">
                  <c:v>21/Aug</c:v>
                </c:pt>
                <c:pt idx="52">
                  <c:v>22/Aug</c:v>
                </c:pt>
                <c:pt idx="53">
                  <c:v>23/Aug</c:v>
                </c:pt>
                <c:pt idx="54">
                  <c:v>24/Aug</c:v>
                </c:pt>
                <c:pt idx="55">
                  <c:v>25/Aug</c:v>
                </c:pt>
                <c:pt idx="56">
                  <c:v>26/Aug</c:v>
                </c:pt>
                <c:pt idx="57">
                  <c:v>27/Aug</c:v>
                </c:pt>
                <c:pt idx="58">
                  <c:v>28/Aug</c:v>
                </c:pt>
                <c:pt idx="59">
                  <c:v>29/Aug</c:v>
                </c:pt>
                <c:pt idx="60">
                  <c:v>30/Aug</c:v>
                </c:pt>
                <c:pt idx="61">
                  <c:v>31/Aug</c:v>
                </c:pt>
                <c:pt idx="62">
                  <c:v>01/Sep</c:v>
                </c:pt>
                <c:pt idx="63">
                  <c:v>02/Sep</c:v>
                </c:pt>
                <c:pt idx="64">
                  <c:v>03/Sep</c:v>
                </c:pt>
                <c:pt idx="65">
                  <c:v>04/Sep</c:v>
                </c:pt>
                <c:pt idx="66">
                  <c:v>05/Sep</c:v>
                </c:pt>
                <c:pt idx="67">
                  <c:v>06/Sep</c:v>
                </c:pt>
              </c:strCache>
            </c:strRef>
          </c:cat>
          <c:val>
            <c:numRef>
              <c:f>'Age-1'!$EX$120:$HM$120</c:f>
              <c:numCache>
                <c:formatCode>0%</c:formatCode>
                <c:ptCount val="68"/>
                <c:pt idx="0">
                  <c:v>0.10834574980692434</c:v>
                </c:pt>
                <c:pt idx="1">
                  <c:v>0.11140585909654184</c:v>
                </c:pt>
                <c:pt idx="2">
                  <c:v>0.11323736092804364</c:v>
                </c:pt>
                <c:pt idx="3">
                  <c:v>0.11279780048848322</c:v>
                </c:pt>
                <c:pt idx="4">
                  <c:v>0.11782666992413234</c:v>
                </c:pt>
                <c:pt idx="5">
                  <c:v>0.11487736116837195</c:v>
                </c:pt>
                <c:pt idx="6">
                  <c:v>0.12173176226507612</c:v>
                </c:pt>
                <c:pt idx="7">
                  <c:v>0.11486287772495871</c:v>
                </c:pt>
                <c:pt idx="8">
                  <c:v>0.11761523775296516</c:v>
                </c:pt>
                <c:pt idx="9">
                  <c:v>0.12499698643906168</c:v>
                </c:pt>
                <c:pt idx="10">
                  <c:v>0.13268929413136937</c:v>
                </c:pt>
                <c:pt idx="11">
                  <c:v>0.12631751465034619</c:v>
                </c:pt>
                <c:pt idx="12">
                  <c:v>0.13167578699154076</c:v>
                </c:pt>
                <c:pt idx="13">
                  <c:v>0.12352496568740932</c:v>
                </c:pt>
                <c:pt idx="14">
                  <c:v>0.11910448051220719</c:v>
                </c:pt>
                <c:pt idx="15">
                  <c:v>0.11806732977271871</c:v>
                </c:pt>
                <c:pt idx="16">
                  <c:v>0.11811333851437962</c:v>
                </c:pt>
                <c:pt idx="17">
                  <c:v>0.1153984063876828</c:v>
                </c:pt>
                <c:pt idx="18">
                  <c:v>0.11328422738274747</c:v>
                </c:pt>
                <c:pt idx="19">
                  <c:v>0.10873240665445616</c:v>
                </c:pt>
                <c:pt idx="20">
                  <c:v>0.10562981426614948</c:v>
                </c:pt>
                <c:pt idx="21">
                  <c:v>0.10667643925898082</c:v>
                </c:pt>
                <c:pt idx="22">
                  <c:v>0.10069716740142036</c:v>
                </c:pt>
                <c:pt idx="23">
                  <c:v>9.6339868926474836E-2</c:v>
                </c:pt>
                <c:pt idx="24">
                  <c:v>9.277587098002936E-2</c:v>
                </c:pt>
                <c:pt idx="25">
                  <c:v>9.7716987211468168E-2</c:v>
                </c:pt>
                <c:pt idx="26">
                  <c:v>0.10034914099041095</c:v>
                </c:pt>
                <c:pt idx="27">
                  <c:v>0.10573422532286371</c:v>
                </c:pt>
                <c:pt idx="28">
                  <c:v>0.10343348233063135</c:v>
                </c:pt>
                <c:pt idx="29">
                  <c:v>0.10416472097675776</c:v>
                </c:pt>
                <c:pt idx="30">
                  <c:v>9.8162320016373594E-2</c:v>
                </c:pt>
                <c:pt idx="31">
                  <c:v>0.1000171312941396</c:v>
                </c:pt>
                <c:pt idx="32">
                  <c:v>9.5229175742177263E-2</c:v>
                </c:pt>
                <c:pt idx="33">
                  <c:v>9.5301652202426937E-2</c:v>
                </c:pt>
                <c:pt idx="34">
                  <c:v>9.4104888667291539E-2</c:v>
                </c:pt>
                <c:pt idx="35">
                  <c:v>9.7384868920956005E-2</c:v>
                </c:pt>
                <c:pt idx="36">
                  <c:v>9.9182635314088927E-2</c:v>
                </c:pt>
                <c:pt idx="37">
                  <c:v>0.10339121529780657</c:v>
                </c:pt>
                <c:pt idx="38">
                  <c:v>0.1047379971175408</c:v>
                </c:pt>
                <c:pt idx="39">
                  <c:v>0.1112640909896593</c:v>
                </c:pt>
                <c:pt idx="40">
                  <c:v>0.10901306981472481</c:v>
                </c:pt>
                <c:pt idx="41">
                  <c:v>0.10913384494954005</c:v>
                </c:pt>
                <c:pt idx="42">
                  <c:v>0.11226205860406949</c:v>
                </c:pt>
                <c:pt idx="43">
                  <c:v>0.11585184869338354</c:v>
                </c:pt>
                <c:pt idx="44">
                  <c:v>0.11966508208617933</c:v>
                </c:pt>
                <c:pt idx="45">
                  <c:v>0.12273153885292139</c:v>
                </c:pt>
                <c:pt idx="46">
                  <c:v>0.1177509124705428</c:v>
                </c:pt>
                <c:pt idx="47">
                  <c:v>0.12176646812135118</c:v>
                </c:pt>
                <c:pt idx="48">
                  <c:v>0.12639016073365764</c:v>
                </c:pt>
                <c:pt idx="49">
                  <c:v>0.12494228428578118</c:v>
                </c:pt>
                <c:pt idx="50">
                  <c:v>0.12215483884974346</c:v>
                </c:pt>
                <c:pt idx="51">
                  <c:v>0.12165993004036665</c:v>
                </c:pt>
                <c:pt idx="52">
                  <c:v>0.12235519462716773</c:v>
                </c:pt>
                <c:pt idx="53">
                  <c:v>0.12491253904386282</c:v>
                </c:pt>
                <c:pt idx="54">
                  <c:v>0.12334372365771722</c:v>
                </c:pt>
                <c:pt idx="55">
                  <c:v>0.12457072994460587</c:v>
                </c:pt>
                <c:pt idx="56">
                  <c:v>0.12473160510548105</c:v>
                </c:pt>
                <c:pt idx="57">
                  <c:v>0.1302974678142009</c:v>
                </c:pt>
                <c:pt idx="58">
                  <c:v>0.13018486500015419</c:v>
                </c:pt>
                <c:pt idx="59">
                  <c:v>0.13163467377441035</c:v>
                </c:pt>
                <c:pt idx="60">
                  <c:v>0.13647651997451363</c:v>
                </c:pt>
                <c:pt idx="61">
                  <c:v>0.13961136733296348</c:v>
                </c:pt>
                <c:pt idx="62">
                  <c:v>0.13700336392439497</c:v>
                </c:pt>
                <c:pt idx="63">
                  <c:v>0.135453028080111</c:v>
                </c:pt>
                <c:pt idx="64">
                  <c:v>0.12889298173706285</c:v>
                </c:pt>
                <c:pt idx="65">
                  <c:v>0.12922723395101432</c:v>
                </c:pt>
                <c:pt idx="66">
                  <c:v>0.125280462233511</c:v>
                </c:pt>
                <c:pt idx="67">
                  <c:v>0.12309874322073881</c:v>
                </c:pt>
              </c:numCache>
            </c:numRef>
          </c:val>
          <c:extLst>
            <c:ext xmlns:c16="http://schemas.microsoft.com/office/drawing/2014/chart" uri="{C3380CC4-5D6E-409C-BE32-E72D297353CC}">
              <c16:uniqueId val="{00000000-77C6-4FB6-9A8D-C8D0FA766625}"/>
            </c:ext>
          </c:extLst>
        </c:ser>
        <c:ser>
          <c:idx val="1"/>
          <c:order val="1"/>
          <c:tx>
            <c:strRef>
              <c:f>'Age-1'!$B$121:$C$121</c:f>
              <c:strCache>
                <c:ptCount val="2"/>
                <c:pt idx="0">
                  <c:v>20-29</c:v>
                </c:pt>
              </c:strCache>
            </c:strRef>
          </c:tx>
          <c:spPr>
            <a:solidFill>
              <a:schemeClr val="accent2"/>
            </a:solidFill>
            <a:ln>
              <a:noFill/>
            </a:ln>
            <a:effectLst/>
          </c:spPr>
          <c:invertIfNegative val="0"/>
          <c:cat>
            <c:strRef>
              <c:f>'Age-1'!$EX$105:$HM$105</c:f>
              <c:strCache>
                <c:ptCount val="68"/>
                <c:pt idx="0">
                  <c:v>01/Jul</c:v>
                </c:pt>
                <c:pt idx="1">
                  <c:v>02/Jul</c:v>
                </c:pt>
                <c:pt idx="2">
                  <c:v>03/Jul</c:v>
                </c:pt>
                <c:pt idx="3">
                  <c:v>04/Jul</c:v>
                </c:pt>
                <c:pt idx="4">
                  <c:v>05/Jul</c:v>
                </c:pt>
                <c:pt idx="5">
                  <c:v>06/Jul</c:v>
                </c:pt>
                <c:pt idx="6">
                  <c:v>07/Jul</c:v>
                </c:pt>
                <c:pt idx="7">
                  <c:v>08/Jul</c:v>
                </c:pt>
                <c:pt idx="8">
                  <c:v>09/Jul</c:v>
                </c:pt>
                <c:pt idx="9">
                  <c:v>10/Jul</c:v>
                </c:pt>
                <c:pt idx="10">
                  <c:v>11/Jul</c:v>
                </c:pt>
                <c:pt idx="11">
                  <c:v>12/Jul</c:v>
                </c:pt>
                <c:pt idx="12">
                  <c:v>13/Jul</c:v>
                </c:pt>
                <c:pt idx="13">
                  <c:v>14/Jul</c:v>
                </c:pt>
                <c:pt idx="14">
                  <c:v>15/Jul</c:v>
                </c:pt>
                <c:pt idx="15">
                  <c:v>16/Jul</c:v>
                </c:pt>
                <c:pt idx="16">
                  <c:v>17/Jul</c:v>
                </c:pt>
                <c:pt idx="17">
                  <c:v>18/Jul</c:v>
                </c:pt>
                <c:pt idx="18">
                  <c:v>19/Jul</c:v>
                </c:pt>
                <c:pt idx="19">
                  <c:v>20/Jul</c:v>
                </c:pt>
                <c:pt idx="20">
                  <c:v>21/Jul</c:v>
                </c:pt>
                <c:pt idx="21">
                  <c:v>22/Jul</c:v>
                </c:pt>
                <c:pt idx="22">
                  <c:v>23/Jul</c:v>
                </c:pt>
                <c:pt idx="23">
                  <c:v>24/Jul</c:v>
                </c:pt>
                <c:pt idx="24">
                  <c:v>25/Jul</c:v>
                </c:pt>
                <c:pt idx="25">
                  <c:v>26/Jul</c:v>
                </c:pt>
                <c:pt idx="26">
                  <c:v>27/Jul</c:v>
                </c:pt>
                <c:pt idx="27">
                  <c:v>28/Jul</c:v>
                </c:pt>
                <c:pt idx="28">
                  <c:v>29/Jul</c:v>
                </c:pt>
                <c:pt idx="29">
                  <c:v>30/Jul</c:v>
                </c:pt>
                <c:pt idx="30">
                  <c:v>31/Jul</c:v>
                </c:pt>
                <c:pt idx="31">
                  <c:v>01/Aug</c:v>
                </c:pt>
                <c:pt idx="32">
                  <c:v>02/Aug</c:v>
                </c:pt>
                <c:pt idx="33">
                  <c:v>03/Aug</c:v>
                </c:pt>
                <c:pt idx="34">
                  <c:v>04/Aug</c:v>
                </c:pt>
                <c:pt idx="35">
                  <c:v>05/Aug</c:v>
                </c:pt>
                <c:pt idx="36">
                  <c:v>06/Aug</c:v>
                </c:pt>
                <c:pt idx="37">
                  <c:v>07/Aug</c:v>
                </c:pt>
                <c:pt idx="38">
                  <c:v>08/Aug</c:v>
                </c:pt>
                <c:pt idx="39">
                  <c:v>09/Aug</c:v>
                </c:pt>
                <c:pt idx="40">
                  <c:v>10/Aug</c:v>
                </c:pt>
                <c:pt idx="41">
                  <c:v>11/Aug</c:v>
                </c:pt>
                <c:pt idx="42">
                  <c:v>12/Aug</c:v>
                </c:pt>
                <c:pt idx="43">
                  <c:v>13/Aug</c:v>
                </c:pt>
                <c:pt idx="44">
                  <c:v>14/Aug</c:v>
                </c:pt>
                <c:pt idx="45">
                  <c:v>15/Aug</c:v>
                </c:pt>
                <c:pt idx="46">
                  <c:v>16/Aug</c:v>
                </c:pt>
                <c:pt idx="47">
                  <c:v>17/Aug</c:v>
                </c:pt>
                <c:pt idx="48">
                  <c:v>18/Aug</c:v>
                </c:pt>
                <c:pt idx="49">
                  <c:v>19/Aug</c:v>
                </c:pt>
                <c:pt idx="50">
                  <c:v>20/Aug</c:v>
                </c:pt>
                <c:pt idx="51">
                  <c:v>21/Aug</c:v>
                </c:pt>
                <c:pt idx="52">
                  <c:v>22/Aug</c:v>
                </c:pt>
                <c:pt idx="53">
                  <c:v>23/Aug</c:v>
                </c:pt>
                <c:pt idx="54">
                  <c:v>24/Aug</c:v>
                </c:pt>
                <c:pt idx="55">
                  <c:v>25/Aug</c:v>
                </c:pt>
                <c:pt idx="56">
                  <c:v>26/Aug</c:v>
                </c:pt>
                <c:pt idx="57">
                  <c:v>27/Aug</c:v>
                </c:pt>
                <c:pt idx="58">
                  <c:v>28/Aug</c:v>
                </c:pt>
                <c:pt idx="59">
                  <c:v>29/Aug</c:v>
                </c:pt>
                <c:pt idx="60">
                  <c:v>30/Aug</c:v>
                </c:pt>
                <c:pt idx="61">
                  <c:v>31/Aug</c:v>
                </c:pt>
                <c:pt idx="62">
                  <c:v>01/Sep</c:v>
                </c:pt>
                <c:pt idx="63">
                  <c:v>02/Sep</c:v>
                </c:pt>
                <c:pt idx="64">
                  <c:v>03/Sep</c:v>
                </c:pt>
                <c:pt idx="65">
                  <c:v>04/Sep</c:v>
                </c:pt>
                <c:pt idx="66">
                  <c:v>05/Sep</c:v>
                </c:pt>
                <c:pt idx="67">
                  <c:v>06/Sep</c:v>
                </c:pt>
              </c:strCache>
            </c:strRef>
          </c:cat>
          <c:val>
            <c:numRef>
              <c:f>'Age-1'!$EX$121:$HM$121</c:f>
              <c:numCache>
                <c:formatCode>0%</c:formatCode>
                <c:ptCount val="68"/>
                <c:pt idx="0">
                  <c:v>0.24012564735402514</c:v>
                </c:pt>
                <c:pt idx="1">
                  <c:v>0.2424363421237363</c:v>
                </c:pt>
                <c:pt idx="2">
                  <c:v>0.2609345106219047</c:v>
                </c:pt>
                <c:pt idx="3">
                  <c:v>0.25412132380871794</c:v>
                </c:pt>
                <c:pt idx="4">
                  <c:v>0.24010567843714034</c:v>
                </c:pt>
                <c:pt idx="5">
                  <c:v>0.25374623143253205</c:v>
                </c:pt>
                <c:pt idx="6">
                  <c:v>0.25226111119491285</c:v>
                </c:pt>
                <c:pt idx="7">
                  <c:v>0.24545093506966822</c:v>
                </c:pt>
                <c:pt idx="8">
                  <c:v>0.23917362272509204</c:v>
                </c:pt>
                <c:pt idx="9">
                  <c:v>0.21332555774659229</c:v>
                </c:pt>
                <c:pt idx="10">
                  <c:v>0.21442445884549338</c:v>
                </c:pt>
                <c:pt idx="11">
                  <c:v>0.21370878796175527</c:v>
                </c:pt>
                <c:pt idx="12">
                  <c:v>0.20387775877588737</c:v>
                </c:pt>
                <c:pt idx="13">
                  <c:v>0.19956383808566008</c:v>
                </c:pt>
                <c:pt idx="14">
                  <c:v>0.20638324509374634</c:v>
                </c:pt>
                <c:pt idx="15">
                  <c:v>0.21508493979805468</c:v>
                </c:pt>
                <c:pt idx="16">
                  <c:v>0.21037890279388102</c:v>
                </c:pt>
                <c:pt idx="17">
                  <c:v>0.21121923892833477</c:v>
                </c:pt>
                <c:pt idx="18">
                  <c:v>0.22292392080108386</c:v>
                </c:pt>
                <c:pt idx="19">
                  <c:v>0.22768582556298864</c:v>
                </c:pt>
                <c:pt idx="20">
                  <c:v>0.23678676323535489</c:v>
                </c:pt>
                <c:pt idx="21">
                  <c:v>0.23620849097904167</c:v>
                </c:pt>
                <c:pt idx="22">
                  <c:v>0.23468994574537555</c:v>
                </c:pt>
                <c:pt idx="23">
                  <c:v>0.25180790403980441</c:v>
                </c:pt>
                <c:pt idx="24">
                  <c:v>0.26098134833713754</c:v>
                </c:pt>
                <c:pt idx="25">
                  <c:v>0.26366952038014829</c:v>
                </c:pt>
                <c:pt idx="26">
                  <c:v>0.27260355270867598</c:v>
                </c:pt>
                <c:pt idx="27">
                  <c:v>0.26633111485729077</c:v>
                </c:pt>
                <c:pt idx="28">
                  <c:v>0.26747093248647008</c:v>
                </c:pt>
                <c:pt idx="29">
                  <c:v>0.27965933628759942</c:v>
                </c:pt>
                <c:pt idx="30">
                  <c:v>0.28626197734402198</c:v>
                </c:pt>
                <c:pt idx="31">
                  <c:v>0.28759692802144526</c:v>
                </c:pt>
                <c:pt idx="32">
                  <c:v>0.29207946051756017</c:v>
                </c:pt>
                <c:pt idx="33">
                  <c:v>0.29304229015962713</c:v>
                </c:pt>
                <c:pt idx="34">
                  <c:v>0.30365446072444741</c:v>
                </c:pt>
                <c:pt idx="35">
                  <c:v>0.30869547234440642</c:v>
                </c:pt>
                <c:pt idx="36">
                  <c:v>0.31101310393528464</c:v>
                </c:pt>
                <c:pt idx="37">
                  <c:v>0.31038526659345134</c:v>
                </c:pt>
                <c:pt idx="38">
                  <c:v>0.31512477869112843</c:v>
                </c:pt>
                <c:pt idx="39">
                  <c:v>0.31700353532912356</c:v>
                </c:pt>
                <c:pt idx="40">
                  <c:v>0.31988696018207696</c:v>
                </c:pt>
                <c:pt idx="41">
                  <c:v>0.32129830390034658</c:v>
                </c:pt>
                <c:pt idx="42">
                  <c:v>0.31899217001526525</c:v>
                </c:pt>
                <c:pt idx="43">
                  <c:v>0.31276421517099812</c:v>
                </c:pt>
                <c:pt idx="44">
                  <c:v>0.31977832795324013</c:v>
                </c:pt>
                <c:pt idx="45">
                  <c:v>0.32094609606177016</c:v>
                </c:pt>
                <c:pt idx="46">
                  <c:v>0.31981518692084848</c:v>
                </c:pt>
                <c:pt idx="47">
                  <c:v>0.32053997425811226</c:v>
                </c:pt>
                <c:pt idx="48">
                  <c:v>0.31522497884501288</c:v>
                </c:pt>
                <c:pt idx="49">
                  <c:v>0.32266675241581871</c:v>
                </c:pt>
                <c:pt idx="50">
                  <c:v>0.32676892414051389</c:v>
                </c:pt>
                <c:pt idx="51">
                  <c:v>0.3232776119951577</c:v>
                </c:pt>
                <c:pt idx="52">
                  <c:v>0.32740807275383538</c:v>
                </c:pt>
                <c:pt idx="53">
                  <c:v>0.33207316924833158</c:v>
                </c:pt>
                <c:pt idx="54">
                  <c:v>0.33322152402666294</c:v>
                </c:pt>
                <c:pt idx="55">
                  <c:v>0.34050510218757085</c:v>
                </c:pt>
                <c:pt idx="56">
                  <c:v>0.33859743415087051</c:v>
                </c:pt>
                <c:pt idx="57">
                  <c:v>0.34261722388494603</c:v>
                </c:pt>
                <c:pt idx="58">
                  <c:v>0.34886923921940199</c:v>
                </c:pt>
                <c:pt idx="59">
                  <c:v>0.3479561061815204</c:v>
                </c:pt>
                <c:pt idx="60">
                  <c:v>0.35311028774945691</c:v>
                </c:pt>
                <c:pt idx="61">
                  <c:v>0.35953346336517905</c:v>
                </c:pt>
                <c:pt idx="62">
                  <c:v>0.36123382328310433</c:v>
                </c:pt>
                <c:pt idx="63">
                  <c:v>0.36111291192299994</c:v>
                </c:pt>
                <c:pt idx="64">
                  <c:v>0.35758434284289375</c:v>
                </c:pt>
                <c:pt idx="65">
                  <c:v>0.34895575338723661</c:v>
                </c:pt>
                <c:pt idx="66">
                  <c:v>0.34788146548439186</c:v>
                </c:pt>
                <c:pt idx="67">
                  <c:v>0.32708241089596407</c:v>
                </c:pt>
              </c:numCache>
            </c:numRef>
          </c:val>
          <c:extLst>
            <c:ext xmlns:c16="http://schemas.microsoft.com/office/drawing/2014/chart" uri="{C3380CC4-5D6E-409C-BE32-E72D297353CC}">
              <c16:uniqueId val="{00000001-77C6-4FB6-9A8D-C8D0FA766625}"/>
            </c:ext>
          </c:extLst>
        </c:ser>
        <c:ser>
          <c:idx val="2"/>
          <c:order val="2"/>
          <c:tx>
            <c:strRef>
              <c:f>'Age-1'!$B$122:$C$122</c:f>
              <c:strCache>
                <c:ptCount val="2"/>
                <c:pt idx="0">
                  <c:v>30-39</c:v>
                </c:pt>
              </c:strCache>
            </c:strRef>
          </c:tx>
          <c:spPr>
            <a:solidFill>
              <a:schemeClr val="accent3"/>
            </a:solidFill>
            <a:ln>
              <a:noFill/>
            </a:ln>
            <a:effectLst/>
          </c:spPr>
          <c:invertIfNegative val="0"/>
          <c:cat>
            <c:strRef>
              <c:f>'Age-1'!$EX$105:$HM$105</c:f>
              <c:strCache>
                <c:ptCount val="68"/>
                <c:pt idx="0">
                  <c:v>01/Jul</c:v>
                </c:pt>
                <c:pt idx="1">
                  <c:v>02/Jul</c:v>
                </c:pt>
                <c:pt idx="2">
                  <c:v>03/Jul</c:v>
                </c:pt>
                <c:pt idx="3">
                  <c:v>04/Jul</c:v>
                </c:pt>
                <c:pt idx="4">
                  <c:v>05/Jul</c:v>
                </c:pt>
                <c:pt idx="5">
                  <c:v>06/Jul</c:v>
                </c:pt>
                <c:pt idx="6">
                  <c:v>07/Jul</c:v>
                </c:pt>
                <c:pt idx="7">
                  <c:v>08/Jul</c:v>
                </c:pt>
                <c:pt idx="8">
                  <c:v>09/Jul</c:v>
                </c:pt>
                <c:pt idx="9">
                  <c:v>10/Jul</c:v>
                </c:pt>
                <c:pt idx="10">
                  <c:v>11/Jul</c:v>
                </c:pt>
                <c:pt idx="11">
                  <c:v>12/Jul</c:v>
                </c:pt>
                <c:pt idx="12">
                  <c:v>13/Jul</c:v>
                </c:pt>
                <c:pt idx="13">
                  <c:v>14/Jul</c:v>
                </c:pt>
                <c:pt idx="14">
                  <c:v>15/Jul</c:v>
                </c:pt>
                <c:pt idx="15">
                  <c:v>16/Jul</c:v>
                </c:pt>
                <c:pt idx="16">
                  <c:v>17/Jul</c:v>
                </c:pt>
                <c:pt idx="17">
                  <c:v>18/Jul</c:v>
                </c:pt>
                <c:pt idx="18">
                  <c:v>19/Jul</c:v>
                </c:pt>
                <c:pt idx="19">
                  <c:v>20/Jul</c:v>
                </c:pt>
                <c:pt idx="20">
                  <c:v>21/Jul</c:v>
                </c:pt>
                <c:pt idx="21">
                  <c:v>22/Jul</c:v>
                </c:pt>
                <c:pt idx="22">
                  <c:v>23/Jul</c:v>
                </c:pt>
                <c:pt idx="23">
                  <c:v>24/Jul</c:v>
                </c:pt>
                <c:pt idx="24">
                  <c:v>25/Jul</c:v>
                </c:pt>
                <c:pt idx="25">
                  <c:v>26/Jul</c:v>
                </c:pt>
                <c:pt idx="26">
                  <c:v>27/Jul</c:v>
                </c:pt>
                <c:pt idx="27">
                  <c:v>28/Jul</c:v>
                </c:pt>
                <c:pt idx="28">
                  <c:v>29/Jul</c:v>
                </c:pt>
                <c:pt idx="29">
                  <c:v>30/Jul</c:v>
                </c:pt>
                <c:pt idx="30">
                  <c:v>31/Jul</c:v>
                </c:pt>
                <c:pt idx="31">
                  <c:v>01/Aug</c:v>
                </c:pt>
                <c:pt idx="32">
                  <c:v>02/Aug</c:v>
                </c:pt>
                <c:pt idx="33">
                  <c:v>03/Aug</c:v>
                </c:pt>
                <c:pt idx="34">
                  <c:v>04/Aug</c:v>
                </c:pt>
                <c:pt idx="35">
                  <c:v>05/Aug</c:v>
                </c:pt>
                <c:pt idx="36">
                  <c:v>06/Aug</c:v>
                </c:pt>
                <c:pt idx="37">
                  <c:v>07/Aug</c:v>
                </c:pt>
                <c:pt idx="38">
                  <c:v>08/Aug</c:v>
                </c:pt>
                <c:pt idx="39">
                  <c:v>09/Aug</c:v>
                </c:pt>
                <c:pt idx="40">
                  <c:v>10/Aug</c:v>
                </c:pt>
                <c:pt idx="41">
                  <c:v>11/Aug</c:v>
                </c:pt>
                <c:pt idx="42">
                  <c:v>12/Aug</c:v>
                </c:pt>
                <c:pt idx="43">
                  <c:v>13/Aug</c:v>
                </c:pt>
                <c:pt idx="44">
                  <c:v>14/Aug</c:v>
                </c:pt>
                <c:pt idx="45">
                  <c:v>15/Aug</c:v>
                </c:pt>
                <c:pt idx="46">
                  <c:v>16/Aug</c:v>
                </c:pt>
                <c:pt idx="47">
                  <c:v>17/Aug</c:v>
                </c:pt>
                <c:pt idx="48">
                  <c:v>18/Aug</c:v>
                </c:pt>
                <c:pt idx="49">
                  <c:v>19/Aug</c:v>
                </c:pt>
                <c:pt idx="50">
                  <c:v>20/Aug</c:v>
                </c:pt>
                <c:pt idx="51">
                  <c:v>21/Aug</c:v>
                </c:pt>
                <c:pt idx="52">
                  <c:v>22/Aug</c:v>
                </c:pt>
                <c:pt idx="53">
                  <c:v>23/Aug</c:v>
                </c:pt>
                <c:pt idx="54">
                  <c:v>24/Aug</c:v>
                </c:pt>
                <c:pt idx="55">
                  <c:v>25/Aug</c:v>
                </c:pt>
                <c:pt idx="56">
                  <c:v>26/Aug</c:v>
                </c:pt>
                <c:pt idx="57">
                  <c:v>27/Aug</c:v>
                </c:pt>
                <c:pt idx="58">
                  <c:v>28/Aug</c:v>
                </c:pt>
                <c:pt idx="59">
                  <c:v>29/Aug</c:v>
                </c:pt>
                <c:pt idx="60">
                  <c:v>30/Aug</c:v>
                </c:pt>
                <c:pt idx="61">
                  <c:v>31/Aug</c:v>
                </c:pt>
                <c:pt idx="62">
                  <c:v>01/Sep</c:v>
                </c:pt>
                <c:pt idx="63">
                  <c:v>02/Sep</c:v>
                </c:pt>
                <c:pt idx="64">
                  <c:v>03/Sep</c:v>
                </c:pt>
                <c:pt idx="65">
                  <c:v>04/Sep</c:v>
                </c:pt>
                <c:pt idx="66">
                  <c:v>05/Sep</c:v>
                </c:pt>
                <c:pt idx="67">
                  <c:v>06/Sep</c:v>
                </c:pt>
              </c:strCache>
            </c:strRef>
          </c:cat>
          <c:val>
            <c:numRef>
              <c:f>'Age-1'!$EX$122:$HM$122</c:f>
              <c:numCache>
                <c:formatCode>0%</c:formatCode>
                <c:ptCount val="68"/>
                <c:pt idx="0">
                  <c:v>0.17818397949564524</c:v>
                </c:pt>
                <c:pt idx="1">
                  <c:v>0.17434323008112532</c:v>
                </c:pt>
                <c:pt idx="2">
                  <c:v>0.17763993337782863</c:v>
                </c:pt>
                <c:pt idx="3">
                  <c:v>0.16364725938515462</c:v>
                </c:pt>
                <c:pt idx="4">
                  <c:v>0.14865377828997861</c:v>
                </c:pt>
                <c:pt idx="5">
                  <c:v>0.15148019918091565</c:v>
                </c:pt>
                <c:pt idx="6">
                  <c:v>0.14314067784659221</c:v>
                </c:pt>
                <c:pt idx="7">
                  <c:v>0.15838529624189554</c:v>
                </c:pt>
                <c:pt idx="8">
                  <c:v>0.15003164212180573</c:v>
                </c:pt>
                <c:pt idx="9">
                  <c:v>0.15636226801764902</c:v>
                </c:pt>
                <c:pt idx="10">
                  <c:v>0.16735127900666</c:v>
                </c:pt>
                <c:pt idx="11">
                  <c:v>0.17487736636468013</c:v>
                </c:pt>
                <c:pt idx="12">
                  <c:v>0.1801181723644994</c:v>
                </c:pt>
                <c:pt idx="13">
                  <c:v>0.19245847433894772</c:v>
                </c:pt>
                <c:pt idx="14">
                  <c:v>0.18655550937937898</c:v>
                </c:pt>
                <c:pt idx="15">
                  <c:v>0.18458492297435089</c:v>
                </c:pt>
                <c:pt idx="16">
                  <c:v>0.17922819090954434</c:v>
                </c:pt>
                <c:pt idx="17">
                  <c:v>0.17612541133617651</c:v>
                </c:pt>
                <c:pt idx="18">
                  <c:v>0.17751263289146529</c:v>
                </c:pt>
                <c:pt idx="19">
                  <c:v>0.17849302504832804</c:v>
                </c:pt>
                <c:pt idx="20">
                  <c:v>0.17704514860045156</c:v>
                </c:pt>
                <c:pt idx="21">
                  <c:v>0.17440708012536985</c:v>
                </c:pt>
                <c:pt idx="22">
                  <c:v>0.18326209701918555</c:v>
                </c:pt>
                <c:pt idx="23">
                  <c:v>0.18397349268856442</c:v>
                </c:pt>
                <c:pt idx="24">
                  <c:v>0.1811930879221563</c:v>
                </c:pt>
                <c:pt idx="25">
                  <c:v>0.17883773717970874</c:v>
                </c:pt>
                <c:pt idx="26">
                  <c:v>0.17820427278477644</c:v>
                </c:pt>
                <c:pt idx="27">
                  <c:v>0.17658197379405641</c:v>
                </c:pt>
                <c:pt idx="28">
                  <c:v>0.18103570564140528</c:v>
                </c:pt>
                <c:pt idx="29">
                  <c:v>0.17500052748806158</c:v>
                </c:pt>
                <c:pt idx="30">
                  <c:v>0.17109896686381187</c:v>
                </c:pt>
                <c:pt idx="31">
                  <c:v>0.17488743952803784</c:v>
                </c:pt>
                <c:pt idx="32">
                  <c:v>0.17885793925405544</c:v>
                </c:pt>
                <c:pt idx="33">
                  <c:v>0.18490066412737258</c:v>
                </c:pt>
                <c:pt idx="34">
                  <c:v>0.18440764958409397</c:v>
                </c:pt>
                <c:pt idx="35">
                  <c:v>0.18115614962206772</c:v>
                </c:pt>
                <c:pt idx="36">
                  <c:v>0.17684912690819002</c:v>
                </c:pt>
                <c:pt idx="37">
                  <c:v>0.17967439494643983</c:v>
                </c:pt>
                <c:pt idx="38">
                  <c:v>0.17877868837733429</c:v>
                </c:pt>
                <c:pt idx="39">
                  <c:v>0.17193803204059735</c:v>
                </c:pt>
                <c:pt idx="40">
                  <c:v>0.16482129988801861</c:v>
                </c:pt>
                <c:pt idx="41">
                  <c:v>0.16280608049567283</c:v>
                </c:pt>
                <c:pt idx="42">
                  <c:v>0.16455607895619759</c:v>
                </c:pt>
                <c:pt idx="43">
                  <c:v>0.17251273670657161</c:v>
                </c:pt>
                <c:pt idx="44">
                  <c:v>0.1682194395962279</c:v>
                </c:pt>
                <c:pt idx="45">
                  <c:v>0.16636816488037856</c:v>
                </c:pt>
                <c:pt idx="46">
                  <c:v>0.17205334328145186</c:v>
                </c:pt>
                <c:pt idx="47">
                  <c:v>0.16689118185650437</c:v>
                </c:pt>
                <c:pt idx="48">
                  <c:v>0.17183390006105351</c:v>
                </c:pt>
                <c:pt idx="49">
                  <c:v>0.17048721927888885</c:v>
                </c:pt>
                <c:pt idx="50">
                  <c:v>0.16708811577551005</c:v>
                </c:pt>
                <c:pt idx="51">
                  <c:v>0.16975131318042389</c:v>
                </c:pt>
                <c:pt idx="52">
                  <c:v>0.17041545481210038</c:v>
                </c:pt>
                <c:pt idx="53">
                  <c:v>0.16987173113431653</c:v>
                </c:pt>
                <c:pt idx="54">
                  <c:v>0.17868105903029549</c:v>
                </c:pt>
                <c:pt idx="55">
                  <c:v>0.17405953782596659</c:v>
                </c:pt>
                <c:pt idx="56">
                  <c:v>0.17310570380761642</c:v>
                </c:pt>
                <c:pt idx="57">
                  <c:v>0.17372413299747419</c:v>
                </c:pt>
                <c:pt idx="58">
                  <c:v>0.17517901253805473</c:v>
                </c:pt>
                <c:pt idx="59">
                  <c:v>0.17384012421870684</c:v>
                </c:pt>
                <c:pt idx="60">
                  <c:v>0.16761739281351523</c:v>
                </c:pt>
                <c:pt idx="61">
                  <c:v>0.16035678704359269</c:v>
                </c:pt>
                <c:pt idx="62">
                  <c:v>0.16073688728241672</c:v>
                </c:pt>
                <c:pt idx="63">
                  <c:v>0.16047058557519284</c:v>
                </c:pt>
                <c:pt idx="64">
                  <c:v>0.1601691991978571</c:v>
                </c:pt>
                <c:pt idx="65">
                  <c:v>0.15912888612746884</c:v>
                </c:pt>
                <c:pt idx="66">
                  <c:v>0.15931301970533157</c:v>
                </c:pt>
                <c:pt idx="67">
                  <c:v>0.18920257018030995</c:v>
                </c:pt>
              </c:numCache>
            </c:numRef>
          </c:val>
          <c:extLst>
            <c:ext xmlns:c16="http://schemas.microsoft.com/office/drawing/2014/chart" uri="{C3380CC4-5D6E-409C-BE32-E72D297353CC}">
              <c16:uniqueId val="{00000002-77C6-4FB6-9A8D-C8D0FA766625}"/>
            </c:ext>
          </c:extLst>
        </c:ser>
        <c:ser>
          <c:idx val="3"/>
          <c:order val="3"/>
          <c:tx>
            <c:strRef>
              <c:f>'Age-1'!$B$123:$C$123</c:f>
              <c:strCache>
                <c:ptCount val="2"/>
                <c:pt idx="0">
                  <c:v>40-49</c:v>
                </c:pt>
              </c:strCache>
            </c:strRef>
          </c:tx>
          <c:spPr>
            <a:solidFill>
              <a:schemeClr val="accent4"/>
            </a:solidFill>
            <a:ln>
              <a:noFill/>
            </a:ln>
            <a:effectLst/>
          </c:spPr>
          <c:invertIfNegative val="0"/>
          <c:cat>
            <c:strRef>
              <c:f>'Age-1'!$EX$105:$HM$105</c:f>
              <c:strCache>
                <c:ptCount val="68"/>
                <c:pt idx="0">
                  <c:v>01/Jul</c:v>
                </c:pt>
                <c:pt idx="1">
                  <c:v>02/Jul</c:v>
                </c:pt>
                <c:pt idx="2">
                  <c:v>03/Jul</c:v>
                </c:pt>
                <c:pt idx="3">
                  <c:v>04/Jul</c:v>
                </c:pt>
                <c:pt idx="4">
                  <c:v>05/Jul</c:v>
                </c:pt>
                <c:pt idx="5">
                  <c:v>06/Jul</c:v>
                </c:pt>
                <c:pt idx="6">
                  <c:v>07/Jul</c:v>
                </c:pt>
                <c:pt idx="7">
                  <c:v>08/Jul</c:v>
                </c:pt>
                <c:pt idx="8">
                  <c:v>09/Jul</c:v>
                </c:pt>
                <c:pt idx="9">
                  <c:v>10/Jul</c:v>
                </c:pt>
                <c:pt idx="10">
                  <c:v>11/Jul</c:v>
                </c:pt>
                <c:pt idx="11">
                  <c:v>12/Jul</c:v>
                </c:pt>
                <c:pt idx="12">
                  <c:v>13/Jul</c:v>
                </c:pt>
                <c:pt idx="13">
                  <c:v>14/Jul</c:v>
                </c:pt>
                <c:pt idx="14">
                  <c:v>15/Jul</c:v>
                </c:pt>
                <c:pt idx="15">
                  <c:v>16/Jul</c:v>
                </c:pt>
                <c:pt idx="16">
                  <c:v>17/Jul</c:v>
                </c:pt>
                <c:pt idx="17">
                  <c:v>18/Jul</c:v>
                </c:pt>
                <c:pt idx="18">
                  <c:v>19/Jul</c:v>
                </c:pt>
                <c:pt idx="19">
                  <c:v>20/Jul</c:v>
                </c:pt>
                <c:pt idx="20">
                  <c:v>21/Jul</c:v>
                </c:pt>
                <c:pt idx="21">
                  <c:v>22/Jul</c:v>
                </c:pt>
                <c:pt idx="22">
                  <c:v>23/Jul</c:v>
                </c:pt>
                <c:pt idx="23">
                  <c:v>24/Jul</c:v>
                </c:pt>
                <c:pt idx="24">
                  <c:v>25/Jul</c:v>
                </c:pt>
                <c:pt idx="25">
                  <c:v>26/Jul</c:v>
                </c:pt>
                <c:pt idx="26">
                  <c:v>27/Jul</c:v>
                </c:pt>
                <c:pt idx="27">
                  <c:v>28/Jul</c:v>
                </c:pt>
                <c:pt idx="28">
                  <c:v>29/Jul</c:v>
                </c:pt>
                <c:pt idx="29">
                  <c:v>30/Jul</c:v>
                </c:pt>
                <c:pt idx="30">
                  <c:v>31/Jul</c:v>
                </c:pt>
                <c:pt idx="31">
                  <c:v>01/Aug</c:v>
                </c:pt>
                <c:pt idx="32">
                  <c:v>02/Aug</c:v>
                </c:pt>
                <c:pt idx="33">
                  <c:v>03/Aug</c:v>
                </c:pt>
                <c:pt idx="34">
                  <c:v>04/Aug</c:v>
                </c:pt>
                <c:pt idx="35">
                  <c:v>05/Aug</c:v>
                </c:pt>
                <c:pt idx="36">
                  <c:v>06/Aug</c:v>
                </c:pt>
                <c:pt idx="37">
                  <c:v>07/Aug</c:v>
                </c:pt>
                <c:pt idx="38">
                  <c:v>08/Aug</c:v>
                </c:pt>
                <c:pt idx="39">
                  <c:v>09/Aug</c:v>
                </c:pt>
                <c:pt idx="40">
                  <c:v>10/Aug</c:v>
                </c:pt>
                <c:pt idx="41">
                  <c:v>11/Aug</c:v>
                </c:pt>
                <c:pt idx="42">
                  <c:v>12/Aug</c:v>
                </c:pt>
                <c:pt idx="43">
                  <c:v>13/Aug</c:v>
                </c:pt>
                <c:pt idx="44">
                  <c:v>14/Aug</c:v>
                </c:pt>
                <c:pt idx="45">
                  <c:v>15/Aug</c:v>
                </c:pt>
                <c:pt idx="46">
                  <c:v>16/Aug</c:v>
                </c:pt>
                <c:pt idx="47">
                  <c:v>17/Aug</c:v>
                </c:pt>
                <c:pt idx="48">
                  <c:v>18/Aug</c:v>
                </c:pt>
                <c:pt idx="49">
                  <c:v>19/Aug</c:v>
                </c:pt>
                <c:pt idx="50">
                  <c:v>20/Aug</c:v>
                </c:pt>
                <c:pt idx="51">
                  <c:v>21/Aug</c:v>
                </c:pt>
                <c:pt idx="52">
                  <c:v>22/Aug</c:v>
                </c:pt>
                <c:pt idx="53">
                  <c:v>23/Aug</c:v>
                </c:pt>
                <c:pt idx="54">
                  <c:v>24/Aug</c:v>
                </c:pt>
                <c:pt idx="55">
                  <c:v>25/Aug</c:v>
                </c:pt>
                <c:pt idx="56">
                  <c:v>26/Aug</c:v>
                </c:pt>
                <c:pt idx="57">
                  <c:v>27/Aug</c:v>
                </c:pt>
                <c:pt idx="58">
                  <c:v>28/Aug</c:v>
                </c:pt>
                <c:pt idx="59">
                  <c:v>29/Aug</c:v>
                </c:pt>
                <c:pt idx="60">
                  <c:v>30/Aug</c:v>
                </c:pt>
                <c:pt idx="61">
                  <c:v>31/Aug</c:v>
                </c:pt>
                <c:pt idx="62">
                  <c:v>01/Sep</c:v>
                </c:pt>
                <c:pt idx="63">
                  <c:v>02/Sep</c:v>
                </c:pt>
                <c:pt idx="64">
                  <c:v>03/Sep</c:v>
                </c:pt>
                <c:pt idx="65">
                  <c:v>04/Sep</c:v>
                </c:pt>
                <c:pt idx="66">
                  <c:v>05/Sep</c:v>
                </c:pt>
                <c:pt idx="67">
                  <c:v>06/Sep</c:v>
                </c:pt>
              </c:strCache>
            </c:strRef>
          </c:cat>
          <c:val>
            <c:numRef>
              <c:f>'Age-1'!$EX$123:$HM$123</c:f>
              <c:numCache>
                <c:formatCode>0%</c:formatCode>
                <c:ptCount val="68"/>
                <c:pt idx="0">
                  <c:v>0.15858864361648622</c:v>
                </c:pt>
                <c:pt idx="1">
                  <c:v>0.14744110263287966</c:v>
                </c:pt>
                <c:pt idx="2">
                  <c:v>0.13498689017866719</c:v>
                </c:pt>
                <c:pt idx="3">
                  <c:v>0.13854000373178074</c:v>
                </c:pt>
                <c:pt idx="4">
                  <c:v>0.1438948184086293</c:v>
                </c:pt>
                <c:pt idx="5">
                  <c:v>0.15022354344703179</c:v>
                </c:pt>
                <c:pt idx="6">
                  <c:v>0.15179434369835981</c:v>
                </c:pt>
                <c:pt idx="7">
                  <c:v>0.1536534435026651</c:v>
                </c:pt>
                <c:pt idx="8">
                  <c:v>0.1802354469310434</c:v>
                </c:pt>
                <c:pt idx="9">
                  <c:v>0.19258613971651878</c:v>
                </c:pt>
                <c:pt idx="10">
                  <c:v>0.18214657927695835</c:v>
                </c:pt>
                <c:pt idx="11">
                  <c:v>0.1838318687773739</c:v>
                </c:pt>
                <c:pt idx="12">
                  <c:v>0.17817541264653447</c:v>
                </c:pt>
                <c:pt idx="13">
                  <c:v>0.18018719296841931</c:v>
                </c:pt>
                <c:pt idx="14">
                  <c:v>0.18166967275278587</c:v>
                </c:pt>
                <c:pt idx="15">
                  <c:v>0.1604806831450363</c:v>
                </c:pt>
                <c:pt idx="16">
                  <c:v>0.15555774778731832</c:v>
                </c:pt>
                <c:pt idx="17">
                  <c:v>0.15678593136844304</c:v>
                </c:pt>
                <c:pt idx="18">
                  <c:v>0.15101028777767342</c:v>
                </c:pt>
                <c:pt idx="19">
                  <c:v>0.14950468553677712</c:v>
                </c:pt>
                <c:pt idx="20">
                  <c:v>0.14414984089621816</c:v>
                </c:pt>
                <c:pt idx="21">
                  <c:v>0.14555489910577254</c:v>
                </c:pt>
                <c:pt idx="22">
                  <c:v>0.15405875241430297</c:v>
                </c:pt>
                <c:pt idx="23">
                  <c:v>0.1509019341314343</c:v>
                </c:pt>
                <c:pt idx="24">
                  <c:v>0.14826743981923993</c:v>
                </c:pt>
                <c:pt idx="25">
                  <c:v>0.14708976444801619</c:v>
                </c:pt>
                <c:pt idx="26">
                  <c:v>0.14374223277479642</c:v>
                </c:pt>
                <c:pt idx="27">
                  <c:v>0.14511390519910045</c:v>
                </c:pt>
                <c:pt idx="28">
                  <c:v>0.13997768995650223</c:v>
                </c:pt>
                <c:pt idx="29">
                  <c:v>0.13661661546197507</c:v>
                </c:pt>
                <c:pt idx="30">
                  <c:v>0.14171865627830157</c:v>
                </c:pt>
                <c:pt idx="31">
                  <c:v>0.14159396308315766</c:v>
                </c:pt>
                <c:pt idx="32">
                  <c:v>0.14246531709542845</c:v>
                </c:pt>
                <c:pt idx="33">
                  <c:v>0.13980835019502522</c:v>
                </c:pt>
                <c:pt idx="34">
                  <c:v>0.13964574645383834</c:v>
                </c:pt>
                <c:pt idx="35">
                  <c:v>0.13960460825480539</c:v>
                </c:pt>
                <c:pt idx="36">
                  <c:v>0.1367380957342148</c:v>
                </c:pt>
                <c:pt idx="37">
                  <c:v>0.13474074506981112</c:v>
                </c:pt>
                <c:pt idx="38">
                  <c:v>0.13613102343157027</c:v>
                </c:pt>
                <c:pt idx="39">
                  <c:v>0.13431582564772745</c:v>
                </c:pt>
                <c:pt idx="40">
                  <c:v>0.1365993433165093</c:v>
                </c:pt>
                <c:pt idx="41">
                  <c:v>0.13204137599653543</c:v>
                </c:pt>
                <c:pt idx="42">
                  <c:v>0.13124238835544252</c:v>
                </c:pt>
                <c:pt idx="43">
                  <c:v>0.12906892868277625</c:v>
                </c:pt>
                <c:pt idx="44">
                  <c:v>0.12096921726653373</c:v>
                </c:pt>
                <c:pt idx="45">
                  <c:v>0.12113170324878811</c:v>
                </c:pt>
                <c:pt idx="46">
                  <c:v>0.11942502444573887</c:v>
                </c:pt>
                <c:pt idx="47">
                  <c:v>0.1178083784965597</c:v>
                </c:pt>
                <c:pt idx="48">
                  <c:v>0.11794102343172586</c:v>
                </c:pt>
                <c:pt idx="49">
                  <c:v>0.11573028735002203</c:v>
                </c:pt>
                <c:pt idx="50">
                  <c:v>0.11769616992070127</c:v>
                </c:pt>
                <c:pt idx="51">
                  <c:v>0.12396338147706697</c:v>
                </c:pt>
                <c:pt idx="52">
                  <c:v>0.12324644197508984</c:v>
                </c:pt>
                <c:pt idx="53">
                  <c:v>0.1230239497195318</c:v>
                </c:pt>
                <c:pt idx="54">
                  <c:v>0.12564278635476187</c:v>
                </c:pt>
                <c:pt idx="55">
                  <c:v>0.12363118446363339</c:v>
                </c:pt>
                <c:pt idx="56">
                  <c:v>0.1234609681643848</c:v>
                </c:pt>
                <c:pt idx="57">
                  <c:v>0.11758589086073609</c:v>
                </c:pt>
                <c:pt idx="58">
                  <c:v>0.11421164517163244</c:v>
                </c:pt>
                <c:pt idx="59">
                  <c:v>0.10909866036381335</c:v>
                </c:pt>
                <c:pt idx="60">
                  <c:v>0.10778646301970077</c:v>
                </c:pt>
                <c:pt idx="61">
                  <c:v>0.10587274806250756</c:v>
                </c:pt>
                <c:pt idx="62">
                  <c:v>0.11053598373586802</c:v>
                </c:pt>
                <c:pt idx="63">
                  <c:v>0.11063315789644276</c:v>
                </c:pt>
                <c:pt idx="64">
                  <c:v>0.11677635165265642</c:v>
                </c:pt>
                <c:pt idx="65">
                  <c:v>0.11664114850993446</c:v>
                </c:pt>
                <c:pt idx="66">
                  <c:v>0.12480931402392494</c:v>
                </c:pt>
                <c:pt idx="67">
                  <c:v>0.12178217889370357</c:v>
                </c:pt>
              </c:numCache>
            </c:numRef>
          </c:val>
          <c:extLst>
            <c:ext xmlns:c16="http://schemas.microsoft.com/office/drawing/2014/chart" uri="{C3380CC4-5D6E-409C-BE32-E72D297353CC}">
              <c16:uniqueId val="{00000003-77C6-4FB6-9A8D-C8D0FA766625}"/>
            </c:ext>
          </c:extLst>
        </c:ser>
        <c:ser>
          <c:idx val="4"/>
          <c:order val="4"/>
          <c:tx>
            <c:strRef>
              <c:f>'Age-1'!$B$124:$C$124</c:f>
              <c:strCache>
                <c:ptCount val="2"/>
                <c:pt idx="0">
                  <c:v>50-59</c:v>
                </c:pt>
              </c:strCache>
            </c:strRef>
          </c:tx>
          <c:spPr>
            <a:solidFill>
              <a:schemeClr val="accent5"/>
            </a:solidFill>
            <a:ln>
              <a:noFill/>
            </a:ln>
            <a:effectLst/>
          </c:spPr>
          <c:invertIfNegative val="0"/>
          <c:cat>
            <c:strRef>
              <c:f>'Age-1'!$EX$105:$HM$105</c:f>
              <c:strCache>
                <c:ptCount val="68"/>
                <c:pt idx="0">
                  <c:v>01/Jul</c:v>
                </c:pt>
                <c:pt idx="1">
                  <c:v>02/Jul</c:v>
                </c:pt>
                <c:pt idx="2">
                  <c:v>03/Jul</c:v>
                </c:pt>
                <c:pt idx="3">
                  <c:v>04/Jul</c:v>
                </c:pt>
                <c:pt idx="4">
                  <c:v>05/Jul</c:v>
                </c:pt>
                <c:pt idx="5">
                  <c:v>06/Jul</c:v>
                </c:pt>
                <c:pt idx="6">
                  <c:v>07/Jul</c:v>
                </c:pt>
                <c:pt idx="7">
                  <c:v>08/Jul</c:v>
                </c:pt>
                <c:pt idx="8">
                  <c:v>09/Jul</c:v>
                </c:pt>
                <c:pt idx="9">
                  <c:v>10/Jul</c:v>
                </c:pt>
                <c:pt idx="10">
                  <c:v>11/Jul</c:v>
                </c:pt>
                <c:pt idx="11">
                  <c:v>12/Jul</c:v>
                </c:pt>
                <c:pt idx="12">
                  <c:v>13/Jul</c:v>
                </c:pt>
                <c:pt idx="13">
                  <c:v>14/Jul</c:v>
                </c:pt>
                <c:pt idx="14">
                  <c:v>15/Jul</c:v>
                </c:pt>
                <c:pt idx="15">
                  <c:v>16/Jul</c:v>
                </c:pt>
                <c:pt idx="16">
                  <c:v>17/Jul</c:v>
                </c:pt>
                <c:pt idx="17">
                  <c:v>18/Jul</c:v>
                </c:pt>
                <c:pt idx="18">
                  <c:v>19/Jul</c:v>
                </c:pt>
                <c:pt idx="19">
                  <c:v>20/Jul</c:v>
                </c:pt>
                <c:pt idx="20">
                  <c:v>21/Jul</c:v>
                </c:pt>
                <c:pt idx="21">
                  <c:v>22/Jul</c:v>
                </c:pt>
                <c:pt idx="22">
                  <c:v>23/Jul</c:v>
                </c:pt>
                <c:pt idx="23">
                  <c:v>24/Jul</c:v>
                </c:pt>
                <c:pt idx="24">
                  <c:v>25/Jul</c:v>
                </c:pt>
                <c:pt idx="25">
                  <c:v>26/Jul</c:v>
                </c:pt>
                <c:pt idx="26">
                  <c:v>27/Jul</c:v>
                </c:pt>
                <c:pt idx="27">
                  <c:v>28/Jul</c:v>
                </c:pt>
                <c:pt idx="28">
                  <c:v>29/Jul</c:v>
                </c:pt>
                <c:pt idx="29">
                  <c:v>30/Jul</c:v>
                </c:pt>
                <c:pt idx="30">
                  <c:v>31/Jul</c:v>
                </c:pt>
                <c:pt idx="31">
                  <c:v>01/Aug</c:v>
                </c:pt>
                <c:pt idx="32">
                  <c:v>02/Aug</c:v>
                </c:pt>
                <c:pt idx="33">
                  <c:v>03/Aug</c:v>
                </c:pt>
                <c:pt idx="34">
                  <c:v>04/Aug</c:v>
                </c:pt>
                <c:pt idx="35">
                  <c:v>05/Aug</c:v>
                </c:pt>
                <c:pt idx="36">
                  <c:v>06/Aug</c:v>
                </c:pt>
                <c:pt idx="37">
                  <c:v>07/Aug</c:v>
                </c:pt>
                <c:pt idx="38">
                  <c:v>08/Aug</c:v>
                </c:pt>
                <c:pt idx="39">
                  <c:v>09/Aug</c:v>
                </c:pt>
                <c:pt idx="40">
                  <c:v>10/Aug</c:v>
                </c:pt>
                <c:pt idx="41">
                  <c:v>11/Aug</c:v>
                </c:pt>
                <c:pt idx="42">
                  <c:v>12/Aug</c:v>
                </c:pt>
                <c:pt idx="43">
                  <c:v>13/Aug</c:v>
                </c:pt>
                <c:pt idx="44">
                  <c:v>14/Aug</c:v>
                </c:pt>
                <c:pt idx="45">
                  <c:v>15/Aug</c:v>
                </c:pt>
                <c:pt idx="46">
                  <c:v>16/Aug</c:v>
                </c:pt>
                <c:pt idx="47">
                  <c:v>17/Aug</c:v>
                </c:pt>
                <c:pt idx="48">
                  <c:v>18/Aug</c:v>
                </c:pt>
                <c:pt idx="49">
                  <c:v>19/Aug</c:v>
                </c:pt>
                <c:pt idx="50">
                  <c:v>20/Aug</c:v>
                </c:pt>
                <c:pt idx="51">
                  <c:v>21/Aug</c:v>
                </c:pt>
                <c:pt idx="52">
                  <c:v>22/Aug</c:v>
                </c:pt>
                <c:pt idx="53">
                  <c:v>23/Aug</c:v>
                </c:pt>
                <c:pt idx="54">
                  <c:v>24/Aug</c:v>
                </c:pt>
                <c:pt idx="55">
                  <c:v>25/Aug</c:v>
                </c:pt>
                <c:pt idx="56">
                  <c:v>26/Aug</c:v>
                </c:pt>
                <c:pt idx="57">
                  <c:v>27/Aug</c:v>
                </c:pt>
                <c:pt idx="58">
                  <c:v>28/Aug</c:v>
                </c:pt>
                <c:pt idx="59">
                  <c:v>29/Aug</c:v>
                </c:pt>
                <c:pt idx="60">
                  <c:v>30/Aug</c:v>
                </c:pt>
                <c:pt idx="61">
                  <c:v>31/Aug</c:v>
                </c:pt>
                <c:pt idx="62">
                  <c:v>01/Sep</c:v>
                </c:pt>
                <c:pt idx="63">
                  <c:v>02/Sep</c:v>
                </c:pt>
                <c:pt idx="64">
                  <c:v>03/Sep</c:v>
                </c:pt>
                <c:pt idx="65">
                  <c:v>04/Sep</c:v>
                </c:pt>
                <c:pt idx="66">
                  <c:v>05/Sep</c:v>
                </c:pt>
                <c:pt idx="67">
                  <c:v>06/Sep</c:v>
                </c:pt>
              </c:strCache>
            </c:strRef>
          </c:cat>
          <c:val>
            <c:numRef>
              <c:f>'Age-1'!$EX$124:$HM$124</c:f>
              <c:numCache>
                <c:formatCode>0%</c:formatCode>
                <c:ptCount val="68"/>
                <c:pt idx="0">
                  <c:v>0.15909335908521377</c:v>
                </c:pt>
                <c:pt idx="1">
                  <c:v>0.15862497501027231</c:v>
                </c:pt>
                <c:pt idx="2">
                  <c:v>0.15404622043151769</c:v>
                </c:pt>
                <c:pt idx="3">
                  <c:v>0.15781911420441147</c:v>
                </c:pt>
                <c:pt idx="4">
                  <c:v>0.16107856661640627</c:v>
                </c:pt>
                <c:pt idx="5">
                  <c:v>0.16279899672393316</c:v>
                </c:pt>
                <c:pt idx="6">
                  <c:v>0.16959627781149814</c:v>
                </c:pt>
                <c:pt idx="7">
                  <c:v>0.17055518192108718</c:v>
                </c:pt>
                <c:pt idx="8">
                  <c:v>0.16454344817570463</c:v>
                </c:pt>
                <c:pt idx="9">
                  <c:v>0.17139963546667453</c:v>
                </c:pt>
                <c:pt idx="10">
                  <c:v>0.16535567942271848</c:v>
                </c:pt>
                <c:pt idx="11">
                  <c:v>0.16429371617588129</c:v>
                </c:pt>
                <c:pt idx="12">
                  <c:v>0.16156488270700983</c:v>
                </c:pt>
                <c:pt idx="13">
                  <c:v>0.15154746110422243</c:v>
                </c:pt>
                <c:pt idx="14">
                  <c:v>0.14847468482389894</c:v>
                </c:pt>
                <c:pt idx="15">
                  <c:v>0.15052824328808614</c:v>
                </c:pt>
                <c:pt idx="16">
                  <c:v>0.15240802901880354</c:v>
                </c:pt>
                <c:pt idx="17">
                  <c:v>0.15893679437109834</c:v>
                </c:pt>
                <c:pt idx="18">
                  <c:v>0.15474845236763027</c:v>
                </c:pt>
                <c:pt idx="19">
                  <c:v>0.15909018906230812</c:v>
                </c:pt>
                <c:pt idx="20">
                  <c:v>0.16504257001468908</c:v>
                </c:pt>
                <c:pt idx="21">
                  <c:v>0.17082051346826482</c:v>
                </c:pt>
                <c:pt idx="22">
                  <c:v>0.16217429654407817</c:v>
                </c:pt>
                <c:pt idx="23">
                  <c:v>0.15941763832523509</c:v>
                </c:pt>
                <c:pt idx="24">
                  <c:v>0.15763428832928814</c:v>
                </c:pt>
                <c:pt idx="25">
                  <c:v>0.15998963907173569</c:v>
                </c:pt>
                <c:pt idx="26">
                  <c:v>0.15476901871350066</c:v>
                </c:pt>
                <c:pt idx="27">
                  <c:v>0.15088430693405203</c:v>
                </c:pt>
                <c:pt idx="28">
                  <c:v>0.15044104452270449</c:v>
                </c:pt>
                <c:pt idx="29">
                  <c:v>0.15579744958300709</c:v>
                </c:pt>
                <c:pt idx="30">
                  <c:v>0.1521960090067766</c:v>
                </c:pt>
                <c:pt idx="31">
                  <c:v>0.1538619467683687</c:v>
                </c:pt>
                <c:pt idx="32">
                  <c:v>0.15072686893040463</c:v>
                </c:pt>
                <c:pt idx="33">
                  <c:v>0.14709297974288588</c:v>
                </c:pt>
                <c:pt idx="34">
                  <c:v>0.14273910196886602</c:v>
                </c:pt>
                <c:pt idx="35">
                  <c:v>0.14104452461639397</c:v>
                </c:pt>
                <c:pt idx="36">
                  <c:v>0.14155592689231544</c:v>
                </c:pt>
                <c:pt idx="37">
                  <c:v>0.14223205941428976</c:v>
                </c:pt>
                <c:pt idx="38">
                  <c:v>0.13758598433281427</c:v>
                </c:pt>
                <c:pt idx="39">
                  <c:v>0.13659112667502268</c:v>
                </c:pt>
                <c:pt idx="40">
                  <c:v>0.13827108586818951</c:v>
                </c:pt>
                <c:pt idx="41">
                  <c:v>0.14289461683277738</c:v>
                </c:pt>
                <c:pt idx="42">
                  <c:v>0.14161300370905899</c:v>
                </c:pt>
                <c:pt idx="43">
                  <c:v>0.13771265461353374</c:v>
                </c:pt>
                <c:pt idx="44">
                  <c:v>0.13674570809154085</c:v>
                </c:pt>
                <c:pt idx="45">
                  <c:v>0.13553532070897692</c:v>
                </c:pt>
                <c:pt idx="46">
                  <c:v>0.139651354862558</c:v>
                </c:pt>
                <c:pt idx="47">
                  <c:v>0.1420054524438725</c:v>
                </c:pt>
                <c:pt idx="48">
                  <c:v>0.14206064048259132</c:v>
                </c:pt>
                <c:pt idx="49">
                  <c:v>0.13745234555171573</c:v>
                </c:pt>
                <c:pt idx="50">
                  <c:v>0.1431773296395778</c:v>
                </c:pt>
                <c:pt idx="51">
                  <c:v>0.14050678210383166</c:v>
                </c:pt>
                <c:pt idx="52">
                  <c:v>0.13754898983288411</c:v>
                </c:pt>
                <c:pt idx="53">
                  <c:v>0.12927859723279225</c:v>
                </c:pt>
                <c:pt idx="54">
                  <c:v>0.12666202113846436</c:v>
                </c:pt>
                <c:pt idx="55">
                  <c:v>0.12335710197712113</c:v>
                </c:pt>
                <c:pt idx="56">
                  <c:v>0.12555226949486928</c:v>
                </c:pt>
                <c:pt idx="57">
                  <c:v>0.12338776733036715</c:v>
                </c:pt>
                <c:pt idx="58">
                  <c:v>0.12122400189226543</c:v>
                </c:pt>
                <c:pt idx="59">
                  <c:v>0.12576109666146965</c:v>
                </c:pt>
                <c:pt idx="60">
                  <c:v>0.12887602635685194</c:v>
                </c:pt>
                <c:pt idx="61">
                  <c:v>0.1285076721996779</c:v>
                </c:pt>
                <c:pt idx="62">
                  <c:v>0.12477338357016914</c:v>
                </c:pt>
                <c:pt idx="63">
                  <c:v>0.12785551057160452</c:v>
                </c:pt>
                <c:pt idx="64">
                  <c:v>0.12491210075658528</c:v>
                </c:pt>
                <c:pt idx="65">
                  <c:v>0.12651763807640831</c:v>
                </c:pt>
                <c:pt idx="66">
                  <c:v>0.1215165701016567</c:v>
                </c:pt>
                <c:pt idx="67">
                  <c:v>0.11027162668999359</c:v>
                </c:pt>
              </c:numCache>
            </c:numRef>
          </c:val>
          <c:extLst>
            <c:ext xmlns:c16="http://schemas.microsoft.com/office/drawing/2014/chart" uri="{C3380CC4-5D6E-409C-BE32-E72D297353CC}">
              <c16:uniqueId val="{00000004-77C6-4FB6-9A8D-C8D0FA766625}"/>
            </c:ext>
          </c:extLst>
        </c:ser>
        <c:ser>
          <c:idx val="5"/>
          <c:order val="5"/>
          <c:tx>
            <c:strRef>
              <c:f>'Age-1'!$B$125:$C$125</c:f>
              <c:strCache>
                <c:ptCount val="2"/>
                <c:pt idx="0">
                  <c:v>60-69</c:v>
                </c:pt>
              </c:strCache>
            </c:strRef>
          </c:tx>
          <c:spPr>
            <a:solidFill>
              <a:schemeClr val="accent6"/>
            </a:solidFill>
            <a:ln>
              <a:noFill/>
            </a:ln>
            <a:effectLst/>
          </c:spPr>
          <c:invertIfNegative val="0"/>
          <c:cat>
            <c:strRef>
              <c:f>'Age-1'!$EX$105:$HM$105</c:f>
              <c:strCache>
                <c:ptCount val="68"/>
                <c:pt idx="0">
                  <c:v>01/Jul</c:v>
                </c:pt>
                <c:pt idx="1">
                  <c:v>02/Jul</c:v>
                </c:pt>
                <c:pt idx="2">
                  <c:v>03/Jul</c:v>
                </c:pt>
                <c:pt idx="3">
                  <c:v>04/Jul</c:v>
                </c:pt>
                <c:pt idx="4">
                  <c:v>05/Jul</c:v>
                </c:pt>
                <c:pt idx="5">
                  <c:v>06/Jul</c:v>
                </c:pt>
                <c:pt idx="6">
                  <c:v>07/Jul</c:v>
                </c:pt>
                <c:pt idx="7">
                  <c:v>08/Jul</c:v>
                </c:pt>
                <c:pt idx="8">
                  <c:v>09/Jul</c:v>
                </c:pt>
                <c:pt idx="9">
                  <c:v>10/Jul</c:v>
                </c:pt>
                <c:pt idx="10">
                  <c:v>11/Jul</c:v>
                </c:pt>
                <c:pt idx="11">
                  <c:v>12/Jul</c:v>
                </c:pt>
                <c:pt idx="12">
                  <c:v>13/Jul</c:v>
                </c:pt>
                <c:pt idx="13">
                  <c:v>14/Jul</c:v>
                </c:pt>
                <c:pt idx="14">
                  <c:v>15/Jul</c:v>
                </c:pt>
                <c:pt idx="15">
                  <c:v>16/Jul</c:v>
                </c:pt>
                <c:pt idx="16">
                  <c:v>17/Jul</c:v>
                </c:pt>
                <c:pt idx="17">
                  <c:v>18/Jul</c:v>
                </c:pt>
                <c:pt idx="18">
                  <c:v>19/Jul</c:v>
                </c:pt>
                <c:pt idx="19">
                  <c:v>20/Jul</c:v>
                </c:pt>
                <c:pt idx="20">
                  <c:v>21/Jul</c:v>
                </c:pt>
                <c:pt idx="21">
                  <c:v>22/Jul</c:v>
                </c:pt>
                <c:pt idx="22">
                  <c:v>23/Jul</c:v>
                </c:pt>
                <c:pt idx="23">
                  <c:v>24/Jul</c:v>
                </c:pt>
                <c:pt idx="24">
                  <c:v>25/Jul</c:v>
                </c:pt>
                <c:pt idx="25">
                  <c:v>26/Jul</c:v>
                </c:pt>
                <c:pt idx="26">
                  <c:v>27/Jul</c:v>
                </c:pt>
                <c:pt idx="27">
                  <c:v>28/Jul</c:v>
                </c:pt>
                <c:pt idx="28">
                  <c:v>29/Jul</c:v>
                </c:pt>
                <c:pt idx="29">
                  <c:v>30/Jul</c:v>
                </c:pt>
                <c:pt idx="30">
                  <c:v>31/Jul</c:v>
                </c:pt>
                <c:pt idx="31">
                  <c:v>01/Aug</c:v>
                </c:pt>
                <c:pt idx="32">
                  <c:v>02/Aug</c:v>
                </c:pt>
                <c:pt idx="33">
                  <c:v>03/Aug</c:v>
                </c:pt>
                <c:pt idx="34">
                  <c:v>04/Aug</c:v>
                </c:pt>
                <c:pt idx="35">
                  <c:v>05/Aug</c:v>
                </c:pt>
                <c:pt idx="36">
                  <c:v>06/Aug</c:v>
                </c:pt>
                <c:pt idx="37">
                  <c:v>07/Aug</c:v>
                </c:pt>
                <c:pt idx="38">
                  <c:v>08/Aug</c:v>
                </c:pt>
                <c:pt idx="39">
                  <c:v>09/Aug</c:v>
                </c:pt>
                <c:pt idx="40">
                  <c:v>10/Aug</c:v>
                </c:pt>
                <c:pt idx="41">
                  <c:v>11/Aug</c:v>
                </c:pt>
                <c:pt idx="42">
                  <c:v>12/Aug</c:v>
                </c:pt>
                <c:pt idx="43">
                  <c:v>13/Aug</c:v>
                </c:pt>
                <c:pt idx="44">
                  <c:v>14/Aug</c:v>
                </c:pt>
                <c:pt idx="45">
                  <c:v>15/Aug</c:v>
                </c:pt>
                <c:pt idx="46">
                  <c:v>16/Aug</c:v>
                </c:pt>
                <c:pt idx="47">
                  <c:v>17/Aug</c:v>
                </c:pt>
                <c:pt idx="48">
                  <c:v>18/Aug</c:v>
                </c:pt>
                <c:pt idx="49">
                  <c:v>19/Aug</c:v>
                </c:pt>
                <c:pt idx="50">
                  <c:v>20/Aug</c:v>
                </c:pt>
                <c:pt idx="51">
                  <c:v>21/Aug</c:v>
                </c:pt>
                <c:pt idx="52">
                  <c:v>22/Aug</c:v>
                </c:pt>
                <c:pt idx="53">
                  <c:v>23/Aug</c:v>
                </c:pt>
                <c:pt idx="54">
                  <c:v>24/Aug</c:v>
                </c:pt>
                <c:pt idx="55">
                  <c:v>25/Aug</c:v>
                </c:pt>
                <c:pt idx="56">
                  <c:v>26/Aug</c:v>
                </c:pt>
                <c:pt idx="57">
                  <c:v>27/Aug</c:v>
                </c:pt>
                <c:pt idx="58">
                  <c:v>28/Aug</c:v>
                </c:pt>
                <c:pt idx="59">
                  <c:v>29/Aug</c:v>
                </c:pt>
                <c:pt idx="60">
                  <c:v>30/Aug</c:v>
                </c:pt>
                <c:pt idx="61">
                  <c:v>31/Aug</c:v>
                </c:pt>
                <c:pt idx="62">
                  <c:v>01/Sep</c:v>
                </c:pt>
                <c:pt idx="63">
                  <c:v>02/Sep</c:v>
                </c:pt>
                <c:pt idx="64">
                  <c:v>03/Sep</c:v>
                </c:pt>
                <c:pt idx="65">
                  <c:v>04/Sep</c:v>
                </c:pt>
                <c:pt idx="66">
                  <c:v>05/Sep</c:v>
                </c:pt>
                <c:pt idx="67">
                  <c:v>06/Sep</c:v>
                </c:pt>
              </c:strCache>
            </c:strRef>
          </c:cat>
          <c:val>
            <c:numRef>
              <c:f>'Age-1'!$EX$125:$HM$125</c:f>
              <c:numCache>
                <c:formatCode>0%</c:formatCode>
                <c:ptCount val="68"/>
                <c:pt idx="0">
                  <c:v>5.5413096737932023E-2</c:v>
                </c:pt>
                <c:pt idx="1">
                  <c:v>6.521793670670642E-2</c:v>
                </c:pt>
                <c:pt idx="2">
                  <c:v>7.1811343300113004E-2</c:v>
                </c:pt>
                <c:pt idx="3">
                  <c:v>8.5327826816596522E-2</c:v>
                </c:pt>
                <c:pt idx="4">
                  <c:v>9.7620618770405426E-2</c:v>
                </c:pt>
                <c:pt idx="5">
                  <c:v>8.9264243962417708E-2</c:v>
                </c:pt>
                <c:pt idx="6">
                  <c:v>8.626544348260963E-2</c:v>
                </c:pt>
                <c:pt idx="7">
                  <c:v>8.5580511975760332E-2</c:v>
                </c:pt>
                <c:pt idx="8">
                  <c:v>7.6816418202371312E-2</c:v>
                </c:pt>
                <c:pt idx="9">
                  <c:v>7.1775806640020604E-2</c:v>
                </c:pt>
                <c:pt idx="10">
                  <c:v>6.7929652793866771E-2</c:v>
                </c:pt>
                <c:pt idx="11">
                  <c:v>6.155787331284359E-2</c:v>
                </c:pt>
                <c:pt idx="12">
                  <c:v>7.2771390977974151E-2</c:v>
                </c:pt>
                <c:pt idx="13">
                  <c:v>7.5965351489007849E-2</c:v>
                </c:pt>
                <c:pt idx="14">
                  <c:v>8.2299583294937764E-2</c:v>
                </c:pt>
                <c:pt idx="15">
                  <c:v>9.3438582237044002E-2</c:v>
                </c:pt>
                <c:pt idx="16">
                  <c:v>9.6836656442571625E-2</c:v>
                </c:pt>
                <c:pt idx="17">
                  <c:v>9.7418427612578101E-2</c:v>
                </c:pt>
                <c:pt idx="18">
                  <c:v>9.6097899401293568E-2</c:v>
                </c:pt>
                <c:pt idx="19">
                  <c:v>9.6693137496531661E-2</c:v>
                </c:pt>
                <c:pt idx="20">
                  <c:v>9.6371387174781331E-2</c:v>
                </c:pt>
                <c:pt idx="21">
                  <c:v>9.2012839259428936E-2</c:v>
                </c:pt>
                <c:pt idx="22">
                  <c:v>9.0731566718523129E-2</c:v>
                </c:pt>
                <c:pt idx="23">
                  <c:v>9.3043602644004436E-2</c:v>
                </c:pt>
                <c:pt idx="24">
                  <c:v>9.2235691054931498E-2</c:v>
                </c:pt>
                <c:pt idx="25">
                  <c:v>8.8190632171162936E-2</c:v>
                </c:pt>
                <c:pt idx="26">
                  <c:v>8.4449915701088646E-2</c:v>
                </c:pt>
                <c:pt idx="27">
                  <c:v>8.7152618403791376E-2</c:v>
                </c:pt>
                <c:pt idx="28">
                  <c:v>8.6962648798928149E-2</c:v>
                </c:pt>
                <c:pt idx="29">
                  <c:v>8.3891774394904042E-2</c:v>
                </c:pt>
                <c:pt idx="30">
                  <c:v>8.1190693962731181E-2</c:v>
                </c:pt>
                <c:pt idx="31">
                  <c:v>7.6297402915060777E-2</c:v>
                </c:pt>
                <c:pt idx="32">
                  <c:v>7.4410966393649733E-2</c:v>
                </c:pt>
                <c:pt idx="33">
                  <c:v>7.2048435113010817E-2</c:v>
                </c:pt>
                <c:pt idx="34">
                  <c:v>6.9873447470895148E-2</c:v>
                </c:pt>
                <c:pt idx="35">
                  <c:v>7.0969938698965312E-2</c:v>
                </c:pt>
                <c:pt idx="36">
                  <c:v>7.0181677980523702E-2</c:v>
                </c:pt>
                <c:pt idx="37">
                  <c:v>6.5748870374722754E-2</c:v>
                </c:pt>
                <c:pt idx="38">
                  <c:v>6.6245053150414304E-2</c:v>
                </c:pt>
                <c:pt idx="39">
                  <c:v>6.5627778177036314E-2</c:v>
                </c:pt>
                <c:pt idx="40">
                  <c:v>6.8972726268451509E-2</c:v>
                </c:pt>
                <c:pt idx="41">
                  <c:v>6.5837317500694326E-2</c:v>
                </c:pt>
                <c:pt idx="42">
                  <c:v>6.3534262566060443E-2</c:v>
                </c:pt>
                <c:pt idx="43">
                  <c:v>6.4235627212204521E-2</c:v>
                </c:pt>
                <c:pt idx="44">
                  <c:v>6.6099965569841088E-2</c:v>
                </c:pt>
                <c:pt idx="45">
                  <c:v>6.2976505524078644E-2</c:v>
                </c:pt>
                <c:pt idx="46">
                  <c:v>6.3642922961459777E-2</c:v>
                </c:pt>
                <c:pt idx="47">
                  <c:v>6.4400832300695335E-2</c:v>
                </c:pt>
                <c:pt idx="48">
                  <c:v>6.2637719695311594E-2</c:v>
                </c:pt>
                <c:pt idx="49">
                  <c:v>6.6436449300492806E-2</c:v>
                </c:pt>
                <c:pt idx="50">
                  <c:v>6.4830564743617633E-2</c:v>
                </c:pt>
                <c:pt idx="51">
                  <c:v>6.3595742763786392E-2</c:v>
                </c:pt>
                <c:pt idx="52">
                  <c:v>6.2974395195406208E-2</c:v>
                </c:pt>
                <c:pt idx="53">
                  <c:v>6.5918138884327807E-2</c:v>
                </c:pt>
                <c:pt idx="54">
                  <c:v>6.0208012565302185E-2</c:v>
                </c:pt>
                <c:pt idx="55">
                  <c:v>6.2641271319870559E-2</c:v>
                </c:pt>
                <c:pt idx="56">
                  <c:v>6.1159144031291655E-2</c:v>
                </c:pt>
                <c:pt idx="57">
                  <c:v>5.9922285651576132E-2</c:v>
                </c:pt>
                <c:pt idx="58">
                  <c:v>6.0118060998725485E-2</c:v>
                </c:pt>
                <c:pt idx="59">
                  <c:v>6.1370677853144637E-2</c:v>
                </c:pt>
                <c:pt idx="60">
                  <c:v>5.9250426144534088E-2</c:v>
                </c:pt>
                <c:pt idx="61">
                  <c:v>5.9036512141800217E-2</c:v>
                </c:pt>
                <c:pt idx="62">
                  <c:v>5.86076379785253E-2</c:v>
                </c:pt>
                <c:pt idx="63">
                  <c:v>5.7214561081125638E-2</c:v>
                </c:pt>
                <c:pt idx="64">
                  <c:v>5.5836794784733655E-2</c:v>
                </c:pt>
                <c:pt idx="65">
                  <c:v>5.7943710425483887E-2</c:v>
                </c:pt>
                <c:pt idx="66">
                  <c:v>6.0744645192744307E-2</c:v>
                </c:pt>
                <c:pt idx="67">
                  <c:v>6.7844322480140329E-2</c:v>
                </c:pt>
              </c:numCache>
            </c:numRef>
          </c:val>
          <c:extLst>
            <c:ext xmlns:c16="http://schemas.microsoft.com/office/drawing/2014/chart" uri="{C3380CC4-5D6E-409C-BE32-E72D297353CC}">
              <c16:uniqueId val="{00000001-E452-4D54-A2D3-CE0A6EEA79BC}"/>
            </c:ext>
          </c:extLst>
        </c:ser>
        <c:dLbls>
          <c:showLegendKey val="0"/>
          <c:showVal val="0"/>
          <c:showCatName val="0"/>
          <c:showSerName val="0"/>
          <c:showPercent val="0"/>
          <c:showBubbleSize val="0"/>
        </c:dLbls>
        <c:gapWidth val="0"/>
        <c:overlap val="100"/>
        <c:axId val="597617440"/>
        <c:axId val="268928416"/>
        <c:extLst/>
      </c:barChart>
      <c:dateAx>
        <c:axId val="597617440"/>
        <c:scaling>
          <c:orientation val="minMax"/>
        </c:scaling>
        <c:delete val="0"/>
        <c:axPos val="b"/>
        <c:numFmt formatCode="[$]d\ mmm;@" c16r2:formatcode2="[$-en-NL,1]d\ 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268928416"/>
        <c:crosses val="autoZero"/>
        <c:auto val="0"/>
        <c:lblOffset val="100"/>
        <c:baseTimeUnit val="days"/>
        <c:majorUnit val="14"/>
        <c:minorUnit val="7"/>
      </c:dateAx>
      <c:valAx>
        <c:axId val="268928416"/>
        <c:scaling>
          <c:orientation val="minMax"/>
        </c:scaling>
        <c:delete val="0"/>
        <c:axPos val="l"/>
        <c:majorGridlines>
          <c:spPr>
            <a:ln w="25400" cap="flat" cmpd="sng" algn="ctr">
              <a:solidFill>
                <a:schemeClr val="tx1"/>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7617440"/>
        <c:crosses val="autoZero"/>
        <c:crossBetween val="between"/>
        <c:majorUnit val="0.25"/>
      </c:valAx>
      <c:spPr>
        <a:noFill/>
        <a:ln>
          <a:solidFill>
            <a:schemeClr val="tx1"/>
          </a:solidFill>
        </a:ln>
        <a:effectLst/>
      </c:spPr>
    </c:plotArea>
    <c:legend>
      <c:legendPos val="r"/>
      <c:legendEntry>
        <c:idx val="4"/>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legendEntry>
      <c:layout>
        <c:manualLayout>
          <c:xMode val="edge"/>
          <c:yMode val="edge"/>
          <c:x val="0.90033544444444447"/>
          <c:y val="7.3663405512030128E-2"/>
          <c:w val="8.5960666666666671E-2"/>
          <c:h val="0.268125"/>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nl-NL" sz="1800" b="1" i="0" u="sng" kern="1200" spc="100" baseline="0">
                <a:ln>
                  <a:noFill/>
                </a:ln>
                <a:solidFill>
                  <a:srgbClr val="000000"/>
                </a:solidFill>
                <a:effectLst/>
              </a:rPr>
              <a:t>COVID-19 cases</a:t>
            </a:r>
            <a:r>
              <a:rPr lang="nl-NL" sz="2000" b="1" i="0" u="sng" kern="1200" spc="100" baseline="0">
                <a:ln>
                  <a:noFill/>
                </a:ln>
                <a:solidFill>
                  <a:srgbClr val="000000"/>
                </a:solidFill>
                <a:effectLst/>
              </a:rPr>
              <a:t> per 100.000</a:t>
            </a:r>
            <a:endParaRPr lang="en-NL" sz="1200">
              <a:effectLst/>
            </a:endParaRPr>
          </a:p>
          <a:p>
            <a:pPr algn="ctr">
              <a:defRPr/>
            </a:pPr>
            <a:r>
              <a:rPr lang="nl-NL" sz="1000" b="0" i="0" kern="1200" spc="100" baseline="0">
                <a:ln>
                  <a:noFill/>
                </a:ln>
                <a:solidFill>
                  <a:srgbClr val="404040"/>
                </a:solidFill>
                <a:effectLst/>
              </a:rPr>
              <a:t>    *source: RIVM/CBS, March 29th, 2020</a:t>
            </a:r>
            <a:endParaRPr lang="en-NL" sz="1000" b="0">
              <a:effectLst/>
            </a:endParaRPr>
          </a:p>
        </c:rich>
      </c:tx>
      <c:layout>
        <c:manualLayout>
          <c:xMode val="edge"/>
          <c:yMode val="edge"/>
          <c:x val="0.28502615069807646"/>
          <c:y val="2.2930555555555555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2.0414447279784344E-2"/>
          <c:y val="7.6164722222222217E-2"/>
          <c:w val="0.97883333039351816"/>
          <c:h val="0.80066347222222234"/>
        </c:manualLayout>
      </c:layout>
      <c:barChart>
        <c:barDir val="col"/>
        <c:grouping val="clustered"/>
        <c:varyColors val="0"/>
        <c:ser>
          <c:idx val="0"/>
          <c:order val="0"/>
          <c:tx>
            <c:strRef>
              <c:f>Provinces!$I$220</c:f>
              <c:strCache>
                <c:ptCount val="1"/>
                <c:pt idx="0">
                  <c:v>besmetting per 100.000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Provinces!$E$221:$E$232</c:f>
              <c:strCache>
                <c:ptCount val="12"/>
                <c:pt idx="0">
                  <c:v>North Brabant</c:v>
                </c:pt>
                <c:pt idx="1">
                  <c:v>Limburg</c:v>
                </c:pt>
                <c:pt idx="2">
                  <c:v>Utrecht</c:v>
                </c:pt>
                <c:pt idx="3">
                  <c:v>Gelderland</c:v>
                </c:pt>
                <c:pt idx="4">
                  <c:v>Overijssel</c:v>
                </c:pt>
                <c:pt idx="5">
                  <c:v>North Holland</c:v>
                </c:pt>
                <c:pt idx="6">
                  <c:v>South Holland</c:v>
                </c:pt>
                <c:pt idx="7">
                  <c:v>Zeeland</c:v>
                </c:pt>
                <c:pt idx="8">
                  <c:v>Flevoland</c:v>
                </c:pt>
                <c:pt idx="9">
                  <c:v>Drenthe</c:v>
                </c:pt>
                <c:pt idx="10">
                  <c:v>Groningen</c:v>
                </c:pt>
                <c:pt idx="11">
                  <c:v>Friesland </c:v>
                </c:pt>
              </c:strCache>
            </c:strRef>
          </c:cat>
          <c:val>
            <c:numRef>
              <c:f>Provinces!$I$221:$I$232</c:f>
              <c:numCache>
                <c:formatCode>0.0</c:formatCode>
                <c:ptCount val="12"/>
                <c:pt idx="0">
                  <c:v>159.31766475568691</c:v>
                </c:pt>
                <c:pt idx="1">
                  <c:v>157.72080016899935</c:v>
                </c:pt>
                <c:pt idx="2">
                  <c:v>98.156502794508256</c:v>
                </c:pt>
                <c:pt idx="3">
                  <c:v>95.151720256818578</c:v>
                </c:pt>
                <c:pt idx="4">
                  <c:v>90.924731182795696</c:v>
                </c:pt>
                <c:pt idx="5">
                  <c:v>88.414719904876051</c:v>
                </c:pt>
                <c:pt idx="6">
                  <c:v>75.958889980949607</c:v>
                </c:pt>
                <c:pt idx="7">
                  <c:v>61.274669573085035</c:v>
                </c:pt>
                <c:pt idx="8">
                  <c:v>55.321895413247461</c:v>
                </c:pt>
                <c:pt idx="9">
                  <c:v>38.488262092910666</c:v>
                </c:pt>
                <c:pt idx="10">
                  <c:v>32.419833430308451</c:v>
                </c:pt>
                <c:pt idx="11">
                  <c:v>30.310303656930444</c:v>
                </c:pt>
              </c:numCache>
            </c:numRef>
          </c:val>
          <c:extLst>
            <c:ext xmlns:c16="http://schemas.microsoft.com/office/drawing/2014/chart" uri="{C3380CC4-5D6E-409C-BE32-E72D297353CC}">
              <c16:uniqueId val="{00000000-4AF0-4185-9DCB-EB81FD9CEFA2}"/>
            </c:ext>
          </c:extLst>
        </c:ser>
        <c:dLbls>
          <c:showLegendKey val="0"/>
          <c:showVal val="0"/>
          <c:showCatName val="0"/>
          <c:showSerName val="0"/>
          <c:showPercent val="0"/>
          <c:showBubbleSize val="0"/>
        </c:dLbls>
        <c:gapWidth val="38"/>
        <c:axId val="573238168"/>
        <c:axId val="567824944"/>
      </c:barChart>
      <c:lineChart>
        <c:grouping val="standard"/>
        <c:varyColors val="0"/>
        <c:ser>
          <c:idx val="1"/>
          <c:order val="1"/>
          <c:tx>
            <c:strRef>
              <c:f>Provinces!$K$220</c:f>
              <c:strCache>
                <c:ptCount val="1"/>
                <c:pt idx="0">
                  <c:v>Netherlands average: 56,08</c:v>
                </c:pt>
              </c:strCache>
            </c:strRef>
          </c:tx>
          <c:spPr>
            <a:ln w="28575" cap="rnd">
              <a:solidFill>
                <a:schemeClr val="accent2"/>
              </a:solidFill>
              <a:round/>
            </a:ln>
            <a:effectLst/>
          </c:spPr>
          <c:marker>
            <c:symbol val="none"/>
          </c:marker>
          <c:cat>
            <c:strRef>
              <c:f>Provinces!$E$221:$E$232</c:f>
              <c:strCache>
                <c:ptCount val="12"/>
                <c:pt idx="0">
                  <c:v>North Brabant</c:v>
                </c:pt>
                <c:pt idx="1">
                  <c:v>Limburg</c:v>
                </c:pt>
                <c:pt idx="2">
                  <c:v>Utrecht</c:v>
                </c:pt>
                <c:pt idx="3">
                  <c:v>Gelderland</c:v>
                </c:pt>
                <c:pt idx="4">
                  <c:v>Overijssel</c:v>
                </c:pt>
                <c:pt idx="5">
                  <c:v>North Holland</c:v>
                </c:pt>
                <c:pt idx="6">
                  <c:v>South Holland</c:v>
                </c:pt>
                <c:pt idx="7">
                  <c:v>Zeeland</c:v>
                </c:pt>
                <c:pt idx="8">
                  <c:v>Flevoland</c:v>
                </c:pt>
                <c:pt idx="9">
                  <c:v>Drenthe</c:v>
                </c:pt>
                <c:pt idx="10">
                  <c:v>Groningen</c:v>
                </c:pt>
                <c:pt idx="11">
                  <c:v>Friesland </c:v>
                </c:pt>
              </c:strCache>
            </c:strRef>
          </c:cat>
          <c:val>
            <c:numRef>
              <c:f>Provinces!$K$221:$K$232</c:f>
              <c:numCache>
                <c:formatCode>0.00</c:formatCode>
                <c:ptCount val="12"/>
                <c:pt idx="0">
                  <c:v>97.653035662371636</c:v>
                </c:pt>
                <c:pt idx="1">
                  <c:v>97.653035662371636</c:v>
                </c:pt>
                <c:pt idx="2">
                  <c:v>97.653035662371636</c:v>
                </c:pt>
                <c:pt idx="3">
                  <c:v>97.653035662371636</c:v>
                </c:pt>
                <c:pt idx="4">
                  <c:v>97.653035662371636</c:v>
                </c:pt>
                <c:pt idx="5">
                  <c:v>97.653035662371636</c:v>
                </c:pt>
                <c:pt idx="6">
                  <c:v>97.653035662371636</c:v>
                </c:pt>
                <c:pt idx="7">
                  <c:v>97.653035662371636</c:v>
                </c:pt>
                <c:pt idx="8">
                  <c:v>97.653035662371636</c:v>
                </c:pt>
                <c:pt idx="9">
                  <c:v>97.653035662371636</c:v>
                </c:pt>
                <c:pt idx="10">
                  <c:v>97.653035662371636</c:v>
                </c:pt>
                <c:pt idx="11">
                  <c:v>97.653035662371636</c:v>
                </c:pt>
              </c:numCache>
            </c:numRef>
          </c:val>
          <c:smooth val="0"/>
          <c:extLst>
            <c:ext xmlns:c16="http://schemas.microsoft.com/office/drawing/2014/chart" uri="{C3380CC4-5D6E-409C-BE32-E72D297353CC}">
              <c16:uniqueId val="{00000001-4AF0-4185-9DCB-EB81FD9CEFA2}"/>
            </c:ext>
          </c:extLst>
        </c:ser>
        <c:dLbls>
          <c:showLegendKey val="0"/>
          <c:showVal val="0"/>
          <c:showCatName val="0"/>
          <c:showSerName val="0"/>
          <c:showPercent val="0"/>
          <c:showBubbleSize val="0"/>
        </c:dLbls>
        <c:marker val="1"/>
        <c:smooth val="0"/>
        <c:axId val="573238168"/>
        <c:axId val="567824944"/>
      </c:lineChart>
      <c:catAx>
        <c:axId val="573238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567824944"/>
        <c:crosses val="autoZero"/>
        <c:auto val="1"/>
        <c:lblAlgn val="ctr"/>
        <c:lblOffset val="100"/>
        <c:noMultiLvlLbl val="0"/>
      </c:catAx>
      <c:valAx>
        <c:axId val="567824944"/>
        <c:scaling>
          <c:orientation val="minMax"/>
        </c:scaling>
        <c:delete val="1"/>
        <c:axPos val="l"/>
        <c:numFmt formatCode="0.0" sourceLinked="1"/>
        <c:majorTickMark val="none"/>
        <c:minorTickMark val="none"/>
        <c:tickLblPos val="nextTo"/>
        <c:crossAx val="573238168"/>
        <c:crosses val="autoZero"/>
        <c:crossBetween val="between"/>
      </c:valAx>
      <c:spPr>
        <a:noFill/>
        <a:ln w="25400">
          <a:noFill/>
        </a:ln>
        <a:effectLst/>
      </c:spPr>
    </c:plotArea>
    <c:legend>
      <c:legendPos val="b"/>
      <c:legendEntry>
        <c:idx val="0"/>
        <c:delete val="1"/>
      </c:legendEntry>
      <c:layout>
        <c:manualLayout>
          <c:xMode val="edge"/>
          <c:yMode val="edge"/>
          <c:x val="0.54442222222222225"/>
          <c:y val="0.21176194444444449"/>
          <c:w val="0.35696058965632771"/>
          <c:h val="2.9765833333333339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u="none">
                <a:solidFill>
                  <a:schemeClr val="bg2">
                    <a:lumMod val="50000"/>
                  </a:schemeClr>
                </a:solidFill>
              </a:rPr>
              <a:t>Cumulative number of COVID-19 cases per province in NL</a:t>
            </a:r>
            <a:endParaRPr lang="nl-NL" sz="900" u="none">
              <a:solidFill>
                <a:schemeClr val="bg2">
                  <a:lumMod val="50000"/>
                </a:schemeClr>
              </a:solidFill>
            </a:endParaRPr>
          </a:p>
        </c:rich>
      </c:tx>
      <c:layout>
        <c:manualLayout>
          <c:xMode val="edge"/>
          <c:yMode val="edge"/>
          <c:x val="0.14782069444444446"/>
          <c:y val="5.38850000000000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0.11799250000000001"/>
          <c:y val="0.1089026388888889"/>
          <c:w val="0.68626666666666658"/>
          <c:h val="0.82726791666666666"/>
        </c:manualLayout>
      </c:layout>
      <c:lineChart>
        <c:grouping val="standard"/>
        <c:varyColors val="0"/>
        <c:ser>
          <c:idx val="1"/>
          <c:order val="0"/>
          <c:tx>
            <c:strRef>
              <c:f>Provinces!$C$52</c:f>
              <c:strCache>
                <c:ptCount val="1"/>
                <c:pt idx="0">
                  <c:v>South Holland</c:v>
                </c:pt>
              </c:strCache>
            </c:strRef>
          </c:tx>
          <c:spPr>
            <a:ln w="53975" cap="rnd">
              <a:solidFill>
                <a:schemeClr val="accent2">
                  <a:lumMod val="50000"/>
                </a:schemeClr>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Provinces!$D$52:$HQ$52</c15:sqref>
                  </c15:fullRef>
                </c:ext>
              </c:extLst>
              <c:f>(Provinces!$D$52:$DM$52,Provinces!$DO$52:$GJ$52)</c:f>
              <c:numCache>
                <c:formatCode>General</c:formatCode>
                <c:ptCount val="188"/>
                <c:pt idx="0">
                  <c:v>3</c:v>
                </c:pt>
                <c:pt idx="1">
                  <c:v>7</c:v>
                </c:pt>
                <c:pt idx="2">
                  <c:v>12</c:v>
                </c:pt>
                <c:pt idx="3">
                  <c:v>20</c:v>
                </c:pt>
                <c:pt idx="4">
                  <c:v>29</c:v>
                </c:pt>
                <c:pt idx="5">
                  <c:v>31</c:v>
                </c:pt>
                <c:pt idx="6">
                  <c:v>36</c:v>
                </c:pt>
                <c:pt idx="7">
                  <c:v>46</c:v>
                </c:pt>
                <c:pt idx="8">
                  <c:v>50</c:v>
                </c:pt>
                <c:pt idx="9">
                  <c:v>63</c:v>
                </c:pt>
                <c:pt idx="10">
                  <c:v>83</c:v>
                </c:pt>
                <c:pt idx="11">
                  <c:v>97</c:v>
                </c:pt>
                <c:pt idx="12">
                  <c:v>115</c:v>
                </c:pt>
                <c:pt idx="13">
                  <c:v>145</c:v>
                </c:pt>
                <c:pt idx="14">
                  <c:v>186</c:v>
                </c:pt>
                <c:pt idx="15">
                  <c:v>241</c:v>
                </c:pt>
                <c:pt idx="16">
                  <c:v>312</c:v>
                </c:pt>
                <c:pt idx="17">
                  <c:v>539</c:v>
                </c:pt>
                <c:pt idx="18">
                  <c:v>491</c:v>
                </c:pt>
                <c:pt idx="19">
                  <c:v>591</c:v>
                </c:pt>
                <c:pt idx="20">
                  <c:v>653</c:v>
                </c:pt>
                <c:pt idx="21">
                  <c:v>767</c:v>
                </c:pt>
                <c:pt idx="22">
                  <c:v>895</c:v>
                </c:pt>
                <c:pt idx="23">
                  <c:v>1050</c:v>
                </c:pt>
                <c:pt idx="24">
                  <c:v>1257</c:v>
                </c:pt>
                <c:pt idx="25">
                  <c:v>1515</c:v>
                </c:pt>
                <c:pt idx="26">
                  <c:v>1675</c:v>
                </c:pt>
                <c:pt idx="27">
                  <c:v>1817</c:v>
                </c:pt>
                <c:pt idx="28">
                  <c:v>1956</c:v>
                </c:pt>
                <c:pt idx="29">
                  <c:v>2204</c:v>
                </c:pt>
                <c:pt idx="30" formatCode="0">
                  <c:v>2426</c:v>
                </c:pt>
                <c:pt idx="31" formatCode="0">
                  <c:v>2631</c:v>
                </c:pt>
                <c:pt idx="32" formatCode="0">
                  <c:v>2827</c:v>
                </c:pt>
                <c:pt idx="33">
                  <c:v>3125</c:v>
                </c:pt>
                <c:pt idx="34" formatCode="0">
                  <c:v>3372</c:v>
                </c:pt>
                <c:pt idx="35">
                  <c:v>3511</c:v>
                </c:pt>
                <c:pt idx="36">
                  <c:v>3755</c:v>
                </c:pt>
                <c:pt idx="37">
                  <c:v>4072</c:v>
                </c:pt>
                <c:pt idx="38">
                  <c:v>4282</c:v>
                </c:pt>
                <c:pt idx="39">
                  <c:v>4693</c:v>
                </c:pt>
                <c:pt idx="40">
                  <c:v>4917</c:v>
                </c:pt>
                <c:pt idx="41">
                  <c:v>5177</c:v>
                </c:pt>
                <c:pt idx="42">
                  <c:v>5318</c:v>
                </c:pt>
                <c:pt idx="43">
                  <c:v>5513</c:v>
                </c:pt>
                <c:pt idx="44">
                  <c:v>5787</c:v>
                </c:pt>
                <c:pt idx="45">
                  <c:v>6047</c:v>
                </c:pt>
                <c:pt idx="46">
                  <c:v>6351</c:v>
                </c:pt>
                <c:pt idx="47">
                  <c:v>6612</c:v>
                </c:pt>
                <c:pt idx="48">
                  <c:v>6753</c:v>
                </c:pt>
                <c:pt idx="49">
                  <c:v>6898</c:v>
                </c:pt>
                <c:pt idx="50">
                  <c:v>7063</c:v>
                </c:pt>
                <c:pt idx="51">
                  <c:v>7274</c:v>
                </c:pt>
                <c:pt idx="52">
                  <c:v>7456</c:v>
                </c:pt>
                <c:pt idx="53">
                  <c:v>7642</c:v>
                </c:pt>
                <c:pt idx="54">
                  <c:v>7784</c:v>
                </c:pt>
                <c:pt idx="55">
                  <c:v>7880</c:v>
                </c:pt>
                <c:pt idx="56">
                  <c:v>7899</c:v>
                </c:pt>
                <c:pt idx="57">
                  <c:v>7995</c:v>
                </c:pt>
                <c:pt idx="58">
                  <c:v>8133</c:v>
                </c:pt>
                <c:pt idx="59">
                  <c:v>8251</c:v>
                </c:pt>
                <c:pt idx="60">
                  <c:v>8345</c:v>
                </c:pt>
                <c:pt idx="61">
                  <c:v>8435</c:v>
                </c:pt>
                <c:pt idx="62">
                  <c:v>8466</c:v>
                </c:pt>
                <c:pt idx="63">
                  <c:v>8544</c:v>
                </c:pt>
                <c:pt idx="64">
                  <c:v>8599</c:v>
                </c:pt>
                <c:pt idx="65">
                  <c:v>8696</c:v>
                </c:pt>
                <c:pt idx="66">
                  <c:v>8776</c:v>
                </c:pt>
                <c:pt idx="67">
                  <c:v>8859</c:v>
                </c:pt>
                <c:pt idx="68">
                  <c:v>8928</c:v>
                </c:pt>
                <c:pt idx="69">
                  <c:v>8974</c:v>
                </c:pt>
                <c:pt idx="70">
                  <c:v>9035</c:v>
                </c:pt>
                <c:pt idx="71">
                  <c:v>9132</c:v>
                </c:pt>
                <c:pt idx="72">
                  <c:v>9219</c:v>
                </c:pt>
                <c:pt idx="73">
                  <c:v>9275</c:v>
                </c:pt>
                <c:pt idx="74">
                  <c:v>9331</c:v>
                </c:pt>
                <c:pt idx="75">
                  <c:v>9370</c:v>
                </c:pt>
                <c:pt idx="76">
                  <c:v>9432</c:v>
                </c:pt>
                <c:pt idx="77">
                  <c:v>9467</c:v>
                </c:pt>
                <c:pt idx="78">
                  <c:v>9526</c:v>
                </c:pt>
                <c:pt idx="79">
                  <c:v>9618</c:v>
                </c:pt>
                <c:pt idx="80">
                  <c:v>9667</c:v>
                </c:pt>
                <c:pt idx="81">
                  <c:v>9704</c:v>
                </c:pt>
                <c:pt idx="82">
                  <c:v>9749</c:v>
                </c:pt>
                <c:pt idx="83">
                  <c:v>9799</c:v>
                </c:pt>
                <c:pt idx="84" formatCode="0">
                  <c:v>9830</c:v>
                </c:pt>
                <c:pt idx="85">
                  <c:v>9895</c:v>
                </c:pt>
                <c:pt idx="86">
                  <c:v>9934</c:v>
                </c:pt>
                <c:pt idx="87">
                  <c:v>9976</c:v>
                </c:pt>
                <c:pt idx="88">
                  <c:v>10004</c:v>
                </c:pt>
                <c:pt idx="89">
                  <c:v>10035</c:v>
                </c:pt>
                <c:pt idx="90">
                  <c:v>10070</c:v>
                </c:pt>
                <c:pt idx="91">
                  <c:v>10094</c:v>
                </c:pt>
                <c:pt idx="92">
                  <c:v>10120</c:v>
                </c:pt>
                <c:pt idx="93">
                  <c:v>10186</c:v>
                </c:pt>
                <c:pt idx="94">
                  <c:v>10247</c:v>
                </c:pt>
                <c:pt idx="95">
                  <c:v>10317</c:v>
                </c:pt>
                <c:pt idx="96">
                  <c:v>10375</c:v>
                </c:pt>
                <c:pt idx="97">
                  <c:v>10413</c:v>
                </c:pt>
                <c:pt idx="98">
                  <c:v>10489</c:v>
                </c:pt>
                <c:pt idx="99" formatCode="0">
                  <c:v>10539</c:v>
                </c:pt>
                <c:pt idx="100">
                  <c:v>10595</c:v>
                </c:pt>
                <c:pt idx="101">
                  <c:v>10679</c:v>
                </c:pt>
                <c:pt idx="102">
                  <c:v>10734</c:v>
                </c:pt>
                <c:pt idx="103">
                  <c:v>10775</c:v>
                </c:pt>
                <c:pt idx="104">
                  <c:v>10820</c:v>
                </c:pt>
                <c:pt idx="105">
                  <c:v>10867</c:v>
                </c:pt>
                <c:pt idx="106">
                  <c:v>10907</c:v>
                </c:pt>
                <c:pt idx="107">
                  <c:v>10954</c:v>
                </c:pt>
                <c:pt idx="108">
                  <c:v>10993</c:v>
                </c:pt>
                <c:pt idx="109">
                  <c:v>11027</c:v>
                </c:pt>
                <c:pt idx="110">
                  <c:v>11052</c:v>
                </c:pt>
                <c:pt idx="111">
                  <c:v>11077</c:v>
                </c:pt>
                <c:pt idx="112">
                  <c:v>11102</c:v>
                </c:pt>
                <c:pt idx="113">
                  <c:v>11127</c:v>
                </c:pt>
                <c:pt idx="114">
                  <c:v>11207</c:v>
                </c:pt>
                <c:pt idx="115">
                  <c:v>11229</c:v>
                </c:pt>
                <c:pt idx="116">
                  <c:v>11266</c:v>
                </c:pt>
                <c:pt idx="117">
                  <c:v>11300</c:v>
                </c:pt>
                <c:pt idx="118">
                  <c:v>11327</c:v>
                </c:pt>
                <c:pt idx="119">
                  <c:v>11353</c:v>
                </c:pt>
                <c:pt idx="120">
                  <c:v>11385</c:v>
                </c:pt>
                <c:pt idx="121">
                  <c:v>11417</c:v>
                </c:pt>
                <c:pt idx="122">
                  <c:v>11438</c:v>
                </c:pt>
                <c:pt idx="123">
                  <c:v>11465</c:v>
                </c:pt>
                <c:pt idx="124">
                  <c:v>11484</c:v>
                </c:pt>
                <c:pt idx="125">
                  <c:v>11494</c:v>
                </c:pt>
                <c:pt idx="126">
                  <c:v>11512</c:v>
                </c:pt>
                <c:pt idx="127">
                  <c:v>11536</c:v>
                </c:pt>
                <c:pt idx="128">
                  <c:v>11554</c:v>
                </c:pt>
                <c:pt idx="129">
                  <c:v>11589</c:v>
                </c:pt>
                <c:pt idx="130">
                  <c:v>11639</c:v>
                </c:pt>
                <c:pt idx="131">
                  <c:v>11664</c:v>
                </c:pt>
                <c:pt idx="132">
                  <c:v>11716</c:v>
                </c:pt>
                <c:pt idx="133">
                  <c:v>11764</c:v>
                </c:pt>
                <c:pt idx="134">
                  <c:v>11811</c:v>
                </c:pt>
                <c:pt idx="135">
                  <c:v>11858</c:v>
                </c:pt>
                <c:pt idx="136">
                  <c:v>11907</c:v>
                </c:pt>
                <c:pt idx="137">
                  <c:v>11959</c:v>
                </c:pt>
                <c:pt idx="138">
                  <c:v>12033</c:v>
                </c:pt>
                <c:pt idx="139">
                  <c:v>12113</c:v>
                </c:pt>
                <c:pt idx="140">
                  <c:v>12188</c:v>
                </c:pt>
                <c:pt idx="141">
                  <c:v>12280</c:v>
                </c:pt>
                <c:pt idx="142">
                  <c:v>12381</c:v>
                </c:pt>
                <c:pt idx="143">
                  <c:v>12428</c:v>
                </c:pt>
                <c:pt idx="144">
                  <c:v>12527</c:v>
                </c:pt>
                <c:pt idx="145">
                  <c:v>12620</c:v>
                </c:pt>
                <c:pt idx="146">
                  <c:v>12731</c:v>
                </c:pt>
                <c:pt idx="147">
                  <c:v>12842</c:v>
                </c:pt>
                <c:pt idx="148">
                  <c:v>12991</c:v>
                </c:pt>
                <c:pt idx="149">
                  <c:v>13146</c:v>
                </c:pt>
                <c:pt idx="150">
                  <c:v>13353</c:v>
                </c:pt>
                <c:pt idx="151">
                  <c:v>13536</c:v>
                </c:pt>
                <c:pt idx="152">
                  <c:v>13732</c:v>
                </c:pt>
                <c:pt idx="153">
                  <c:v>13924</c:v>
                </c:pt>
                <c:pt idx="154">
                  <c:v>14141</c:v>
                </c:pt>
                <c:pt idx="155">
                  <c:v>14382</c:v>
                </c:pt>
                <c:pt idx="156">
                  <c:v>14603</c:v>
                </c:pt>
                <c:pt idx="157">
                  <c:v>14786</c:v>
                </c:pt>
                <c:pt idx="158">
                  <c:v>15029</c:v>
                </c:pt>
                <c:pt idx="159">
                  <c:v>15284</c:v>
                </c:pt>
                <c:pt idx="160">
                  <c:v>15572</c:v>
                </c:pt>
                <c:pt idx="161">
                  <c:v>15869</c:v>
                </c:pt>
                <c:pt idx="162">
                  <c:v>16120</c:v>
                </c:pt>
                <c:pt idx="163">
                  <c:v>16349</c:v>
                </c:pt>
                <c:pt idx="164">
                  <c:v>16619</c:v>
                </c:pt>
                <c:pt idx="165">
                  <c:v>16787</c:v>
                </c:pt>
                <c:pt idx="166">
                  <c:v>16944</c:v>
                </c:pt>
                <c:pt idx="167">
                  <c:v>17105</c:v>
                </c:pt>
                <c:pt idx="168">
                  <c:v>17293</c:v>
                </c:pt>
                <c:pt idx="169">
                  <c:v>17474</c:v>
                </c:pt>
                <c:pt idx="170">
                  <c:v>17635</c:v>
                </c:pt>
                <c:pt idx="171">
                  <c:v>17827</c:v>
                </c:pt>
                <c:pt idx="172">
                  <c:v>17954</c:v>
                </c:pt>
                <c:pt idx="173">
                  <c:v>18141</c:v>
                </c:pt>
                <c:pt idx="174">
                  <c:v>18238</c:v>
                </c:pt>
                <c:pt idx="175">
                  <c:v>18444</c:v>
                </c:pt>
                <c:pt idx="176">
                  <c:v>18609</c:v>
                </c:pt>
                <c:pt idx="177">
                  <c:v>18760</c:v>
                </c:pt>
                <c:pt idx="178">
                  <c:v>18898</c:v>
                </c:pt>
                <c:pt idx="179">
                  <c:v>19104</c:v>
                </c:pt>
                <c:pt idx="180">
                  <c:v>19269</c:v>
                </c:pt>
                <c:pt idx="181">
                  <c:v>19446</c:v>
                </c:pt>
                <c:pt idx="182">
                  <c:v>19734</c:v>
                </c:pt>
                <c:pt idx="183">
                  <c:v>19983</c:v>
                </c:pt>
                <c:pt idx="184">
                  <c:v>20262</c:v>
                </c:pt>
                <c:pt idx="185">
                  <c:v>20464</c:v>
                </c:pt>
              </c:numCache>
            </c:numRef>
          </c:val>
          <c:smooth val="0"/>
          <c:extLst>
            <c:ext xmlns:c16="http://schemas.microsoft.com/office/drawing/2014/chart" uri="{C3380CC4-5D6E-409C-BE32-E72D297353CC}">
              <c16:uniqueId val="{00000000-FBD2-4BE5-BB44-E200FF3017D4}"/>
            </c:ext>
          </c:extLst>
        </c:ser>
        <c:ser>
          <c:idx val="2"/>
          <c:order val="1"/>
          <c:tx>
            <c:strRef>
              <c:f>Provinces!$C$53</c:f>
              <c:strCache>
                <c:ptCount val="1"/>
                <c:pt idx="0">
                  <c:v>North Holland</c:v>
                </c:pt>
              </c:strCache>
            </c:strRef>
          </c:tx>
          <c:spPr>
            <a:ln w="47625" cap="rnd">
              <a:solidFill>
                <a:srgbClr val="C00000"/>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Provinces!$D$53:$HQ$53</c15:sqref>
                  </c15:fullRef>
                </c:ext>
              </c:extLst>
              <c:f>(Provinces!$D$53:$DM$53,Provinces!$DO$53:$GJ$53)</c:f>
              <c:numCache>
                <c:formatCode>General</c:formatCode>
                <c:ptCount val="188"/>
                <c:pt idx="0">
                  <c:v>4</c:v>
                </c:pt>
                <c:pt idx="1">
                  <c:v>7</c:v>
                </c:pt>
                <c:pt idx="2">
                  <c:v>9</c:v>
                </c:pt>
                <c:pt idx="3">
                  <c:v>10</c:v>
                </c:pt>
                <c:pt idx="4">
                  <c:v>17</c:v>
                </c:pt>
                <c:pt idx="5">
                  <c:v>22</c:v>
                </c:pt>
                <c:pt idx="6">
                  <c:v>23</c:v>
                </c:pt>
                <c:pt idx="7">
                  <c:v>29</c:v>
                </c:pt>
                <c:pt idx="8">
                  <c:v>49</c:v>
                </c:pt>
                <c:pt idx="9">
                  <c:v>42</c:v>
                </c:pt>
                <c:pt idx="10">
                  <c:v>66</c:v>
                </c:pt>
                <c:pt idx="11">
                  <c:v>89</c:v>
                </c:pt>
                <c:pt idx="12">
                  <c:v>101</c:v>
                </c:pt>
                <c:pt idx="13">
                  <c:v>129</c:v>
                </c:pt>
                <c:pt idx="14">
                  <c:v>166</c:v>
                </c:pt>
                <c:pt idx="15">
                  <c:v>194</c:v>
                </c:pt>
                <c:pt idx="16">
                  <c:v>265</c:v>
                </c:pt>
                <c:pt idx="17">
                  <c:v>492</c:v>
                </c:pt>
                <c:pt idx="18">
                  <c:v>459</c:v>
                </c:pt>
                <c:pt idx="19">
                  <c:v>533</c:v>
                </c:pt>
                <c:pt idx="20">
                  <c:v>599</c:v>
                </c:pt>
                <c:pt idx="21">
                  <c:v>738</c:v>
                </c:pt>
                <c:pt idx="22">
                  <c:v>868</c:v>
                </c:pt>
                <c:pt idx="23">
                  <c:v>1027</c:v>
                </c:pt>
                <c:pt idx="24">
                  <c:v>1232</c:v>
                </c:pt>
                <c:pt idx="25">
                  <c:v>1399</c:v>
                </c:pt>
                <c:pt idx="26">
                  <c:v>1552</c:v>
                </c:pt>
                <c:pt idx="27">
                  <c:v>1699</c:v>
                </c:pt>
                <c:pt idx="28">
                  <c:v>1844</c:v>
                </c:pt>
                <c:pt idx="29">
                  <c:v>2015</c:v>
                </c:pt>
                <c:pt idx="30" formatCode="0">
                  <c:v>2199</c:v>
                </c:pt>
                <c:pt idx="31" formatCode="0">
                  <c:v>2370</c:v>
                </c:pt>
                <c:pt idx="32" formatCode="0">
                  <c:v>2543</c:v>
                </c:pt>
                <c:pt idx="33">
                  <c:v>2772</c:v>
                </c:pt>
                <c:pt idx="34">
                  <c:v>2888</c:v>
                </c:pt>
                <c:pt idx="35">
                  <c:v>3011</c:v>
                </c:pt>
                <c:pt idx="36">
                  <c:v>3141</c:v>
                </c:pt>
                <c:pt idx="37">
                  <c:v>3318</c:v>
                </c:pt>
                <c:pt idx="38">
                  <c:v>3550</c:v>
                </c:pt>
                <c:pt idx="39">
                  <c:v>3707</c:v>
                </c:pt>
                <c:pt idx="40">
                  <c:v>3891</c:v>
                </c:pt>
                <c:pt idx="41">
                  <c:v>3987</c:v>
                </c:pt>
                <c:pt idx="42">
                  <c:v>4087</c:v>
                </c:pt>
                <c:pt idx="43">
                  <c:v>4194</c:v>
                </c:pt>
                <c:pt idx="44">
                  <c:v>4327</c:v>
                </c:pt>
                <c:pt idx="45">
                  <c:v>4533</c:v>
                </c:pt>
                <c:pt idx="46">
                  <c:v>4688</c:v>
                </c:pt>
                <c:pt idx="47">
                  <c:v>4818</c:v>
                </c:pt>
                <c:pt idx="48">
                  <c:v>4917</c:v>
                </c:pt>
                <c:pt idx="49">
                  <c:v>5018</c:v>
                </c:pt>
                <c:pt idx="50">
                  <c:v>5125</c:v>
                </c:pt>
                <c:pt idx="51">
                  <c:v>5266</c:v>
                </c:pt>
                <c:pt idx="52">
                  <c:v>5350</c:v>
                </c:pt>
                <c:pt idx="53">
                  <c:v>5424</c:v>
                </c:pt>
                <c:pt idx="54">
                  <c:v>5514</c:v>
                </c:pt>
                <c:pt idx="55">
                  <c:v>5559</c:v>
                </c:pt>
                <c:pt idx="56">
                  <c:v>5594</c:v>
                </c:pt>
                <c:pt idx="57">
                  <c:v>5663</c:v>
                </c:pt>
                <c:pt idx="58">
                  <c:v>5714</c:v>
                </c:pt>
                <c:pt idx="59">
                  <c:v>5793</c:v>
                </c:pt>
                <c:pt idx="60">
                  <c:v>5864</c:v>
                </c:pt>
                <c:pt idx="61">
                  <c:v>5898</c:v>
                </c:pt>
                <c:pt idx="62">
                  <c:v>5921</c:v>
                </c:pt>
                <c:pt idx="63">
                  <c:v>5991</c:v>
                </c:pt>
                <c:pt idx="64">
                  <c:v>6049</c:v>
                </c:pt>
                <c:pt idx="65">
                  <c:v>6099</c:v>
                </c:pt>
                <c:pt idx="66">
                  <c:v>6141</c:v>
                </c:pt>
                <c:pt idx="67">
                  <c:v>6190</c:v>
                </c:pt>
                <c:pt idx="68">
                  <c:v>6230</c:v>
                </c:pt>
                <c:pt idx="69">
                  <c:v>6265</c:v>
                </c:pt>
                <c:pt idx="70">
                  <c:v>6290</c:v>
                </c:pt>
                <c:pt idx="71">
                  <c:v>6323</c:v>
                </c:pt>
                <c:pt idx="72">
                  <c:v>6377</c:v>
                </c:pt>
                <c:pt idx="73">
                  <c:v>6416</c:v>
                </c:pt>
                <c:pt idx="74">
                  <c:v>6442</c:v>
                </c:pt>
                <c:pt idx="75">
                  <c:v>6456</c:v>
                </c:pt>
                <c:pt idx="76">
                  <c:v>6472</c:v>
                </c:pt>
                <c:pt idx="77">
                  <c:v>6489</c:v>
                </c:pt>
                <c:pt idx="78">
                  <c:v>6519</c:v>
                </c:pt>
                <c:pt idx="79">
                  <c:v>6551</c:v>
                </c:pt>
                <c:pt idx="80">
                  <c:v>6586</c:v>
                </c:pt>
                <c:pt idx="81">
                  <c:v>6608</c:v>
                </c:pt>
                <c:pt idx="82">
                  <c:v>6620</c:v>
                </c:pt>
                <c:pt idx="83">
                  <c:v>6630</c:v>
                </c:pt>
                <c:pt idx="84" formatCode="0">
                  <c:v>6637</c:v>
                </c:pt>
                <c:pt idx="85">
                  <c:v>6665</c:v>
                </c:pt>
                <c:pt idx="86">
                  <c:v>6676</c:v>
                </c:pt>
                <c:pt idx="87">
                  <c:v>6690</c:v>
                </c:pt>
                <c:pt idx="88">
                  <c:v>6711</c:v>
                </c:pt>
                <c:pt idx="89">
                  <c:v>6734</c:v>
                </c:pt>
                <c:pt idx="90">
                  <c:v>6743</c:v>
                </c:pt>
                <c:pt idx="91">
                  <c:v>6748</c:v>
                </c:pt>
                <c:pt idx="92">
                  <c:v>6756</c:v>
                </c:pt>
                <c:pt idx="93">
                  <c:v>6767</c:v>
                </c:pt>
                <c:pt idx="94">
                  <c:v>6778</c:v>
                </c:pt>
                <c:pt idx="95">
                  <c:v>6787</c:v>
                </c:pt>
                <c:pt idx="96">
                  <c:v>6870</c:v>
                </c:pt>
                <c:pt idx="97">
                  <c:v>6898</c:v>
                </c:pt>
                <c:pt idx="98">
                  <c:v>6912</c:v>
                </c:pt>
                <c:pt idx="99" formatCode="0">
                  <c:v>6945</c:v>
                </c:pt>
                <c:pt idx="100">
                  <c:v>6974</c:v>
                </c:pt>
                <c:pt idx="101">
                  <c:v>6989</c:v>
                </c:pt>
                <c:pt idx="102">
                  <c:v>7020</c:v>
                </c:pt>
                <c:pt idx="103">
                  <c:v>7042</c:v>
                </c:pt>
                <c:pt idx="104">
                  <c:v>7067</c:v>
                </c:pt>
                <c:pt idx="105">
                  <c:v>7098</c:v>
                </c:pt>
                <c:pt idx="106">
                  <c:v>7119</c:v>
                </c:pt>
                <c:pt idx="107">
                  <c:v>7143</c:v>
                </c:pt>
                <c:pt idx="108">
                  <c:v>7155</c:v>
                </c:pt>
                <c:pt idx="109">
                  <c:v>7165</c:v>
                </c:pt>
                <c:pt idx="110">
                  <c:v>7170</c:v>
                </c:pt>
                <c:pt idx="111">
                  <c:v>7177</c:v>
                </c:pt>
                <c:pt idx="112">
                  <c:v>7189</c:v>
                </c:pt>
                <c:pt idx="113">
                  <c:v>7206</c:v>
                </c:pt>
                <c:pt idx="114">
                  <c:v>7234</c:v>
                </c:pt>
                <c:pt idx="115">
                  <c:v>7247</c:v>
                </c:pt>
                <c:pt idx="116">
                  <c:v>7258</c:v>
                </c:pt>
                <c:pt idx="117">
                  <c:v>7267</c:v>
                </c:pt>
                <c:pt idx="118">
                  <c:v>7276</c:v>
                </c:pt>
                <c:pt idx="119">
                  <c:v>7288</c:v>
                </c:pt>
                <c:pt idx="120">
                  <c:v>7307</c:v>
                </c:pt>
                <c:pt idx="121">
                  <c:v>7327</c:v>
                </c:pt>
                <c:pt idx="122">
                  <c:v>7339</c:v>
                </c:pt>
                <c:pt idx="123">
                  <c:v>7349</c:v>
                </c:pt>
                <c:pt idx="124">
                  <c:v>7354</c:v>
                </c:pt>
                <c:pt idx="125">
                  <c:v>7361</c:v>
                </c:pt>
                <c:pt idx="126">
                  <c:v>7373</c:v>
                </c:pt>
                <c:pt idx="127">
                  <c:v>7380</c:v>
                </c:pt>
                <c:pt idx="128">
                  <c:v>7393</c:v>
                </c:pt>
                <c:pt idx="129">
                  <c:v>7406</c:v>
                </c:pt>
                <c:pt idx="130">
                  <c:v>7415</c:v>
                </c:pt>
                <c:pt idx="131">
                  <c:v>7431</c:v>
                </c:pt>
                <c:pt idx="132">
                  <c:v>7439</c:v>
                </c:pt>
                <c:pt idx="133">
                  <c:v>7453</c:v>
                </c:pt>
                <c:pt idx="134">
                  <c:v>7477</c:v>
                </c:pt>
                <c:pt idx="135">
                  <c:v>7496</c:v>
                </c:pt>
                <c:pt idx="136">
                  <c:v>7517</c:v>
                </c:pt>
                <c:pt idx="137">
                  <c:v>7560</c:v>
                </c:pt>
                <c:pt idx="138">
                  <c:v>7595</c:v>
                </c:pt>
                <c:pt idx="139">
                  <c:v>7631</c:v>
                </c:pt>
                <c:pt idx="140">
                  <c:v>7667</c:v>
                </c:pt>
                <c:pt idx="141">
                  <c:v>7699</c:v>
                </c:pt>
                <c:pt idx="142">
                  <c:v>7739</c:v>
                </c:pt>
                <c:pt idx="143">
                  <c:v>7770</c:v>
                </c:pt>
                <c:pt idx="144">
                  <c:v>7817</c:v>
                </c:pt>
                <c:pt idx="145">
                  <c:v>7878</c:v>
                </c:pt>
                <c:pt idx="146">
                  <c:v>7927</c:v>
                </c:pt>
                <c:pt idx="147">
                  <c:v>7972</c:v>
                </c:pt>
                <c:pt idx="148">
                  <c:v>8067</c:v>
                </c:pt>
                <c:pt idx="149">
                  <c:v>8139</c:v>
                </c:pt>
                <c:pt idx="150">
                  <c:v>8234</c:v>
                </c:pt>
                <c:pt idx="151">
                  <c:v>8293</c:v>
                </c:pt>
                <c:pt idx="152">
                  <c:v>8365</c:v>
                </c:pt>
                <c:pt idx="153">
                  <c:v>8543</c:v>
                </c:pt>
                <c:pt idx="154">
                  <c:v>8636</c:v>
                </c:pt>
                <c:pt idx="155">
                  <c:v>8834</c:v>
                </c:pt>
                <c:pt idx="156">
                  <c:v>8951</c:v>
                </c:pt>
                <c:pt idx="157">
                  <c:v>9086</c:v>
                </c:pt>
                <c:pt idx="158">
                  <c:v>9214</c:v>
                </c:pt>
                <c:pt idx="159">
                  <c:v>9425</c:v>
                </c:pt>
                <c:pt idx="160">
                  <c:v>9608</c:v>
                </c:pt>
                <c:pt idx="161">
                  <c:v>9764</c:v>
                </c:pt>
                <c:pt idx="162">
                  <c:v>9885</c:v>
                </c:pt>
                <c:pt idx="163">
                  <c:v>10080</c:v>
                </c:pt>
                <c:pt idx="164">
                  <c:v>10274</c:v>
                </c:pt>
                <c:pt idx="165">
                  <c:v>10405</c:v>
                </c:pt>
                <c:pt idx="166">
                  <c:v>10567</c:v>
                </c:pt>
                <c:pt idx="167">
                  <c:v>10724</c:v>
                </c:pt>
                <c:pt idx="168">
                  <c:v>10886</c:v>
                </c:pt>
                <c:pt idx="169">
                  <c:v>11049</c:v>
                </c:pt>
                <c:pt idx="170">
                  <c:v>11190</c:v>
                </c:pt>
                <c:pt idx="171">
                  <c:v>11278</c:v>
                </c:pt>
                <c:pt idx="172">
                  <c:v>11387</c:v>
                </c:pt>
                <c:pt idx="173">
                  <c:v>11553</c:v>
                </c:pt>
                <c:pt idx="174">
                  <c:v>11696</c:v>
                </c:pt>
                <c:pt idx="175">
                  <c:v>11828</c:v>
                </c:pt>
                <c:pt idx="176">
                  <c:v>11961</c:v>
                </c:pt>
                <c:pt idx="177">
                  <c:v>12094</c:v>
                </c:pt>
                <c:pt idx="178">
                  <c:v>12221</c:v>
                </c:pt>
                <c:pt idx="179">
                  <c:v>12325</c:v>
                </c:pt>
                <c:pt idx="180">
                  <c:v>12485</c:v>
                </c:pt>
                <c:pt idx="181">
                  <c:v>12617</c:v>
                </c:pt>
                <c:pt idx="182">
                  <c:v>12817</c:v>
                </c:pt>
                <c:pt idx="183">
                  <c:v>12970</c:v>
                </c:pt>
                <c:pt idx="184">
                  <c:v>13178</c:v>
                </c:pt>
                <c:pt idx="185">
                  <c:v>13362</c:v>
                </c:pt>
              </c:numCache>
            </c:numRef>
          </c:val>
          <c:smooth val="0"/>
          <c:extLst>
            <c:ext xmlns:c16="http://schemas.microsoft.com/office/drawing/2014/chart" uri="{C3380CC4-5D6E-409C-BE32-E72D297353CC}">
              <c16:uniqueId val="{00000001-FBD2-4BE5-BB44-E200FF3017D4}"/>
            </c:ext>
          </c:extLst>
        </c:ser>
        <c:ser>
          <c:idx val="3"/>
          <c:order val="2"/>
          <c:tx>
            <c:strRef>
              <c:f>Provinces!$C$54</c:f>
              <c:strCache>
                <c:ptCount val="1"/>
                <c:pt idx="0">
                  <c:v>North Brabant</c:v>
                </c:pt>
              </c:strCache>
            </c:strRef>
          </c:tx>
          <c:spPr>
            <a:ln w="44450" cap="rnd">
              <a:solidFill>
                <a:schemeClr val="accent2">
                  <a:lumMod val="75000"/>
                  <a:alpha val="67000"/>
                </a:schemeClr>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Provinces!$D$54:$HQ$54</c15:sqref>
                  </c15:fullRef>
                </c:ext>
              </c:extLst>
              <c:f>(Provinces!$D$54:$DM$54,Provinces!$DO$54:$GJ$54)</c:f>
              <c:numCache>
                <c:formatCode>General</c:formatCode>
                <c:ptCount val="188"/>
                <c:pt idx="0">
                  <c:v>12</c:v>
                </c:pt>
                <c:pt idx="1">
                  <c:v>17</c:v>
                </c:pt>
                <c:pt idx="2">
                  <c:v>26</c:v>
                </c:pt>
                <c:pt idx="3">
                  <c:v>41</c:v>
                </c:pt>
                <c:pt idx="4">
                  <c:v>61</c:v>
                </c:pt>
                <c:pt idx="5">
                  <c:v>96</c:v>
                </c:pt>
                <c:pt idx="6">
                  <c:v>141</c:v>
                </c:pt>
                <c:pt idx="7">
                  <c:v>168</c:v>
                </c:pt>
                <c:pt idx="8">
                  <c:v>212</c:v>
                </c:pt>
                <c:pt idx="9">
                  <c:v>265</c:v>
                </c:pt>
                <c:pt idx="10">
                  <c:v>377</c:v>
                </c:pt>
                <c:pt idx="11">
                  <c:v>424</c:v>
                </c:pt>
                <c:pt idx="12">
                  <c:v>477</c:v>
                </c:pt>
                <c:pt idx="13">
                  <c:v>589</c:v>
                </c:pt>
                <c:pt idx="14">
                  <c:v>662</c:v>
                </c:pt>
                <c:pt idx="15">
                  <c:v>759</c:v>
                </c:pt>
                <c:pt idx="16">
                  <c:v>870</c:v>
                </c:pt>
                <c:pt idx="17">
                  <c:v>1144</c:v>
                </c:pt>
                <c:pt idx="18">
                  <c:v>1179</c:v>
                </c:pt>
                <c:pt idx="19">
                  <c:v>1403</c:v>
                </c:pt>
                <c:pt idx="20">
                  <c:v>1558</c:v>
                </c:pt>
                <c:pt idx="21">
                  <c:v>1739</c:v>
                </c:pt>
                <c:pt idx="22">
                  <c:v>1916</c:v>
                </c:pt>
                <c:pt idx="23">
                  <c:v>2163</c:v>
                </c:pt>
                <c:pt idx="24">
                  <c:v>2490</c:v>
                </c:pt>
                <c:pt idx="25">
                  <c:v>2750</c:v>
                </c:pt>
                <c:pt idx="26">
                  <c:v>3020</c:v>
                </c:pt>
                <c:pt idx="27">
                  <c:v>3235</c:v>
                </c:pt>
                <c:pt idx="28">
                  <c:v>3415</c:v>
                </c:pt>
                <c:pt idx="29">
                  <c:v>3563</c:v>
                </c:pt>
                <c:pt idx="30" formatCode="0">
                  <c:v>3792</c:v>
                </c:pt>
                <c:pt idx="31" formatCode="0">
                  <c:v>3948</c:v>
                </c:pt>
                <c:pt idx="32" formatCode="0">
                  <c:v>4085</c:v>
                </c:pt>
                <c:pt idx="33">
                  <c:v>4262</c:v>
                </c:pt>
                <c:pt idx="34">
                  <c:v>4455</c:v>
                </c:pt>
                <c:pt idx="35">
                  <c:v>4611</c:v>
                </c:pt>
                <c:pt idx="36">
                  <c:v>4795</c:v>
                </c:pt>
                <c:pt idx="37">
                  <c:v>5009</c:v>
                </c:pt>
                <c:pt idx="38">
                  <c:v>5261</c:v>
                </c:pt>
                <c:pt idx="39">
                  <c:v>5465</c:v>
                </c:pt>
                <c:pt idx="40">
                  <c:v>5718</c:v>
                </c:pt>
                <c:pt idx="41">
                  <c:v>5856</c:v>
                </c:pt>
                <c:pt idx="42">
                  <c:v>6029</c:v>
                </c:pt>
                <c:pt idx="43">
                  <c:v>6144</c:v>
                </c:pt>
                <c:pt idx="44">
                  <c:v>6352</c:v>
                </c:pt>
                <c:pt idx="45">
                  <c:v>6527</c:v>
                </c:pt>
                <c:pt idx="46">
                  <c:v>6723</c:v>
                </c:pt>
                <c:pt idx="47">
                  <c:v>6898</c:v>
                </c:pt>
                <c:pt idx="48">
                  <c:v>7055</c:v>
                </c:pt>
                <c:pt idx="49">
                  <c:v>7194</c:v>
                </c:pt>
                <c:pt idx="50">
                  <c:v>7315</c:v>
                </c:pt>
                <c:pt idx="51">
                  <c:v>7442</c:v>
                </c:pt>
                <c:pt idx="52">
                  <c:v>7599</c:v>
                </c:pt>
                <c:pt idx="53">
                  <c:v>7724</c:v>
                </c:pt>
                <c:pt idx="54">
                  <c:v>7871</c:v>
                </c:pt>
                <c:pt idx="55">
                  <c:v>7969</c:v>
                </c:pt>
                <c:pt idx="56">
                  <c:v>8003</c:v>
                </c:pt>
                <c:pt idx="57">
                  <c:v>8036</c:v>
                </c:pt>
                <c:pt idx="58">
                  <c:v>8136</c:v>
                </c:pt>
                <c:pt idx="59">
                  <c:v>8225</c:v>
                </c:pt>
                <c:pt idx="60">
                  <c:v>8303</c:v>
                </c:pt>
                <c:pt idx="61">
                  <c:v>8376</c:v>
                </c:pt>
                <c:pt idx="62">
                  <c:v>8407</c:v>
                </c:pt>
                <c:pt idx="63">
                  <c:v>8440</c:v>
                </c:pt>
                <c:pt idx="64">
                  <c:v>8456</c:v>
                </c:pt>
                <c:pt idx="65">
                  <c:v>8508</c:v>
                </c:pt>
                <c:pt idx="66">
                  <c:v>8545</c:v>
                </c:pt>
                <c:pt idx="67">
                  <c:v>8599</c:v>
                </c:pt>
                <c:pt idx="68">
                  <c:v>8628</c:v>
                </c:pt>
                <c:pt idx="69">
                  <c:v>8647</c:v>
                </c:pt>
                <c:pt idx="70">
                  <c:v>8685</c:v>
                </c:pt>
                <c:pt idx="71">
                  <c:v>8702</c:v>
                </c:pt>
                <c:pt idx="72">
                  <c:v>8748</c:v>
                </c:pt>
                <c:pt idx="73">
                  <c:v>8770</c:v>
                </c:pt>
                <c:pt idx="74">
                  <c:v>8803</c:v>
                </c:pt>
                <c:pt idx="75">
                  <c:v>8813</c:v>
                </c:pt>
                <c:pt idx="76">
                  <c:v>8831</c:v>
                </c:pt>
                <c:pt idx="77">
                  <c:v>8851</c:v>
                </c:pt>
                <c:pt idx="78">
                  <c:v>8879</c:v>
                </c:pt>
                <c:pt idx="79">
                  <c:v>8900</c:v>
                </c:pt>
                <c:pt idx="80">
                  <c:v>8916</c:v>
                </c:pt>
                <c:pt idx="81">
                  <c:v>8949</c:v>
                </c:pt>
                <c:pt idx="82">
                  <c:v>8972</c:v>
                </c:pt>
                <c:pt idx="83">
                  <c:v>8992</c:v>
                </c:pt>
                <c:pt idx="84" formatCode="0">
                  <c:v>9017</c:v>
                </c:pt>
                <c:pt idx="85">
                  <c:v>9038</c:v>
                </c:pt>
                <c:pt idx="86">
                  <c:v>9083</c:v>
                </c:pt>
                <c:pt idx="87">
                  <c:v>9106</c:v>
                </c:pt>
                <c:pt idx="88">
                  <c:v>9130</c:v>
                </c:pt>
                <c:pt idx="89">
                  <c:v>9167</c:v>
                </c:pt>
                <c:pt idx="90">
                  <c:v>9173</c:v>
                </c:pt>
                <c:pt idx="91">
                  <c:v>9194</c:v>
                </c:pt>
                <c:pt idx="92">
                  <c:v>9212</c:v>
                </c:pt>
                <c:pt idx="93">
                  <c:v>9261</c:v>
                </c:pt>
                <c:pt idx="94">
                  <c:v>9304</c:v>
                </c:pt>
                <c:pt idx="95">
                  <c:v>9333</c:v>
                </c:pt>
                <c:pt idx="96">
                  <c:v>9353</c:v>
                </c:pt>
                <c:pt idx="97">
                  <c:v>9390</c:v>
                </c:pt>
                <c:pt idx="98">
                  <c:v>9412</c:v>
                </c:pt>
                <c:pt idx="99" formatCode="0">
                  <c:v>9439</c:v>
                </c:pt>
                <c:pt idx="100">
                  <c:v>9467</c:v>
                </c:pt>
                <c:pt idx="101">
                  <c:v>9509</c:v>
                </c:pt>
                <c:pt idx="102">
                  <c:v>9551</c:v>
                </c:pt>
                <c:pt idx="103">
                  <c:v>9575</c:v>
                </c:pt>
                <c:pt idx="104">
                  <c:v>9586</c:v>
                </c:pt>
                <c:pt idx="105">
                  <c:v>9615</c:v>
                </c:pt>
                <c:pt idx="106">
                  <c:v>9637</c:v>
                </c:pt>
                <c:pt idx="107">
                  <c:v>9651</c:v>
                </c:pt>
                <c:pt idx="108">
                  <c:v>9671</c:v>
                </c:pt>
                <c:pt idx="109">
                  <c:v>9675</c:v>
                </c:pt>
                <c:pt idx="110">
                  <c:v>9691</c:v>
                </c:pt>
                <c:pt idx="111">
                  <c:v>9699</c:v>
                </c:pt>
                <c:pt idx="112">
                  <c:v>9709</c:v>
                </c:pt>
                <c:pt idx="113">
                  <c:v>9726</c:v>
                </c:pt>
                <c:pt idx="114">
                  <c:v>9753</c:v>
                </c:pt>
                <c:pt idx="115">
                  <c:v>9761</c:v>
                </c:pt>
                <c:pt idx="116">
                  <c:v>9763</c:v>
                </c:pt>
                <c:pt idx="117">
                  <c:v>9773</c:v>
                </c:pt>
                <c:pt idx="118">
                  <c:v>9778</c:v>
                </c:pt>
                <c:pt idx="119">
                  <c:v>9786</c:v>
                </c:pt>
                <c:pt idx="120">
                  <c:v>9795</c:v>
                </c:pt>
                <c:pt idx="121">
                  <c:v>9802</c:v>
                </c:pt>
                <c:pt idx="122">
                  <c:v>9815</c:v>
                </c:pt>
                <c:pt idx="123">
                  <c:v>9824</c:v>
                </c:pt>
                <c:pt idx="124">
                  <c:v>9827</c:v>
                </c:pt>
                <c:pt idx="125">
                  <c:v>9838</c:v>
                </c:pt>
                <c:pt idx="126">
                  <c:v>9848</c:v>
                </c:pt>
                <c:pt idx="127">
                  <c:v>9856</c:v>
                </c:pt>
                <c:pt idx="128">
                  <c:v>9868</c:v>
                </c:pt>
                <c:pt idx="129">
                  <c:v>9882</c:v>
                </c:pt>
                <c:pt idx="130">
                  <c:v>9903</c:v>
                </c:pt>
                <c:pt idx="131">
                  <c:v>9916</c:v>
                </c:pt>
                <c:pt idx="132">
                  <c:v>9895</c:v>
                </c:pt>
                <c:pt idx="133">
                  <c:v>9900</c:v>
                </c:pt>
                <c:pt idx="134">
                  <c:v>9914</c:v>
                </c:pt>
                <c:pt idx="135">
                  <c:v>9931</c:v>
                </c:pt>
                <c:pt idx="136">
                  <c:v>9947</c:v>
                </c:pt>
                <c:pt idx="137">
                  <c:v>9966</c:v>
                </c:pt>
                <c:pt idx="138">
                  <c:v>9989</c:v>
                </c:pt>
                <c:pt idx="139">
                  <c:v>10003</c:v>
                </c:pt>
                <c:pt idx="140">
                  <c:v>10029</c:v>
                </c:pt>
                <c:pt idx="141">
                  <c:v>10039</c:v>
                </c:pt>
                <c:pt idx="142">
                  <c:v>10062</c:v>
                </c:pt>
                <c:pt idx="143">
                  <c:v>10076</c:v>
                </c:pt>
                <c:pt idx="144">
                  <c:v>10103</c:v>
                </c:pt>
                <c:pt idx="145">
                  <c:v>10119</c:v>
                </c:pt>
                <c:pt idx="146">
                  <c:v>10154</c:v>
                </c:pt>
                <c:pt idx="147">
                  <c:v>10193</c:v>
                </c:pt>
                <c:pt idx="148">
                  <c:v>10238</c:v>
                </c:pt>
                <c:pt idx="149">
                  <c:v>10275</c:v>
                </c:pt>
                <c:pt idx="150">
                  <c:v>10325</c:v>
                </c:pt>
                <c:pt idx="151">
                  <c:v>10386</c:v>
                </c:pt>
                <c:pt idx="152">
                  <c:v>10439</c:v>
                </c:pt>
                <c:pt idx="153">
                  <c:v>10490</c:v>
                </c:pt>
                <c:pt idx="154">
                  <c:v>10543</c:v>
                </c:pt>
                <c:pt idx="155">
                  <c:v>10603</c:v>
                </c:pt>
                <c:pt idx="156">
                  <c:v>10673</c:v>
                </c:pt>
                <c:pt idx="157">
                  <c:v>10745</c:v>
                </c:pt>
                <c:pt idx="158">
                  <c:v>10831</c:v>
                </c:pt>
                <c:pt idx="159">
                  <c:v>10896</c:v>
                </c:pt>
                <c:pt idx="160">
                  <c:v>11003</c:v>
                </c:pt>
                <c:pt idx="161">
                  <c:v>11061</c:v>
                </c:pt>
                <c:pt idx="162">
                  <c:v>11117</c:v>
                </c:pt>
                <c:pt idx="163">
                  <c:v>11187</c:v>
                </c:pt>
                <c:pt idx="164">
                  <c:v>11257</c:v>
                </c:pt>
                <c:pt idx="165">
                  <c:v>11334</c:v>
                </c:pt>
                <c:pt idx="166">
                  <c:v>11394</c:v>
                </c:pt>
                <c:pt idx="167">
                  <c:v>11463</c:v>
                </c:pt>
                <c:pt idx="168">
                  <c:v>11529</c:v>
                </c:pt>
                <c:pt idx="169">
                  <c:v>11579</c:v>
                </c:pt>
                <c:pt idx="170">
                  <c:v>11660</c:v>
                </c:pt>
                <c:pt idx="171">
                  <c:v>11722</c:v>
                </c:pt>
                <c:pt idx="172">
                  <c:v>11790</c:v>
                </c:pt>
                <c:pt idx="173">
                  <c:v>11876</c:v>
                </c:pt>
                <c:pt idx="174">
                  <c:v>11933</c:v>
                </c:pt>
                <c:pt idx="175">
                  <c:v>12032</c:v>
                </c:pt>
                <c:pt idx="176">
                  <c:v>12105</c:v>
                </c:pt>
                <c:pt idx="177">
                  <c:v>12193</c:v>
                </c:pt>
                <c:pt idx="178">
                  <c:v>12279</c:v>
                </c:pt>
                <c:pt idx="179">
                  <c:v>12344</c:v>
                </c:pt>
                <c:pt idx="180">
                  <c:v>12414</c:v>
                </c:pt>
                <c:pt idx="181">
                  <c:v>12465</c:v>
                </c:pt>
                <c:pt idx="182">
                  <c:v>12534</c:v>
                </c:pt>
                <c:pt idx="183">
                  <c:v>12598</c:v>
                </c:pt>
                <c:pt idx="184">
                  <c:v>12676</c:v>
                </c:pt>
                <c:pt idx="185">
                  <c:v>12757</c:v>
                </c:pt>
              </c:numCache>
            </c:numRef>
          </c:val>
          <c:smooth val="0"/>
          <c:extLst>
            <c:ext xmlns:c16="http://schemas.microsoft.com/office/drawing/2014/chart" uri="{C3380CC4-5D6E-409C-BE32-E72D297353CC}">
              <c16:uniqueId val="{00000002-FBD2-4BE5-BB44-E200FF3017D4}"/>
            </c:ext>
          </c:extLst>
        </c:ser>
        <c:ser>
          <c:idx val="4"/>
          <c:order val="3"/>
          <c:tx>
            <c:strRef>
              <c:f>Provinces!$C$55</c:f>
              <c:strCache>
                <c:ptCount val="1"/>
                <c:pt idx="0">
                  <c:v>Gelderland</c:v>
                </c:pt>
              </c:strCache>
            </c:strRef>
          </c:tx>
          <c:spPr>
            <a:ln w="44450" cap="rnd">
              <a:solidFill>
                <a:schemeClr val="accent2">
                  <a:lumMod val="60000"/>
                  <a:lumOff val="40000"/>
                </a:schemeClr>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Provinces!$D$55:$HQ$55</c15:sqref>
                  </c15:fullRef>
                </c:ext>
              </c:extLst>
              <c:f>(Provinces!$D$55:$DM$55,Provinces!$DO$55:$GJ$55)</c:f>
              <c:numCache>
                <c:formatCode>General</c:formatCode>
                <c:ptCount val="188"/>
                <c:pt idx="1">
                  <c:v>1</c:v>
                </c:pt>
                <c:pt idx="2">
                  <c:v>2</c:v>
                </c:pt>
                <c:pt idx="3">
                  <c:v>10</c:v>
                </c:pt>
                <c:pt idx="4">
                  <c:v>13</c:v>
                </c:pt>
                <c:pt idx="5">
                  <c:v>23</c:v>
                </c:pt>
                <c:pt idx="6">
                  <c:v>27</c:v>
                </c:pt>
                <c:pt idx="7">
                  <c:v>30</c:v>
                </c:pt>
                <c:pt idx="8">
                  <c:v>34</c:v>
                </c:pt>
                <c:pt idx="9">
                  <c:v>54</c:v>
                </c:pt>
                <c:pt idx="10">
                  <c:v>64</c:v>
                </c:pt>
                <c:pt idx="11">
                  <c:v>77</c:v>
                </c:pt>
                <c:pt idx="12">
                  <c:v>101</c:v>
                </c:pt>
                <c:pt idx="13">
                  <c:v>136</c:v>
                </c:pt>
                <c:pt idx="14">
                  <c:v>176</c:v>
                </c:pt>
                <c:pt idx="15">
                  <c:v>216</c:v>
                </c:pt>
                <c:pt idx="16">
                  <c:v>250</c:v>
                </c:pt>
                <c:pt idx="17">
                  <c:v>374</c:v>
                </c:pt>
                <c:pt idx="18">
                  <c:v>377</c:v>
                </c:pt>
                <c:pt idx="19">
                  <c:v>439</c:v>
                </c:pt>
                <c:pt idx="20">
                  <c:v>522</c:v>
                </c:pt>
                <c:pt idx="21">
                  <c:v>595</c:v>
                </c:pt>
                <c:pt idx="22">
                  <c:v>701</c:v>
                </c:pt>
                <c:pt idx="23">
                  <c:v>826</c:v>
                </c:pt>
                <c:pt idx="24">
                  <c:v>958</c:v>
                </c:pt>
                <c:pt idx="25">
                  <c:v>1091</c:v>
                </c:pt>
                <c:pt idx="26">
                  <c:v>1274</c:v>
                </c:pt>
                <c:pt idx="27">
                  <c:v>1378</c:v>
                </c:pt>
                <c:pt idx="28">
                  <c:v>1478</c:v>
                </c:pt>
                <c:pt idx="29">
                  <c:v>1618</c:v>
                </c:pt>
                <c:pt idx="30" formatCode="0">
                  <c:v>1732</c:v>
                </c:pt>
                <c:pt idx="31" formatCode="0">
                  <c:v>1884</c:v>
                </c:pt>
                <c:pt idx="32" formatCode="0">
                  <c:v>1985</c:v>
                </c:pt>
                <c:pt idx="33">
                  <c:v>2114</c:v>
                </c:pt>
                <c:pt idx="34">
                  <c:v>2210</c:v>
                </c:pt>
                <c:pt idx="35">
                  <c:v>2301</c:v>
                </c:pt>
                <c:pt idx="36">
                  <c:v>2392</c:v>
                </c:pt>
                <c:pt idx="37">
                  <c:v>2530</c:v>
                </c:pt>
                <c:pt idx="38">
                  <c:v>2692</c:v>
                </c:pt>
                <c:pt idx="39">
                  <c:v>2847</c:v>
                </c:pt>
                <c:pt idx="40">
                  <c:v>3015</c:v>
                </c:pt>
                <c:pt idx="41">
                  <c:v>3225</c:v>
                </c:pt>
                <c:pt idx="42">
                  <c:v>3341</c:v>
                </c:pt>
                <c:pt idx="43">
                  <c:v>3457</c:v>
                </c:pt>
                <c:pt idx="44">
                  <c:v>3579</c:v>
                </c:pt>
                <c:pt idx="45">
                  <c:v>3742</c:v>
                </c:pt>
                <c:pt idx="46">
                  <c:v>3902</c:v>
                </c:pt>
                <c:pt idx="47">
                  <c:v>4106</c:v>
                </c:pt>
                <c:pt idx="48">
                  <c:v>4253</c:v>
                </c:pt>
                <c:pt idx="49">
                  <c:v>4351</c:v>
                </c:pt>
                <c:pt idx="50">
                  <c:v>4438</c:v>
                </c:pt>
                <c:pt idx="51">
                  <c:v>4574</c:v>
                </c:pt>
                <c:pt idx="52">
                  <c:v>4685</c:v>
                </c:pt>
                <c:pt idx="53">
                  <c:v>4779</c:v>
                </c:pt>
                <c:pt idx="54">
                  <c:v>4853</c:v>
                </c:pt>
                <c:pt idx="55">
                  <c:v>4894</c:v>
                </c:pt>
                <c:pt idx="56">
                  <c:v>4916</c:v>
                </c:pt>
                <c:pt idx="57">
                  <c:v>4990</c:v>
                </c:pt>
                <c:pt idx="58">
                  <c:v>5048</c:v>
                </c:pt>
                <c:pt idx="59">
                  <c:v>5119</c:v>
                </c:pt>
                <c:pt idx="60">
                  <c:v>5188</c:v>
                </c:pt>
                <c:pt idx="61">
                  <c:v>5249</c:v>
                </c:pt>
                <c:pt idx="62">
                  <c:v>5273</c:v>
                </c:pt>
                <c:pt idx="63">
                  <c:v>5303</c:v>
                </c:pt>
                <c:pt idx="64">
                  <c:v>5336</c:v>
                </c:pt>
                <c:pt idx="65">
                  <c:v>5362</c:v>
                </c:pt>
                <c:pt idx="66">
                  <c:v>5397</c:v>
                </c:pt>
                <c:pt idx="67">
                  <c:v>5413</c:v>
                </c:pt>
                <c:pt idx="68">
                  <c:v>5438</c:v>
                </c:pt>
                <c:pt idx="69">
                  <c:v>5462</c:v>
                </c:pt>
                <c:pt idx="70">
                  <c:v>5486</c:v>
                </c:pt>
                <c:pt idx="71">
                  <c:v>5505</c:v>
                </c:pt>
                <c:pt idx="72">
                  <c:v>5529</c:v>
                </c:pt>
                <c:pt idx="73">
                  <c:v>5544</c:v>
                </c:pt>
                <c:pt idx="74">
                  <c:v>5560</c:v>
                </c:pt>
                <c:pt idx="75">
                  <c:v>5586</c:v>
                </c:pt>
                <c:pt idx="76">
                  <c:v>5598</c:v>
                </c:pt>
                <c:pt idx="77">
                  <c:v>5613</c:v>
                </c:pt>
                <c:pt idx="78">
                  <c:v>5651</c:v>
                </c:pt>
                <c:pt idx="79">
                  <c:v>5692</c:v>
                </c:pt>
                <c:pt idx="80">
                  <c:v>5722</c:v>
                </c:pt>
                <c:pt idx="81">
                  <c:v>5741</c:v>
                </c:pt>
                <c:pt idx="82">
                  <c:v>5793</c:v>
                </c:pt>
                <c:pt idx="83">
                  <c:v>5869</c:v>
                </c:pt>
                <c:pt idx="84" formatCode="0">
                  <c:v>5910</c:v>
                </c:pt>
                <c:pt idx="85">
                  <c:v>5944</c:v>
                </c:pt>
                <c:pt idx="86">
                  <c:v>5982</c:v>
                </c:pt>
                <c:pt idx="87">
                  <c:v>6027</c:v>
                </c:pt>
                <c:pt idx="88">
                  <c:v>6058</c:v>
                </c:pt>
                <c:pt idx="89">
                  <c:v>6085</c:v>
                </c:pt>
                <c:pt idx="90">
                  <c:v>6109</c:v>
                </c:pt>
                <c:pt idx="91">
                  <c:v>6125</c:v>
                </c:pt>
                <c:pt idx="92">
                  <c:v>6134</c:v>
                </c:pt>
                <c:pt idx="93">
                  <c:v>6155</c:v>
                </c:pt>
                <c:pt idx="94">
                  <c:v>6191</c:v>
                </c:pt>
                <c:pt idx="95">
                  <c:v>6217</c:v>
                </c:pt>
                <c:pt idx="96">
                  <c:v>6246</c:v>
                </c:pt>
                <c:pt idx="97">
                  <c:v>6283</c:v>
                </c:pt>
                <c:pt idx="98">
                  <c:v>6303</c:v>
                </c:pt>
                <c:pt idx="99" formatCode="0">
                  <c:v>6334</c:v>
                </c:pt>
                <c:pt idx="100">
                  <c:v>6353</c:v>
                </c:pt>
                <c:pt idx="101">
                  <c:v>6384</c:v>
                </c:pt>
                <c:pt idx="102">
                  <c:v>6405</c:v>
                </c:pt>
                <c:pt idx="103">
                  <c:v>6423</c:v>
                </c:pt>
                <c:pt idx="104">
                  <c:v>6463</c:v>
                </c:pt>
                <c:pt idx="105">
                  <c:v>6467</c:v>
                </c:pt>
                <c:pt idx="106">
                  <c:v>6476</c:v>
                </c:pt>
                <c:pt idx="107">
                  <c:v>6490</c:v>
                </c:pt>
                <c:pt idx="108">
                  <c:v>6507</c:v>
                </c:pt>
                <c:pt idx="109">
                  <c:v>6517</c:v>
                </c:pt>
                <c:pt idx="110">
                  <c:v>6530</c:v>
                </c:pt>
                <c:pt idx="111">
                  <c:v>6541</c:v>
                </c:pt>
                <c:pt idx="112">
                  <c:v>6546</c:v>
                </c:pt>
                <c:pt idx="113">
                  <c:v>6549</c:v>
                </c:pt>
                <c:pt idx="114">
                  <c:v>6573</c:v>
                </c:pt>
                <c:pt idx="115">
                  <c:v>6589</c:v>
                </c:pt>
                <c:pt idx="116">
                  <c:v>6595</c:v>
                </c:pt>
                <c:pt idx="117">
                  <c:v>6604</c:v>
                </c:pt>
                <c:pt idx="118">
                  <c:v>6605</c:v>
                </c:pt>
                <c:pt idx="119">
                  <c:v>6611</c:v>
                </c:pt>
                <c:pt idx="120">
                  <c:v>6617</c:v>
                </c:pt>
                <c:pt idx="121">
                  <c:v>6619</c:v>
                </c:pt>
                <c:pt idx="122">
                  <c:v>6620</c:v>
                </c:pt>
                <c:pt idx="123">
                  <c:v>6624</c:v>
                </c:pt>
                <c:pt idx="124">
                  <c:v>6626</c:v>
                </c:pt>
                <c:pt idx="125">
                  <c:v>6627</c:v>
                </c:pt>
                <c:pt idx="126">
                  <c:v>6632</c:v>
                </c:pt>
                <c:pt idx="127">
                  <c:v>6634</c:v>
                </c:pt>
                <c:pt idx="128">
                  <c:v>6638</c:v>
                </c:pt>
                <c:pt idx="129">
                  <c:v>6640</c:v>
                </c:pt>
                <c:pt idx="130">
                  <c:v>6645</c:v>
                </c:pt>
                <c:pt idx="131">
                  <c:v>6649</c:v>
                </c:pt>
                <c:pt idx="132">
                  <c:v>6657</c:v>
                </c:pt>
                <c:pt idx="133">
                  <c:v>6662</c:v>
                </c:pt>
                <c:pt idx="134">
                  <c:v>6651</c:v>
                </c:pt>
                <c:pt idx="135">
                  <c:v>6649</c:v>
                </c:pt>
                <c:pt idx="136">
                  <c:v>6655</c:v>
                </c:pt>
                <c:pt idx="137">
                  <c:v>6658</c:v>
                </c:pt>
                <c:pt idx="138">
                  <c:v>6665</c:v>
                </c:pt>
                <c:pt idx="139">
                  <c:v>6675</c:v>
                </c:pt>
                <c:pt idx="140">
                  <c:v>6681</c:v>
                </c:pt>
                <c:pt idx="141">
                  <c:v>6684</c:v>
                </c:pt>
                <c:pt idx="142">
                  <c:v>6690</c:v>
                </c:pt>
                <c:pt idx="143">
                  <c:v>6696</c:v>
                </c:pt>
                <c:pt idx="144">
                  <c:v>6708</c:v>
                </c:pt>
                <c:pt idx="145">
                  <c:v>6714</c:v>
                </c:pt>
                <c:pt idx="146">
                  <c:v>6719</c:v>
                </c:pt>
                <c:pt idx="147">
                  <c:v>6724</c:v>
                </c:pt>
                <c:pt idx="148">
                  <c:v>6736</c:v>
                </c:pt>
                <c:pt idx="149">
                  <c:v>6751</c:v>
                </c:pt>
                <c:pt idx="150">
                  <c:v>6775</c:v>
                </c:pt>
                <c:pt idx="151">
                  <c:v>6789</c:v>
                </c:pt>
                <c:pt idx="152">
                  <c:v>6790</c:v>
                </c:pt>
                <c:pt idx="153">
                  <c:v>6798</c:v>
                </c:pt>
                <c:pt idx="154">
                  <c:v>6805</c:v>
                </c:pt>
                <c:pt idx="155">
                  <c:v>6824</c:v>
                </c:pt>
                <c:pt idx="156">
                  <c:v>6847</c:v>
                </c:pt>
                <c:pt idx="157">
                  <c:v>6866</c:v>
                </c:pt>
                <c:pt idx="158">
                  <c:v>6905</c:v>
                </c:pt>
                <c:pt idx="159">
                  <c:v>6926</c:v>
                </c:pt>
                <c:pt idx="160">
                  <c:v>6961</c:v>
                </c:pt>
                <c:pt idx="161">
                  <c:v>6993</c:v>
                </c:pt>
                <c:pt idx="162">
                  <c:v>7018</c:v>
                </c:pt>
                <c:pt idx="163">
                  <c:v>7044</c:v>
                </c:pt>
                <c:pt idx="164">
                  <c:v>7066</c:v>
                </c:pt>
                <c:pt idx="165">
                  <c:v>7097</c:v>
                </c:pt>
                <c:pt idx="166">
                  <c:v>7116</c:v>
                </c:pt>
                <c:pt idx="167">
                  <c:v>7137</c:v>
                </c:pt>
                <c:pt idx="168">
                  <c:v>7170</c:v>
                </c:pt>
                <c:pt idx="169">
                  <c:v>7196</c:v>
                </c:pt>
                <c:pt idx="170">
                  <c:v>7233</c:v>
                </c:pt>
                <c:pt idx="171">
                  <c:v>7263</c:v>
                </c:pt>
                <c:pt idx="172">
                  <c:v>7305</c:v>
                </c:pt>
                <c:pt idx="173">
                  <c:v>7356</c:v>
                </c:pt>
                <c:pt idx="174">
                  <c:v>7394</c:v>
                </c:pt>
                <c:pt idx="175">
                  <c:v>7428</c:v>
                </c:pt>
                <c:pt idx="176">
                  <c:v>7463</c:v>
                </c:pt>
                <c:pt idx="177">
                  <c:v>7507</c:v>
                </c:pt>
                <c:pt idx="178">
                  <c:v>7539</c:v>
                </c:pt>
                <c:pt idx="179">
                  <c:v>7574</c:v>
                </c:pt>
                <c:pt idx="180">
                  <c:v>7602</c:v>
                </c:pt>
                <c:pt idx="181">
                  <c:v>7630</c:v>
                </c:pt>
                <c:pt idx="182">
                  <c:v>7671</c:v>
                </c:pt>
                <c:pt idx="183">
                  <c:v>7704</c:v>
                </c:pt>
                <c:pt idx="184">
                  <c:v>7743</c:v>
                </c:pt>
                <c:pt idx="185">
                  <c:v>7788</c:v>
                </c:pt>
              </c:numCache>
            </c:numRef>
          </c:val>
          <c:smooth val="0"/>
          <c:extLst>
            <c:ext xmlns:c16="http://schemas.microsoft.com/office/drawing/2014/chart" uri="{C3380CC4-5D6E-409C-BE32-E72D297353CC}">
              <c16:uniqueId val="{00000003-FBD2-4BE5-BB44-E200FF3017D4}"/>
            </c:ext>
          </c:extLst>
        </c:ser>
        <c:ser>
          <c:idx val="5"/>
          <c:order val="4"/>
          <c:tx>
            <c:strRef>
              <c:f>Provinces!$C$56</c:f>
              <c:strCache>
                <c:ptCount val="1"/>
                <c:pt idx="0">
                  <c:v>Utrecht</c:v>
                </c:pt>
              </c:strCache>
            </c:strRef>
          </c:tx>
          <c:spPr>
            <a:ln w="44450" cap="rnd">
              <a:solidFill>
                <a:schemeClr val="accent2">
                  <a:lumMod val="75000"/>
                </a:schemeClr>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Provinces!$D$56:$HQ$56</c15:sqref>
                  </c15:fullRef>
                </c:ext>
              </c:extLst>
              <c:f>(Provinces!$D$56:$DM$56,Provinces!$DO$56:$GJ$56)</c:f>
              <c:numCache>
                <c:formatCode>General</c:formatCode>
                <c:ptCount val="188"/>
                <c:pt idx="2">
                  <c:v>2</c:v>
                </c:pt>
                <c:pt idx="3">
                  <c:v>6</c:v>
                </c:pt>
                <c:pt idx="4">
                  <c:v>9</c:v>
                </c:pt>
                <c:pt idx="5">
                  <c:v>11</c:v>
                </c:pt>
                <c:pt idx="6">
                  <c:v>18</c:v>
                </c:pt>
                <c:pt idx="7">
                  <c:v>22</c:v>
                </c:pt>
                <c:pt idx="8">
                  <c:v>48</c:v>
                </c:pt>
                <c:pt idx="9">
                  <c:v>48</c:v>
                </c:pt>
                <c:pt idx="10">
                  <c:v>83</c:v>
                </c:pt>
                <c:pt idx="11">
                  <c:v>88</c:v>
                </c:pt>
                <c:pt idx="12">
                  <c:v>111</c:v>
                </c:pt>
                <c:pt idx="13">
                  <c:v>142</c:v>
                </c:pt>
                <c:pt idx="14">
                  <c:v>176</c:v>
                </c:pt>
                <c:pt idx="15">
                  <c:v>201</c:v>
                </c:pt>
                <c:pt idx="16">
                  <c:v>240</c:v>
                </c:pt>
                <c:pt idx="17">
                  <c:v>342</c:v>
                </c:pt>
                <c:pt idx="18">
                  <c:v>323</c:v>
                </c:pt>
                <c:pt idx="19">
                  <c:v>354</c:v>
                </c:pt>
                <c:pt idx="20">
                  <c:v>416</c:v>
                </c:pt>
                <c:pt idx="21">
                  <c:v>479</c:v>
                </c:pt>
                <c:pt idx="22">
                  <c:v>572</c:v>
                </c:pt>
                <c:pt idx="23">
                  <c:v>655</c:v>
                </c:pt>
                <c:pt idx="24">
                  <c:v>742</c:v>
                </c:pt>
                <c:pt idx="25">
                  <c:v>822</c:v>
                </c:pt>
                <c:pt idx="26">
                  <c:v>912</c:v>
                </c:pt>
                <c:pt idx="27">
                  <c:v>981</c:v>
                </c:pt>
                <c:pt idx="28">
                  <c:v>1044</c:v>
                </c:pt>
                <c:pt idx="29">
                  <c:v>1106</c:v>
                </c:pt>
                <c:pt idx="30" formatCode="0">
                  <c:v>1195</c:v>
                </c:pt>
                <c:pt idx="31" formatCode="0">
                  <c:v>1268</c:v>
                </c:pt>
                <c:pt idx="32" formatCode="0">
                  <c:v>1330</c:v>
                </c:pt>
                <c:pt idx="33">
                  <c:v>1423</c:v>
                </c:pt>
                <c:pt idx="34">
                  <c:v>1476</c:v>
                </c:pt>
                <c:pt idx="35">
                  <c:v>1530</c:v>
                </c:pt>
                <c:pt idx="36">
                  <c:v>1604</c:v>
                </c:pt>
                <c:pt idx="37">
                  <c:v>1663</c:v>
                </c:pt>
                <c:pt idx="38">
                  <c:v>1726</c:v>
                </c:pt>
                <c:pt idx="39">
                  <c:v>1779</c:v>
                </c:pt>
                <c:pt idx="40">
                  <c:v>1860</c:v>
                </c:pt>
                <c:pt idx="41">
                  <c:v>1930</c:v>
                </c:pt>
                <c:pt idx="42">
                  <c:v>1984</c:v>
                </c:pt>
                <c:pt idx="43">
                  <c:v>2051</c:v>
                </c:pt>
                <c:pt idx="44">
                  <c:v>2117</c:v>
                </c:pt>
                <c:pt idx="45">
                  <c:v>2185</c:v>
                </c:pt>
                <c:pt idx="46">
                  <c:v>2254</c:v>
                </c:pt>
                <c:pt idx="47">
                  <c:v>2310</c:v>
                </c:pt>
                <c:pt idx="48">
                  <c:v>2355</c:v>
                </c:pt>
                <c:pt idx="49">
                  <c:v>2409</c:v>
                </c:pt>
                <c:pt idx="50">
                  <c:v>2459</c:v>
                </c:pt>
                <c:pt idx="51">
                  <c:v>2523</c:v>
                </c:pt>
                <c:pt idx="52">
                  <c:v>2592</c:v>
                </c:pt>
                <c:pt idx="53">
                  <c:v>2636</c:v>
                </c:pt>
                <c:pt idx="54">
                  <c:v>2709</c:v>
                </c:pt>
                <c:pt idx="55">
                  <c:v>2735</c:v>
                </c:pt>
                <c:pt idx="56">
                  <c:v>2757</c:v>
                </c:pt>
                <c:pt idx="57">
                  <c:v>2777</c:v>
                </c:pt>
                <c:pt idx="58">
                  <c:v>2823</c:v>
                </c:pt>
                <c:pt idx="59">
                  <c:v>2859</c:v>
                </c:pt>
                <c:pt idx="60">
                  <c:v>2888</c:v>
                </c:pt>
                <c:pt idx="61">
                  <c:v>2913</c:v>
                </c:pt>
                <c:pt idx="62">
                  <c:v>2929</c:v>
                </c:pt>
                <c:pt idx="63">
                  <c:v>2980</c:v>
                </c:pt>
                <c:pt idx="64">
                  <c:v>2984</c:v>
                </c:pt>
                <c:pt idx="65">
                  <c:v>3155</c:v>
                </c:pt>
                <c:pt idx="66">
                  <c:v>3178</c:v>
                </c:pt>
                <c:pt idx="67">
                  <c:v>3205</c:v>
                </c:pt>
                <c:pt idx="68">
                  <c:v>3228</c:v>
                </c:pt>
                <c:pt idx="69">
                  <c:v>3240</c:v>
                </c:pt>
                <c:pt idx="70">
                  <c:v>3250</c:v>
                </c:pt>
                <c:pt idx="71">
                  <c:v>3270</c:v>
                </c:pt>
                <c:pt idx="72">
                  <c:v>3291</c:v>
                </c:pt>
                <c:pt idx="73">
                  <c:v>3305</c:v>
                </c:pt>
                <c:pt idx="74">
                  <c:v>3330</c:v>
                </c:pt>
                <c:pt idx="75">
                  <c:v>3346</c:v>
                </c:pt>
                <c:pt idx="76">
                  <c:v>3363</c:v>
                </c:pt>
                <c:pt idx="77">
                  <c:v>3373</c:v>
                </c:pt>
                <c:pt idx="78">
                  <c:v>3391</c:v>
                </c:pt>
                <c:pt idx="79">
                  <c:v>3416</c:v>
                </c:pt>
                <c:pt idx="80">
                  <c:v>3439</c:v>
                </c:pt>
                <c:pt idx="81">
                  <c:v>3458</c:v>
                </c:pt>
                <c:pt idx="82">
                  <c:v>3477</c:v>
                </c:pt>
                <c:pt idx="83">
                  <c:v>3500</c:v>
                </c:pt>
                <c:pt idx="84" formatCode="0">
                  <c:v>3509</c:v>
                </c:pt>
                <c:pt idx="85">
                  <c:v>3531</c:v>
                </c:pt>
                <c:pt idx="86">
                  <c:v>3553</c:v>
                </c:pt>
                <c:pt idx="87">
                  <c:v>3575</c:v>
                </c:pt>
                <c:pt idx="88">
                  <c:v>3588</c:v>
                </c:pt>
                <c:pt idx="89">
                  <c:v>3626</c:v>
                </c:pt>
                <c:pt idx="90">
                  <c:v>3642</c:v>
                </c:pt>
                <c:pt idx="91">
                  <c:v>3665</c:v>
                </c:pt>
                <c:pt idx="92">
                  <c:v>3677</c:v>
                </c:pt>
                <c:pt idx="93">
                  <c:v>3707</c:v>
                </c:pt>
                <c:pt idx="94">
                  <c:v>3734</c:v>
                </c:pt>
                <c:pt idx="95">
                  <c:v>3753</c:v>
                </c:pt>
                <c:pt idx="96">
                  <c:v>3775</c:v>
                </c:pt>
                <c:pt idx="97">
                  <c:v>3787</c:v>
                </c:pt>
                <c:pt idx="98">
                  <c:v>3802</c:v>
                </c:pt>
                <c:pt idx="99" formatCode="0">
                  <c:v>3825</c:v>
                </c:pt>
                <c:pt idx="100">
                  <c:v>3840</c:v>
                </c:pt>
                <c:pt idx="101">
                  <c:v>3861</c:v>
                </c:pt>
                <c:pt idx="102">
                  <c:v>3871</c:v>
                </c:pt>
                <c:pt idx="103">
                  <c:v>3883</c:v>
                </c:pt>
                <c:pt idx="104">
                  <c:v>3901</c:v>
                </c:pt>
                <c:pt idx="105">
                  <c:v>3917</c:v>
                </c:pt>
                <c:pt idx="106">
                  <c:v>3929</c:v>
                </c:pt>
                <c:pt idx="107">
                  <c:v>3928</c:v>
                </c:pt>
                <c:pt idx="108">
                  <c:v>3936</c:v>
                </c:pt>
                <c:pt idx="109">
                  <c:v>3946</c:v>
                </c:pt>
                <c:pt idx="110">
                  <c:v>3960</c:v>
                </c:pt>
                <c:pt idx="111">
                  <c:v>3967</c:v>
                </c:pt>
                <c:pt idx="112">
                  <c:v>3977</c:v>
                </c:pt>
                <c:pt idx="113">
                  <c:v>3982</c:v>
                </c:pt>
                <c:pt idx="114">
                  <c:v>4007</c:v>
                </c:pt>
                <c:pt idx="115">
                  <c:v>4013</c:v>
                </c:pt>
                <c:pt idx="116">
                  <c:v>4021</c:v>
                </c:pt>
                <c:pt idx="117">
                  <c:v>4030</c:v>
                </c:pt>
                <c:pt idx="118">
                  <c:v>4035</c:v>
                </c:pt>
                <c:pt idx="119">
                  <c:v>4039</c:v>
                </c:pt>
                <c:pt idx="120">
                  <c:v>4040</c:v>
                </c:pt>
                <c:pt idx="121">
                  <c:v>4042</c:v>
                </c:pt>
                <c:pt idx="122">
                  <c:v>4053</c:v>
                </c:pt>
                <c:pt idx="123">
                  <c:v>4066</c:v>
                </c:pt>
                <c:pt idx="124">
                  <c:v>4072</c:v>
                </c:pt>
                <c:pt idx="125">
                  <c:v>4075</c:v>
                </c:pt>
                <c:pt idx="126">
                  <c:v>4075</c:v>
                </c:pt>
                <c:pt idx="127">
                  <c:v>4087</c:v>
                </c:pt>
                <c:pt idx="128">
                  <c:v>4084</c:v>
                </c:pt>
                <c:pt idx="129">
                  <c:v>4094</c:v>
                </c:pt>
                <c:pt idx="130">
                  <c:v>4102</c:v>
                </c:pt>
                <c:pt idx="131">
                  <c:v>4111</c:v>
                </c:pt>
                <c:pt idx="132">
                  <c:v>4117</c:v>
                </c:pt>
                <c:pt idx="133">
                  <c:v>4131</c:v>
                </c:pt>
                <c:pt idx="134">
                  <c:v>4145</c:v>
                </c:pt>
                <c:pt idx="135">
                  <c:v>4154</c:v>
                </c:pt>
                <c:pt idx="136">
                  <c:v>4164</c:v>
                </c:pt>
                <c:pt idx="137">
                  <c:v>4179</c:v>
                </c:pt>
                <c:pt idx="138">
                  <c:v>4204</c:v>
                </c:pt>
                <c:pt idx="139">
                  <c:v>4215</c:v>
                </c:pt>
                <c:pt idx="140">
                  <c:v>4228</c:v>
                </c:pt>
                <c:pt idx="141">
                  <c:v>4244</c:v>
                </c:pt>
                <c:pt idx="142">
                  <c:v>4248</c:v>
                </c:pt>
                <c:pt idx="143">
                  <c:v>4268</c:v>
                </c:pt>
                <c:pt idx="144">
                  <c:v>4284</c:v>
                </c:pt>
                <c:pt idx="145">
                  <c:v>4293</c:v>
                </c:pt>
                <c:pt idx="146">
                  <c:v>4302</c:v>
                </c:pt>
                <c:pt idx="147">
                  <c:v>4326</c:v>
                </c:pt>
                <c:pt idx="148">
                  <c:v>4350</c:v>
                </c:pt>
                <c:pt idx="149">
                  <c:v>4385</c:v>
                </c:pt>
                <c:pt idx="150">
                  <c:v>4409</c:v>
                </c:pt>
                <c:pt idx="151">
                  <c:v>4433</c:v>
                </c:pt>
                <c:pt idx="152">
                  <c:v>4450</c:v>
                </c:pt>
                <c:pt idx="153">
                  <c:v>4477</c:v>
                </c:pt>
                <c:pt idx="154">
                  <c:v>4502</c:v>
                </c:pt>
                <c:pt idx="155">
                  <c:v>4553</c:v>
                </c:pt>
                <c:pt idx="156">
                  <c:v>4602</c:v>
                </c:pt>
                <c:pt idx="157">
                  <c:v>4638</c:v>
                </c:pt>
                <c:pt idx="158">
                  <c:v>4672</c:v>
                </c:pt>
                <c:pt idx="159">
                  <c:v>4705</c:v>
                </c:pt>
                <c:pt idx="160">
                  <c:v>4750</c:v>
                </c:pt>
                <c:pt idx="161">
                  <c:v>4795</c:v>
                </c:pt>
                <c:pt idx="162">
                  <c:v>4847</c:v>
                </c:pt>
                <c:pt idx="163">
                  <c:v>4883</c:v>
                </c:pt>
                <c:pt idx="164">
                  <c:v>4913</c:v>
                </c:pt>
                <c:pt idx="165">
                  <c:v>4949</c:v>
                </c:pt>
                <c:pt idx="166">
                  <c:v>4980</c:v>
                </c:pt>
                <c:pt idx="167">
                  <c:v>5003</c:v>
                </c:pt>
                <c:pt idx="168">
                  <c:v>5047</c:v>
                </c:pt>
                <c:pt idx="169">
                  <c:v>5080</c:v>
                </c:pt>
                <c:pt idx="170">
                  <c:v>5114</c:v>
                </c:pt>
                <c:pt idx="171">
                  <c:v>5162</c:v>
                </c:pt>
                <c:pt idx="172">
                  <c:v>5194</c:v>
                </c:pt>
                <c:pt idx="173">
                  <c:v>5227</c:v>
                </c:pt>
                <c:pt idx="174">
                  <c:v>5251</c:v>
                </c:pt>
                <c:pt idx="175">
                  <c:v>5289</c:v>
                </c:pt>
                <c:pt idx="176">
                  <c:v>5338</c:v>
                </c:pt>
                <c:pt idx="177">
                  <c:v>5373</c:v>
                </c:pt>
                <c:pt idx="178">
                  <c:v>5412</c:v>
                </c:pt>
                <c:pt idx="179">
                  <c:v>5461</c:v>
                </c:pt>
                <c:pt idx="180">
                  <c:v>5511</c:v>
                </c:pt>
                <c:pt idx="181">
                  <c:v>5547</c:v>
                </c:pt>
                <c:pt idx="182">
                  <c:v>5620</c:v>
                </c:pt>
                <c:pt idx="183">
                  <c:v>5654</c:v>
                </c:pt>
                <c:pt idx="184">
                  <c:v>5727</c:v>
                </c:pt>
                <c:pt idx="185">
                  <c:v>5792</c:v>
                </c:pt>
              </c:numCache>
            </c:numRef>
          </c:val>
          <c:smooth val="0"/>
          <c:extLst>
            <c:ext xmlns:c16="http://schemas.microsoft.com/office/drawing/2014/chart" uri="{C3380CC4-5D6E-409C-BE32-E72D297353CC}">
              <c16:uniqueId val="{00000004-FBD2-4BE5-BB44-E200FF3017D4}"/>
            </c:ext>
          </c:extLst>
        </c:ser>
        <c:ser>
          <c:idx val="6"/>
          <c:order val="5"/>
          <c:tx>
            <c:strRef>
              <c:f>Provinces!$C$57</c:f>
              <c:strCache>
                <c:ptCount val="1"/>
                <c:pt idx="0">
                  <c:v>Limburg</c:v>
                </c:pt>
              </c:strCache>
            </c:strRef>
          </c:tx>
          <c:spPr>
            <a:ln w="44450" cap="rnd">
              <a:solidFill>
                <a:schemeClr val="accent4">
                  <a:lumMod val="75000"/>
                  <a:alpha val="70000"/>
                </a:schemeClr>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Provinces!$D$57:$HQ$57</c15:sqref>
                  </c15:fullRef>
                </c:ext>
              </c:extLst>
              <c:f>(Provinces!$D$57:$DM$57,Provinces!$DO$57:$GJ$57)</c:f>
              <c:numCache>
                <c:formatCode>General</c:formatCode>
                <c:ptCount val="188"/>
                <c:pt idx="0">
                  <c:v>3</c:v>
                </c:pt>
                <c:pt idx="1">
                  <c:v>3</c:v>
                </c:pt>
                <c:pt idx="2">
                  <c:v>17</c:v>
                </c:pt>
                <c:pt idx="3">
                  <c:v>24</c:v>
                </c:pt>
                <c:pt idx="4">
                  <c:v>36</c:v>
                </c:pt>
                <c:pt idx="5">
                  <c:v>38</c:v>
                </c:pt>
                <c:pt idx="6">
                  <c:v>40</c:v>
                </c:pt>
                <c:pt idx="7">
                  <c:v>42</c:v>
                </c:pt>
                <c:pt idx="8">
                  <c:v>63</c:v>
                </c:pt>
                <c:pt idx="9">
                  <c:v>80</c:v>
                </c:pt>
                <c:pt idx="10">
                  <c:v>71</c:v>
                </c:pt>
                <c:pt idx="11">
                  <c:v>106</c:v>
                </c:pt>
                <c:pt idx="12">
                  <c:v>131</c:v>
                </c:pt>
                <c:pt idx="13">
                  <c:v>153</c:v>
                </c:pt>
                <c:pt idx="14">
                  <c:v>203</c:v>
                </c:pt>
                <c:pt idx="15">
                  <c:v>265</c:v>
                </c:pt>
                <c:pt idx="16">
                  <c:v>301</c:v>
                </c:pt>
                <c:pt idx="17">
                  <c:v>405</c:v>
                </c:pt>
                <c:pt idx="18">
                  <c:v>418</c:v>
                </c:pt>
                <c:pt idx="19">
                  <c:v>449</c:v>
                </c:pt>
                <c:pt idx="20">
                  <c:v>501</c:v>
                </c:pt>
                <c:pt idx="21">
                  <c:v>687</c:v>
                </c:pt>
                <c:pt idx="22">
                  <c:v>782</c:v>
                </c:pt>
                <c:pt idx="23">
                  <c:v>876</c:v>
                </c:pt>
                <c:pt idx="24">
                  <c:v>967</c:v>
                </c:pt>
                <c:pt idx="25">
                  <c:v>1094</c:v>
                </c:pt>
                <c:pt idx="26">
                  <c:v>1191</c:v>
                </c:pt>
                <c:pt idx="27">
                  <c:v>1306</c:v>
                </c:pt>
                <c:pt idx="28">
                  <c:v>1424</c:v>
                </c:pt>
                <c:pt idx="29">
                  <c:v>1511</c:v>
                </c:pt>
                <c:pt idx="30" formatCode="0">
                  <c:v>1597</c:v>
                </c:pt>
                <c:pt idx="31" formatCode="0">
                  <c:v>1709</c:v>
                </c:pt>
                <c:pt idx="32" formatCode="0">
                  <c:v>1760</c:v>
                </c:pt>
                <c:pt idx="33">
                  <c:v>1903</c:v>
                </c:pt>
                <c:pt idx="34" formatCode="0">
                  <c:v>2010</c:v>
                </c:pt>
                <c:pt idx="35" formatCode="0">
                  <c:v>2100</c:v>
                </c:pt>
                <c:pt idx="36">
                  <c:v>2181</c:v>
                </c:pt>
                <c:pt idx="37">
                  <c:v>2305</c:v>
                </c:pt>
                <c:pt idx="38">
                  <c:v>2408</c:v>
                </c:pt>
                <c:pt idx="39">
                  <c:v>2533</c:v>
                </c:pt>
                <c:pt idx="40">
                  <c:v>2650</c:v>
                </c:pt>
                <c:pt idx="41">
                  <c:v>2694</c:v>
                </c:pt>
                <c:pt idx="42">
                  <c:v>2880</c:v>
                </c:pt>
                <c:pt idx="43">
                  <c:v>2922</c:v>
                </c:pt>
                <c:pt idx="44">
                  <c:v>3020</c:v>
                </c:pt>
                <c:pt idx="45">
                  <c:v>3156</c:v>
                </c:pt>
                <c:pt idx="46">
                  <c:v>3271</c:v>
                </c:pt>
                <c:pt idx="47">
                  <c:v>3371</c:v>
                </c:pt>
                <c:pt idx="48">
                  <c:v>3455</c:v>
                </c:pt>
                <c:pt idx="49">
                  <c:v>3541</c:v>
                </c:pt>
                <c:pt idx="50">
                  <c:v>3634</c:v>
                </c:pt>
                <c:pt idx="51">
                  <c:v>3711</c:v>
                </c:pt>
                <c:pt idx="52">
                  <c:v>3814</c:v>
                </c:pt>
                <c:pt idx="53">
                  <c:v>3861</c:v>
                </c:pt>
                <c:pt idx="54">
                  <c:v>3914</c:v>
                </c:pt>
                <c:pt idx="55">
                  <c:v>3979</c:v>
                </c:pt>
                <c:pt idx="56">
                  <c:v>3997</c:v>
                </c:pt>
                <c:pt idx="57">
                  <c:v>4045</c:v>
                </c:pt>
                <c:pt idx="58">
                  <c:v>4105</c:v>
                </c:pt>
                <c:pt idx="59">
                  <c:v>4144</c:v>
                </c:pt>
                <c:pt idx="60">
                  <c:v>4193</c:v>
                </c:pt>
                <c:pt idx="61">
                  <c:v>4219</c:v>
                </c:pt>
                <c:pt idx="62">
                  <c:v>4263</c:v>
                </c:pt>
                <c:pt idx="63">
                  <c:v>4278</c:v>
                </c:pt>
                <c:pt idx="64">
                  <c:v>4298</c:v>
                </c:pt>
                <c:pt idx="65">
                  <c:v>4322</c:v>
                </c:pt>
                <c:pt idx="66">
                  <c:v>4366</c:v>
                </c:pt>
                <c:pt idx="67">
                  <c:v>4389</c:v>
                </c:pt>
                <c:pt idx="68">
                  <c:v>4416</c:v>
                </c:pt>
                <c:pt idx="69">
                  <c:v>4434</c:v>
                </c:pt>
                <c:pt idx="70">
                  <c:v>4444</c:v>
                </c:pt>
                <c:pt idx="71">
                  <c:v>4465</c:v>
                </c:pt>
                <c:pt idx="72">
                  <c:v>4484</c:v>
                </c:pt>
                <c:pt idx="73">
                  <c:v>4520</c:v>
                </c:pt>
                <c:pt idx="74">
                  <c:v>4536</c:v>
                </c:pt>
                <c:pt idx="75">
                  <c:v>4544</c:v>
                </c:pt>
                <c:pt idx="76">
                  <c:v>4555</c:v>
                </c:pt>
                <c:pt idx="77">
                  <c:v>4558</c:v>
                </c:pt>
                <c:pt idx="78">
                  <c:v>4562</c:v>
                </c:pt>
                <c:pt idx="79">
                  <c:v>4579</c:v>
                </c:pt>
                <c:pt idx="80">
                  <c:v>4597</c:v>
                </c:pt>
                <c:pt idx="81">
                  <c:v>4627</c:v>
                </c:pt>
                <c:pt idx="82">
                  <c:v>4634</c:v>
                </c:pt>
                <c:pt idx="83">
                  <c:v>4651</c:v>
                </c:pt>
                <c:pt idx="84" formatCode="0">
                  <c:v>4658</c:v>
                </c:pt>
                <c:pt idx="85">
                  <c:v>4663</c:v>
                </c:pt>
                <c:pt idx="86">
                  <c:v>4677</c:v>
                </c:pt>
                <c:pt idx="87">
                  <c:v>4688</c:v>
                </c:pt>
                <c:pt idx="88">
                  <c:v>4694</c:v>
                </c:pt>
                <c:pt idx="89">
                  <c:v>4703</c:v>
                </c:pt>
                <c:pt idx="90">
                  <c:v>4712</c:v>
                </c:pt>
                <c:pt idx="91">
                  <c:v>4719</c:v>
                </c:pt>
                <c:pt idx="92">
                  <c:v>4728</c:v>
                </c:pt>
                <c:pt idx="93">
                  <c:v>4735</c:v>
                </c:pt>
                <c:pt idx="94">
                  <c:v>4753</c:v>
                </c:pt>
                <c:pt idx="95">
                  <c:v>4768</c:v>
                </c:pt>
                <c:pt idx="96">
                  <c:v>4782</c:v>
                </c:pt>
                <c:pt idx="97">
                  <c:v>4791</c:v>
                </c:pt>
                <c:pt idx="98">
                  <c:v>4801</c:v>
                </c:pt>
                <c:pt idx="99" formatCode="0">
                  <c:v>4807</c:v>
                </c:pt>
                <c:pt idx="100">
                  <c:v>4815</c:v>
                </c:pt>
                <c:pt idx="101">
                  <c:v>4823</c:v>
                </c:pt>
                <c:pt idx="102">
                  <c:v>4835</c:v>
                </c:pt>
                <c:pt idx="103">
                  <c:v>4844</c:v>
                </c:pt>
                <c:pt idx="104">
                  <c:v>4847</c:v>
                </c:pt>
                <c:pt idx="105">
                  <c:v>4852</c:v>
                </c:pt>
                <c:pt idx="106">
                  <c:v>4857</c:v>
                </c:pt>
                <c:pt idx="107">
                  <c:v>4863</c:v>
                </c:pt>
                <c:pt idx="108">
                  <c:v>4866</c:v>
                </c:pt>
                <c:pt idx="109">
                  <c:v>4869</c:v>
                </c:pt>
                <c:pt idx="110">
                  <c:v>4874</c:v>
                </c:pt>
                <c:pt idx="111">
                  <c:v>4876</c:v>
                </c:pt>
                <c:pt idx="112">
                  <c:v>4878</c:v>
                </c:pt>
                <c:pt idx="113">
                  <c:v>4881</c:v>
                </c:pt>
                <c:pt idx="114">
                  <c:v>4886</c:v>
                </c:pt>
                <c:pt idx="115">
                  <c:v>4886</c:v>
                </c:pt>
                <c:pt idx="116">
                  <c:v>4887</c:v>
                </c:pt>
                <c:pt idx="117">
                  <c:v>4888</c:v>
                </c:pt>
                <c:pt idx="118">
                  <c:v>4888</c:v>
                </c:pt>
                <c:pt idx="119">
                  <c:v>4891</c:v>
                </c:pt>
                <c:pt idx="120">
                  <c:v>4894</c:v>
                </c:pt>
                <c:pt idx="121">
                  <c:v>4899</c:v>
                </c:pt>
                <c:pt idx="122">
                  <c:v>4900</c:v>
                </c:pt>
                <c:pt idx="123">
                  <c:v>4901</c:v>
                </c:pt>
                <c:pt idx="124">
                  <c:v>4902</c:v>
                </c:pt>
                <c:pt idx="125">
                  <c:v>4903</c:v>
                </c:pt>
                <c:pt idx="126">
                  <c:v>4904</c:v>
                </c:pt>
                <c:pt idx="127">
                  <c:v>4906</c:v>
                </c:pt>
                <c:pt idx="128">
                  <c:v>4907</c:v>
                </c:pt>
                <c:pt idx="129">
                  <c:v>4907</c:v>
                </c:pt>
                <c:pt idx="130">
                  <c:v>4910</c:v>
                </c:pt>
                <c:pt idx="131">
                  <c:v>4911</c:v>
                </c:pt>
                <c:pt idx="132">
                  <c:v>4902</c:v>
                </c:pt>
                <c:pt idx="133">
                  <c:v>4907</c:v>
                </c:pt>
                <c:pt idx="134">
                  <c:v>4908</c:v>
                </c:pt>
                <c:pt idx="135">
                  <c:v>4909</c:v>
                </c:pt>
                <c:pt idx="136">
                  <c:v>4914</c:v>
                </c:pt>
                <c:pt idx="137">
                  <c:v>4915</c:v>
                </c:pt>
                <c:pt idx="138">
                  <c:v>4919</c:v>
                </c:pt>
                <c:pt idx="139">
                  <c:v>4922</c:v>
                </c:pt>
                <c:pt idx="140">
                  <c:v>4923</c:v>
                </c:pt>
                <c:pt idx="141">
                  <c:v>4923</c:v>
                </c:pt>
                <c:pt idx="142">
                  <c:v>4927</c:v>
                </c:pt>
                <c:pt idx="143">
                  <c:v>4930</c:v>
                </c:pt>
                <c:pt idx="144">
                  <c:v>4932</c:v>
                </c:pt>
                <c:pt idx="145">
                  <c:v>4936</c:v>
                </c:pt>
                <c:pt idx="146">
                  <c:v>4938</c:v>
                </c:pt>
                <c:pt idx="147">
                  <c:v>4941</c:v>
                </c:pt>
                <c:pt idx="148">
                  <c:v>4945</c:v>
                </c:pt>
                <c:pt idx="149">
                  <c:v>4947</c:v>
                </c:pt>
                <c:pt idx="150">
                  <c:v>4954</c:v>
                </c:pt>
                <c:pt idx="151">
                  <c:v>4957</c:v>
                </c:pt>
                <c:pt idx="152">
                  <c:v>4962</c:v>
                </c:pt>
                <c:pt idx="153">
                  <c:v>4966</c:v>
                </c:pt>
                <c:pt idx="154">
                  <c:v>4973</c:v>
                </c:pt>
                <c:pt idx="155">
                  <c:v>4975</c:v>
                </c:pt>
                <c:pt idx="156">
                  <c:v>4984</c:v>
                </c:pt>
                <c:pt idx="157">
                  <c:v>4991</c:v>
                </c:pt>
                <c:pt idx="158">
                  <c:v>5008</c:v>
                </c:pt>
                <c:pt idx="159">
                  <c:v>5020</c:v>
                </c:pt>
                <c:pt idx="160">
                  <c:v>5041</c:v>
                </c:pt>
                <c:pt idx="161">
                  <c:v>5054</c:v>
                </c:pt>
                <c:pt idx="162">
                  <c:v>5071</c:v>
                </c:pt>
                <c:pt idx="163">
                  <c:v>5089</c:v>
                </c:pt>
                <c:pt idx="164">
                  <c:v>5125</c:v>
                </c:pt>
                <c:pt idx="165">
                  <c:v>5146</c:v>
                </c:pt>
                <c:pt idx="166">
                  <c:v>5152</c:v>
                </c:pt>
                <c:pt idx="167">
                  <c:v>5163</c:v>
                </c:pt>
                <c:pt idx="168">
                  <c:v>5176</c:v>
                </c:pt>
                <c:pt idx="169">
                  <c:v>5199</c:v>
                </c:pt>
                <c:pt idx="170">
                  <c:v>5222</c:v>
                </c:pt>
                <c:pt idx="171">
                  <c:v>5245</c:v>
                </c:pt>
                <c:pt idx="172">
                  <c:v>5274</c:v>
                </c:pt>
                <c:pt idx="173">
                  <c:v>5294</c:v>
                </c:pt>
                <c:pt idx="174">
                  <c:v>5319</c:v>
                </c:pt>
                <c:pt idx="175">
                  <c:v>5342</c:v>
                </c:pt>
                <c:pt idx="176">
                  <c:v>5364</c:v>
                </c:pt>
                <c:pt idx="177">
                  <c:v>5383</c:v>
                </c:pt>
                <c:pt idx="178">
                  <c:v>5409</c:v>
                </c:pt>
                <c:pt idx="179">
                  <c:v>5426</c:v>
                </c:pt>
                <c:pt idx="180">
                  <c:v>5450</c:v>
                </c:pt>
                <c:pt idx="181">
                  <c:v>5469</c:v>
                </c:pt>
                <c:pt idx="182">
                  <c:v>5492</c:v>
                </c:pt>
                <c:pt idx="183">
                  <c:v>5509</c:v>
                </c:pt>
                <c:pt idx="184">
                  <c:v>5537</c:v>
                </c:pt>
                <c:pt idx="185">
                  <c:v>5559</c:v>
                </c:pt>
              </c:numCache>
            </c:numRef>
          </c:val>
          <c:smooth val="0"/>
          <c:extLst>
            <c:ext xmlns:c16="http://schemas.microsoft.com/office/drawing/2014/chart" uri="{C3380CC4-5D6E-409C-BE32-E72D297353CC}">
              <c16:uniqueId val="{00000005-FBD2-4BE5-BB44-E200FF3017D4}"/>
            </c:ext>
          </c:extLst>
        </c:ser>
        <c:ser>
          <c:idx val="7"/>
          <c:order val="6"/>
          <c:tx>
            <c:strRef>
              <c:f>Provinces!$C$58</c:f>
              <c:strCache>
                <c:ptCount val="1"/>
                <c:pt idx="0">
                  <c:v>Overijssel</c:v>
                </c:pt>
              </c:strCache>
            </c:strRef>
          </c:tx>
          <c:spPr>
            <a:ln w="41275" cap="rnd">
              <a:solidFill>
                <a:schemeClr val="accent1">
                  <a:lumMod val="50000"/>
                </a:schemeClr>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Provinces!$D$58:$HQ$58</c15:sqref>
                  </c15:fullRef>
                </c:ext>
              </c:extLst>
              <c:f>(Provinces!$D$58:$DM$58,Provinces!$DO$58:$GJ$58)</c:f>
              <c:numCache>
                <c:formatCode>General</c:formatCode>
                <c:ptCount val="188"/>
                <c:pt idx="2">
                  <c:v>1</c:v>
                </c:pt>
                <c:pt idx="3">
                  <c:v>1</c:v>
                </c:pt>
                <c:pt idx="4">
                  <c:v>4</c:v>
                </c:pt>
                <c:pt idx="5">
                  <c:v>9</c:v>
                </c:pt>
                <c:pt idx="6">
                  <c:v>10</c:v>
                </c:pt>
                <c:pt idx="7">
                  <c:v>10</c:v>
                </c:pt>
                <c:pt idx="8">
                  <c:v>12</c:v>
                </c:pt>
                <c:pt idx="9">
                  <c:v>13</c:v>
                </c:pt>
                <c:pt idx="10">
                  <c:v>18</c:v>
                </c:pt>
                <c:pt idx="11">
                  <c:v>24</c:v>
                </c:pt>
                <c:pt idx="12">
                  <c:v>29</c:v>
                </c:pt>
                <c:pt idx="13">
                  <c:v>37</c:v>
                </c:pt>
                <c:pt idx="14">
                  <c:v>46</c:v>
                </c:pt>
                <c:pt idx="15">
                  <c:v>60</c:v>
                </c:pt>
                <c:pt idx="16">
                  <c:v>76</c:v>
                </c:pt>
                <c:pt idx="17">
                  <c:v>136</c:v>
                </c:pt>
                <c:pt idx="18">
                  <c:v>165</c:v>
                </c:pt>
                <c:pt idx="19">
                  <c:v>192</c:v>
                </c:pt>
                <c:pt idx="20">
                  <c:v>221</c:v>
                </c:pt>
                <c:pt idx="21">
                  <c:v>252</c:v>
                </c:pt>
                <c:pt idx="22">
                  <c:v>321</c:v>
                </c:pt>
                <c:pt idx="23">
                  <c:v>393</c:v>
                </c:pt>
                <c:pt idx="24">
                  <c:v>453</c:v>
                </c:pt>
                <c:pt idx="25">
                  <c:v>521</c:v>
                </c:pt>
                <c:pt idx="26">
                  <c:v>595</c:v>
                </c:pt>
                <c:pt idx="27">
                  <c:v>652</c:v>
                </c:pt>
                <c:pt idx="28">
                  <c:v>693</c:v>
                </c:pt>
                <c:pt idx="29">
                  <c:v>773</c:v>
                </c:pt>
                <c:pt idx="30" formatCode="0">
                  <c:v>860</c:v>
                </c:pt>
                <c:pt idx="31" formatCode="0">
                  <c:v>939</c:v>
                </c:pt>
                <c:pt idx="32" formatCode="0">
                  <c:v>1051</c:v>
                </c:pt>
                <c:pt idx="33">
                  <c:v>1133</c:v>
                </c:pt>
                <c:pt idx="34">
                  <c:v>1206</c:v>
                </c:pt>
                <c:pt idx="35">
                  <c:v>1271</c:v>
                </c:pt>
                <c:pt idx="36">
                  <c:v>1338</c:v>
                </c:pt>
                <c:pt idx="37">
                  <c:v>1416</c:v>
                </c:pt>
                <c:pt idx="38">
                  <c:v>1607</c:v>
                </c:pt>
                <c:pt idx="39">
                  <c:v>1703</c:v>
                </c:pt>
                <c:pt idx="40">
                  <c:v>1776</c:v>
                </c:pt>
                <c:pt idx="41">
                  <c:v>1832</c:v>
                </c:pt>
                <c:pt idx="42">
                  <c:v>1889</c:v>
                </c:pt>
                <c:pt idx="43">
                  <c:v>1941</c:v>
                </c:pt>
                <c:pt idx="44">
                  <c:v>2032</c:v>
                </c:pt>
                <c:pt idx="45">
                  <c:v>2149</c:v>
                </c:pt>
                <c:pt idx="46">
                  <c:v>2202</c:v>
                </c:pt>
                <c:pt idx="47">
                  <c:v>2277</c:v>
                </c:pt>
                <c:pt idx="48">
                  <c:v>2325</c:v>
                </c:pt>
                <c:pt idx="49">
                  <c:v>2389</c:v>
                </c:pt>
                <c:pt idx="50">
                  <c:v>2427</c:v>
                </c:pt>
                <c:pt idx="51">
                  <c:v>2488</c:v>
                </c:pt>
                <c:pt idx="52">
                  <c:v>2536</c:v>
                </c:pt>
                <c:pt idx="53">
                  <c:v>2574</c:v>
                </c:pt>
                <c:pt idx="54">
                  <c:v>2621</c:v>
                </c:pt>
                <c:pt idx="55">
                  <c:v>2630</c:v>
                </c:pt>
                <c:pt idx="56">
                  <c:v>2635</c:v>
                </c:pt>
                <c:pt idx="57">
                  <c:v>2665</c:v>
                </c:pt>
                <c:pt idx="58">
                  <c:v>2702</c:v>
                </c:pt>
                <c:pt idx="59">
                  <c:v>2720</c:v>
                </c:pt>
                <c:pt idx="60">
                  <c:v>2746</c:v>
                </c:pt>
                <c:pt idx="61">
                  <c:v>2767</c:v>
                </c:pt>
                <c:pt idx="62">
                  <c:v>2779</c:v>
                </c:pt>
                <c:pt idx="63">
                  <c:v>2795</c:v>
                </c:pt>
                <c:pt idx="64">
                  <c:v>2804</c:v>
                </c:pt>
                <c:pt idx="65">
                  <c:v>2822</c:v>
                </c:pt>
                <c:pt idx="66">
                  <c:v>2843</c:v>
                </c:pt>
                <c:pt idx="67">
                  <c:v>2860</c:v>
                </c:pt>
                <c:pt idx="68">
                  <c:v>2867</c:v>
                </c:pt>
                <c:pt idx="69">
                  <c:v>2861</c:v>
                </c:pt>
                <c:pt idx="70">
                  <c:v>2873</c:v>
                </c:pt>
                <c:pt idx="71">
                  <c:v>2886</c:v>
                </c:pt>
                <c:pt idx="72">
                  <c:v>2898</c:v>
                </c:pt>
                <c:pt idx="73">
                  <c:v>2903</c:v>
                </c:pt>
                <c:pt idx="74">
                  <c:v>2914</c:v>
                </c:pt>
                <c:pt idx="75">
                  <c:v>2918</c:v>
                </c:pt>
                <c:pt idx="76">
                  <c:v>2919</c:v>
                </c:pt>
                <c:pt idx="77">
                  <c:v>2925</c:v>
                </c:pt>
                <c:pt idx="78">
                  <c:v>2933</c:v>
                </c:pt>
                <c:pt idx="79">
                  <c:v>2941</c:v>
                </c:pt>
                <c:pt idx="80">
                  <c:v>2948</c:v>
                </c:pt>
                <c:pt idx="81">
                  <c:v>2957</c:v>
                </c:pt>
                <c:pt idx="82">
                  <c:v>2964</c:v>
                </c:pt>
                <c:pt idx="83">
                  <c:v>2969</c:v>
                </c:pt>
                <c:pt idx="84" formatCode="0">
                  <c:v>2975</c:v>
                </c:pt>
                <c:pt idx="85">
                  <c:v>2981</c:v>
                </c:pt>
                <c:pt idx="86">
                  <c:v>2986</c:v>
                </c:pt>
                <c:pt idx="87">
                  <c:v>2988</c:v>
                </c:pt>
                <c:pt idx="88">
                  <c:v>2991</c:v>
                </c:pt>
                <c:pt idx="89">
                  <c:v>2995</c:v>
                </c:pt>
                <c:pt idx="90">
                  <c:v>2996</c:v>
                </c:pt>
                <c:pt idx="91">
                  <c:v>2996</c:v>
                </c:pt>
                <c:pt idx="92">
                  <c:v>2996</c:v>
                </c:pt>
                <c:pt idx="93">
                  <c:v>3001</c:v>
                </c:pt>
                <c:pt idx="94">
                  <c:v>3005</c:v>
                </c:pt>
                <c:pt idx="95">
                  <c:v>3012</c:v>
                </c:pt>
                <c:pt idx="96">
                  <c:v>3016</c:v>
                </c:pt>
                <c:pt idx="97">
                  <c:v>3020</c:v>
                </c:pt>
                <c:pt idx="98">
                  <c:v>3024</c:v>
                </c:pt>
                <c:pt idx="99" formatCode="0">
                  <c:v>3028</c:v>
                </c:pt>
                <c:pt idx="100">
                  <c:v>3030</c:v>
                </c:pt>
                <c:pt idx="101">
                  <c:v>3031</c:v>
                </c:pt>
                <c:pt idx="102">
                  <c:v>3031</c:v>
                </c:pt>
                <c:pt idx="103">
                  <c:v>3040</c:v>
                </c:pt>
                <c:pt idx="104">
                  <c:v>3052</c:v>
                </c:pt>
                <c:pt idx="105">
                  <c:v>3058</c:v>
                </c:pt>
                <c:pt idx="106">
                  <c:v>3059</c:v>
                </c:pt>
                <c:pt idx="107">
                  <c:v>3062</c:v>
                </c:pt>
                <c:pt idx="108">
                  <c:v>3066</c:v>
                </c:pt>
                <c:pt idx="109">
                  <c:v>3070</c:v>
                </c:pt>
                <c:pt idx="110">
                  <c:v>3083</c:v>
                </c:pt>
                <c:pt idx="111">
                  <c:v>3087</c:v>
                </c:pt>
                <c:pt idx="112">
                  <c:v>3088</c:v>
                </c:pt>
                <c:pt idx="113">
                  <c:v>3091</c:v>
                </c:pt>
                <c:pt idx="114">
                  <c:v>3098</c:v>
                </c:pt>
                <c:pt idx="115">
                  <c:v>3099</c:v>
                </c:pt>
                <c:pt idx="116">
                  <c:v>3105</c:v>
                </c:pt>
                <c:pt idx="117">
                  <c:v>3109</c:v>
                </c:pt>
                <c:pt idx="118">
                  <c:v>3112</c:v>
                </c:pt>
                <c:pt idx="119">
                  <c:v>3114</c:v>
                </c:pt>
                <c:pt idx="120">
                  <c:v>3116</c:v>
                </c:pt>
                <c:pt idx="121">
                  <c:v>3121</c:v>
                </c:pt>
                <c:pt idx="122">
                  <c:v>3121</c:v>
                </c:pt>
                <c:pt idx="123">
                  <c:v>3124</c:v>
                </c:pt>
                <c:pt idx="124">
                  <c:v>3125</c:v>
                </c:pt>
                <c:pt idx="125">
                  <c:v>3129</c:v>
                </c:pt>
                <c:pt idx="126">
                  <c:v>3131</c:v>
                </c:pt>
                <c:pt idx="127">
                  <c:v>3128</c:v>
                </c:pt>
                <c:pt idx="128">
                  <c:v>3129</c:v>
                </c:pt>
                <c:pt idx="129">
                  <c:v>3133</c:v>
                </c:pt>
                <c:pt idx="130">
                  <c:v>3137</c:v>
                </c:pt>
                <c:pt idx="131">
                  <c:v>3138</c:v>
                </c:pt>
                <c:pt idx="132">
                  <c:v>3139</c:v>
                </c:pt>
                <c:pt idx="133">
                  <c:v>3144</c:v>
                </c:pt>
                <c:pt idx="134">
                  <c:v>3146</c:v>
                </c:pt>
                <c:pt idx="135">
                  <c:v>3150</c:v>
                </c:pt>
                <c:pt idx="136">
                  <c:v>3152</c:v>
                </c:pt>
                <c:pt idx="137">
                  <c:v>3156</c:v>
                </c:pt>
                <c:pt idx="138">
                  <c:v>3166</c:v>
                </c:pt>
                <c:pt idx="139">
                  <c:v>3169</c:v>
                </c:pt>
                <c:pt idx="140">
                  <c:v>3173</c:v>
                </c:pt>
                <c:pt idx="141">
                  <c:v>3173</c:v>
                </c:pt>
                <c:pt idx="142">
                  <c:v>3174</c:v>
                </c:pt>
                <c:pt idx="143">
                  <c:v>3176</c:v>
                </c:pt>
                <c:pt idx="144">
                  <c:v>3177</c:v>
                </c:pt>
                <c:pt idx="145">
                  <c:v>3181</c:v>
                </c:pt>
                <c:pt idx="146">
                  <c:v>3181</c:v>
                </c:pt>
                <c:pt idx="147">
                  <c:v>3187</c:v>
                </c:pt>
                <c:pt idx="148">
                  <c:v>3187</c:v>
                </c:pt>
                <c:pt idx="149">
                  <c:v>3190</c:v>
                </c:pt>
                <c:pt idx="150">
                  <c:v>3197</c:v>
                </c:pt>
                <c:pt idx="151">
                  <c:v>3200</c:v>
                </c:pt>
                <c:pt idx="152">
                  <c:v>3207</c:v>
                </c:pt>
                <c:pt idx="153">
                  <c:v>3210</c:v>
                </c:pt>
                <c:pt idx="154">
                  <c:v>3215</c:v>
                </c:pt>
                <c:pt idx="155">
                  <c:v>3226</c:v>
                </c:pt>
                <c:pt idx="156">
                  <c:v>3238</c:v>
                </c:pt>
                <c:pt idx="157">
                  <c:v>3248</c:v>
                </c:pt>
                <c:pt idx="158">
                  <c:v>3253</c:v>
                </c:pt>
                <c:pt idx="159">
                  <c:v>3261</c:v>
                </c:pt>
                <c:pt idx="160">
                  <c:v>3268</c:v>
                </c:pt>
                <c:pt idx="161">
                  <c:v>3282</c:v>
                </c:pt>
                <c:pt idx="162">
                  <c:v>3299</c:v>
                </c:pt>
                <c:pt idx="163">
                  <c:v>3316</c:v>
                </c:pt>
                <c:pt idx="164">
                  <c:v>3323</c:v>
                </c:pt>
                <c:pt idx="165">
                  <c:v>3334</c:v>
                </c:pt>
                <c:pt idx="166">
                  <c:v>3343</c:v>
                </c:pt>
                <c:pt idx="167">
                  <c:v>3356</c:v>
                </c:pt>
                <c:pt idx="168">
                  <c:v>3364</c:v>
                </c:pt>
                <c:pt idx="169">
                  <c:v>3382</c:v>
                </c:pt>
                <c:pt idx="170">
                  <c:v>3406</c:v>
                </c:pt>
                <c:pt idx="171">
                  <c:v>3422</c:v>
                </c:pt>
                <c:pt idx="172">
                  <c:v>3435</c:v>
                </c:pt>
                <c:pt idx="173">
                  <c:v>3447</c:v>
                </c:pt>
                <c:pt idx="174">
                  <c:v>3452</c:v>
                </c:pt>
                <c:pt idx="175">
                  <c:v>3468</c:v>
                </c:pt>
                <c:pt idx="176">
                  <c:v>3474</c:v>
                </c:pt>
                <c:pt idx="177">
                  <c:v>3481</c:v>
                </c:pt>
                <c:pt idx="178">
                  <c:v>3494</c:v>
                </c:pt>
                <c:pt idx="179">
                  <c:v>3506</c:v>
                </c:pt>
                <c:pt idx="180">
                  <c:v>3516</c:v>
                </c:pt>
                <c:pt idx="181">
                  <c:v>3519</c:v>
                </c:pt>
                <c:pt idx="182">
                  <c:v>3537</c:v>
                </c:pt>
                <c:pt idx="183">
                  <c:v>3553</c:v>
                </c:pt>
                <c:pt idx="184">
                  <c:v>3562</c:v>
                </c:pt>
                <c:pt idx="185">
                  <c:v>3579</c:v>
                </c:pt>
              </c:numCache>
            </c:numRef>
          </c:val>
          <c:smooth val="0"/>
          <c:extLst>
            <c:ext xmlns:c16="http://schemas.microsoft.com/office/drawing/2014/chart" uri="{C3380CC4-5D6E-409C-BE32-E72D297353CC}">
              <c16:uniqueId val="{00000006-FBD2-4BE5-BB44-E200FF3017D4}"/>
            </c:ext>
          </c:extLst>
        </c:ser>
        <c:ser>
          <c:idx val="8"/>
          <c:order val="7"/>
          <c:tx>
            <c:strRef>
              <c:f>Provinces!$C$59</c:f>
              <c:strCache>
                <c:ptCount val="1"/>
                <c:pt idx="0">
                  <c:v>Flevoland</c:v>
                </c:pt>
              </c:strCache>
            </c:strRef>
          </c:tx>
          <c:spPr>
            <a:ln w="28575" cap="rnd">
              <a:solidFill>
                <a:schemeClr val="accent1">
                  <a:lumMod val="60000"/>
                  <a:lumOff val="40000"/>
                </a:schemeClr>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Provinces!$D$59:$HQ$59</c15:sqref>
                  </c15:fullRef>
                </c:ext>
              </c:extLst>
              <c:f>(Provinces!$D$59:$DM$59,Provinces!$DO$59:$GJ$59)</c:f>
              <c:numCache>
                <c:formatCode>General</c:formatCode>
                <c:ptCount val="188"/>
                <c:pt idx="2">
                  <c:v>1</c:v>
                </c:pt>
                <c:pt idx="3">
                  <c:v>2</c:v>
                </c:pt>
                <c:pt idx="4">
                  <c:v>2</c:v>
                </c:pt>
                <c:pt idx="5">
                  <c:v>2</c:v>
                </c:pt>
                <c:pt idx="6">
                  <c:v>2</c:v>
                </c:pt>
                <c:pt idx="7">
                  <c:v>2</c:v>
                </c:pt>
                <c:pt idx="8">
                  <c:v>4</c:v>
                </c:pt>
                <c:pt idx="9">
                  <c:v>3</c:v>
                </c:pt>
                <c:pt idx="10">
                  <c:v>7</c:v>
                </c:pt>
                <c:pt idx="11">
                  <c:v>14</c:v>
                </c:pt>
                <c:pt idx="12">
                  <c:v>21</c:v>
                </c:pt>
                <c:pt idx="13">
                  <c:v>23</c:v>
                </c:pt>
                <c:pt idx="14">
                  <c:v>25</c:v>
                </c:pt>
                <c:pt idx="15">
                  <c:v>31</c:v>
                </c:pt>
                <c:pt idx="16">
                  <c:v>38</c:v>
                </c:pt>
                <c:pt idx="17">
                  <c:v>52</c:v>
                </c:pt>
                <c:pt idx="18">
                  <c:v>52</c:v>
                </c:pt>
                <c:pt idx="19">
                  <c:v>59</c:v>
                </c:pt>
                <c:pt idx="20">
                  <c:v>66</c:v>
                </c:pt>
                <c:pt idx="21">
                  <c:v>73</c:v>
                </c:pt>
                <c:pt idx="22">
                  <c:v>84</c:v>
                </c:pt>
                <c:pt idx="23">
                  <c:v>94</c:v>
                </c:pt>
                <c:pt idx="24">
                  <c:v>107</c:v>
                </c:pt>
                <c:pt idx="25">
                  <c:v>119</c:v>
                </c:pt>
                <c:pt idx="26">
                  <c:v>137</c:v>
                </c:pt>
                <c:pt idx="27">
                  <c:v>144</c:v>
                </c:pt>
                <c:pt idx="28">
                  <c:v>163</c:v>
                </c:pt>
                <c:pt idx="29">
                  <c:v>186</c:v>
                </c:pt>
                <c:pt idx="30" formatCode="0">
                  <c:v>200</c:v>
                </c:pt>
                <c:pt idx="31" formatCode="0">
                  <c:v>222</c:v>
                </c:pt>
                <c:pt idx="32" formatCode="0">
                  <c:v>231</c:v>
                </c:pt>
                <c:pt idx="33">
                  <c:v>250</c:v>
                </c:pt>
                <c:pt idx="34">
                  <c:v>260</c:v>
                </c:pt>
                <c:pt idx="35">
                  <c:v>271</c:v>
                </c:pt>
                <c:pt idx="36">
                  <c:v>290</c:v>
                </c:pt>
                <c:pt idx="37">
                  <c:v>303</c:v>
                </c:pt>
                <c:pt idx="38">
                  <c:v>331</c:v>
                </c:pt>
                <c:pt idx="39">
                  <c:v>369</c:v>
                </c:pt>
                <c:pt idx="40">
                  <c:v>385</c:v>
                </c:pt>
                <c:pt idx="41">
                  <c:v>419</c:v>
                </c:pt>
                <c:pt idx="42">
                  <c:v>427</c:v>
                </c:pt>
                <c:pt idx="43">
                  <c:v>440</c:v>
                </c:pt>
                <c:pt idx="44">
                  <c:v>461</c:v>
                </c:pt>
                <c:pt idx="45">
                  <c:v>510</c:v>
                </c:pt>
                <c:pt idx="46">
                  <c:v>556</c:v>
                </c:pt>
                <c:pt idx="47">
                  <c:v>577</c:v>
                </c:pt>
                <c:pt idx="48">
                  <c:v>583</c:v>
                </c:pt>
                <c:pt idx="49">
                  <c:v>606</c:v>
                </c:pt>
                <c:pt idx="50">
                  <c:v>625</c:v>
                </c:pt>
                <c:pt idx="51">
                  <c:v>653</c:v>
                </c:pt>
                <c:pt idx="52">
                  <c:v>665</c:v>
                </c:pt>
                <c:pt idx="53">
                  <c:v>690</c:v>
                </c:pt>
                <c:pt idx="54">
                  <c:v>711</c:v>
                </c:pt>
                <c:pt idx="55">
                  <c:v>716</c:v>
                </c:pt>
                <c:pt idx="56">
                  <c:v>719</c:v>
                </c:pt>
                <c:pt idx="57">
                  <c:v>726</c:v>
                </c:pt>
                <c:pt idx="58">
                  <c:v>735</c:v>
                </c:pt>
                <c:pt idx="59">
                  <c:v>749</c:v>
                </c:pt>
                <c:pt idx="60">
                  <c:v>764</c:v>
                </c:pt>
                <c:pt idx="61">
                  <c:v>766</c:v>
                </c:pt>
                <c:pt idx="62">
                  <c:v>772</c:v>
                </c:pt>
                <c:pt idx="63">
                  <c:v>787</c:v>
                </c:pt>
                <c:pt idx="64">
                  <c:v>804</c:v>
                </c:pt>
                <c:pt idx="65">
                  <c:v>809</c:v>
                </c:pt>
                <c:pt idx="66">
                  <c:v>821</c:v>
                </c:pt>
                <c:pt idx="67">
                  <c:v>835</c:v>
                </c:pt>
                <c:pt idx="68">
                  <c:v>850</c:v>
                </c:pt>
                <c:pt idx="69">
                  <c:v>851</c:v>
                </c:pt>
                <c:pt idx="70">
                  <c:v>859</c:v>
                </c:pt>
                <c:pt idx="71">
                  <c:v>862</c:v>
                </c:pt>
                <c:pt idx="72">
                  <c:v>864</c:v>
                </c:pt>
                <c:pt idx="73">
                  <c:v>870</c:v>
                </c:pt>
                <c:pt idx="74">
                  <c:v>874</c:v>
                </c:pt>
                <c:pt idx="75">
                  <c:v>880</c:v>
                </c:pt>
                <c:pt idx="76">
                  <c:v>882</c:v>
                </c:pt>
                <c:pt idx="77">
                  <c:v>883</c:v>
                </c:pt>
                <c:pt idx="78">
                  <c:v>889</c:v>
                </c:pt>
                <c:pt idx="79">
                  <c:v>894</c:v>
                </c:pt>
                <c:pt idx="80">
                  <c:v>898</c:v>
                </c:pt>
                <c:pt idx="81">
                  <c:v>898</c:v>
                </c:pt>
                <c:pt idx="82">
                  <c:v>900</c:v>
                </c:pt>
                <c:pt idx="83">
                  <c:v>901</c:v>
                </c:pt>
                <c:pt idx="84" formatCode="0">
                  <c:v>907</c:v>
                </c:pt>
                <c:pt idx="85">
                  <c:v>912</c:v>
                </c:pt>
                <c:pt idx="86">
                  <c:v>916</c:v>
                </c:pt>
                <c:pt idx="87">
                  <c:v>919</c:v>
                </c:pt>
                <c:pt idx="88">
                  <c:v>921</c:v>
                </c:pt>
                <c:pt idx="89">
                  <c:v>927</c:v>
                </c:pt>
                <c:pt idx="90">
                  <c:v>929</c:v>
                </c:pt>
                <c:pt idx="91">
                  <c:v>929</c:v>
                </c:pt>
                <c:pt idx="92">
                  <c:v>931</c:v>
                </c:pt>
                <c:pt idx="93">
                  <c:v>939</c:v>
                </c:pt>
                <c:pt idx="94">
                  <c:v>942</c:v>
                </c:pt>
                <c:pt idx="95">
                  <c:v>946</c:v>
                </c:pt>
                <c:pt idx="96">
                  <c:v>948</c:v>
                </c:pt>
                <c:pt idx="97">
                  <c:v>948</c:v>
                </c:pt>
                <c:pt idx="98">
                  <c:v>949</c:v>
                </c:pt>
                <c:pt idx="99" formatCode="0">
                  <c:v>952</c:v>
                </c:pt>
                <c:pt idx="100">
                  <c:v>953</c:v>
                </c:pt>
                <c:pt idx="101">
                  <c:v>956</c:v>
                </c:pt>
                <c:pt idx="102">
                  <c:v>957</c:v>
                </c:pt>
                <c:pt idx="103">
                  <c:v>959</c:v>
                </c:pt>
                <c:pt idx="104">
                  <c:v>966</c:v>
                </c:pt>
                <c:pt idx="105">
                  <c:v>967</c:v>
                </c:pt>
                <c:pt idx="106">
                  <c:v>969</c:v>
                </c:pt>
                <c:pt idx="107">
                  <c:v>972</c:v>
                </c:pt>
                <c:pt idx="108">
                  <c:v>975</c:v>
                </c:pt>
                <c:pt idx="109">
                  <c:v>975</c:v>
                </c:pt>
                <c:pt idx="110">
                  <c:v>975</c:v>
                </c:pt>
                <c:pt idx="111">
                  <c:v>975</c:v>
                </c:pt>
                <c:pt idx="112">
                  <c:v>973</c:v>
                </c:pt>
                <c:pt idx="113">
                  <c:v>977</c:v>
                </c:pt>
                <c:pt idx="114">
                  <c:v>978</c:v>
                </c:pt>
                <c:pt idx="115">
                  <c:v>980</c:v>
                </c:pt>
                <c:pt idx="116">
                  <c:v>982</c:v>
                </c:pt>
                <c:pt idx="117">
                  <c:v>982</c:v>
                </c:pt>
                <c:pt idx="118">
                  <c:v>985</c:v>
                </c:pt>
                <c:pt idx="119">
                  <c:v>986</c:v>
                </c:pt>
                <c:pt idx="120">
                  <c:v>986</c:v>
                </c:pt>
                <c:pt idx="121">
                  <c:v>987</c:v>
                </c:pt>
                <c:pt idx="122">
                  <c:v>989</c:v>
                </c:pt>
                <c:pt idx="123">
                  <c:v>989</c:v>
                </c:pt>
                <c:pt idx="124">
                  <c:v>989</c:v>
                </c:pt>
                <c:pt idx="125">
                  <c:v>989</c:v>
                </c:pt>
                <c:pt idx="126">
                  <c:v>989</c:v>
                </c:pt>
                <c:pt idx="127">
                  <c:v>989</c:v>
                </c:pt>
                <c:pt idx="128">
                  <c:v>983</c:v>
                </c:pt>
                <c:pt idx="129">
                  <c:v>983</c:v>
                </c:pt>
                <c:pt idx="130">
                  <c:v>983</c:v>
                </c:pt>
                <c:pt idx="131">
                  <c:v>983</c:v>
                </c:pt>
                <c:pt idx="132">
                  <c:v>983</c:v>
                </c:pt>
                <c:pt idx="133">
                  <c:v>983</c:v>
                </c:pt>
                <c:pt idx="134">
                  <c:v>983</c:v>
                </c:pt>
                <c:pt idx="135">
                  <c:v>982</c:v>
                </c:pt>
                <c:pt idx="136">
                  <c:v>982</c:v>
                </c:pt>
                <c:pt idx="137">
                  <c:v>982</c:v>
                </c:pt>
                <c:pt idx="138">
                  <c:v>983</c:v>
                </c:pt>
                <c:pt idx="139">
                  <c:v>984</c:v>
                </c:pt>
                <c:pt idx="140">
                  <c:v>984</c:v>
                </c:pt>
                <c:pt idx="141">
                  <c:v>985</c:v>
                </c:pt>
                <c:pt idx="142">
                  <c:v>987</c:v>
                </c:pt>
                <c:pt idx="143">
                  <c:v>990</c:v>
                </c:pt>
                <c:pt idx="144">
                  <c:v>991</c:v>
                </c:pt>
                <c:pt idx="145">
                  <c:v>992</c:v>
                </c:pt>
                <c:pt idx="146">
                  <c:v>994</c:v>
                </c:pt>
                <c:pt idx="147">
                  <c:v>998</c:v>
                </c:pt>
                <c:pt idx="148">
                  <c:v>999</c:v>
                </c:pt>
                <c:pt idx="149">
                  <c:v>1008</c:v>
                </c:pt>
                <c:pt idx="150">
                  <c:v>1016</c:v>
                </c:pt>
                <c:pt idx="151">
                  <c:v>1020</c:v>
                </c:pt>
                <c:pt idx="152">
                  <c:v>1028</c:v>
                </c:pt>
                <c:pt idx="153">
                  <c:v>1034</c:v>
                </c:pt>
                <c:pt idx="154">
                  <c:v>1037</c:v>
                </c:pt>
                <c:pt idx="155">
                  <c:v>1042</c:v>
                </c:pt>
                <c:pt idx="156">
                  <c:v>1047</c:v>
                </c:pt>
                <c:pt idx="157">
                  <c:v>1051</c:v>
                </c:pt>
                <c:pt idx="158">
                  <c:v>1056</c:v>
                </c:pt>
                <c:pt idx="159">
                  <c:v>1058</c:v>
                </c:pt>
                <c:pt idx="160">
                  <c:v>1104</c:v>
                </c:pt>
                <c:pt idx="161">
                  <c:v>1114</c:v>
                </c:pt>
                <c:pt idx="162">
                  <c:v>1123</c:v>
                </c:pt>
                <c:pt idx="163">
                  <c:v>1142</c:v>
                </c:pt>
                <c:pt idx="164">
                  <c:v>1148</c:v>
                </c:pt>
                <c:pt idx="165">
                  <c:v>1158</c:v>
                </c:pt>
                <c:pt idx="166">
                  <c:v>1171</c:v>
                </c:pt>
                <c:pt idx="167">
                  <c:v>1178</c:v>
                </c:pt>
                <c:pt idx="168">
                  <c:v>1193</c:v>
                </c:pt>
                <c:pt idx="169">
                  <c:v>1206</c:v>
                </c:pt>
                <c:pt idx="170">
                  <c:v>1220</c:v>
                </c:pt>
                <c:pt idx="171">
                  <c:v>1236</c:v>
                </c:pt>
                <c:pt idx="172">
                  <c:v>1247</c:v>
                </c:pt>
                <c:pt idx="173">
                  <c:v>1253</c:v>
                </c:pt>
                <c:pt idx="174">
                  <c:v>1265</c:v>
                </c:pt>
                <c:pt idx="175">
                  <c:v>1273</c:v>
                </c:pt>
                <c:pt idx="176">
                  <c:v>1282</c:v>
                </c:pt>
                <c:pt idx="177">
                  <c:v>1294</c:v>
                </c:pt>
                <c:pt idx="178">
                  <c:v>1310</c:v>
                </c:pt>
                <c:pt idx="179">
                  <c:v>1318</c:v>
                </c:pt>
                <c:pt idx="180">
                  <c:v>1321</c:v>
                </c:pt>
                <c:pt idx="181">
                  <c:v>1334</c:v>
                </c:pt>
                <c:pt idx="182">
                  <c:v>1348</c:v>
                </c:pt>
                <c:pt idx="183">
                  <c:v>1365</c:v>
                </c:pt>
                <c:pt idx="184">
                  <c:v>1373</c:v>
                </c:pt>
                <c:pt idx="185">
                  <c:v>1390</c:v>
                </c:pt>
              </c:numCache>
            </c:numRef>
          </c:val>
          <c:smooth val="0"/>
          <c:extLst>
            <c:ext xmlns:c16="http://schemas.microsoft.com/office/drawing/2014/chart" uri="{C3380CC4-5D6E-409C-BE32-E72D297353CC}">
              <c16:uniqueId val="{00000007-FBD2-4BE5-BB44-E200FF3017D4}"/>
            </c:ext>
          </c:extLst>
        </c:ser>
        <c:ser>
          <c:idx val="9"/>
          <c:order val="8"/>
          <c:tx>
            <c:strRef>
              <c:f>Provinces!$C$60</c:f>
              <c:strCache>
                <c:ptCount val="1"/>
                <c:pt idx="0">
                  <c:v>Zeeland</c:v>
                </c:pt>
              </c:strCache>
            </c:strRef>
          </c:tx>
          <c:spPr>
            <a:ln w="28575" cap="rnd">
              <a:solidFill>
                <a:schemeClr val="accent1">
                  <a:lumMod val="40000"/>
                  <a:lumOff val="60000"/>
                </a:schemeClr>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Provinces!$D$60:$HQ$60</c15:sqref>
                  </c15:fullRef>
                </c:ext>
              </c:extLst>
              <c:f>(Provinces!$D$60:$DM$60,Provinces!$DO$60:$GJ$60)</c:f>
              <c:numCache>
                <c:formatCode>General</c:formatCode>
                <c:ptCount val="188"/>
                <c:pt idx="3">
                  <c:v>3</c:v>
                </c:pt>
                <c:pt idx="4">
                  <c:v>2</c:v>
                </c:pt>
                <c:pt idx="5">
                  <c:v>2</c:v>
                </c:pt>
                <c:pt idx="6">
                  <c:v>2</c:v>
                </c:pt>
                <c:pt idx="7">
                  <c:v>4</c:v>
                </c:pt>
                <c:pt idx="8">
                  <c:v>8</c:v>
                </c:pt>
                <c:pt idx="9">
                  <c:v>9</c:v>
                </c:pt>
                <c:pt idx="10">
                  <c:v>9</c:v>
                </c:pt>
                <c:pt idx="11">
                  <c:v>10</c:v>
                </c:pt>
                <c:pt idx="12">
                  <c:v>12</c:v>
                </c:pt>
                <c:pt idx="13">
                  <c:v>17</c:v>
                </c:pt>
                <c:pt idx="14">
                  <c:v>20</c:v>
                </c:pt>
                <c:pt idx="15">
                  <c:v>26</c:v>
                </c:pt>
                <c:pt idx="16">
                  <c:v>31</c:v>
                </c:pt>
                <c:pt idx="17">
                  <c:v>45</c:v>
                </c:pt>
                <c:pt idx="18">
                  <c:v>47</c:v>
                </c:pt>
                <c:pt idx="19">
                  <c:v>49</c:v>
                </c:pt>
                <c:pt idx="20">
                  <c:v>55</c:v>
                </c:pt>
                <c:pt idx="21">
                  <c:v>63</c:v>
                </c:pt>
                <c:pt idx="22">
                  <c:v>77</c:v>
                </c:pt>
                <c:pt idx="23">
                  <c:v>91</c:v>
                </c:pt>
                <c:pt idx="24">
                  <c:v>109</c:v>
                </c:pt>
                <c:pt idx="25">
                  <c:v>121</c:v>
                </c:pt>
                <c:pt idx="26">
                  <c:v>134</c:v>
                </c:pt>
                <c:pt idx="27">
                  <c:v>148</c:v>
                </c:pt>
                <c:pt idx="28">
                  <c:v>161</c:v>
                </c:pt>
                <c:pt idx="29">
                  <c:v>178</c:v>
                </c:pt>
                <c:pt idx="30" formatCode="0">
                  <c:v>194</c:v>
                </c:pt>
                <c:pt idx="31" formatCode="0">
                  <c:v>217</c:v>
                </c:pt>
                <c:pt idx="32" formatCode="0">
                  <c:v>236</c:v>
                </c:pt>
                <c:pt idx="33">
                  <c:v>243</c:v>
                </c:pt>
                <c:pt idx="34" formatCode="0">
                  <c:v>280</c:v>
                </c:pt>
                <c:pt idx="35" formatCode="0">
                  <c:v>313</c:v>
                </c:pt>
                <c:pt idx="36">
                  <c:v>332</c:v>
                </c:pt>
                <c:pt idx="37">
                  <c:v>362</c:v>
                </c:pt>
                <c:pt idx="38">
                  <c:v>388</c:v>
                </c:pt>
                <c:pt idx="39">
                  <c:v>415</c:v>
                </c:pt>
                <c:pt idx="40">
                  <c:v>430</c:v>
                </c:pt>
                <c:pt idx="41">
                  <c:v>456</c:v>
                </c:pt>
                <c:pt idx="42">
                  <c:v>474</c:v>
                </c:pt>
                <c:pt idx="43">
                  <c:v>479</c:v>
                </c:pt>
                <c:pt idx="44">
                  <c:v>481</c:v>
                </c:pt>
                <c:pt idx="45">
                  <c:v>501</c:v>
                </c:pt>
                <c:pt idx="46">
                  <c:v>512</c:v>
                </c:pt>
                <c:pt idx="47">
                  <c:v>525</c:v>
                </c:pt>
                <c:pt idx="48">
                  <c:v>532</c:v>
                </c:pt>
                <c:pt idx="49">
                  <c:v>536</c:v>
                </c:pt>
                <c:pt idx="50">
                  <c:v>544</c:v>
                </c:pt>
                <c:pt idx="51">
                  <c:v>558</c:v>
                </c:pt>
                <c:pt idx="52">
                  <c:v>561</c:v>
                </c:pt>
                <c:pt idx="53">
                  <c:v>564</c:v>
                </c:pt>
                <c:pt idx="54">
                  <c:v>568</c:v>
                </c:pt>
                <c:pt idx="55">
                  <c:v>570</c:v>
                </c:pt>
                <c:pt idx="56">
                  <c:v>580</c:v>
                </c:pt>
                <c:pt idx="57">
                  <c:v>581</c:v>
                </c:pt>
                <c:pt idx="58">
                  <c:v>584</c:v>
                </c:pt>
                <c:pt idx="59">
                  <c:v>587</c:v>
                </c:pt>
                <c:pt idx="60">
                  <c:v>590</c:v>
                </c:pt>
                <c:pt idx="61">
                  <c:v>592</c:v>
                </c:pt>
                <c:pt idx="62">
                  <c:v>597</c:v>
                </c:pt>
                <c:pt idx="63">
                  <c:v>599</c:v>
                </c:pt>
                <c:pt idx="64">
                  <c:v>611</c:v>
                </c:pt>
                <c:pt idx="65">
                  <c:v>619</c:v>
                </c:pt>
                <c:pt idx="66">
                  <c:v>624</c:v>
                </c:pt>
                <c:pt idx="67">
                  <c:v>625</c:v>
                </c:pt>
                <c:pt idx="68">
                  <c:v>628</c:v>
                </c:pt>
                <c:pt idx="69">
                  <c:v>630</c:v>
                </c:pt>
                <c:pt idx="70">
                  <c:v>631</c:v>
                </c:pt>
                <c:pt idx="71">
                  <c:v>632</c:v>
                </c:pt>
                <c:pt idx="72">
                  <c:v>634</c:v>
                </c:pt>
                <c:pt idx="73">
                  <c:v>638</c:v>
                </c:pt>
                <c:pt idx="74">
                  <c:v>638</c:v>
                </c:pt>
                <c:pt idx="75">
                  <c:v>639</c:v>
                </c:pt>
                <c:pt idx="76">
                  <c:v>643</c:v>
                </c:pt>
                <c:pt idx="77">
                  <c:v>644</c:v>
                </c:pt>
                <c:pt idx="78">
                  <c:v>647</c:v>
                </c:pt>
                <c:pt idx="79">
                  <c:v>655</c:v>
                </c:pt>
                <c:pt idx="80">
                  <c:v>657</c:v>
                </c:pt>
                <c:pt idx="81">
                  <c:v>661</c:v>
                </c:pt>
                <c:pt idx="82">
                  <c:v>665</c:v>
                </c:pt>
                <c:pt idx="83">
                  <c:v>671</c:v>
                </c:pt>
                <c:pt idx="84" formatCode="0">
                  <c:v>672</c:v>
                </c:pt>
                <c:pt idx="85">
                  <c:v>675</c:v>
                </c:pt>
                <c:pt idx="86">
                  <c:v>678</c:v>
                </c:pt>
                <c:pt idx="87">
                  <c:v>690</c:v>
                </c:pt>
                <c:pt idx="88">
                  <c:v>691</c:v>
                </c:pt>
                <c:pt idx="89">
                  <c:v>696</c:v>
                </c:pt>
                <c:pt idx="90">
                  <c:v>697</c:v>
                </c:pt>
                <c:pt idx="91">
                  <c:v>701</c:v>
                </c:pt>
                <c:pt idx="92">
                  <c:v>703</c:v>
                </c:pt>
                <c:pt idx="93">
                  <c:v>709</c:v>
                </c:pt>
                <c:pt idx="94">
                  <c:v>712</c:v>
                </c:pt>
                <c:pt idx="95">
                  <c:v>713</c:v>
                </c:pt>
                <c:pt idx="96">
                  <c:v>715</c:v>
                </c:pt>
                <c:pt idx="97">
                  <c:v>715</c:v>
                </c:pt>
                <c:pt idx="98">
                  <c:v>715</c:v>
                </c:pt>
                <c:pt idx="99" formatCode="0">
                  <c:v>720</c:v>
                </c:pt>
                <c:pt idx="100">
                  <c:v>721</c:v>
                </c:pt>
                <c:pt idx="101">
                  <c:v>722</c:v>
                </c:pt>
                <c:pt idx="102">
                  <c:v>725</c:v>
                </c:pt>
                <c:pt idx="103">
                  <c:v>726</c:v>
                </c:pt>
                <c:pt idx="104">
                  <c:v>728</c:v>
                </c:pt>
                <c:pt idx="105">
                  <c:v>728</c:v>
                </c:pt>
                <c:pt idx="106">
                  <c:v>728</c:v>
                </c:pt>
                <c:pt idx="107">
                  <c:v>730</c:v>
                </c:pt>
                <c:pt idx="108">
                  <c:v>730</c:v>
                </c:pt>
                <c:pt idx="109">
                  <c:v>731</c:v>
                </c:pt>
                <c:pt idx="110">
                  <c:v>731</c:v>
                </c:pt>
                <c:pt idx="111">
                  <c:v>732</c:v>
                </c:pt>
                <c:pt idx="112">
                  <c:v>733</c:v>
                </c:pt>
                <c:pt idx="113">
                  <c:v>734</c:v>
                </c:pt>
                <c:pt idx="114">
                  <c:v>736</c:v>
                </c:pt>
                <c:pt idx="115">
                  <c:v>736</c:v>
                </c:pt>
                <c:pt idx="116">
                  <c:v>736</c:v>
                </c:pt>
                <c:pt idx="117">
                  <c:v>736</c:v>
                </c:pt>
                <c:pt idx="118">
                  <c:v>736</c:v>
                </c:pt>
                <c:pt idx="119">
                  <c:v>736</c:v>
                </c:pt>
                <c:pt idx="120">
                  <c:v>738</c:v>
                </c:pt>
                <c:pt idx="121">
                  <c:v>739</c:v>
                </c:pt>
                <c:pt idx="122">
                  <c:v>740</c:v>
                </c:pt>
                <c:pt idx="123">
                  <c:v>743</c:v>
                </c:pt>
                <c:pt idx="124">
                  <c:v>743</c:v>
                </c:pt>
                <c:pt idx="125">
                  <c:v>743</c:v>
                </c:pt>
                <c:pt idx="126">
                  <c:v>744</c:v>
                </c:pt>
                <c:pt idx="127">
                  <c:v>744</c:v>
                </c:pt>
                <c:pt idx="128">
                  <c:v>744</c:v>
                </c:pt>
                <c:pt idx="129">
                  <c:v>746</c:v>
                </c:pt>
                <c:pt idx="130">
                  <c:v>746</c:v>
                </c:pt>
                <c:pt idx="131">
                  <c:v>748</c:v>
                </c:pt>
                <c:pt idx="132">
                  <c:v>755</c:v>
                </c:pt>
                <c:pt idx="133">
                  <c:v>763</c:v>
                </c:pt>
                <c:pt idx="134">
                  <c:v>769</c:v>
                </c:pt>
                <c:pt idx="135">
                  <c:v>775</c:v>
                </c:pt>
                <c:pt idx="136">
                  <c:v>789</c:v>
                </c:pt>
                <c:pt idx="137">
                  <c:v>795</c:v>
                </c:pt>
                <c:pt idx="138">
                  <c:v>801</c:v>
                </c:pt>
                <c:pt idx="139">
                  <c:v>804</c:v>
                </c:pt>
                <c:pt idx="140">
                  <c:v>807</c:v>
                </c:pt>
                <c:pt idx="141">
                  <c:v>813</c:v>
                </c:pt>
                <c:pt idx="142">
                  <c:v>819</c:v>
                </c:pt>
                <c:pt idx="143">
                  <c:v>826</c:v>
                </c:pt>
                <c:pt idx="144">
                  <c:v>831</c:v>
                </c:pt>
                <c:pt idx="145">
                  <c:v>839</c:v>
                </c:pt>
                <c:pt idx="146">
                  <c:v>847</c:v>
                </c:pt>
                <c:pt idx="147">
                  <c:v>855</c:v>
                </c:pt>
                <c:pt idx="148">
                  <c:v>863</c:v>
                </c:pt>
                <c:pt idx="149">
                  <c:v>867</c:v>
                </c:pt>
                <c:pt idx="150">
                  <c:v>871</c:v>
                </c:pt>
                <c:pt idx="151">
                  <c:v>876</c:v>
                </c:pt>
                <c:pt idx="152">
                  <c:v>884</c:v>
                </c:pt>
                <c:pt idx="153">
                  <c:v>894</c:v>
                </c:pt>
                <c:pt idx="154">
                  <c:v>900</c:v>
                </c:pt>
                <c:pt idx="155">
                  <c:v>905</c:v>
                </c:pt>
                <c:pt idx="156">
                  <c:v>909</c:v>
                </c:pt>
                <c:pt idx="157">
                  <c:v>916</c:v>
                </c:pt>
                <c:pt idx="158">
                  <c:v>922</c:v>
                </c:pt>
                <c:pt idx="159">
                  <c:v>922</c:v>
                </c:pt>
                <c:pt idx="160">
                  <c:v>948</c:v>
                </c:pt>
                <c:pt idx="161">
                  <c:v>954</c:v>
                </c:pt>
                <c:pt idx="162">
                  <c:v>958</c:v>
                </c:pt>
                <c:pt idx="163">
                  <c:v>961</c:v>
                </c:pt>
                <c:pt idx="164">
                  <c:v>966</c:v>
                </c:pt>
                <c:pt idx="165">
                  <c:v>971</c:v>
                </c:pt>
                <c:pt idx="166">
                  <c:v>972</c:v>
                </c:pt>
                <c:pt idx="167">
                  <c:v>975</c:v>
                </c:pt>
                <c:pt idx="168">
                  <c:v>984</c:v>
                </c:pt>
                <c:pt idx="169">
                  <c:v>991</c:v>
                </c:pt>
                <c:pt idx="170">
                  <c:v>998</c:v>
                </c:pt>
                <c:pt idx="171">
                  <c:v>1013</c:v>
                </c:pt>
                <c:pt idx="172">
                  <c:v>1022</c:v>
                </c:pt>
                <c:pt idx="173">
                  <c:v>1027</c:v>
                </c:pt>
                <c:pt idx="174">
                  <c:v>1029</c:v>
                </c:pt>
                <c:pt idx="175">
                  <c:v>1030</c:v>
                </c:pt>
                <c:pt idx="176">
                  <c:v>1037</c:v>
                </c:pt>
                <c:pt idx="177">
                  <c:v>1041</c:v>
                </c:pt>
                <c:pt idx="178">
                  <c:v>1053</c:v>
                </c:pt>
                <c:pt idx="179">
                  <c:v>1056</c:v>
                </c:pt>
                <c:pt idx="180">
                  <c:v>1059</c:v>
                </c:pt>
                <c:pt idx="181">
                  <c:v>1059</c:v>
                </c:pt>
                <c:pt idx="182">
                  <c:v>1061</c:v>
                </c:pt>
                <c:pt idx="183">
                  <c:v>1064</c:v>
                </c:pt>
                <c:pt idx="184">
                  <c:v>1070</c:v>
                </c:pt>
                <c:pt idx="185">
                  <c:v>1080</c:v>
                </c:pt>
              </c:numCache>
            </c:numRef>
          </c:val>
          <c:smooth val="0"/>
          <c:extLst>
            <c:ext xmlns:c16="http://schemas.microsoft.com/office/drawing/2014/chart" uri="{C3380CC4-5D6E-409C-BE32-E72D297353CC}">
              <c16:uniqueId val="{00000008-FBD2-4BE5-BB44-E200FF3017D4}"/>
            </c:ext>
          </c:extLst>
        </c:ser>
        <c:ser>
          <c:idx val="10"/>
          <c:order val="9"/>
          <c:tx>
            <c:strRef>
              <c:f>Provinces!$C$61</c:f>
              <c:strCache>
                <c:ptCount val="1"/>
                <c:pt idx="0">
                  <c:v>Friesland</c:v>
                </c:pt>
              </c:strCache>
            </c:strRef>
          </c:tx>
          <c:spPr>
            <a:ln w="28575" cap="rnd">
              <a:solidFill>
                <a:schemeClr val="accent6"/>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Provinces!$D$61:$HQ$61</c15:sqref>
                  </c15:fullRef>
                </c:ext>
              </c:extLst>
              <c:f>(Provinces!$D$61:$DM$61,Provinces!$DO$61:$GJ$61)</c:f>
              <c:numCache>
                <c:formatCode>General</c:formatCode>
                <c:ptCount val="188"/>
                <c:pt idx="2">
                  <c:v>4</c:v>
                </c:pt>
                <c:pt idx="3">
                  <c:v>6</c:v>
                </c:pt>
                <c:pt idx="4">
                  <c:v>8</c:v>
                </c:pt>
                <c:pt idx="5">
                  <c:v>9</c:v>
                </c:pt>
                <c:pt idx="6">
                  <c:v>11</c:v>
                </c:pt>
                <c:pt idx="7">
                  <c:v>15</c:v>
                </c:pt>
                <c:pt idx="8">
                  <c:v>5</c:v>
                </c:pt>
                <c:pt idx="9">
                  <c:v>8</c:v>
                </c:pt>
                <c:pt idx="10">
                  <c:v>8</c:v>
                </c:pt>
                <c:pt idx="11">
                  <c:v>9</c:v>
                </c:pt>
                <c:pt idx="12">
                  <c:v>11</c:v>
                </c:pt>
                <c:pt idx="13">
                  <c:v>14</c:v>
                </c:pt>
                <c:pt idx="14">
                  <c:v>15</c:v>
                </c:pt>
                <c:pt idx="15">
                  <c:v>19</c:v>
                </c:pt>
                <c:pt idx="16">
                  <c:v>21</c:v>
                </c:pt>
                <c:pt idx="17">
                  <c:v>39</c:v>
                </c:pt>
                <c:pt idx="18">
                  <c:v>33</c:v>
                </c:pt>
                <c:pt idx="19">
                  <c:v>34</c:v>
                </c:pt>
                <c:pt idx="20">
                  <c:v>39</c:v>
                </c:pt>
                <c:pt idx="21">
                  <c:v>42</c:v>
                </c:pt>
                <c:pt idx="22">
                  <c:v>52</c:v>
                </c:pt>
                <c:pt idx="23">
                  <c:v>70</c:v>
                </c:pt>
                <c:pt idx="24">
                  <c:v>82</c:v>
                </c:pt>
                <c:pt idx="25">
                  <c:v>96</c:v>
                </c:pt>
                <c:pt idx="26">
                  <c:v>119</c:v>
                </c:pt>
                <c:pt idx="27">
                  <c:v>124</c:v>
                </c:pt>
                <c:pt idx="28">
                  <c:v>131</c:v>
                </c:pt>
                <c:pt idx="29">
                  <c:v>145</c:v>
                </c:pt>
                <c:pt idx="30" formatCode="0">
                  <c:v>166</c:v>
                </c:pt>
                <c:pt idx="31" formatCode="0">
                  <c:v>182</c:v>
                </c:pt>
                <c:pt idx="32" formatCode="0">
                  <c:v>199</c:v>
                </c:pt>
                <c:pt idx="33">
                  <c:v>217</c:v>
                </c:pt>
                <c:pt idx="34">
                  <c:v>225</c:v>
                </c:pt>
                <c:pt idx="35">
                  <c:v>230</c:v>
                </c:pt>
                <c:pt idx="36">
                  <c:v>263</c:v>
                </c:pt>
                <c:pt idx="37">
                  <c:v>300</c:v>
                </c:pt>
                <c:pt idx="38">
                  <c:v>332</c:v>
                </c:pt>
                <c:pt idx="39">
                  <c:v>347</c:v>
                </c:pt>
                <c:pt idx="40">
                  <c:v>365</c:v>
                </c:pt>
                <c:pt idx="41">
                  <c:v>378</c:v>
                </c:pt>
                <c:pt idx="42">
                  <c:v>386</c:v>
                </c:pt>
                <c:pt idx="43">
                  <c:v>396</c:v>
                </c:pt>
                <c:pt idx="44">
                  <c:v>426</c:v>
                </c:pt>
                <c:pt idx="45">
                  <c:v>448</c:v>
                </c:pt>
                <c:pt idx="46">
                  <c:v>458</c:v>
                </c:pt>
                <c:pt idx="47">
                  <c:v>472</c:v>
                </c:pt>
                <c:pt idx="48">
                  <c:v>475</c:v>
                </c:pt>
                <c:pt idx="49">
                  <c:v>481</c:v>
                </c:pt>
                <c:pt idx="50">
                  <c:v>493</c:v>
                </c:pt>
                <c:pt idx="51">
                  <c:v>501</c:v>
                </c:pt>
                <c:pt idx="52">
                  <c:v>513</c:v>
                </c:pt>
                <c:pt idx="53">
                  <c:v>517</c:v>
                </c:pt>
                <c:pt idx="54">
                  <c:v>521</c:v>
                </c:pt>
                <c:pt idx="55">
                  <c:v>522</c:v>
                </c:pt>
                <c:pt idx="56">
                  <c:v>525</c:v>
                </c:pt>
                <c:pt idx="57">
                  <c:v>528</c:v>
                </c:pt>
                <c:pt idx="58">
                  <c:v>531</c:v>
                </c:pt>
                <c:pt idx="59">
                  <c:v>534</c:v>
                </c:pt>
                <c:pt idx="60">
                  <c:v>539</c:v>
                </c:pt>
                <c:pt idx="61">
                  <c:v>539</c:v>
                </c:pt>
                <c:pt idx="62">
                  <c:v>541</c:v>
                </c:pt>
                <c:pt idx="63">
                  <c:v>541</c:v>
                </c:pt>
                <c:pt idx="64">
                  <c:v>546</c:v>
                </c:pt>
                <c:pt idx="65">
                  <c:v>549</c:v>
                </c:pt>
                <c:pt idx="66">
                  <c:v>568</c:v>
                </c:pt>
                <c:pt idx="67">
                  <c:v>572</c:v>
                </c:pt>
                <c:pt idx="68">
                  <c:v>577</c:v>
                </c:pt>
                <c:pt idx="69">
                  <c:v>583</c:v>
                </c:pt>
                <c:pt idx="70">
                  <c:v>589</c:v>
                </c:pt>
                <c:pt idx="71">
                  <c:v>591</c:v>
                </c:pt>
                <c:pt idx="72">
                  <c:v>593</c:v>
                </c:pt>
                <c:pt idx="73">
                  <c:v>595</c:v>
                </c:pt>
                <c:pt idx="74">
                  <c:v>597</c:v>
                </c:pt>
                <c:pt idx="75">
                  <c:v>598</c:v>
                </c:pt>
                <c:pt idx="76">
                  <c:v>600</c:v>
                </c:pt>
                <c:pt idx="77">
                  <c:v>600</c:v>
                </c:pt>
                <c:pt idx="78">
                  <c:v>602</c:v>
                </c:pt>
                <c:pt idx="79">
                  <c:v>604</c:v>
                </c:pt>
                <c:pt idx="80">
                  <c:v>606</c:v>
                </c:pt>
                <c:pt idx="81">
                  <c:v>606</c:v>
                </c:pt>
                <c:pt idx="82">
                  <c:v>607</c:v>
                </c:pt>
                <c:pt idx="83">
                  <c:v>607</c:v>
                </c:pt>
                <c:pt idx="84" formatCode="0">
                  <c:v>607</c:v>
                </c:pt>
                <c:pt idx="85">
                  <c:v>608</c:v>
                </c:pt>
                <c:pt idx="86">
                  <c:v>608</c:v>
                </c:pt>
                <c:pt idx="87">
                  <c:v>610</c:v>
                </c:pt>
                <c:pt idx="88">
                  <c:v>611</c:v>
                </c:pt>
                <c:pt idx="89">
                  <c:v>611</c:v>
                </c:pt>
                <c:pt idx="90">
                  <c:v>611</c:v>
                </c:pt>
                <c:pt idx="91">
                  <c:v>611</c:v>
                </c:pt>
                <c:pt idx="92">
                  <c:v>611</c:v>
                </c:pt>
                <c:pt idx="93">
                  <c:v>614</c:v>
                </c:pt>
                <c:pt idx="94">
                  <c:v>615</c:v>
                </c:pt>
                <c:pt idx="95">
                  <c:v>615</c:v>
                </c:pt>
                <c:pt idx="96">
                  <c:v>616</c:v>
                </c:pt>
                <c:pt idx="97">
                  <c:v>616</c:v>
                </c:pt>
                <c:pt idx="98">
                  <c:v>618</c:v>
                </c:pt>
                <c:pt idx="99" formatCode="0">
                  <c:v>619</c:v>
                </c:pt>
                <c:pt idx="100">
                  <c:v>621</c:v>
                </c:pt>
                <c:pt idx="101">
                  <c:v>625</c:v>
                </c:pt>
                <c:pt idx="102">
                  <c:v>629</c:v>
                </c:pt>
                <c:pt idx="103">
                  <c:v>629</c:v>
                </c:pt>
                <c:pt idx="104">
                  <c:v>630</c:v>
                </c:pt>
                <c:pt idx="105">
                  <c:v>630</c:v>
                </c:pt>
                <c:pt idx="106">
                  <c:v>632</c:v>
                </c:pt>
                <c:pt idx="107">
                  <c:v>632</c:v>
                </c:pt>
                <c:pt idx="108">
                  <c:v>633</c:v>
                </c:pt>
                <c:pt idx="109">
                  <c:v>632</c:v>
                </c:pt>
                <c:pt idx="110">
                  <c:v>632</c:v>
                </c:pt>
                <c:pt idx="111">
                  <c:v>632</c:v>
                </c:pt>
                <c:pt idx="112">
                  <c:v>632</c:v>
                </c:pt>
                <c:pt idx="113">
                  <c:v>633</c:v>
                </c:pt>
                <c:pt idx="114">
                  <c:v>635</c:v>
                </c:pt>
                <c:pt idx="115">
                  <c:v>636</c:v>
                </c:pt>
                <c:pt idx="116">
                  <c:v>636</c:v>
                </c:pt>
                <c:pt idx="117">
                  <c:v>636</c:v>
                </c:pt>
                <c:pt idx="118">
                  <c:v>633</c:v>
                </c:pt>
                <c:pt idx="119">
                  <c:v>633</c:v>
                </c:pt>
                <c:pt idx="120">
                  <c:v>635</c:v>
                </c:pt>
                <c:pt idx="121">
                  <c:v>635</c:v>
                </c:pt>
                <c:pt idx="122">
                  <c:v>636</c:v>
                </c:pt>
                <c:pt idx="123">
                  <c:v>637</c:v>
                </c:pt>
                <c:pt idx="124">
                  <c:v>637</c:v>
                </c:pt>
                <c:pt idx="125">
                  <c:v>637</c:v>
                </c:pt>
                <c:pt idx="126">
                  <c:v>638</c:v>
                </c:pt>
                <c:pt idx="127">
                  <c:v>638</c:v>
                </c:pt>
                <c:pt idx="128">
                  <c:v>639</c:v>
                </c:pt>
                <c:pt idx="129">
                  <c:v>639</c:v>
                </c:pt>
                <c:pt idx="130">
                  <c:v>640</c:v>
                </c:pt>
                <c:pt idx="131">
                  <c:v>640</c:v>
                </c:pt>
                <c:pt idx="132">
                  <c:v>641</c:v>
                </c:pt>
                <c:pt idx="133">
                  <c:v>641</c:v>
                </c:pt>
                <c:pt idx="134">
                  <c:v>643</c:v>
                </c:pt>
                <c:pt idx="135">
                  <c:v>644</c:v>
                </c:pt>
                <c:pt idx="136">
                  <c:v>645</c:v>
                </c:pt>
                <c:pt idx="137">
                  <c:v>645</c:v>
                </c:pt>
                <c:pt idx="138">
                  <c:v>645</c:v>
                </c:pt>
                <c:pt idx="139">
                  <c:v>645</c:v>
                </c:pt>
                <c:pt idx="140">
                  <c:v>647</c:v>
                </c:pt>
                <c:pt idx="141">
                  <c:v>647</c:v>
                </c:pt>
                <c:pt idx="142">
                  <c:v>649</c:v>
                </c:pt>
                <c:pt idx="143">
                  <c:v>649</c:v>
                </c:pt>
                <c:pt idx="144">
                  <c:v>649</c:v>
                </c:pt>
                <c:pt idx="145">
                  <c:v>650</c:v>
                </c:pt>
                <c:pt idx="146">
                  <c:v>650</c:v>
                </c:pt>
                <c:pt idx="147">
                  <c:v>651</c:v>
                </c:pt>
                <c:pt idx="148">
                  <c:v>652</c:v>
                </c:pt>
                <c:pt idx="149">
                  <c:v>654</c:v>
                </c:pt>
                <c:pt idx="150">
                  <c:v>655</c:v>
                </c:pt>
                <c:pt idx="151">
                  <c:v>659</c:v>
                </c:pt>
                <c:pt idx="152">
                  <c:v>660</c:v>
                </c:pt>
                <c:pt idx="153">
                  <c:v>659</c:v>
                </c:pt>
                <c:pt idx="154">
                  <c:v>659</c:v>
                </c:pt>
                <c:pt idx="155">
                  <c:v>659</c:v>
                </c:pt>
                <c:pt idx="156">
                  <c:v>660</c:v>
                </c:pt>
                <c:pt idx="157">
                  <c:v>663</c:v>
                </c:pt>
                <c:pt idx="158">
                  <c:v>665</c:v>
                </c:pt>
                <c:pt idx="159">
                  <c:v>679</c:v>
                </c:pt>
                <c:pt idx="160">
                  <c:v>693</c:v>
                </c:pt>
                <c:pt idx="161">
                  <c:v>704</c:v>
                </c:pt>
                <c:pt idx="162">
                  <c:v>713</c:v>
                </c:pt>
                <c:pt idx="163">
                  <c:v>723</c:v>
                </c:pt>
                <c:pt idx="164">
                  <c:v>728</c:v>
                </c:pt>
                <c:pt idx="165">
                  <c:v>734</c:v>
                </c:pt>
                <c:pt idx="166">
                  <c:v>745</c:v>
                </c:pt>
                <c:pt idx="167">
                  <c:v>757</c:v>
                </c:pt>
                <c:pt idx="168">
                  <c:v>765</c:v>
                </c:pt>
                <c:pt idx="169">
                  <c:v>769</c:v>
                </c:pt>
                <c:pt idx="170">
                  <c:v>773</c:v>
                </c:pt>
                <c:pt idx="171">
                  <c:v>779</c:v>
                </c:pt>
                <c:pt idx="172">
                  <c:v>786</c:v>
                </c:pt>
                <c:pt idx="173">
                  <c:v>791</c:v>
                </c:pt>
                <c:pt idx="174">
                  <c:v>795</c:v>
                </c:pt>
                <c:pt idx="175">
                  <c:v>803</c:v>
                </c:pt>
                <c:pt idx="176">
                  <c:v>806</c:v>
                </c:pt>
                <c:pt idx="177">
                  <c:v>809</c:v>
                </c:pt>
                <c:pt idx="178">
                  <c:v>816</c:v>
                </c:pt>
                <c:pt idx="179">
                  <c:v>821</c:v>
                </c:pt>
                <c:pt idx="180">
                  <c:v>826</c:v>
                </c:pt>
                <c:pt idx="181">
                  <c:v>827</c:v>
                </c:pt>
                <c:pt idx="182">
                  <c:v>829</c:v>
                </c:pt>
                <c:pt idx="183">
                  <c:v>834</c:v>
                </c:pt>
                <c:pt idx="184">
                  <c:v>840</c:v>
                </c:pt>
                <c:pt idx="185">
                  <c:v>842</c:v>
                </c:pt>
              </c:numCache>
            </c:numRef>
          </c:val>
          <c:smooth val="0"/>
          <c:extLst>
            <c:ext xmlns:c16="http://schemas.microsoft.com/office/drawing/2014/chart" uri="{C3380CC4-5D6E-409C-BE32-E72D297353CC}">
              <c16:uniqueId val="{00000009-FBD2-4BE5-BB44-E200FF3017D4}"/>
            </c:ext>
          </c:extLst>
        </c:ser>
        <c:ser>
          <c:idx val="11"/>
          <c:order val="10"/>
          <c:tx>
            <c:strRef>
              <c:f>Provinces!$C$62</c:f>
              <c:strCache>
                <c:ptCount val="1"/>
                <c:pt idx="0">
                  <c:v>Groningen</c:v>
                </c:pt>
              </c:strCache>
            </c:strRef>
          </c:tx>
          <c:spPr>
            <a:ln w="28575" cap="rnd">
              <a:solidFill>
                <a:schemeClr val="accent6">
                  <a:lumMod val="75000"/>
                </a:schemeClr>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Provinces!$D$62:$HQ$62</c15:sqref>
                  </c15:fullRef>
                </c:ext>
              </c:extLst>
              <c:f>(Provinces!$D$62:$DM$62,Provinces!$DO$62:$GJ$62)</c:f>
              <c:numCache>
                <c:formatCode>General</c:formatCode>
                <c:ptCount val="188"/>
                <c:pt idx="0">
                  <c:v>2</c:v>
                </c:pt>
                <c:pt idx="1">
                  <c:v>2</c:v>
                </c:pt>
                <c:pt idx="2">
                  <c:v>3</c:v>
                </c:pt>
                <c:pt idx="3">
                  <c:v>3</c:v>
                </c:pt>
                <c:pt idx="4">
                  <c:v>3</c:v>
                </c:pt>
                <c:pt idx="5">
                  <c:v>8</c:v>
                </c:pt>
                <c:pt idx="6">
                  <c:v>10</c:v>
                </c:pt>
                <c:pt idx="7">
                  <c:v>12</c:v>
                </c:pt>
                <c:pt idx="8">
                  <c:v>12</c:v>
                </c:pt>
                <c:pt idx="9">
                  <c:v>13</c:v>
                </c:pt>
                <c:pt idx="10">
                  <c:v>4</c:v>
                </c:pt>
                <c:pt idx="11">
                  <c:v>5</c:v>
                </c:pt>
                <c:pt idx="12">
                  <c:v>10</c:v>
                </c:pt>
                <c:pt idx="13">
                  <c:v>11</c:v>
                </c:pt>
                <c:pt idx="14">
                  <c:v>11</c:v>
                </c:pt>
                <c:pt idx="15">
                  <c:v>15</c:v>
                </c:pt>
                <c:pt idx="16">
                  <c:v>29</c:v>
                </c:pt>
                <c:pt idx="17">
                  <c:v>44</c:v>
                </c:pt>
                <c:pt idx="18">
                  <c:v>48</c:v>
                </c:pt>
                <c:pt idx="19">
                  <c:v>58</c:v>
                </c:pt>
                <c:pt idx="20">
                  <c:v>69</c:v>
                </c:pt>
                <c:pt idx="21">
                  <c:v>69</c:v>
                </c:pt>
                <c:pt idx="22">
                  <c:v>83</c:v>
                </c:pt>
                <c:pt idx="23">
                  <c:v>113</c:v>
                </c:pt>
                <c:pt idx="24">
                  <c:v>124</c:v>
                </c:pt>
                <c:pt idx="25">
                  <c:v>135</c:v>
                </c:pt>
                <c:pt idx="26">
                  <c:v>143</c:v>
                </c:pt>
                <c:pt idx="27">
                  <c:v>148</c:v>
                </c:pt>
                <c:pt idx="28">
                  <c:v>159</c:v>
                </c:pt>
                <c:pt idx="29">
                  <c:v>167</c:v>
                </c:pt>
                <c:pt idx="30" formatCode="0">
                  <c:v>173</c:v>
                </c:pt>
                <c:pt idx="31" formatCode="0">
                  <c:v>179</c:v>
                </c:pt>
                <c:pt idx="32" formatCode="0">
                  <c:v>186</c:v>
                </c:pt>
                <c:pt idx="33">
                  <c:v>199</c:v>
                </c:pt>
                <c:pt idx="34">
                  <c:v>203</c:v>
                </c:pt>
                <c:pt idx="35">
                  <c:v>210</c:v>
                </c:pt>
                <c:pt idx="36">
                  <c:v>223</c:v>
                </c:pt>
                <c:pt idx="37">
                  <c:v>231</c:v>
                </c:pt>
                <c:pt idx="38">
                  <c:v>243</c:v>
                </c:pt>
                <c:pt idx="39">
                  <c:v>257</c:v>
                </c:pt>
                <c:pt idx="40">
                  <c:v>267</c:v>
                </c:pt>
                <c:pt idx="41">
                  <c:v>275</c:v>
                </c:pt>
                <c:pt idx="42">
                  <c:v>276</c:v>
                </c:pt>
                <c:pt idx="43">
                  <c:v>281</c:v>
                </c:pt>
                <c:pt idx="44">
                  <c:v>286</c:v>
                </c:pt>
                <c:pt idx="45">
                  <c:v>292</c:v>
                </c:pt>
                <c:pt idx="46">
                  <c:v>295</c:v>
                </c:pt>
                <c:pt idx="47">
                  <c:v>300</c:v>
                </c:pt>
                <c:pt idx="48">
                  <c:v>304</c:v>
                </c:pt>
                <c:pt idx="49">
                  <c:v>308</c:v>
                </c:pt>
                <c:pt idx="50">
                  <c:v>311</c:v>
                </c:pt>
                <c:pt idx="51">
                  <c:v>315</c:v>
                </c:pt>
                <c:pt idx="52">
                  <c:v>324</c:v>
                </c:pt>
                <c:pt idx="53">
                  <c:v>327</c:v>
                </c:pt>
                <c:pt idx="54">
                  <c:v>327</c:v>
                </c:pt>
                <c:pt idx="55">
                  <c:v>327</c:v>
                </c:pt>
                <c:pt idx="56">
                  <c:v>327</c:v>
                </c:pt>
                <c:pt idx="57">
                  <c:v>328</c:v>
                </c:pt>
                <c:pt idx="58">
                  <c:v>331</c:v>
                </c:pt>
                <c:pt idx="59">
                  <c:v>334</c:v>
                </c:pt>
                <c:pt idx="60">
                  <c:v>334</c:v>
                </c:pt>
                <c:pt idx="61">
                  <c:v>334</c:v>
                </c:pt>
                <c:pt idx="62">
                  <c:v>335</c:v>
                </c:pt>
                <c:pt idx="63">
                  <c:v>338</c:v>
                </c:pt>
                <c:pt idx="64">
                  <c:v>339</c:v>
                </c:pt>
                <c:pt idx="65">
                  <c:v>340</c:v>
                </c:pt>
                <c:pt idx="66">
                  <c:v>340</c:v>
                </c:pt>
                <c:pt idx="67">
                  <c:v>340</c:v>
                </c:pt>
                <c:pt idx="68">
                  <c:v>341</c:v>
                </c:pt>
                <c:pt idx="69">
                  <c:v>344</c:v>
                </c:pt>
                <c:pt idx="70">
                  <c:v>344</c:v>
                </c:pt>
                <c:pt idx="71">
                  <c:v>344</c:v>
                </c:pt>
                <c:pt idx="72">
                  <c:v>345</c:v>
                </c:pt>
                <c:pt idx="73">
                  <c:v>345</c:v>
                </c:pt>
                <c:pt idx="74">
                  <c:v>345</c:v>
                </c:pt>
                <c:pt idx="75">
                  <c:v>345</c:v>
                </c:pt>
                <c:pt idx="76">
                  <c:v>345</c:v>
                </c:pt>
                <c:pt idx="77">
                  <c:v>345</c:v>
                </c:pt>
                <c:pt idx="78">
                  <c:v>345</c:v>
                </c:pt>
                <c:pt idx="79">
                  <c:v>347</c:v>
                </c:pt>
                <c:pt idx="80">
                  <c:v>347</c:v>
                </c:pt>
                <c:pt idx="81">
                  <c:v>347</c:v>
                </c:pt>
                <c:pt idx="82">
                  <c:v>347</c:v>
                </c:pt>
                <c:pt idx="83">
                  <c:v>347</c:v>
                </c:pt>
                <c:pt idx="84" formatCode="0">
                  <c:v>347</c:v>
                </c:pt>
                <c:pt idx="85">
                  <c:v>347</c:v>
                </c:pt>
                <c:pt idx="86">
                  <c:v>348</c:v>
                </c:pt>
                <c:pt idx="87">
                  <c:v>348</c:v>
                </c:pt>
                <c:pt idx="88">
                  <c:v>349</c:v>
                </c:pt>
                <c:pt idx="89">
                  <c:v>350</c:v>
                </c:pt>
                <c:pt idx="90">
                  <c:v>350</c:v>
                </c:pt>
                <c:pt idx="91">
                  <c:v>350</c:v>
                </c:pt>
                <c:pt idx="92">
                  <c:v>350</c:v>
                </c:pt>
                <c:pt idx="93">
                  <c:v>351</c:v>
                </c:pt>
                <c:pt idx="94">
                  <c:v>351</c:v>
                </c:pt>
                <c:pt idx="95">
                  <c:v>353</c:v>
                </c:pt>
                <c:pt idx="96">
                  <c:v>353</c:v>
                </c:pt>
                <c:pt idx="97">
                  <c:v>353</c:v>
                </c:pt>
                <c:pt idx="98">
                  <c:v>353</c:v>
                </c:pt>
                <c:pt idx="99" formatCode="0">
                  <c:v>353</c:v>
                </c:pt>
                <c:pt idx="100">
                  <c:v>354</c:v>
                </c:pt>
                <c:pt idx="101">
                  <c:v>355</c:v>
                </c:pt>
                <c:pt idx="102">
                  <c:v>355</c:v>
                </c:pt>
                <c:pt idx="103">
                  <c:v>357</c:v>
                </c:pt>
                <c:pt idx="104">
                  <c:v>357</c:v>
                </c:pt>
                <c:pt idx="105">
                  <c:v>357</c:v>
                </c:pt>
                <c:pt idx="106">
                  <c:v>358</c:v>
                </c:pt>
                <c:pt idx="107">
                  <c:v>360</c:v>
                </c:pt>
                <c:pt idx="108">
                  <c:v>360</c:v>
                </c:pt>
                <c:pt idx="109">
                  <c:v>360</c:v>
                </c:pt>
                <c:pt idx="110">
                  <c:v>360</c:v>
                </c:pt>
                <c:pt idx="111">
                  <c:v>360</c:v>
                </c:pt>
                <c:pt idx="112">
                  <c:v>360</c:v>
                </c:pt>
                <c:pt idx="113">
                  <c:v>363</c:v>
                </c:pt>
                <c:pt idx="114">
                  <c:v>363</c:v>
                </c:pt>
                <c:pt idx="115">
                  <c:v>363</c:v>
                </c:pt>
                <c:pt idx="116">
                  <c:v>363</c:v>
                </c:pt>
                <c:pt idx="117">
                  <c:v>363</c:v>
                </c:pt>
                <c:pt idx="118">
                  <c:v>363</c:v>
                </c:pt>
                <c:pt idx="119">
                  <c:v>363</c:v>
                </c:pt>
                <c:pt idx="120">
                  <c:v>363</c:v>
                </c:pt>
                <c:pt idx="121">
                  <c:v>363</c:v>
                </c:pt>
                <c:pt idx="122">
                  <c:v>363</c:v>
                </c:pt>
                <c:pt idx="123">
                  <c:v>365</c:v>
                </c:pt>
                <c:pt idx="124">
                  <c:v>365</c:v>
                </c:pt>
                <c:pt idx="125">
                  <c:v>365</c:v>
                </c:pt>
                <c:pt idx="126">
                  <c:v>366</c:v>
                </c:pt>
                <c:pt idx="127">
                  <c:v>367</c:v>
                </c:pt>
                <c:pt idx="128">
                  <c:v>367</c:v>
                </c:pt>
                <c:pt idx="129">
                  <c:v>368</c:v>
                </c:pt>
                <c:pt idx="130">
                  <c:v>368</c:v>
                </c:pt>
                <c:pt idx="131">
                  <c:v>368</c:v>
                </c:pt>
                <c:pt idx="132">
                  <c:v>368</c:v>
                </c:pt>
                <c:pt idx="133">
                  <c:v>368</c:v>
                </c:pt>
                <c:pt idx="134">
                  <c:v>368</c:v>
                </c:pt>
                <c:pt idx="135">
                  <c:v>368</c:v>
                </c:pt>
                <c:pt idx="136">
                  <c:v>368</c:v>
                </c:pt>
                <c:pt idx="137">
                  <c:v>369</c:v>
                </c:pt>
                <c:pt idx="138">
                  <c:v>369</c:v>
                </c:pt>
                <c:pt idx="139">
                  <c:v>370</c:v>
                </c:pt>
                <c:pt idx="140">
                  <c:v>370</c:v>
                </c:pt>
                <c:pt idx="141">
                  <c:v>370</c:v>
                </c:pt>
                <c:pt idx="142">
                  <c:v>371</c:v>
                </c:pt>
                <c:pt idx="143">
                  <c:v>373</c:v>
                </c:pt>
                <c:pt idx="144">
                  <c:v>376</c:v>
                </c:pt>
                <c:pt idx="145">
                  <c:v>378</c:v>
                </c:pt>
                <c:pt idx="146">
                  <c:v>380</c:v>
                </c:pt>
                <c:pt idx="147">
                  <c:v>381</c:v>
                </c:pt>
                <c:pt idx="148">
                  <c:v>383</c:v>
                </c:pt>
                <c:pt idx="149">
                  <c:v>386</c:v>
                </c:pt>
                <c:pt idx="150">
                  <c:v>389</c:v>
                </c:pt>
                <c:pt idx="151">
                  <c:v>394</c:v>
                </c:pt>
                <c:pt idx="152">
                  <c:v>397</c:v>
                </c:pt>
                <c:pt idx="153">
                  <c:v>404</c:v>
                </c:pt>
                <c:pt idx="154">
                  <c:v>409</c:v>
                </c:pt>
                <c:pt idx="155">
                  <c:v>415</c:v>
                </c:pt>
                <c:pt idx="156">
                  <c:v>422</c:v>
                </c:pt>
                <c:pt idx="157">
                  <c:v>429</c:v>
                </c:pt>
                <c:pt idx="158">
                  <c:v>436</c:v>
                </c:pt>
                <c:pt idx="159">
                  <c:v>445</c:v>
                </c:pt>
                <c:pt idx="160">
                  <c:v>450</c:v>
                </c:pt>
                <c:pt idx="161">
                  <c:v>460</c:v>
                </c:pt>
                <c:pt idx="162">
                  <c:v>473</c:v>
                </c:pt>
                <c:pt idx="163">
                  <c:v>485</c:v>
                </c:pt>
                <c:pt idx="164">
                  <c:v>493</c:v>
                </c:pt>
                <c:pt idx="165">
                  <c:v>503</c:v>
                </c:pt>
                <c:pt idx="166">
                  <c:v>513</c:v>
                </c:pt>
                <c:pt idx="167">
                  <c:v>524</c:v>
                </c:pt>
                <c:pt idx="168">
                  <c:v>529</c:v>
                </c:pt>
                <c:pt idx="169">
                  <c:v>537</c:v>
                </c:pt>
                <c:pt idx="170">
                  <c:v>544</c:v>
                </c:pt>
                <c:pt idx="171">
                  <c:v>553</c:v>
                </c:pt>
                <c:pt idx="172">
                  <c:v>559</c:v>
                </c:pt>
                <c:pt idx="173">
                  <c:v>562</c:v>
                </c:pt>
                <c:pt idx="174">
                  <c:v>567</c:v>
                </c:pt>
                <c:pt idx="175">
                  <c:v>572</c:v>
                </c:pt>
                <c:pt idx="176">
                  <c:v>578</c:v>
                </c:pt>
                <c:pt idx="177">
                  <c:v>588</c:v>
                </c:pt>
                <c:pt idx="178">
                  <c:v>592</c:v>
                </c:pt>
                <c:pt idx="179">
                  <c:v>594</c:v>
                </c:pt>
                <c:pt idx="180">
                  <c:v>602</c:v>
                </c:pt>
                <c:pt idx="181">
                  <c:v>604</c:v>
                </c:pt>
                <c:pt idx="182">
                  <c:v>608</c:v>
                </c:pt>
                <c:pt idx="183">
                  <c:v>616</c:v>
                </c:pt>
                <c:pt idx="184">
                  <c:v>623</c:v>
                </c:pt>
                <c:pt idx="185">
                  <c:v>630</c:v>
                </c:pt>
              </c:numCache>
            </c:numRef>
          </c:val>
          <c:smooth val="0"/>
          <c:extLst>
            <c:ext xmlns:c16="http://schemas.microsoft.com/office/drawing/2014/chart" uri="{C3380CC4-5D6E-409C-BE32-E72D297353CC}">
              <c16:uniqueId val="{0000000A-FBD2-4BE5-BB44-E200FF3017D4}"/>
            </c:ext>
          </c:extLst>
        </c:ser>
        <c:ser>
          <c:idx val="0"/>
          <c:order val="11"/>
          <c:tx>
            <c:strRef>
              <c:f>Provinces!$C$63</c:f>
              <c:strCache>
                <c:ptCount val="1"/>
                <c:pt idx="0">
                  <c:v>Drenthe</c:v>
                </c:pt>
              </c:strCache>
            </c:strRef>
          </c:tx>
          <c:spPr>
            <a:ln w="28575" cap="rnd">
              <a:solidFill>
                <a:schemeClr val="tx1">
                  <a:lumMod val="50000"/>
                  <a:lumOff val="50000"/>
                </a:schemeClr>
              </a:solidFill>
              <a:round/>
            </a:ln>
            <a:effectLst/>
          </c:spPr>
          <c:marker>
            <c:symbol val="none"/>
          </c:marker>
          <c:dLbls>
            <c:delete val="1"/>
          </c:dLbls>
          <c:cat>
            <c:numRef>
              <c:extLst>
                <c:ext xmlns:c15="http://schemas.microsoft.com/office/drawing/2012/chart" uri="{02D57815-91ED-43cb-92C2-25804820EDAC}">
                  <c15:fullRef>
                    <c15:sqref>Provinces!$D$51:$HQ$51</c15:sqref>
                  </c15:fullRef>
                </c:ext>
              </c:extLst>
              <c:f>(Provinces!$D$51:$DM$51,Provinces!$DO$51:$GJ$51)</c:f>
              <c:numCache>
                <c:formatCode>d\-mmm</c:formatCode>
                <c:ptCount val="188"/>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pt idx="76">
                  <c:v>43969</c:v>
                </c:pt>
                <c:pt idx="77">
                  <c:v>43970</c:v>
                </c:pt>
                <c:pt idx="78">
                  <c:v>43971</c:v>
                </c:pt>
                <c:pt idx="79">
                  <c:v>43972</c:v>
                </c:pt>
                <c:pt idx="80">
                  <c:v>43973</c:v>
                </c:pt>
                <c:pt idx="81">
                  <c:v>43974</c:v>
                </c:pt>
                <c:pt idx="82">
                  <c:v>43975</c:v>
                </c:pt>
                <c:pt idx="83">
                  <c:v>43976</c:v>
                </c:pt>
                <c:pt idx="84">
                  <c:v>43977</c:v>
                </c:pt>
                <c:pt idx="85">
                  <c:v>43978</c:v>
                </c:pt>
                <c:pt idx="86">
                  <c:v>43979</c:v>
                </c:pt>
                <c:pt idx="87">
                  <c:v>43980</c:v>
                </c:pt>
                <c:pt idx="88">
                  <c:v>43981</c:v>
                </c:pt>
                <c:pt idx="89">
                  <c:v>43982</c:v>
                </c:pt>
                <c:pt idx="90">
                  <c:v>43983</c:v>
                </c:pt>
                <c:pt idx="91">
                  <c:v>43984</c:v>
                </c:pt>
                <c:pt idx="92">
                  <c:v>43985</c:v>
                </c:pt>
                <c:pt idx="93">
                  <c:v>43986</c:v>
                </c:pt>
                <c:pt idx="94">
                  <c:v>43987</c:v>
                </c:pt>
                <c:pt idx="95">
                  <c:v>43988</c:v>
                </c:pt>
                <c:pt idx="96">
                  <c:v>43989</c:v>
                </c:pt>
                <c:pt idx="97">
                  <c:v>43990</c:v>
                </c:pt>
                <c:pt idx="98">
                  <c:v>43991</c:v>
                </c:pt>
                <c:pt idx="99">
                  <c:v>43992</c:v>
                </c:pt>
                <c:pt idx="100">
                  <c:v>43993</c:v>
                </c:pt>
                <c:pt idx="101">
                  <c:v>43994</c:v>
                </c:pt>
                <c:pt idx="102">
                  <c:v>43995</c:v>
                </c:pt>
                <c:pt idx="103">
                  <c:v>43996</c:v>
                </c:pt>
                <c:pt idx="104">
                  <c:v>43997</c:v>
                </c:pt>
                <c:pt idx="105">
                  <c:v>43998</c:v>
                </c:pt>
                <c:pt idx="106">
                  <c:v>43999</c:v>
                </c:pt>
                <c:pt idx="107">
                  <c:v>44000</c:v>
                </c:pt>
                <c:pt idx="108">
                  <c:v>44001</c:v>
                </c:pt>
                <c:pt idx="109">
                  <c:v>44002</c:v>
                </c:pt>
                <c:pt idx="110">
                  <c:v>44003</c:v>
                </c:pt>
                <c:pt idx="111">
                  <c:v>44004</c:v>
                </c:pt>
                <c:pt idx="112">
                  <c:v>44005</c:v>
                </c:pt>
                <c:pt idx="113">
                  <c:v>44006</c:v>
                </c:pt>
                <c:pt idx="114">
                  <c:v>44008</c:v>
                </c:pt>
                <c:pt idx="115">
                  <c:v>44009</c:v>
                </c:pt>
                <c:pt idx="116">
                  <c:v>44010</c:v>
                </c:pt>
                <c:pt idx="117">
                  <c:v>44011</c:v>
                </c:pt>
                <c:pt idx="118">
                  <c:v>44012</c:v>
                </c:pt>
                <c:pt idx="119">
                  <c:v>44013</c:v>
                </c:pt>
                <c:pt idx="120">
                  <c:v>44014</c:v>
                </c:pt>
                <c:pt idx="121">
                  <c:v>44015</c:v>
                </c:pt>
                <c:pt idx="122">
                  <c:v>44016</c:v>
                </c:pt>
                <c:pt idx="123">
                  <c:v>44017</c:v>
                </c:pt>
                <c:pt idx="124">
                  <c:v>44018</c:v>
                </c:pt>
                <c:pt idx="125">
                  <c:v>44019</c:v>
                </c:pt>
                <c:pt idx="126">
                  <c:v>44020</c:v>
                </c:pt>
                <c:pt idx="127">
                  <c:v>44021</c:v>
                </c:pt>
                <c:pt idx="128">
                  <c:v>44022</c:v>
                </c:pt>
                <c:pt idx="129">
                  <c:v>44023</c:v>
                </c:pt>
                <c:pt idx="130">
                  <c:v>44024</c:v>
                </c:pt>
                <c:pt idx="131">
                  <c:v>44025</c:v>
                </c:pt>
                <c:pt idx="132">
                  <c:v>44026</c:v>
                </c:pt>
                <c:pt idx="133">
                  <c:v>44027</c:v>
                </c:pt>
                <c:pt idx="134">
                  <c:v>44028</c:v>
                </c:pt>
                <c:pt idx="135">
                  <c:v>44029</c:v>
                </c:pt>
                <c:pt idx="136">
                  <c:v>44030</c:v>
                </c:pt>
                <c:pt idx="137">
                  <c:v>44031</c:v>
                </c:pt>
                <c:pt idx="138">
                  <c:v>44032</c:v>
                </c:pt>
                <c:pt idx="139">
                  <c:v>44033</c:v>
                </c:pt>
                <c:pt idx="140">
                  <c:v>44034</c:v>
                </c:pt>
                <c:pt idx="141">
                  <c:v>44035</c:v>
                </c:pt>
                <c:pt idx="142">
                  <c:v>44036</c:v>
                </c:pt>
                <c:pt idx="143">
                  <c:v>44037</c:v>
                </c:pt>
                <c:pt idx="144">
                  <c:v>44038</c:v>
                </c:pt>
                <c:pt idx="145">
                  <c:v>44039</c:v>
                </c:pt>
                <c:pt idx="146">
                  <c:v>44040</c:v>
                </c:pt>
                <c:pt idx="147">
                  <c:v>44041</c:v>
                </c:pt>
                <c:pt idx="148">
                  <c:v>44042</c:v>
                </c:pt>
                <c:pt idx="149">
                  <c:v>44043</c:v>
                </c:pt>
                <c:pt idx="150">
                  <c:v>44044</c:v>
                </c:pt>
                <c:pt idx="151">
                  <c:v>44045</c:v>
                </c:pt>
                <c:pt idx="152">
                  <c:v>44046</c:v>
                </c:pt>
                <c:pt idx="153">
                  <c:v>44047</c:v>
                </c:pt>
                <c:pt idx="154">
                  <c:v>44048</c:v>
                </c:pt>
                <c:pt idx="155">
                  <c:v>44049</c:v>
                </c:pt>
                <c:pt idx="156">
                  <c:v>44050</c:v>
                </c:pt>
                <c:pt idx="157">
                  <c:v>44051</c:v>
                </c:pt>
                <c:pt idx="158">
                  <c:v>44052</c:v>
                </c:pt>
                <c:pt idx="159">
                  <c:v>44053</c:v>
                </c:pt>
                <c:pt idx="160">
                  <c:v>44054</c:v>
                </c:pt>
                <c:pt idx="161">
                  <c:v>44055</c:v>
                </c:pt>
                <c:pt idx="162">
                  <c:v>44056</c:v>
                </c:pt>
                <c:pt idx="163">
                  <c:v>44057</c:v>
                </c:pt>
                <c:pt idx="164">
                  <c:v>44058</c:v>
                </c:pt>
                <c:pt idx="165">
                  <c:v>44059</c:v>
                </c:pt>
                <c:pt idx="166">
                  <c:v>44060</c:v>
                </c:pt>
                <c:pt idx="167">
                  <c:v>44061</c:v>
                </c:pt>
                <c:pt idx="168">
                  <c:v>44062</c:v>
                </c:pt>
                <c:pt idx="169">
                  <c:v>44063</c:v>
                </c:pt>
                <c:pt idx="170">
                  <c:v>44064</c:v>
                </c:pt>
                <c:pt idx="171">
                  <c:v>44065</c:v>
                </c:pt>
                <c:pt idx="172">
                  <c:v>44066</c:v>
                </c:pt>
                <c:pt idx="173">
                  <c:v>44067</c:v>
                </c:pt>
                <c:pt idx="174">
                  <c:v>44068</c:v>
                </c:pt>
                <c:pt idx="175">
                  <c:v>44069</c:v>
                </c:pt>
                <c:pt idx="176">
                  <c:v>44070</c:v>
                </c:pt>
                <c:pt idx="177">
                  <c:v>44071</c:v>
                </c:pt>
                <c:pt idx="178">
                  <c:v>44072</c:v>
                </c:pt>
                <c:pt idx="179">
                  <c:v>44073</c:v>
                </c:pt>
                <c:pt idx="180">
                  <c:v>44074</c:v>
                </c:pt>
                <c:pt idx="181">
                  <c:v>44075</c:v>
                </c:pt>
                <c:pt idx="182">
                  <c:v>44076</c:v>
                </c:pt>
                <c:pt idx="183">
                  <c:v>44077</c:v>
                </c:pt>
                <c:pt idx="184">
                  <c:v>44078</c:v>
                </c:pt>
                <c:pt idx="185">
                  <c:v>44079</c:v>
                </c:pt>
                <c:pt idx="186">
                  <c:v>44080</c:v>
                </c:pt>
                <c:pt idx="187">
                  <c:v>44081</c:v>
                </c:pt>
              </c:numCache>
            </c:numRef>
          </c:cat>
          <c:val>
            <c:numRef>
              <c:extLst>
                <c:ext xmlns:c15="http://schemas.microsoft.com/office/drawing/2012/chart" uri="{02D57815-91ED-43cb-92C2-25804820EDAC}">
                  <c15:fullRef>
                    <c15:sqref>Provinces!$D$63:$HQ$63</c15:sqref>
                  </c15:fullRef>
                </c:ext>
              </c:extLst>
              <c:f>(Provinces!$D$63:$DM$63,Provinces!$DO$63:$GJ$63)</c:f>
              <c:numCache>
                <c:formatCode>General</c:formatCode>
                <c:ptCount val="188"/>
                <c:pt idx="9">
                  <c:v>3</c:v>
                </c:pt>
                <c:pt idx="10">
                  <c:v>14</c:v>
                </c:pt>
                <c:pt idx="11">
                  <c:v>16</c:v>
                </c:pt>
                <c:pt idx="12">
                  <c:v>16</c:v>
                </c:pt>
                <c:pt idx="13">
                  <c:v>17</c:v>
                </c:pt>
                <c:pt idx="14">
                  <c:v>19</c:v>
                </c:pt>
                <c:pt idx="15">
                  <c:v>24</c:v>
                </c:pt>
                <c:pt idx="16">
                  <c:v>27</c:v>
                </c:pt>
                <c:pt idx="17">
                  <c:v>39</c:v>
                </c:pt>
                <c:pt idx="18">
                  <c:v>39</c:v>
                </c:pt>
                <c:pt idx="19">
                  <c:v>43</c:v>
                </c:pt>
                <c:pt idx="20">
                  <c:v>50</c:v>
                </c:pt>
                <c:pt idx="21">
                  <c:v>56</c:v>
                </c:pt>
                <c:pt idx="22">
                  <c:v>61</c:v>
                </c:pt>
                <c:pt idx="23">
                  <c:v>73</c:v>
                </c:pt>
                <c:pt idx="24">
                  <c:v>82</c:v>
                </c:pt>
                <c:pt idx="25">
                  <c:v>99</c:v>
                </c:pt>
                <c:pt idx="26">
                  <c:v>114</c:v>
                </c:pt>
                <c:pt idx="27">
                  <c:v>118</c:v>
                </c:pt>
                <c:pt idx="28">
                  <c:v>127</c:v>
                </c:pt>
                <c:pt idx="29">
                  <c:v>148</c:v>
                </c:pt>
                <c:pt idx="30" formatCode="0">
                  <c:v>163</c:v>
                </c:pt>
                <c:pt idx="31" formatCode="0">
                  <c:v>174</c:v>
                </c:pt>
                <c:pt idx="32" formatCode="0">
                  <c:v>194</c:v>
                </c:pt>
                <c:pt idx="33">
                  <c:v>210</c:v>
                </c:pt>
                <c:pt idx="34">
                  <c:v>218</c:v>
                </c:pt>
                <c:pt idx="35">
                  <c:v>221</c:v>
                </c:pt>
                <c:pt idx="36">
                  <c:v>235</c:v>
                </c:pt>
                <c:pt idx="37">
                  <c:v>253</c:v>
                </c:pt>
                <c:pt idx="38">
                  <c:v>277</c:v>
                </c:pt>
                <c:pt idx="39">
                  <c:v>298</c:v>
                </c:pt>
                <c:pt idx="40">
                  <c:v>313</c:v>
                </c:pt>
                <c:pt idx="41">
                  <c:v>322</c:v>
                </c:pt>
                <c:pt idx="42">
                  <c:v>328</c:v>
                </c:pt>
                <c:pt idx="43">
                  <c:v>335</c:v>
                </c:pt>
                <c:pt idx="44">
                  <c:v>346</c:v>
                </c:pt>
                <c:pt idx="45">
                  <c:v>359</c:v>
                </c:pt>
                <c:pt idx="46">
                  <c:v>377</c:v>
                </c:pt>
                <c:pt idx="47">
                  <c:v>389</c:v>
                </c:pt>
                <c:pt idx="48">
                  <c:v>398</c:v>
                </c:pt>
                <c:pt idx="49">
                  <c:v>403</c:v>
                </c:pt>
                <c:pt idx="50">
                  <c:v>408</c:v>
                </c:pt>
                <c:pt idx="51">
                  <c:v>424</c:v>
                </c:pt>
                <c:pt idx="52">
                  <c:v>440</c:v>
                </c:pt>
                <c:pt idx="53">
                  <c:v>452</c:v>
                </c:pt>
                <c:pt idx="54">
                  <c:v>452</c:v>
                </c:pt>
                <c:pt idx="55">
                  <c:v>464</c:v>
                </c:pt>
                <c:pt idx="56">
                  <c:v>464</c:v>
                </c:pt>
                <c:pt idx="57">
                  <c:v>468</c:v>
                </c:pt>
                <c:pt idx="58">
                  <c:v>474</c:v>
                </c:pt>
                <c:pt idx="59">
                  <c:v>476</c:v>
                </c:pt>
                <c:pt idx="60">
                  <c:v>482</c:v>
                </c:pt>
                <c:pt idx="61">
                  <c:v>483</c:v>
                </c:pt>
                <c:pt idx="62">
                  <c:v>487</c:v>
                </c:pt>
                <c:pt idx="63">
                  <c:v>491</c:v>
                </c:pt>
                <c:pt idx="64">
                  <c:v>493</c:v>
                </c:pt>
                <c:pt idx="65">
                  <c:v>493</c:v>
                </c:pt>
                <c:pt idx="66">
                  <c:v>494</c:v>
                </c:pt>
                <c:pt idx="67">
                  <c:v>495</c:v>
                </c:pt>
                <c:pt idx="68">
                  <c:v>496</c:v>
                </c:pt>
                <c:pt idx="69">
                  <c:v>497</c:v>
                </c:pt>
                <c:pt idx="70">
                  <c:v>498</c:v>
                </c:pt>
                <c:pt idx="71">
                  <c:v>499</c:v>
                </c:pt>
                <c:pt idx="72">
                  <c:v>499</c:v>
                </c:pt>
                <c:pt idx="73">
                  <c:v>500</c:v>
                </c:pt>
                <c:pt idx="74">
                  <c:v>500</c:v>
                </c:pt>
                <c:pt idx="75">
                  <c:v>500</c:v>
                </c:pt>
                <c:pt idx="76">
                  <c:v>501</c:v>
                </c:pt>
                <c:pt idx="77">
                  <c:v>501</c:v>
                </c:pt>
                <c:pt idx="78">
                  <c:v>503</c:v>
                </c:pt>
                <c:pt idx="79">
                  <c:v>503</c:v>
                </c:pt>
                <c:pt idx="80">
                  <c:v>505</c:v>
                </c:pt>
                <c:pt idx="81">
                  <c:v>508</c:v>
                </c:pt>
                <c:pt idx="82">
                  <c:v>508</c:v>
                </c:pt>
                <c:pt idx="83">
                  <c:v>509</c:v>
                </c:pt>
                <c:pt idx="84" formatCode="0">
                  <c:v>509</c:v>
                </c:pt>
                <c:pt idx="85">
                  <c:v>509</c:v>
                </c:pt>
                <c:pt idx="86">
                  <c:v>509</c:v>
                </c:pt>
                <c:pt idx="87">
                  <c:v>509</c:v>
                </c:pt>
                <c:pt idx="88">
                  <c:v>509</c:v>
                </c:pt>
                <c:pt idx="89">
                  <c:v>513</c:v>
                </c:pt>
                <c:pt idx="90">
                  <c:v>513</c:v>
                </c:pt>
                <c:pt idx="91">
                  <c:v>515</c:v>
                </c:pt>
                <c:pt idx="92">
                  <c:v>515</c:v>
                </c:pt>
                <c:pt idx="93">
                  <c:v>517</c:v>
                </c:pt>
                <c:pt idx="94">
                  <c:v>520</c:v>
                </c:pt>
                <c:pt idx="95">
                  <c:v>521</c:v>
                </c:pt>
                <c:pt idx="96">
                  <c:v>525</c:v>
                </c:pt>
                <c:pt idx="97">
                  <c:v>525</c:v>
                </c:pt>
                <c:pt idx="98">
                  <c:v>525</c:v>
                </c:pt>
                <c:pt idx="99" formatCode="0">
                  <c:v>526</c:v>
                </c:pt>
                <c:pt idx="100">
                  <c:v>528</c:v>
                </c:pt>
                <c:pt idx="101">
                  <c:v>527</c:v>
                </c:pt>
                <c:pt idx="102">
                  <c:v>527</c:v>
                </c:pt>
                <c:pt idx="103">
                  <c:v>530</c:v>
                </c:pt>
                <c:pt idx="104">
                  <c:v>531</c:v>
                </c:pt>
                <c:pt idx="105">
                  <c:v>531</c:v>
                </c:pt>
                <c:pt idx="106">
                  <c:v>533</c:v>
                </c:pt>
                <c:pt idx="107">
                  <c:v>534</c:v>
                </c:pt>
                <c:pt idx="108">
                  <c:v>534</c:v>
                </c:pt>
                <c:pt idx="109">
                  <c:v>535</c:v>
                </c:pt>
                <c:pt idx="110">
                  <c:v>535</c:v>
                </c:pt>
                <c:pt idx="111">
                  <c:v>535</c:v>
                </c:pt>
                <c:pt idx="112">
                  <c:v>535</c:v>
                </c:pt>
                <c:pt idx="113">
                  <c:v>535</c:v>
                </c:pt>
                <c:pt idx="114">
                  <c:v>535</c:v>
                </c:pt>
                <c:pt idx="115">
                  <c:v>535</c:v>
                </c:pt>
                <c:pt idx="116">
                  <c:v>535</c:v>
                </c:pt>
                <c:pt idx="117">
                  <c:v>535</c:v>
                </c:pt>
                <c:pt idx="118">
                  <c:v>535</c:v>
                </c:pt>
                <c:pt idx="119">
                  <c:v>535</c:v>
                </c:pt>
                <c:pt idx="120">
                  <c:v>536</c:v>
                </c:pt>
                <c:pt idx="121">
                  <c:v>536</c:v>
                </c:pt>
                <c:pt idx="122">
                  <c:v>534</c:v>
                </c:pt>
                <c:pt idx="123">
                  <c:v>534</c:v>
                </c:pt>
                <c:pt idx="124">
                  <c:v>533</c:v>
                </c:pt>
                <c:pt idx="125">
                  <c:v>533</c:v>
                </c:pt>
                <c:pt idx="126">
                  <c:v>534</c:v>
                </c:pt>
                <c:pt idx="127">
                  <c:v>533</c:v>
                </c:pt>
                <c:pt idx="128">
                  <c:v>534</c:v>
                </c:pt>
                <c:pt idx="129">
                  <c:v>534</c:v>
                </c:pt>
                <c:pt idx="130">
                  <c:v>534</c:v>
                </c:pt>
                <c:pt idx="131">
                  <c:v>534</c:v>
                </c:pt>
                <c:pt idx="132">
                  <c:v>534</c:v>
                </c:pt>
                <c:pt idx="133">
                  <c:v>536</c:v>
                </c:pt>
                <c:pt idx="134">
                  <c:v>536</c:v>
                </c:pt>
                <c:pt idx="135">
                  <c:v>538</c:v>
                </c:pt>
                <c:pt idx="136">
                  <c:v>541</c:v>
                </c:pt>
                <c:pt idx="137">
                  <c:v>541</c:v>
                </c:pt>
                <c:pt idx="138">
                  <c:v>541</c:v>
                </c:pt>
                <c:pt idx="139">
                  <c:v>542</c:v>
                </c:pt>
                <c:pt idx="140">
                  <c:v>544</c:v>
                </c:pt>
                <c:pt idx="141">
                  <c:v>547</c:v>
                </c:pt>
                <c:pt idx="142">
                  <c:v>548</c:v>
                </c:pt>
                <c:pt idx="143">
                  <c:v>550</c:v>
                </c:pt>
                <c:pt idx="144">
                  <c:v>551</c:v>
                </c:pt>
                <c:pt idx="145">
                  <c:v>551</c:v>
                </c:pt>
                <c:pt idx="146">
                  <c:v>551</c:v>
                </c:pt>
                <c:pt idx="147">
                  <c:v>551</c:v>
                </c:pt>
                <c:pt idx="148">
                  <c:v>552</c:v>
                </c:pt>
                <c:pt idx="149">
                  <c:v>553</c:v>
                </c:pt>
                <c:pt idx="150">
                  <c:v>554</c:v>
                </c:pt>
                <c:pt idx="151">
                  <c:v>555</c:v>
                </c:pt>
                <c:pt idx="152">
                  <c:v>556</c:v>
                </c:pt>
                <c:pt idx="153">
                  <c:v>556</c:v>
                </c:pt>
                <c:pt idx="154">
                  <c:v>561</c:v>
                </c:pt>
                <c:pt idx="155">
                  <c:v>564</c:v>
                </c:pt>
                <c:pt idx="156">
                  <c:v>565</c:v>
                </c:pt>
                <c:pt idx="157">
                  <c:v>568</c:v>
                </c:pt>
                <c:pt idx="158">
                  <c:v>573</c:v>
                </c:pt>
                <c:pt idx="159">
                  <c:v>573</c:v>
                </c:pt>
                <c:pt idx="160">
                  <c:v>575</c:v>
                </c:pt>
                <c:pt idx="161">
                  <c:v>577</c:v>
                </c:pt>
                <c:pt idx="162">
                  <c:v>580</c:v>
                </c:pt>
                <c:pt idx="163">
                  <c:v>581</c:v>
                </c:pt>
                <c:pt idx="164">
                  <c:v>583</c:v>
                </c:pt>
                <c:pt idx="165">
                  <c:v>584</c:v>
                </c:pt>
                <c:pt idx="166">
                  <c:v>587</c:v>
                </c:pt>
                <c:pt idx="167">
                  <c:v>588</c:v>
                </c:pt>
                <c:pt idx="168">
                  <c:v>589</c:v>
                </c:pt>
                <c:pt idx="169">
                  <c:v>592</c:v>
                </c:pt>
                <c:pt idx="170">
                  <c:v>594</c:v>
                </c:pt>
                <c:pt idx="171">
                  <c:v>597</c:v>
                </c:pt>
                <c:pt idx="172">
                  <c:v>601</c:v>
                </c:pt>
                <c:pt idx="173">
                  <c:v>601</c:v>
                </c:pt>
                <c:pt idx="174">
                  <c:v>604</c:v>
                </c:pt>
                <c:pt idx="175">
                  <c:v>605</c:v>
                </c:pt>
                <c:pt idx="176">
                  <c:v>607</c:v>
                </c:pt>
                <c:pt idx="177">
                  <c:v>608</c:v>
                </c:pt>
                <c:pt idx="178">
                  <c:v>609</c:v>
                </c:pt>
                <c:pt idx="179">
                  <c:v>611</c:v>
                </c:pt>
                <c:pt idx="180">
                  <c:v>612</c:v>
                </c:pt>
                <c:pt idx="181">
                  <c:v>612</c:v>
                </c:pt>
                <c:pt idx="182">
                  <c:v>612</c:v>
                </c:pt>
                <c:pt idx="183">
                  <c:v>614</c:v>
                </c:pt>
                <c:pt idx="184">
                  <c:v>617</c:v>
                </c:pt>
                <c:pt idx="185">
                  <c:v>619</c:v>
                </c:pt>
              </c:numCache>
            </c:numRef>
          </c:val>
          <c:smooth val="0"/>
          <c:extLst>
            <c:ext xmlns:c16="http://schemas.microsoft.com/office/drawing/2014/chart" uri="{C3380CC4-5D6E-409C-BE32-E72D297353CC}">
              <c16:uniqueId val="{0000000B-FBD2-4BE5-BB44-E200FF3017D4}"/>
            </c:ext>
          </c:extLst>
        </c:ser>
        <c:dLbls>
          <c:dLblPos val="ctr"/>
          <c:showLegendKey val="0"/>
          <c:showVal val="1"/>
          <c:showCatName val="0"/>
          <c:showSerName val="0"/>
          <c:showPercent val="0"/>
          <c:showBubbleSize val="0"/>
        </c:dLbls>
        <c:smooth val="0"/>
        <c:axId val="615351552"/>
        <c:axId val="615358112"/>
      </c:lineChart>
      <c:dateAx>
        <c:axId val="61535155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bg1">
                  <a:lumMod val="85000"/>
                </a:schemeClr>
              </a:solidFill>
              <a:round/>
            </a:ln>
            <a:effectLst/>
          </c:spPr>
        </c:minorGridlines>
        <c:numFmt formatCode="d/m;@" sourceLinked="0"/>
        <c:majorTickMark val="out"/>
        <c:minorTickMark val="none"/>
        <c:tickLblPos val="nextTo"/>
        <c:spPr>
          <a:noFill/>
          <a:ln w="9525" cap="flat" cmpd="sng" algn="ctr">
            <a:solidFill>
              <a:schemeClr val="bg1">
                <a:lumMod val="50000"/>
              </a:schemeClr>
            </a:solidFill>
            <a:round/>
          </a:ln>
          <a:effectLst/>
        </c:spPr>
        <c:txPr>
          <a:bodyPr rot="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615358112"/>
        <c:crosses val="autoZero"/>
        <c:auto val="1"/>
        <c:lblOffset val="100"/>
        <c:baseTimeUnit val="days"/>
        <c:majorUnit val="21"/>
        <c:majorTimeUnit val="days"/>
        <c:minorUnit val="21"/>
        <c:minorTimeUnit val="days"/>
      </c:dateAx>
      <c:valAx>
        <c:axId val="615358112"/>
        <c:scaling>
          <c:orientation val="minMax"/>
          <c:max val="25000"/>
          <c:min val="0"/>
        </c:scaling>
        <c:delete val="0"/>
        <c:axPos val="l"/>
        <c:majorGridlines>
          <c:spPr>
            <a:ln w="9525" cap="flat" cmpd="sng" algn="ctr">
              <a:solidFill>
                <a:schemeClr val="bg2">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1552"/>
        <c:crosses val="autoZero"/>
        <c:crossBetween val="midCat"/>
        <c:majorUnit val="5000"/>
      </c:valAx>
      <c:spPr>
        <a:noFill/>
        <a:ln>
          <a:solidFill>
            <a:schemeClr val="bg1">
              <a:lumMod val="50000"/>
            </a:schemeClr>
          </a:solidFill>
        </a:ln>
        <a:effectLst/>
      </c:spPr>
    </c:plotArea>
    <c:legend>
      <c:legendPos val="r"/>
      <c:layout>
        <c:manualLayout>
          <c:xMode val="edge"/>
          <c:yMode val="edge"/>
          <c:x val="0.79705541666666668"/>
          <c:y val="0.17331763888888893"/>
          <c:w val="0.19236125000000001"/>
          <c:h val="0.78581500000000004"/>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2000" b="1" u="none">
                <a:solidFill>
                  <a:schemeClr val="bg2">
                    <a:lumMod val="50000"/>
                  </a:schemeClr>
                </a:solidFill>
              </a:rPr>
              <a:t>Cumulative number of COVID-19 cases per province in NL</a:t>
            </a:r>
            <a:br>
              <a:rPr lang="nl-NL" sz="2000" b="1" u="none">
                <a:solidFill>
                  <a:schemeClr val="bg2">
                    <a:lumMod val="50000"/>
                  </a:schemeClr>
                </a:solidFill>
              </a:rPr>
            </a:br>
            <a:r>
              <a:rPr lang="nl-NL" sz="1600" b="1" u="none">
                <a:solidFill>
                  <a:schemeClr val="bg2">
                    <a:lumMod val="50000"/>
                  </a:schemeClr>
                </a:solidFill>
              </a:rPr>
              <a:t>Logaritmic,</a:t>
            </a:r>
            <a:r>
              <a:rPr lang="nl-NL" sz="1600" b="1" u="none" baseline="0">
                <a:solidFill>
                  <a:schemeClr val="bg2">
                    <a:lumMod val="50000"/>
                  </a:schemeClr>
                </a:solidFill>
              </a:rPr>
              <a:t>  days from the 16th case</a:t>
            </a:r>
            <a:endParaRPr lang="nl-NL" sz="2000" u="none">
              <a:solidFill>
                <a:schemeClr val="bg2">
                  <a:lumMod val="50000"/>
                </a:schemeClr>
              </a:solidFill>
            </a:endParaRPr>
          </a:p>
        </c:rich>
      </c:tx>
      <c:layout>
        <c:manualLayout>
          <c:xMode val="edge"/>
          <c:yMode val="edge"/>
          <c:x val="0.2644111111111111"/>
          <c:y val="6.073333333333333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7604333333333335E-2"/>
          <c:y val="9.4791527777777773E-2"/>
          <c:w val="0.71075977777777777"/>
          <c:h val="0.80626166666666654"/>
        </c:manualLayout>
      </c:layout>
      <c:lineChart>
        <c:grouping val="standard"/>
        <c:varyColors val="0"/>
        <c:ser>
          <c:idx val="1"/>
          <c:order val="3"/>
          <c:tx>
            <c:strRef>
              <c:f>Provinces!$C$52</c:f>
              <c:strCache>
                <c:ptCount val="1"/>
                <c:pt idx="0">
                  <c:v>South Holland</c:v>
                </c:pt>
              </c:strCache>
            </c:strRef>
          </c:tx>
          <c:spPr>
            <a:ln w="38100" cap="rnd">
              <a:solidFill>
                <a:schemeClr val="accent2">
                  <a:lumMod val="5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219</c:v>
                </c:pt>
                <c:pt idx="191">
                  <c:v>220</c:v>
                </c:pt>
                <c:pt idx="192">
                  <c:v>221</c:v>
                </c:pt>
              </c:numCache>
            </c:numRef>
          </c:cat>
          <c:val>
            <c:numRef>
              <c:extLst>
                <c:ext xmlns:c15="http://schemas.microsoft.com/office/drawing/2012/chart" uri="{02D57815-91ED-43cb-92C2-25804820EDAC}">
                  <c15:fullRef>
                    <c15:sqref>Provinces!$G$52:$HQ$52</c15:sqref>
                  </c15:fullRef>
                </c:ext>
              </c:extLst>
              <c:f>Provinces!$G$52:$GN$52</c:f>
              <c:numCache>
                <c:formatCode>General</c:formatCode>
                <c:ptCount val="190"/>
                <c:pt idx="0">
                  <c:v>20</c:v>
                </c:pt>
                <c:pt idx="1">
                  <c:v>29</c:v>
                </c:pt>
                <c:pt idx="2">
                  <c:v>31</c:v>
                </c:pt>
                <c:pt idx="3">
                  <c:v>36</c:v>
                </c:pt>
                <c:pt idx="4">
                  <c:v>46</c:v>
                </c:pt>
                <c:pt idx="5">
                  <c:v>50</c:v>
                </c:pt>
                <c:pt idx="6">
                  <c:v>63</c:v>
                </c:pt>
                <c:pt idx="7">
                  <c:v>83</c:v>
                </c:pt>
                <c:pt idx="8">
                  <c:v>97</c:v>
                </c:pt>
                <c:pt idx="9">
                  <c:v>115</c:v>
                </c:pt>
                <c:pt idx="10">
                  <c:v>145</c:v>
                </c:pt>
                <c:pt idx="11">
                  <c:v>186</c:v>
                </c:pt>
                <c:pt idx="12">
                  <c:v>241</c:v>
                </c:pt>
                <c:pt idx="13">
                  <c:v>312</c:v>
                </c:pt>
                <c:pt idx="14">
                  <c:v>539</c:v>
                </c:pt>
                <c:pt idx="15">
                  <c:v>491</c:v>
                </c:pt>
                <c:pt idx="16">
                  <c:v>591</c:v>
                </c:pt>
                <c:pt idx="17">
                  <c:v>653</c:v>
                </c:pt>
                <c:pt idx="18">
                  <c:v>767</c:v>
                </c:pt>
                <c:pt idx="19">
                  <c:v>895</c:v>
                </c:pt>
                <c:pt idx="20">
                  <c:v>1050</c:v>
                </c:pt>
                <c:pt idx="21">
                  <c:v>1257</c:v>
                </c:pt>
                <c:pt idx="22">
                  <c:v>1515</c:v>
                </c:pt>
                <c:pt idx="23">
                  <c:v>1675</c:v>
                </c:pt>
                <c:pt idx="24">
                  <c:v>1817</c:v>
                </c:pt>
                <c:pt idx="25">
                  <c:v>1956</c:v>
                </c:pt>
                <c:pt idx="26">
                  <c:v>2204</c:v>
                </c:pt>
                <c:pt idx="27" formatCode="0">
                  <c:v>2426</c:v>
                </c:pt>
                <c:pt idx="28" formatCode="0">
                  <c:v>2631</c:v>
                </c:pt>
                <c:pt idx="29" formatCode="0">
                  <c:v>2827</c:v>
                </c:pt>
                <c:pt idx="30">
                  <c:v>3125</c:v>
                </c:pt>
                <c:pt idx="31" formatCode="0">
                  <c:v>3372</c:v>
                </c:pt>
                <c:pt idx="32">
                  <c:v>3511</c:v>
                </c:pt>
                <c:pt idx="33">
                  <c:v>3755</c:v>
                </c:pt>
                <c:pt idx="34">
                  <c:v>4072</c:v>
                </c:pt>
                <c:pt idx="35">
                  <c:v>4282</c:v>
                </c:pt>
                <c:pt idx="36">
                  <c:v>4693</c:v>
                </c:pt>
                <c:pt idx="37">
                  <c:v>4917</c:v>
                </c:pt>
                <c:pt idx="38">
                  <c:v>5177</c:v>
                </c:pt>
                <c:pt idx="39">
                  <c:v>5318</c:v>
                </c:pt>
                <c:pt idx="40">
                  <c:v>5513</c:v>
                </c:pt>
                <c:pt idx="41">
                  <c:v>5787</c:v>
                </c:pt>
                <c:pt idx="42">
                  <c:v>6047</c:v>
                </c:pt>
                <c:pt idx="43">
                  <c:v>6351</c:v>
                </c:pt>
                <c:pt idx="44">
                  <c:v>6612</c:v>
                </c:pt>
                <c:pt idx="45">
                  <c:v>6753</c:v>
                </c:pt>
                <c:pt idx="46">
                  <c:v>6898</c:v>
                </c:pt>
                <c:pt idx="47">
                  <c:v>7063</c:v>
                </c:pt>
                <c:pt idx="48">
                  <c:v>7274</c:v>
                </c:pt>
                <c:pt idx="49">
                  <c:v>7456</c:v>
                </c:pt>
                <c:pt idx="50">
                  <c:v>7642</c:v>
                </c:pt>
                <c:pt idx="51">
                  <c:v>7784</c:v>
                </c:pt>
                <c:pt idx="52">
                  <c:v>7880</c:v>
                </c:pt>
                <c:pt idx="53">
                  <c:v>7899</c:v>
                </c:pt>
                <c:pt idx="54">
                  <c:v>7995</c:v>
                </c:pt>
                <c:pt idx="55">
                  <c:v>8133</c:v>
                </c:pt>
                <c:pt idx="56">
                  <c:v>8251</c:v>
                </c:pt>
                <c:pt idx="57">
                  <c:v>8345</c:v>
                </c:pt>
                <c:pt idx="58">
                  <c:v>8435</c:v>
                </c:pt>
                <c:pt idx="59">
                  <c:v>8466</c:v>
                </c:pt>
                <c:pt idx="60">
                  <c:v>8544</c:v>
                </c:pt>
                <c:pt idx="61">
                  <c:v>8599</c:v>
                </c:pt>
                <c:pt idx="62">
                  <c:v>8696</c:v>
                </c:pt>
                <c:pt idx="63">
                  <c:v>8776</c:v>
                </c:pt>
                <c:pt idx="64">
                  <c:v>8859</c:v>
                </c:pt>
                <c:pt idx="65">
                  <c:v>8928</c:v>
                </c:pt>
                <c:pt idx="66">
                  <c:v>8974</c:v>
                </c:pt>
                <c:pt idx="67">
                  <c:v>9035</c:v>
                </c:pt>
                <c:pt idx="68">
                  <c:v>9132</c:v>
                </c:pt>
                <c:pt idx="69">
                  <c:v>9219</c:v>
                </c:pt>
                <c:pt idx="70">
                  <c:v>9275</c:v>
                </c:pt>
                <c:pt idx="71">
                  <c:v>9331</c:v>
                </c:pt>
                <c:pt idx="72">
                  <c:v>9370</c:v>
                </c:pt>
                <c:pt idx="73">
                  <c:v>9432</c:v>
                </c:pt>
                <c:pt idx="74">
                  <c:v>9467</c:v>
                </c:pt>
                <c:pt idx="75">
                  <c:v>9526</c:v>
                </c:pt>
                <c:pt idx="76">
                  <c:v>9618</c:v>
                </c:pt>
                <c:pt idx="77">
                  <c:v>9667</c:v>
                </c:pt>
                <c:pt idx="78">
                  <c:v>9704</c:v>
                </c:pt>
                <c:pt idx="79">
                  <c:v>9749</c:v>
                </c:pt>
                <c:pt idx="80">
                  <c:v>9799</c:v>
                </c:pt>
                <c:pt idx="81" formatCode="0">
                  <c:v>9830</c:v>
                </c:pt>
                <c:pt idx="82">
                  <c:v>9895</c:v>
                </c:pt>
                <c:pt idx="83">
                  <c:v>9934</c:v>
                </c:pt>
                <c:pt idx="84">
                  <c:v>9976</c:v>
                </c:pt>
                <c:pt idx="85">
                  <c:v>10004</c:v>
                </c:pt>
                <c:pt idx="86">
                  <c:v>10035</c:v>
                </c:pt>
                <c:pt idx="87">
                  <c:v>10070</c:v>
                </c:pt>
                <c:pt idx="88">
                  <c:v>10094</c:v>
                </c:pt>
                <c:pt idx="89">
                  <c:v>10120</c:v>
                </c:pt>
                <c:pt idx="90">
                  <c:v>10186</c:v>
                </c:pt>
                <c:pt idx="91">
                  <c:v>10247</c:v>
                </c:pt>
                <c:pt idx="92">
                  <c:v>10317</c:v>
                </c:pt>
                <c:pt idx="93">
                  <c:v>10375</c:v>
                </c:pt>
                <c:pt idx="94">
                  <c:v>10413</c:v>
                </c:pt>
                <c:pt idx="95">
                  <c:v>10489</c:v>
                </c:pt>
                <c:pt idx="96" formatCode="0">
                  <c:v>10539</c:v>
                </c:pt>
                <c:pt idx="97">
                  <c:v>10595</c:v>
                </c:pt>
                <c:pt idx="98">
                  <c:v>10679</c:v>
                </c:pt>
                <c:pt idx="99">
                  <c:v>10734</c:v>
                </c:pt>
                <c:pt idx="100">
                  <c:v>10775</c:v>
                </c:pt>
                <c:pt idx="101">
                  <c:v>10820</c:v>
                </c:pt>
                <c:pt idx="102">
                  <c:v>10867</c:v>
                </c:pt>
                <c:pt idx="103">
                  <c:v>10907</c:v>
                </c:pt>
                <c:pt idx="104">
                  <c:v>10954</c:v>
                </c:pt>
                <c:pt idx="105">
                  <c:v>10993</c:v>
                </c:pt>
                <c:pt idx="106">
                  <c:v>11027</c:v>
                </c:pt>
                <c:pt idx="107">
                  <c:v>11052</c:v>
                </c:pt>
                <c:pt idx="108">
                  <c:v>11077</c:v>
                </c:pt>
                <c:pt idx="109">
                  <c:v>11102</c:v>
                </c:pt>
                <c:pt idx="110">
                  <c:v>11127</c:v>
                </c:pt>
                <c:pt idx="111">
                  <c:v>11169</c:v>
                </c:pt>
                <c:pt idx="112">
                  <c:v>11207</c:v>
                </c:pt>
                <c:pt idx="113">
                  <c:v>11229</c:v>
                </c:pt>
                <c:pt idx="114">
                  <c:v>11266</c:v>
                </c:pt>
                <c:pt idx="115">
                  <c:v>11300</c:v>
                </c:pt>
                <c:pt idx="116">
                  <c:v>11327</c:v>
                </c:pt>
                <c:pt idx="117">
                  <c:v>11353</c:v>
                </c:pt>
                <c:pt idx="118">
                  <c:v>11385</c:v>
                </c:pt>
                <c:pt idx="119">
                  <c:v>11417</c:v>
                </c:pt>
                <c:pt idx="120">
                  <c:v>11438</c:v>
                </c:pt>
                <c:pt idx="121">
                  <c:v>11465</c:v>
                </c:pt>
                <c:pt idx="122">
                  <c:v>11484</c:v>
                </c:pt>
                <c:pt idx="123">
                  <c:v>11494</c:v>
                </c:pt>
                <c:pt idx="124">
                  <c:v>11512</c:v>
                </c:pt>
                <c:pt idx="125">
                  <c:v>11536</c:v>
                </c:pt>
                <c:pt idx="126">
                  <c:v>11554</c:v>
                </c:pt>
                <c:pt idx="127">
                  <c:v>11589</c:v>
                </c:pt>
                <c:pt idx="128">
                  <c:v>11639</c:v>
                </c:pt>
                <c:pt idx="129">
                  <c:v>11664</c:v>
                </c:pt>
                <c:pt idx="130">
                  <c:v>11716</c:v>
                </c:pt>
                <c:pt idx="131">
                  <c:v>11764</c:v>
                </c:pt>
                <c:pt idx="132">
                  <c:v>11811</c:v>
                </c:pt>
                <c:pt idx="133">
                  <c:v>11858</c:v>
                </c:pt>
                <c:pt idx="134">
                  <c:v>11907</c:v>
                </c:pt>
                <c:pt idx="135">
                  <c:v>11959</c:v>
                </c:pt>
                <c:pt idx="136">
                  <c:v>12033</c:v>
                </c:pt>
                <c:pt idx="137">
                  <c:v>12113</c:v>
                </c:pt>
                <c:pt idx="138">
                  <c:v>12188</c:v>
                </c:pt>
                <c:pt idx="139">
                  <c:v>12280</c:v>
                </c:pt>
                <c:pt idx="140">
                  <c:v>12381</c:v>
                </c:pt>
                <c:pt idx="141">
                  <c:v>12428</c:v>
                </c:pt>
                <c:pt idx="142">
                  <c:v>12527</c:v>
                </c:pt>
                <c:pt idx="143">
                  <c:v>12620</c:v>
                </c:pt>
                <c:pt idx="144">
                  <c:v>12731</c:v>
                </c:pt>
                <c:pt idx="145">
                  <c:v>12842</c:v>
                </c:pt>
                <c:pt idx="146">
                  <c:v>12991</c:v>
                </c:pt>
                <c:pt idx="147">
                  <c:v>13146</c:v>
                </c:pt>
                <c:pt idx="148">
                  <c:v>13353</c:v>
                </c:pt>
                <c:pt idx="149">
                  <c:v>13536</c:v>
                </c:pt>
                <c:pt idx="150">
                  <c:v>13732</c:v>
                </c:pt>
                <c:pt idx="151">
                  <c:v>13924</c:v>
                </c:pt>
                <c:pt idx="152">
                  <c:v>14141</c:v>
                </c:pt>
                <c:pt idx="153">
                  <c:v>14382</c:v>
                </c:pt>
                <c:pt idx="154">
                  <c:v>14603</c:v>
                </c:pt>
                <c:pt idx="155">
                  <c:v>14786</c:v>
                </c:pt>
                <c:pt idx="156">
                  <c:v>15029</c:v>
                </c:pt>
                <c:pt idx="157">
                  <c:v>15284</c:v>
                </c:pt>
                <c:pt idx="158">
                  <c:v>15572</c:v>
                </c:pt>
                <c:pt idx="159">
                  <c:v>15869</c:v>
                </c:pt>
                <c:pt idx="160">
                  <c:v>16120</c:v>
                </c:pt>
                <c:pt idx="161">
                  <c:v>16349</c:v>
                </c:pt>
                <c:pt idx="162">
                  <c:v>16619</c:v>
                </c:pt>
                <c:pt idx="163">
                  <c:v>16787</c:v>
                </c:pt>
                <c:pt idx="164">
                  <c:v>16944</c:v>
                </c:pt>
                <c:pt idx="165">
                  <c:v>17105</c:v>
                </c:pt>
                <c:pt idx="166">
                  <c:v>17293</c:v>
                </c:pt>
                <c:pt idx="167">
                  <c:v>17474</c:v>
                </c:pt>
                <c:pt idx="168">
                  <c:v>17635</c:v>
                </c:pt>
                <c:pt idx="169">
                  <c:v>17827</c:v>
                </c:pt>
                <c:pt idx="170">
                  <c:v>17954</c:v>
                </c:pt>
                <c:pt idx="171">
                  <c:v>18141</c:v>
                </c:pt>
                <c:pt idx="172">
                  <c:v>18238</c:v>
                </c:pt>
                <c:pt idx="173">
                  <c:v>18444</c:v>
                </c:pt>
                <c:pt idx="174">
                  <c:v>18609</c:v>
                </c:pt>
                <c:pt idx="175">
                  <c:v>18760</c:v>
                </c:pt>
                <c:pt idx="176">
                  <c:v>18898</c:v>
                </c:pt>
                <c:pt idx="177">
                  <c:v>19104</c:v>
                </c:pt>
                <c:pt idx="178">
                  <c:v>19269</c:v>
                </c:pt>
                <c:pt idx="179">
                  <c:v>19446</c:v>
                </c:pt>
                <c:pt idx="180">
                  <c:v>19734</c:v>
                </c:pt>
                <c:pt idx="181">
                  <c:v>19983</c:v>
                </c:pt>
                <c:pt idx="182">
                  <c:v>20262</c:v>
                </c:pt>
                <c:pt idx="183">
                  <c:v>20464</c:v>
                </c:pt>
              </c:numCache>
            </c:numRef>
          </c:val>
          <c:smooth val="0"/>
          <c:extLst>
            <c:ext xmlns:c16="http://schemas.microsoft.com/office/drawing/2014/chart" uri="{C3380CC4-5D6E-409C-BE32-E72D297353CC}">
              <c16:uniqueId val="{00000000-D494-4000-82F3-B2170E27C78D}"/>
            </c:ext>
          </c:extLst>
        </c:ser>
        <c:ser>
          <c:idx val="2"/>
          <c:order val="4"/>
          <c:tx>
            <c:strRef>
              <c:f>Provinces!$C$53</c:f>
              <c:strCache>
                <c:ptCount val="1"/>
                <c:pt idx="0">
                  <c:v>North Holland</c:v>
                </c:pt>
              </c:strCache>
            </c:strRef>
          </c:tx>
          <c:spPr>
            <a:ln w="38100" cap="rnd">
              <a:solidFill>
                <a:srgbClr val="C00000"/>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218</c:v>
                </c:pt>
                <c:pt idx="191">
                  <c:v>219</c:v>
                </c:pt>
                <c:pt idx="192">
                  <c:v>220</c:v>
                </c:pt>
                <c:pt idx="193">
                  <c:v>221</c:v>
                </c:pt>
              </c:numCache>
            </c:numRef>
          </c:cat>
          <c:val>
            <c:numRef>
              <c:extLst>
                <c:ext xmlns:c15="http://schemas.microsoft.com/office/drawing/2012/chart" uri="{02D57815-91ED-43cb-92C2-25804820EDAC}">
                  <c15:fullRef>
                    <c15:sqref>Provinces!$H$53:$HQ$53</c15:sqref>
                  </c15:fullRef>
                </c:ext>
              </c:extLst>
              <c:f>Provinces!$H$53:$GO$53</c:f>
              <c:numCache>
                <c:formatCode>General</c:formatCode>
                <c:ptCount val="190"/>
                <c:pt idx="0">
                  <c:v>17</c:v>
                </c:pt>
                <c:pt idx="1">
                  <c:v>22</c:v>
                </c:pt>
                <c:pt idx="2">
                  <c:v>23</c:v>
                </c:pt>
                <c:pt idx="3">
                  <c:v>29</c:v>
                </c:pt>
                <c:pt idx="4">
                  <c:v>49</c:v>
                </c:pt>
                <c:pt idx="5">
                  <c:v>42</c:v>
                </c:pt>
                <c:pt idx="6">
                  <c:v>66</c:v>
                </c:pt>
                <c:pt idx="7">
                  <c:v>89</c:v>
                </c:pt>
                <c:pt idx="8">
                  <c:v>101</c:v>
                </c:pt>
                <c:pt idx="9">
                  <c:v>129</c:v>
                </c:pt>
                <c:pt idx="10">
                  <c:v>166</c:v>
                </c:pt>
                <c:pt idx="11">
                  <c:v>194</c:v>
                </c:pt>
                <c:pt idx="12">
                  <c:v>265</c:v>
                </c:pt>
                <c:pt idx="13">
                  <c:v>492</c:v>
                </c:pt>
                <c:pt idx="14">
                  <c:v>459</c:v>
                </c:pt>
                <c:pt idx="15">
                  <c:v>533</c:v>
                </c:pt>
                <c:pt idx="16">
                  <c:v>599</c:v>
                </c:pt>
                <c:pt idx="17">
                  <c:v>738</c:v>
                </c:pt>
                <c:pt idx="18">
                  <c:v>868</c:v>
                </c:pt>
                <c:pt idx="19">
                  <c:v>1027</c:v>
                </c:pt>
                <c:pt idx="20">
                  <c:v>1232</c:v>
                </c:pt>
                <c:pt idx="21">
                  <c:v>1399</c:v>
                </c:pt>
                <c:pt idx="22">
                  <c:v>1552</c:v>
                </c:pt>
                <c:pt idx="23">
                  <c:v>1699</c:v>
                </c:pt>
                <c:pt idx="24">
                  <c:v>1844</c:v>
                </c:pt>
                <c:pt idx="25">
                  <c:v>2015</c:v>
                </c:pt>
                <c:pt idx="26" formatCode="0">
                  <c:v>2199</c:v>
                </c:pt>
                <c:pt idx="27" formatCode="0">
                  <c:v>2370</c:v>
                </c:pt>
                <c:pt idx="28" formatCode="0">
                  <c:v>2543</c:v>
                </c:pt>
                <c:pt idx="29">
                  <c:v>2772</c:v>
                </c:pt>
                <c:pt idx="30">
                  <c:v>2888</c:v>
                </c:pt>
                <c:pt idx="31">
                  <c:v>3011</c:v>
                </c:pt>
                <c:pt idx="32">
                  <c:v>3141</c:v>
                </c:pt>
                <c:pt idx="33">
                  <c:v>3318</c:v>
                </c:pt>
                <c:pt idx="34">
                  <c:v>3550</c:v>
                </c:pt>
                <c:pt idx="35">
                  <c:v>3707</c:v>
                </c:pt>
                <c:pt idx="36">
                  <c:v>3891</c:v>
                </c:pt>
                <c:pt idx="37">
                  <c:v>3987</c:v>
                </c:pt>
                <c:pt idx="38">
                  <c:v>4087</c:v>
                </c:pt>
                <c:pt idx="39">
                  <c:v>4194</c:v>
                </c:pt>
                <c:pt idx="40">
                  <c:v>4327</c:v>
                </c:pt>
                <c:pt idx="41">
                  <c:v>4533</c:v>
                </c:pt>
                <c:pt idx="42">
                  <c:v>4688</c:v>
                </c:pt>
                <c:pt idx="43">
                  <c:v>4818</c:v>
                </c:pt>
                <c:pt idx="44">
                  <c:v>4917</c:v>
                </c:pt>
                <c:pt idx="45">
                  <c:v>5018</c:v>
                </c:pt>
                <c:pt idx="46">
                  <c:v>5125</c:v>
                </c:pt>
                <c:pt idx="47">
                  <c:v>5266</c:v>
                </c:pt>
                <c:pt idx="48">
                  <c:v>5350</c:v>
                </c:pt>
                <c:pt idx="49">
                  <c:v>5424</c:v>
                </c:pt>
                <c:pt idx="50">
                  <c:v>5514</c:v>
                </c:pt>
                <c:pt idx="51">
                  <c:v>5559</c:v>
                </c:pt>
                <c:pt idx="52">
                  <c:v>5594</c:v>
                </c:pt>
                <c:pt idx="53">
                  <c:v>5663</c:v>
                </c:pt>
                <c:pt idx="54">
                  <c:v>5714</c:v>
                </c:pt>
                <c:pt idx="55">
                  <c:v>5793</c:v>
                </c:pt>
                <c:pt idx="56">
                  <c:v>5864</c:v>
                </c:pt>
                <c:pt idx="57">
                  <c:v>5898</c:v>
                </c:pt>
                <c:pt idx="58">
                  <c:v>5921</c:v>
                </c:pt>
                <c:pt idx="59">
                  <c:v>5991</c:v>
                </c:pt>
                <c:pt idx="60">
                  <c:v>6049</c:v>
                </c:pt>
                <c:pt idx="61">
                  <c:v>6099</c:v>
                </c:pt>
                <c:pt idx="62">
                  <c:v>6141</c:v>
                </c:pt>
                <c:pt idx="63">
                  <c:v>6190</c:v>
                </c:pt>
                <c:pt idx="64">
                  <c:v>6230</c:v>
                </c:pt>
                <c:pt idx="65">
                  <c:v>6265</c:v>
                </c:pt>
                <c:pt idx="66">
                  <c:v>6290</c:v>
                </c:pt>
                <c:pt idx="67">
                  <c:v>6323</c:v>
                </c:pt>
                <c:pt idx="68">
                  <c:v>6377</c:v>
                </c:pt>
                <c:pt idx="69">
                  <c:v>6416</c:v>
                </c:pt>
                <c:pt idx="70">
                  <c:v>6442</c:v>
                </c:pt>
                <c:pt idx="71">
                  <c:v>6456</c:v>
                </c:pt>
                <c:pt idx="72">
                  <c:v>6472</c:v>
                </c:pt>
                <c:pt idx="73">
                  <c:v>6489</c:v>
                </c:pt>
                <c:pt idx="74">
                  <c:v>6519</c:v>
                </c:pt>
                <c:pt idx="75">
                  <c:v>6551</c:v>
                </c:pt>
                <c:pt idx="76">
                  <c:v>6586</c:v>
                </c:pt>
                <c:pt idx="77">
                  <c:v>6608</c:v>
                </c:pt>
                <c:pt idx="78">
                  <c:v>6620</c:v>
                </c:pt>
                <c:pt idx="79">
                  <c:v>6630</c:v>
                </c:pt>
                <c:pt idx="80" formatCode="0">
                  <c:v>6637</c:v>
                </c:pt>
                <c:pt idx="81">
                  <c:v>6665</c:v>
                </c:pt>
                <c:pt idx="82">
                  <c:v>6676</c:v>
                </c:pt>
                <c:pt idx="83">
                  <c:v>6690</c:v>
                </c:pt>
                <c:pt idx="84">
                  <c:v>6711</c:v>
                </c:pt>
                <c:pt idx="85">
                  <c:v>6734</c:v>
                </c:pt>
                <c:pt idx="86">
                  <c:v>6743</c:v>
                </c:pt>
                <c:pt idx="87">
                  <c:v>6748</c:v>
                </c:pt>
                <c:pt idx="88">
                  <c:v>6756</c:v>
                </c:pt>
                <c:pt idx="89">
                  <c:v>6767</c:v>
                </c:pt>
                <c:pt idx="90">
                  <c:v>6778</c:v>
                </c:pt>
                <c:pt idx="91">
                  <c:v>6787</c:v>
                </c:pt>
                <c:pt idx="92">
                  <c:v>6870</c:v>
                </c:pt>
                <c:pt idx="93">
                  <c:v>6898</c:v>
                </c:pt>
                <c:pt idx="94">
                  <c:v>6912</c:v>
                </c:pt>
                <c:pt idx="95" formatCode="0">
                  <c:v>6945</c:v>
                </c:pt>
                <c:pt idx="96">
                  <c:v>6974</c:v>
                </c:pt>
                <c:pt idx="97">
                  <c:v>6989</c:v>
                </c:pt>
                <c:pt idx="98">
                  <c:v>7020</c:v>
                </c:pt>
                <c:pt idx="99">
                  <c:v>7042</c:v>
                </c:pt>
                <c:pt idx="100">
                  <c:v>7067</c:v>
                </c:pt>
                <c:pt idx="101">
                  <c:v>7098</c:v>
                </c:pt>
                <c:pt idx="102">
                  <c:v>7119</c:v>
                </c:pt>
                <c:pt idx="103">
                  <c:v>7143</c:v>
                </c:pt>
                <c:pt idx="104">
                  <c:v>7155</c:v>
                </c:pt>
                <c:pt idx="105">
                  <c:v>7165</c:v>
                </c:pt>
                <c:pt idx="106">
                  <c:v>7170</c:v>
                </c:pt>
                <c:pt idx="107">
                  <c:v>7177</c:v>
                </c:pt>
                <c:pt idx="108">
                  <c:v>7189</c:v>
                </c:pt>
                <c:pt idx="109">
                  <c:v>7206</c:v>
                </c:pt>
                <c:pt idx="110">
                  <c:v>7216</c:v>
                </c:pt>
                <c:pt idx="111">
                  <c:v>7234</c:v>
                </c:pt>
                <c:pt idx="112">
                  <c:v>7247</c:v>
                </c:pt>
                <c:pt idx="113">
                  <c:v>7258</c:v>
                </c:pt>
                <c:pt idx="114">
                  <c:v>7267</c:v>
                </c:pt>
                <c:pt idx="115">
                  <c:v>7276</c:v>
                </c:pt>
                <c:pt idx="116">
                  <c:v>7288</c:v>
                </c:pt>
                <c:pt idx="117">
                  <c:v>7307</c:v>
                </c:pt>
                <c:pt idx="118">
                  <c:v>7327</c:v>
                </c:pt>
                <c:pt idx="119">
                  <c:v>7339</c:v>
                </c:pt>
                <c:pt idx="120">
                  <c:v>7349</c:v>
                </c:pt>
                <c:pt idx="121">
                  <c:v>7354</c:v>
                </c:pt>
                <c:pt idx="122">
                  <c:v>7361</c:v>
                </c:pt>
                <c:pt idx="123">
                  <c:v>7373</c:v>
                </c:pt>
                <c:pt idx="124">
                  <c:v>7380</c:v>
                </c:pt>
                <c:pt idx="125">
                  <c:v>7393</c:v>
                </c:pt>
                <c:pt idx="126">
                  <c:v>7406</c:v>
                </c:pt>
                <c:pt idx="127">
                  <c:v>7415</c:v>
                </c:pt>
                <c:pt idx="128">
                  <c:v>7431</c:v>
                </c:pt>
                <c:pt idx="129">
                  <c:v>7439</c:v>
                </c:pt>
                <c:pt idx="130">
                  <c:v>7453</c:v>
                </c:pt>
                <c:pt idx="131">
                  <c:v>7477</c:v>
                </c:pt>
                <c:pt idx="132">
                  <c:v>7496</c:v>
                </c:pt>
                <c:pt idx="133">
                  <c:v>7517</c:v>
                </c:pt>
                <c:pt idx="134">
                  <c:v>7560</c:v>
                </c:pt>
                <c:pt idx="135">
                  <c:v>7595</c:v>
                </c:pt>
                <c:pt idx="136">
                  <c:v>7631</c:v>
                </c:pt>
                <c:pt idx="137">
                  <c:v>7667</c:v>
                </c:pt>
                <c:pt idx="138">
                  <c:v>7699</c:v>
                </c:pt>
                <c:pt idx="139">
                  <c:v>7739</c:v>
                </c:pt>
                <c:pt idx="140">
                  <c:v>7770</c:v>
                </c:pt>
                <c:pt idx="141">
                  <c:v>7817</c:v>
                </c:pt>
                <c:pt idx="142">
                  <c:v>7878</c:v>
                </c:pt>
                <c:pt idx="143">
                  <c:v>7927</c:v>
                </c:pt>
                <c:pt idx="144">
                  <c:v>7972</c:v>
                </c:pt>
                <c:pt idx="145">
                  <c:v>8067</c:v>
                </c:pt>
                <c:pt idx="146">
                  <c:v>8139</c:v>
                </c:pt>
                <c:pt idx="147">
                  <c:v>8234</c:v>
                </c:pt>
                <c:pt idx="148">
                  <c:v>8293</c:v>
                </c:pt>
                <c:pt idx="149">
                  <c:v>8365</c:v>
                </c:pt>
                <c:pt idx="150">
                  <c:v>8543</c:v>
                </c:pt>
                <c:pt idx="151">
                  <c:v>8636</c:v>
                </c:pt>
                <c:pt idx="152">
                  <c:v>8834</c:v>
                </c:pt>
                <c:pt idx="153">
                  <c:v>8951</c:v>
                </c:pt>
                <c:pt idx="154">
                  <c:v>9086</c:v>
                </c:pt>
                <c:pt idx="155">
                  <c:v>9214</c:v>
                </c:pt>
                <c:pt idx="156">
                  <c:v>9425</c:v>
                </c:pt>
                <c:pt idx="157">
                  <c:v>9608</c:v>
                </c:pt>
                <c:pt idx="158">
                  <c:v>9764</c:v>
                </c:pt>
                <c:pt idx="159">
                  <c:v>9885</c:v>
                </c:pt>
                <c:pt idx="160">
                  <c:v>10080</c:v>
                </c:pt>
                <c:pt idx="161">
                  <c:v>10274</c:v>
                </c:pt>
                <c:pt idx="162">
                  <c:v>10405</c:v>
                </c:pt>
                <c:pt idx="163">
                  <c:v>10567</c:v>
                </c:pt>
                <c:pt idx="164">
                  <c:v>10724</c:v>
                </c:pt>
                <c:pt idx="165">
                  <c:v>10886</c:v>
                </c:pt>
                <c:pt idx="166">
                  <c:v>11049</c:v>
                </c:pt>
                <c:pt idx="167">
                  <c:v>11190</c:v>
                </c:pt>
                <c:pt idx="168">
                  <c:v>11278</c:v>
                </c:pt>
                <c:pt idx="169">
                  <c:v>11387</c:v>
                </c:pt>
                <c:pt idx="170">
                  <c:v>11553</c:v>
                </c:pt>
                <c:pt idx="171">
                  <c:v>11696</c:v>
                </c:pt>
                <c:pt idx="172">
                  <c:v>11828</c:v>
                </c:pt>
                <c:pt idx="173">
                  <c:v>11961</c:v>
                </c:pt>
                <c:pt idx="174">
                  <c:v>12094</c:v>
                </c:pt>
                <c:pt idx="175">
                  <c:v>12221</c:v>
                </c:pt>
                <c:pt idx="176">
                  <c:v>12325</c:v>
                </c:pt>
                <c:pt idx="177">
                  <c:v>12485</c:v>
                </c:pt>
                <c:pt idx="178">
                  <c:v>12617</c:v>
                </c:pt>
                <c:pt idx="179">
                  <c:v>12817</c:v>
                </c:pt>
                <c:pt idx="180">
                  <c:v>12970</c:v>
                </c:pt>
                <c:pt idx="181">
                  <c:v>13178</c:v>
                </c:pt>
                <c:pt idx="182">
                  <c:v>13362</c:v>
                </c:pt>
              </c:numCache>
            </c:numRef>
          </c:val>
          <c:smooth val="0"/>
          <c:extLst>
            <c:ext xmlns:c16="http://schemas.microsoft.com/office/drawing/2014/chart" uri="{C3380CC4-5D6E-409C-BE32-E72D297353CC}">
              <c16:uniqueId val="{00000001-D494-4000-82F3-B2170E27C78D}"/>
            </c:ext>
          </c:extLst>
        </c:ser>
        <c:ser>
          <c:idx val="3"/>
          <c:order val="5"/>
          <c:tx>
            <c:strRef>
              <c:f>Provinces!$C$54</c:f>
              <c:strCache>
                <c:ptCount val="1"/>
                <c:pt idx="0">
                  <c:v>North Brabant</c:v>
                </c:pt>
              </c:strCache>
            </c:strRef>
          </c:tx>
          <c:spPr>
            <a:ln w="38100" cap="rnd">
              <a:solidFill>
                <a:schemeClr val="accent2">
                  <a:lumMod val="75000"/>
                  <a:alpha val="67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221</c:v>
                </c:pt>
              </c:numCache>
            </c:numRef>
          </c:cat>
          <c:val>
            <c:numRef>
              <c:extLst>
                <c:ext xmlns:c15="http://schemas.microsoft.com/office/drawing/2012/chart" uri="{02D57815-91ED-43cb-92C2-25804820EDAC}">
                  <c15:fullRef>
                    <c15:sqref>Provinces!$E$54:$HQ$54</c15:sqref>
                  </c15:fullRef>
                </c:ext>
              </c:extLst>
              <c:f>Provinces!$E$54:$GL$54</c:f>
              <c:numCache>
                <c:formatCode>General</c:formatCode>
                <c:ptCount val="190"/>
                <c:pt idx="0">
                  <c:v>17</c:v>
                </c:pt>
                <c:pt idx="1">
                  <c:v>26</c:v>
                </c:pt>
                <c:pt idx="2">
                  <c:v>41</c:v>
                </c:pt>
                <c:pt idx="3">
                  <c:v>61</c:v>
                </c:pt>
                <c:pt idx="4">
                  <c:v>96</c:v>
                </c:pt>
                <c:pt idx="5">
                  <c:v>141</c:v>
                </c:pt>
                <c:pt idx="6">
                  <c:v>168</c:v>
                </c:pt>
                <c:pt idx="7">
                  <c:v>212</c:v>
                </c:pt>
                <c:pt idx="8">
                  <c:v>265</c:v>
                </c:pt>
                <c:pt idx="9">
                  <c:v>377</c:v>
                </c:pt>
                <c:pt idx="10">
                  <c:v>424</c:v>
                </c:pt>
                <c:pt idx="11">
                  <c:v>477</c:v>
                </c:pt>
                <c:pt idx="12">
                  <c:v>589</c:v>
                </c:pt>
                <c:pt idx="13">
                  <c:v>662</c:v>
                </c:pt>
                <c:pt idx="14">
                  <c:v>759</c:v>
                </c:pt>
                <c:pt idx="15">
                  <c:v>870</c:v>
                </c:pt>
                <c:pt idx="16">
                  <c:v>1144</c:v>
                </c:pt>
                <c:pt idx="17">
                  <c:v>1179</c:v>
                </c:pt>
                <c:pt idx="18">
                  <c:v>1403</c:v>
                </c:pt>
                <c:pt idx="19">
                  <c:v>1558</c:v>
                </c:pt>
                <c:pt idx="20">
                  <c:v>1739</c:v>
                </c:pt>
                <c:pt idx="21">
                  <c:v>1916</c:v>
                </c:pt>
                <c:pt idx="22">
                  <c:v>2163</c:v>
                </c:pt>
                <c:pt idx="23">
                  <c:v>2490</c:v>
                </c:pt>
                <c:pt idx="24">
                  <c:v>2750</c:v>
                </c:pt>
                <c:pt idx="25">
                  <c:v>3020</c:v>
                </c:pt>
                <c:pt idx="26">
                  <c:v>3235</c:v>
                </c:pt>
                <c:pt idx="27">
                  <c:v>3415</c:v>
                </c:pt>
                <c:pt idx="28">
                  <c:v>3563</c:v>
                </c:pt>
                <c:pt idx="29" formatCode="0">
                  <c:v>3792</c:v>
                </c:pt>
                <c:pt idx="30" formatCode="0">
                  <c:v>3948</c:v>
                </c:pt>
                <c:pt idx="31" formatCode="0">
                  <c:v>4085</c:v>
                </c:pt>
                <c:pt idx="32">
                  <c:v>4262</c:v>
                </c:pt>
                <c:pt idx="33">
                  <c:v>4455</c:v>
                </c:pt>
                <c:pt idx="34">
                  <c:v>4611</c:v>
                </c:pt>
                <c:pt idx="35">
                  <c:v>4795</c:v>
                </c:pt>
                <c:pt idx="36">
                  <c:v>5009</c:v>
                </c:pt>
                <c:pt idx="37">
                  <c:v>5261</c:v>
                </c:pt>
                <c:pt idx="38">
                  <c:v>5465</c:v>
                </c:pt>
                <c:pt idx="39">
                  <c:v>5718</c:v>
                </c:pt>
                <c:pt idx="40">
                  <c:v>5856</c:v>
                </c:pt>
                <c:pt idx="41">
                  <c:v>6029</c:v>
                </c:pt>
                <c:pt idx="42">
                  <c:v>6144</c:v>
                </c:pt>
                <c:pt idx="43">
                  <c:v>6352</c:v>
                </c:pt>
                <c:pt idx="44">
                  <c:v>6527</c:v>
                </c:pt>
                <c:pt idx="45">
                  <c:v>6723</c:v>
                </c:pt>
                <c:pt idx="46">
                  <c:v>6898</c:v>
                </c:pt>
                <c:pt idx="47">
                  <c:v>7055</c:v>
                </c:pt>
                <c:pt idx="48">
                  <c:v>7194</c:v>
                </c:pt>
                <c:pt idx="49">
                  <c:v>7315</c:v>
                </c:pt>
                <c:pt idx="50">
                  <c:v>7442</c:v>
                </c:pt>
                <c:pt idx="51">
                  <c:v>7599</c:v>
                </c:pt>
                <c:pt idx="52">
                  <c:v>7724</c:v>
                </c:pt>
                <c:pt idx="53">
                  <c:v>7871</c:v>
                </c:pt>
                <c:pt idx="54">
                  <c:v>7969</c:v>
                </c:pt>
                <c:pt idx="55">
                  <c:v>8003</c:v>
                </c:pt>
                <c:pt idx="56">
                  <c:v>8036</c:v>
                </c:pt>
                <c:pt idx="57">
                  <c:v>8136</c:v>
                </c:pt>
                <c:pt idx="58">
                  <c:v>8225</c:v>
                </c:pt>
                <c:pt idx="59">
                  <c:v>8303</c:v>
                </c:pt>
                <c:pt idx="60">
                  <c:v>8376</c:v>
                </c:pt>
                <c:pt idx="61">
                  <c:v>8407</c:v>
                </c:pt>
                <c:pt idx="62">
                  <c:v>8440</c:v>
                </c:pt>
                <c:pt idx="63">
                  <c:v>8456</c:v>
                </c:pt>
                <c:pt idx="64">
                  <c:v>8508</c:v>
                </c:pt>
                <c:pt idx="65">
                  <c:v>8545</c:v>
                </c:pt>
                <c:pt idx="66">
                  <c:v>8599</c:v>
                </c:pt>
                <c:pt idx="67">
                  <c:v>8628</c:v>
                </c:pt>
                <c:pt idx="68">
                  <c:v>8647</c:v>
                </c:pt>
                <c:pt idx="69">
                  <c:v>8685</c:v>
                </c:pt>
                <c:pt idx="70">
                  <c:v>8702</c:v>
                </c:pt>
                <c:pt idx="71">
                  <c:v>8748</c:v>
                </c:pt>
                <c:pt idx="72">
                  <c:v>8770</c:v>
                </c:pt>
                <c:pt idx="73">
                  <c:v>8803</c:v>
                </c:pt>
                <c:pt idx="74">
                  <c:v>8813</c:v>
                </c:pt>
                <c:pt idx="75">
                  <c:v>8831</c:v>
                </c:pt>
                <c:pt idx="76">
                  <c:v>8851</c:v>
                </c:pt>
                <c:pt idx="77">
                  <c:v>8879</c:v>
                </c:pt>
                <c:pt idx="78">
                  <c:v>8900</c:v>
                </c:pt>
                <c:pt idx="79">
                  <c:v>8916</c:v>
                </c:pt>
                <c:pt idx="80">
                  <c:v>8949</c:v>
                </c:pt>
                <c:pt idx="81">
                  <c:v>8972</c:v>
                </c:pt>
                <c:pt idx="82">
                  <c:v>8992</c:v>
                </c:pt>
                <c:pt idx="83" formatCode="0">
                  <c:v>9017</c:v>
                </c:pt>
                <c:pt idx="84">
                  <c:v>9038</c:v>
                </c:pt>
                <c:pt idx="85">
                  <c:v>9083</c:v>
                </c:pt>
                <c:pt idx="86">
                  <c:v>9106</c:v>
                </c:pt>
                <c:pt idx="87">
                  <c:v>9130</c:v>
                </c:pt>
                <c:pt idx="88">
                  <c:v>9167</c:v>
                </c:pt>
                <c:pt idx="89">
                  <c:v>9173</c:v>
                </c:pt>
                <c:pt idx="90">
                  <c:v>9194</c:v>
                </c:pt>
                <c:pt idx="91">
                  <c:v>9212</c:v>
                </c:pt>
                <c:pt idx="92">
                  <c:v>9261</c:v>
                </c:pt>
                <c:pt idx="93">
                  <c:v>9304</c:v>
                </c:pt>
                <c:pt idx="94">
                  <c:v>9333</c:v>
                </c:pt>
                <c:pt idx="95">
                  <c:v>9353</c:v>
                </c:pt>
                <c:pt idx="96">
                  <c:v>9390</c:v>
                </c:pt>
                <c:pt idx="97">
                  <c:v>9412</c:v>
                </c:pt>
                <c:pt idx="98" formatCode="0">
                  <c:v>9439</c:v>
                </c:pt>
                <c:pt idx="99">
                  <c:v>9467</c:v>
                </c:pt>
                <c:pt idx="100">
                  <c:v>9509</c:v>
                </c:pt>
                <c:pt idx="101">
                  <c:v>9551</c:v>
                </c:pt>
                <c:pt idx="102">
                  <c:v>9575</c:v>
                </c:pt>
                <c:pt idx="103">
                  <c:v>9586</c:v>
                </c:pt>
                <c:pt idx="104">
                  <c:v>9615</c:v>
                </c:pt>
                <c:pt idx="105">
                  <c:v>9637</c:v>
                </c:pt>
                <c:pt idx="106">
                  <c:v>9651</c:v>
                </c:pt>
                <c:pt idx="107">
                  <c:v>9671</c:v>
                </c:pt>
                <c:pt idx="108">
                  <c:v>9675</c:v>
                </c:pt>
                <c:pt idx="109">
                  <c:v>9691</c:v>
                </c:pt>
                <c:pt idx="110">
                  <c:v>9699</c:v>
                </c:pt>
                <c:pt idx="111">
                  <c:v>9709</c:v>
                </c:pt>
                <c:pt idx="112">
                  <c:v>9726</c:v>
                </c:pt>
                <c:pt idx="113">
                  <c:v>9742</c:v>
                </c:pt>
                <c:pt idx="114">
                  <c:v>9753</c:v>
                </c:pt>
                <c:pt idx="115">
                  <c:v>9761</c:v>
                </c:pt>
                <c:pt idx="116">
                  <c:v>9763</c:v>
                </c:pt>
                <c:pt idx="117">
                  <c:v>9773</c:v>
                </c:pt>
                <c:pt idx="118">
                  <c:v>9778</c:v>
                </c:pt>
                <c:pt idx="119">
                  <c:v>9786</c:v>
                </c:pt>
                <c:pt idx="120">
                  <c:v>9795</c:v>
                </c:pt>
                <c:pt idx="121">
                  <c:v>9802</c:v>
                </c:pt>
                <c:pt idx="122">
                  <c:v>9815</c:v>
                </c:pt>
                <c:pt idx="123">
                  <c:v>9824</c:v>
                </c:pt>
                <c:pt idx="124">
                  <c:v>9827</c:v>
                </c:pt>
                <c:pt idx="125">
                  <c:v>9838</c:v>
                </c:pt>
                <c:pt idx="126">
                  <c:v>9848</c:v>
                </c:pt>
                <c:pt idx="127">
                  <c:v>9856</c:v>
                </c:pt>
                <c:pt idx="128">
                  <c:v>9868</c:v>
                </c:pt>
                <c:pt idx="129">
                  <c:v>9882</c:v>
                </c:pt>
                <c:pt idx="130">
                  <c:v>9903</c:v>
                </c:pt>
                <c:pt idx="131">
                  <c:v>9916</c:v>
                </c:pt>
                <c:pt idx="132">
                  <c:v>9895</c:v>
                </c:pt>
                <c:pt idx="133">
                  <c:v>9900</c:v>
                </c:pt>
                <c:pt idx="134">
                  <c:v>9914</c:v>
                </c:pt>
                <c:pt idx="135">
                  <c:v>9931</c:v>
                </c:pt>
                <c:pt idx="136">
                  <c:v>9947</c:v>
                </c:pt>
                <c:pt idx="137">
                  <c:v>9966</c:v>
                </c:pt>
                <c:pt idx="138">
                  <c:v>9989</c:v>
                </c:pt>
                <c:pt idx="139">
                  <c:v>10003</c:v>
                </c:pt>
                <c:pt idx="140">
                  <c:v>10029</c:v>
                </c:pt>
                <c:pt idx="141">
                  <c:v>10039</c:v>
                </c:pt>
                <c:pt idx="142">
                  <c:v>10062</c:v>
                </c:pt>
                <c:pt idx="143">
                  <c:v>10076</c:v>
                </c:pt>
                <c:pt idx="144">
                  <c:v>10103</c:v>
                </c:pt>
                <c:pt idx="145">
                  <c:v>10119</c:v>
                </c:pt>
                <c:pt idx="146">
                  <c:v>10154</c:v>
                </c:pt>
                <c:pt idx="147">
                  <c:v>10193</c:v>
                </c:pt>
                <c:pt idx="148">
                  <c:v>10238</c:v>
                </c:pt>
                <c:pt idx="149">
                  <c:v>10275</c:v>
                </c:pt>
                <c:pt idx="150">
                  <c:v>10325</c:v>
                </c:pt>
                <c:pt idx="151">
                  <c:v>10386</c:v>
                </c:pt>
                <c:pt idx="152">
                  <c:v>10439</c:v>
                </c:pt>
                <c:pt idx="153">
                  <c:v>10490</c:v>
                </c:pt>
                <c:pt idx="154">
                  <c:v>10543</c:v>
                </c:pt>
                <c:pt idx="155">
                  <c:v>10603</c:v>
                </c:pt>
                <c:pt idx="156">
                  <c:v>10673</c:v>
                </c:pt>
                <c:pt idx="157">
                  <c:v>10745</c:v>
                </c:pt>
                <c:pt idx="158">
                  <c:v>10831</c:v>
                </c:pt>
                <c:pt idx="159">
                  <c:v>10896</c:v>
                </c:pt>
                <c:pt idx="160">
                  <c:v>11003</c:v>
                </c:pt>
                <c:pt idx="161">
                  <c:v>11061</c:v>
                </c:pt>
                <c:pt idx="162">
                  <c:v>11117</c:v>
                </c:pt>
                <c:pt idx="163">
                  <c:v>11187</c:v>
                </c:pt>
                <c:pt idx="164">
                  <c:v>11257</c:v>
                </c:pt>
                <c:pt idx="165">
                  <c:v>11334</c:v>
                </c:pt>
                <c:pt idx="166">
                  <c:v>11394</c:v>
                </c:pt>
                <c:pt idx="167">
                  <c:v>11463</c:v>
                </c:pt>
                <c:pt idx="168">
                  <c:v>11529</c:v>
                </c:pt>
                <c:pt idx="169">
                  <c:v>11579</c:v>
                </c:pt>
                <c:pt idx="170">
                  <c:v>11660</c:v>
                </c:pt>
                <c:pt idx="171">
                  <c:v>11722</c:v>
                </c:pt>
                <c:pt idx="172">
                  <c:v>11790</c:v>
                </c:pt>
                <c:pt idx="173">
                  <c:v>11876</c:v>
                </c:pt>
                <c:pt idx="174">
                  <c:v>11933</c:v>
                </c:pt>
                <c:pt idx="175">
                  <c:v>12032</c:v>
                </c:pt>
                <c:pt idx="176">
                  <c:v>12105</c:v>
                </c:pt>
                <c:pt idx="177">
                  <c:v>12193</c:v>
                </c:pt>
                <c:pt idx="178">
                  <c:v>12279</c:v>
                </c:pt>
                <c:pt idx="179">
                  <c:v>12344</c:v>
                </c:pt>
                <c:pt idx="180">
                  <c:v>12414</c:v>
                </c:pt>
                <c:pt idx="181">
                  <c:v>12465</c:v>
                </c:pt>
                <c:pt idx="182">
                  <c:v>12534</c:v>
                </c:pt>
                <c:pt idx="183">
                  <c:v>12598</c:v>
                </c:pt>
                <c:pt idx="184">
                  <c:v>12676</c:v>
                </c:pt>
                <c:pt idx="185">
                  <c:v>12757</c:v>
                </c:pt>
              </c:numCache>
            </c:numRef>
          </c:val>
          <c:smooth val="0"/>
          <c:extLst>
            <c:ext xmlns:c16="http://schemas.microsoft.com/office/drawing/2014/chart" uri="{C3380CC4-5D6E-409C-BE32-E72D297353CC}">
              <c16:uniqueId val="{00000002-D494-4000-82F3-B2170E27C78D}"/>
            </c:ext>
          </c:extLst>
        </c:ser>
        <c:ser>
          <c:idx val="4"/>
          <c:order val="6"/>
          <c:tx>
            <c:strRef>
              <c:f>Provinces!$C$55</c:f>
              <c:strCache>
                <c:ptCount val="1"/>
                <c:pt idx="0">
                  <c:v>Gelderland</c:v>
                </c:pt>
              </c:strCache>
            </c:strRef>
          </c:tx>
          <c:spPr>
            <a:ln w="38100" cap="rnd">
              <a:solidFill>
                <a:schemeClr val="accent2">
                  <a:lumMod val="60000"/>
                  <a:lumOff val="4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217</c:v>
                </c:pt>
                <c:pt idx="191">
                  <c:v>218</c:v>
                </c:pt>
                <c:pt idx="192">
                  <c:v>219</c:v>
                </c:pt>
                <c:pt idx="193">
                  <c:v>220</c:v>
                </c:pt>
                <c:pt idx="194">
                  <c:v>221</c:v>
                </c:pt>
              </c:numCache>
            </c:numRef>
          </c:cat>
          <c:val>
            <c:numRef>
              <c:extLst>
                <c:ext xmlns:c15="http://schemas.microsoft.com/office/drawing/2012/chart" uri="{02D57815-91ED-43cb-92C2-25804820EDAC}">
                  <c15:fullRef>
                    <c15:sqref>Provinces!$I$55:$HQ$55</c15:sqref>
                  </c15:fullRef>
                </c:ext>
              </c:extLst>
              <c:f>Provinces!$I$55:$GP$55</c:f>
              <c:numCache>
                <c:formatCode>General</c:formatCode>
                <c:ptCount val="190"/>
                <c:pt idx="0">
                  <c:v>23</c:v>
                </c:pt>
                <c:pt idx="1">
                  <c:v>27</c:v>
                </c:pt>
                <c:pt idx="2">
                  <c:v>30</c:v>
                </c:pt>
                <c:pt idx="3">
                  <c:v>34</c:v>
                </c:pt>
                <c:pt idx="4">
                  <c:v>54</c:v>
                </c:pt>
                <c:pt idx="5">
                  <c:v>64</c:v>
                </c:pt>
                <c:pt idx="6">
                  <c:v>77</c:v>
                </c:pt>
                <c:pt idx="7">
                  <c:v>101</c:v>
                </c:pt>
                <c:pt idx="8">
                  <c:v>136</c:v>
                </c:pt>
                <c:pt idx="9">
                  <c:v>176</c:v>
                </c:pt>
                <c:pt idx="10">
                  <c:v>216</c:v>
                </c:pt>
                <c:pt idx="11">
                  <c:v>250</c:v>
                </c:pt>
                <c:pt idx="12">
                  <c:v>374</c:v>
                </c:pt>
                <c:pt idx="13">
                  <c:v>377</c:v>
                </c:pt>
                <c:pt idx="14">
                  <c:v>439</c:v>
                </c:pt>
                <c:pt idx="15">
                  <c:v>522</c:v>
                </c:pt>
                <c:pt idx="16">
                  <c:v>595</c:v>
                </c:pt>
                <c:pt idx="17">
                  <c:v>701</c:v>
                </c:pt>
                <c:pt idx="18">
                  <c:v>826</c:v>
                </c:pt>
                <c:pt idx="19">
                  <c:v>958</c:v>
                </c:pt>
                <c:pt idx="20">
                  <c:v>1091</c:v>
                </c:pt>
                <c:pt idx="21">
                  <c:v>1274</c:v>
                </c:pt>
                <c:pt idx="22">
                  <c:v>1378</c:v>
                </c:pt>
                <c:pt idx="23">
                  <c:v>1478</c:v>
                </c:pt>
                <c:pt idx="24">
                  <c:v>1618</c:v>
                </c:pt>
                <c:pt idx="25" formatCode="0">
                  <c:v>1732</c:v>
                </c:pt>
                <c:pt idx="26" formatCode="0">
                  <c:v>1884</c:v>
                </c:pt>
                <c:pt idx="27" formatCode="0">
                  <c:v>1985</c:v>
                </c:pt>
                <c:pt idx="28">
                  <c:v>2114</c:v>
                </c:pt>
                <c:pt idx="29">
                  <c:v>2210</c:v>
                </c:pt>
                <c:pt idx="30">
                  <c:v>2301</c:v>
                </c:pt>
                <c:pt idx="31">
                  <c:v>2392</c:v>
                </c:pt>
                <c:pt idx="32">
                  <c:v>2530</c:v>
                </c:pt>
                <c:pt idx="33">
                  <c:v>2692</c:v>
                </c:pt>
                <c:pt idx="34">
                  <c:v>2847</c:v>
                </c:pt>
                <c:pt idx="35">
                  <c:v>3015</c:v>
                </c:pt>
                <c:pt idx="36">
                  <c:v>3225</c:v>
                </c:pt>
                <c:pt idx="37">
                  <c:v>3341</c:v>
                </c:pt>
                <c:pt idx="38">
                  <c:v>3457</c:v>
                </c:pt>
                <c:pt idx="39">
                  <c:v>3579</c:v>
                </c:pt>
                <c:pt idx="40">
                  <c:v>3742</c:v>
                </c:pt>
                <c:pt idx="41">
                  <c:v>3902</c:v>
                </c:pt>
                <c:pt idx="42">
                  <c:v>4106</c:v>
                </c:pt>
                <c:pt idx="43">
                  <c:v>4253</c:v>
                </c:pt>
                <c:pt idx="44">
                  <c:v>4351</c:v>
                </c:pt>
                <c:pt idx="45">
                  <c:v>4438</c:v>
                </c:pt>
                <c:pt idx="46">
                  <c:v>4574</c:v>
                </c:pt>
                <c:pt idx="47">
                  <c:v>4685</c:v>
                </c:pt>
                <c:pt idx="48">
                  <c:v>4779</c:v>
                </c:pt>
                <c:pt idx="49">
                  <c:v>4853</c:v>
                </c:pt>
                <c:pt idx="50">
                  <c:v>4894</c:v>
                </c:pt>
                <c:pt idx="51">
                  <c:v>4916</c:v>
                </c:pt>
                <c:pt idx="52">
                  <c:v>4990</c:v>
                </c:pt>
                <c:pt idx="53">
                  <c:v>5048</c:v>
                </c:pt>
                <c:pt idx="54">
                  <c:v>5119</c:v>
                </c:pt>
                <c:pt idx="55">
                  <c:v>5188</c:v>
                </c:pt>
                <c:pt idx="56">
                  <c:v>5249</c:v>
                </c:pt>
                <c:pt idx="57">
                  <c:v>5273</c:v>
                </c:pt>
                <c:pt idx="58">
                  <c:v>5303</c:v>
                </c:pt>
                <c:pt idx="59">
                  <c:v>5336</c:v>
                </c:pt>
                <c:pt idx="60">
                  <c:v>5362</c:v>
                </c:pt>
                <c:pt idx="61">
                  <c:v>5397</c:v>
                </c:pt>
                <c:pt idx="62">
                  <c:v>5413</c:v>
                </c:pt>
                <c:pt idx="63">
                  <c:v>5438</c:v>
                </c:pt>
                <c:pt idx="64">
                  <c:v>5462</c:v>
                </c:pt>
                <c:pt idx="65">
                  <c:v>5486</c:v>
                </c:pt>
                <c:pt idx="66">
                  <c:v>5505</c:v>
                </c:pt>
                <c:pt idx="67">
                  <c:v>5529</c:v>
                </c:pt>
                <c:pt idx="68">
                  <c:v>5544</c:v>
                </c:pt>
                <c:pt idx="69">
                  <c:v>5560</c:v>
                </c:pt>
                <c:pt idx="70">
                  <c:v>5586</c:v>
                </c:pt>
                <c:pt idx="71">
                  <c:v>5598</c:v>
                </c:pt>
                <c:pt idx="72">
                  <c:v>5613</c:v>
                </c:pt>
                <c:pt idx="73">
                  <c:v>5651</c:v>
                </c:pt>
                <c:pt idx="74">
                  <c:v>5692</c:v>
                </c:pt>
                <c:pt idx="75">
                  <c:v>5722</c:v>
                </c:pt>
                <c:pt idx="76">
                  <c:v>5741</c:v>
                </c:pt>
                <c:pt idx="77">
                  <c:v>5793</c:v>
                </c:pt>
                <c:pt idx="78">
                  <c:v>5869</c:v>
                </c:pt>
                <c:pt idx="79" formatCode="0">
                  <c:v>5910</c:v>
                </c:pt>
                <c:pt idx="80">
                  <c:v>5944</c:v>
                </c:pt>
                <c:pt idx="81">
                  <c:v>5982</c:v>
                </c:pt>
                <c:pt idx="82">
                  <c:v>6027</c:v>
                </c:pt>
                <c:pt idx="83">
                  <c:v>6058</c:v>
                </c:pt>
                <c:pt idx="84">
                  <c:v>6085</c:v>
                </c:pt>
                <c:pt idx="85">
                  <c:v>6109</c:v>
                </c:pt>
                <c:pt idx="86">
                  <c:v>6125</c:v>
                </c:pt>
                <c:pt idx="87">
                  <c:v>6134</c:v>
                </c:pt>
                <c:pt idx="88">
                  <c:v>6155</c:v>
                </c:pt>
                <c:pt idx="89">
                  <c:v>6191</c:v>
                </c:pt>
                <c:pt idx="90">
                  <c:v>6217</c:v>
                </c:pt>
                <c:pt idx="91">
                  <c:v>6246</c:v>
                </c:pt>
                <c:pt idx="92">
                  <c:v>6283</c:v>
                </c:pt>
                <c:pt idx="93">
                  <c:v>6303</c:v>
                </c:pt>
                <c:pt idx="94" formatCode="0">
                  <c:v>6334</c:v>
                </c:pt>
                <c:pt idx="95">
                  <c:v>6353</c:v>
                </c:pt>
                <c:pt idx="96">
                  <c:v>6384</c:v>
                </c:pt>
                <c:pt idx="97">
                  <c:v>6405</c:v>
                </c:pt>
                <c:pt idx="98">
                  <c:v>6423</c:v>
                </c:pt>
                <c:pt idx="99">
                  <c:v>6463</c:v>
                </c:pt>
                <c:pt idx="100">
                  <c:v>6467</c:v>
                </c:pt>
                <c:pt idx="101">
                  <c:v>6476</c:v>
                </c:pt>
                <c:pt idx="102">
                  <c:v>6490</c:v>
                </c:pt>
                <c:pt idx="103">
                  <c:v>6507</c:v>
                </c:pt>
                <c:pt idx="104">
                  <c:v>6517</c:v>
                </c:pt>
                <c:pt idx="105">
                  <c:v>6530</c:v>
                </c:pt>
                <c:pt idx="106">
                  <c:v>6541</c:v>
                </c:pt>
                <c:pt idx="107">
                  <c:v>6546</c:v>
                </c:pt>
                <c:pt idx="108">
                  <c:v>6549</c:v>
                </c:pt>
                <c:pt idx="109">
                  <c:v>6564</c:v>
                </c:pt>
                <c:pt idx="110">
                  <c:v>6573</c:v>
                </c:pt>
                <c:pt idx="111">
                  <c:v>6589</c:v>
                </c:pt>
                <c:pt idx="112">
                  <c:v>6595</c:v>
                </c:pt>
                <c:pt idx="113">
                  <c:v>6604</c:v>
                </c:pt>
                <c:pt idx="114">
                  <c:v>6605</c:v>
                </c:pt>
                <c:pt idx="115">
                  <c:v>6611</c:v>
                </c:pt>
                <c:pt idx="116">
                  <c:v>6617</c:v>
                </c:pt>
                <c:pt idx="117">
                  <c:v>6619</c:v>
                </c:pt>
                <c:pt idx="118">
                  <c:v>6620</c:v>
                </c:pt>
                <c:pt idx="119">
                  <c:v>6624</c:v>
                </c:pt>
                <c:pt idx="120">
                  <c:v>6626</c:v>
                </c:pt>
                <c:pt idx="121">
                  <c:v>6627</c:v>
                </c:pt>
                <c:pt idx="122">
                  <c:v>6632</c:v>
                </c:pt>
                <c:pt idx="123">
                  <c:v>6634</c:v>
                </c:pt>
                <c:pt idx="124">
                  <c:v>6638</c:v>
                </c:pt>
                <c:pt idx="125">
                  <c:v>6640</c:v>
                </c:pt>
                <c:pt idx="126">
                  <c:v>6645</c:v>
                </c:pt>
                <c:pt idx="127">
                  <c:v>6649</c:v>
                </c:pt>
                <c:pt idx="128">
                  <c:v>6657</c:v>
                </c:pt>
                <c:pt idx="129">
                  <c:v>6662</c:v>
                </c:pt>
                <c:pt idx="130">
                  <c:v>6651</c:v>
                </c:pt>
                <c:pt idx="131">
                  <c:v>6649</c:v>
                </c:pt>
                <c:pt idx="132">
                  <c:v>6655</c:v>
                </c:pt>
                <c:pt idx="133">
                  <c:v>6658</c:v>
                </c:pt>
                <c:pt idx="134">
                  <c:v>6665</c:v>
                </c:pt>
                <c:pt idx="135">
                  <c:v>6675</c:v>
                </c:pt>
                <c:pt idx="136">
                  <c:v>6681</c:v>
                </c:pt>
                <c:pt idx="137">
                  <c:v>6684</c:v>
                </c:pt>
                <c:pt idx="138">
                  <c:v>6690</c:v>
                </c:pt>
                <c:pt idx="139">
                  <c:v>6696</c:v>
                </c:pt>
                <c:pt idx="140">
                  <c:v>6708</c:v>
                </c:pt>
                <c:pt idx="141">
                  <c:v>6714</c:v>
                </c:pt>
                <c:pt idx="142">
                  <c:v>6719</c:v>
                </c:pt>
                <c:pt idx="143">
                  <c:v>6724</c:v>
                </c:pt>
                <c:pt idx="144">
                  <c:v>6736</c:v>
                </c:pt>
                <c:pt idx="145">
                  <c:v>6751</c:v>
                </c:pt>
                <c:pt idx="146">
                  <c:v>6775</c:v>
                </c:pt>
                <c:pt idx="147">
                  <c:v>6789</c:v>
                </c:pt>
                <c:pt idx="148">
                  <c:v>6790</c:v>
                </c:pt>
                <c:pt idx="149">
                  <c:v>6798</c:v>
                </c:pt>
                <c:pt idx="150">
                  <c:v>6805</c:v>
                </c:pt>
                <c:pt idx="151">
                  <c:v>6824</c:v>
                </c:pt>
                <c:pt idx="152">
                  <c:v>6847</c:v>
                </c:pt>
                <c:pt idx="153">
                  <c:v>6866</c:v>
                </c:pt>
                <c:pt idx="154">
                  <c:v>6905</c:v>
                </c:pt>
                <c:pt idx="155">
                  <c:v>6926</c:v>
                </c:pt>
                <c:pt idx="156">
                  <c:v>6961</c:v>
                </c:pt>
                <c:pt idx="157">
                  <c:v>6993</c:v>
                </c:pt>
                <c:pt idx="158">
                  <c:v>7018</c:v>
                </c:pt>
                <c:pt idx="159">
                  <c:v>7044</c:v>
                </c:pt>
                <c:pt idx="160">
                  <c:v>7066</c:v>
                </c:pt>
                <c:pt idx="161">
                  <c:v>7097</c:v>
                </c:pt>
                <c:pt idx="162">
                  <c:v>7116</c:v>
                </c:pt>
                <c:pt idx="163">
                  <c:v>7137</c:v>
                </c:pt>
                <c:pt idx="164">
                  <c:v>7170</c:v>
                </c:pt>
                <c:pt idx="165">
                  <c:v>7196</c:v>
                </c:pt>
                <c:pt idx="166">
                  <c:v>7233</c:v>
                </c:pt>
                <c:pt idx="167">
                  <c:v>7263</c:v>
                </c:pt>
                <c:pt idx="168">
                  <c:v>7305</c:v>
                </c:pt>
                <c:pt idx="169">
                  <c:v>7356</c:v>
                </c:pt>
                <c:pt idx="170">
                  <c:v>7394</c:v>
                </c:pt>
                <c:pt idx="171">
                  <c:v>7428</c:v>
                </c:pt>
                <c:pt idx="172">
                  <c:v>7463</c:v>
                </c:pt>
                <c:pt idx="173">
                  <c:v>7507</c:v>
                </c:pt>
                <c:pt idx="174">
                  <c:v>7539</c:v>
                </c:pt>
                <c:pt idx="175">
                  <c:v>7574</c:v>
                </c:pt>
                <c:pt idx="176">
                  <c:v>7602</c:v>
                </c:pt>
                <c:pt idx="177">
                  <c:v>7630</c:v>
                </c:pt>
                <c:pt idx="178">
                  <c:v>7671</c:v>
                </c:pt>
                <c:pt idx="179">
                  <c:v>7704</c:v>
                </c:pt>
                <c:pt idx="180">
                  <c:v>7743</c:v>
                </c:pt>
                <c:pt idx="181">
                  <c:v>7788</c:v>
                </c:pt>
              </c:numCache>
            </c:numRef>
          </c:val>
          <c:smooth val="0"/>
          <c:extLst>
            <c:ext xmlns:c16="http://schemas.microsoft.com/office/drawing/2014/chart" uri="{C3380CC4-5D6E-409C-BE32-E72D297353CC}">
              <c16:uniqueId val="{00000003-D494-4000-82F3-B2170E27C78D}"/>
            </c:ext>
          </c:extLst>
        </c:ser>
        <c:ser>
          <c:idx val="5"/>
          <c:order val="7"/>
          <c:tx>
            <c:strRef>
              <c:f>Provinces!$C$56</c:f>
              <c:strCache>
                <c:ptCount val="1"/>
                <c:pt idx="0">
                  <c:v>Utrecht</c:v>
                </c:pt>
              </c:strCache>
            </c:strRef>
          </c:tx>
          <c:spPr>
            <a:ln w="38100" cap="rnd">
              <a:solidFill>
                <a:schemeClr val="accent2">
                  <a:lumMod val="75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216</c:v>
                </c:pt>
                <c:pt idx="191">
                  <c:v>217</c:v>
                </c:pt>
                <c:pt idx="192">
                  <c:v>218</c:v>
                </c:pt>
                <c:pt idx="193">
                  <c:v>219</c:v>
                </c:pt>
                <c:pt idx="194">
                  <c:v>220</c:v>
                </c:pt>
                <c:pt idx="195">
                  <c:v>221</c:v>
                </c:pt>
              </c:numCache>
            </c:numRef>
          </c:cat>
          <c:val>
            <c:numRef>
              <c:extLst>
                <c:ext xmlns:c15="http://schemas.microsoft.com/office/drawing/2012/chart" uri="{02D57815-91ED-43cb-92C2-25804820EDAC}">
                  <c15:fullRef>
                    <c15:sqref>Provinces!$J$56:$HQ$56</c15:sqref>
                  </c15:fullRef>
                </c:ext>
              </c:extLst>
              <c:f>Provinces!$J$56:$GQ$56</c:f>
              <c:numCache>
                <c:formatCode>General</c:formatCode>
                <c:ptCount val="190"/>
                <c:pt idx="0">
                  <c:v>18</c:v>
                </c:pt>
                <c:pt idx="1">
                  <c:v>22</c:v>
                </c:pt>
                <c:pt idx="2">
                  <c:v>48</c:v>
                </c:pt>
                <c:pt idx="3">
                  <c:v>48</c:v>
                </c:pt>
                <c:pt idx="4">
                  <c:v>83</c:v>
                </c:pt>
                <c:pt idx="5">
                  <c:v>88</c:v>
                </c:pt>
                <c:pt idx="6">
                  <c:v>111</c:v>
                </c:pt>
                <c:pt idx="7">
                  <c:v>142</c:v>
                </c:pt>
                <c:pt idx="8">
                  <c:v>176</c:v>
                </c:pt>
                <c:pt idx="9">
                  <c:v>201</c:v>
                </c:pt>
                <c:pt idx="10">
                  <c:v>240</c:v>
                </c:pt>
                <c:pt idx="11">
                  <c:v>342</c:v>
                </c:pt>
                <c:pt idx="12">
                  <c:v>323</c:v>
                </c:pt>
                <c:pt idx="13">
                  <c:v>354</c:v>
                </c:pt>
                <c:pt idx="14">
                  <c:v>416</c:v>
                </c:pt>
                <c:pt idx="15">
                  <c:v>479</c:v>
                </c:pt>
                <c:pt idx="16">
                  <c:v>572</c:v>
                </c:pt>
                <c:pt idx="17">
                  <c:v>655</c:v>
                </c:pt>
                <c:pt idx="18">
                  <c:v>742</c:v>
                </c:pt>
                <c:pt idx="19">
                  <c:v>822</c:v>
                </c:pt>
                <c:pt idx="20">
                  <c:v>912</c:v>
                </c:pt>
                <c:pt idx="21">
                  <c:v>981</c:v>
                </c:pt>
                <c:pt idx="22">
                  <c:v>1044</c:v>
                </c:pt>
                <c:pt idx="23">
                  <c:v>1106</c:v>
                </c:pt>
                <c:pt idx="24" formatCode="0">
                  <c:v>1195</c:v>
                </c:pt>
                <c:pt idx="25" formatCode="0">
                  <c:v>1268</c:v>
                </c:pt>
                <c:pt idx="26" formatCode="0">
                  <c:v>1330</c:v>
                </c:pt>
                <c:pt idx="27">
                  <c:v>1423</c:v>
                </c:pt>
                <c:pt idx="28">
                  <c:v>1476</c:v>
                </c:pt>
                <c:pt idx="29">
                  <c:v>1530</c:v>
                </c:pt>
                <c:pt idx="30">
                  <c:v>1604</c:v>
                </c:pt>
                <c:pt idx="31">
                  <c:v>1663</c:v>
                </c:pt>
                <c:pt idx="32">
                  <c:v>1726</c:v>
                </c:pt>
                <c:pt idx="33">
                  <c:v>1779</c:v>
                </c:pt>
                <c:pt idx="34">
                  <c:v>1860</c:v>
                </c:pt>
                <c:pt idx="35">
                  <c:v>1930</c:v>
                </c:pt>
                <c:pt idx="36">
                  <c:v>1984</c:v>
                </c:pt>
                <c:pt idx="37">
                  <c:v>2051</c:v>
                </c:pt>
                <c:pt idx="38">
                  <c:v>2117</c:v>
                </c:pt>
                <c:pt idx="39">
                  <c:v>2185</c:v>
                </c:pt>
                <c:pt idx="40">
                  <c:v>2254</c:v>
                </c:pt>
                <c:pt idx="41">
                  <c:v>2310</c:v>
                </c:pt>
                <c:pt idx="42">
                  <c:v>2355</c:v>
                </c:pt>
                <c:pt idx="43">
                  <c:v>2409</c:v>
                </c:pt>
                <c:pt idx="44">
                  <c:v>2459</c:v>
                </c:pt>
                <c:pt idx="45">
                  <c:v>2523</c:v>
                </c:pt>
                <c:pt idx="46">
                  <c:v>2592</c:v>
                </c:pt>
                <c:pt idx="47">
                  <c:v>2636</c:v>
                </c:pt>
                <c:pt idx="48">
                  <c:v>2709</c:v>
                </c:pt>
                <c:pt idx="49">
                  <c:v>2735</c:v>
                </c:pt>
                <c:pt idx="50">
                  <c:v>2757</c:v>
                </c:pt>
                <c:pt idx="51">
                  <c:v>2777</c:v>
                </c:pt>
                <c:pt idx="52">
                  <c:v>2823</c:v>
                </c:pt>
                <c:pt idx="53">
                  <c:v>2859</c:v>
                </c:pt>
                <c:pt idx="54">
                  <c:v>2888</c:v>
                </c:pt>
                <c:pt idx="55">
                  <c:v>2913</c:v>
                </c:pt>
                <c:pt idx="56">
                  <c:v>2929</c:v>
                </c:pt>
                <c:pt idx="57">
                  <c:v>2980</c:v>
                </c:pt>
                <c:pt idx="58">
                  <c:v>2984</c:v>
                </c:pt>
                <c:pt idx="59">
                  <c:v>3155</c:v>
                </c:pt>
                <c:pt idx="60">
                  <c:v>3178</c:v>
                </c:pt>
                <c:pt idx="61">
                  <c:v>3205</c:v>
                </c:pt>
                <c:pt idx="62">
                  <c:v>3228</c:v>
                </c:pt>
                <c:pt idx="63">
                  <c:v>3240</c:v>
                </c:pt>
                <c:pt idx="64">
                  <c:v>3250</c:v>
                </c:pt>
                <c:pt idx="65">
                  <c:v>3270</c:v>
                </c:pt>
                <c:pt idx="66">
                  <c:v>3291</c:v>
                </c:pt>
                <c:pt idx="67">
                  <c:v>3305</c:v>
                </c:pt>
                <c:pt idx="68">
                  <c:v>3330</c:v>
                </c:pt>
                <c:pt idx="69">
                  <c:v>3346</c:v>
                </c:pt>
                <c:pt idx="70">
                  <c:v>3363</c:v>
                </c:pt>
                <c:pt idx="71">
                  <c:v>3373</c:v>
                </c:pt>
                <c:pt idx="72">
                  <c:v>3391</c:v>
                </c:pt>
                <c:pt idx="73">
                  <c:v>3416</c:v>
                </c:pt>
                <c:pt idx="74">
                  <c:v>3439</c:v>
                </c:pt>
                <c:pt idx="75">
                  <c:v>3458</c:v>
                </c:pt>
                <c:pt idx="76">
                  <c:v>3477</c:v>
                </c:pt>
                <c:pt idx="77">
                  <c:v>3500</c:v>
                </c:pt>
                <c:pt idx="78" formatCode="0">
                  <c:v>3509</c:v>
                </c:pt>
                <c:pt idx="79">
                  <c:v>3531</c:v>
                </c:pt>
                <c:pt idx="80">
                  <c:v>3553</c:v>
                </c:pt>
                <c:pt idx="81">
                  <c:v>3575</c:v>
                </c:pt>
                <c:pt idx="82">
                  <c:v>3588</c:v>
                </c:pt>
                <c:pt idx="83">
                  <c:v>3626</c:v>
                </c:pt>
                <c:pt idx="84">
                  <c:v>3642</c:v>
                </c:pt>
                <c:pt idx="85">
                  <c:v>3665</c:v>
                </c:pt>
                <c:pt idx="86">
                  <c:v>3677</c:v>
                </c:pt>
                <c:pt idx="87">
                  <c:v>3707</c:v>
                </c:pt>
                <c:pt idx="88">
                  <c:v>3734</c:v>
                </c:pt>
                <c:pt idx="89">
                  <c:v>3753</c:v>
                </c:pt>
                <c:pt idx="90">
                  <c:v>3775</c:v>
                </c:pt>
                <c:pt idx="91">
                  <c:v>3787</c:v>
                </c:pt>
                <c:pt idx="92">
                  <c:v>3802</c:v>
                </c:pt>
                <c:pt idx="93" formatCode="0">
                  <c:v>3825</c:v>
                </c:pt>
                <c:pt idx="94">
                  <c:v>3840</c:v>
                </c:pt>
                <c:pt idx="95">
                  <c:v>3861</c:v>
                </c:pt>
                <c:pt idx="96">
                  <c:v>3871</c:v>
                </c:pt>
                <c:pt idx="97">
                  <c:v>3883</c:v>
                </c:pt>
                <c:pt idx="98">
                  <c:v>3901</c:v>
                </c:pt>
                <c:pt idx="99">
                  <c:v>3917</c:v>
                </c:pt>
                <c:pt idx="100">
                  <c:v>3929</c:v>
                </c:pt>
                <c:pt idx="101">
                  <c:v>3928</c:v>
                </c:pt>
                <c:pt idx="102">
                  <c:v>3936</c:v>
                </c:pt>
                <c:pt idx="103">
                  <c:v>3946</c:v>
                </c:pt>
                <c:pt idx="104">
                  <c:v>3960</c:v>
                </c:pt>
                <c:pt idx="105">
                  <c:v>3967</c:v>
                </c:pt>
                <c:pt idx="106">
                  <c:v>3977</c:v>
                </c:pt>
                <c:pt idx="107">
                  <c:v>3982</c:v>
                </c:pt>
                <c:pt idx="108">
                  <c:v>3999</c:v>
                </c:pt>
                <c:pt idx="109">
                  <c:v>4007</c:v>
                </c:pt>
                <c:pt idx="110">
                  <c:v>4013</c:v>
                </c:pt>
                <c:pt idx="111">
                  <c:v>4021</c:v>
                </c:pt>
                <c:pt idx="112">
                  <c:v>4030</c:v>
                </c:pt>
                <c:pt idx="113">
                  <c:v>4035</c:v>
                </c:pt>
                <c:pt idx="114">
                  <c:v>4039</c:v>
                </c:pt>
                <c:pt idx="115">
                  <c:v>4040</c:v>
                </c:pt>
                <c:pt idx="116">
                  <c:v>4042</c:v>
                </c:pt>
                <c:pt idx="117">
                  <c:v>4053</c:v>
                </c:pt>
                <c:pt idx="118">
                  <c:v>4066</c:v>
                </c:pt>
                <c:pt idx="119">
                  <c:v>4072</c:v>
                </c:pt>
                <c:pt idx="120">
                  <c:v>4075</c:v>
                </c:pt>
                <c:pt idx="121">
                  <c:v>4075</c:v>
                </c:pt>
                <c:pt idx="122">
                  <c:v>4087</c:v>
                </c:pt>
                <c:pt idx="123">
                  <c:v>4084</c:v>
                </c:pt>
                <c:pt idx="124">
                  <c:v>4094</c:v>
                </c:pt>
                <c:pt idx="125">
                  <c:v>4102</c:v>
                </c:pt>
                <c:pt idx="126">
                  <c:v>4111</c:v>
                </c:pt>
                <c:pt idx="127">
                  <c:v>4117</c:v>
                </c:pt>
                <c:pt idx="128">
                  <c:v>4131</c:v>
                </c:pt>
                <c:pt idx="129">
                  <c:v>4145</c:v>
                </c:pt>
                <c:pt idx="130">
                  <c:v>4154</c:v>
                </c:pt>
                <c:pt idx="131">
                  <c:v>4164</c:v>
                </c:pt>
                <c:pt idx="132">
                  <c:v>4179</c:v>
                </c:pt>
                <c:pt idx="133">
                  <c:v>4204</c:v>
                </c:pt>
                <c:pt idx="134">
                  <c:v>4215</c:v>
                </c:pt>
                <c:pt idx="135">
                  <c:v>4228</c:v>
                </c:pt>
                <c:pt idx="136">
                  <c:v>4244</c:v>
                </c:pt>
                <c:pt idx="137">
                  <c:v>4248</c:v>
                </c:pt>
                <c:pt idx="138">
                  <c:v>4268</c:v>
                </c:pt>
                <c:pt idx="139">
                  <c:v>4284</c:v>
                </c:pt>
                <c:pt idx="140">
                  <c:v>4293</c:v>
                </c:pt>
                <c:pt idx="141">
                  <c:v>4302</c:v>
                </c:pt>
                <c:pt idx="142">
                  <c:v>4326</c:v>
                </c:pt>
                <c:pt idx="143">
                  <c:v>4350</c:v>
                </c:pt>
                <c:pt idx="144">
                  <c:v>4385</c:v>
                </c:pt>
                <c:pt idx="145">
                  <c:v>4409</c:v>
                </c:pt>
                <c:pt idx="146">
                  <c:v>4433</c:v>
                </c:pt>
                <c:pt idx="147">
                  <c:v>4450</c:v>
                </c:pt>
                <c:pt idx="148">
                  <c:v>4477</c:v>
                </c:pt>
                <c:pt idx="149">
                  <c:v>4502</c:v>
                </c:pt>
                <c:pt idx="150">
                  <c:v>4553</c:v>
                </c:pt>
                <c:pt idx="151">
                  <c:v>4602</c:v>
                </c:pt>
                <c:pt idx="152">
                  <c:v>4638</c:v>
                </c:pt>
                <c:pt idx="153">
                  <c:v>4672</c:v>
                </c:pt>
                <c:pt idx="154">
                  <c:v>4705</c:v>
                </c:pt>
                <c:pt idx="155">
                  <c:v>4750</c:v>
                </c:pt>
                <c:pt idx="156">
                  <c:v>4795</c:v>
                </c:pt>
                <c:pt idx="157">
                  <c:v>4847</c:v>
                </c:pt>
                <c:pt idx="158">
                  <c:v>4883</c:v>
                </c:pt>
                <c:pt idx="159">
                  <c:v>4913</c:v>
                </c:pt>
                <c:pt idx="160">
                  <c:v>4949</c:v>
                </c:pt>
                <c:pt idx="161">
                  <c:v>4980</c:v>
                </c:pt>
                <c:pt idx="162">
                  <c:v>5003</c:v>
                </c:pt>
                <c:pt idx="163">
                  <c:v>5047</c:v>
                </c:pt>
                <c:pt idx="164">
                  <c:v>5080</c:v>
                </c:pt>
                <c:pt idx="165">
                  <c:v>5114</c:v>
                </c:pt>
                <c:pt idx="166">
                  <c:v>5162</c:v>
                </c:pt>
                <c:pt idx="167">
                  <c:v>5194</c:v>
                </c:pt>
                <c:pt idx="168">
                  <c:v>5227</c:v>
                </c:pt>
                <c:pt idx="169">
                  <c:v>5251</c:v>
                </c:pt>
                <c:pt idx="170">
                  <c:v>5289</c:v>
                </c:pt>
                <c:pt idx="171">
                  <c:v>5338</c:v>
                </c:pt>
                <c:pt idx="172">
                  <c:v>5373</c:v>
                </c:pt>
                <c:pt idx="173">
                  <c:v>5412</c:v>
                </c:pt>
                <c:pt idx="174">
                  <c:v>5461</c:v>
                </c:pt>
                <c:pt idx="175">
                  <c:v>5511</c:v>
                </c:pt>
                <c:pt idx="176">
                  <c:v>5547</c:v>
                </c:pt>
                <c:pt idx="177">
                  <c:v>5620</c:v>
                </c:pt>
                <c:pt idx="178">
                  <c:v>5654</c:v>
                </c:pt>
                <c:pt idx="179">
                  <c:v>5727</c:v>
                </c:pt>
                <c:pt idx="180">
                  <c:v>5792</c:v>
                </c:pt>
              </c:numCache>
            </c:numRef>
          </c:val>
          <c:smooth val="0"/>
          <c:extLst>
            <c:ext xmlns:c16="http://schemas.microsoft.com/office/drawing/2014/chart" uri="{C3380CC4-5D6E-409C-BE32-E72D297353CC}">
              <c16:uniqueId val="{00000004-D494-4000-82F3-B2170E27C78D}"/>
            </c:ext>
          </c:extLst>
        </c:ser>
        <c:ser>
          <c:idx val="6"/>
          <c:order val="8"/>
          <c:tx>
            <c:strRef>
              <c:f>Provinces!$C$57</c:f>
              <c:strCache>
                <c:ptCount val="1"/>
                <c:pt idx="0">
                  <c:v>Limburg</c:v>
                </c:pt>
              </c:strCache>
            </c:strRef>
          </c:tx>
          <c:spPr>
            <a:ln w="38100" cap="rnd">
              <a:solidFill>
                <a:schemeClr val="accent4">
                  <a:lumMod val="75000"/>
                  <a:alpha val="7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220</c:v>
                </c:pt>
                <c:pt idx="191">
                  <c:v>221</c:v>
                </c:pt>
              </c:numCache>
            </c:numRef>
          </c:cat>
          <c:val>
            <c:numRef>
              <c:extLst>
                <c:ext xmlns:c15="http://schemas.microsoft.com/office/drawing/2012/chart" uri="{02D57815-91ED-43cb-92C2-25804820EDAC}">
                  <c15:fullRef>
                    <c15:sqref>Provinces!$F$57:$HQ$57</c15:sqref>
                  </c15:fullRef>
                </c:ext>
              </c:extLst>
              <c:f>Provinces!$F$57:$GM$57</c:f>
              <c:numCache>
                <c:formatCode>General</c:formatCode>
                <c:ptCount val="190"/>
                <c:pt idx="0">
                  <c:v>17</c:v>
                </c:pt>
                <c:pt idx="1">
                  <c:v>24</c:v>
                </c:pt>
                <c:pt idx="2">
                  <c:v>36</c:v>
                </c:pt>
                <c:pt idx="3">
                  <c:v>38</c:v>
                </c:pt>
                <c:pt idx="4">
                  <c:v>40</c:v>
                </c:pt>
                <c:pt idx="5">
                  <c:v>42</c:v>
                </c:pt>
                <c:pt idx="6">
                  <c:v>63</c:v>
                </c:pt>
                <c:pt idx="7">
                  <c:v>80</c:v>
                </c:pt>
                <c:pt idx="8">
                  <c:v>71</c:v>
                </c:pt>
                <c:pt idx="9">
                  <c:v>106</c:v>
                </c:pt>
                <c:pt idx="10">
                  <c:v>131</c:v>
                </c:pt>
                <c:pt idx="11">
                  <c:v>153</c:v>
                </c:pt>
                <c:pt idx="12">
                  <c:v>203</c:v>
                </c:pt>
                <c:pt idx="13">
                  <c:v>265</c:v>
                </c:pt>
                <c:pt idx="14">
                  <c:v>301</c:v>
                </c:pt>
                <c:pt idx="15">
                  <c:v>405</c:v>
                </c:pt>
                <c:pt idx="16">
                  <c:v>418</c:v>
                </c:pt>
                <c:pt idx="17">
                  <c:v>449</c:v>
                </c:pt>
                <c:pt idx="18">
                  <c:v>501</c:v>
                </c:pt>
                <c:pt idx="19">
                  <c:v>687</c:v>
                </c:pt>
                <c:pt idx="20">
                  <c:v>782</c:v>
                </c:pt>
                <c:pt idx="21">
                  <c:v>876</c:v>
                </c:pt>
                <c:pt idx="22">
                  <c:v>967</c:v>
                </c:pt>
                <c:pt idx="23">
                  <c:v>1094</c:v>
                </c:pt>
                <c:pt idx="24">
                  <c:v>1191</c:v>
                </c:pt>
                <c:pt idx="25">
                  <c:v>1306</c:v>
                </c:pt>
                <c:pt idx="26">
                  <c:v>1424</c:v>
                </c:pt>
                <c:pt idx="27">
                  <c:v>1511</c:v>
                </c:pt>
                <c:pt idx="28" formatCode="0">
                  <c:v>1597</c:v>
                </c:pt>
                <c:pt idx="29" formatCode="0">
                  <c:v>1709</c:v>
                </c:pt>
                <c:pt idx="30" formatCode="0">
                  <c:v>1760</c:v>
                </c:pt>
                <c:pt idx="31">
                  <c:v>1903</c:v>
                </c:pt>
                <c:pt idx="32" formatCode="0">
                  <c:v>2010</c:v>
                </c:pt>
                <c:pt idx="33" formatCode="0">
                  <c:v>2100</c:v>
                </c:pt>
                <c:pt idx="34">
                  <c:v>2181</c:v>
                </c:pt>
                <c:pt idx="35">
                  <c:v>2305</c:v>
                </c:pt>
                <c:pt idx="36">
                  <c:v>2408</c:v>
                </c:pt>
                <c:pt idx="37">
                  <c:v>2533</c:v>
                </c:pt>
                <c:pt idx="38">
                  <c:v>2650</c:v>
                </c:pt>
                <c:pt idx="39">
                  <c:v>2694</c:v>
                </c:pt>
                <c:pt idx="40">
                  <c:v>2880</c:v>
                </c:pt>
                <c:pt idx="41">
                  <c:v>2922</c:v>
                </c:pt>
                <c:pt idx="42">
                  <c:v>3020</c:v>
                </c:pt>
                <c:pt idx="43">
                  <c:v>3156</c:v>
                </c:pt>
                <c:pt idx="44">
                  <c:v>3271</c:v>
                </c:pt>
                <c:pt idx="45">
                  <c:v>3371</c:v>
                </c:pt>
                <c:pt idx="46">
                  <c:v>3455</c:v>
                </c:pt>
                <c:pt idx="47">
                  <c:v>3541</c:v>
                </c:pt>
                <c:pt idx="48">
                  <c:v>3634</c:v>
                </c:pt>
                <c:pt idx="49">
                  <c:v>3711</c:v>
                </c:pt>
                <c:pt idx="50">
                  <c:v>3814</c:v>
                </c:pt>
                <c:pt idx="51">
                  <c:v>3861</c:v>
                </c:pt>
                <c:pt idx="52">
                  <c:v>3914</c:v>
                </c:pt>
                <c:pt idx="53">
                  <c:v>3979</c:v>
                </c:pt>
                <c:pt idx="54">
                  <c:v>3997</c:v>
                </c:pt>
                <c:pt idx="55">
                  <c:v>4045</c:v>
                </c:pt>
                <c:pt idx="56">
                  <c:v>4105</c:v>
                </c:pt>
                <c:pt idx="57">
                  <c:v>4144</c:v>
                </c:pt>
                <c:pt idx="58">
                  <c:v>4193</c:v>
                </c:pt>
                <c:pt idx="59">
                  <c:v>4219</c:v>
                </c:pt>
                <c:pt idx="60">
                  <c:v>4263</c:v>
                </c:pt>
                <c:pt idx="61">
                  <c:v>4278</c:v>
                </c:pt>
                <c:pt idx="62">
                  <c:v>4298</c:v>
                </c:pt>
                <c:pt idx="63">
                  <c:v>4322</c:v>
                </c:pt>
                <c:pt idx="64">
                  <c:v>4366</c:v>
                </c:pt>
                <c:pt idx="65">
                  <c:v>4389</c:v>
                </c:pt>
                <c:pt idx="66">
                  <c:v>4416</c:v>
                </c:pt>
                <c:pt idx="67">
                  <c:v>4434</c:v>
                </c:pt>
                <c:pt idx="68">
                  <c:v>4444</c:v>
                </c:pt>
                <c:pt idx="69">
                  <c:v>4465</c:v>
                </c:pt>
                <c:pt idx="70">
                  <c:v>4484</c:v>
                </c:pt>
                <c:pt idx="71">
                  <c:v>4520</c:v>
                </c:pt>
                <c:pt idx="72">
                  <c:v>4536</c:v>
                </c:pt>
                <c:pt idx="73">
                  <c:v>4544</c:v>
                </c:pt>
                <c:pt idx="74">
                  <c:v>4555</c:v>
                </c:pt>
                <c:pt idx="75">
                  <c:v>4558</c:v>
                </c:pt>
                <c:pt idx="76">
                  <c:v>4562</c:v>
                </c:pt>
                <c:pt idx="77">
                  <c:v>4579</c:v>
                </c:pt>
                <c:pt idx="78">
                  <c:v>4597</c:v>
                </c:pt>
                <c:pt idx="79">
                  <c:v>4627</c:v>
                </c:pt>
                <c:pt idx="80">
                  <c:v>4634</c:v>
                </c:pt>
                <c:pt idx="81">
                  <c:v>4651</c:v>
                </c:pt>
                <c:pt idx="82" formatCode="0">
                  <c:v>4658</c:v>
                </c:pt>
                <c:pt idx="83">
                  <c:v>4663</c:v>
                </c:pt>
                <c:pt idx="84">
                  <c:v>4677</c:v>
                </c:pt>
                <c:pt idx="85">
                  <c:v>4688</c:v>
                </c:pt>
                <c:pt idx="86">
                  <c:v>4694</c:v>
                </c:pt>
                <c:pt idx="87">
                  <c:v>4703</c:v>
                </c:pt>
                <c:pt idx="88">
                  <c:v>4712</c:v>
                </c:pt>
                <c:pt idx="89">
                  <c:v>4719</c:v>
                </c:pt>
                <c:pt idx="90">
                  <c:v>4728</c:v>
                </c:pt>
                <c:pt idx="91">
                  <c:v>4735</c:v>
                </c:pt>
                <c:pt idx="92">
                  <c:v>4753</c:v>
                </c:pt>
                <c:pt idx="93">
                  <c:v>4768</c:v>
                </c:pt>
                <c:pt idx="94">
                  <c:v>4782</c:v>
                </c:pt>
                <c:pt idx="95">
                  <c:v>4791</c:v>
                </c:pt>
                <c:pt idx="96">
                  <c:v>4801</c:v>
                </c:pt>
                <c:pt idx="97" formatCode="0">
                  <c:v>4807</c:v>
                </c:pt>
                <c:pt idx="98">
                  <c:v>4815</c:v>
                </c:pt>
                <c:pt idx="99">
                  <c:v>4823</c:v>
                </c:pt>
                <c:pt idx="100">
                  <c:v>4835</c:v>
                </c:pt>
                <c:pt idx="101">
                  <c:v>4844</c:v>
                </c:pt>
                <c:pt idx="102">
                  <c:v>4847</c:v>
                </c:pt>
                <c:pt idx="103">
                  <c:v>4852</c:v>
                </c:pt>
                <c:pt idx="104">
                  <c:v>4857</c:v>
                </c:pt>
                <c:pt idx="105">
                  <c:v>4863</c:v>
                </c:pt>
                <c:pt idx="106">
                  <c:v>4866</c:v>
                </c:pt>
                <c:pt idx="107">
                  <c:v>4869</c:v>
                </c:pt>
                <c:pt idx="108">
                  <c:v>4874</c:v>
                </c:pt>
                <c:pt idx="109">
                  <c:v>4876</c:v>
                </c:pt>
                <c:pt idx="110">
                  <c:v>4878</c:v>
                </c:pt>
                <c:pt idx="111">
                  <c:v>4881</c:v>
                </c:pt>
                <c:pt idx="112">
                  <c:v>4885</c:v>
                </c:pt>
                <c:pt idx="113">
                  <c:v>4886</c:v>
                </c:pt>
                <c:pt idx="114">
                  <c:v>4886</c:v>
                </c:pt>
                <c:pt idx="115">
                  <c:v>4887</c:v>
                </c:pt>
                <c:pt idx="116">
                  <c:v>4888</c:v>
                </c:pt>
                <c:pt idx="117">
                  <c:v>4888</c:v>
                </c:pt>
                <c:pt idx="118">
                  <c:v>4891</c:v>
                </c:pt>
                <c:pt idx="119">
                  <c:v>4894</c:v>
                </c:pt>
                <c:pt idx="120">
                  <c:v>4899</c:v>
                </c:pt>
                <c:pt idx="121">
                  <c:v>4900</c:v>
                </c:pt>
                <c:pt idx="122">
                  <c:v>4901</c:v>
                </c:pt>
                <c:pt idx="123">
                  <c:v>4902</c:v>
                </c:pt>
                <c:pt idx="124">
                  <c:v>4903</c:v>
                </c:pt>
                <c:pt idx="125">
                  <c:v>4904</c:v>
                </c:pt>
                <c:pt idx="126">
                  <c:v>4906</c:v>
                </c:pt>
                <c:pt idx="127">
                  <c:v>4907</c:v>
                </c:pt>
                <c:pt idx="128">
                  <c:v>4907</c:v>
                </c:pt>
                <c:pt idx="129">
                  <c:v>4910</c:v>
                </c:pt>
                <c:pt idx="130">
                  <c:v>4911</c:v>
                </c:pt>
                <c:pt idx="131">
                  <c:v>4902</c:v>
                </c:pt>
                <c:pt idx="132">
                  <c:v>4907</c:v>
                </c:pt>
                <c:pt idx="133">
                  <c:v>4908</c:v>
                </c:pt>
                <c:pt idx="134">
                  <c:v>4909</c:v>
                </c:pt>
                <c:pt idx="135">
                  <c:v>4914</c:v>
                </c:pt>
                <c:pt idx="136">
                  <c:v>4915</c:v>
                </c:pt>
                <c:pt idx="137">
                  <c:v>4919</c:v>
                </c:pt>
                <c:pt idx="138">
                  <c:v>4922</c:v>
                </c:pt>
                <c:pt idx="139">
                  <c:v>4923</c:v>
                </c:pt>
                <c:pt idx="140">
                  <c:v>4923</c:v>
                </c:pt>
                <c:pt idx="141">
                  <c:v>4927</c:v>
                </c:pt>
                <c:pt idx="142">
                  <c:v>4930</c:v>
                </c:pt>
                <c:pt idx="143">
                  <c:v>4932</c:v>
                </c:pt>
                <c:pt idx="144">
                  <c:v>4936</c:v>
                </c:pt>
                <c:pt idx="145">
                  <c:v>4938</c:v>
                </c:pt>
                <c:pt idx="146">
                  <c:v>4941</c:v>
                </c:pt>
                <c:pt idx="147">
                  <c:v>4945</c:v>
                </c:pt>
                <c:pt idx="148">
                  <c:v>4947</c:v>
                </c:pt>
                <c:pt idx="149">
                  <c:v>4954</c:v>
                </c:pt>
                <c:pt idx="150">
                  <c:v>4957</c:v>
                </c:pt>
                <c:pt idx="151">
                  <c:v>4962</c:v>
                </c:pt>
                <c:pt idx="152">
                  <c:v>4966</c:v>
                </c:pt>
                <c:pt idx="153">
                  <c:v>4973</c:v>
                </c:pt>
                <c:pt idx="154">
                  <c:v>4975</c:v>
                </c:pt>
                <c:pt idx="155">
                  <c:v>4984</c:v>
                </c:pt>
                <c:pt idx="156">
                  <c:v>4991</c:v>
                </c:pt>
                <c:pt idx="157">
                  <c:v>5008</c:v>
                </c:pt>
                <c:pt idx="158">
                  <c:v>5020</c:v>
                </c:pt>
                <c:pt idx="159">
                  <c:v>5041</c:v>
                </c:pt>
                <c:pt idx="160">
                  <c:v>5054</c:v>
                </c:pt>
                <c:pt idx="161">
                  <c:v>5071</c:v>
                </c:pt>
                <c:pt idx="162">
                  <c:v>5089</c:v>
                </c:pt>
                <c:pt idx="163">
                  <c:v>5125</c:v>
                </c:pt>
                <c:pt idx="164">
                  <c:v>5146</c:v>
                </c:pt>
                <c:pt idx="165">
                  <c:v>5152</c:v>
                </c:pt>
                <c:pt idx="166">
                  <c:v>5163</c:v>
                </c:pt>
                <c:pt idx="167">
                  <c:v>5176</c:v>
                </c:pt>
                <c:pt idx="168">
                  <c:v>5199</c:v>
                </c:pt>
                <c:pt idx="169">
                  <c:v>5222</c:v>
                </c:pt>
                <c:pt idx="170">
                  <c:v>5245</c:v>
                </c:pt>
                <c:pt idx="171">
                  <c:v>5274</c:v>
                </c:pt>
                <c:pt idx="172">
                  <c:v>5294</c:v>
                </c:pt>
                <c:pt idx="173">
                  <c:v>5319</c:v>
                </c:pt>
                <c:pt idx="174">
                  <c:v>5342</c:v>
                </c:pt>
                <c:pt idx="175">
                  <c:v>5364</c:v>
                </c:pt>
                <c:pt idx="176">
                  <c:v>5383</c:v>
                </c:pt>
                <c:pt idx="177">
                  <c:v>5409</c:v>
                </c:pt>
                <c:pt idx="178">
                  <c:v>5426</c:v>
                </c:pt>
                <c:pt idx="179">
                  <c:v>5450</c:v>
                </c:pt>
                <c:pt idx="180">
                  <c:v>5469</c:v>
                </c:pt>
                <c:pt idx="181">
                  <c:v>5492</c:v>
                </c:pt>
                <c:pt idx="182">
                  <c:v>5509</c:v>
                </c:pt>
                <c:pt idx="183">
                  <c:v>5537</c:v>
                </c:pt>
                <c:pt idx="184">
                  <c:v>5559</c:v>
                </c:pt>
              </c:numCache>
            </c:numRef>
          </c:val>
          <c:smooth val="0"/>
          <c:extLst>
            <c:ext xmlns:c16="http://schemas.microsoft.com/office/drawing/2014/chart" uri="{C3380CC4-5D6E-409C-BE32-E72D297353CC}">
              <c16:uniqueId val="{00000005-D494-4000-82F3-B2170E27C78D}"/>
            </c:ext>
          </c:extLst>
        </c:ser>
        <c:ser>
          <c:idx val="7"/>
          <c:order val="9"/>
          <c:tx>
            <c:strRef>
              <c:f>Provinces!$C$58</c:f>
              <c:strCache>
                <c:ptCount val="1"/>
                <c:pt idx="0">
                  <c:v>Overijssel</c:v>
                </c:pt>
              </c:strCache>
            </c:strRef>
          </c:tx>
          <c:spPr>
            <a:ln w="38100" cap="rnd">
              <a:solidFill>
                <a:schemeClr val="accent1">
                  <a:lumMod val="5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212</c:v>
                </c:pt>
                <c:pt idx="191">
                  <c:v>213</c:v>
                </c:pt>
                <c:pt idx="192">
                  <c:v>214</c:v>
                </c:pt>
                <c:pt idx="193">
                  <c:v>215</c:v>
                </c:pt>
                <c:pt idx="194">
                  <c:v>216</c:v>
                </c:pt>
                <c:pt idx="195">
                  <c:v>217</c:v>
                </c:pt>
                <c:pt idx="196">
                  <c:v>218</c:v>
                </c:pt>
                <c:pt idx="197">
                  <c:v>219</c:v>
                </c:pt>
                <c:pt idx="198">
                  <c:v>220</c:v>
                </c:pt>
                <c:pt idx="199">
                  <c:v>221</c:v>
                </c:pt>
              </c:numCache>
            </c:numRef>
          </c:cat>
          <c:val>
            <c:numRef>
              <c:extLst>
                <c:ext xmlns:c15="http://schemas.microsoft.com/office/drawing/2012/chart" uri="{02D57815-91ED-43cb-92C2-25804820EDAC}">
                  <c15:fullRef>
                    <c15:sqref>Provinces!$N$58:$HQ$58</c15:sqref>
                  </c15:fullRef>
                </c:ext>
              </c:extLst>
              <c:f>Provinces!$N$58:$GU$58</c:f>
              <c:numCache>
                <c:formatCode>General</c:formatCode>
                <c:ptCount val="190"/>
                <c:pt idx="0">
                  <c:v>18</c:v>
                </c:pt>
                <c:pt idx="1">
                  <c:v>24</c:v>
                </c:pt>
                <c:pt idx="2">
                  <c:v>29</c:v>
                </c:pt>
                <c:pt idx="3">
                  <c:v>37</c:v>
                </c:pt>
                <c:pt idx="4">
                  <c:v>46</c:v>
                </c:pt>
                <c:pt idx="5">
                  <c:v>60</c:v>
                </c:pt>
                <c:pt idx="6">
                  <c:v>76</c:v>
                </c:pt>
                <c:pt idx="7">
                  <c:v>136</c:v>
                </c:pt>
                <c:pt idx="8">
                  <c:v>165</c:v>
                </c:pt>
                <c:pt idx="9">
                  <c:v>192</c:v>
                </c:pt>
                <c:pt idx="10">
                  <c:v>221</c:v>
                </c:pt>
                <c:pt idx="11">
                  <c:v>252</c:v>
                </c:pt>
                <c:pt idx="12">
                  <c:v>321</c:v>
                </c:pt>
                <c:pt idx="13">
                  <c:v>393</c:v>
                </c:pt>
                <c:pt idx="14">
                  <c:v>453</c:v>
                </c:pt>
                <c:pt idx="15">
                  <c:v>521</c:v>
                </c:pt>
                <c:pt idx="16">
                  <c:v>595</c:v>
                </c:pt>
                <c:pt idx="17">
                  <c:v>652</c:v>
                </c:pt>
                <c:pt idx="18">
                  <c:v>693</c:v>
                </c:pt>
                <c:pt idx="19">
                  <c:v>773</c:v>
                </c:pt>
                <c:pt idx="20" formatCode="0">
                  <c:v>860</c:v>
                </c:pt>
                <c:pt idx="21" formatCode="0">
                  <c:v>939</c:v>
                </c:pt>
                <c:pt idx="22" formatCode="0">
                  <c:v>1051</c:v>
                </c:pt>
                <c:pt idx="23">
                  <c:v>1133</c:v>
                </c:pt>
                <c:pt idx="24">
                  <c:v>1206</c:v>
                </c:pt>
                <c:pt idx="25">
                  <c:v>1271</c:v>
                </c:pt>
                <c:pt idx="26">
                  <c:v>1338</c:v>
                </c:pt>
                <c:pt idx="27">
                  <c:v>1416</c:v>
                </c:pt>
                <c:pt idx="28">
                  <c:v>1607</c:v>
                </c:pt>
                <c:pt idx="29">
                  <c:v>1703</c:v>
                </c:pt>
                <c:pt idx="30">
                  <c:v>1776</c:v>
                </c:pt>
                <c:pt idx="31">
                  <c:v>1832</c:v>
                </c:pt>
                <c:pt idx="32">
                  <c:v>1889</c:v>
                </c:pt>
                <c:pt idx="33">
                  <c:v>1941</c:v>
                </c:pt>
                <c:pt idx="34">
                  <c:v>2032</c:v>
                </c:pt>
                <c:pt idx="35">
                  <c:v>2149</c:v>
                </c:pt>
                <c:pt idx="36">
                  <c:v>2202</c:v>
                </c:pt>
                <c:pt idx="37">
                  <c:v>2277</c:v>
                </c:pt>
                <c:pt idx="38">
                  <c:v>2325</c:v>
                </c:pt>
                <c:pt idx="39">
                  <c:v>2389</c:v>
                </c:pt>
                <c:pt idx="40">
                  <c:v>2427</c:v>
                </c:pt>
                <c:pt idx="41">
                  <c:v>2488</c:v>
                </c:pt>
                <c:pt idx="42">
                  <c:v>2536</c:v>
                </c:pt>
                <c:pt idx="43">
                  <c:v>2574</c:v>
                </c:pt>
                <c:pt idx="44">
                  <c:v>2621</c:v>
                </c:pt>
                <c:pt idx="45">
                  <c:v>2630</c:v>
                </c:pt>
                <c:pt idx="46">
                  <c:v>2635</c:v>
                </c:pt>
                <c:pt idx="47">
                  <c:v>2665</c:v>
                </c:pt>
                <c:pt idx="48">
                  <c:v>2702</c:v>
                </c:pt>
                <c:pt idx="49">
                  <c:v>2720</c:v>
                </c:pt>
                <c:pt idx="50">
                  <c:v>2746</c:v>
                </c:pt>
                <c:pt idx="51">
                  <c:v>2767</c:v>
                </c:pt>
                <c:pt idx="52">
                  <c:v>2779</c:v>
                </c:pt>
                <c:pt idx="53">
                  <c:v>2795</c:v>
                </c:pt>
                <c:pt idx="54">
                  <c:v>2804</c:v>
                </c:pt>
                <c:pt idx="55">
                  <c:v>2822</c:v>
                </c:pt>
                <c:pt idx="56">
                  <c:v>2843</c:v>
                </c:pt>
                <c:pt idx="57">
                  <c:v>2860</c:v>
                </c:pt>
                <c:pt idx="58">
                  <c:v>2867</c:v>
                </c:pt>
                <c:pt idx="59">
                  <c:v>2861</c:v>
                </c:pt>
                <c:pt idx="60">
                  <c:v>2873</c:v>
                </c:pt>
                <c:pt idx="61">
                  <c:v>2886</c:v>
                </c:pt>
                <c:pt idx="62">
                  <c:v>2898</c:v>
                </c:pt>
                <c:pt idx="63">
                  <c:v>2903</c:v>
                </c:pt>
                <c:pt idx="64">
                  <c:v>2914</c:v>
                </c:pt>
                <c:pt idx="65">
                  <c:v>2918</c:v>
                </c:pt>
                <c:pt idx="66">
                  <c:v>2919</c:v>
                </c:pt>
                <c:pt idx="67">
                  <c:v>2925</c:v>
                </c:pt>
                <c:pt idx="68">
                  <c:v>2933</c:v>
                </c:pt>
                <c:pt idx="69">
                  <c:v>2941</c:v>
                </c:pt>
                <c:pt idx="70">
                  <c:v>2948</c:v>
                </c:pt>
                <c:pt idx="71">
                  <c:v>2957</c:v>
                </c:pt>
                <c:pt idx="72">
                  <c:v>2964</c:v>
                </c:pt>
                <c:pt idx="73">
                  <c:v>2969</c:v>
                </c:pt>
                <c:pt idx="74" formatCode="0">
                  <c:v>2975</c:v>
                </c:pt>
                <c:pt idx="75">
                  <c:v>2981</c:v>
                </c:pt>
                <c:pt idx="76">
                  <c:v>2986</c:v>
                </c:pt>
                <c:pt idx="77">
                  <c:v>2988</c:v>
                </c:pt>
                <c:pt idx="78">
                  <c:v>2991</c:v>
                </c:pt>
                <c:pt idx="79">
                  <c:v>2995</c:v>
                </c:pt>
                <c:pt idx="80">
                  <c:v>2996</c:v>
                </c:pt>
                <c:pt idx="81">
                  <c:v>2996</c:v>
                </c:pt>
                <c:pt idx="82">
                  <c:v>2996</c:v>
                </c:pt>
                <c:pt idx="83">
                  <c:v>3001</c:v>
                </c:pt>
                <c:pt idx="84">
                  <c:v>3005</c:v>
                </c:pt>
                <c:pt idx="85">
                  <c:v>3012</c:v>
                </c:pt>
                <c:pt idx="86">
                  <c:v>3016</c:v>
                </c:pt>
                <c:pt idx="87">
                  <c:v>3020</c:v>
                </c:pt>
                <c:pt idx="88">
                  <c:v>3024</c:v>
                </c:pt>
                <c:pt idx="89" formatCode="0">
                  <c:v>3028</c:v>
                </c:pt>
                <c:pt idx="90">
                  <c:v>3030</c:v>
                </c:pt>
                <c:pt idx="91">
                  <c:v>3031</c:v>
                </c:pt>
                <c:pt idx="92">
                  <c:v>3031</c:v>
                </c:pt>
                <c:pt idx="93">
                  <c:v>3040</c:v>
                </c:pt>
                <c:pt idx="94">
                  <c:v>3052</c:v>
                </c:pt>
                <c:pt idx="95">
                  <c:v>3058</c:v>
                </c:pt>
                <c:pt idx="96">
                  <c:v>3059</c:v>
                </c:pt>
                <c:pt idx="97">
                  <c:v>3062</c:v>
                </c:pt>
                <c:pt idx="98">
                  <c:v>3066</c:v>
                </c:pt>
                <c:pt idx="99">
                  <c:v>3070</c:v>
                </c:pt>
                <c:pt idx="100">
                  <c:v>3083</c:v>
                </c:pt>
                <c:pt idx="101">
                  <c:v>3087</c:v>
                </c:pt>
                <c:pt idx="102">
                  <c:v>3088</c:v>
                </c:pt>
                <c:pt idx="103">
                  <c:v>3091</c:v>
                </c:pt>
                <c:pt idx="104">
                  <c:v>3093</c:v>
                </c:pt>
                <c:pt idx="105">
                  <c:v>3098</c:v>
                </c:pt>
                <c:pt idx="106">
                  <c:v>3099</c:v>
                </c:pt>
                <c:pt idx="107">
                  <c:v>3105</c:v>
                </c:pt>
                <c:pt idx="108">
                  <c:v>3109</c:v>
                </c:pt>
                <c:pt idx="109">
                  <c:v>3112</c:v>
                </c:pt>
                <c:pt idx="110">
                  <c:v>3114</c:v>
                </c:pt>
                <c:pt idx="111">
                  <c:v>3116</c:v>
                </c:pt>
                <c:pt idx="112">
                  <c:v>3121</c:v>
                </c:pt>
                <c:pt idx="113">
                  <c:v>3121</c:v>
                </c:pt>
                <c:pt idx="114">
                  <c:v>3124</c:v>
                </c:pt>
                <c:pt idx="115">
                  <c:v>3125</c:v>
                </c:pt>
                <c:pt idx="116">
                  <c:v>3129</c:v>
                </c:pt>
                <c:pt idx="117">
                  <c:v>3131</c:v>
                </c:pt>
                <c:pt idx="118">
                  <c:v>3128</c:v>
                </c:pt>
                <c:pt idx="119">
                  <c:v>3129</c:v>
                </c:pt>
                <c:pt idx="120">
                  <c:v>3133</c:v>
                </c:pt>
                <c:pt idx="121">
                  <c:v>3137</c:v>
                </c:pt>
                <c:pt idx="122">
                  <c:v>3138</c:v>
                </c:pt>
                <c:pt idx="123">
                  <c:v>3139</c:v>
                </c:pt>
                <c:pt idx="124">
                  <c:v>3144</c:v>
                </c:pt>
                <c:pt idx="125">
                  <c:v>3146</c:v>
                </c:pt>
                <c:pt idx="126">
                  <c:v>3150</c:v>
                </c:pt>
                <c:pt idx="127">
                  <c:v>3152</c:v>
                </c:pt>
                <c:pt idx="128">
                  <c:v>3156</c:v>
                </c:pt>
                <c:pt idx="129">
                  <c:v>3166</c:v>
                </c:pt>
                <c:pt idx="130">
                  <c:v>3169</c:v>
                </c:pt>
                <c:pt idx="131">
                  <c:v>3173</c:v>
                </c:pt>
                <c:pt idx="132">
                  <c:v>3173</c:v>
                </c:pt>
                <c:pt idx="133">
                  <c:v>3174</c:v>
                </c:pt>
                <c:pt idx="134">
                  <c:v>3176</c:v>
                </c:pt>
                <c:pt idx="135">
                  <c:v>3177</c:v>
                </c:pt>
                <c:pt idx="136">
                  <c:v>3181</c:v>
                </c:pt>
                <c:pt idx="137">
                  <c:v>3181</c:v>
                </c:pt>
                <c:pt idx="138">
                  <c:v>3187</c:v>
                </c:pt>
                <c:pt idx="139">
                  <c:v>3187</c:v>
                </c:pt>
                <c:pt idx="140">
                  <c:v>3190</c:v>
                </c:pt>
                <c:pt idx="141">
                  <c:v>3197</c:v>
                </c:pt>
                <c:pt idx="142">
                  <c:v>3200</c:v>
                </c:pt>
                <c:pt idx="143">
                  <c:v>3207</c:v>
                </c:pt>
                <c:pt idx="144">
                  <c:v>3210</c:v>
                </c:pt>
                <c:pt idx="145">
                  <c:v>3215</c:v>
                </c:pt>
                <c:pt idx="146">
                  <c:v>3226</c:v>
                </c:pt>
                <c:pt idx="147">
                  <c:v>3238</c:v>
                </c:pt>
                <c:pt idx="148">
                  <c:v>3248</c:v>
                </c:pt>
                <c:pt idx="149">
                  <c:v>3253</c:v>
                </c:pt>
                <c:pt idx="150">
                  <c:v>3261</c:v>
                </c:pt>
                <c:pt idx="151">
                  <c:v>3268</c:v>
                </c:pt>
                <c:pt idx="152">
                  <c:v>3282</c:v>
                </c:pt>
                <c:pt idx="153">
                  <c:v>3299</c:v>
                </c:pt>
                <c:pt idx="154">
                  <c:v>3316</c:v>
                </c:pt>
                <c:pt idx="155">
                  <c:v>3323</c:v>
                </c:pt>
                <c:pt idx="156">
                  <c:v>3334</c:v>
                </c:pt>
                <c:pt idx="157">
                  <c:v>3343</c:v>
                </c:pt>
                <c:pt idx="158">
                  <c:v>3356</c:v>
                </c:pt>
                <c:pt idx="159">
                  <c:v>3364</c:v>
                </c:pt>
                <c:pt idx="160">
                  <c:v>3382</c:v>
                </c:pt>
                <c:pt idx="161">
                  <c:v>3406</c:v>
                </c:pt>
                <c:pt idx="162">
                  <c:v>3422</c:v>
                </c:pt>
                <c:pt idx="163">
                  <c:v>3435</c:v>
                </c:pt>
                <c:pt idx="164">
                  <c:v>3447</c:v>
                </c:pt>
                <c:pt idx="165">
                  <c:v>3452</c:v>
                </c:pt>
                <c:pt idx="166">
                  <c:v>3468</c:v>
                </c:pt>
                <c:pt idx="167">
                  <c:v>3474</c:v>
                </c:pt>
                <c:pt idx="168">
                  <c:v>3481</c:v>
                </c:pt>
                <c:pt idx="169">
                  <c:v>3494</c:v>
                </c:pt>
                <c:pt idx="170">
                  <c:v>3506</c:v>
                </c:pt>
                <c:pt idx="171">
                  <c:v>3516</c:v>
                </c:pt>
                <c:pt idx="172">
                  <c:v>3519</c:v>
                </c:pt>
                <c:pt idx="173">
                  <c:v>3537</c:v>
                </c:pt>
                <c:pt idx="174">
                  <c:v>3553</c:v>
                </c:pt>
                <c:pt idx="175">
                  <c:v>3562</c:v>
                </c:pt>
                <c:pt idx="176">
                  <c:v>3579</c:v>
                </c:pt>
              </c:numCache>
            </c:numRef>
          </c:val>
          <c:smooth val="0"/>
          <c:extLst>
            <c:ext xmlns:c16="http://schemas.microsoft.com/office/drawing/2014/chart" uri="{C3380CC4-5D6E-409C-BE32-E72D297353CC}">
              <c16:uniqueId val="{00000006-D494-4000-82F3-B2170E27C78D}"/>
            </c:ext>
          </c:extLst>
        </c:ser>
        <c:ser>
          <c:idx val="8"/>
          <c:order val="10"/>
          <c:tx>
            <c:strRef>
              <c:f>Provinces!$C$59</c:f>
              <c:strCache>
                <c:ptCount val="1"/>
                <c:pt idx="0">
                  <c:v>Flevoland</c:v>
                </c:pt>
              </c:strCache>
            </c:strRef>
          </c:tx>
          <c:spPr>
            <a:ln w="38100" cap="rnd">
              <a:solidFill>
                <a:schemeClr val="accent1">
                  <a:lumMod val="60000"/>
                  <a:lumOff val="4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210</c:v>
                </c:pt>
                <c:pt idx="191">
                  <c:v>211</c:v>
                </c:pt>
                <c:pt idx="192">
                  <c:v>212</c:v>
                </c:pt>
                <c:pt idx="193">
                  <c:v>213</c:v>
                </c:pt>
                <c:pt idx="194">
                  <c:v>214</c:v>
                </c:pt>
                <c:pt idx="195">
                  <c:v>215</c:v>
                </c:pt>
                <c:pt idx="196">
                  <c:v>216</c:v>
                </c:pt>
                <c:pt idx="197">
                  <c:v>217</c:v>
                </c:pt>
                <c:pt idx="198">
                  <c:v>218</c:v>
                </c:pt>
                <c:pt idx="199">
                  <c:v>219</c:v>
                </c:pt>
                <c:pt idx="200">
                  <c:v>220</c:v>
                </c:pt>
                <c:pt idx="201">
                  <c:v>221</c:v>
                </c:pt>
              </c:numCache>
            </c:numRef>
          </c:cat>
          <c:val>
            <c:numRef>
              <c:extLst>
                <c:ext xmlns:c15="http://schemas.microsoft.com/office/drawing/2012/chart" uri="{02D57815-91ED-43cb-92C2-25804820EDAC}">
                  <c15:fullRef>
                    <c15:sqref>Provinces!$P$59:$HQ$59</c15:sqref>
                  </c15:fullRef>
                </c:ext>
              </c:extLst>
              <c:f>Provinces!$P$59:$GW$59</c:f>
              <c:numCache>
                <c:formatCode>General</c:formatCode>
                <c:ptCount val="190"/>
                <c:pt idx="0">
                  <c:v>21</c:v>
                </c:pt>
                <c:pt idx="1">
                  <c:v>23</c:v>
                </c:pt>
                <c:pt idx="2">
                  <c:v>25</c:v>
                </c:pt>
                <c:pt idx="3">
                  <c:v>31</c:v>
                </c:pt>
                <c:pt idx="4">
                  <c:v>38</c:v>
                </c:pt>
                <c:pt idx="5">
                  <c:v>52</c:v>
                </c:pt>
                <c:pt idx="6">
                  <c:v>52</c:v>
                </c:pt>
                <c:pt idx="7">
                  <c:v>59</c:v>
                </c:pt>
                <c:pt idx="8">
                  <c:v>66</c:v>
                </c:pt>
                <c:pt idx="9">
                  <c:v>73</c:v>
                </c:pt>
                <c:pt idx="10">
                  <c:v>84</c:v>
                </c:pt>
                <c:pt idx="11">
                  <c:v>94</c:v>
                </c:pt>
                <c:pt idx="12">
                  <c:v>107</c:v>
                </c:pt>
                <c:pt idx="13">
                  <c:v>119</c:v>
                </c:pt>
                <c:pt idx="14">
                  <c:v>137</c:v>
                </c:pt>
                <c:pt idx="15">
                  <c:v>144</c:v>
                </c:pt>
                <c:pt idx="16">
                  <c:v>163</c:v>
                </c:pt>
                <c:pt idx="17">
                  <c:v>186</c:v>
                </c:pt>
                <c:pt idx="18" formatCode="0">
                  <c:v>200</c:v>
                </c:pt>
                <c:pt idx="19" formatCode="0">
                  <c:v>222</c:v>
                </c:pt>
                <c:pt idx="20" formatCode="0">
                  <c:v>231</c:v>
                </c:pt>
                <c:pt idx="21">
                  <c:v>250</c:v>
                </c:pt>
                <c:pt idx="22">
                  <c:v>260</c:v>
                </c:pt>
                <c:pt idx="23">
                  <c:v>271</c:v>
                </c:pt>
                <c:pt idx="24">
                  <c:v>290</c:v>
                </c:pt>
                <c:pt idx="25">
                  <c:v>303</c:v>
                </c:pt>
                <c:pt idx="26">
                  <c:v>331</c:v>
                </c:pt>
                <c:pt idx="27">
                  <c:v>369</c:v>
                </c:pt>
                <c:pt idx="28">
                  <c:v>385</c:v>
                </c:pt>
                <c:pt idx="29">
                  <c:v>419</c:v>
                </c:pt>
                <c:pt idx="30">
                  <c:v>427</c:v>
                </c:pt>
                <c:pt idx="31">
                  <c:v>440</c:v>
                </c:pt>
                <c:pt idx="32">
                  <c:v>461</c:v>
                </c:pt>
                <c:pt idx="33">
                  <c:v>510</c:v>
                </c:pt>
                <c:pt idx="34">
                  <c:v>556</c:v>
                </c:pt>
                <c:pt idx="35">
                  <c:v>577</c:v>
                </c:pt>
                <c:pt idx="36">
                  <c:v>583</c:v>
                </c:pt>
                <c:pt idx="37">
                  <c:v>606</c:v>
                </c:pt>
                <c:pt idx="38">
                  <c:v>625</c:v>
                </c:pt>
                <c:pt idx="39">
                  <c:v>653</c:v>
                </c:pt>
                <c:pt idx="40">
                  <c:v>665</c:v>
                </c:pt>
                <c:pt idx="41">
                  <c:v>690</c:v>
                </c:pt>
                <c:pt idx="42">
                  <c:v>711</c:v>
                </c:pt>
                <c:pt idx="43">
                  <c:v>716</c:v>
                </c:pt>
                <c:pt idx="44">
                  <c:v>719</c:v>
                </c:pt>
                <c:pt idx="45">
                  <c:v>726</c:v>
                </c:pt>
                <c:pt idx="46">
                  <c:v>735</c:v>
                </c:pt>
                <c:pt idx="47">
                  <c:v>749</c:v>
                </c:pt>
                <c:pt idx="48">
                  <c:v>764</c:v>
                </c:pt>
                <c:pt idx="49">
                  <c:v>766</c:v>
                </c:pt>
                <c:pt idx="50">
                  <c:v>772</c:v>
                </c:pt>
                <c:pt idx="51">
                  <c:v>787</c:v>
                </c:pt>
                <c:pt idx="52">
                  <c:v>804</c:v>
                </c:pt>
                <c:pt idx="53">
                  <c:v>809</c:v>
                </c:pt>
                <c:pt idx="54">
                  <c:v>821</c:v>
                </c:pt>
                <c:pt idx="55">
                  <c:v>835</c:v>
                </c:pt>
                <c:pt idx="56">
                  <c:v>850</c:v>
                </c:pt>
                <c:pt idx="57">
                  <c:v>851</c:v>
                </c:pt>
                <c:pt idx="58">
                  <c:v>859</c:v>
                </c:pt>
                <c:pt idx="59">
                  <c:v>862</c:v>
                </c:pt>
                <c:pt idx="60">
                  <c:v>864</c:v>
                </c:pt>
                <c:pt idx="61">
                  <c:v>870</c:v>
                </c:pt>
                <c:pt idx="62">
                  <c:v>874</c:v>
                </c:pt>
                <c:pt idx="63">
                  <c:v>880</c:v>
                </c:pt>
                <c:pt idx="64">
                  <c:v>882</c:v>
                </c:pt>
                <c:pt idx="65">
                  <c:v>883</c:v>
                </c:pt>
                <c:pt idx="66">
                  <c:v>889</c:v>
                </c:pt>
                <c:pt idx="67">
                  <c:v>894</c:v>
                </c:pt>
                <c:pt idx="68">
                  <c:v>898</c:v>
                </c:pt>
                <c:pt idx="69">
                  <c:v>898</c:v>
                </c:pt>
                <c:pt idx="70">
                  <c:v>900</c:v>
                </c:pt>
                <c:pt idx="71">
                  <c:v>901</c:v>
                </c:pt>
                <c:pt idx="72" formatCode="0">
                  <c:v>907</c:v>
                </c:pt>
                <c:pt idx="73">
                  <c:v>912</c:v>
                </c:pt>
                <c:pt idx="74">
                  <c:v>916</c:v>
                </c:pt>
                <c:pt idx="75">
                  <c:v>919</c:v>
                </c:pt>
                <c:pt idx="76">
                  <c:v>921</c:v>
                </c:pt>
                <c:pt idx="77">
                  <c:v>927</c:v>
                </c:pt>
                <c:pt idx="78">
                  <c:v>929</c:v>
                </c:pt>
                <c:pt idx="79">
                  <c:v>929</c:v>
                </c:pt>
                <c:pt idx="80">
                  <c:v>931</c:v>
                </c:pt>
                <c:pt idx="81">
                  <c:v>939</c:v>
                </c:pt>
                <c:pt idx="82">
                  <c:v>942</c:v>
                </c:pt>
                <c:pt idx="83">
                  <c:v>946</c:v>
                </c:pt>
                <c:pt idx="84">
                  <c:v>948</c:v>
                </c:pt>
                <c:pt idx="85">
                  <c:v>948</c:v>
                </c:pt>
                <c:pt idx="86">
                  <c:v>949</c:v>
                </c:pt>
                <c:pt idx="87" formatCode="0">
                  <c:v>952</c:v>
                </c:pt>
                <c:pt idx="88">
                  <c:v>953</c:v>
                </c:pt>
                <c:pt idx="89">
                  <c:v>956</c:v>
                </c:pt>
                <c:pt idx="90">
                  <c:v>957</c:v>
                </c:pt>
                <c:pt idx="91">
                  <c:v>959</c:v>
                </c:pt>
                <c:pt idx="92">
                  <c:v>966</c:v>
                </c:pt>
                <c:pt idx="93">
                  <c:v>967</c:v>
                </c:pt>
                <c:pt idx="94">
                  <c:v>969</c:v>
                </c:pt>
                <c:pt idx="95">
                  <c:v>972</c:v>
                </c:pt>
                <c:pt idx="96">
                  <c:v>975</c:v>
                </c:pt>
                <c:pt idx="97">
                  <c:v>975</c:v>
                </c:pt>
                <c:pt idx="98">
                  <c:v>975</c:v>
                </c:pt>
                <c:pt idx="99">
                  <c:v>975</c:v>
                </c:pt>
                <c:pt idx="100">
                  <c:v>973</c:v>
                </c:pt>
                <c:pt idx="101">
                  <c:v>977</c:v>
                </c:pt>
                <c:pt idx="102">
                  <c:v>978</c:v>
                </c:pt>
                <c:pt idx="103">
                  <c:v>978</c:v>
                </c:pt>
                <c:pt idx="104">
                  <c:v>980</c:v>
                </c:pt>
                <c:pt idx="105">
                  <c:v>982</c:v>
                </c:pt>
                <c:pt idx="106">
                  <c:v>982</c:v>
                </c:pt>
                <c:pt idx="107">
                  <c:v>985</c:v>
                </c:pt>
                <c:pt idx="108">
                  <c:v>986</c:v>
                </c:pt>
                <c:pt idx="109">
                  <c:v>986</c:v>
                </c:pt>
                <c:pt idx="110">
                  <c:v>987</c:v>
                </c:pt>
                <c:pt idx="111">
                  <c:v>989</c:v>
                </c:pt>
                <c:pt idx="112">
                  <c:v>989</c:v>
                </c:pt>
                <c:pt idx="113">
                  <c:v>989</c:v>
                </c:pt>
                <c:pt idx="114">
                  <c:v>989</c:v>
                </c:pt>
                <c:pt idx="115">
                  <c:v>989</c:v>
                </c:pt>
                <c:pt idx="116">
                  <c:v>989</c:v>
                </c:pt>
                <c:pt idx="117">
                  <c:v>983</c:v>
                </c:pt>
                <c:pt idx="118">
                  <c:v>983</c:v>
                </c:pt>
                <c:pt idx="119">
                  <c:v>983</c:v>
                </c:pt>
                <c:pt idx="120">
                  <c:v>983</c:v>
                </c:pt>
                <c:pt idx="121">
                  <c:v>983</c:v>
                </c:pt>
                <c:pt idx="122">
                  <c:v>983</c:v>
                </c:pt>
                <c:pt idx="123">
                  <c:v>983</c:v>
                </c:pt>
                <c:pt idx="124">
                  <c:v>982</c:v>
                </c:pt>
                <c:pt idx="125">
                  <c:v>982</c:v>
                </c:pt>
                <c:pt idx="126">
                  <c:v>982</c:v>
                </c:pt>
                <c:pt idx="127">
                  <c:v>983</c:v>
                </c:pt>
                <c:pt idx="128">
                  <c:v>984</c:v>
                </c:pt>
                <c:pt idx="129">
                  <c:v>984</c:v>
                </c:pt>
                <c:pt idx="130">
                  <c:v>985</c:v>
                </c:pt>
                <c:pt idx="131">
                  <c:v>987</c:v>
                </c:pt>
                <c:pt idx="132">
                  <c:v>990</c:v>
                </c:pt>
                <c:pt idx="133">
                  <c:v>991</c:v>
                </c:pt>
                <c:pt idx="134">
                  <c:v>992</c:v>
                </c:pt>
                <c:pt idx="135">
                  <c:v>994</c:v>
                </c:pt>
                <c:pt idx="136">
                  <c:v>998</c:v>
                </c:pt>
                <c:pt idx="137">
                  <c:v>999</c:v>
                </c:pt>
                <c:pt idx="138">
                  <c:v>1008</c:v>
                </c:pt>
                <c:pt idx="139">
                  <c:v>1016</c:v>
                </c:pt>
                <c:pt idx="140">
                  <c:v>1020</c:v>
                </c:pt>
                <c:pt idx="141">
                  <c:v>1028</c:v>
                </c:pt>
                <c:pt idx="142">
                  <c:v>1034</c:v>
                </c:pt>
                <c:pt idx="143">
                  <c:v>1037</c:v>
                </c:pt>
                <c:pt idx="144">
                  <c:v>1042</c:v>
                </c:pt>
                <c:pt idx="145">
                  <c:v>1047</c:v>
                </c:pt>
                <c:pt idx="146">
                  <c:v>1051</c:v>
                </c:pt>
                <c:pt idx="147">
                  <c:v>1056</c:v>
                </c:pt>
                <c:pt idx="148">
                  <c:v>1058</c:v>
                </c:pt>
                <c:pt idx="149">
                  <c:v>1104</c:v>
                </c:pt>
                <c:pt idx="150">
                  <c:v>1114</c:v>
                </c:pt>
                <c:pt idx="151">
                  <c:v>1123</c:v>
                </c:pt>
                <c:pt idx="152">
                  <c:v>1142</c:v>
                </c:pt>
                <c:pt idx="153">
                  <c:v>1148</c:v>
                </c:pt>
                <c:pt idx="154">
                  <c:v>1158</c:v>
                </c:pt>
                <c:pt idx="155">
                  <c:v>1171</c:v>
                </c:pt>
                <c:pt idx="156">
                  <c:v>1178</c:v>
                </c:pt>
                <c:pt idx="157">
                  <c:v>1193</c:v>
                </c:pt>
                <c:pt idx="158">
                  <c:v>1206</c:v>
                </c:pt>
                <c:pt idx="159">
                  <c:v>1220</c:v>
                </c:pt>
                <c:pt idx="160">
                  <c:v>1236</c:v>
                </c:pt>
                <c:pt idx="161">
                  <c:v>1247</c:v>
                </c:pt>
                <c:pt idx="162">
                  <c:v>1253</c:v>
                </c:pt>
                <c:pt idx="163">
                  <c:v>1265</c:v>
                </c:pt>
                <c:pt idx="164">
                  <c:v>1273</c:v>
                </c:pt>
                <c:pt idx="165">
                  <c:v>1282</c:v>
                </c:pt>
                <c:pt idx="166">
                  <c:v>1294</c:v>
                </c:pt>
                <c:pt idx="167">
                  <c:v>1310</c:v>
                </c:pt>
                <c:pt idx="168">
                  <c:v>1318</c:v>
                </c:pt>
                <c:pt idx="169">
                  <c:v>1321</c:v>
                </c:pt>
                <c:pt idx="170">
                  <c:v>1334</c:v>
                </c:pt>
                <c:pt idx="171">
                  <c:v>1348</c:v>
                </c:pt>
                <c:pt idx="172">
                  <c:v>1365</c:v>
                </c:pt>
                <c:pt idx="173">
                  <c:v>1373</c:v>
                </c:pt>
                <c:pt idx="174">
                  <c:v>1390</c:v>
                </c:pt>
              </c:numCache>
            </c:numRef>
          </c:val>
          <c:smooth val="0"/>
          <c:extLst>
            <c:ext xmlns:c16="http://schemas.microsoft.com/office/drawing/2014/chart" uri="{C3380CC4-5D6E-409C-BE32-E72D297353CC}">
              <c16:uniqueId val="{00000007-D494-4000-82F3-B2170E27C78D}"/>
            </c:ext>
          </c:extLst>
        </c:ser>
        <c:ser>
          <c:idx val="9"/>
          <c:order val="11"/>
          <c:tx>
            <c:strRef>
              <c:f>Provinces!$C$60</c:f>
              <c:strCache>
                <c:ptCount val="1"/>
                <c:pt idx="0">
                  <c:v>Zeeland</c:v>
                </c:pt>
              </c:strCache>
            </c:strRef>
          </c:tx>
          <c:spPr>
            <a:ln w="38100" cap="rnd">
              <a:solidFill>
                <a:schemeClr val="accent1">
                  <a:lumMod val="40000"/>
                  <a:lumOff val="6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209</c:v>
                </c:pt>
                <c:pt idx="191">
                  <c:v>210</c:v>
                </c:pt>
                <c:pt idx="192">
                  <c:v>211</c:v>
                </c:pt>
                <c:pt idx="193">
                  <c:v>212</c:v>
                </c:pt>
                <c:pt idx="194">
                  <c:v>213</c:v>
                </c:pt>
                <c:pt idx="195">
                  <c:v>214</c:v>
                </c:pt>
                <c:pt idx="196">
                  <c:v>215</c:v>
                </c:pt>
                <c:pt idx="197">
                  <c:v>216</c:v>
                </c:pt>
                <c:pt idx="198">
                  <c:v>217</c:v>
                </c:pt>
                <c:pt idx="199">
                  <c:v>218</c:v>
                </c:pt>
                <c:pt idx="200">
                  <c:v>219</c:v>
                </c:pt>
                <c:pt idx="201">
                  <c:v>220</c:v>
                </c:pt>
                <c:pt idx="202">
                  <c:v>221</c:v>
                </c:pt>
              </c:numCache>
            </c:numRef>
          </c:cat>
          <c:val>
            <c:numRef>
              <c:extLst>
                <c:ext xmlns:c15="http://schemas.microsoft.com/office/drawing/2012/chart" uri="{02D57815-91ED-43cb-92C2-25804820EDAC}">
                  <c15:fullRef>
                    <c15:sqref>Provinces!$Q$60:$HQ$60</c15:sqref>
                  </c15:fullRef>
                </c:ext>
              </c:extLst>
              <c:f>Provinces!$Q$60:$GX$60</c:f>
              <c:numCache>
                <c:formatCode>General</c:formatCode>
                <c:ptCount val="190"/>
                <c:pt idx="0">
                  <c:v>17</c:v>
                </c:pt>
                <c:pt idx="1">
                  <c:v>20</c:v>
                </c:pt>
                <c:pt idx="2">
                  <c:v>26</c:v>
                </c:pt>
                <c:pt idx="3">
                  <c:v>31</c:v>
                </c:pt>
                <c:pt idx="4">
                  <c:v>45</c:v>
                </c:pt>
                <c:pt idx="5">
                  <c:v>47</c:v>
                </c:pt>
                <c:pt idx="6">
                  <c:v>49</c:v>
                </c:pt>
                <c:pt idx="7">
                  <c:v>55</c:v>
                </c:pt>
                <c:pt idx="8">
                  <c:v>63</c:v>
                </c:pt>
                <c:pt idx="9">
                  <c:v>77</c:v>
                </c:pt>
                <c:pt idx="10">
                  <c:v>91</c:v>
                </c:pt>
                <c:pt idx="11">
                  <c:v>109</c:v>
                </c:pt>
                <c:pt idx="12">
                  <c:v>121</c:v>
                </c:pt>
                <c:pt idx="13">
                  <c:v>134</c:v>
                </c:pt>
                <c:pt idx="14">
                  <c:v>148</c:v>
                </c:pt>
                <c:pt idx="15">
                  <c:v>161</c:v>
                </c:pt>
                <c:pt idx="16">
                  <c:v>178</c:v>
                </c:pt>
                <c:pt idx="17" formatCode="0">
                  <c:v>194</c:v>
                </c:pt>
                <c:pt idx="18" formatCode="0">
                  <c:v>217</c:v>
                </c:pt>
                <c:pt idx="19" formatCode="0">
                  <c:v>236</c:v>
                </c:pt>
                <c:pt idx="20">
                  <c:v>243</c:v>
                </c:pt>
                <c:pt idx="21" formatCode="0">
                  <c:v>280</c:v>
                </c:pt>
                <c:pt idx="22" formatCode="0">
                  <c:v>313</c:v>
                </c:pt>
                <c:pt idx="23">
                  <c:v>332</c:v>
                </c:pt>
                <c:pt idx="24">
                  <c:v>362</c:v>
                </c:pt>
                <c:pt idx="25">
                  <c:v>388</c:v>
                </c:pt>
                <c:pt idx="26">
                  <c:v>415</c:v>
                </c:pt>
                <c:pt idx="27">
                  <c:v>430</c:v>
                </c:pt>
                <c:pt idx="28">
                  <c:v>456</c:v>
                </c:pt>
                <c:pt idx="29">
                  <c:v>474</c:v>
                </c:pt>
                <c:pt idx="30">
                  <c:v>479</c:v>
                </c:pt>
                <c:pt idx="31">
                  <c:v>481</c:v>
                </c:pt>
                <c:pt idx="32">
                  <c:v>501</c:v>
                </c:pt>
                <c:pt idx="33">
                  <c:v>512</c:v>
                </c:pt>
                <c:pt idx="34">
                  <c:v>525</c:v>
                </c:pt>
                <c:pt idx="35">
                  <c:v>532</c:v>
                </c:pt>
                <c:pt idx="36">
                  <c:v>536</c:v>
                </c:pt>
                <c:pt idx="37">
                  <c:v>544</c:v>
                </c:pt>
                <c:pt idx="38">
                  <c:v>558</c:v>
                </c:pt>
                <c:pt idx="39">
                  <c:v>561</c:v>
                </c:pt>
                <c:pt idx="40">
                  <c:v>564</c:v>
                </c:pt>
                <c:pt idx="41">
                  <c:v>568</c:v>
                </c:pt>
                <c:pt idx="42">
                  <c:v>570</c:v>
                </c:pt>
                <c:pt idx="43">
                  <c:v>580</c:v>
                </c:pt>
                <c:pt idx="44">
                  <c:v>581</c:v>
                </c:pt>
                <c:pt idx="45">
                  <c:v>584</c:v>
                </c:pt>
                <c:pt idx="46">
                  <c:v>587</c:v>
                </c:pt>
                <c:pt idx="47">
                  <c:v>590</c:v>
                </c:pt>
                <c:pt idx="48">
                  <c:v>592</c:v>
                </c:pt>
                <c:pt idx="49">
                  <c:v>597</c:v>
                </c:pt>
                <c:pt idx="50">
                  <c:v>599</c:v>
                </c:pt>
                <c:pt idx="51">
                  <c:v>611</c:v>
                </c:pt>
                <c:pt idx="52">
                  <c:v>619</c:v>
                </c:pt>
                <c:pt idx="53">
                  <c:v>624</c:v>
                </c:pt>
                <c:pt idx="54">
                  <c:v>625</c:v>
                </c:pt>
                <c:pt idx="55">
                  <c:v>628</c:v>
                </c:pt>
                <c:pt idx="56">
                  <c:v>630</c:v>
                </c:pt>
                <c:pt idx="57">
                  <c:v>631</c:v>
                </c:pt>
                <c:pt idx="58">
                  <c:v>632</c:v>
                </c:pt>
                <c:pt idx="59">
                  <c:v>634</c:v>
                </c:pt>
                <c:pt idx="60">
                  <c:v>638</c:v>
                </c:pt>
                <c:pt idx="61">
                  <c:v>638</c:v>
                </c:pt>
                <c:pt idx="62">
                  <c:v>639</c:v>
                </c:pt>
                <c:pt idx="63">
                  <c:v>643</c:v>
                </c:pt>
                <c:pt idx="64">
                  <c:v>644</c:v>
                </c:pt>
                <c:pt idx="65">
                  <c:v>647</c:v>
                </c:pt>
                <c:pt idx="66">
                  <c:v>655</c:v>
                </c:pt>
                <c:pt idx="67">
                  <c:v>657</c:v>
                </c:pt>
                <c:pt idx="68">
                  <c:v>661</c:v>
                </c:pt>
                <c:pt idx="69">
                  <c:v>665</c:v>
                </c:pt>
                <c:pt idx="70">
                  <c:v>671</c:v>
                </c:pt>
                <c:pt idx="71" formatCode="0">
                  <c:v>672</c:v>
                </c:pt>
                <c:pt idx="72">
                  <c:v>675</c:v>
                </c:pt>
                <c:pt idx="73">
                  <c:v>678</c:v>
                </c:pt>
                <c:pt idx="74">
                  <c:v>690</c:v>
                </c:pt>
                <c:pt idx="75">
                  <c:v>691</c:v>
                </c:pt>
                <c:pt idx="76">
                  <c:v>696</c:v>
                </c:pt>
                <c:pt idx="77">
                  <c:v>697</c:v>
                </c:pt>
                <c:pt idx="78">
                  <c:v>701</c:v>
                </c:pt>
                <c:pt idx="79">
                  <c:v>703</c:v>
                </c:pt>
                <c:pt idx="80">
                  <c:v>709</c:v>
                </c:pt>
                <c:pt idx="81">
                  <c:v>712</c:v>
                </c:pt>
                <c:pt idx="82">
                  <c:v>713</c:v>
                </c:pt>
                <c:pt idx="83">
                  <c:v>715</c:v>
                </c:pt>
                <c:pt idx="84">
                  <c:v>715</c:v>
                </c:pt>
                <c:pt idx="85">
                  <c:v>715</c:v>
                </c:pt>
                <c:pt idx="86" formatCode="0">
                  <c:v>720</c:v>
                </c:pt>
                <c:pt idx="87">
                  <c:v>721</c:v>
                </c:pt>
                <c:pt idx="88">
                  <c:v>722</c:v>
                </c:pt>
                <c:pt idx="89">
                  <c:v>725</c:v>
                </c:pt>
                <c:pt idx="90">
                  <c:v>726</c:v>
                </c:pt>
                <c:pt idx="91">
                  <c:v>728</c:v>
                </c:pt>
                <c:pt idx="92">
                  <c:v>728</c:v>
                </c:pt>
                <c:pt idx="93">
                  <c:v>728</c:v>
                </c:pt>
                <c:pt idx="94">
                  <c:v>730</c:v>
                </c:pt>
                <c:pt idx="95">
                  <c:v>730</c:v>
                </c:pt>
                <c:pt idx="96">
                  <c:v>731</c:v>
                </c:pt>
                <c:pt idx="97">
                  <c:v>731</c:v>
                </c:pt>
                <c:pt idx="98">
                  <c:v>732</c:v>
                </c:pt>
                <c:pt idx="99">
                  <c:v>733</c:v>
                </c:pt>
                <c:pt idx="100">
                  <c:v>734</c:v>
                </c:pt>
                <c:pt idx="101">
                  <c:v>735</c:v>
                </c:pt>
                <c:pt idx="102">
                  <c:v>736</c:v>
                </c:pt>
                <c:pt idx="103">
                  <c:v>736</c:v>
                </c:pt>
                <c:pt idx="104">
                  <c:v>736</c:v>
                </c:pt>
                <c:pt idx="105">
                  <c:v>736</c:v>
                </c:pt>
                <c:pt idx="106">
                  <c:v>736</c:v>
                </c:pt>
                <c:pt idx="107">
                  <c:v>736</c:v>
                </c:pt>
                <c:pt idx="108">
                  <c:v>738</c:v>
                </c:pt>
                <c:pt idx="109">
                  <c:v>739</c:v>
                </c:pt>
                <c:pt idx="110">
                  <c:v>740</c:v>
                </c:pt>
                <c:pt idx="111">
                  <c:v>743</c:v>
                </c:pt>
                <c:pt idx="112">
                  <c:v>743</c:v>
                </c:pt>
                <c:pt idx="113">
                  <c:v>743</c:v>
                </c:pt>
                <c:pt idx="114">
                  <c:v>744</c:v>
                </c:pt>
                <c:pt idx="115">
                  <c:v>744</c:v>
                </c:pt>
                <c:pt idx="116">
                  <c:v>744</c:v>
                </c:pt>
                <c:pt idx="117">
                  <c:v>746</c:v>
                </c:pt>
                <c:pt idx="118">
                  <c:v>746</c:v>
                </c:pt>
                <c:pt idx="119">
                  <c:v>748</c:v>
                </c:pt>
                <c:pt idx="120">
                  <c:v>755</c:v>
                </c:pt>
                <c:pt idx="121">
                  <c:v>763</c:v>
                </c:pt>
                <c:pt idx="122">
                  <c:v>769</c:v>
                </c:pt>
                <c:pt idx="123">
                  <c:v>775</c:v>
                </c:pt>
                <c:pt idx="124">
                  <c:v>789</c:v>
                </c:pt>
                <c:pt idx="125">
                  <c:v>795</c:v>
                </c:pt>
                <c:pt idx="126">
                  <c:v>801</c:v>
                </c:pt>
                <c:pt idx="127">
                  <c:v>804</c:v>
                </c:pt>
                <c:pt idx="128">
                  <c:v>807</c:v>
                </c:pt>
                <c:pt idx="129">
                  <c:v>813</c:v>
                </c:pt>
                <c:pt idx="130">
                  <c:v>819</c:v>
                </c:pt>
                <c:pt idx="131">
                  <c:v>826</c:v>
                </c:pt>
                <c:pt idx="132">
                  <c:v>831</c:v>
                </c:pt>
                <c:pt idx="133">
                  <c:v>839</c:v>
                </c:pt>
                <c:pt idx="134">
                  <c:v>847</c:v>
                </c:pt>
                <c:pt idx="135">
                  <c:v>855</c:v>
                </c:pt>
                <c:pt idx="136">
                  <c:v>863</c:v>
                </c:pt>
                <c:pt idx="137">
                  <c:v>867</c:v>
                </c:pt>
                <c:pt idx="138">
                  <c:v>871</c:v>
                </c:pt>
                <c:pt idx="139">
                  <c:v>876</c:v>
                </c:pt>
                <c:pt idx="140">
                  <c:v>884</c:v>
                </c:pt>
                <c:pt idx="141">
                  <c:v>894</c:v>
                </c:pt>
                <c:pt idx="142">
                  <c:v>900</c:v>
                </c:pt>
                <c:pt idx="143">
                  <c:v>905</c:v>
                </c:pt>
                <c:pt idx="144">
                  <c:v>909</c:v>
                </c:pt>
                <c:pt idx="145">
                  <c:v>916</c:v>
                </c:pt>
                <c:pt idx="146">
                  <c:v>922</c:v>
                </c:pt>
                <c:pt idx="147">
                  <c:v>922</c:v>
                </c:pt>
                <c:pt idx="148">
                  <c:v>948</c:v>
                </c:pt>
                <c:pt idx="149">
                  <c:v>954</c:v>
                </c:pt>
                <c:pt idx="150">
                  <c:v>958</c:v>
                </c:pt>
                <c:pt idx="151">
                  <c:v>961</c:v>
                </c:pt>
                <c:pt idx="152">
                  <c:v>966</c:v>
                </c:pt>
                <c:pt idx="153">
                  <c:v>971</c:v>
                </c:pt>
                <c:pt idx="154">
                  <c:v>972</c:v>
                </c:pt>
                <c:pt idx="155">
                  <c:v>975</c:v>
                </c:pt>
                <c:pt idx="156">
                  <c:v>984</c:v>
                </c:pt>
                <c:pt idx="157">
                  <c:v>991</c:v>
                </c:pt>
                <c:pt idx="158">
                  <c:v>998</c:v>
                </c:pt>
                <c:pt idx="159">
                  <c:v>1013</c:v>
                </c:pt>
                <c:pt idx="160">
                  <c:v>1022</c:v>
                </c:pt>
                <c:pt idx="161">
                  <c:v>1027</c:v>
                </c:pt>
                <c:pt idx="162">
                  <c:v>1029</c:v>
                </c:pt>
                <c:pt idx="163">
                  <c:v>1030</c:v>
                </c:pt>
                <c:pt idx="164">
                  <c:v>1037</c:v>
                </c:pt>
                <c:pt idx="165">
                  <c:v>1041</c:v>
                </c:pt>
                <c:pt idx="166">
                  <c:v>1053</c:v>
                </c:pt>
                <c:pt idx="167">
                  <c:v>1056</c:v>
                </c:pt>
                <c:pt idx="168">
                  <c:v>1059</c:v>
                </c:pt>
                <c:pt idx="169">
                  <c:v>1059</c:v>
                </c:pt>
                <c:pt idx="170">
                  <c:v>1061</c:v>
                </c:pt>
                <c:pt idx="171">
                  <c:v>1064</c:v>
                </c:pt>
                <c:pt idx="172">
                  <c:v>1070</c:v>
                </c:pt>
                <c:pt idx="173">
                  <c:v>1080</c:v>
                </c:pt>
              </c:numCache>
            </c:numRef>
          </c:val>
          <c:smooth val="0"/>
          <c:extLst>
            <c:ext xmlns:c16="http://schemas.microsoft.com/office/drawing/2014/chart" uri="{C3380CC4-5D6E-409C-BE32-E72D297353CC}">
              <c16:uniqueId val="{00000008-D494-4000-82F3-B2170E27C78D}"/>
            </c:ext>
          </c:extLst>
        </c:ser>
        <c:ser>
          <c:idx val="10"/>
          <c:order val="12"/>
          <c:tx>
            <c:strRef>
              <c:f>Provinces!$C$61</c:f>
              <c:strCache>
                <c:ptCount val="1"/>
                <c:pt idx="0">
                  <c:v>Friesland</c:v>
                </c:pt>
              </c:strCache>
            </c:strRef>
          </c:tx>
          <c:spPr>
            <a:ln w="38100" cap="rnd">
              <a:solidFill>
                <a:schemeClr val="accent6"/>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208</c:v>
                </c:pt>
                <c:pt idx="191">
                  <c:v>209</c:v>
                </c:pt>
                <c:pt idx="192">
                  <c:v>210</c:v>
                </c:pt>
                <c:pt idx="193">
                  <c:v>211</c:v>
                </c:pt>
                <c:pt idx="194">
                  <c:v>212</c:v>
                </c:pt>
                <c:pt idx="195">
                  <c:v>213</c:v>
                </c:pt>
                <c:pt idx="196">
                  <c:v>214</c:v>
                </c:pt>
                <c:pt idx="197">
                  <c:v>215</c:v>
                </c:pt>
                <c:pt idx="198">
                  <c:v>216</c:v>
                </c:pt>
                <c:pt idx="199">
                  <c:v>217</c:v>
                </c:pt>
                <c:pt idx="200">
                  <c:v>218</c:v>
                </c:pt>
                <c:pt idx="201">
                  <c:v>219</c:v>
                </c:pt>
                <c:pt idx="202">
                  <c:v>220</c:v>
                </c:pt>
                <c:pt idx="203">
                  <c:v>221</c:v>
                </c:pt>
              </c:numCache>
            </c:numRef>
          </c:cat>
          <c:val>
            <c:numRef>
              <c:extLst>
                <c:ext xmlns:c15="http://schemas.microsoft.com/office/drawing/2012/chart" uri="{02D57815-91ED-43cb-92C2-25804820EDAC}">
                  <c15:fullRef>
                    <c15:sqref>Provinces!$R$61:$HQ$61</c15:sqref>
                  </c15:fullRef>
                </c:ext>
              </c:extLst>
              <c:f>Provinces!$R$61:$GY$61</c:f>
              <c:numCache>
                <c:formatCode>General</c:formatCode>
                <c:ptCount val="190"/>
                <c:pt idx="0">
                  <c:v>15</c:v>
                </c:pt>
                <c:pt idx="1">
                  <c:v>19</c:v>
                </c:pt>
                <c:pt idx="2">
                  <c:v>21</c:v>
                </c:pt>
                <c:pt idx="3">
                  <c:v>39</c:v>
                </c:pt>
                <c:pt idx="4">
                  <c:v>33</c:v>
                </c:pt>
                <c:pt idx="5">
                  <c:v>34</c:v>
                </c:pt>
                <c:pt idx="6">
                  <c:v>39</c:v>
                </c:pt>
                <c:pt idx="7">
                  <c:v>42</c:v>
                </c:pt>
                <c:pt idx="8">
                  <c:v>52</c:v>
                </c:pt>
                <c:pt idx="9">
                  <c:v>70</c:v>
                </c:pt>
                <c:pt idx="10">
                  <c:v>82</c:v>
                </c:pt>
                <c:pt idx="11">
                  <c:v>96</c:v>
                </c:pt>
                <c:pt idx="12">
                  <c:v>119</c:v>
                </c:pt>
                <c:pt idx="13">
                  <c:v>124</c:v>
                </c:pt>
                <c:pt idx="14">
                  <c:v>131</c:v>
                </c:pt>
                <c:pt idx="15">
                  <c:v>145</c:v>
                </c:pt>
                <c:pt idx="16" formatCode="0">
                  <c:v>166</c:v>
                </c:pt>
                <c:pt idx="17" formatCode="0">
                  <c:v>182</c:v>
                </c:pt>
                <c:pt idx="18" formatCode="0">
                  <c:v>199</c:v>
                </c:pt>
                <c:pt idx="19">
                  <c:v>217</c:v>
                </c:pt>
                <c:pt idx="20">
                  <c:v>225</c:v>
                </c:pt>
                <c:pt idx="21">
                  <c:v>230</c:v>
                </c:pt>
                <c:pt idx="22">
                  <c:v>263</c:v>
                </c:pt>
                <c:pt idx="23">
                  <c:v>300</c:v>
                </c:pt>
                <c:pt idx="24">
                  <c:v>332</c:v>
                </c:pt>
                <c:pt idx="25">
                  <c:v>347</c:v>
                </c:pt>
                <c:pt idx="26">
                  <c:v>365</c:v>
                </c:pt>
                <c:pt idx="27">
                  <c:v>378</c:v>
                </c:pt>
                <c:pt idx="28">
                  <c:v>386</c:v>
                </c:pt>
                <c:pt idx="29">
                  <c:v>396</c:v>
                </c:pt>
                <c:pt idx="30">
                  <c:v>426</c:v>
                </c:pt>
                <c:pt idx="31">
                  <c:v>448</c:v>
                </c:pt>
                <c:pt idx="32">
                  <c:v>458</c:v>
                </c:pt>
                <c:pt idx="33">
                  <c:v>472</c:v>
                </c:pt>
                <c:pt idx="34">
                  <c:v>475</c:v>
                </c:pt>
                <c:pt idx="35">
                  <c:v>481</c:v>
                </c:pt>
                <c:pt idx="36">
                  <c:v>493</c:v>
                </c:pt>
                <c:pt idx="37">
                  <c:v>501</c:v>
                </c:pt>
                <c:pt idx="38">
                  <c:v>513</c:v>
                </c:pt>
                <c:pt idx="39">
                  <c:v>517</c:v>
                </c:pt>
                <c:pt idx="40">
                  <c:v>521</c:v>
                </c:pt>
                <c:pt idx="41">
                  <c:v>522</c:v>
                </c:pt>
                <c:pt idx="42">
                  <c:v>525</c:v>
                </c:pt>
                <c:pt idx="43">
                  <c:v>528</c:v>
                </c:pt>
                <c:pt idx="44">
                  <c:v>531</c:v>
                </c:pt>
                <c:pt idx="45">
                  <c:v>534</c:v>
                </c:pt>
                <c:pt idx="46">
                  <c:v>539</c:v>
                </c:pt>
                <c:pt idx="47">
                  <c:v>539</c:v>
                </c:pt>
                <c:pt idx="48">
                  <c:v>541</c:v>
                </c:pt>
                <c:pt idx="49">
                  <c:v>541</c:v>
                </c:pt>
                <c:pt idx="50">
                  <c:v>546</c:v>
                </c:pt>
                <c:pt idx="51">
                  <c:v>549</c:v>
                </c:pt>
                <c:pt idx="52">
                  <c:v>568</c:v>
                </c:pt>
                <c:pt idx="53">
                  <c:v>572</c:v>
                </c:pt>
                <c:pt idx="54">
                  <c:v>577</c:v>
                </c:pt>
                <c:pt idx="55">
                  <c:v>583</c:v>
                </c:pt>
                <c:pt idx="56">
                  <c:v>589</c:v>
                </c:pt>
                <c:pt idx="57">
                  <c:v>591</c:v>
                </c:pt>
                <c:pt idx="58">
                  <c:v>593</c:v>
                </c:pt>
                <c:pt idx="59">
                  <c:v>595</c:v>
                </c:pt>
                <c:pt idx="60">
                  <c:v>597</c:v>
                </c:pt>
                <c:pt idx="61">
                  <c:v>598</c:v>
                </c:pt>
                <c:pt idx="62">
                  <c:v>600</c:v>
                </c:pt>
                <c:pt idx="63">
                  <c:v>600</c:v>
                </c:pt>
                <c:pt idx="64">
                  <c:v>602</c:v>
                </c:pt>
                <c:pt idx="65">
                  <c:v>604</c:v>
                </c:pt>
                <c:pt idx="66">
                  <c:v>606</c:v>
                </c:pt>
                <c:pt idx="67">
                  <c:v>606</c:v>
                </c:pt>
                <c:pt idx="68">
                  <c:v>607</c:v>
                </c:pt>
                <c:pt idx="69">
                  <c:v>607</c:v>
                </c:pt>
                <c:pt idx="70" formatCode="0">
                  <c:v>607</c:v>
                </c:pt>
                <c:pt idx="71">
                  <c:v>608</c:v>
                </c:pt>
                <c:pt idx="72">
                  <c:v>608</c:v>
                </c:pt>
                <c:pt idx="73">
                  <c:v>610</c:v>
                </c:pt>
                <c:pt idx="74">
                  <c:v>611</c:v>
                </c:pt>
                <c:pt idx="75">
                  <c:v>611</c:v>
                </c:pt>
                <c:pt idx="76">
                  <c:v>611</c:v>
                </c:pt>
                <c:pt idx="77">
                  <c:v>611</c:v>
                </c:pt>
                <c:pt idx="78">
                  <c:v>611</c:v>
                </c:pt>
                <c:pt idx="79">
                  <c:v>614</c:v>
                </c:pt>
                <c:pt idx="80">
                  <c:v>615</c:v>
                </c:pt>
                <c:pt idx="81">
                  <c:v>615</c:v>
                </c:pt>
                <c:pt idx="82">
                  <c:v>616</c:v>
                </c:pt>
                <c:pt idx="83">
                  <c:v>616</c:v>
                </c:pt>
                <c:pt idx="84">
                  <c:v>618</c:v>
                </c:pt>
                <c:pt idx="85" formatCode="0">
                  <c:v>619</c:v>
                </c:pt>
                <c:pt idx="86">
                  <c:v>621</c:v>
                </c:pt>
                <c:pt idx="87">
                  <c:v>625</c:v>
                </c:pt>
                <c:pt idx="88">
                  <c:v>629</c:v>
                </c:pt>
                <c:pt idx="89">
                  <c:v>629</c:v>
                </c:pt>
                <c:pt idx="90">
                  <c:v>630</c:v>
                </c:pt>
                <c:pt idx="91">
                  <c:v>630</c:v>
                </c:pt>
                <c:pt idx="92">
                  <c:v>632</c:v>
                </c:pt>
                <c:pt idx="93">
                  <c:v>632</c:v>
                </c:pt>
                <c:pt idx="94">
                  <c:v>633</c:v>
                </c:pt>
                <c:pt idx="95">
                  <c:v>632</c:v>
                </c:pt>
                <c:pt idx="96">
                  <c:v>632</c:v>
                </c:pt>
                <c:pt idx="97">
                  <c:v>632</c:v>
                </c:pt>
                <c:pt idx="98">
                  <c:v>632</c:v>
                </c:pt>
                <c:pt idx="99">
                  <c:v>633</c:v>
                </c:pt>
                <c:pt idx="100">
                  <c:v>635</c:v>
                </c:pt>
                <c:pt idx="101">
                  <c:v>635</c:v>
                </c:pt>
                <c:pt idx="102">
                  <c:v>636</c:v>
                </c:pt>
                <c:pt idx="103">
                  <c:v>636</c:v>
                </c:pt>
                <c:pt idx="104">
                  <c:v>636</c:v>
                </c:pt>
                <c:pt idx="105">
                  <c:v>633</c:v>
                </c:pt>
                <c:pt idx="106">
                  <c:v>633</c:v>
                </c:pt>
                <c:pt idx="107">
                  <c:v>635</c:v>
                </c:pt>
                <c:pt idx="108">
                  <c:v>635</c:v>
                </c:pt>
                <c:pt idx="109">
                  <c:v>636</c:v>
                </c:pt>
                <c:pt idx="110">
                  <c:v>637</c:v>
                </c:pt>
                <c:pt idx="111">
                  <c:v>637</c:v>
                </c:pt>
                <c:pt idx="112">
                  <c:v>637</c:v>
                </c:pt>
                <c:pt idx="113">
                  <c:v>638</c:v>
                </c:pt>
                <c:pt idx="114">
                  <c:v>638</c:v>
                </c:pt>
                <c:pt idx="115">
                  <c:v>639</c:v>
                </c:pt>
                <c:pt idx="116">
                  <c:v>639</c:v>
                </c:pt>
                <c:pt idx="117">
                  <c:v>640</c:v>
                </c:pt>
                <c:pt idx="118">
                  <c:v>640</c:v>
                </c:pt>
                <c:pt idx="119">
                  <c:v>641</c:v>
                </c:pt>
                <c:pt idx="120">
                  <c:v>641</c:v>
                </c:pt>
                <c:pt idx="121">
                  <c:v>643</c:v>
                </c:pt>
                <c:pt idx="122">
                  <c:v>644</c:v>
                </c:pt>
                <c:pt idx="123">
                  <c:v>645</c:v>
                </c:pt>
                <c:pt idx="124">
                  <c:v>645</c:v>
                </c:pt>
                <c:pt idx="125">
                  <c:v>645</c:v>
                </c:pt>
                <c:pt idx="126">
                  <c:v>645</c:v>
                </c:pt>
                <c:pt idx="127">
                  <c:v>647</c:v>
                </c:pt>
                <c:pt idx="128">
                  <c:v>647</c:v>
                </c:pt>
                <c:pt idx="129">
                  <c:v>649</c:v>
                </c:pt>
                <c:pt idx="130">
                  <c:v>649</c:v>
                </c:pt>
                <c:pt idx="131">
                  <c:v>649</c:v>
                </c:pt>
                <c:pt idx="132">
                  <c:v>650</c:v>
                </c:pt>
                <c:pt idx="133">
                  <c:v>650</c:v>
                </c:pt>
                <c:pt idx="134">
                  <c:v>651</c:v>
                </c:pt>
                <c:pt idx="135">
                  <c:v>652</c:v>
                </c:pt>
                <c:pt idx="136">
                  <c:v>654</c:v>
                </c:pt>
                <c:pt idx="137">
                  <c:v>655</c:v>
                </c:pt>
                <c:pt idx="138">
                  <c:v>659</c:v>
                </c:pt>
                <c:pt idx="139">
                  <c:v>660</c:v>
                </c:pt>
                <c:pt idx="140">
                  <c:v>659</c:v>
                </c:pt>
                <c:pt idx="141">
                  <c:v>659</c:v>
                </c:pt>
                <c:pt idx="142">
                  <c:v>659</c:v>
                </c:pt>
                <c:pt idx="143">
                  <c:v>660</c:v>
                </c:pt>
                <c:pt idx="144">
                  <c:v>663</c:v>
                </c:pt>
                <c:pt idx="145">
                  <c:v>665</c:v>
                </c:pt>
                <c:pt idx="146">
                  <c:v>679</c:v>
                </c:pt>
                <c:pt idx="147">
                  <c:v>693</c:v>
                </c:pt>
                <c:pt idx="148">
                  <c:v>704</c:v>
                </c:pt>
                <c:pt idx="149">
                  <c:v>713</c:v>
                </c:pt>
                <c:pt idx="150">
                  <c:v>723</c:v>
                </c:pt>
                <c:pt idx="151">
                  <c:v>728</c:v>
                </c:pt>
                <c:pt idx="152">
                  <c:v>734</c:v>
                </c:pt>
                <c:pt idx="153">
                  <c:v>745</c:v>
                </c:pt>
                <c:pt idx="154">
                  <c:v>757</c:v>
                </c:pt>
                <c:pt idx="155">
                  <c:v>765</c:v>
                </c:pt>
                <c:pt idx="156">
                  <c:v>769</c:v>
                </c:pt>
                <c:pt idx="157">
                  <c:v>773</c:v>
                </c:pt>
                <c:pt idx="158">
                  <c:v>779</c:v>
                </c:pt>
                <c:pt idx="159">
                  <c:v>786</c:v>
                </c:pt>
                <c:pt idx="160">
                  <c:v>791</c:v>
                </c:pt>
                <c:pt idx="161">
                  <c:v>795</c:v>
                </c:pt>
                <c:pt idx="162">
                  <c:v>803</c:v>
                </c:pt>
                <c:pt idx="163">
                  <c:v>806</c:v>
                </c:pt>
                <c:pt idx="164">
                  <c:v>809</c:v>
                </c:pt>
                <c:pt idx="165">
                  <c:v>816</c:v>
                </c:pt>
                <c:pt idx="166">
                  <c:v>821</c:v>
                </c:pt>
                <c:pt idx="167">
                  <c:v>826</c:v>
                </c:pt>
                <c:pt idx="168">
                  <c:v>827</c:v>
                </c:pt>
                <c:pt idx="169">
                  <c:v>829</c:v>
                </c:pt>
                <c:pt idx="170">
                  <c:v>834</c:v>
                </c:pt>
                <c:pt idx="171">
                  <c:v>840</c:v>
                </c:pt>
                <c:pt idx="172">
                  <c:v>842</c:v>
                </c:pt>
              </c:numCache>
            </c:numRef>
          </c:val>
          <c:smooth val="0"/>
          <c:extLst>
            <c:ext xmlns:c16="http://schemas.microsoft.com/office/drawing/2014/chart" uri="{C3380CC4-5D6E-409C-BE32-E72D297353CC}">
              <c16:uniqueId val="{00000009-D494-4000-82F3-B2170E27C78D}"/>
            </c:ext>
          </c:extLst>
        </c:ser>
        <c:ser>
          <c:idx val="11"/>
          <c:order val="13"/>
          <c:tx>
            <c:strRef>
              <c:f>Provinces!$C$62</c:f>
              <c:strCache>
                <c:ptCount val="1"/>
                <c:pt idx="0">
                  <c:v>Groningen</c:v>
                </c:pt>
              </c:strCache>
            </c:strRef>
          </c:tx>
          <c:spPr>
            <a:ln w="38100" cap="rnd">
              <a:solidFill>
                <a:schemeClr val="accent6">
                  <a:lumMod val="75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206</c:v>
                </c:pt>
                <c:pt idx="191">
                  <c:v>207</c:v>
                </c:pt>
                <c:pt idx="192">
                  <c:v>208</c:v>
                </c:pt>
                <c:pt idx="193">
                  <c:v>209</c:v>
                </c:pt>
                <c:pt idx="194">
                  <c:v>210</c:v>
                </c:pt>
                <c:pt idx="195">
                  <c:v>211</c:v>
                </c:pt>
                <c:pt idx="196">
                  <c:v>212</c:v>
                </c:pt>
                <c:pt idx="197">
                  <c:v>213</c:v>
                </c:pt>
                <c:pt idx="198">
                  <c:v>214</c:v>
                </c:pt>
                <c:pt idx="199">
                  <c:v>215</c:v>
                </c:pt>
                <c:pt idx="200">
                  <c:v>216</c:v>
                </c:pt>
                <c:pt idx="201">
                  <c:v>217</c:v>
                </c:pt>
                <c:pt idx="202">
                  <c:v>218</c:v>
                </c:pt>
                <c:pt idx="203">
                  <c:v>219</c:v>
                </c:pt>
                <c:pt idx="204">
                  <c:v>220</c:v>
                </c:pt>
                <c:pt idx="205">
                  <c:v>221</c:v>
                </c:pt>
              </c:numCache>
            </c:numRef>
          </c:cat>
          <c:val>
            <c:numRef>
              <c:extLst>
                <c:ext xmlns:c15="http://schemas.microsoft.com/office/drawing/2012/chart" uri="{02D57815-91ED-43cb-92C2-25804820EDAC}">
                  <c15:fullRef>
                    <c15:sqref>Provinces!$T$62:$HQ$62</c15:sqref>
                  </c15:fullRef>
                </c:ext>
              </c:extLst>
              <c:f>Provinces!$T$62:$HA$62</c:f>
              <c:numCache>
                <c:formatCode>General</c:formatCode>
                <c:ptCount val="190"/>
                <c:pt idx="0">
                  <c:v>29</c:v>
                </c:pt>
                <c:pt idx="1">
                  <c:v>44</c:v>
                </c:pt>
                <c:pt idx="2">
                  <c:v>48</c:v>
                </c:pt>
                <c:pt idx="3">
                  <c:v>58</c:v>
                </c:pt>
                <c:pt idx="4">
                  <c:v>69</c:v>
                </c:pt>
                <c:pt idx="5">
                  <c:v>69</c:v>
                </c:pt>
                <c:pt idx="6">
                  <c:v>83</c:v>
                </c:pt>
                <c:pt idx="7">
                  <c:v>113</c:v>
                </c:pt>
                <c:pt idx="8">
                  <c:v>124</c:v>
                </c:pt>
                <c:pt idx="9">
                  <c:v>135</c:v>
                </c:pt>
                <c:pt idx="10">
                  <c:v>143</c:v>
                </c:pt>
                <c:pt idx="11">
                  <c:v>148</c:v>
                </c:pt>
                <c:pt idx="12">
                  <c:v>159</c:v>
                </c:pt>
                <c:pt idx="13">
                  <c:v>167</c:v>
                </c:pt>
                <c:pt idx="14" formatCode="0">
                  <c:v>173</c:v>
                </c:pt>
                <c:pt idx="15" formatCode="0">
                  <c:v>179</c:v>
                </c:pt>
                <c:pt idx="16" formatCode="0">
                  <c:v>186</c:v>
                </c:pt>
                <c:pt idx="17">
                  <c:v>199</c:v>
                </c:pt>
                <c:pt idx="18">
                  <c:v>203</c:v>
                </c:pt>
                <c:pt idx="19">
                  <c:v>210</c:v>
                </c:pt>
                <c:pt idx="20">
                  <c:v>223</c:v>
                </c:pt>
                <c:pt idx="21">
                  <c:v>231</c:v>
                </c:pt>
                <c:pt idx="22">
                  <c:v>243</c:v>
                </c:pt>
                <c:pt idx="23">
                  <c:v>257</c:v>
                </c:pt>
                <c:pt idx="24">
                  <c:v>267</c:v>
                </c:pt>
                <c:pt idx="25">
                  <c:v>275</c:v>
                </c:pt>
                <c:pt idx="26">
                  <c:v>276</c:v>
                </c:pt>
                <c:pt idx="27">
                  <c:v>281</c:v>
                </c:pt>
                <c:pt idx="28">
                  <c:v>286</c:v>
                </c:pt>
                <c:pt idx="29">
                  <c:v>292</c:v>
                </c:pt>
                <c:pt idx="30">
                  <c:v>295</c:v>
                </c:pt>
                <c:pt idx="31">
                  <c:v>300</c:v>
                </c:pt>
                <c:pt idx="32">
                  <c:v>304</c:v>
                </c:pt>
                <c:pt idx="33">
                  <c:v>308</c:v>
                </c:pt>
                <c:pt idx="34">
                  <c:v>311</c:v>
                </c:pt>
                <c:pt idx="35">
                  <c:v>315</c:v>
                </c:pt>
                <c:pt idx="36">
                  <c:v>324</c:v>
                </c:pt>
                <c:pt idx="37">
                  <c:v>327</c:v>
                </c:pt>
                <c:pt idx="38">
                  <c:v>327</c:v>
                </c:pt>
                <c:pt idx="39">
                  <c:v>327</c:v>
                </c:pt>
                <c:pt idx="40">
                  <c:v>327</c:v>
                </c:pt>
                <c:pt idx="41">
                  <c:v>328</c:v>
                </c:pt>
                <c:pt idx="42">
                  <c:v>331</c:v>
                </c:pt>
                <c:pt idx="43">
                  <c:v>334</c:v>
                </c:pt>
                <c:pt idx="44">
                  <c:v>334</c:v>
                </c:pt>
                <c:pt idx="45">
                  <c:v>334</c:v>
                </c:pt>
                <c:pt idx="46">
                  <c:v>335</c:v>
                </c:pt>
                <c:pt idx="47">
                  <c:v>338</c:v>
                </c:pt>
                <c:pt idx="48">
                  <c:v>339</c:v>
                </c:pt>
                <c:pt idx="49">
                  <c:v>340</c:v>
                </c:pt>
                <c:pt idx="50">
                  <c:v>340</c:v>
                </c:pt>
                <c:pt idx="51">
                  <c:v>340</c:v>
                </c:pt>
                <c:pt idx="52">
                  <c:v>341</c:v>
                </c:pt>
                <c:pt idx="53">
                  <c:v>344</c:v>
                </c:pt>
                <c:pt idx="54">
                  <c:v>344</c:v>
                </c:pt>
                <c:pt idx="55">
                  <c:v>344</c:v>
                </c:pt>
                <c:pt idx="56">
                  <c:v>345</c:v>
                </c:pt>
                <c:pt idx="57">
                  <c:v>345</c:v>
                </c:pt>
                <c:pt idx="58">
                  <c:v>345</c:v>
                </c:pt>
                <c:pt idx="59">
                  <c:v>345</c:v>
                </c:pt>
                <c:pt idx="60">
                  <c:v>345</c:v>
                </c:pt>
                <c:pt idx="61">
                  <c:v>345</c:v>
                </c:pt>
                <c:pt idx="62">
                  <c:v>345</c:v>
                </c:pt>
                <c:pt idx="63">
                  <c:v>347</c:v>
                </c:pt>
                <c:pt idx="64">
                  <c:v>347</c:v>
                </c:pt>
                <c:pt idx="65">
                  <c:v>347</c:v>
                </c:pt>
                <c:pt idx="66">
                  <c:v>347</c:v>
                </c:pt>
                <c:pt idx="67">
                  <c:v>347</c:v>
                </c:pt>
                <c:pt idx="68" formatCode="0">
                  <c:v>347</c:v>
                </c:pt>
                <c:pt idx="69">
                  <c:v>347</c:v>
                </c:pt>
                <c:pt idx="70">
                  <c:v>348</c:v>
                </c:pt>
                <c:pt idx="71">
                  <c:v>348</c:v>
                </c:pt>
                <c:pt idx="72">
                  <c:v>349</c:v>
                </c:pt>
                <c:pt idx="73">
                  <c:v>350</c:v>
                </c:pt>
                <c:pt idx="74">
                  <c:v>350</c:v>
                </c:pt>
                <c:pt idx="75">
                  <c:v>350</c:v>
                </c:pt>
                <c:pt idx="76">
                  <c:v>350</c:v>
                </c:pt>
                <c:pt idx="77">
                  <c:v>351</c:v>
                </c:pt>
                <c:pt idx="78">
                  <c:v>351</c:v>
                </c:pt>
                <c:pt idx="79">
                  <c:v>353</c:v>
                </c:pt>
                <c:pt idx="80">
                  <c:v>353</c:v>
                </c:pt>
                <c:pt idx="81">
                  <c:v>353</c:v>
                </c:pt>
                <c:pt idx="82">
                  <c:v>353</c:v>
                </c:pt>
                <c:pt idx="83" formatCode="0">
                  <c:v>353</c:v>
                </c:pt>
                <c:pt idx="84">
                  <c:v>354</c:v>
                </c:pt>
                <c:pt idx="85">
                  <c:v>355</c:v>
                </c:pt>
                <c:pt idx="86">
                  <c:v>355</c:v>
                </c:pt>
                <c:pt idx="87">
                  <c:v>357</c:v>
                </c:pt>
                <c:pt idx="88">
                  <c:v>357</c:v>
                </c:pt>
                <c:pt idx="89">
                  <c:v>357</c:v>
                </c:pt>
                <c:pt idx="90">
                  <c:v>358</c:v>
                </c:pt>
                <c:pt idx="91">
                  <c:v>360</c:v>
                </c:pt>
                <c:pt idx="92">
                  <c:v>360</c:v>
                </c:pt>
                <c:pt idx="93">
                  <c:v>360</c:v>
                </c:pt>
                <c:pt idx="94">
                  <c:v>360</c:v>
                </c:pt>
                <c:pt idx="95">
                  <c:v>360</c:v>
                </c:pt>
                <c:pt idx="96">
                  <c:v>360</c:v>
                </c:pt>
                <c:pt idx="97">
                  <c:v>363</c:v>
                </c:pt>
                <c:pt idx="98">
                  <c:v>363</c:v>
                </c:pt>
                <c:pt idx="99">
                  <c:v>363</c:v>
                </c:pt>
                <c:pt idx="100">
                  <c:v>363</c:v>
                </c:pt>
                <c:pt idx="101">
                  <c:v>363</c:v>
                </c:pt>
                <c:pt idx="102">
                  <c:v>363</c:v>
                </c:pt>
                <c:pt idx="103">
                  <c:v>363</c:v>
                </c:pt>
                <c:pt idx="104">
                  <c:v>363</c:v>
                </c:pt>
                <c:pt idx="105">
                  <c:v>363</c:v>
                </c:pt>
                <c:pt idx="106">
                  <c:v>363</c:v>
                </c:pt>
                <c:pt idx="107">
                  <c:v>363</c:v>
                </c:pt>
                <c:pt idx="108">
                  <c:v>365</c:v>
                </c:pt>
                <c:pt idx="109">
                  <c:v>365</c:v>
                </c:pt>
                <c:pt idx="110">
                  <c:v>365</c:v>
                </c:pt>
                <c:pt idx="111">
                  <c:v>366</c:v>
                </c:pt>
                <c:pt idx="112">
                  <c:v>367</c:v>
                </c:pt>
                <c:pt idx="113">
                  <c:v>367</c:v>
                </c:pt>
                <c:pt idx="114">
                  <c:v>368</c:v>
                </c:pt>
                <c:pt idx="115">
                  <c:v>368</c:v>
                </c:pt>
                <c:pt idx="116">
                  <c:v>368</c:v>
                </c:pt>
                <c:pt idx="117">
                  <c:v>368</c:v>
                </c:pt>
                <c:pt idx="118">
                  <c:v>368</c:v>
                </c:pt>
                <c:pt idx="119">
                  <c:v>368</c:v>
                </c:pt>
                <c:pt idx="120">
                  <c:v>368</c:v>
                </c:pt>
                <c:pt idx="121">
                  <c:v>368</c:v>
                </c:pt>
                <c:pt idx="122">
                  <c:v>369</c:v>
                </c:pt>
                <c:pt idx="123">
                  <c:v>369</c:v>
                </c:pt>
                <c:pt idx="124">
                  <c:v>370</c:v>
                </c:pt>
                <c:pt idx="125">
                  <c:v>370</c:v>
                </c:pt>
                <c:pt idx="126">
                  <c:v>370</c:v>
                </c:pt>
                <c:pt idx="127">
                  <c:v>371</c:v>
                </c:pt>
                <c:pt idx="128">
                  <c:v>373</c:v>
                </c:pt>
                <c:pt idx="129">
                  <c:v>376</c:v>
                </c:pt>
                <c:pt idx="130">
                  <c:v>378</c:v>
                </c:pt>
                <c:pt idx="131">
                  <c:v>380</c:v>
                </c:pt>
                <c:pt idx="132">
                  <c:v>381</c:v>
                </c:pt>
                <c:pt idx="133">
                  <c:v>383</c:v>
                </c:pt>
                <c:pt idx="134">
                  <c:v>386</c:v>
                </c:pt>
                <c:pt idx="135">
                  <c:v>389</c:v>
                </c:pt>
                <c:pt idx="136">
                  <c:v>394</c:v>
                </c:pt>
                <c:pt idx="137">
                  <c:v>397</c:v>
                </c:pt>
                <c:pt idx="138">
                  <c:v>404</c:v>
                </c:pt>
                <c:pt idx="139">
                  <c:v>409</c:v>
                </c:pt>
                <c:pt idx="140">
                  <c:v>415</c:v>
                </c:pt>
                <c:pt idx="141">
                  <c:v>422</c:v>
                </c:pt>
                <c:pt idx="142">
                  <c:v>429</c:v>
                </c:pt>
                <c:pt idx="143">
                  <c:v>436</c:v>
                </c:pt>
                <c:pt idx="144">
                  <c:v>445</c:v>
                </c:pt>
                <c:pt idx="145">
                  <c:v>450</c:v>
                </c:pt>
                <c:pt idx="146">
                  <c:v>460</c:v>
                </c:pt>
                <c:pt idx="147">
                  <c:v>473</c:v>
                </c:pt>
                <c:pt idx="148">
                  <c:v>485</c:v>
                </c:pt>
                <c:pt idx="149">
                  <c:v>493</c:v>
                </c:pt>
                <c:pt idx="150">
                  <c:v>503</c:v>
                </c:pt>
                <c:pt idx="151">
                  <c:v>513</c:v>
                </c:pt>
                <c:pt idx="152">
                  <c:v>524</c:v>
                </c:pt>
                <c:pt idx="153">
                  <c:v>529</c:v>
                </c:pt>
                <c:pt idx="154">
                  <c:v>537</c:v>
                </c:pt>
                <c:pt idx="155">
                  <c:v>544</c:v>
                </c:pt>
                <c:pt idx="156">
                  <c:v>553</c:v>
                </c:pt>
                <c:pt idx="157">
                  <c:v>559</c:v>
                </c:pt>
                <c:pt idx="158">
                  <c:v>562</c:v>
                </c:pt>
                <c:pt idx="159">
                  <c:v>567</c:v>
                </c:pt>
                <c:pt idx="160">
                  <c:v>572</c:v>
                </c:pt>
                <c:pt idx="161">
                  <c:v>578</c:v>
                </c:pt>
                <c:pt idx="162">
                  <c:v>588</c:v>
                </c:pt>
                <c:pt idx="163">
                  <c:v>592</c:v>
                </c:pt>
                <c:pt idx="164">
                  <c:v>594</c:v>
                </c:pt>
                <c:pt idx="165">
                  <c:v>602</c:v>
                </c:pt>
                <c:pt idx="166">
                  <c:v>604</c:v>
                </c:pt>
                <c:pt idx="167">
                  <c:v>608</c:v>
                </c:pt>
                <c:pt idx="168">
                  <c:v>616</c:v>
                </c:pt>
                <c:pt idx="169">
                  <c:v>623</c:v>
                </c:pt>
                <c:pt idx="170">
                  <c:v>630</c:v>
                </c:pt>
              </c:numCache>
            </c:numRef>
          </c:val>
          <c:smooth val="0"/>
          <c:extLst>
            <c:ext xmlns:c16="http://schemas.microsoft.com/office/drawing/2014/chart" uri="{C3380CC4-5D6E-409C-BE32-E72D297353CC}">
              <c16:uniqueId val="{0000000A-D494-4000-82F3-B2170E27C78D}"/>
            </c:ext>
          </c:extLst>
        </c:ser>
        <c:ser>
          <c:idx val="0"/>
          <c:order val="14"/>
          <c:tx>
            <c:strRef>
              <c:f>Provinces!$C$63</c:f>
              <c:strCache>
                <c:ptCount val="1"/>
                <c:pt idx="0">
                  <c:v>Drenthe</c:v>
                </c:pt>
              </c:strCache>
            </c:strRef>
          </c:tx>
          <c:spPr>
            <a:ln w="38100" cap="rnd">
              <a:solidFill>
                <a:schemeClr val="tx1">
                  <a:lumMod val="50000"/>
                  <a:lumOff val="5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(Provinces!$D$50:$GK$50,Provinces!$HQ$50)</c:f>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209</c:v>
                </c:pt>
                <c:pt idx="191">
                  <c:v>210</c:v>
                </c:pt>
                <c:pt idx="192">
                  <c:v>211</c:v>
                </c:pt>
                <c:pt idx="193">
                  <c:v>212</c:v>
                </c:pt>
                <c:pt idx="194">
                  <c:v>213</c:v>
                </c:pt>
                <c:pt idx="195">
                  <c:v>214</c:v>
                </c:pt>
                <c:pt idx="196">
                  <c:v>215</c:v>
                </c:pt>
                <c:pt idx="197">
                  <c:v>216</c:v>
                </c:pt>
                <c:pt idx="198">
                  <c:v>217</c:v>
                </c:pt>
                <c:pt idx="199">
                  <c:v>218</c:v>
                </c:pt>
                <c:pt idx="200">
                  <c:v>219</c:v>
                </c:pt>
                <c:pt idx="201">
                  <c:v>220</c:v>
                </c:pt>
                <c:pt idx="202">
                  <c:v>221</c:v>
                </c:pt>
              </c:numCache>
            </c:numRef>
          </c:cat>
          <c:val>
            <c:numRef>
              <c:extLst>
                <c:ext xmlns:c15="http://schemas.microsoft.com/office/drawing/2012/chart" uri="{02D57815-91ED-43cb-92C2-25804820EDAC}">
                  <c15:fullRef>
                    <c15:sqref>Provinces!$Q$63:$HQ$63</c15:sqref>
                  </c15:fullRef>
                </c:ext>
              </c:extLst>
              <c:f>Provinces!$Q$63:$GX$63</c:f>
              <c:numCache>
                <c:formatCode>General</c:formatCode>
                <c:ptCount val="190"/>
                <c:pt idx="0">
                  <c:v>17</c:v>
                </c:pt>
                <c:pt idx="1">
                  <c:v>19</c:v>
                </c:pt>
                <c:pt idx="2">
                  <c:v>24</c:v>
                </c:pt>
                <c:pt idx="3">
                  <c:v>27</c:v>
                </c:pt>
                <c:pt idx="4">
                  <c:v>39</c:v>
                </c:pt>
                <c:pt idx="5">
                  <c:v>39</c:v>
                </c:pt>
                <c:pt idx="6">
                  <c:v>43</c:v>
                </c:pt>
                <c:pt idx="7">
                  <c:v>50</c:v>
                </c:pt>
                <c:pt idx="8">
                  <c:v>56</c:v>
                </c:pt>
                <c:pt idx="9">
                  <c:v>61</c:v>
                </c:pt>
                <c:pt idx="10">
                  <c:v>73</c:v>
                </c:pt>
                <c:pt idx="11">
                  <c:v>82</c:v>
                </c:pt>
                <c:pt idx="12">
                  <c:v>99</c:v>
                </c:pt>
                <c:pt idx="13">
                  <c:v>114</c:v>
                </c:pt>
                <c:pt idx="14">
                  <c:v>118</c:v>
                </c:pt>
                <c:pt idx="15">
                  <c:v>127</c:v>
                </c:pt>
                <c:pt idx="16">
                  <c:v>148</c:v>
                </c:pt>
                <c:pt idx="17" formatCode="0">
                  <c:v>163</c:v>
                </c:pt>
                <c:pt idx="18" formatCode="0">
                  <c:v>174</c:v>
                </c:pt>
                <c:pt idx="19" formatCode="0">
                  <c:v>194</c:v>
                </c:pt>
                <c:pt idx="20">
                  <c:v>210</c:v>
                </c:pt>
                <c:pt idx="21">
                  <c:v>218</c:v>
                </c:pt>
                <c:pt idx="22">
                  <c:v>221</c:v>
                </c:pt>
                <c:pt idx="23">
                  <c:v>235</c:v>
                </c:pt>
                <c:pt idx="24">
                  <c:v>253</c:v>
                </c:pt>
                <c:pt idx="25">
                  <c:v>277</c:v>
                </c:pt>
                <c:pt idx="26">
                  <c:v>298</c:v>
                </c:pt>
                <c:pt idx="27">
                  <c:v>313</c:v>
                </c:pt>
                <c:pt idx="28">
                  <c:v>322</c:v>
                </c:pt>
                <c:pt idx="29">
                  <c:v>328</c:v>
                </c:pt>
                <c:pt idx="30">
                  <c:v>335</c:v>
                </c:pt>
                <c:pt idx="31">
                  <c:v>346</c:v>
                </c:pt>
                <c:pt idx="32">
                  <c:v>359</c:v>
                </c:pt>
                <c:pt idx="33">
                  <c:v>377</c:v>
                </c:pt>
                <c:pt idx="34">
                  <c:v>389</c:v>
                </c:pt>
                <c:pt idx="35">
                  <c:v>398</c:v>
                </c:pt>
                <c:pt idx="36">
                  <c:v>403</c:v>
                </c:pt>
                <c:pt idx="37">
                  <c:v>408</c:v>
                </c:pt>
                <c:pt idx="38">
                  <c:v>424</c:v>
                </c:pt>
                <c:pt idx="39">
                  <c:v>440</c:v>
                </c:pt>
                <c:pt idx="40">
                  <c:v>452</c:v>
                </c:pt>
                <c:pt idx="41">
                  <c:v>452</c:v>
                </c:pt>
                <c:pt idx="42">
                  <c:v>464</c:v>
                </c:pt>
                <c:pt idx="43">
                  <c:v>464</c:v>
                </c:pt>
                <c:pt idx="44">
                  <c:v>468</c:v>
                </c:pt>
                <c:pt idx="45">
                  <c:v>474</c:v>
                </c:pt>
                <c:pt idx="46">
                  <c:v>476</c:v>
                </c:pt>
                <c:pt idx="47">
                  <c:v>482</c:v>
                </c:pt>
                <c:pt idx="48">
                  <c:v>483</c:v>
                </c:pt>
                <c:pt idx="49">
                  <c:v>487</c:v>
                </c:pt>
                <c:pt idx="50">
                  <c:v>491</c:v>
                </c:pt>
                <c:pt idx="51">
                  <c:v>493</c:v>
                </c:pt>
                <c:pt idx="52">
                  <c:v>493</c:v>
                </c:pt>
                <c:pt idx="53">
                  <c:v>494</c:v>
                </c:pt>
                <c:pt idx="54">
                  <c:v>495</c:v>
                </c:pt>
                <c:pt idx="55">
                  <c:v>496</c:v>
                </c:pt>
                <c:pt idx="56">
                  <c:v>497</c:v>
                </c:pt>
                <c:pt idx="57">
                  <c:v>498</c:v>
                </c:pt>
                <c:pt idx="58">
                  <c:v>499</c:v>
                </c:pt>
                <c:pt idx="59">
                  <c:v>499</c:v>
                </c:pt>
                <c:pt idx="60">
                  <c:v>500</c:v>
                </c:pt>
                <c:pt idx="61">
                  <c:v>500</c:v>
                </c:pt>
                <c:pt idx="62">
                  <c:v>500</c:v>
                </c:pt>
                <c:pt idx="63">
                  <c:v>501</c:v>
                </c:pt>
                <c:pt idx="64">
                  <c:v>501</c:v>
                </c:pt>
                <c:pt idx="65">
                  <c:v>503</c:v>
                </c:pt>
                <c:pt idx="66">
                  <c:v>503</c:v>
                </c:pt>
                <c:pt idx="67">
                  <c:v>505</c:v>
                </c:pt>
                <c:pt idx="68">
                  <c:v>508</c:v>
                </c:pt>
                <c:pt idx="69">
                  <c:v>508</c:v>
                </c:pt>
                <c:pt idx="70">
                  <c:v>509</c:v>
                </c:pt>
                <c:pt idx="71" formatCode="0">
                  <c:v>509</c:v>
                </c:pt>
                <c:pt idx="72">
                  <c:v>509</c:v>
                </c:pt>
                <c:pt idx="73">
                  <c:v>509</c:v>
                </c:pt>
                <c:pt idx="74">
                  <c:v>509</c:v>
                </c:pt>
                <c:pt idx="75">
                  <c:v>509</c:v>
                </c:pt>
                <c:pt idx="76">
                  <c:v>513</c:v>
                </c:pt>
                <c:pt idx="77">
                  <c:v>513</c:v>
                </c:pt>
                <c:pt idx="78">
                  <c:v>515</c:v>
                </c:pt>
                <c:pt idx="79">
                  <c:v>515</c:v>
                </c:pt>
                <c:pt idx="80">
                  <c:v>517</c:v>
                </c:pt>
                <c:pt idx="81">
                  <c:v>520</c:v>
                </c:pt>
                <c:pt idx="82">
                  <c:v>521</c:v>
                </c:pt>
                <c:pt idx="83">
                  <c:v>525</c:v>
                </c:pt>
                <c:pt idx="84">
                  <c:v>525</c:v>
                </c:pt>
                <c:pt idx="85">
                  <c:v>525</c:v>
                </c:pt>
                <c:pt idx="86" formatCode="0">
                  <c:v>526</c:v>
                </c:pt>
                <c:pt idx="87">
                  <c:v>528</c:v>
                </c:pt>
                <c:pt idx="88">
                  <c:v>527</c:v>
                </c:pt>
                <c:pt idx="89">
                  <c:v>527</c:v>
                </c:pt>
                <c:pt idx="90">
                  <c:v>530</c:v>
                </c:pt>
                <c:pt idx="91">
                  <c:v>531</c:v>
                </c:pt>
                <c:pt idx="92">
                  <c:v>531</c:v>
                </c:pt>
                <c:pt idx="93">
                  <c:v>533</c:v>
                </c:pt>
                <c:pt idx="94">
                  <c:v>534</c:v>
                </c:pt>
                <c:pt idx="95">
                  <c:v>534</c:v>
                </c:pt>
                <c:pt idx="96">
                  <c:v>535</c:v>
                </c:pt>
                <c:pt idx="97">
                  <c:v>535</c:v>
                </c:pt>
                <c:pt idx="98">
                  <c:v>535</c:v>
                </c:pt>
                <c:pt idx="99">
                  <c:v>535</c:v>
                </c:pt>
                <c:pt idx="100">
                  <c:v>535</c:v>
                </c:pt>
                <c:pt idx="101">
                  <c:v>535</c:v>
                </c:pt>
                <c:pt idx="102">
                  <c:v>535</c:v>
                </c:pt>
                <c:pt idx="103">
                  <c:v>535</c:v>
                </c:pt>
                <c:pt idx="104">
                  <c:v>535</c:v>
                </c:pt>
                <c:pt idx="105">
                  <c:v>535</c:v>
                </c:pt>
                <c:pt idx="106">
                  <c:v>535</c:v>
                </c:pt>
                <c:pt idx="107">
                  <c:v>535</c:v>
                </c:pt>
                <c:pt idx="108">
                  <c:v>536</c:v>
                </c:pt>
                <c:pt idx="109">
                  <c:v>536</c:v>
                </c:pt>
                <c:pt idx="110">
                  <c:v>534</c:v>
                </c:pt>
                <c:pt idx="111">
                  <c:v>534</c:v>
                </c:pt>
                <c:pt idx="112">
                  <c:v>533</c:v>
                </c:pt>
                <c:pt idx="113">
                  <c:v>533</c:v>
                </c:pt>
                <c:pt idx="114">
                  <c:v>534</c:v>
                </c:pt>
                <c:pt idx="115">
                  <c:v>533</c:v>
                </c:pt>
                <c:pt idx="116">
                  <c:v>534</c:v>
                </c:pt>
                <c:pt idx="117">
                  <c:v>534</c:v>
                </c:pt>
                <c:pt idx="118">
                  <c:v>534</c:v>
                </c:pt>
                <c:pt idx="119">
                  <c:v>534</c:v>
                </c:pt>
                <c:pt idx="120">
                  <c:v>534</c:v>
                </c:pt>
                <c:pt idx="121">
                  <c:v>536</c:v>
                </c:pt>
                <c:pt idx="122">
                  <c:v>536</c:v>
                </c:pt>
                <c:pt idx="123">
                  <c:v>538</c:v>
                </c:pt>
                <c:pt idx="124">
                  <c:v>541</c:v>
                </c:pt>
                <c:pt idx="125">
                  <c:v>541</c:v>
                </c:pt>
                <c:pt idx="126">
                  <c:v>541</c:v>
                </c:pt>
                <c:pt idx="127">
                  <c:v>542</c:v>
                </c:pt>
                <c:pt idx="128">
                  <c:v>544</c:v>
                </c:pt>
                <c:pt idx="129">
                  <c:v>547</c:v>
                </c:pt>
                <c:pt idx="130">
                  <c:v>548</c:v>
                </c:pt>
                <c:pt idx="131">
                  <c:v>550</c:v>
                </c:pt>
                <c:pt idx="132">
                  <c:v>551</c:v>
                </c:pt>
                <c:pt idx="133">
                  <c:v>551</c:v>
                </c:pt>
                <c:pt idx="134">
                  <c:v>551</c:v>
                </c:pt>
                <c:pt idx="135">
                  <c:v>551</c:v>
                </c:pt>
                <c:pt idx="136">
                  <c:v>552</c:v>
                </c:pt>
                <c:pt idx="137">
                  <c:v>553</c:v>
                </c:pt>
                <c:pt idx="138">
                  <c:v>554</c:v>
                </c:pt>
                <c:pt idx="139">
                  <c:v>555</c:v>
                </c:pt>
                <c:pt idx="140">
                  <c:v>556</c:v>
                </c:pt>
                <c:pt idx="141">
                  <c:v>556</c:v>
                </c:pt>
                <c:pt idx="142">
                  <c:v>561</c:v>
                </c:pt>
                <c:pt idx="143">
                  <c:v>564</c:v>
                </c:pt>
                <c:pt idx="144">
                  <c:v>565</c:v>
                </c:pt>
                <c:pt idx="145">
                  <c:v>568</c:v>
                </c:pt>
                <c:pt idx="146">
                  <c:v>573</c:v>
                </c:pt>
                <c:pt idx="147">
                  <c:v>573</c:v>
                </c:pt>
                <c:pt idx="148">
                  <c:v>575</c:v>
                </c:pt>
                <c:pt idx="149">
                  <c:v>577</c:v>
                </c:pt>
                <c:pt idx="150">
                  <c:v>580</c:v>
                </c:pt>
                <c:pt idx="151">
                  <c:v>581</c:v>
                </c:pt>
                <c:pt idx="152">
                  <c:v>583</c:v>
                </c:pt>
                <c:pt idx="153">
                  <c:v>584</c:v>
                </c:pt>
                <c:pt idx="154">
                  <c:v>587</c:v>
                </c:pt>
                <c:pt idx="155">
                  <c:v>588</c:v>
                </c:pt>
                <c:pt idx="156">
                  <c:v>589</c:v>
                </c:pt>
                <c:pt idx="157">
                  <c:v>592</c:v>
                </c:pt>
                <c:pt idx="158">
                  <c:v>594</c:v>
                </c:pt>
                <c:pt idx="159">
                  <c:v>597</c:v>
                </c:pt>
                <c:pt idx="160">
                  <c:v>601</c:v>
                </c:pt>
                <c:pt idx="161">
                  <c:v>601</c:v>
                </c:pt>
                <c:pt idx="162">
                  <c:v>604</c:v>
                </c:pt>
                <c:pt idx="163">
                  <c:v>605</c:v>
                </c:pt>
                <c:pt idx="164">
                  <c:v>607</c:v>
                </c:pt>
                <c:pt idx="165">
                  <c:v>608</c:v>
                </c:pt>
                <c:pt idx="166">
                  <c:v>609</c:v>
                </c:pt>
                <c:pt idx="167">
                  <c:v>611</c:v>
                </c:pt>
                <c:pt idx="168">
                  <c:v>612</c:v>
                </c:pt>
                <c:pt idx="169">
                  <c:v>612</c:v>
                </c:pt>
                <c:pt idx="170">
                  <c:v>612</c:v>
                </c:pt>
                <c:pt idx="171">
                  <c:v>614</c:v>
                </c:pt>
                <c:pt idx="172">
                  <c:v>617</c:v>
                </c:pt>
                <c:pt idx="173">
                  <c:v>619</c:v>
                </c:pt>
              </c:numCache>
            </c:numRef>
          </c:val>
          <c:smooth val="0"/>
          <c:extLst>
            <c:ext xmlns:c16="http://schemas.microsoft.com/office/drawing/2014/chart" uri="{C3380CC4-5D6E-409C-BE32-E72D297353CC}">
              <c16:uniqueId val="{0000000B-D494-4000-82F3-B2170E27C78D}"/>
            </c:ext>
          </c:extLst>
        </c:ser>
        <c:dLbls>
          <c:dLblPos val="ctr"/>
          <c:showLegendKey val="0"/>
          <c:showVal val="1"/>
          <c:showCatName val="0"/>
          <c:showSerName val="0"/>
          <c:showPercent val="0"/>
          <c:showBubbleSize val="0"/>
        </c:dLbls>
        <c:smooth val="0"/>
        <c:axId val="615351552"/>
        <c:axId val="615358112"/>
        <c:extLst>
          <c:ext xmlns:c15="http://schemas.microsoft.com/office/drawing/2012/chart" uri="{02D57815-91ED-43cb-92C2-25804820EDAC}">
            <c15:filteredLineSeries>
              <c15:ser>
                <c:idx val="13"/>
                <c:order val="0"/>
                <c:tx>
                  <c:strRef>
                    <c:extLst>
                      <c:ext uri="{02D57815-91ED-43cb-92C2-25804820EDAC}">
                        <c15:formulaRef>
                          <c15:sqref>Provinces!$C$140</c15:sqref>
                        </c15:formulaRef>
                      </c:ext>
                    </c:extLst>
                    <c:strCache>
                      <c:ptCount val="1"/>
                      <c:pt idx="0">
                        <c:v>3 days</c:v>
                      </c:pt>
                    </c:strCache>
                  </c:strRef>
                </c:tx>
                <c:spPr>
                  <a:ln w="19050" cap="rnd">
                    <a:solidFill>
                      <a:schemeClr val="bg1">
                        <a:lumMod val="75000"/>
                      </a:schemeClr>
                    </a:solidFill>
                    <a:prstDash val="dash"/>
                    <a:round/>
                  </a:ln>
                  <a:effectLst/>
                </c:spPr>
                <c:marker>
                  <c:symbol val="none"/>
                </c:marker>
                <c:dLbls>
                  <c:delete val="1"/>
                </c:dLbls>
                <c:cat>
                  <c:numRef>
                    <c:extLst>
                      <c:ext uri="{02D57815-91ED-43cb-92C2-25804820EDAC}">
                        <c15:fullRef>
                          <c15:sqref>Provinces!$D$50:$HQ$50</c15:sqref>
                        </c15:fullRef>
                        <c15:formulaRef>
                          <c15:sqref>(Provinces!$D$50:$GK$50,Provinces!$HQ$50)</c15:sqref>
                        </c15:formulaRef>
                      </c:ext>
                    </c:extLst>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numCache>
                  </c:numRef>
                </c:cat>
                <c:val>
                  <c:numRef>
                    <c:extLst>
                      <c:ext uri="{02D57815-91ED-43cb-92C2-25804820EDAC}">
                        <c15:fullRef>
                          <c15:sqref>Provinces!$D$140:$AM$140</c15:sqref>
                        </c15:fullRef>
                        <c15:formulaRef>
                          <c15:sqref>Provinces!$D$140:$AM$140</c15:sqref>
                        </c15:formulaRef>
                      </c:ext>
                    </c:extLst>
                    <c:numCache>
                      <c:formatCode>0</c:formatCode>
                      <c:ptCount val="36"/>
                      <c:pt idx="0" formatCode="General">
                        <c:v>16</c:v>
                      </c:pt>
                      <c:pt idx="1">
                        <c:v>20.158719999999999</c:v>
                      </c:pt>
                      <c:pt idx="2">
                        <c:v>25.398374502399996</c:v>
                      </c:pt>
                      <c:pt idx="3">
                        <c:v>31.999920003063799</c:v>
                      </c:pt>
                      <c:pt idx="4">
                        <c:v>40.317339210260137</c:v>
                      </c:pt>
                      <c:pt idx="5">
                        <c:v>50.796622017790952</c:v>
                      </c:pt>
                      <c:pt idx="6">
                        <c:v>63.999680012655176</c:v>
                      </c:pt>
                      <c:pt idx="7">
                        <c:v>80.634476841544512</c:v>
                      </c:pt>
                      <c:pt idx="8">
                        <c:v>101.59299006219875</c:v>
                      </c:pt>
                      <c:pt idx="9">
                        <c:v>127.99904003916545</c:v>
                      </c:pt>
                      <c:pt idx="10">
                        <c:v>161.26855052614533</c:v>
                      </c:pt>
                      <c:pt idx="11">
                        <c:v>203.18547217890102</c:v>
                      </c:pt>
                      <c:pt idx="12">
                        <c:v>255.99744010764095</c:v>
                      </c:pt>
                      <c:pt idx="13">
                        <c:v>322.53629474041895</c:v>
                      </c:pt>
                      <c:pt idx="14">
                        <c:v>406.36992846934862</c:v>
                      </c:pt>
                      <c:pt idx="15">
                        <c:v>511.99360027710168</c:v>
                      </c:pt>
                      <c:pt idx="16">
                        <c:v>645.07097686112593</c:v>
                      </c:pt>
                      <c:pt idx="17">
                        <c:v>812.7378251668697</c:v>
                      </c:pt>
                      <c:pt idx="18">
                        <c:v>1023.9846406842424</c:v>
                      </c:pt>
                      <c:pt idx="19">
                        <c:v>1290.1387284908906</c:v>
                      </c:pt>
                      <c:pt idx="20">
                        <c:v>1625.4715868002427</c:v>
                      </c:pt>
                      <c:pt idx="21">
                        <c:v>2047.9641616413617</c:v>
                      </c:pt>
                      <c:pt idx="22">
                        <c:v>2580.2710065351844</c:v>
                      </c:pt>
                      <c:pt idx="23">
                        <c:v>3250.9350465538091</c:v>
                      </c:pt>
                      <c:pt idx="24">
                        <c:v>4095.9180838540751</c:v>
                      </c:pt>
                      <c:pt idx="25">
                        <c:v>5160.5291122094259</c:v>
                      </c:pt>
                      <c:pt idx="26">
                        <c:v>6501.8538390548993</c:v>
                      </c:pt>
                      <c:pt idx="27">
                        <c:v>8191.8156889020484</c:v>
                      </c:pt>
                      <c:pt idx="28">
                        <c:v>10321.032422761467</c:v>
                      </c:pt>
                      <c:pt idx="29">
                        <c:v>13003.675170085628</c:v>
                      </c:pt>
                      <c:pt idx="30">
                        <c:v>16383.590420294284</c:v>
                      </c:pt>
                      <c:pt idx="31">
                        <c:v>20642.013242337172</c:v>
                      </c:pt>
                      <c:pt idx="32">
                        <c:v>26007.285324285447</c:v>
                      </c:pt>
                      <c:pt idx="33">
                        <c:v>32767.09892577372</c:v>
                      </c:pt>
                      <c:pt idx="34">
                        <c:v>41283.923278560826</c:v>
                      </c:pt>
                      <c:pt idx="35">
                        <c:v>52014.440617124354</c:v>
                      </c:pt>
                    </c:numCache>
                  </c:numRef>
                </c:val>
                <c:smooth val="0"/>
                <c:extLst>
                  <c:ext xmlns:c16="http://schemas.microsoft.com/office/drawing/2014/chart" uri="{C3380CC4-5D6E-409C-BE32-E72D297353CC}">
                    <c16:uniqueId val="{0000000D-D494-4000-82F3-B2170E27C78D}"/>
                  </c:ext>
                </c:extLst>
              </c15:ser>
            </c15:filteredLineSeries>
            <c15:filteredLineSeries>
              <c15:ser>
                <c:idx val="12"/>
                <c:order val="1"/>
                <c:tx>
                  <c:strRef>
                    <c:extLst xmlns:c15="http://schemas.microsoft.com/office/drawing/2012/chart">
                      <c:ext xmlns:c15="http://schemas.microsoft.com/office/drawing/2012/chart" uri="{02D57815-91ED-43cb-92C2-25804820EDAC}">
                        <c15:formulaRef>
                          <c15:sqref>Provinces!$C$141</c15:sqref>
                        </c15:formulaRef>
                      </c:ext>
                    </c:extLst>
                    <c:strCache>
                      <c:ptCount val="1"/>
                      <c:pt idx="0">
                        <c:v>4 days</c:v>
                      </c:pt>
                    </c:strCache>
                  </c:strRef>
                </c:tx>
                <c:spPr>
                  <a:ln w="28575" cap="rnd">
                    <a:solidFill>
                      <a:schemeClr val="bg1">
                        <a:lumMod val="85000"/>
                      </a:schemeClr>
                    </a:solidFill>
                    <a:prstDash val="sysDot"/>
                    <a:round/>
                  </a:ln>
                  <a:effectLst/>
                </c:spPr>
                <c:marker>
                  <c:symbol val="none"/>
                </c:marker>
                <c:dLbls>
                  <c:delete val="1"/>
                </c:dLbls>
                <c:cat>
                  <c:numRef>
                    <c:extLst>
                      <c:ext xmlns:c15="http://schemas.microsoft.com/office/drawing/2012/chart" uri="{02D57815-91ED-43cb-92C2-25804820EDAC}">
                        <c15:fullRef>
                          <c15:sqref>Provinces!$D$50:$HQ$50</c15:sqref>
                        </c15:fullRef>
                        <c15:formulaRef>
                          <c15:sqref>(Provinces!$D$50:$GK$50,Provinces!$HQ$50)</c15:sqref>
                        </c15:formulaRef>
                      </c:ext>
                    </c:extLst>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numCache>
                  </c:numRef>
                </c:cat>
                <c:val>
                  <c:numRef>
                    <c:extLst>
                      <c:ext xmlns:c15="http://schemas.microsoft.com/office/drawing/2012/chart" uri="{02D57815-91ED-43cb-92C2-25804820EDAC}">
                        <c15:fullRef>
                          <c15:sqref>Provinces!$D$141:$BF$141</c15:sqref>
                        </c15:fullRef>
                        <c15:formulaRef>
                          <c15:sqref>Provinces!$D$141:$BF$141</c15:sqref>
                        </c15:formulaRef>
                      </c:ext>
                    </c:extLst>
                    <c:numCache>
                      <c:formatCode>0</c:formatCode>
                      <c:ptCount val="55"/>
                      <c:pt idx="0" formatCode="General">
                        <c:v>16</c:v>
                      </c:pt>
                      <c:pt idx="1">
                        <c:v>19.027360000000002</c:v>
                      </c:pt>
                      <c:pt idx="2">
                        <c:v>22.627526785600004</c:v>
                      </c:pt>
                      <c:pt idx="3">
                        <c:v>26.908881128703385</c:v>
                      </c:pt>
                      <c:pt idx="4">
                        <c:v>32.000310527065352</c:v>
                      </c:pt>
                      <c:pt idx="5">
                        <c:v>38.055089281891391</c:v>
                      </c:pt>
                      <c:pt idx="6">
                        <c:v>45.255492724918064</c:v>
                      </c:pt>
                      <c:pt idx="7">
                        <c:v>53.818284503399816</c:v>
                      </c:pt>
                      <c:pt idx="8">
                        <c:v>64.001242114288104</c:v>
                      </c:pt>
                      <c:pt idx="9">
                        <c:v>76.11091713473256</c:v>
                      </c:pt>
                      <c:pt idx="10">
                        <c:v>90.511863765795312</c:v>
                      </c:pt>
                      <c:pt idx="11">
                        <c:v>107.63761350892145</c:v>
                      </c:pt>
                      <c:pt idx="12">
                        <c:v>128.00372636094448</c:v>
                      </c:pt>
                      <c:pt idx="13">
                        <c:v>152.2233114256988</c:v>
                      </c:pt>
                      <c:pt idx="14">
                        <c:v>181.02548418055528</c:v>
                      </c:pt>
                      <c:pt idx="15">
                        <c:v>215.27731604235817</c:v>
                      </c:pt>
                      <c:pt idx="16">
                        <c:v>256.00993701073276</c:v>
                      </c:pt>
                      <c:pt idx="17">
                        <c:v>304.44957719253352</c:v>
                      </c:pt>
                      <c:pt idx="18">
                        <c:v>362.0544816931328</c:v>
                      </c:pt>
                      <c:pt idx="19">
                        <c:v>430.5588101742905</c:v>
                      </c:pt>
                      <c:pt idx="20">
                        <c:v>512.02484264736802</c:v>
                      </c:pt>
                      <c:pt idx="21">
                        <c:v>608.90506312467653</c:v>
                      </c:pt>
                      <c:pt idx="22">
                        <c:v>724.1159901184966</c:v>
                      </c:pt>
                      <c:pt idx="23">
                        <c:v>861.12597660881738</c:v>
                      </c:pt>
                      <c:pt idx="24">
                        <c:v>1024.0596226429718</c:v>
                      </c:pt>
                      <c:pt idx="25">
                        <c:v>1217.8219438432486</c:v>
                      </c:pt>
                      <c:pt idx="26">
                        <c:v>1448.2460338378298</c:v>
                      </c:pt>
                      <c:pt idx="27">
                        <c:v>1722.2686659002857</c:v>
                      </c:pt>
                      <c:pt idx="28">
                        <c:v>2048.139120175279</c:v>
                      </c:pt>
                      <c:pt idx="29">
                        <c:v>2435.6675231036438</c:v>
                      </c:pt>
                      <c:pt idx="30">
                        <c:v>2896.5201751500845</c:v>
                      </c:pt>
                      <c:pt idx="31">
                        <c:v>3444.5707574902322</c:v>
                      </c:pt>
                      <c:pt idx="32">
                        <c:v>4096.3179905149591</c:v>
                      </c:pt>
                      <c:pt idx="33">
                        <c:v>4871.3823175002954</c:v>
                      </c:pt>
                      <c:pt idx="34">
                        <c:v>5793.0965657945271</c:v>
                      </c:pt>
                      <c:pt idx="35">
                        <c:v>6889.2083670085103</c:v>
                      </c:pt>
                      <c:pt idx="36">
                        <c:v>8192.715482130192</c:v>
                      </c:pt>
                      <c:pt idx="37">
                        <c:v>9742.8591785040462</c:v>
                      </c:pt>
                      <c:pt idx="38">
                        <c:v>11586.305563668799</c:v>
                      </c:pt>
                      <c:pt idx="39">
                        <c:v>13778.550439370572</c:v>
                      </c:pt>
                      <c:pt idx="40">
                        <c:v>16385.589968003878</c:v>
                      </c:pt>
                      <c:pt idx="41">
                        <c:v>19485.907445849894</c:v>
                      </c:pt>
                      <c:pt idx="42">
                        <c:v>23172.835993679157</c:v>
                      </c:pt>
                      <c:pt idx="43">
                        <c:v>27557.368292043193</c:v>
                      </c:pt>
                      <c:pt idx="44">
                        <c:v>32771.49794658069</c:v>
                      </c:pt>
                      <c:pt idx="45">
                        <c:v>38972.193073053226</c:v>
                      </c:pt>
                      <c:pt idx="46">
                        <c:v>46346.121724405632</c:v>
                      </c:pt>
                      <c:pt idx="47">
                        <c:v>55115.271415880423</c:v>
                      </c:pt>
                      <c:pt idx="48">
                        <c:v>65543.631920479165</c:v>
                      </c:pt>
                      <c:pt idx="49">
                        <c:v>77945.142516153035</c:v>
                      </c:pt>
                      <c:pt idx="50">
                        <c:v>92693.142931634357</c:v>
                      </c:pt>
                      <c:pt idx="51">
                        <c:v>110231.6125057289</c:v>
                      </c:pt>
                      <c:pt idx="52">
                        <c:v>131088.53590793788</c:v>
                      </c:pt>
                      <c:pt idx="53">
                        <c:v>155891.79778707883</c:v>
                      </c:pt>
                      <c:pt idx="54">
                        <c:v>185388.08484637202</c:v>
                      </c:pt>
                    </c:numCache>
                  </c:numRef>
                </c:val>
                <c:smooth val="0"/>
                <c:extLst xmlns:c15="http://schemas.microsoft.com/office/drawing/2012/chart">
                  <c:ext xmlns:c16="http://schemas.microsoft.com/office/drawing/2014/chart" uri="{C3380CC4-5D6E-409C-BE32-E72D297353CC}">
                    <c16:uniqueId val="{0000000C-D494-4000-82F3-B2170E27C78D}"/>
                  </c:ext>
                </c:extLst>
              </c15:ser>
            </c15:filteredLineSeries>
            <c15:filteredLineSeries>
              <c15:ser>
                <c:idx val="14"/>
                <c:order val="2"/>
                <c:tx>
                  <c:strRef>
                    <c:extLst xmlns:c15="http://schemas.microsoft.com/office/drawing/2012/chart">
                      <c:ext xmlns:c15="http://schemas.microsoft.com/office/drawing/2012/chart" uri="{02D57815-91ED-43cb-92C2-25804820EDAC}">
                        <c15:formulaRef>
                          <c15:sqref>Provinces!$C$139</c15:sqref>
                        </c15:formulaRef>
                      </c:ext>
                    </c:extLst>
                    <c:strCache>
                      <c:ptCount val="1"/>
                      <c:pt idx="0">
                        <c:v>1 week</c:v>
                      </c:pt>
                    </c:strCache>
                  </c:strRef>
                </c:tx>
                <c:spPr>
                  <a:ln w="28575" cap="rnd">
                    <a:solidFill>
                      <a:schemeClr val="bg1">
                        <a:lumMod val="85000"/>
                      </a:schemeClr>
                    </a:solidFill>
                    <a:prstDash val="dash"/>
                    <a:round/>
                  </a:ln>
                  <a:effectLst/>
                </c:spPr>
                <c:marker>
                  <c:symbol val="none"/>
                </c:marker>
                <c:dLbls>
                  <c:delete val="1"/>
                </c:dLbls>
                <c:cat>
                  <c:numRef>
                    <c:extLst>
                      <c:ext xmlns:c15="http://schemas.microsoft.com/office/drawing/2012/chart" uri="{02D57815-91ED-43cb-92C2-25804820EDAC}">
                        <c15:fullRef>
                          <c15:sqref>Provinces!$D$50:$HQ$50</c15:sqref>
                        </c15:fullRef>
                        <c15:formulaRef>
                          <c15:sqref>(Provinces!$D$50:$GK$50,Provinces!$HQ$50)</c15:sqref>
                        </c15:formulaRef>
                      </c:ext>
                    </c:extLst>
                    <c:numCache>
                      <c:formatCode>0</c:formatCode>
                      <c:ptCount val="19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numCache>
                  </c:numRef>
                </c:cat>
                <c:val>
                  <c:numRef>
                    <c:extLst>
                      <c:ext xmlns:c15="http://schemas.microsoft.com/office/drawing/2012/chart" uri="{02D57815-91ED-43cb-92C2-25804820EDAC}">
                        <c15:fullRef>
                          <c15:sqref>Provinces!$D$139:$BM$139</c15:sqref>
                        </c15:fullRef>
                        <c15:formulaRef>
                          <c15:sqref>Provinces!$D$139:$BM$139</c15:sqref>
                        </c15:formulaRef>
                      </c:ext>
                    </c:extLst>
                    <c:numCache>
                      <c:formatCode>0</c:formatCode>
                      <c:ptCount val="62"/>
                      <c:pt idx="0" formatCode="General">
                        <c:v>16</c:v>
                      </c:pt>
                      <c:pt idx="1">
                        <c:v>17.66544</c:v>
                      </c:pt>
                      <c:pt idx="2">
                        <c:v>19.504235649600002</c:v>
                      </c:pt>
                      <c:pt idx="3">
                        <c:v>21.534431538366867</c:v>
                      </c:pt>
                      <c:pt idx="4">
                        <c:v>23.775950517195476</c:v>
                      </c:pt>
                      <c:pt idx="5">
                        <c:v>26.250789206530353</c:v>
                      </c:pt>
                      <c:pt idx="6">
                        <c:v>28.983233855038097</c:v>
                      </c:pt>
                      <c:pt idx="7">
                        <c:v>32.000098667009013</c:v>
                      </c:pt>
                      <c:pt idx="8">
                        <c:v>35.330988937257985</c:v>
                      </c:pt>
                      <c:pt idx="9">
                        <c:v>39.008591575737171</c:v>
                      </c:pt>
                      <c:pt idx="10">
                        <c:v>43.068995872855652</c:v>
                      </c:pt>
                      <c:pt idx="11">
                        <c:v>47.552047653261198</c:v>
                      </c:pt>
                      <c:pt idx="12">
                        <c:v>52.501740293489156</c:v>
                      </c:pt>
                      <c:pt idx="13">
                        <c:v>57.966646440638442</c:v>
                      </c:pt>
                      <c:pt idx="14">
                        <c:v>64.000394668644503</c:v>
                      </c:pt>
                      <c:pt idx="15">
                        <c:v>70.662195749703713</c:v>
                      </c:pt>
                      <c:pt idx="16">
                        <c:v>78.017423705290369</c:v>
                      </c:pt>
                      <c:pt idx="17">
                        <c:v>86.138257338774039</c:v>
                      </c:pt>
                      <c:pt idx="18">
                        <c:v>95.104388545167026</c:v>
                      </c:pt>
                      <c:pt idx="19">
                        <c:v>105.00380434883347</c:v>
                      </c:pt>
                      <c:pt idx="20">
                        <c:v>115.93365034350354</c:v>
                      </c:pt>
                      <c:pt idx="21">
                        <c:v>128.00118400775884</c:v>
                      </c:pt>
                      <c:pt idx="22">
                        <c:v>141.32482725112646</c:v>
                      </c:pt>
                      <c:pt idx="23">
                        <c:v>156.03532851969621</c:v>
                      </c:pt>
                      <c:pt idx="24">
                        <c:v>172.27704586531138</c:v>
                      </c:pt>
                      <c:pt idx="25">
                        <c:v>190.20936356943164</c:v>
                      </c:pt>
                      <c:pt idx="26">
                        <c:v>210.00825622337379</c:v>
                      </c:pt>
                      <c:pt idx="27">
                        <c:v>231.86801561366477</c:v>
                      </c:pt>
                      <c:pt idx="28">
                        <c:v>256.00315735889114</c:v>
                      </c:pt>
                      <c:pt idx="29">
                        <c:v>282.65052600837811</c:v>
                      </c:pt>
                      <c:pt idx="30">
                        <c:v>312.07161926059018</c:v>
                      </c:pt>
                      <c:pt idx="31">
                        <c:v>344.55515410942502</c:v>
                      </c:pt>
                      <c:pt idx="32">
                        <c:v>380.41990010067508</c:v>
                      </c:pt>
                      <c:pt idx="33">
                        <c:v>420.01780750215437</c:v>
                      </c:pt>
                      <c:pt idx="34">
                        <c:v>463.73746108505361</c:v>
                      </c:pt>
                      <c:pt idx="35">
                        <c:v>512.00789340939684</c:v>
                      </c:pt>
                      <c:pt idx="36">
                        <c:v>565.30279503438101</c:v>
                      </c:pt>
                      <c:pt idx="37">
                        <c:v>624.14516296950978</c:v>
                      </c:pt>
                      <c:pt idx="38">
                        <c:v>689.1124329830061</c:v>
                      </c:pt>
                      <c:pt idx="39">
                        <c:v>760.84214613220718</c:v>
                      </c:pt>
                      <c:pt idx="40">
                        <c:v>840.03820512310858</c:v>
                      </c:pt>
                      <c:pt idx="41">
                        <c:v>927.47778189437292</c:v>
                      </c:pt>
                      <c:pt idx="42">
                        <c:v>1024.0189442117583</c:v>
                      </c:pt>
                      <c:pt idx="43">
                        <c:v>1130.6090761147602</c:v>
                      </c:pt>
                      <c:pt idx="44">
                        <c:v>1248.2941748475457</c:v>
                      </c:pt>
                      <c:pt idx="45">
                        <c:v>1378.2291155074267</c:v>
                      </c:pt>
                      <c:pt idx="46">
                        <c:v>1521.6889841405948</c:v>
                      </c:pt>
                      <c:pt idx="47">
                        <c:v>1680.0815904997894</c:v>
                      </c:pt>
                      <c:pt idx="48">
                        <c:v>1854.9612832549126</c:v>
                      </c:pt>
                      <c:pt idx="49">
                        <c:v>2048.0442032289166</c:v>
                      </c:pt>
                      <c:pt idx="50">
                        <c:v>2261.2251243430146</c:v>
                      </c:pt>
                      <c:pt idx="51">
                        <c:v>2496.5960475358788</c:v>
                      </c:pt>
                      <c:pt idx="52">
                        <c:v>2756.4667301238883</c:v>
                      </c:pt>
                      <c:pt idx="53">
                        <c:v>3043.3873520624838</c:v>
                      </c:pt>
                      <c:pt idx="54">
                        <c:v>3360.1735415386679</c:v>
                      </c:pt>
                      <c:pt idx="55">
                        <c:v>3709.9340054774279</c:v>
                      </c:pt>
                      <c:pt idx="56">
                        <c:v>4096.1010361075732</c:v>
                      </c:pt>
                      <c:pt idx="57">
                        <c:v>4522.4641929560103</c:v>
                      </c:pt>
                      <c:pt idx="58">
                        <c:v>4993.2074908008017</c:v>
                      </c:pt>
                      <c:pt idx="59">
                        <c:v>5512.9504585182576</c:v>
                      </c:pt>
                      <c:pt idx="60">
                        <c:v>6086.7934717454227</c:v>
                      </c:pt>
                      <c:pt idx="61">
                        <c:v>6720.3678042194042</c:v>
                      </c:pt>
                    </c:numCache>
                  </c:numRef>
                </c:val>
                <c:smooth val="0"/>
                <c:extLst xmlns:c15="http://schemas.microsoft.com/office/drawing/2012/chart">
                  <c:ext xmlns:c16="http://schemas.microsoft.com/office/drawing/2014/chart" uri="{C3380CC4-5D6E-409C-BE32-E72D297353CC}">
                    <c16:uniqueId val="{0000000E-D494-4000-82F3-B2170E27C78D}"/>
                  </c:ext>
                </c:extLst>
              </c15:ser>
            </c15:filteredLineSeries>
          </c:ext>
        </c:extLst>
      </c:lineChart>
      <c:catAx>
        <c:axId val="61535155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nl-NL" sz="1800" b="1"/>
                  <a:t>Number of days since 16th case  -----&gt;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title>
        <c:numFmt formatCode="#,##0" sourceLinked="0"/>
        <c:majorTickMark val="out"/>
        <c:minorTickMark val="none"/>
        <c:tickLblPos val="nextTo"/>
        <c:spPr>
          <a:noFill/>
          <a:ln w="9525" cap="flat" cmpd="sng" algn="ctr">
            <a:solidFill>
              <a:schemeClr val="bg1">
                <a:lumMod val="50000"/>
              </a:schemeClr>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8112"/>
        <c:crosses val="autoZero"/>
        <c:auto val="1"/>
        <c:lblAlgn val="ctr"/>
        <c:lblOffset val="100"/>
        <c:tickLblSkip val="20"/>
        <c:tickMarkSkip val="20"/>
        <c:noMultiLvlLbl val="0"/>
      </c:catAx>
      <c:valAx>
        <c:axId val="615358112"/>
        <c:scaling>
          <c:logBase val="2"/>
          <c:orientation val="minMax"/>
          <c:max val="32770"/>
          <c:min val="16"/>
        </c:scaling>
        <c:delete val="0"/>
        <c:axPos val="l"/>
        <c:majorGridlines>
          <c:spPr>
            <a:ln w="9525" cap="flat" cmpd="sng" algn="ctr">
              <a:solidFill>
                <a:schemeClr val="bg2">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1552"/>
        <c:crosses val="autoZero"/>
        <c:crossBetween val="midCat"/>
      </c:valAx>
      <c:spPr>
        <a:noFill/>
        <a:ln>
          <a:solidFill>
            <a:schemeClr val="bg1">
              <a:lumMod val="50000"/>
            </a:schemeClr>
          </a:solidFill>
        </a:ln>
        <a:effectLst/>
      </c:spPr>
    </c:plotArea>
    <c:legend>
      <c:legendPos val="r"/>
      <c:layout>
        <c:manualLayout>
          <c:xMode val="edge"/>
          <c:yMode val="edge"/>
          <c:x val="0.82146711628243896"/>
          <c:y val="9.044005249870006E-2"/>
          <c:w val="0.15715414744650966"/>
          <c:h val="0.7981991160421744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COVID-19 cases per 1 milion, The Netherlands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lineChart>
        <c:grouping val="standard"/>
        <c:varyColors val="0"/>
        <c:ser>
          <c:idx val="0"/>
          <c:order val="0"/>
          <c:tx>
            <c:strRef>
              <c:f>Provinces!$C$198</c:f>
              <c:strCache>
                <c:ptCount val="1"/>
                <c:pt idx="0">
                  <c:v>Limburg</c:v>
                </c:pt>
              </c:strCache>
            </c:strRef>
          </c:tx>
          <c:spPr>
            <a:ln w="28575" cap="rnd">
              <a:solidFill>
                <a:schemeClr val="accent1"/>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Provinces!$D$198:$CA$198</c:f>
              <c:numCache>
                <c:formatCode>0</c:formatCode>
                <c:ptCount val="76"/>
                <c:pt idx="0">
                  <c:v>0</c:v>
                </c:pt>
                <c:pt idx="1">
                  <c:v>0</c:v>
                </c:pt>
                <c:pt idx="2">
                  <c:v>0.17902474480022629</c:v>
                </c:pt>
                <c:pt idx="3">
                  <c:v>0.53707423440067881</c:v>
                </c:pt>
                <c:pt idx="4">
                  <c:v>0.80561135160101827</c:v>
                </c:pt>
                <c:pt idx="5">
                  <c:v>0.98463609640124461</c:v>
                </c:pt>
                <c:pt idx="6">
                  <c:v>1.6112227032020365</c:v>
                </c:pt>
                <c:pt idx="7">
                  <c:v>1.9692721928024892</c:v>
                </c:pt>
                <c:pt idx="8">
                  <c:v>4.2965938752054305</c:v>
                </c:pt>
                <c:pt idx="9">
                  <c:v>4.2965938752054305</c:v>
                </c:pt>
                <c:pt idx="10">
                  <c:v>5.9973289508075807</c:v>
                </c:pt>
                <c:pt idx="11">
                  <c:v>9.3092867296117667</c:v>
                </c:pt>
                <c:pt idx="12">
                  <c:v>11.547096039614596</c:v>
                </c:pt>
                <c:pt idx="13">
                  <c:v>13.337343487616858</c:v>
                </c:pt>
                <c:pt idx="14">
                  <c:v>14.411491956418216</c:v>
                </c:pt>
                <c:pt idx="15">
                  <c:v>19.066135321224099</c:v>
                </c:pt>
                <c:pt idx="16">
                  <c:v>22.378093100028288</c:v>
                </c:pt>
                <c:pt idx="17">
                  <c:v>27.838347816435185</c:v>
                </c:pt>
                <c:pt idx="18">
                  <c:v>32.672015926041297</c:v>
                </c:pt>
                <c:pt idx="19">
                  <c:v>35.35738709804469</c:v>
                </c:pt>
                <c:pt idx="20">
                  <c:v>38.75885724924899</c:v>
                </c:pt>
                <c:pt idx="21">
                  <c:v>52.63327497126653</c:v>
                </c:pt>
                <c:pt idx="22">
                  <c:v>61.494999838877732</c:v>
                </c:pt>
                <c:pt idx="23">
                  <c:v>78.770887712099565</c:v>
                </c:pt>
                <c:pt idx="24">
                  <c:v>86.827001228109751</c:v>
                </c:pt>
                <c:pt idx="25">
                  <c:v>98.195072522924107</c:v>
                </c:pt>
                <c:pt idx="26">
                  <c:v>106.87777264573511</c:v>
                </c:pt>
                <c:pt idx="27">
                  <c:v>117.17169547174811</c:v>
                </c:pt>
                <c:pt idx="28">
                  <c:v>127.64464304256134</c:v>
                </c:pt>
                <c:pt idx="29">
                  <c:v>135.43221944137119</c:v>
                </c:pt>
                <c:pt idx="30">
                  <c:v>143.04077109538082</c:v>
                </c:pt>
                <c:pt idx="31">
                  <c:v>153.15566917659359</c:v>
                </c:pt>
                <c:pt idx="32">
                  <c:v>157.72080016899935</c:v>
                </c:pt>
                <c:pt idx="33">
                  <c:v>170.43155704981541</c:v>
                </c:pt>
                <c:pt idx="34">
                  <c:v>180.00938089662753</c:v>
                </c:pt>
                <c:pt idx="35">
                  <c:v>187.8864696678375</c:v>
                </c:pt>
                <c:pt idx="36">
                  <c:v>195.22648420464677</c:v>
                </c:pt>
                <c:pt idx="37">
                  <c:v>206.50504312706101</c:v>
                </c:pt>
                <c:pt idx="38">
                  <c:v>215.72481748427268</c:v>
                </c:pt>
                <c:pt idx="39">
                  <c:v>226.9138640342868</c:v>
                </c:pt>
                <c:pt idx="40">
                  <c:v>237.29729923269994</c:v>
                </c:pt>
                <c:pt idx="41">
                  <c:v>241.32535599070502</c:v>
                </c:pt>
                <c:pt idx="42">
                  <c:v>257.97465725712607</c:v>
                </c:pt>
                <c:pt idx="43">
                  <c:v>261.4656397807305</c:v>
                </c:pt>
                <c:pt idx="44">
                  <c:v>270.41687702074182</c:v>
                </c:pt>
                <c:pt idx="45">
                  <c:v>282.50104729475709</c:v>
                </c:pt>
                <c:pt idx="46">
                  <c:v>292.79497012077007</c:v>
                </c:pt>
                <c:pt idx="47">
                  <c:v>301.65669498838133</c:v>
                </c:pt>
                <c:pt idx="48">
                  <c:v>308.81768478039038</c:v>
                </c:pt>
                <c:pt idx="49">
                  <c:v>316.60526117920017</c:v>
                </c:pt>
                <c:pt idx="50">
                  <c:v>325.01942418481082</c:v>
                </c:pt>
                <c:pt idx="51">
                  <c:v>331.73285211481931</c:v>
                </c:pt>
                <c:pt idx="52">
                  <c:v>340.86311409963082</c:v>
                </c:pt>
                <c:pt idx="53">
                  <c:v>345.07019560243617</c:v>
                </c:pt>
                <c:pt idx="54">
                  <c:v>349.8143513396422</c:v>
                </c:pt>
                <c:pt idx="55">
                  <c:v>355.5431431732494</c:v>
                </c:pt>
                <c:pt idx="56">
                  <c:v>357.15436587645144</c:v>
                </c:pt>
                <c:pt idx="57">
                  <c:v>361.45095975165691</c:v>
                </c:pt>
                <c:pt idx="58">
                  <c:v>366.82170209566368</c:v>
                </c:pt>
                <c:pt idx="59" formatCode="General">
                  <c:v>370.31268461926805</c:v>
                </c:pt>
                <c:pt idx="60" formatCode="General">
                  <c:v>374.69879086687365</c:v>
                </c:pt>
                <c:pt idx="61" formatCode="General">
                  <c:v>377.02611254927655</c:v>
                </c:pt>
                <c:pt idx="62" formatCode="General">
                  <c:v>380.96465693488153</c:v>
                </c:pt>
                <c:pt idx="63" formatCode="General">
                  <c:v>382.21783014848313</c:v>
                </c:pt>
                <c:pt idx="64" formatCode="General">
                  <c:v>384.00807759648541</c:v>
                </c:pt>
                <c:pt idx="65" formatCode="General">
                  <c:v>386.15637453408812</c:v>
                </c:pt>
                <c:pt idx="66" formatCode="General">
                  <c:v>390.09491891969304</c:v>
                </c:pt>
                <c:pt idx="67" formatCode="General">
                  <c:v>392.15370348489574</c:v>
                </c:pt>
                <c:pt idx="68" formatCode="General">
                  <c:v>394.57053753969876</c:v>
                </c:pt>
                <c:pt idx="69" formatCode="General">
                  <c:v>396.18176024290079</c:v>
                </c:pt>
                <c:pt idx="70" formatCode="General">
                  <c:v>396.89785922210166</c:v>
                </c:pt>
                <c:pt idx="71" formatCode="General">
                  <c:v>398.77761904250406</c:v>
                </c:pt>
                <c:pt idx="72" formatCode="General">
                  <c:v>400.47835411810621</c:v>
                </c:pt>
                <c:pt idx="73" formatCode="General">
                  <c:v>403.70079952451027</c:v>
                </c:pt>
                <c:pt idx="74" formatCode="General">
                  <c:v>405.13299748291212</c:v>
                </c:pt>
                <c:pt idx="75" formatCode="General">
                  <c:v>405.84909646211298</c:v>
                </c:pt>
              </c:numCache>
            </c:numRef>
          </c:val>
          <c:smooth val="0"/>
          <c:extLst>
            <c:ext xmlns:c16="http://schemas.microsoft.com/office/drawing/2014/chart" uri="{C3380CC4-5D6E-409C-BE32-E72D297353CC}">
              <c16:uniqueId val="{00000000-4C28-4612-B3DD-25521C0E9392}"/>
            </c:ext>
          </c:extLst>
        </c:ser>
        <c:ser>
          <c:idx val="1"/>
          <c:order val="1"/>
          <c:tx>
            <c:strRef>
              <c:f>Provinces!$C$199</c:f>
              <c:strCache>
                <c:ptCount val="1"/>
                <c:pt idx="0">
                  <c:v>North Brabant</c:v>
                </c:pt>
              </c:strCache>
            </c:strRef>
          </c:tx>
          <c:spPr>
            <a:ln w="28575" cap="rnd">
              <a:solidFill>
                <a:schemeClr val="accent2"/>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Provinces!$D$199:$CA$199</c:f>
              <c:numCache>
                <c:formatCode>0</c:formatCode>
                <c:ptCount val="76"/>
                <c:pt idx="0">
                  <c:v>0.46812242337616133</c:v>
                </c:pt>
                <c:pt idx="1">
                  <c:v>0.66317343311622856</c:v>
                </c:pt>
                <c:pt idx="2">
                  <c:v>1.0142652506483496</c:v>
                </c:pt>
                <c:pt idx="3">
                  <c:v>1.5994182798685515</c:v>
                </c:pt>
                <c:pt idx="4">
                  <c:v>2.3796223188288201</c:v>
                </c:pt>
                <c:pt idx="5">
                  <c:v>3.7449793870092907</c:v>
                </c:pt>
                <c:pt idx="6">
                  <c:v>5.5004384746698953</c:v>
                </c:pt>
                <c:pt idx="7">
                  <c:v>6.5537139272662586</c:v>
                </c:pt>
                <c:pt idx="8">
                  <c:v>8.2701628129788514</c:v>
                </c:pt>
                <c:pt idx="9">
                  <c:v>10.337703516223563</c:v>
                </c:pt>
                <c:pt idx="10">
                  <c:v>14.043672701284841</c:v>
                </c:pt>
                <c:pt idx="11">
                  <c:v>15.721111385049417</c:v>
                </c:pt>
                <c:pt idx="12">
                  <c:v>17.398550068813996</c:v>
                </c:pt>
                <c:pt idx="13">
                  <c:v>21.533631475303419</c:v>
                </c:pt>
                <c:pt idx="14">
                  <c:v>26.097825103220991</c:v>
                </c:pt>
                <c:pt idx="15">
                  <c:v>30.037855499970355</c:v>
                </c:pt>
                <c:pt idx="16">
                  <c:v>34.289967512303818</c:v>
                </c:pt>
                <c:pt idx="17">
                  <c:v>39.439314169441587</c:v>
                </c:pt>
                <c:pt idx="18">
                  <c:v>45.954017894759836</c:v>
                </c:pt>
                <c:pt idx="19">
                  <c:v>54.341211313582725</c:v>
                </c:pt>
                <c:pt idx="20">
                  <c:v>60.270762009680773</c:v>
                </c:pt>
                <c:pt idx="21">
                  <c:v>68.072802399283461</c:v>
                </c:pt>
                <c:pt idx="22">
                  <c:v>74.860577538237806</c:v>
                </c:pt>
                <c:pt idx="23">
                  <c:v>84.301046409657062</c:v>
                </c:pt>
                <c:pt idx="24">
                  <c:v>97.057382446657456</c:v>
                </c:pt>
                <c:pt idx="25">
                  <c:v>107.20003495314094</c:v>
                </c:pt>
                <c:pt idx="26">
                  <c:v>117.69377927715657</c:v>
                </c:pt>
                <c:pt idx="27">
                  <c:v>126.04196249403144</c:v>
                </c:pt>
                <c:pt idx="28">
                  <c:v>133.10280904662187</c:v>
                </c:pt>
                <c:pt idx="29">
                  <c:v>138.87631893492787</c:v>
                </c:pt>
                <c:pt idx="30">
                  <c:v>147.84866538297095</c:v>
                </c:pt>
                <c:pt idx="31">
                  <c:v>153.93425688686105</c:v>
                </c:pt>
                <c:pt idx="32">
                  <c:v>159.31766475568691</c:v>
                </c:pt>
                <c:pt idx="33">
                  <c:v>166.30049090438132</c:v>
                </c:pt>
                <c:pt idx="34">
                  <c:v>173.82945988034791</c:v>
                </c:pt>
                <c:pt idx="35">
                  <c:v>179.99307178813402</c:v>
                </c:pt>
                <c:pt idx="36">
                  <c:v>187.20995914851653</c:v>
                </c:pt>
                <c:pt idx="37">
                  <c:v>195.48012196149537</c:v>
                </c:pt>
                <c:pt idx="38">
                  <c:v>205.34970305434277</c:v>
                </c:pt>
                <c:pt idx="39">
                  <c:v>213.2687740497895</c:v>
                </c:pt>
                <c:pt idx="40">
                  <c:v>223.17736534458493</c:v>
                </c:pt>
                <c:pt idx="41">
                  <c:v>228.59978341535879</c:v>
                </c:pt>
                <c:pt idx="42">
                  <c:v>235.3485483523651</c:v>
                </c:pt>
                <c:pt idx="43">
                  <c:v>239.83472157638667</c:v>
                </c:pt>
                <c:pt idx="44">
                  <c:v>247.87082317767744</c:v>
                </c:pt>
                <c:pt idx="45">
                  <c:v>254.77562892247582</c:v>
                </c:pt>
                <c:pt idx="46">
                  <c:v>262.46063870623448</c:v>
                </c:pt>
                <c:pt idx="47">
                  <c:v>269.40445465298086</c:v>
                </c:pt>
                <c:pt idx="48">
                  <c:v>275.76311757050701</c:v>
                </c:pt>
                <c:pt idx="49">
                  <c:v>281.2245458432289</c:v>
                </c:pt>
                <c:pt idx="50">
                  <c:v>285.98379048088657</c:v>
                </c:pt>
                <c:pt idx="51">
                  <c:v>290.97709633023226</c:v>
                </c:pt>
                <c:pt idx="52">
                  <c:v>297.17971843996645</c:v>
                </c:pt>
                <c:pt idx="53">
                  <c:v>302.13401408736411</c:v>
                </c:pt>
                <c:pt idx="54">
                  <c:v>308.02455458151417</c:v>
                </c:pt>
                <c:pt idx="55">
                  <c:v>311.88656457436747</c:v>
                </c:pt>
                <c:pt idx="56">
                  <c:v>313.17390123865192</c:v>
                </c:pt>
                <c:pt idx="57">
                  <c:v>314.46123790293638</c:v>
                </c:pt>
                <c:pt idx="58">
                  <c:v>318.40126829968574</c:v>
                </c:pt>
                <c:pt idx="59" formatCode="General">
                  <c:v>321.91218647500693</c:v>
                </c:pt>
                <c:pt idx="60" formatCode="General">
                  <c:v>324.95498222695198</c:v>
                </c:pt>
                <c:pt idx="61" formatCode="General">
                  <c:v>327.84173717110502</c:v>
                </c:pt>
                <c:pt idx="62" formatCode="General">
                  <c:v>329.05105343149336</c:v>
                </c:pt>
                <c:pt idx="63" formatCode="General">
                  <c:v>330.33839009577787</c:v>
                </c:pt>
                <c:pt idx="64" formatCode="General">
                  <c:v>331.00156352889405</c:v>
                </c:pt>
                <c:pt idx="65" formatCode="General">
                  <c:v>333.03009403019081</c:v>
                </c:pt>
                <c:pt idx="66" formatCode="General">
                  <c:v>334.43446130031924</c:v>
                </c:pt>
                <c:pt idx="67" formatCode="General">
                  <c:v>336.58002240745998</c:v>
                </c:pt>
                <c:pt idx="68" formatCode="General">
                  <c:v>337.78933866784843</c:v>
                </c:pt>
                <c:pt idx="69" formatCode="General">
                  <c:v>338.53053250486067</c:v>
                </c:pt>
                <c:pt idx="70" formatCode="General">
                  <c:v>340.09094058278123</c:v>
                </c:pt>
                <c:pt idx="71" formatCode="General">
                  <c:v>340.79312421784545</c:v>
                </c:pt>
                <c:pt idx="72" formatCode="General">
                  <c:v>342.66561391135008</c:v>
                </c:pt>
                <c:pt idx="73" formatCode="General">
                  <c:v>343.52383835420636</c:v>
                </c:pt>
                <c:pt idx="74" formatCode="General">
                  <c:v>344.81117501849081</c:v>
                </c:pt>
                <c:pt idx="75" formatCode="General">
                  <c:v>345.20127703797095</c:v>
                </c:pt>
              </c:numCache>
            </c:numRef>
          </c:val>
          <c:smooth val="0"/>
          <c:extLst>
            <c:ext xmlns:c16="http://schemas.microsoft.com/office/drawing/2014/chart" uri="{C3380CC4-5D6E-409C-BE32-E72D297353CC}">
              <c16:uniqueId val="{00000001-4C28-4612-B3DD-25521C0E9392}"/>
            </c:ext>
          </c:extLst>
        </c:ser>
        <c:ser>
          <c:idx val="2"/>
          <c:order val="2"/>
          <c:tx>
            <c:strRef>
              <c:f>Provinces!$C$200</c:f>
              <c:strCache>
                <c:ptCount val="1"/>
                <c:pt idx="0">
                  <c:v>Gelderland</c:v>
                </c:pt>
              </c:strCache>
            </c:strRef>
          </c:tx>
          <c:spPr>
            <a:ln w="28575" cap="rnd">
              <a:solidFill>
                <a:schemeClr val="accent3"/>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Provinces!$D$200:$CA$200</c:f>
              <c:numCache>
                <c:formatCode>0</c:formatCode>
                <c:ptCount val="76"/>
                <c:pt idx="0">
                  <c:v>0</c:v>
                </c:pt>
                <c:pt idx="1">
                  <c:v>4.7935375444241091E-2</c:v>
                </c:pt>
                <c:pt idx="2">
                  <c:v>9.5870750888482181E-2</c:v>
                </c:pt>
                <c:pt idx="3">
                  <c:v>0.47935375444241091</c:v>
                </c:pt>
                <c:pt idx="4">
                  <c:v>0.62315988077513418</c:v>
                </c:pt>
                <c:pt idx="5">
                  <c:v>1.1025136352175451</c:v>
                </c:pt>
                <c:pt idx="6">
                  <c:v>1.2942551369945094</c:v>
                </c:pt>
                <c:pt idx="7">
                  <c:v>1.4380612633272327</c:v>
                </c:pt>
                <c:pt idx="8">
                  <c:v>1.6298027651041971</c:v>
                </c:pt>
                <c:pt idx="9">
                  <c:v>2.5885102739890189</c:v>
                </c:pt>
                <c:pt idx="10">
                  <c:v>3.0678640284314298</c:v>
                </c:pt>
                <c:pt idx="11">
                  <c:v>3.6430885337623229</c:v>
                </c:pt>
                <c:pt idx="12">
                  <c:v>4.7456021689798682</c:v>
                </c:pt>
                <c:pt idx="13">
                  <c:v>6.4712756849725466</c:v>
                </c:pt>
                <c:pt idx="14">
                  <c:v>8.3407553272979502</c:v>
                </c:pt>
                <c:pt idx="15">
                  <c:v>10.11436421873487</c:v>
                </c:pt>
                <c:pt idx="16">
                  <c:v>11.600360857506343</c:v>
                </c:pt>
                <c:pt idx="17">
                  <c:v>14.716160261382015</c:v>
                </c:pt>
                <c:pt idx="18">
                  <c:v>17.640218163480721</c:v>
                </c:pt>
                <c:pt idx="19">
                  <c:v>20.516340690135188</c:v>
                </c:pt>
                <c:pt idx="20">
                  <c:v>24.351170725674475</c:v>
                </c:pt>
                <c:pt idx="21">
                  <c:v>27.994259259436799</c:v>
                </c:pt>
                <c:pt idx="22">
                  <c:v>32.931602930193634</c:v>
                </c:pt>
                <c:pt idx="23">
                  <c:v>39.402878615166181</c:v>
                </c:pt>
                <c:pt idx="24">
                  <c:v>45.68241279836176</c:v>
                </c:pt>
                <c:pt idx="25">
                  <c:v>52.153688483334307</c:v>
                </c:pt>
                <c:pt idx="26">
                  <c:v>60.877926814186182</c:v>
                </c:pt>
                <c:pt idx="27">
                  <c:v>66.007011986719988</c:v>
                </c:pt>
                <c:pt idx="28">
                  <c:v>70.704678780255605</c:v>
                </c:pt>
                <c:pt idx="29">
                  <c:v>77.415631342449359</c:v>
                </c:pt>
                <c:pt idx="30">
                  <c:v>82.784393392204365</c:v>
                </c:pt>
                <c:pt idx="31">
                  <c:v>90.214376586061732</c:v>
                </c:pt>
                <c:pt idx="32">
                  <c:v>95.151720256818564</c:v>
                </c:pt>
                <c:pt idx="33">
                  <c:v>101.1436421873487</c:v>
                </c:pt>
                <c:pt idx="34">
                  <c:v>105.9371797317728</c:v>
                </c:pt>
                <c:pt idx="35">
                  <c:v>110.25136352175451</c:v>
                </c:pt>
                <c:pt idx="36">
                  <c:v>114.61348268718045</c:v>
                </c:pt>
                <c:pt idx="37">
                  <c:v>121.084758372153</c:v>
                </c:pt>
                <c:pt idx="38">
                  <c:v>128.94615994500853</c:v>
                </c:pt>
                <c:pt idx="39">
                  <c:v>136.3761431388659</c:v>
                </c:pt>
                <c:pt idx="40">
                  <c:v>144.52515696438689</c:v>
                </c:pt>
                <c:pt idx="41">
                  <c:v>154.78332730945448</c:v>
                </c:pt>
                <c:pt idx="42">
                  <c:v>160.29589548554222</c:v>
                </c:pt>
                <c:pt idx="43">
                  <c:v>166.00020516340689</c:v>
                </c:pt>
                <c:pt idx="44">
                  <c:v>171.75245021671583</c:v>
                </c:pt>
                <c:pt idx="45">
                  <c:v>179.56591641412714</c:v>
                </c:pt>
                <c:pt idx="46">
                  <c:v>187.28351186064995</c:v>
                </c:pt>
                <c:pt idx="47">
                  <c:v>197.06232845127514</c:v>
                </c:pt>
                <c:pt idx="48">
                  <c:v>204.10882864157855</c:v>
                </c:pt>
                <c:pt idx="49">
                  <c:v>208.80649543511421</c:v>
                </c:pt>
                <c:pt idx="50">
                  <c:v>213.1206792250959</c:v>
                </c:pt>
                <c:pt idx="51">
                  <c:v>219.63989028551271</c:v>
                </c:pt>
                <c:pt idx="52">
                  <c:v>224.91278158437919</c:v>
                </c:pt>
                <c:pt idx="53">
                  <c:v>229.37077150069362</c:v>
                </c:pt>
                <c:pt idx="54">
                  <c:v>232.96592465901173</c:v>
                </c:pt>
                <c:pt idx="55">
                  <c:v>235.07508117855832</c:v>
                </c:pt>
                <c:pt idx="56">
                  <c:v>236.1296594383316</c:v>
                </c:pt>
                <c:pt idx="57">
                  <c:v>239.67687722120547</c:v>
                </c:pt>
                <c:pt idx="58">
                  <c:v>242.36125824608294</c:v>
                </c:pt>
                <c:pt idx="59" formatCode="General">
                  <c:v>245.76466990262409</c:v>
                </c:pt>
                <c:pt idx="60" formatCode="General">
                  <c:v>249.02427543283247</c:v>
                </c:pt>
                <c:pt idx="61" formatCode="General">
                  <c:v>251.99626871037543</c:v>
                </c:pt>
                <c:pt idx="62" formatCode="General">
                  <c:v>253.19465309648143</c:v>
                </c:pt>
                <c:pt idx="63" formatCode="General">
                  <c:v>254.58477898436445</c:v>
                </c:pt>
                <c:pt idx="64" formatCode="General">
                  <c:v>256.21458174946866</c:v>
                </c:pt>
                <c:pt idx="65" formatCode="General">
                  <c:v>257.41296613557466</c:v>
                </c:pt>
                <c:pt idx="66" formatCode="General">
                  <c:v>259.23451040245584</c:v>
                </c:pt>
                <c:pt idx="67" formatCode="General">
                  <c:v>260.00147640956368</c:v>
                </c:pt>
                <c:pt idx="68" formatCode="General">
                  <c:v>261.19986079566968</c:v>
                </c:pt>
                <c:pt idx="69" formatCode="General">
                  <c:v>262.30237443088726</c:v>
                </c:pt>
                <c:pt idx="70" formatCode="General">
                  <c:v>263.50075881699331</c:v>
                </c:pt>
                <c:pt idx="71" formatCode="General">
                  <c:v>264.41153095043387</c:v>
                </c:pt>
                <c:pt idx="72" formatCode="General">
                  <c:v>265.56197996109563</c:v>
                </c:pt>
                <c:pt idx="73" formatCode="General">
                  <c:v>266.28101059275923</c:v>
                </c:pt>
                <c:pt idx="74" formatCode="General">
                  <c:v>267.04797659986713</c:v>
                </c:pt>
                <c:pt idx="75" formatCode="General">
                  <c:v>268.29429636141737</c:v>
                </c:pt>
              </c:numCache>
            </c:numRef>
          </c:val>
          <c:smooth val="0"/>
          <c:extLst>
            <c:ext xmlns:c16="http://schemas.microsoft.com/office/drawing/2014/chart" uri="{C3380CC4-5D6E-409C-BE32-E72D297353CC}">
              <c16:uniqueId val="{00000002-4C28-4612-B3DD-25521C0E9392}"/>
            </c:ext>
          </c:extLst>
        </c:ser>
        <c:ser>
          <c:idx val="3"/>
          <c:order val="3"/>
          <c:tx>
            <c:strRef>
              <c:f>Provinces!$C$201</c:f>
              <c:strCache>
                <c:ptCount val="1"/>
                <c:pt idx="0">
                  <c:v>South Holland</c:v>
                </c:pt>
              </c:strCache>
            </c:strRef>
          </c:tx>
          <c:spPr>
            <a:ln w="28575" cap="rnd">
              <a:solidFill>
                <a:schemeClr val="accent4"/>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Provinces!$D$201:$CA$201</c:f>
              <c:numCache>
                <c:formatCode>0</c:formatCode>
                <c:ptCount val="76"/>
                <c:pt idx="0">
                  <c:v>8.0893386561181696E-2</c:v>
                </c:pt>
                <c:pt idx="1">
                  <c:v>0.18875123530942395</c:v>
                </c:pt>
                <c:pt idx="2">
                  <c:v>0.32357354624472678</c:v>
                </c:pt>
                <c:pt idx="3">
                  <c:v>0.53928924374121134</c:v>
                </c:pt>
                <c:pt idx="4">
                  <c:v>0.7819694034247564</c:v>
                </c:pt>
                <c:pt idx="5">
                  <c:v>0.83589832779887741</c:v>
                </c:pt>
                <c:pt idx="6">
                  <c:v>0.97072063873418024</c:v>
                </c:pt>
                <c:pt idx="7">
                  <c:v>1.2403652606047859</c:v>
                </c:pt>
                <c:pt idx="8">
                  <c:v>1.3482231093530281</c:v>
                </c:pt>
                <c:pt idx="9">
                  <c:v>1.6987611177848154</c:v>
                </c:pt>
                <c:pt idx="10">
                  <c:v>2.1301925127777848</c:v>
                </c:pt>
                <c:pt idx="11">
                  <c:v>2.5616239077707537</c:v>
                </c:pt>
                <c:pt idx="12">
                  <c:v>2.9660908405766619</c:v>
                </c:pt>
                <c:pt idx="13">
                  <c:v>3.6671668574402365</c:v>
                </c:pt>
                <c:pt idx="14">
                  <c:v>4.7187808827355981</c:v>
                </c:pt>
                <c:pt idx="15">
                  <c:v>6.2557552273980512</c:v>
                </c:pt>
                <c:pt idx="16">
                  <c:v>8.116303118305229</c:v>
                </c:pt>
                <c:pt idx="17">
                  <c:v>10.57006917732774</c:v>
                </c:pt>
                <c:pt idx="18">
                  <c:v>12.484545992609041</c:v>
                </c:pt>
                <c:pt idx="19">
                  <c:v>15.019205438192735</c:v>
                </c:pt>
                <c:pt idx="20">
                  <c:v>16.637073169416368</c:v>
                </c:pt>
                <c:pt idx="21">
                  <c:v>19.468341699057724</c:v>
                </c:pt>
                <c:pt idx="22">
                  <c:v>22.811935010253237</c:v>
                </c:pt>
                <c:pt idx="23">
                  <c:v>28.096969598917109</c:v>
                </c:pt>
                <c:pt idx="24">
                  <c:v>33.678613271638646</c:v>
                </c:pt>
                <c:pt idx="25">
                  <c:v>40.662408978087328</c:v>
                </c:pt>
                <c:pt idx="26">
                  <c:v>45.003687390204078</c:v>
                </c:pt>
                <c:pt idx="27">
                  <c:v>48.80567655857962</c:v>
                </c:pt>
                <c:pt idx="28">
                  <c:v>52.553736802581042</c:v>
                </c:pt>
                <c:pt idx="29">
                  <c:v>59.133065576223821</c:v>
                </c:pt>
                <c:pt idx="30">
                  <c:v>65.146140643938324</c:v>
                </c:pt>
                <c:pt idx="31">
                  <c:v>70.700819854472797</c:v>
                </c:pt>
                <c:pt idx="32">
                  <c:v>75.958889980949607</c:v>
                </c:pt>
                <c:pt idx="33">
                  <c:v>83.99429971269366</c:v>
                </c:pt>
                <c:pt idx="34">
                  <c:v>90.627557410710551</c:v>
                </c:pt>
                <c:pt idx="35">
                  <c:v>94.375617654711974</c:v>
                </c:pt>
                <c:pt idx="36">
                  <c:v>101.03583981491593</c:v>
                </c:pt>
                <c:pt idx="37">
                  <c:v>109.58357432821413</c:v>
                </c:pt>
                <c:pt idx="38">
                  <c:v>115.19218246312272</c:v>
                </c:pt>
                <c:pt idx="39">
                  <c:v>126.27457642200461</c:v>
                </c:pt>
                <c:pt idx="40">
                  <c:v>132.28765148971914</c:v>
                </c:pt>
                <c:pt idx="41">
                  <c:v>139.37930504491607</c:v>
                </c:pt>
                <c:pt idx="42">
                  <c:v>143.20825867547865</c:v>
                </c:pt>
                <c:pt idx="43">
                  <c:v>148.41239987758132</c:v>
                </c:pt>
                <c:pt idx="44">
                  <c:v>155.80066251683593</c:v>
                </c:pt>
                <c:pt idx="45">
                  <c:v>162.75749376109755</c:v>
                </c:pt>
                <c:pt idx="46">
                  <c:v>170.92772580377689</c:v>
                </c:pt>
                <c:pt idx="47">
                  <c:v>177.99241489678678</c:v>
                </c:pt>
                <c:pt idx="48">
                  <c:v>181.79440406516233</c:v>
                </c:pt>
                <c:pt idx="49">
                  <c:v>185.67728662009904</c:v>
                </c:pt>
                <c:pt idx="50">
                  <c:v>190.04552949440284</c:v>
                </c:pt>
                <c:pt idx="51">
                  <c:v>195.73503101587264</c:v>
                </c:pt>
                <c:pt idx="52">
                  <c:v>200.64256313391766</c:v>
                </c:pt>
                <c:pt idx="53">
                  <c:v>205.63098863852386</c:v>
                </c:pt>
                <c:pt idx="54">
                  <c:v>209.37904888252527</c:v>
                </c:pt>
                <c:pt idx="55">
                  <c:v>211.96763725248309</c:v>
                </c:pt>
                <c:pt idx="56">
                  <c:v>212.50692649622428</c:v>
                </c:pt>
                <c:pt idx="57">
                  <c:v>215.0955148661821</c:v>
                </c:pt>
                <c:pt idx="58">
                  <c:v>218.81661064799647</c:v>
                </c:pt>
                <c:pt idx="59" formatCode="General">
                  <c:v>221.97145272388258</c:v>
                </c:pt>
                <c:pt idx="60" formatCode="General">
                  <c:v>224.50611216946626</c:v>
                </c:pt>
                <c:pt idx="61" formatCode="General">
                  <c:v>226.93291376630168</c:v>
                </c:pt>
                <c:pt idx="62" formatCode="General">
                  <c:v>227.76881209410058</c:v>
                </c:pt>
                <c:pt idx="63" formatCode="General">
                  <c:v>229.92596906906542</c:v>
                </c:pt>
                <c:pt idx="64" formatCode="General">
                  <c:v>231.38205002716668</c:v>
                </c:pt>
                <c:pt idx="65" formatCode="General">
                  <c:v>233.9976028593116</c:v>
                </c:pt>
                <c:pt idx="66" formatCode="General">
                  <c:v>236.20868875865054</c:v>
                </c:pt>
                <c:pt idx="67" formatCode="General">
                  <c:v>238.41977465798948</c:v>
                </c:pt>
                <c:pt idx="68" formatCode="General">
                  <c:v>240.28032254889666</c:v>
                </c:pt>
                <c:pt idx="69" formatCode="General">
                  <c:v>241.52068780950148</c:v>
                </c:pt>
                <c:pt idx="70" formatCode="General">
                  <c:v>243.13855554072509</c:v>
                </c:pt>
                <c:pt idx="71" formatCode="General">
                  <c:v>245.75410837286998</c:v>
                </c:pt>
                <c:pt idx="72" formatCode="General">
                  <c:v>248.07305212095721</c:v>
                </c:pt>
                <c:pt idx="73" formatCode="General">
                  <c:v>249.58306200343256</c:v>
                </c:pt>
                <c:pt idx="74" formatCode="General">
                  <c:v>251.03914296153383</c:v>
                </c:pt>
                <c:pt idx="75" formatCode="General">
                  <c:v>252.09075698682921</c:v>
                </c:pt>
              </c:numCache>
            </c:numRef>
          </c:val>
          <c:smooth val="0"/>
          <c:extLst>
            <c:ext xmlns:c16="http://schemas.microsoft.com/office/drawing/2014/chart" uri="{C3380CC4-5D6E-409C-BE32-E72D297353CC}">
              <c16:uniqueId val="{00000003-4C28-4612-B3DD-25521C0E9392}"/>
            </c:ext>
          </c:extLst>
        </c:ser>
        <c:ser>
          <c:idx val="4"/>
          <c:order val="4"/>
          <c:tx>
            <c:strRef>
              <c:f>Provinces!$C$202</c:f>
              <c:strCache>
                <c:ptCount val="1"/>
                <c:pt idx="0">
                  <c:v>Overijssel</c:v>
                </c:pt>
              </c:strCache>
            </c:strRef>
          </c:tx>
          <c:spPr>
            <a:ln w="28575" cap="rnd">
              <a:solidFill>
                <a:schemeClr val="accent5"/>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Provinces!$D$202:$CA$202</c:f>
              <c:numCache>
                <c:formatCode>0</c:formatCode>
                <c:ptCount val="76"/>
                <c:pt idx="0">
                  <c:v>0</c:v>
                </c:pt>
                <c:pt idx="1">
                  <c:v>0</c:v>
                </c:pt>
                <c:pt idx="2">
                  <c:v>8.6021505376344093E-2</c:v>
                </c:pt>
                <c:pt idx="3">
                  <c:v>8.6021505376344093E-2</c:v>
                </c:pt>
                <c:pt idx="4">
                  <c:v>0.34408602150537637</c:v>
                </c:pt>
                <c:pt idx="5">
                  <c:v>0.77419354838709675</c:v>
                </c:pt>
                <c:pt idx="6">
                  <c:v>0.86021505376344087</c:v>
                </c:pt>
                <c:pt idx="7">
                  <c:v>0.86021505376344087</c:v>
                </c:pt>
                <c:pt idx="8">
                  <c:v>1.032258064516129</c:v>
                </c:pt>
                <c:pt idx="9">
                  <c:v>1.118279569892473</c:v>
                </c:pt>
                <c:pt idx="10">
                  <c:v>1.5483870967741935</c:v>
                </c:pt>
                <c:pt idx="11">
                  <c:v>1.9784946236559142</c:v>
                </c:pt>
                <c:pt idx="12">
                  <c:v>2.4086021505376345</c:v>
                </c:pt>
                <c:pt idx="13">
                  <c:v>3.2688172043010755</c:v>
                </c:pt>
                <c:pt idx="14">
                  <c:v>4.043010752688172</c:v>
                </c:pt>
                <c:pt idx="15">
                  <c:v>5.247311827956989</c:v>
                </c:pt>
                <c:pt idx="16">
                  <c:v>6.623655913978495</c:v>
                </c:pt>
                <c:pt idx="17">
                  <c:v>8.7741935483870961</c:v>
                </c:pt>
                <c:pt idx="18">
                  <c:v>14.193548387096776</c:v>
                </c:pt>
                <c:pt idx="19">
                  <c:v>16.516129032258064</c:v>
                </c:pt>
                <c:pt idx="20">
                  <c:v>19.35483870967742</c:v>
                </c:pt>
                <c:pt idx="21">
                  <c:v>23.311827956989248</c:v>
                </c:pt>
                <c:pt idx="22">
                  <c:v>29.50537634408602</c:v>
                </c:pt>
                <c:pt idx="23">
                  <c:v>34.236559139784944</c:v>
                </c:pt>
                <c:pt idx="24">
                  <c:v>39.483870967741936</c:v>
                </c:pt>
                <c:pt idx="25">
                  <c:v>45.161290322580641</c:v>
                </c:pt>
                <c:pt idx="26">
                  <c:v>51.526881720430111</c:v>
                </c:pt>
                <c:pt idx="27">
                  <c:v>56.516129032258064</c:v>
                </c:pt>
                <c:pt idx="28">
                  <c:v>60.043010752688168</c:v>
                </c:pt>
                <c:pt idx="29">
                  <c:v>67.010752688172047</c:v>
                </c:pt>
                <c:pt idx="30">
                  <c:v>74.408602150537646</c:v>
                </c:pt>
                <c:pt idx="31">
                  <c:v>81.204301075268816</c:v>
                </c:pt>
                <c:pt idx="32">
                  <c:v>90.924731182795696</c:v>
                </c:pt>
                <c:pt idx="33">
                  <c:v>98.064516129032256</c:v>
                </c:pt>
                <c:pt idx="34">
                  <c:v>104.1720430107527</c:v>
                </c:pt>
                <c:pt idx="35">
                  <c:v>110.02150537634408</c:v>
                </c:pt>
                <c:pt idx="36">
                  <c:v>115.69892473118279</c:v>
                </c:pt>
                <c:pt idx="37">
                  <c:v>122.58064516129032</c:v>
                </c:pt>
                <c:pt idx="38">
                  <c:v>139.01075268817203</c:v>
                </c:pt>
                <c:pt idx="39">
                  <c:v>147.35483870967741</c:v>
                </c:pt>
                <c:pt idx="40">
                  <c:v>153.46236559139786</c:v>
                </c:pt>
                <c:pt idx="41">
                  <c:v>157.84946236559139</c:v>
                </c:pt>
                <c:pt idx="42">
                  <c:v>163.01075268817203</c:v>
                </c:pt>
                <c:pt idx="43">
                  <c:v>167.48387096774195</c:v>
                </c:pt>
                <c:pt idx="44">
                  <c:v>175.31182795698925</c:v>
                </c:pt>
                <c:pt idx="45">
                  <c:v>185.97849462365591</c:v>
                </c:pt>
                <c:pt idx="46">
                  <c:v>190.45161290322582</c:v>
                </c:pt>
                <c:pt idx="47">
                  <c:v>196.98924731182794</c:v>
                </c:pt>
                <c:pt idx="48">
                  <c:v>200.94623655913981</c:v>
                </c:pt>
                <c:pt idx="49">
                  <c:v>206.53763440860217</c:v>
                </c:pt>
                <c:pt idx="50">
                  <c:v>209.54838709677418</c:v>
                </c:pt>
                <c:pt idx="51">
                  <c:v>214.88172043010752</c:v>
                </c:pt>
                <c:pt idx="52">
                  <c:v>219.01075268817203</c:v>
                </c:pt>
                <c:pt idx="53">
                  <c:v>222.27956989247312</c:v>
                </c:pt>
                <c:pt idx="54">
                  <c:v>225.97849462365591</c:v>
                </c:pt>
                <c:pt idx="55">
                  <c:v>226.66666666666669</c:v>
                </c:pt>
                <c:pt idx="56">
                  <c:v>227.09677419354841</c:v>
                </c:pt>
                <c:pt idx="57">
                  <c:v>229.59139784946237</c:v>
                </c:pt>
                <c:pt idx="58">
                  <c:v>232.77419354838707</c:v>
                </c:pt>
                <c:pt idx="59" formatCode="General">
                  <c:v>234.32258064516128</c:v>
                </c:pt>
                <c:pt idx="60" formatCode="General">
                  <c:v>236.55913978494624</c:v>
                </c:pt>
                <c:pt idx="61" formatCode="General">
                  <c:v>238.36559139784947</c:v>
                </c:pt>
                <c:pt idx="62" formatCode="General">
                  <c:v>239.3978494623656</c:v>
                </c:pt>
                <c:pt idx="63" formatCode="General">
                  <c:v>240.86021505376345</c:v>
                </c:pt>
                <c:pt idx="64" formatCode="General">
                  <c:v>241.63440860215053</c:v>
                </c:pt>
                <c:pt idx="65" formatCode="General">
                  <c:v>243.18279569892476</c:v>
                </c:pt>
                <c:pt idx="66" formatCode="General">
                  <c:v>244.90322580645162</c:v>
                </c:pt>
                <c:pt idx="67" formatCode="General">
                  <c:v>246.27956989247312</c:v>
                </c:pt>
                <c:pt idx="68" formatCode="General">
                  <c:v>246.88172043010752</c:v>
                </c:pt>
                <c:pt idx="69" formatCode="General">
                  <c:v>246.36559139784947</c:v>
                </c:pt>
                <c:pt idx="70" formatCode="General">
                  <c:v>247.39784946236557</c:v>
                </c:pt>
                <c:pt idx="71" formatCode="General">
                  <c:v>248.51612903225808</c:v>
                </c:pt>
                <c:pt idx="72" formatCode="General">
                  <c:v>249.54838709677421</c:v>
                </c:pt>
                <c:pt idx="73" formatCode="General">
                  <c:v>249.97849462365593</c:v>
                </c:pt>
                <c:pt idx="74" formatCode="General">
                  <c:v>250.92473118279571</c:v>
                </c:pt>
                <c:pt idx="75" formatCode="General">
                  <c:v>251.26881720430109</c:v>
                </c:pt>
              </c:numCache>
            </c:numRef>
          </c:val>
          <c:smooth val="0"/>
          <c:extLst>
            <c:ext xmlns:c16="http://schemas.microsoft.com/office/drawing/2014/chart" uri="{C3380CC4-5D6E-409C-BE32-E72D297353CC}">
              <c16:uniqueId val="{00000004-4C28-4612-B3DD-25521C0E9392}"/>
            </c:ext>
          </c:extLst>
        </c:ser>
        <c:ser>
          <c:idx val="5"/>
          <c:order val="5"/>
          <c:tx>
            <c:strRef>
              <c:f>Provinces!$C$203</c:f>
              <c:strCache>
                <c:ptCount val="1"/>
                <c:pt idx="0">
                  <c:v>Utrecht</c:v>
                </c:pt>
              </c:strCache>
            </c:strRef>
          </c:tx>
          <c:spPr>
            <a:ln w="28575" cap="rnd">
              <a:solidFill>
                <a:schemeClr val="accent6"/>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Provinces!$D$203:$CA$203</c:f>
              <c:numCache>
                <c:formatCode>0</c:formatCode>
                <c:ptCount val="76"/>
                <c:pt idx="0">
                  <c:v>0.22140564540114646</c:v>
                </c:pt>
                <c:pt idx="1">
                  <c:v>0.22140564540114646</c:v>
                </c:pt>
                <c:pt idx="2">
                  <c:v>1.2546319906064964</c:v>
                </c:pt>
                <c:pt idx="3">
                  <c:v>1.7712451632091717</c:v>
                </c:pt>
                <c:pt idx="4">
                  <c:v>2.6568677448137574</c:v>
                </c:pt>
                <c:pt idx="5">
                  <c:v>2.8044715084145215</c:v>
                </c:pt>
                <c:pt idx="6">
                  <c:v>2.9520752720152861</c:v>
                </c:pt>
                <c:pt idx="7">
                  <c:v>3.0996790356160502</c:v>
                </c:pt>
                <c:pt idx="8">
                  <c:v>4.6495185534240751</c:v>
                </c:pt>
                <c:pt idx="9">
                  <c:v>5.9041505440305722</c:v>
                </c:pt>
                <c:pt idx="10">
                  <c:v>6.1255561894317179</c:v>
                </c:pt>
                <c:pt idx="11">
                  <c:v>6.4207637166332461</c:v>
                </c:pt>
                <c:pt idx="12">
                  <c:v>8.0444051162416539</c:v>
                </c:pt>
                <c:pt idx="13">
                  <c:v>10.406065333853883</c:v>
                </c:pt>
                <c:pt idx="14">
                  <c:v>11.586895442659996</c:v>
                </c:pt>
                <c:pt idx="15">
                  <c:v>13.358140605869169</c:v>
                </c:pt>
                <c:pt idx="16">
                  <c:v>16.162612114283689</c:v>
                </c:pt>
                <c:pt idx="17">
                  <c:v>18.450470450095537</c:v>
                </c:pt>
                <c:pt idx="18">
                  <c:v>21.919158894713497</c:v>
                </c:pt>
                <c:pt idx="19">
                  <c:v>24.133215348724963</c:v>
                </c:pt>
                <c:pt idx="20">
                  <c:v>28.339922611346747</c:v>
                </c:pt>
                <c:pt idx="21">
                  <c:v>32.103818583166237</c:v>
                </c:pt>
                <c:pt idx="22">
                  <c:v>38.524582299799484</c:v>
                </c:pt>
                <c:pt idx="23">
                  <c:v>48.41403446105069</c:v>
                </c:pt>
                <c:pt idx="24">
                  <c:v>54.834798177683929</c:v>
                </c:pt>
                <c:pt idx="25">
                  <c:v>60.812750603514885</c:v>
                </c:pt>
                <c:pt idx="26">
                  <c:v>67.45491996554928</c:v>
                </c:pt>
                <c:pt idx="27">
                  <c:v>72.325844164374502</c:v>
                </c:pt>
                <c:pt idx="28">
                  <c:v>77.196768363199723</c:v>
                </c:pt>
                <c:pt idx="29">
                  <c:v>81.993890680224567</c:v>
                </c:pt>
                <c:pt idx="30">
                  <c:v>88.562258160458569</c:v>
                </c:pt>
                <c:pt idx="31">
                  <c:v>93.654588004684939</c:v>
                </c:pt>
                <c:pt idx="32">
                  <c:v>98.156502794508242</c:v>
                </c:pt>
                <c:pt idx="33">
                  <c:v>105.09387968374416</c:v>
                </c:pt>
                <c:pt idx="34">
                  <c:v>108.93157753736405</c:v>
                </c:pt>
                <c:pt idx="35">
                  <c:v>112.76927539098391</c:v>
                </c:pt>
                <c:pt idx="36">
                  <c:v>118.00920899881105</c:v>
                </c:pt>
                <c:pt idx="37">
                  <c:v>122.43732190683399</c:v>
                </c:pt>
                <c:pt idx="38">
                  <c:v>126.86543481485691</c:v>
                </c:pt>
                <c:pt idx="39">
                  <c:v>130.77693455027716</c:v>
                </c:pt>
                <c:pt idx="40">
                  <c:v>136.68108509430772</c:v>
                </c:pt>
                <c:pt idx="41">
                  <c:v>141.69961305673371</c:v>
                </c:pt>
                <c:pt idx="42">
                  <c:v>143.69226386534405</c:v>
                </c:pt>
                <c:pt idx="43">
                  <c:v>150.33443322737841</c:v>
                </c:pt>
                <c:pt idx="44">
                  <c:v>155.20535742620365</c:v>
                </c:pt>
                <c:pt idx="45">
                  <c:v>160.44529103403079</c:v>
                </c:pt>
                <c:pt idx="46">
                  <c:v>165.53762087825717</c:v>
                </c:pt>
                <c:pt idx="47">
                  <c:v>169.37531873187703</c:v>
                </c:pt>
                <c:pt idx="48">
                  <c:v>172.62260153109384</c:v>
                </c:pt>
                <c:pt idx="49">
                  <c:v>176.60790314831448</c:v>
                </c:pt>
                <c:pt idx="50">
                  <c:v>180.37179912013397</c:v>
                </c:pt>
                <c:pt idx="51">
                  <c:v>185.02131767355806</c:v>
                </c:pt>
                <c:pt idx="52">
                  <c:v>190.11364751778441</c:v>
                </c:pt>
                <c:pt idx="53">
                  <c:v>193.43473219880161</c:v>
                </c:pt>
                <c:pt idx="54">
                  <c:v>198.96987333383026</c:v>
                </c:pt>
                <c:pt idx="55">
                  <c:v>200.66731661523906</c:v>
                </c:pt>
                <c:pt idx="56">
                  <c:v>202.29095801484746</c:v>
                </c:pt>
                <c:pt idx="57">
                  <c:v>203.61939188725435</c:v>
                </c:pt>
                <c:pt idx="58">
                  <c:v>207.08808033187231</c:v>
                </c:pt>
                <c:pt idx="59" formatCode="General">
                  <c:v>209.74494807668606</c:v>
                </c:pt>
                <c:pt idx="60" formatCode="General">
                  <c:v>211.95900453069754</c:v>
                </c:pt>
                <c:pt idx="61" formatCode="General">
                  <c:v>213.7302496939067</c:v>
                </c:pt>
                <c:pt idx="62" formatCode="General">
                  <c:v>214.91107980271281</c:v>
                </c:pt>
                <c:pt idx="63" formatCode="General">
                  <c:v>218.74877765633269</c:v>
                </c:pt>
                <c:pt idx="64" formatCode="General">
                  <c:v>218.97018330173384</c:v>
                </c:pt>
                <c:pt idx="65" formatCode="General">
                  <c:v>231.66410697139955</c:v>
                </c:pt>
                <c:pt idx="66" formatCode="General">
                  <c:v>233.28774837100795</c:v>
                </c:pt>
                <c:pt idx="67" formatCode="General">
                  <c:v>235.35420106141868</c:v>
                </c:pt>
                <c:pt idx="68" formatCode="General">
                  <c:v>237.05164434282747</c:v>
                </c:pt>
                <c:pt idx="69" formatCode="General">
                  <c:v>237.93726692443204</c:v>
                </c:pt>
                <c:pt idx="70" formatCode="General">
                  <c:v>238.67528574243588</c:v>
                </c:pt>
                <c:pt idx="71" formatCode="General">
                  <c:v>240.15132337844349</c:v>
                </c:pt>
                <c:pt idx="72" formatCode="General">
                  <c:v>241.62736101445114</c:v>
                </c:pt>
                <c:pt idx="73" formatCode="General">
                  <c:v>242.66058735965649</c:v>
                </c:pt>
                <c:pt idx="74" formatCode="General">
                  <c:v>244.57943628646643</c:v>
                </c:pt>
                <c:pt idx="75" formatCode="General">
                  <c:v>245.76026639527254</c:v>
                </c:pt>
              </c:numCache>
            </c:numRef>
          </c:val>
          <c:smooth val="0"/>
          <c:extLst>
            <c:ext xmlns:c16="http://schemas.microsoft.com/office/drawing/2014/chart" uri="{C3380CC4-5D6E-409C-BE32-E72D297353CC}">
              <c16:uniqueId val="{00000005-4C28-4612-B3DD-25521C0E9392}"/>
            </c:ext>
          </c:extLst>
        </c:ser>
        <c:ser>
          <c:idx val="6"/>
          <c:order val="6"/>
          <c:tx>
            <c:strRef>
              <c:f>Provinces!$C$204</c:f>
              <c:strCache>
                <c:ptCount val="1"/>
                <c:pt idx="0">
                  <c:v>North Holland</c:v>
                </c:pt>
              </c:strCache>
            </c:strRef>
          </c:tx>
          <c:spPr>
            <a:ln w="28575" cap="rnd">
              <a:solidFill>
                <a:schemeClr val="accent1">
                  <a:lumMod val="60000"/>
                </a:schemeClr>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Provinces!$D$204:$CA$204</c:f>
              <c:numCache>
                <c:formatCode>0</c:formatCode>
                <c:ptCount val="76"/>
                <c:pt idx="0">
                  <c:v>0.13890765106814776</c:v>
                </c:pt>
                <c:pt idx="1">
                  <c:v>0.24308838936925856</c:v>
                </c:pt>
                <c:pt idx="2">
                  <c:v>0.31254221490333245</c:v>
                </c:pt>
                <c:pt idx="3">
                  <c:v>0.34726912767036938</c:v>
                </c:pt>
                <c:pt idx="4">
                  <c:v>0.59035751703962791</c:v>
                </c:pt>
                <c:pt idx="5">
                  <c:v>0.76399208087481263</c:v>
                </c:pt>
                <c:pt idx="6">
                  <c:v>0.79871899364184951</c:v>
                </c:pt>
                <c:pt idx="7">
                  <c:v>1.007080470244071</c:v>
                </c:pt>
                <c:pt idx="8">
                  <c:v>1.7016187255848101</c:v>
                </c:pt>
                <c:pt idx="9">
                  <c:v>1.4585303362155513</c:v>
                </c:pt>
                <c:pt idx="10">
                  <c:v>2.187795504323327</c:v>
                </c:pt>
                <c:pt idx="11">
                  <c:v>2.8823337596640659</c:v>
                </c:pt>
                <c:pt idx="12">
                  <c:v>3.1601490618003614</c:v>
                </c:pt>
                <c:pt idx="13">
                  <c:v>3.9935949682092478</c:v>
                </c:pt>
                <c:pt idx="14">
                  <c:v>5.1395830895214667</c:v>
                </c:pt>
                <c:pt idx="15">
                  <c:v>5.8688482576292422</c:v>
                </c:pt>
                <c:pt idx="16">
                  <c:v>8.2997321513218267</c:v>
                </c:pt>
                <c:pt idx="17">
                  <c:v>11.182065910985893</c:v>
                </c:pt>
                <c:pt idx="18">
                  <c:v>14.654757187689587</c:v>
                </c:pt>
                <c:pt idx="19">
                  <c:v>17.224548732450319</c:v>
                </c:pt>
                <c:pt idx="20">
                  <c:v>19.2734365857055</c:v>
                </c:pt>
                <c:pt idx="21">
                  <c:v>23.892115983721411</c:v>
                </c:pt>
                <c:pt idx="22">
                  <c:v>28.267706992368069</c:v>
                </c:pt>
                <c:pt idx="23">
                  <c:v>35.733993237281005</c:v>
                </c:pt>
                <c:pt idx="24">
                  <c:v>42.887737267290618</c:v>
                </c:pt>
                <c:pt idx="25">
                  <c:v>48.652404786618746</c:v>
                </c:pt>
                <c:pt idx="26">
                  <c:v>53.965622439975398</c:v>
                </c:pt>
                <c:pt idx="27">
                  <c:v>59.105205529496871</c:v>
                </c:pt>
                <c:pt idx="28">
                  <c:v>64.071154055183143</c:v>
                </c:pt>
                <c:pt idx="29">
                  <c:v>70.044183051113507</c:v>
                </c:pt>
                <c:pt idx="30">
                  <c:v>76.433935000248297</c:v>
                </c:pt>
                <c:pt idx="31">
                  <c:v>82.372237083411619</c:v>
                </c:pt>
                <c:pt idx="32">
                  <c:v>88.414719904876037</c:v>
                </c:pt>
                <c:pt idx="33">
                  <c:v>96.401909841294525</c:v>
                </c:pt>
                <c:pt idx="34">
                  <c:v>100.39550480950379</c:v>
                </c:pt>
                <c:pt idx="35">
                  <c:v>104.70164199261637</c:v>
                </c:pt>
                <c:pt idx="36">
                  <c:v>109.21614065233116</c:v>
                </c:pt>
                <c:pt idx="37">
                  <c:v>115.46698495039782</c:v>
                </c:pt>
                <c:pt idx="38">
                  <c:v>123.66253636341854</c:v>
                </c:pt>
                <c:pt idx="39">
                  <c:v>129.11466166784334</c:v>
                </c:pt>
                <c:pt idx="40">
                  <c:v>135.64332126804626</c:v>
                </c:pt>
                <c:pt idx="41">
                  <c:v>138.90765106814774</c:v>
                </c:pt>
                <c:pt idx="42">
                  <c:v>142.38034234485144</c:v>
                </c:pt>
                <c:pt idx="43">
                  <c:v>146.23502966199254</c:v>
                </c:pt>
                <c:pt idx="44">
                  <c:v>150.88843597277548</c:v>
                </c:pt>
                <c:pt idx="45">
                  <c:v>157.93799926448401</c:v>
                </c:pt>
                <c:pt idx="46">
                  <c:v>163.35539765614175</c:v>
                </c:pt>
                <c:pt idx="47">
                  <c:v>167.90462322862359</c:v>
                </c:pt>
                <c:pt idx="48">
                  <c:v>171.34258759256025</c:v>
                </c:pt>
                <c:pt idx="49">
                  <c:v>174.78055195649691</c:v>
                </c:pt>
                <c:pt idx="50">
                  <c:v>178.49633162256984</c:v>
                </c:pt>
                <c:pt idx="51">
                  <c:v>183.46228014825613</c:v>
                </c:pt>
                <c:pt idx="52">
                  <c:v>186.41406773345429</c:v>
                </c:pt>
                <c:pt idx="53">
                  <c:v>188.98385927821499</c:v>
                </c:pt>
                <c:pt idx="54">
                  <c:v>192.14400834001538</c:v>
                </c:pt>
                <c:pt idx="55">
                  <c:v>193.70671941453202</c:v>
                </c:pt>
                <c:pt idx="56">
                  <c:v>194.88743444861129</c:v>
                </c:pt>
                <c:pt idx="57">
                  <c:v>197.3530452550709</c:v>
                </c:pt>
                <c:pt idx="58">
                  <c:v>199.12411780618982</c:v>
                </c:pt>
                <c:pt idx="59" formatCode="General">
                  <c:v>201.8675439147857</c:v>
                </c:pt>
                <c:pt idx="60" formatCode="General">
                  <c:v>204.33315472124536</c:v>
                </c:pt>
                <c:pt idx="61" formatCode="General">
                  <c:v>205.54859666809165</c:v>
                </c:pt>
                <c:pt idx="62" formatCode="General">
                  <c:v>206.34731566173346</c:v>
                </c:pt>
                <c:pt idx="63" formatCode="General">
                  <c:v>208.77819955542606</c:v>
                </c:pt>
                <c:pt idx="64" formatCode="General">
                  <c:v>210.79236049591421</c:v>
                </c:pt>
                <c:pt idx="65" formatCode="General">
                  <c:v>212.52870613426606</c:v>
                </c:pt>
                <c:pt idx="66" formatCode="General">
                  <c:v>213.98723647048161</c:v>
                </c:pt>
                <c:pt idx="67" formatCode="General">
                  <c:v>215.65412828329937</c:v>
                </c:pt>
                <c:pt idx="68" formatCode="General">
                  <c:v>217.04320479398086</c:v>
                </c:pt>
                <c:pt idx="69" formatCode="General">
                  <c:v>218.29337365359419</c:v>
                </c:pt>
                <c:pt idx="70" formatCode="General">
                  <c:v>219.16154647277011</c:v>
                </c:pt>
                <c:pt idx="71" formatCode="General">
                  <c:v>220.27280768131527</c:v>
                </c:pt>
                <c:pt idx="72" formatCode="General">
                  <c:v>222.14806097073529</c:v>
                </c:pt>
                <c:pt idx="73" formatCode="General">
                  <c:v>223.50241056864974</c:v>
                </c:pt>
                <c:pt idx="74" formatCode="General">
                  <c:v>224.44003721335972</c:v>
                </c:pt>
                <c:pt idx="75" formatCode="General">
                  <c:v>224.92621399209824</c:v>
                </c:pt>
              </c:numCache>
            </c:numRef>
          </c:val>
          <c:smooth val="0"/>
          <c:extLst>
            <c:ext xmlns:c16="http://schemas.microsoft.com/office/drawing/2014/chart" uri="{C3380CC4-5D6E-409C-BE32-E72D297353CC}">
              <c16:uniqueId val="{00000006-4C28-4612-B3DD-25521C0E9392}"/>
            </c:ext>
          </c:extLst>
        </c:ser>
        <c:ser>
          <c:idx val="7"/>
          <c:order val="7"/>
          <c:tx>
            <c:strRef>
              <c:f>Provinces!$C$205</c:f>
              <c:strCache>
                <c:ptCount val="1"/>
                <c:pt idx="0">
                  <c:v>Flevoland</c:v>
                </c:pt>
              </c:strCache>
            </c:strRef>
          </c:tx>
          <c:spPr>
            <a:ln w="28575" cap="rnd">
              <a:solidFill>
                <a:schemeClr val="accent2">
                  <a:lumMod val="60000"/>
                </a:schemeClr>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Provinces!$D$205:$CA$205</c:f>
              <c:numCache>
                <c:formatCode>0</c:formatCode>
                <c:ptCount val="76"/>
                <c:pt idx="0">
                  <c:v>0</c:v>
                </c:pt>
                <c:pt idx="1">
                  <c:v>0</c:v>
                </c:pt>
                <c:pt idx="2">
                  <c:v>0.23641835646686951</c:v>
                </c:pt>
                <c:pt idx="3">
                  <c:v>0.47283671293373902</c:v>
                </c:pt>
                <c:pt idx="4">
                  <c:v>0.47283671293373902</c:v>
                </c:pt>
                <c:pt idx="5">
                  <c:v>0.47283671293373902</c:v>
                </c:pt>
                <c:pt idx="6">
                  <c:v>0.47283671293373902</c:v>
                </c:pt>
                <c:pt idx="7">
                  <c:v>0.47283671293373902</c:v>
                </c:pt>
                <c:pt idx="8">
                  <c:v>0.94567342586747805</c:v>
                </c:pt>
                <c:pt idx="9">
                  <c:v>0.70925506940060856</c:v>
                </c:pt>
                <c:pt idx="10">
                  <c:v>1.6549284952680867</c:v>
                </c:pt>
                <c:pt idx="11">
                  <c:v>2.8370202776024342</c:v>
                </c:pt>
                <c:pt idx="12">
                  <c:v>4.0191120599367816</c:v>
                </c:pt>
                <c:pt idx="13">
                  <c:v>4.9647854858042599</c:v>
                </c:pt>
                <c:pt idx="14">
                  <c:v>5.4376221987379996</c:v>
                </c:pt>
                <c:pt idx="15">
                  <c:v>6.8561323375392158</c:v>
                </c:pt>
                <c:pt idx="16">
                  <c:v>8.274642476340432</c:v>
                </c:pt>
                <c:pt idx="17">
                  <c:v>9.4567342586747802</c:v>
                </c:pt>
                <c:pt idx="18">
                  <c:v>11.348081110409737</c:v>
                </c:pt>
                <c:pt idx="19">
                  <c:v>13.003009605677823</c:v>
                </c:pt>
                <c:pt idx="20">
                  <c:v>14.657938100945909</c:v>
                </c:pt>
                <c:pt idx="21">
                  <c:v>16.076448239747126</c:v>
                </c:pt>
                <c:pt idx="22">
                  <c:v>18.440631804415823</c:v>
                </c:pt>
                <c:pt idx="23">
                  <c:v>22.459743864352603</c:v>
                </c:pt>
                <c:pt idx="24">
                  <c:v>25.533182498421908</c:v>
                </c:pt>
                <c:pt idx="25">
                  <c:v>28.370202776024342</c:v>
                </c:pt>
                <c:pt idx="26">
                  <c:v>32.862151548894865</c:v>
                </c:pt>
                <c:pt idx="27">
                  <c:v>34.517080044162945</c:v>
                </c:pt>
                <c:pt idx="28">
                  <c:v>39.245447173500345</c:v>
                </c:pt>
                <c:pt idx="29">
                  <c:v>44.683069372238336</c:v>
                </c:pt>
                <c:pt idx="30">
                  <c:v>47.992926362774512</c:v>
                </c:pt>
                <c:pt idx="31">
                  <c:v>53.194130205045646</c:v>
                </c:pt>
                <c:pt idx="32">
                  <c:v>55.321895413247468</c:v>
                </c:pt>
                <c:pt idx="33">
                  <c:v>60.050262542584854</c:v>
                </c:pt>
                <c:pt idx="34">
                  <c:v>62.414446107253546</c:v>
                </c:pt>
                <c:pt idx="35">
                  <c:v>64.778629671922246</c:v>
                </c:pt>
                <c:pt idx="36">
                  <c:v>69.270578444792761</c:v>
                </c:pt>
                <c:pt idx="37">
                  <c:v>71.634762009461468</c:v>
                </c:pt>
                <c:pt idx="38">
                  <c:v>77.545220921133193</c:v>
                </c:pt>
                <c:pt idx="39">
                  <c:v>86.765536823341122</c:v>
                </c:pt>
                <c:pt idx="40">
                  <c:v>90.075393813877284</c:v>
                </c:pt>
                <c:pt idx="41">
                  <c:v>98.113617933750845</c:v>
                </c:pt>
                <c:pt idx="42">
                  <c:v>99.768546429018926</c:v>
                </c:pt>
                <c:pt idx="43">
                  <c:v>102.84198506308825</c:v>
                </c:pt>
                <c:pt idx="44">
                  <c:v>107.80677054889249</c:v>
                </c:pt>
                <c:pt idx="45">
                  <c:v>118.44559658990163</c:v>
                </c:pt>
                <c:pt idx="46">
                  <c:v>129.08442263091075</c:v>
                </c:pt>
                <c:pt idx="47">
                  <c:v>133.81278976024814</c:v>
                </c:pt>
                <c:pt idx="48">
                  <c:v>135.23129989904936</c:v>
                </c:pt>
                <c:pt idx="49">
                  <c:v>140.66892209778737</c:v>
                </c:pt>
                <c:pt idx="50">
                  <c:v>144.92445251419102</c:v>
                </c:pt>
                <c:pt idx="51">
                  <c:v>151.54416649526334</c:v>
                </c:pt>
                <c:pt idx="52">
                  <c:v>154.1447684163989</c:v>
                </c:pt>
                <c:pt idx="53">
                  <c:v>160.05522732807066</c:v>
                </c:pt>
                <c:pt idx="54">
                  <c:v>164.78359445740804</c:v>
                </c:pt>
                <c:pt idx="55">
                  <c:v>165.96568623974238</c:v>
                </c:pt>
                <c:pt idx="56">
                  <c:v>166.91135966560987</c:v>
                </c:pt>
                <c:pt idx="57">
                  <c:v>168.56628816087795</c:v>
                </c:pt>
                <c:pt idx="58">
                  <c:v>170.6940533690798</c:v>
                </c:pt>
                <c:pt idx="59" formatCode="General">
                  <c:v>174.00391035961599</c:v>
                </c:pt>
                <c:pt idx="60" formatCode="General">
                  <c:v>177.550185706619</c:v>
                </c:pt>
                <c:pt idx="61" formatCode="General">
                  <c:v>177.550185706619</c:v>
                </c:pt>
                <c:pt idx="62" formatCode="General">
                  <c:v>178.73227748895334</c:v>
                </c:pt>
                <c:pt idx="63" formatCode="General">
                  <c:v>182.27855283595639</c:v>
                </c:pt>
                <c:pt idx="64" formatCode="General">
                  <c:v>186.29766489589318</c:v>
                </c:pt>
                <c:pt idx="65" formatCode="General">
                  <c:v>187.47975667822752</c:v>
                </c:pt>
                <c:pt idx="66" formatCode="General">
                  <c:v>189.84394024289622</c:v>
                </c:pt>
                <c:pt idx="67" formatCode="General">
                  <c:v>193.39021558989927</c:v>
                </c:pt>
                <c:pt idx="68" formatCode="General">
                  <c:v>196.93649093690232</c:v>
                </c:pt>
                <c:pt idx="69" formatCode="General">
                  <c:v>197.17290929336917</c:v>
                </c:pt>
                <c:pt idx="70" formatCode="General">
                  <c:v>199.06425614510414</c:v>
                </c:pt>
                <c:pt idx="71" formatCode="General">
                  <c:v>199.77351121450471</c:v>
                </c:pt>
                <c:pt idx="72" formatCode="General">
                  <c:v>200.24634792743848</c:v>
                </c:pt>
                <c:pt idx="73" formatCode="General">
                  <c:v>201.66485806623967</c:v>
                </c:pt>
                <c:pt idx="74" formatCode="General">
                  <c:v>202.61053149210716</c:v>
                </c:pt>
                <c:pt idx="75" formatCode="General">
                  <c:v>204.02904163090838</c:v>
                </c:pt>
              </c:numCache>
            </c:numRef>
          </c:val>
          <c:smooth val="0"/>
          <c:extLst>
            <c:ext xmlns:c16="http://schemas.microsoft.com/office/drawing/2014/chart" uri="{C3380CC4-5D6E-409C-BE32-E72D297353CC}">
              <c16:uniqueId val="{00000007-4C28-4612-B3DD-25521C0E9392}"/>
            </c:ext>
          </c:extLst>
        </c:ser>
        <c:ser>
          <c:idx val="8"/>
          <c:order val="8"/>
          <c:tx>
            <c:strRef>
              <c:f>Provinces!$C$206</c:f>
              <c:strCache>
                <c:ptCount val="1"/>
                <c:pt idx="0">
                  <c:v>Zeeland</c:v>
                </c:pt>
              </c:strCache>
            </c:strRef>
          </c:tx>
          <c:spPr>
            <a:ln w="28575" cap="rnd">
              <a:solidFill>
                <a:schemeClr val="accent3">
                  <a:lumMod val="60000"/>
                </a:schemeClr>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Provinces!$D$206:$CA$206</c:f>
              <c:numCache>
                <c:formatCode>0</c:formatCode>
                <c:ptCount val="76"/>
                <c:pt idx="0">
                  <c:v>0</c:v>
                </c:pt>
                <c:pt idx="1">
                  <c:v>0</c:v>
                </c:pt>
                <c:pt idx="2">
                  <c:v>0</c:v>
                </c:pt>
                <c:pt idx="3">
                  <c:v>0.78222982433725585</c:v>
                </c:pt>
                <c:pt idx="4">
                  <c:v>0.52148654955817053</c:v>
                </c:pt>
                <c:pt idx="5">
                  <c:v>0.52148654955817053</c:v>
                </c:pt>
                <c:pt idx="6">
                  <c:v>0.52148654955817053</c:v>
                </c:pt>
                <c:pt idx="7">
                  <c:v>1.0429730991163411</c:v>
                </c:pt>
                <c:pt idx="8">
                  <c:v>2.0859461982326821</c:v>
                </c:pt>
                <c:pt idx="9">
                  <c:v>2.3466894730117676</c:v>
                </c:pt>
                <c:pt idx="10">
                  <c:v>2.3466894730117676</c:v>
                </c:pt>
                <c:pt idx="11">
                  <c:v>2.6074327477908525</c:v>
                </c:pt>
                <c:pt idx="12">
                  <c:v>3.1289192973490234</c:v>
                </c:pt>
                <c:pt idx="13">
                  <c:v>4.4326356712444497</c:v>
                </c:pt>
                <c:pt idx="14">
                  <c:v>5.9970953199189605</c:v>
                </c:pt>
                <c:pt idx="15">
                  <c:v>7.8222982433725585</c:v>
                </c:pt>
                <c:pt idx="16">
                  <c:v>9.3867578920470702</c:v>
                </c:pt>
                <c:pt idx="17">
                  <c:v>10.42973099116341</c:v>
                </c:pt>
                <c:pt idx="18">
                  <c:v>12.776420464175178</c:v>
                </c:pt>
                <c:pt idx="19">
                  <c:v>13.037163738954263</c:v>
                </c:pt>
                <c:pt idx="20">
                  <c:v>14.86236666240786</c:v>
                </c:pt>
                <c:pt idx="21">
                  <c:v>17.209056135419626</c:v>
                </c:pt>
                <c:pt idx="22">
                  <c:v>20.337975432768651</c:v>
                </c:pt>
                <c:pt idx="23">
                  <c:v>23.727638004896757</c:v>
                </c:pt>
                <c:pt idx="24">
                  <c:v>28.42101695092029</c:v>
                </c:pt>
                <c:pt idx="25">
                  <c:v>31.289192973490234</c:v>
                </c:pt>
                <c:pt idx="26">
                  <c:v>34.939598820397421</c:v>
                </c:pt>
                <c:pt idx="27">
                  <c:v>38.590004667304619</c:v>
                </c:pt>
                <c:pt idx="28">
                  <c:v>41.979667239432729</c:v>
                </c:pt>
                <c:pt idx="29">
                  <c:v>46.412302910677177</c:v>
                </c:pt>
                <c:pt idx="30">
                  <c:v>50.844938581921625</c:v>
                </c:pt>
                <c:pt idx="31">
                  <c:v>56.84203390184058</c:v>
                </c:pt>
                <c:pt idx="32">
                  <c:v>61.274669573085035</c:v>
                </c:pt>
                <c:pt idx="33">
                  <c:v>63.099872496538637</c:v>
                </c:pt>
                <c:pt idx="34">
                  <c:v>72.747373663364797</c:v>
                </c:pt>
                <c:pt idx="35">
                  <c:v>81.351901731074605</c:v>
                </c:pt>
                <c:pt idx="36">
                  <c:v>86.045280677098134</c:v>
                </c:pt>
                <c:pt idx="37">
                  <c:v>93.867578920470692</c:v>
                </c:pt>
                <c:pt idx="38">
                  <c:v>100.64690406472691</c:v>
                </c:pt>
                <c:pt idx="39">
                  <c:v>107.42622920898313</c:v>
                </c:pt>
                <c:pt idx="40">
                  <c:v>111.3373783306694</c:v>
                </c:pt>
                <c:pt idx="41">
                  <c:v>118.11670347492563</c:v>
                </c:pt>
                <c:pt idx="42">
                  <c:v>122.81008242094917</c:v>
                </c:pt>
                <c:pt idx="43">
                  <c:v>124.1137987948446</c:v>
                </c:pt>
                <c:pt idx="44">
                  <c:v>124.63528534440275</c:v>
                </c:pt>
                <c:pt idx="45">
                  <c:v>129.85015083998448</c:v>
                </c:pt>
                <c:pt idx="46">
                  <c:v>132.45758358777533</c:v>
                </c:pt>
                <c:pt idx="47">
                  <c:v>135.84724615990342</c:v>
                </c:pt>
                <c:pt idx="48">
                  <c:v>137.67244908335701</c:v>
                </c:pt>
                <c:pt idx="49">
                  <c:v>138.71542218247336</c:v>
                </c:pt>
                <c:pt idx="50">
                  <c:v>140.80136838070604</c:v>
                </c:pt>
                <c:pt idx="51">
                  <c:v>144.45177422761321</c:v>
                </c:pt>
                <c:pt idx="52">
                  <c:v>145.23400405195051</c:v>
                </c:pt>
                <c:pt idx="53">
                  <c:v>146.01623387628774</c:v>
                </c:pt>
                <c:pt idx="54">
                  <c:v>147.05920697540409</c:v>
                </c:pt>
                <c:pt idx="55">
                  <c:v>147.58069352496227</c:v>
                </c:pt>
                <c:pt idx="56">
                  <c:v>150.18812627275312</c:v>
                </c:pt>
                <c:pt idx="57">
                  <c:v>150.44886954753218</c:v>
                </c:pt>
                <c:pt idx="58">
                  <c:v>151.23109937186945</c:v>
                </c:pt>
                <c:pt idx="59" formatCode="General">
                  <c:v>152.01332919620671</c:v>
                </c:pt>
                <c:pt idx="60" formatCode="General">
                  <c:v>152.79555902054395</c:v>
                </c:pt>
                <c:pt idx="61" formatCode="General">
                  <c:v>153.31704557010212</c:v>
                </c:pt>
                <c:pt idx="62" formatCode="General">
                  <c:v>154.62076194399756</c:v>
                </c:pt>
                <c:pt idx="63" formatCode="General">
                  <c:v>155.14224849355571</c:v>
                </c:pt>
                <c:pt idx="64" formatCode="General">
                  <c:v>158.27116779090477</c:v>
                </c:pt>
                <c:pt idx="65" formatCode="General">
                  <c:v>160.35711398913745</c:v>
                </c:pt>
                <c:pt idx="66" formatCode="General">
                  <c:v>161.66083036303286</c:v>
                </c:pt>
                <c:pt idx="67" formatCode="General">
                  <c:v>161.92157363781195</c:v>
                </c:pt>
                <c:pt idx="68" formatCode="General">
                  <c:v>162.18231691259103</c:v>
                </c:pt>
                <c:pt idx="69" formatCode="General">
                  <c:v>162.70380346214921</c:v>
                </c:pt>
                <c:pt idx="70" formatCode="General">
                  <c:v>162.9645467369283</c:v>
                </c:pt>
                <c:pt idx="71" formatCode="General">
                  <c:v>163.22529001170739</c:v>
                </c:pt>
                <c:pt idx="72" formatCode="General">
                  <c:v>163.74677656126553</c:v>
                </c:pt>
                <c:pt idx="73" formatCode="General">
                  <c:v>164.78974966038189</c:v>
                </c:pt>
                <c:pt idx="74" formatCode="General">
                  <c:v>164.78974966038189</c:v>
                </c:pt>
                <c:pt idx="75" formatCode="General">
                  <c:v>165.05049293516097</c:v>
                </c:pt>
              </c:numCache>
            </c:numRef>
          </c:val>
          <c:smooth val="0"/>
          <c:extLst>
            <c:ext xmlns:c16="http://schemas.microsoft.com/office/drawing/2014/chart" uri="{C3380CC4-5D6E-409C-BE32-E72D297353CC}">
              <c16:uniqueId val="{00000008-4C28-4612-B3DD-25521C0E9392}"/>
            </c:ext>
          </c:extLst>
        </c:ser>
        <c:ser>
          <c:idx val="9"/>
          <c:order val="9"/>
          <c:tx>
            <c:strRef>
              <c:f>Provinces!$C$207</c:f>
              <c:strCache>
                <c:ptCount val="1"/>
                <c:pt idx="0">
                  <c:v>Drenthe</c:v>
                </c:pt>
              </c:strCache>
            </c:strRef>
          </c:tx>
          <c:spPr>
            <a:ln w="28575" cap="rnd">
              <a:solidFill>
                <a:schemeClr val="accent4">
                  <a:lumMod val="60000"/>
                </a:schemeClr>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Provinces!$D$207:$CA$207</c:f>
              <c:numCache>
                <c:formatCode>0</c:formatCode>
                <c:ptCount val="76"/>
                <c:pt idx="0">
                  <c:v>0.405139600978007</c:v>
                </c:pt>
                <c:pt idx="1">
                  <c:v>0.405139600978007</c:v>
                </c:pt>
                <c:pt idx="2">
                  <c:v>0.60770940146701047</c:v>
                </c:pt>
                <c:pt idx="3">
                  <c:v>0.60770940146701047</c:v>
                </c:pt>
                <c:pt idx="4">
                  <c:v>0.60770940146701047</c:v>
                </c:pt>
                <c:pt idx="5">
                  <c:v>1.620558403912028</c:v>
                </c:pt>
                <c:pt idx="6">
                  <c:v>2.0256980048900348</c:v>
                </c:pt>
                <c:pt idx="7">
                  <c:v>2.4308376058680419</c:v>
                </c:pt>
                <c:pt idx="8">
                  <c:v>2.4308376058680419</c:v>
                </c:pt>
                <c:pt idx="9">
                  <c:v>2.6334074063570454</c:v>
                </c:pt>
                <c:pt idx="10">
                  <c:v>2.6334074063570454</c:v>
                </c:pt>
                <c:pt idx="11">
                  <c:v>3.0385470073350525</c:v>
                </c:pt>
                <c:pt idx="12">
                  <c:v>3.0385470073350525</c:v>
                </c:pt>
                <c:pt idx="13">
                  <c:v>3.0385470073350525</c:v>
                </c:pt>
                <c:pt idx="14">
                  <c:v>3.241116807824056</c:v>
                </c:pt>
                <c:pt idx="15">
                  <c:v>4.2539658102690741</c:v>
                </c:pt>
                <c:pt idx="16">
                  <c:v>4.8616752117360837</c:v>
                </c:pt>
                <c:pt idx="17">
                  <c:v>6.2796638151591084</c:v>
                </c:pt>
                <c:pt idx="18">
                  <c:v>7.4950826180931287</c:v>
                </c:pt>
                <c:pt idx="19">
                  <c:v>8.1027920195601393</c:v>
                </c:pt>
                <c:pt idx="20">
                  <c:v>9.520780622983164</c:v>
                </c:pt>
                <c:pt idx="21">
                  <c:v>10.938769226406189</c:v>
                </c:pt>
                <c:pt idx="22">
                  <c:v>12.15418802934021</c:v>
                </c:pt>
                <c:pt idx="23">
                  <c:v>14.585025635208252</c:v>
                </c:pt>
                <c:pt idx="24">
                  <c:v>16.408153839609284</c:v>
                </c:pt>
                <c:pt idx="25">
                  <c:v>19.851840447922342</c:v>
                </c:pt>
                <c:pt idx="26">
                  <c:v>22.890387455257393</c:v>
                </c:pt>
                <c:pt idx="27">
                  <c:v>23.700666657213411</c:v>
                </c:pt>
                <c:pt idx="28">
                  <c:v>25.523794861614441</c:v>
                </c:pt>
                <c:pt idx="29">
                  <c:v>29.575190871394511</c:v>
                </c:pt>
                <c:pt idx="30">
                  <c:v>32.411168078240557</c:v>
                </c:pt>
                <c:pt idx="31">
                  <c:v>34.639435883619598</c:v>
                </c:pt>
                <c:pt idx="32">
                  <c:v>38.488262092910666</c:v>
                </c:pt>
                <c:pt idx="33">
                  <c:v>41.729378900734723</c:v>
                </c:pt>
                <c:pt idx="34">
                  <c:v>43.552507105135753</c:v>
                </c:pt>
                <c:pt idx="35">
                  <c:v>44.160216506602758</c:v>
                </c:pt>
                <c:pt idx="36">
                  <c:v>46.996193713448811</c:v>
                </c:pt>
                <c:pt idx="37">
                  <c:v>50.439880321761869</c:v>
                </c:pt>
                <c:pt idx="38">
                  <c:v>55.504125333986963</c:v>
                </c:pt>
                <c:pt idx="39">
                  <c:v>59.96066094474503</c:v>
                </c:pt>
                <c:pt idx="40">
                  <c:v>62.79663815159109</c:v>
                </c:pt>
                <c:pt idx="41">
                  <c:v>64.619766355992112</c:v>
                </c:pt>
                <c:pt idx="42">
                  <c:v>65.835185158926137</c:v>
                </c:pt>
                <c:pt idx="43">
                  <c:v>67.253173762349164</c:v>
                </c:pt>
                <c:pt idx="44">
                  <c:v>69.481441567728197</c:v>
                </c:pt>
                <c:pt idx="45">
                  <c:v>72.31741877457425</c:v>
                </c:pt>
                <c:pt idx="46">
                  <c:v>76.166244983865312</c:v>
                </c:pt>
                <c:pt idx="47">
                  <c:v>78.799652390222363</c:v>
                </c:pt>
                <c:pt idx="48">
                  <c:v>80.825350395112395</c:v>
                </c:pt>
                <c:pt idx="49">
                  <c:v>81.635629597068416</c:v>
                </c:pt>
                <c:pt idx="50">
                  <c:v>82.648478599513425</c:v>
                </c:pt>
                <c:pt idx="51">
                  <c:v>85.687025606848479</c:v>
                </c:pt>
                <c:pt idx="52">
                  <c:v>88.928142414672536</c:v>
                </c:pt>
                <c:pt idx="53">
                  <c:v>90.953840419562582</c:v>
                </c:pt>
                <c:pt idx="54">
                  <c:v>90.953840419562582</c:v>
                </c:pt>
                <c:pt idx="55">
                  <c:v>93.587247825919619</c:v>
                </c:pt>
                <c:pt idx="56">
                  <c:v>93.587247825919619</c:v>
                </c:pt>
                <c:pt idx="57">
                  <c:v>94.600096828364627</c:v>
                </c:pt>
                <c:pt idx="58">
                  <c:v>95.815515631298652</c:v>
                </c:pt>
                <c:pt idx="59" formatCode="General">
                  <c:v>96.220655232276656</c:v>
                </c:pt>
                <c:pt idx="60" formatCode="General">
                  <c:v>97.43607403521068</c:v>
                </c:pt>
                <c:pt idx="61" formatCode="General">
                  <c:v>97.638643835699682</c:v>
                </c:pt>
                <c:pt idx="62" formatCode="General">
                  <c:v>98.448923037655703</c:v>
                </c:pt>
                <c:pt idx="63" formatCode="General">
                  <c:v>99.056632439122694</c:v>
                </c:pt>
                <c:pt idx="64" formatCode="General">
                  <c:v>99.461772040100726</c:v>
                </c:pt>
                <c:pt idx="65" formatCode="General">
                  <c:v>99.461772040100726</c:v>
                </c:pt>
                <c:pt idx="66" formatCode="General">
                  <c:v>99.664341840589714</c:v>
                </c:pt>
                <c:pt idx="67" formatCode="General">
                  <c:v>99.86691164107873</c:v>
                </c:pt>
                <c:pt idx="68" formatCode="General">
                  <c:v>100.06948144156773</c:v>
                </c:pt>
                <c:pt idx="69" formatCode="General">
                  <c:v>100.27205124205673</c:v>
                </c:pt>
                <c:pt idx="70" formatCode="General">
                  <c:v>100.47462104254573</c:v>
                </c:pt>
                <c:pt idx="71" formatCode="General">
                  <c:v>100.67719084303475</c:v>
                </c:pt>
                <c:pt idx="72" formatCode="General">
                  <c:v>100.67719084303475</c:v>
                </c:pt>
                <c:pt idx="73" formatCode="General">
                  <c:v>100.87976064352374</c:v>
                </c:pt>
                <c:pt idx="74" formatCode="General">
                  <c:v>100.87976064352374</c:v>
                </c:pt>
                <c:pt idx="75" formatCode="General">
                  <c:v>100.87976064352374</c:v>
                </c:pt>
              </c:numCache>
            </c:numRef>
          </c:val>
          <c:smooth val="0"/>
          <c:extLst>
            <c:ext xmlns:c16="http://schemas.microsoft.com/office/drawing/2014/chart" uri="{C3380CC4-5D6E-409C-BE32-E72D297353CC}">
              <c16:uniqueId val="{00000009-4C28-4612-B3DD-25521C0E9392}"/>
            </c:ext>
          </c:extLst>
        </c:ser>
        <c:ser>
          <c:idx val="10"/>
          <c:order val="10"/>
          <c:tx>
            <c:strRef>
              <c:f>Provinces!$C$208</c:f>
              <c:strCache>
                <c:ptCount val="1"/>
                <c:pt idx="0">
                  <c:v>Friesland</c:v>
                </c:pt>
              </c:strCache>
            </c:strRef>
          </c:tx>
          <c:spPr>
            <a:ln w="28575" cap="rnd">
              <a:solidFill>
                <a:schemeClr val="accent5">
                  <a:lumMod val="60000"/>
                </a:schemeClr>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Provinces!$D$208:$CA$208</c:f>
              <c:numCache>
                <c:formatCode>0</c:formatCode>
                <c:ptCount val="76"/>
                <c:pt idx="0">
                  <c:v>0</c:v>
                </c:pt>
                <c:pt idx="1">
                  <c:v>0</c:v>
                </c:pt>
                <c:pt idx="2">
                  <c:v>0.61543763770417148</c:v>
                </c:pt>
                <c:pt idx="3">
                  <c:v>0.92315645655625722</c:v>
                </c:pt>
                <c:pt idx="4">
                  <c:v>1.230875275408343</c:v>
                </c:pt>
                <c:pt idx="5">
                  <c:v>1.3847346848343858</c:v>
                </c:pt>
                <c:pt idx="6">
                  <c:v>1.6924535036864714</c:v>
                </c:pt>
                <c:pt idx="7">
                  <c:v>2.3078911413906429</c:v>
                </c:pt>
                <c:pt idx="8">
                  <c:v>0.7692970471302143</c:v>
                </c:pt>
                <c:pt idx="9">
                  <c:v>1.230875275408343</c:v>
                </c:pt>
                <c:pt idx="10">
                  <c:v>1.3847346848343858</c:v>
                </c:pt>
                <c:pt idx="11">
                  <c:v>1.5385940942604286</c:v>
                </c:pt>
                <c:pt idx="12">
                  <c:v>1.8463129131125144</c:v>
                </c:pt>
                <c:pt idx="13">
                  <c:v>2.1540317319645998</c:v>
                </c:pt>
                <c:pt idx="14">
                  <c:v>4.4619228733552427</c:v>
                </c:pt>
                <c:pt idx="15">
                  <c:v>5.231219920485457</c:v>
                </c:pt>
                <c:pt idx="16">
                  <c:v>5.8466575581896283</c:v>
                </c:pt>
                <c:pt idx="17">
                  <c:v>6.1543763770417144</c:v>
                </c:pt>
                <c:pt idx="18">
                  <c:v>8.1545486995802712</c:v>
                </c:pt>
                <c:pt idx="19">
                  <c:v>8.7699863372844415</c:v>
                </c:pt>
                <c:pt idx="20">
                  <c:v>9.3854239749886155</c:v>
                </c:pt>
                <c:pt idx="21">
                  <c:v>10.462439840970914</c:v>
                </c:pt>
                <c:pt idx="22">
                  <c:v>12.462612163509471</c:v>
                </c:pt>
                <c:pt idx="23">
                  <c:v>10.924018069249044</c:v>
                </c:pt>
                <c:pt idx="24">
                  <c:v>12.770330982361559</c:v>
                </c:pt>
                <c:pt idx="25">
                  <c:v>14.770503304900116</c:v>
                </c:pt>
                <c:pt idx="26">
                  <c:v>18.155410312273059</c:v>
                </c:pt>
                <c:pt idx="27">
                  <c:v>18.924707359403271</c:v>
                </c:pt>
                <c:pt idx="28">
                  <c:v>20.001723225385572</c:v>
                </c:pt>
                <c:pt idx="29">
                  <c:v>22.155754957350172</c:v>
                </c:pt>
                <c:pt idx="30">
                  <c:v>25.386802555297074</c:v>
                </c:pt>
                <c:pt idx="31">
                  <c:v>27.694693696687715</c:v>
                </c:pt>
                <c:pt idx="32">
                  <c:v>30.310303656930444</c:v>
                </c:pt>
                <c:pt idx="33">
                  <c:v>32.925913617173173</c:v>
                </c:pt>
                <c:pt idx="34">
                  <c:v>34.156788892581517</c:v>
                </c:pt>
                <c:pt idx="35">
                  <c:v>34.926085939711726</c:v>
                </c:pt>
                <c:pt idx="36">
                  <c:v>40.003446450771143</c:v>
                </c:pt>
                <c:pt idx="37">
                  <c:v>45.69624459953473</c:v>
                </c:pt>
                <c:pt idx="38">
                  <c:v>50.158167472889964</c:v>
                </c:pt>
                <c:pt idx="39">
                  <c:v>52.46605861428062</c:v>
                </c:pt>
                <c:pt idx="40">
                  <c:v>55.389387393375429</c:v>
                </c:pt>
                <c:pt idx="41">
                  <c:v>57.38955971591399</c:v>
                </c:pt>
                <c:pt idx="42">
                  <c:v>58.620434991322327</c:v>
                </c:pt>
                <c:pt idx="43">
                  <c:v>60.159029085582752</c:v>
                </c:pt>
                <c:pt idx="44">
                  <c:v>64.620951958937994</c:v>
                </c:pt>
                <c:pt idx="45">
                  <c:v>67.851999556884891</c:v>
                </c:pt>
                <c:pt idx="46">
                  <c:v>69.544453060571371</c:v>
                </c:pt>
                <c:pt idx="47">
                  <c:v>71.698484792535979</c:v>
                </c:pt>
                <c:pt idx="48">
                  <c:v>72.160063020814093</c:v>
                </c:pt>
                <c:pt idx="49">
                  <c:v>73.083219477370363</c:v>
                </c:pt>
                <c:pt idx="50">
                  <c:v>75.083391799908924</c:v>
                </c:pt>
                <c:pt idx="51">
                  <c:v>76.314267075317261</c:v>
                </c:pt>
                <c:pt idx="52">
                  <c:v>78.160579988429774</c:v>
                </c:pt>
                <c:pt idx="53">
                  <c:v>78.77601762613395</c:v>
                </c:pt>
                <c:pt idx="54">
                  <c:v>79.391455263838125</c:v>
                </c:pt>
                <c:pt idx="55">
                  <c:v>79.545314673264159</c:v>
                </c:pt>
                <c:pt idx="56">
                  <c:v>80.006892901542287</c:v>
                </c:pt>
                <c:pt idx="57">
                  <c:v>80.468471129820415</c:v>
                </c:pt>
                <c:pt idx="58">
                  <c:v>80.930049358098543</c:v>
                </c:pt>
                <c:pt idx="59" formatCode="General">
                  <c:v>81.391627586376671</c:v>
                </c:pt>
                <c:pt idx="60" formatCode="General">
                  <c:v>82.16092463350688</c:v>
                </c:pt>
                <c:pt idx="61" formatCode="General">
                  <c:v>82.16092463350688</c:v>
                </c:pt>
                <c:pt idx="62" formatCode="General">
                  <c:v>82.468643452358961</c:v>
                </c:pt>
                <c:pt idx="63" formatCode="General">
                  <c:v>82.314784042932928</c:v>
                </c:pt>
                <c:pt idx="64" formatCode="General">
                  <c:v>83.084081090063151</c:v>
                </c:pt>
                <c:pt idx="65" formatCode="General">
                  <c:v>83.545659318341265</c:v>
                </c:pt>
                <c:pt idx="66" formatCode="General">
                  <c:v>86.468988097436082</c:v>
                </c:pt>
                <c:pt idx="67" formatCode="General">
                  <c:v>87.084425735140258</c:v>
                </c:pt>
                <c:pt idx="68" formatCode="General">
                  <c:v>87.853722782270466</c:v>
                </c:pt>
                <c:pt idx="69" formatCode="General">
                  <c:v>88.776879238826737</c:v>
                </c:pt>
                <c:pt idx="70" formatCode="General">
                  <c:v>89.700035695382994</c:v>
                </c:pt>
                <c:pt idx="71" formatCode="General">
                  <c:v>90.007754514235074</c:v>
                </c:pt>
                <c:pt idx="72" formatCode="General">
                  <c:v>90.315473333087155</c:v>
                </c:pt>
                <c:pt idx="73" formatCode="General">
                  <c:v>90.62319215193925</c:v>
                </c:pt>
                <c:pt idx="74" formatCode="General">
                  <c:v>90.930910970791331</c:v>
                </c:pt>
                <c:pt idx="75" formatCode="General">
                  <c:v>91.084770380217378</c:v>
                </c:pt>
              </c:numCache>
            </c:numRef>
          </c:val>
          <c:smooth val="0"/>
          <c:extLst>
            <c:ext xmlns:c16="http://schemas.microsoft.com/office/drawing/2014/chart" uri="{C3380CC4-5D6E-409C-BE32-E72D297353CC}">
              <c16:uniqueId val="{0000000A-4C28-4612-B3DD-25521C0E9392}"/>
            </c:ext>
          </c:extLst>
        </c:ser>
        <c:ser>
          <c:idx val="11"/>
          <c:order val="11"/>
          <c:tx>
            <c:strRef>
              <c:f>Provinces!$C$209</c:f>
              <c:strCache>
                <c:ptCount val="1"/>
                <c:pt idx="0">
                  <c:v>Groningen</c:v>
                </c:pt>
              </c:strCache>
            </c:strRef>
          </c:tx>
          <c:spPr>
            <a:ln w="28575" cap="rnd">
              <a:solidFill>
                <a:schemeClr val="accent6">
                  <a:lumMod val="60000"/>
                </a:schemeClr>
              </a:solidFill>
              <a:round/>
            </a:ln>
            <a:effectLst/>
          </c:spPr>
          <c:marker>
            <c:symbol val="none"/>
          </c:marker>
          <c:cat>
            <c:numRef>
              <c:f>Provinces!$D$197:$CA$197</c:f>
              <c:numCache>
                <c:formatCode>d\-mmm</c:formatCode>
                <c:ptCount val="76"/>
                <c:pt idx="0">
                  <c:v>43893</c:v>
                </c:pt>
                <c:pt idx="1">
                  <c:v>43894</c:v>
                </c:pt>
                <c:pt idx="2">
                  <c:v>43895</c:v>
                </c:pt>
                <c:pt idx="3">
                  <c:v>43896</c:v>
                </c:pt>
                <c:pt idx="4">
                  <c:v>43897</c:v>
                </c:pt>
                <c:pt idx="5">
                  <c:v>43898</c:v>
                </c:pt>
                <c:pt idx="6">
                  <c:v>43899</c:v>
                </c:pt>
                <c:pt idx="7">
                  <c:v>43900</c:v>
                </c:pt>
                <c:pt idx="8">
                  <c:v>43901</c:v>
                </c:pt>
                <c:pt idx="9">
                  <c:v>43902</c:v>
                </c:pt>
                <c:pt idx="10">
                  <c:v>43903</c:v>
                </c:pt>
                <c:pt idx="11">
                  <c:v>43904</c:v>
                </c:pt>
                <c:pt idx="12">
                  <c:v>43905</c:v>
                </c:pt>
                <c:pt idx="13">
                  <c:v>43906</c:v>
                </c:pt>
                <c:pt idx="14">
                  <c:v>43907</c:v>
                </c:pt>
                <c:pt idx="15">
                  <c:v>43908</c:v>
                </c:pt>
                <c:pt idx="16">
                  <c:v>43909</c:v>
                </c:pt>
                <c:pt idx="17">
                  <c:v>43910</c:v>
                </c:pt>
                <c:pt idx="18">
                  <c:v>43911</c:v>
                </c:pt>
                <c:pt idx="19">
                  <c:v>43912</c:v>
                </c:pt>
                <c:pt idx="20">
                  <c:v>43913</c:v>
                </c:pt>
                <c:pt idx="21">
                  <c:v>43914</c:v>
                </c:pt>
                <c:pt idx="22">
                  <c:v>43915</c:v>
                </c:pt>
                <c:pt idx="23">
                  <c:v>43916</c:v>
                </c:pt>
                <c:pt idx="24">
                  <c:v>43917</c:v>
                </c:pt>
                <c:pt idx="25">
                  <c:v>43918</c:v>
                </c:pt>
                <c:pt idx="26">
                  <c:v>43919</c:v>
                </c:pt>
                <c:pt idx="27">
                  <c:v>43920</c:v>
                </c:pt>
                <c:pt idx="28">
                  <c:v>43921</c:v>
                </c:pt>
                <c:pt idx="29">
                  <c:v>43922</c:v>
                </c:pt>
                <c:pt idx="30">
                  <c:v>43923</c:v>
                </c:pt>
                <c:pt idx="31">
                  <c:v>43924</c:v>
                </c:pt>
                <c:pt idx="32">
                  <c:v>43925</c:v>
                </c:pt>
                <c:pt idx="33">
                  <c:v>43926</c:v>
                </c:pt>
                <c:pt idx="34">
                  <c:v>43927</c:v>
                </c:pt>
                <c:pt idx="35">
                  <c:v>43928</c:v>
                </c:pt>
                <c:pt idx="36">
                  <c:v>43929</c:v>
                </c:pt>
                <c:pt idx="37">
                  <c:v>43930</c:v>
                </c:pt>
                <c:pt idx="38">
                  <c:v>43931</c:v>
                </c:pt>
                <c:pt idx="39">
                  <c:v>43932</c:v>
                </c:pt>
                <c:pt idx="40">
                  <c:v>43933</c:v>
                </c:pt>
                <c:pt idx="41">
                  <c:v>43934</c:v>
                </c:pt>
                <c:pt idx="42">
                  <c:v>43935</c:v>
                </c:pt>
                <c:pt idx="43">
                  <c:v>43936</c:v>
                </c:pt>
                <c:pt idx="44">
                  <c:v>43937</c:v>
                </c:pt>
                <c:pt idx="45">
                  <c:v>43938</c:v>
                </c:pt>
                <c:pt idx="46">
                  <c:v>43939</c:v>
                </c:pt>
                <c:pt idx="47">
                  <c:v>43940</c:v>
                </c:pt>
                <c:pt idx="48">
                  <c:v>43941</c:v>
                </c:pt>
                <c:pt idx="49">
                  <c:v>43942</c:v>
                </c:pt>
                <c:pt idx="50">
                  <c:v>43943</c:v>
                </c:pt>
                <c:pt idx="51">
                  <c:v>43944</c:v>
                </c:pt>
                <c:pt idx="52">
                  <c:v>43945</c:v>
                </c:pt>
                <c:pt idx="53">
                  <c:v>43946</c:v>
                </c:pt>
                <c:pt idx="54">
                  <c:v>43947</c:v>
                </c:pt>
                <c:pt idx="55">
                  <c:v>43948</c:v>
                </c:pt>
                <c:pt idx="56">
                  <c:v>43949</c:v>
                </c:pt>
                <c:pt idx="57">
                  <c:v>43950</c:v>
                </c:pt>
                <c:pt idx="58">
                  <c:v>43951</c:v>
                </c:pt>
                <c:pt idx="59">
                  <c:v>43952</c:v>
                </c:pt>
                <c:pt idx="60">
                  <c:v>43953</c:v>
                </c:pt>
                <c:pt idx="61">
                  <c:v>43954</c:v>
                </c:pt>
                <c:pt idx="62">
                  <c:v>43955</c:v>
                </c:pt>
                <c:pt idx="63">
                  <c:v>43956</c:v>
                </c:pt>
                <c:pt idx="64">
                  <c:v>43957</c:v>
                </c:pt>
                <c:pt idx="65">
                  <c:v>43958</c:v>
                </c:pt>
                <c:pt idx="66">
                  <c:v>43959</c:v>
                </c:pt>
                <c:pt idx="67">
                  <c:v>43960</c:v>
                </c:pt>
                <c:pt idx="68">
                  <c:v>43961</c:v>
                </c:pt>
                <c:pt idx="69">
                  <c:v>43962</c:v>
                </c:pt>
                <c:pt idx="70">
                  <c:v>43963</c:v>
                </c:pt>
                <c:pt idx="71">
                  <c:v>43964</c:v>
                </c:pt>
                <c:pt idx="72">
                  <c:v>43965</c:v>
                </c:pt>
                <c:pt idx="73">
                  <c:v>43966</c:v>
                </c:pt>
                <c:pt idx="74">
                  <c:v>43967</c:v>
                </c:pt>
                <c:pt idx="75">
                  <c:v>43968</c:v>
                </c:pt>
              </c:numCache>
            </c:numRef>
          </c:cat>
          <c:val>
            <c:numRef>
              <c:f>Provinces!$D$209:$CA$209</c:f>
              <c:numCache>
                <c:formatCode>0</c:formatCode>
                <c:ptCount val="76"/>
                <c:pt idx="0">
                  <c:v>0</c:v>
                </c:pt>
                <c:pt idx="1">
                  <c:v>0</c:v>
                </c:pt>
                <c:pt idx="2">
                  <c:v>0</c:v>
                </c:pt>
                <c:pt idx="3">
                  <c:v>0</c:v>
                </c:pt>
                <c:pt idx="4">
                  <c:v>0</c:v>
                </c:pt>
                <c:pt idx="5">
                  <c:v>0</c:v>
                </c:pt>
                <c:pt idx="6">
                  <c:v>0</c:v>
                </c:pt>
                <c:pt idx="7">
                  <c:v>0</c:v>
                </c:pt>
                <c:pt idx="8">
                  <c:v>0</c:v>
                </c:pt>
                <c:pt idx="9">
                  <c:v>0.51189210679434394</c:v>
                </c:pt>
                <c:pt idx="10">
                  <c:v>0.68252280905912521</c:v>
                </c:pt>
                <c:pt idx="11">
                  <c:v>0.68252280905912521</c:v>
                </c:pt>
                <c:pt idx="12">
                  <c:v>1.5356763203830317</c:v>
                </c:pt>
                <c:pt idx="13">
                  <c:v>1.7063070226478132</c:v>
                </c:pt>
                <c:pt idx="14">
                  <c:v>1.8769377249125943</c:v>
                </c:pt>
                <c:pt idx="15">
                  <c:v>2.7300912362365009</c:v>
                </c:pt>
                <c:pt idx="16">
                  <c:v>5.2895517702082211</c:v>
                </c:pt>
                <c:pt idx="17">
                  <c:v>6.1427052815321268</c:v>
                </c:pt>
                <c:pt idx="18">
                  <c:v>8.3609044109742836</c:v>
                </c:pt>
                <c:pt idx="19">
                  <c:v>10.067211433622099</c:v>
                </c:pt>
                <c:pt idx="20">
                  <c:v>12.114779860799473</c:v>
                </c:pt>
                <c:pt idx="21">
                  <c:v>12.114779860799473</c:v>
                </c:pt>
                <c:pt idx="22">
                  <c:v>14.33297899024163</c:v>
                </c:pt>
                <c:pt idx="23">
                  <c:v>19.451900058185068</c:v>
                </c:pt>
                <c:pt idx="24">
                  <c:v>21.328837783097665</c:v>
                </c:pt>
                <c:pt idx="25">
                  <c:v>23.376406210275039</c:v>
                </c:pt>
                <c:pt idx="26">
                  <c:v>24.741451828393291</c:v>
                </c:pt>
                <c:pt idx="27">
                  <c:v>25.594605339717194</c:v>
                </c:pt>
                <c:pt idx="28">
                  <c:v>27.471543064629788</c:v>
                </c:pt>
                <c:pt idx="29">
                  <c:v>28.836588682748044</c:v>
                </c:pt>
                <c:pt idx="30">
                  <c:v>30.201634300866292</c:v>
                </c:pt>
                <c:pt idx="31">
                  <c:v>31.225418514454979</c:v>
                </c:pt>
                <c:pt idx="32">
                  <c:v>32.419833430308451</c:v>
                </c:pt>
                <c:pt idx="33">
                  <c:v>34.638032559750606</c:v>
                </c:pt>
                <c:pt idx="34">
                  <c:v>35.320555368809728</c:v>
                </c:pt>
                <c:pt idx="35">
                  <c:v>36.5149702846632</c:v>
                </c:pt>
                <c:pt idx="36">
                  <c:v>38.733169414105362</c:v>
                </c:pt>
                <c:pt idx="37">
                  <c:v>40.268845734488394</c:v>
                </c:pt>
                <c:pt idx="38">
                  <c:v>42.828306268460111</c:v>
                </c:pt>
                <c:pt idx="39">
                  <c:v>45.046505397902266</c:v>
                </c:pt>
                <c:pt idx="40">
                  <c:v>46.752812420550079</c:v>
                </c:pt>
                <c:pt idx="41">
                  <c:v>48.117858038668331</c:v>
                </c:pt>
                <c:pt idx="42">
                  <c:v>48.288488740933111</c:v>
                </c:pt>
                <c:pt idx="43">
                  <c:v>49.141642252257014</c:v>
                </c:pt>
                <c:pt idx="44">
                  <c:v>50.336057168110493</c:v>
                </c:pt>
                <c:pt idx="45">
                  <c:v>51.018579977169615</c:v>
                </c:pt>
                <c:pt idx="46">
                  <c:v>51.359841381699169</c:v>
                </c:pt>
                <c:pt idx="47">
                  <c:v>52.042364190758299</c:v>
                </c:pt>
                <c:pt idx="48">
                  <c:v>52.724886999817421</c:v>
                </c:pt>
                <c:pt idx="49">
                  <c:v>53.578040511141332</c:v>
                </c:pt>
                <c:pt idx="50">
                  <c:v>54.089932617935673</c:v>
                </c:pt>
                <c:pt idx="51">
                  <c:v>54.772455426994803</c:v>
                </c:pt>
                <c:pt idx="52">
                  <c:v>56.308131747377828</c:v>
                </c:pt>
                <c:pt idx="53">
                  <c:v>56.990654556436965</c:v>
                </c:pt>
                <c:pt idx="54">
                  <c:v>56.990654556436965</c:v>
                </c:pt>
                <c:pt idx="55">
                  <c:v>56.990654556436965</c:v>
                </c:pt>
                <c:pt idx="56">
                  <c:v>56.990654556436965</c:v>
                </c:pt>
                <c:pt idx="57">
                  <c:v>57.161285258701739</c:v>
                </c:pt>
                <c:pt idx="58">
                  <c:v>57.673177365496088</c:v>
                </c:pt>
                <c:pt idx="59" formatCode="General">
                  <c:v>58.185069472290429</c:v>
                </c:pt>
                <c:pt idx="60" formatCode="General">
                  <c:v>58.185069472290429</c:v>
                </c:pt>
                <c:pt idx="61" formatCode="General">
                  <c:v>58.185069472290429</c:v>
                </c:pt>
                <c:pt idx="62" formatCode="General">
                  <c:v>58.526330876819983</c:v>
                </c:pt>
                <c:pt idx="63" formatCode="General">
                  <c:v>58.867592281349552</c:v>
                </c:pt>
                <c:pt idx="64" formatCode="General">
                  <c:v>59.03822298361434</c:v>
                </c:pt>
                <c:pt idx="65" formatCode="General">
                  <c:v>59.20885368587912</c:v>
                </c:pt>
                <c:pt idx="66" formatCode="General">
                  <c:v>59.20885368587912</c:v>
                </c:pt>
                <c:pt idx="67" formatCode="General">
                  <c:v>59.20885368587912</c:v>
                </c:pt>
                <c:pt idx="68" formatCode="General">
                  <c:v>59.379484388143894</c:v>
                </c:pt>
                <c:pt idx="69" formatCode="General">
                  <c:v>59.891376494938243</c:v>
                </c:pt>
                <c:pt idx="70" formatCode="General">
                  <c:v>59.891376494938243</c:v>
                </c:pt>
                <c:pt idx="71" formatCode="General">
                  <c:v>59.891376494938243</c:v>
                </c:pt>
                <c:pt idx="72" formatCode="General">
                  <c:v>60.062007197203016</c:v>
                </c:pt>
                <c:pt idx="73" formatCode="General">
                  <c:v>60.062007197203016</c:v>
                </c:pt>
                <c:pt idx="74" formatCode="General">
                  <c:v>60.062007197203016</c:v>
                </c:pt>
                <c:pt idx="75" formatCode="General">
                  <c:v>60.062007197203016</c:v>
                </c:pt>
              </c:numCache>
            </c:numRef>
          </c:val>
          <c:smooth val="0"/>
          <c:extLst>
            <c:ext xmlns:c16="http://schemas.microsoft.com/office/drawing/2014/chart" uri="{C3380CC4-5D6E-409C-BE32-E72D297353CC}">
              <c16:uniqueId val="{0000000B-4C28-4612-B3DD-25521C0E9392}"/>
            </c:ext>
          </c:extLst>
        </c:ser>
        <c:dLbls>
          <c:showLegendKey val="0"/>
          <c:showVal val="0"/>
          <c:showCatName val="0"/>
          <c:showSerName val="0"/>
          <c:showPercent val="0"/>
          <c:showBubbleSize val="0"/>
        </c:dLbls>
        <c:smooth val="0"/>
        <c:axId val="833560464"/>
        <c:axId val="833560792"/>
      </c:lineChart>
      <c:dateAx>
        <c:axId val="83356046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833560792"/>
        <c:crosses val="autoZero"/>
        <c:auto val="1"/>
        <c:lblOffset val="100"/>
        <c:baseTimeUnit val="days"/>
      </c:dateAx>
      <c:valAx>
        <c:axId val="833560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833560464"/>
        <c:crosses val="autoZero"/>
        <c:crossBetween val="between"/>
      </c:valAx>
      <c:spPr>
        <a:noFill/>
        <a:ln>
          <a:noFill/>
        </a:ln>
        <a:effectLst/>
      </c:spPr>
    </c:plotArea>
    <c:legend>
      <c:legendPos val="r"/>
      <c:layout>
        <c:manualLayout>
          <c:xMode val="edge"/>
          <c:yMode val="edge"/>
          <c:x val="0.84371027777777774"/>
          <c:y val="6.5720416666666698E-2"/>
          <c:w val="0.1457063888888889"/>
          <c:h val="0.877537222222222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New cases per day, 7 day moving average</a:t>
            </a:r>
          </a:p>
        </c:rich>
      </c:tx>
      <c:layout>
        <c:manualLayout>
          <c:xMode val="edge"/>
          <c:yMode val="edge"/>
          <c:x val="0.31999190148795714"/>
          <c:y val="3.0004891732451456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5197763695961543E-2"/>
          <c:y val="0.1089026388888889"/>
          <c:w val="0.70390555555555556"/>
          <c:h val="0.80257347222222208"/>
        </c:manualLayout>
      </c:layout>
      <c:lineChart>
        <c:grouping val="standard"/>
        <c:varyColors val="0"/>
        <c:ser>
          <c:idx val="1"/>
          <c:order val="0"/>
          <c:tx>
            <c:strRef>
              <c:f>Provinces!$C$106</c:f>
              <c:strCache>
                <c:ptCount val="1"/>
                <c:pt idx="0">
                  <c:v>South Holland</c:v>
                </c:pt>
              </c:strCache>
            </c:strRef>
          </c:tx>
          <c:spPr>
            <a:ln w="44450" cap="rnd">
              <a:solidFill>
                <a:srgbClr val="ED7D31">
                  <a:lumMod val="50000"/>
                </a:srgbClr>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Provinces!$M$106:$HQ$106</c15:sqref>
                  </c15:fullRef>
                </c:ext>
              </c:extLst>
              <c:f>Provinces!$M$106:$GJ$106</c:f>
              <c:numCache>
                <c:formatCode>0</c:formatCode>
                <c:ptCount val="180"/>
                <c:pt idx="0">
                  <c:v>7.2857142857142856</c:v>
                </c:pt>
                <c:pt idx="1">
                  <c:v>9</c:v>
                </c:pt>
                <c:pt idx="2">
                  <c:v>9.7142857142857135</c:v>
                </c:pt>
                <c:pt idx="3">
                  <c:v>12</c:v>
                </c:pt>
                <c:pt idx="4">
                  <c:v>15.571428571428571</c:v>
                </c:pt>
                <c:pt idx="5">
                  <c:v>20</c:v>
                </c:pt>
                <c:pt idx="6">
                  <c:v>27.285714285714285</c:v>
                </c:pt>
                <c:pt idx="7">
                  <c:v>35.571428571428569</c:v>
                </c:pt>
                <c:pt idx="8">
                  <c:v>65.142857142857139</c:v>
                </c:pt>
                <c:pt idx="9">
                  <c:v>56.285714285714285</c:v>
                </c:pt>
                <c:pt idx="10">
                  <c:v>68</c:v>
                </c:pt>
                <c:pt idx="11">
                  <c:v>72.571428571428569</c:v>
                </c:pt>
                <c:pt idx="12">
                  <c:v>83</c:v>
                </c:pt>
                <c:pt idx="13">
                  <c:v>93.428571428571431</c:v>
                </c:pt>
                <c:pt idx="14">
                  <c:v>105.42857142857143</c:v>
                </c:pt>
                <c:pt idx="15">
                  <c:v>102.57142857142857</c:v>
                </c:pt>
                <c:pt idx="16">
                  <c:v>146.28571428571428</c:v>
                </c:pt>
                <c:pt idx="17">
                  <c:v>154.85714285714286</c:v>
                </c:pt>
                <c:pt idx="18">
                  <c:v>166.28571428571428</c:v>
                </c:pt>
                <c:pt idx="19">
                  <c:v>169.85714285714286</c:v>
                </c:pt>
                <c:pt idx="20">
                  <c:v>187</c:v>
                </c:pt>
                <c:pt idx="21">
                  <c:v>196.57142857142858</c:v>
                </c:pt>
                <c:pt idx="22">
                  <c:v>196.28571428571428</c:v>
                </c:pt>
                <c:pt idx="23">
                  <c:v>187.42857142857142</c:v>
                </c:pt>
                <c:pt idx="24">
                  <c:v>207.14285714285714</c:v>
                </c:pt>
                <c:pt idx="25">
                  <c:v>222.14285714285714</c:v>
                </c:pt>
                <c:pt idx="26">
                  <c:v>222.14285714285714</c:v>
                </c:pt>
                <c:pt idx="27">
                  <c:v>221.57142857142858</c:v>
                </c:pt>
                <c:pt idx="28">
                  <c:v>235.14285714285714</c:v>
                </c:pt>
                <c:pt idx="29">
                  <c:v>235.85714285714286</c:v>
                </c:pt>
                <c:pt idx="30">
                  <c:v>266.57142857142856</c:v>
                </c:pt>
                <c:pt idx="31">
                  <c:v>256</c:v>
                </c:pt>
                <c:pt idx="32">
                  <c:v>257.85714285714283</c:v>
                </c:pt>
                <c:pt idx="33">
                  <c:v>258.14285714285717</c:v>
                </c:pt>
                <c:pt idx="34">
                  <c:v>251.14285714285714</c:v>
                </c:pt>
                <c:pt idx="35">
                  <c:v>245</c:v>
                </c:pt>
                <c:pt idx="36">
                  <c:v>252.14285714285714</c:v>
                </c:pt>
                <c:pt idx="37">
                  <c:v>236.85714285714286</c:v>
                </c:pt>
                <c:pt idx="38">
                  <c:v>242.14285714285714</c:v>
                </c:pt>
                <c:pt idx="39">
                  <c:v>225.14285714285714</c:v>
                </c:pt>
                <c:pt idx="40">
                  <c:v>225.71428571428572</c:v>
                </c:pt>
                <c:pt idx="41">
                  <c:v>221.42857142857142</c:v>
                </c:pt>
                <c:pt idx="42">
                  <c:v>212.42857142857142</c:v>
                </c:pt>
                <c:pt idx="43">
                  <c:v>201.28571428571428</c:v>
                </c:pt>
                <c:pt idx="44">
                  <c:v>184.42857142857142</c:v>
                </c:pt>
                <c:pt idx="45">
                  <c:v>167.42857142857142</c:v>
                </c:pt>
                <c:pt idx="46">
                  <c:v>161</c:v>
                </c:pt>
                <c:pt idx="47">
                  <c:v>143</c:v>
                </c:pt>
                <c:pt idx="48">
                  <c:v>133.14285714285714</c:v>
                </c:pt>
                <c:pt idx="49">
                  <c:v>122.71428571428571</c:v>
                </c:pt>
                <c:pt idx="50">
                  <c:v>113.57142857142857</c:v>
                </c:pt>
                <c:pt idx="51">
                  <c:v>100.42857142857143</c:v>
                </c:pt>
                <c:pt idx="52">
                  <c:v>93</c:v>
                </c:pt>
                <c:pt idx="53">
                  <c:v>83.714285714285708</c:v>
                </c:pt>
                <c:pt idx="54">
                  <c:v>92.142857142857139</c:v>
                </c:pt>
                <c:pt idx="55">
                  <c:v>86.285714285714292</c:v>
                </c:pt>
                <c:pt idx="56">
                  <c:v>80.428571428571431</c:v>
                </c:pt>
                <c:pt idx="57">
                  <c:v>75</c:v>
                </c:pt>
                <c:pt idx="58">
                  <c:v>73.428571428571431</c:v>
                </c:pt>
                <c:pt idx="59">
                  <c:v>70.428571428571431</c:v>
                </c:pt>
                <c:pt idx="60">
                  <c:v>72.571428571428569</c:v>
                </c:pt>
                <c:pt idx="61">
                  <c:v>70.142857142857139</c:v>
                </c:pt>
                <c:pt idx="62">
                  <c:v>76.142857142857139</c:v>
                </c:pt>
                <c:pt idx="63">
                  <c:v>74.714285714285708</c:v>
                </c:pt>
                <c:pt idx="64">
                  <c:v>71.285714285714292</c:v>
                </c:pt>
                <c:pt idx="65">
                  <c:v>67.428571428571431</c:v>
                </c:pt>
                <c:pt idx="66">
                  <c:v>63.142857142857146</c:v>
                </c:pt>
                <c:pt idx="67">
                  <c:v>65.428571428571431</c:v>
                </c:pt>
                <c:pt idx="68">
                  <c:v>61.714285714285715</c:v>
                </c:pt>
                <c:pt idx="69">
                  <c:v>56.285714285714285</c:v>
                </c:pt>
                <c:pt idx="70">
                  <c:v>57</c:v>
                </c:pt>
                <c:pt idx="71">
                  <c:v>56</c:v>
                </c:pt>
                <c:pt idx="72">
                  <c:v>53.285714285714285</c:v>
                </c:pt>
                <c:pt idx="73">
                  <c:v>54.142857142857146</c:v>
                </c:pt>
                <c:pt idx="74">
                  <c:v>52.428571428571431</c:v>
                </c:pt>
                <c:pt idx="75">
                  <c:v>51.857142857142854</c:v>
                </c:pt>
                <c:pt idx="76">
                  <c:v>52.714285714285715</c:v>
                </c:pt>
                <c:pt idx="77">
                  <c:v>45.142857142857146</c:v>
                </c:pt>
                <c:pt idx="78">
                  <c:v>44.142857142857146</c:v>
                </c:pt>
                <c:pt idx="79">
                  <c:v>42.857142857142854</c:v>
                </c:pt>
                <c:pt idx="80">
                  <c:v>40.857142857142854</c:v>
                </c:pt>
                <c:pt idx="81">
                  <c:v>38.714285714285715</c:v>
                </c:pt>
                <c:pt idx="82">
                  <c:v>37.714285714285715</c:v>
                </c:pt>
                <c:pt idx="83">
                  <c:v>32.142857142857146</c:v>
                </c:pt>
                <c:pt idx="84">
                  <c:v>36</c:v>
                </c:pt>
                <c:pt idx="85">
                  <c:v>38.714285714285715</c:v>
                </c:pt>
                <c:pt idx="86">
                  <c:v>44.714285714285715</c:v>
                </c:pt>
                <c:pt idx="87">
                  <c:v>48.571428571428569</c:v>
                </c:pt>
                <c:pt idx="88">
                  <c:v>49</c:v>
                </c:pt>
                <c:pt idx="89">
                  <c:v>56.428571428571431</c:v>
                </c:pt>
                <c:pt idx="90">
                  <c:v>59.857142857142854</c:v>
                </c:pt>
                <c:pt idx="91">
                  <c:v>58.428571428571431</c:v>
                </c:pt>
                <c:pt idx="92">
                  <c:v>61.714285714285715</c:v>
                </c:pt>
                <c:pt idx="93">
                  <c:v>59.571428571428569</c:v>
                </c:pt>
                <c:pt idx="94">
                  <c:v>57.142857142857146</c:v>
                </c:pt>
                <c:pt idx="95">
                  <c:v>58.142857142857146</c:v>
                </c:pt>
                <c:pt idx="96">
                  <c:v>54</c:v>
                </c:pt>
                <c:pt idx="97">
                  <c:v>52.571428571428569</c:v>
                </c:pt>
                <c:pt idx="98">
                  <c:v>51.285714285714285</c:v>
                </c:pt>
                <c:pt idx="99">
                  <c:v>44.857142857142854</c:v>
                </c:pt>
                <c:pt idx="100">
                  <c:v>41.857142857142854</c:v>
                </c:pt>
                <c:pt idx="101">
                  <c:v>39.571428571428569</c:v>
                </c:pt>
                <c:pt idx="102">
                  <c:v>36.714285714285715</c:v>
                </c:pt>
                <c:pt idx="103">
                  <c:v>33.571428571428569</c:v>
                </c:pt>
                <c:pt idx="104">
                  <c:v>31.428571428571427</c:v>
                </c:pt>
                <c:pt idx="105">
                  <c:v>30.714285714285715</c:v>
                </c:pt>
                <c:pt idx="106">
                  <c:v>30.571428571428573</c:v>
                </c:pt>
                <c:pt idx="107">
                  <c:v>28.857142857142858</c:v>
                </c:pt>
                <c:pt idx="108">
                  <c:v>30.571428571428573</c:v>
                </c:pt>
                <c:pt idx="109">
                  <c:v>31.857142857142858</c:v>
                </c:pt>
                <c:pt idx="110">
                  <c:v>32.142857142857146</c:v>
                </c:pt>
                <c:pt idx="111">
                  <c:v>32.285714285714285</c:v>
                </c:pt>
                <c:pt idx="112">
                  <c:v>30.857142857142858</c:v>
                </c:pt>
                <c:pt idx="113">
                  <c:v>30</c:v>
                </c:pt>
                <c:pt idx="114">
                  <c:v>29.857142857142858</c:v>
                </c:pt>
                <c:pt idx="115">
                  <c:v>28.428571428571427</c:v>
                </c:pt>
                <c:pt idx="116">
                  <c:v>26.285714285714285</c:v>
                </c:pt>
                <c:pt idx="117">
                  <c:v>23.857142857142858</c:v>
                </c:pt>
                <c:pt idx="118">
                  <c:v>22.714285714285715</c:v>
                </c:pt>
                <c:pt idx="119">
                  <c:v>21.571428571428573</c:v>
                </c:pt>
                <c:pt idx="120">
                  <c:v>19.571428571428573</c:v>
                </c:pt>
                <c:pt idx="121">
                  <c:v>21.571428571428573</c:v>
                </c:pt>
                <c:pt idx="122">
                  <c:v>24.857142857142858</c:v>
                </c:pt>
                <c:pt idx="123">
                  <c:v>25.714285714285715</c:v>
                </c:pt>
                <c:pt idx="124">
                  <c:v>31.714285714285715</c:v>
                </c:pt>
                <c:pt idx="125">
                  <c:v>36</c:v>
                </c:pt>
                <c:pt idx="126">
                  <c:v>39.285714285714285</c:v>
                </c:pt>
                <c:pt idx="127">
                  <c:v>43.428571428571431</c:v>
                </c:pt>
                <c:pt idx="128">
                  <c:v>45.428571428571431</c:v>
                </c:pt>
                <c:pt idx="129">
                  <c:v>45.714285714285715</c:v>
                </c:pt>
                <c:pt idx="130">
                  <c:v>52.714285714285715</c:v>
                </c:pt>
                <c:pt idx="131">
                  <c:v>56.714285714285715</c:v>
                </c:pt>
                <c:pt idx="132">
                  <c:v>60.571428571428569</c:v>
                </c:pt>
                <c:pt idx="133">
                  <c:v>67</c:v>
                </c:pt>
                <c:pt idx="134">
                  <c:v>74.714285714285708</c:v>
                </c:pt>
                <c:pt idx="135">
                  <c:v>74.428571428571431</c:v>
                </c:pt>
                <c:pt idx="136">
                  <c:v>81.142857142857139</c:v>
                </c:pt>
                <c:pt idx="137">
                  <c:v>83.857142857142861</c:v>
                </c:pt>
                <c:pt idx="138">
                  <c:v>88.285714285714292</c:v>
                </c:pt>
                <c:pt idx="139">
                  <c:v>93.428571428571431</c:v>
                </c:pt>
                <c:pt idx="140">
                  <c:v>101.57142857142857</c:v>
                </c:pt>
                <c:pt idx="141">
                  <c:v>109.28571428571429</c:v>
                </c:pt>
                <c:pt idx="142">
                  <c:v>132.14285714285714</c:v>
                </c:pt>
                <c:pt idx="143">
                  <c:v>144.14285714285714</c:v>
                </c:pt>
                <c:pt idx="144">
                  <c:v>158.85714285714286</c:v>
                </c:pt>
                <c:pt idx="145">
                  <c:v>170.42857142857142</c:v>
                </c:pt>
                <c:pt idx="146">
                  <c:v>185.57142857142858</c:v>
                </c:pt>
                <c:pt idx="147">
                  <c:v>198.71428571428572</c:v>
                </c:pt>
                <c:pt idx="148">
                  <c:v>208.14285714285714</c:v>
                </c:pt>
                <c:pt idx="149">
                  <c:v>204.71428571428572</c:v>
                </c:pt>
                <c:pt idx="150">
                  <c:v>213.28571428571428</c:v>
                </c:pt>
                <c:pt idx="151">
                  <c:v>221.71428571428572</c:v>
                </c:pt>
                <c:pt idx="152">
                  <c:v>235.42857142857142</c:v>
                </c:pt>
                <c:pt idx="153">
                  <c:v>246.85714285714286</c:v>
                </c:pt>
                <c:pt idx="154">
                  <c:v>248.28571428571428</c:v>
                </c:pt>
                <c:pt idx="155">
                  <c:v>249.42857142857142</c:v>
                </c:pt>
                <c:pt idx="156">
                  <c:v>261.85714285714283</c:v>
                </c:pt>
                <c:pt idx="157">
                  <c:v>251.14285714285714</c:v>
                </c:pt>
                <c:pt idx="158">
                  <c:v>237.14285714285714</c:v>
                </c:pt>
                <c:pt idx="159">
                  <c:v>219</c:v>
                </c:pt>
                <c:pt idx="160">
                  <c:v>203.42857142857142</c:v>
                </c:pt>
                <c:pt idx="161">
                  <c:v>193.42857142857142</c:v>
                </c:pt>
                <c:pt idx="162">
                  <c:v>183.71428571428572</c:v>
                </c:pt>
                <c:pt idx="163">
                  <c:v>172.57142857142858</c:v>
                </c:pt>
                <c:pt idx="164">
                  <c:v>166.71428571428572</c:v>
                </c:pt>
                <c:pt idx="165">
                  <c:v>171</c:v>
                </c:pt>
                <c:pt idx="166">
                  <c:v>161.85714285714286</c:v>
                </c:pt>
                <c:pt idx="167">
                  <c:v>164.42857142857142</c:v>
                </c:pt>
                <c:pt idx="168">
                  <c:v>162.14285714285714</c:v>
                </c:pt>
                <c:pt idx="169">
                  <c:v>160.71428571428572</c:v>
                </c:pt>
                <c:pt idx="170">
                  <c:v>153</c:v>
                </c:pt>
                <c:pt idx="171">
                  <c:v>164.28571428571428</c:v>
                </c:pt>
                <c:pt idx="172">
                  <c:v>161.14285714285714</c:v>
                </c:pt>
                <c:pt idx="173">
                  <c:v>172.57142857142858</c:v>
                </c:pt>
                <c:pt idx="174">
                  <c:v>184.28571428571428</c:v>
                </c:pt>
                <c:pt idx="175">
                  <c:v>196.28571428571428</c:v>
                </c:pt>
                <c:pt idx="176">
                  <c:v>214.57142857142858</c:v>
                </c:pt>
                <c:pt idx="177">
                  <c:v>223.71428571428572</c:v>
                </c:pt>
              </c:numCache>
            </c:numRef>
          </c:val>
          <c:smooth val="0"/>
          <c:extLst>
            <c:ext xmlns:c16="http://schemas.microsoft.com/office/drawing/2014/chart" uri="{C3380CC4-5D6E-409C-BE32-E72D297353CC}">
              <c16:uniqueId val="{00000000-FBD2-4BE5-BB44-E200FF3017D4}"/>
            </c:ext>
          </c:extLst>
        </c:ser>
        <c:ser>
          <c:idx val="2"/>
          <c:order val="1"/>
          <c:tx>
            <c:strRef>
              <c:f>Provinces!$C$107</c:f>
              <c:strCache>
                <c:ptCount val="1"/>
                <c:pt idx="0">
                  <c:v>North Holland</c:v>
                </c:pt>
              </c:strCache>
            </c:strRef>
          </c:tx>
          <c:spPr>
            <a:ln w="44450" cap="rnd">
              <a:solidFill>
                <a:srgbClr val="C00000"/>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Provinces!$M$107:$HQ$107</c15:sqref>
                  </c15:fullRef>
                </c:ext>
              </c:extLst>
              <c:f>Provinces!$M$107:$GJ$107</c:f>
              <c:numCache>
                <c:formatCode>0</c:formatCode>
                <c:ptCount val="180"/>
                <c:pt idx="0">
                  <c:v>34.142857142857146</c:v>
                </c:pt>
                <c:pt idx="1">
                  <c:v>3.5714285714285716</c:v>
                </c:pt>
                <c:pt idx="2">
                  <c:v>4</c:v>
                </c:pt>
                <c:pt idx="3">
                  <c:v>0.7142857142857143</c:v>
                </c:pt>
                <c:pt idx="4">
                  <c:v>-1.7142857142857142</c:v>
                </c:pt>
                <c:pt idx="5">
                  <c:v>-0.2857142857142857</c:v>
                </c:pt>
                <c:pt idx="6">
                  <c:v>-2.5714285714285716</c:v>
                </c:pt>
                <c:pt idx="7">
                  <c:v>0</c:v>
                </c:pt>
                <c:pt idx="8">
                  <c:v>60.857142857142854</c:v>
                </c:pt>
                <c:pt idx="9">
                  <c:v>52.857142857142854</c:v>
                </c:pt>
                <c:pt idx="10">
                  <c:v>61.714285714285715</c:v>
                </c:pt>
                <c:pt idx="11">
                  <c:v>67.142857142857139</c:v>
                </c:pt>
                <c:pt idx="12">
                  <c:v>81.714285714285708</c:v>
                </c:pt>
                <c:pt idx="13">
                  <c:v>96.285714285714292</c:v>
                </c:pt>
                <c:pt idx="14">
                  <c:v>108.85714285714286</c:v>
                </c:pt>
                <c:pt idx="15">
                  <c:v>105.71428571428571</c:v>
                </c:pt>
                <c:pt idx="16">
                  <c:v>134.28571428571428</c:v>
                </c:pt>
                <c:pt idx="17">
                  <c:v>145.57142857142858</c:v>
                </c:pt>
                <c:pt idx="18">
                  <c:v>157.14285714285714</c:v>
                </c:pt>
                <c:pt idx="19">
                  <c:v>158</c:v>
                </c:pt>
                <c:pt idx="20">
                  <c:v>163.85714285714286</c:v>
                </c:pt>
                <c:pt idx="21">
                  <c:v>167.42857142857142</c:v>
                </c:pt>
                <c:pt idx="22">
                  <c:v>162.57142857142858</c:v>
                </c:pt>
                <c:pt idx="23">
                  <c:v>163.42857142857142</c:v>
                </c:pt>
                <c:pt idx="24">
                  <c:v>174.28571428571428</c:v>
                </c:pt>
                <c:pt idx="25">
                  <c:v>169.85714285714286</c:v>
                </c:pt>
                <c:pt idx="26">
                  <c:v>166.71428571428572</c:v>
                </c:pt>
                <c:pt idx="27">
                  <c:v>160.85714285714286</c:v>
                </c:pt>
                <c:pt idx="28">
                  <c:v>159.85714285714286</c:v>
                </c:pt>
                <c:pt idx="29">
                  <c:v>168.57142857142858</c:v>
                </c:pt>
                <c:pt idx="30">
                  <c:v>166.28571428571428</c:v>
                </c:pt>
                <c:pt idx="31">
                  <c:v>159.85714285714286</c:v>
                </c:pt>
                <c:pt idx="32">
                  <c:v>157</c:v>
                </c:pt>
                <c:pt idx="33">
                  <c:v>153.71428571428572</c:v>
                </c:pt>
                <c:pt idx="34">
                  <c:v>150.42857142857142</c:v>
                </c:pt>
                <c:pt idx="35">
                  <c:v>144.14285714285714</c:v>
                </c:pt>
                <c:pt idx="36">
                  <c:v>140.42857142857142</c:v>
                </c:pt>
                <c:pt idx="37">
                  <c:v>140.14285714285714</c:v>
                </c:pt>
                <c:pt idx="38">
                  <c:v>132.42857142857142</c:v>
                </c:pt>
                <c:pt idx="39">
                  <c:v>132.85714285714286</c:v>
                </c:pt>
                <c:pt idx="40">
                  <c:v>133</c:v>
                </c:pt>
                <c:pt idx="41">
                  <c:v>133</c:v>
                </c:pt>
                <c:pt idx="42">
                  <c:v>134.14285714285714</c:v>
                </c:pt>
                <c:pt idx="43">
                  <c:v>116.71428571428571</c:v>
                </c:pt>
                <c:pt idx="44">
                  <c:v>105.14285714285714</c:v>
                </c:pt>
                <c:pt idx="45">
                  <c:v>99.428571428571431</c:v>
                </c:pt>
                <c:pt idx="46">
                  <c:v>91.714285714285708</c:v>
                </c:pt>
                <c:pt idx="47">
                  <c:v>82.285714285714292</c:v>
                </c:pt>
                <c:pt idx="48">
                  <c:v>76.857142857142861</c:v>
                </c:pt>
                <c:pt idx="49">
                  <c:v>64</c:v>
                </c:pt>
                <c:pt idx="50">
                  <c:v>63.285714285714285</c:v>
                </c:pt>
                <c:pt idx="51">
                  <c:v>62.857142857142854</c:v>
                </c:pt>
                <c:pt idx="52">
                  <c:v>54.857142857142854</c:v>
                </c:pt>
                <c:pt idx="53">
                  <c:v>51.714285714285715</c:v>
                </c:pt>
                <c:pt idx="54">
                  <c:v>56.714285714285715</c:v>
                </c:pt>
                <c:pt idx="55">
                  <c:v>55.142857142857146</c:v>
                </c:pt>
                <c:pt idx="56">
                  <c:v>55</c:v>
                </c:pt>
                <c:pt idx="57">
                  <c:v>49.714285714285715</c:v>
                </c:pt>
                <c:pt idx="58">
                  <c:v>46.571428571428569</c:v>
                </c:pt>
                <c:pt idx="59">
                  <c:v>47.428571428571431</c:v>
                </c:pt>
                <c:pt idx="60">
                  <c:v>49.142857142857146</c:v>
                </c:pt>
                <c:pt idx="61">
                  <c:v>42.714285714285715</c:v>
                </c:pt>
                <c:pt idx="62">
                  <c:v>39.142857142857146</c:v>
                </c:pt>
                <c:pt idx="63">
                  <c:v>39.714285714285715</c:v>
                </c:pt>
                <c:pt idx="64">
                  <c:v>39.285714285714285</c:v>
                </c:pt>
                <c:pt idx="65">
                  <c:v>36</c:v>
                </c:pt>
                <c:pt idx="66">
                  <c:v>32.285714285714285</c:v>
                </c:pt>
                <c:pt idx="67">
                  <c:v>29.571428571428573</c:v>
                </c:pt>
                <c:pt idx="68">
                  <c:v>28.428571428571427</c:v>
                </c:pt>
                <c:pt idx="69">
                  <c:v>28</c:v>
                </c:pt>
                <c:pt idx="70">
                  <c:v>24.857142857142858</c:v>
                </c:pt>
                <c:pt idx="71">
                  <c:v>24.285714285714285</c:v>
                </c:pt>
                <c:pt idx="72">
                  <c:v>23.714285714285715</c:v>
                </c:pt>
                <c:pt idx="73">
                  <c:v>23.428571428571427</c:v>
                </c:pt>
                <c:pt idx="74">
                  <c:v>22.571428571428573</c:v>
                </c:pt>
                <c:pt idx="75">
                  <c:v>21.142857142857142</c:v>
                </c:pt>
                <c:pt idx="76">
                  <c:v>20.857142857142858</c:v>
                </c:pt>
                <c:pt idx="77">
                  <c:v>17.857142857142858</c:v>
                </c:pt>
                <c:pt idx="78">
                  <c:v>14.857142857142858</c:v>
                </c:pt>
                <c:pt idx="79">
                  <c:v>14.714285714285714</c:v>
                </c:pt>
                <c:pt idx="80">
                  <c:v>16.285714285714285</c:v>
                </c:pt>
                <c:pt idx="81">
                  <c:v>16.142857142857142</c:v>
                </c:pt>
                <c:pt idx="82">
                  <c:v>15.857142857142858</c:v>
                </c:pt>
                <c:pt idx="83">
                  <c:v>13</c:v>
                </c:pt>
                <c:pt idx="84">
                  <c:v>13</c:v>
                </c:pt>
                <c:pt idx="85">
                  <c:v>12.571428571428571</c:v>
                </c:pt>
                <c:pt idx="86">
                  <c:v>10.857142857142858</c:v>
                </c:pt>
                <c:pt idx="87">
                  <c:v>19.428571428571427</c:v>
                </c:pt>
                <c:pt idx="88">
                  <c:v>22.142857142857142</c:v>
                </c:pt>
                <c:pt idx="89">
                  <c:v>23.428571428571427</c:v>
                </c:pt>
                <c:pt idx="90">
                  <c:v>27</c:v>
                </c:pt>
                <c:pt idx="91">
                  <c:v>29.571428571428573</c:v>
                </c:pt>
                <c:pt idx="92">
                  <c:v>30.142857142857142</c:v>
                </c:pt>
                <c:pt idx="93">
                  <c:v>33.285714285714285</c:v>
                </c:pt>
                <c:pt idx="94">
                  <c:v>24.571428571428573</c:v>
                </c:pt>
                <c:pt idx="95">
                  <c:v>24.142857142857142</c:v>
                </c:pt>
                <c:pt idx="96">
                  <c:v>26.571428571428573</c:v>
                </c:pt>
                <c:pt idx="97">
                  <c:v>24.857142857142858</c:v>
                </c:pt>
                <c:pt idx="98">
                  <c:v>24.142857142857142</c:v>
                </c:pt>
                <c:pt idx="99">
                  <c:v>23.714285714285715</c:v>
                </c:pt>
                <c:pt idx="100">
                  <c:v>20.714285714285715</c:v>
                </c:pt>
                <c:pt idx="101">
                  <c:v>18.285714285714285</c:v>
                </c:pt>
                <c:pt idx="102">
                  <c:v>15.714285714285714</c:v>
                </c:pt>
                <c:pt idx="103">
                  <c:v>13</c:v>
                </c:pt>
                <c:pt idx="104">
                  <c:v>12.428571428571429</c:v>
                </c:pt>
                <c:pt idx="105">
                  <c:v>10.428571428571429</c:v>
                </c:pt>
                <c:pt idx="106">
                  <c:v>11.285714285714286</c:v>
                </c:pt>
                <c:pt idx="107">
                  <c:v>11.714285714285714</c:v>
                </c:pt>
                <c:pt idx="108">
                  <c:v>12.571428571428571</c:v>
                </c:pt>
                <c:pt idx="109">
                  <c:v>12.857142857142858</c:v>
                </c:pt>
                <c:pt idx="110">
                  <c:v>12.428571428571429</c:v>
                </c:pt>
                <c:pt idx="111">
                  <c:v>11.714285714285714</c:v>
                </c:pt>
                <c:pt idx="112">
                  <c:v>13</c:v>
                </c:pt>
                <c:pt idx="113">
                  <c:v>13.285714285714286</c:v>
                </c:pt>
                <c:pt idx="114">
                  <c:v>13.142857142857142</c:v>
                </c:pt>
                <c:pt idx="115">
                  <c:v>13</c:v>
                </c:pt>
                <c:pt idx="116">
                  <c:v>12.428571428571429</c:v>
                </c:pt>
                <c:pt idx="117">
                  <c:v>12.142857142857142</c:v>
                </c:pt>
                <c:pt idx="118">
                  <c:v>12.142857142857142</c:v>
                </c:pt>
                <c:pt idx="119">
                  <c:v>10.428571428571429</c:v>
                </c:pt>
                <c:pt idx="120">
                  <c:v>9.4285714285714288</c:v>
                </c:pt>
                <c:pt idx="121">
                  <c:v>9.5714285714285712</c:v>
                </c:pt>
                <c:pt idx="122">
                  <c:v>9.4285714285714288</c:v>
                </c:pt>
                <c:pt idx="123">
                  <c:v>11</c:v>
                </c:pt>
                <c:pt idx="124">
                  <c:v>11.142857142857142</c:v>
                </c:pt>
                <c:pt idx="125">
                  <c:v>11.428571428571429</c:v>
                </c:pt>
                <c:pt idx="126">
                  <c:v>13.857142857142858</c:v>
                </c:pt>
                <c:pt idx="127">
                  <c:v>14.714285714285714</c:v>
                </c:pt>
                <c:pt idx="128">
                  <c:v>15.857142857142858</c:v>
                </c:pt>
                <c:pt idx="129">
                  <c:v>20.714285714285715</c:v>
                </c:pt>
                <c:pt idx="130">
                  <c:v>23.428571428571427</c:v>
                </c:pt>
                <c:pt idx="131">
                  <c:v>27.428571428571427</c:v>
                </c:pt>
                <c:pt idx="132">
                  <c:v>30.571428571428573</c:v>
                </c:pt>
                <c:pt idx="133">
                  <c:v>31.714285714285715</c:v>
                </c:pt>
                <c:pt idx="134">
                  <c:v>34.714285714285715</c:v>
                </c:pt>
                <c:pt idx="135">
                  <c:v>36.142857142857146</c:v>
                </c:pt>
                <c:pt idx="136">
                  <c:v>36.714285714285715</c:v>
                </c:pt>
                <c:pt idx="137">
                  <c:v>40.428571428571431</c:v>
                </c:pt>
                <c:pt idx="138">
                  <c:v>42.285714285714285</c:v>
                </c:pt>
                <c:pt idx="139">
                  <c:v>43.571428571428569</c:v>
                </c:pt>
                <c:pt idx="140">
                  <c:v>52.571428571428569</c:v>
                </c:pt>
                <c:pt idx="141">
                  <c:v>57.142857142857146</c:v>
                </c:pt>
                <c:pt idx="142">
                  <c:v>66.285714285714292</c:v>
                </c:pt>
                <c:pt idx="143">
                  <c:v>68</c:v>
                </c:pt>
                <c:pt idx="144">
                  <c:v>69.571428571428569</c:v>
                </c:pt>
                <c:pt idx="145">
                  <c:v>88</c:v>
                </c:pt>
                <c:pt idx="146">
                  <c:v>94.857142857142861</c:v>
                </c:pt>
                <c:pt idx="147">
                  <c:v>109.57142857142857</c:v>
                </c:pt>
                <c:pt idx="148">
                  <c:v>116</c:v>
                </c:pt>
                <c:pt idx="149">
                  <c:v>121.71428571428571</c:v>
                </c:pt>
                <c:pt idx="150">
                  <c:v>131.57142857142858</c:v>
                </c:pt>
                <c:pt idx="151">
                  <c:v>151.42857142857142</c:v>
                </c:pt>
                <c:pt idx="152">
                  <c:v>152.14285714285714</c:v>
                </c:pt>
                <c:pt idx="153">
                  <c:v>161.14285714285714</c:v>
                </c:pt>
                <c:pt idx="154">
                  <c:v>150.14285714285714</c:v>
                </c:pt>
                <c:pt idx="155">
                  <c:v>161.28571428571428</c:v>
                </c:pt>
                <c:pt idx="156">
                  <c:v>169.71428571428572</c:v>
                </c:pt>
                <c:pt idx="157">
                  <c:v>170.14285714285714</c:v>
                </c:pt>
                <c:pt idx="158">
                  <c:v>163.14285714285714</c:v>
                </c:pt>
                <c:pt idx="159">
                  <c:v>159.42857142857142</c:v>
                </c:pt>
                <c:pt idx="160">
                  <c:v>160.28571428571428</c:v>
                </c:pt>
                <c:pt idx="161">
                  <c:v>166.28571428571428</c:v>
                </c:pt>
                <c:pt idx="162">
                  <c:v>158.57142857142858</c:v>
                </c:pt>
                <c:pt idx="163">
                  <c:v>143.42857142857142</c:v>
                </c:pt>
                <c:pt idx="164">
                  <c:v>140.28571428571428</c:v>
                </c:pt>
                <c:pt idx="165">
                  <c:v>140.85714285714286</c:v>
                </c:pt>
                <c:pt idx="166">
                  <c:v>138.85714285714286</c:v>
                </c:pt>
                <c:pt idx="167">
                  <c:v>134.57142857142858</c:v>
                </c:pt>
                <c:pt idx="168">
                  <c:v>130.28571428571428</c:v>
                </c:pt>
                <c:pt idx="169">
                  <c:v>129.14285714285714</c:v>
                </c:pt>
                <c:pt idx="170">
                  <c:v>134.71428571428572</c:v>
                </c:pt>
                <c:pt idx="171">
                  <c:v>134</c:v>
                </c:pt>
                <c:pt idx="172">
                  <c:v>133.14285714285714</c:v>
                </c:pt>
                <c:pt idx="173">
                  <c:v>131.57142857142858</c:v>
                </c:pt>
                <c:pt idx="174">
                  <c:v>141.28571428571428</c:v>
                </c:pt>
                <c:pt idx="175">
                  <c:v>144.14285714285714</c:v>
                </c:pt>
                <c:pt idx="176">
                  <c:v>154.85714285714286</c:v>
                </c:pt>
                <c:pt idx="177">
                  <c:v>163</c:v>
                </c:pt>
              </c:numCache>
            </c:numRef>
          </c:val>
          <c:smooth val="0"/>
          <c:extLst>
            <c:ext xmlns:c16="http://schemas.microsoft.com/office/drawing/2014/chart" uri="{C3380CC4-5D6E-409C-BE32-E72D297353CC}">
              <c16:uniqueId val="{00000001-FBD2-4BE5-BB44-E200FF3017D4}"/>
            </c:ext>
          </c:extLst>
        </c:ser>
        <c:ser>
          <c:idx val="3"/>
          <c:order val="2"/>
          <c:tx>
            <c:strRef>
              <c:f>Provinces!$C$108</c:f>
              <c:strCache>
                <c:ptCount val="1"/>
                <c:pt idx="0">
                  <c:v>North Brabant</c:v>
                </c:pt>
              </c:strCache>
            </c:strRef>
          </c:tx>
          <c:spPr>
            <a:ln w="44450" cap="rnd">
              <a:solidFill>
                <a:srgbClr val="ED7D31">
                  <a:lumMod val="75000"/>
                  <a:alpha val="67000"/>
                </a:srgbClr>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Provinces!$M$108:$HQ$108</c15:sqref>
                  </c15:fullRef>
                </c:ext>
              </c:extLst>
              <c:f>Provinces!$M$108:$GJ$108</c:f>
              <c:numCache>
                <c:formatCode>0</c:formatCode>
                <c:ptCount val="180"/>
                <c:pt idx="0">
                  <c:v>4.7142857142857144</c:v>
                </c:pt>
                <c:pt idx="1">
                  <c:v>52.428571428571431</c:v>
                </c:pt>
                <c:pt idx="2">
                  <c:v>58.142857142857146</c:v>
                </c:pt>
                <c:pt idx="3">
                  <c:v>65</c:v>
                </c:pt>
                <c:pt idx="4">
                  <c:v>80.857142857142861</c:v>
                </c:pt>
                <c:pt idx="5">
                  <c:v>90.428571428571431</c:v>
                </c:pt>
                <c:pt idx="6">
                  <c:v>101.42857142857143</c:v>
                </c:pt>
                <c:pt idx="7">
                  <c:v>118.28571428571429</c:v>
                </c:pt>
                <c:pt idx="8">
                  <c:v>109.57142857142857</c:v>
                </c:pt>
                <c:pt idx="9">
                  <c:v>107.85714285714286</c:v>
                </c:pt>
                <c:pt idx="10">
                  <c:v>132.28571428571428</c:v>
                </c:pt>
                <c:pt idx="11">
                  <c:v>138.42857142857142</c:v>
                </c:pt>
                <c:pt idx="12">
                  <c:v>153.85714285714286</c:v>
                </c:pt>
                <c:pt idx="13">
                  <c:v>165.28571428571428</c:v>
                </c:pt>
                <c:pt idx="14">
                  <c:v>184.71428571428572</c:v>
                </c:pt>
                <c:pt idx="15">
                  <c:v>192.28571428571428</c:v>
                </c:pt>
                <c:pt idx="16">
                  <c:v>224.42857142857142</c:v>
                </c:pt>
                <c:pt idx="17">
                  <c:v>231</c:v>
                </c:pt>
                <c:pt idx="18">
                  <c:v>239.57142857142858</c:v>
                </c:pt>
                <c:pt idx="19">
                  <c:v>239.42857142857142</c:v>
                </c:pt>
                <c:pt idx="20">
                  <c:v>235.28571428571428</c:v>
                </c:pt>
                <c:pt idx="21">
                  <c:v>232.71428571428572</c:v>
                </c:pt>
                <c:pt idx="22">
                  <c:v>208.28571428571428</c:v>
                </c:pt>
                <c:pt idx="23">
                  <c:v>190.71428571428572</c:v>
                </c:pt>
                <c:pt idx="24">
                  <c:v>177.42857142857142</c:v>
                </c:pt>
                <c:pt idx="25">
                  <c:v>174.28571428571428</c:v>
                </c:pt>
                <c:pt idx="26">
                  <c:v>170.85714285714286</c:v>
                </c:pt>
                <c:pt idx="27">
                  <c:v>176</c:v>
                </c:pt>
                <c:pt idx="28">
                  <c:v>173.85714285714286</c:v>
                </c:pt>
                <c:pt idx="29">
                  <c:v>187.57142857142858</c:v>
                </c:pt>
                <c:pt idx="30">
                  <c:v>197.14285714285714</c:v>
                </c:pt>
                <c:pt idx="31">
                  <c:v>208</c:v>
                </c:pt>
                <c:pt idx="32">
                  <c:v>200.14285714285714</c:v>
                </c:pt>
                <c:pt idx="33">
                  <c:v>202.57142857142858</c:v>
                </c:pt>
                <c:pt idx="34">
                  <c:v>192.71428571428572</c:v>
                </c:pt>
                <c:pt idx="35">
                  <c:v>191.85714285714286</c:v>
                </c:pt>
                <c:pt idx="36">
                  <c:v>180.85714285714286</c:v>
                </c:pt>
                <c:pt idx="37">
                  <c:v>179.71428571428572</c:v>
                </c:pt>
                <c:pt idx="38">
                  <c:v>168.57142857142858</c:v>
                </c:pt>
                <c:pt idx="39">
                  <c:v>171.28571428571428</c:v>
                </c:pt>
                <c:pt idx="40">
                  <c:v>166.42857142857142</c:v>
                </c:pt>
                <c:pt idx="41">
                  <c:v>167.28571428571428</c:v>
                </c:pt>
                <c:pt idx="42">
                  <c:v>155.71428571428572</c:v>
                </c:pt>
                <c:pt idx="43">
                  <c:v>153.14285714285714</c:v>
                </c:pt>
                <c:pt idx="44">
                  <c:v>143</c:v>
                </c:pt>
                <c:pt idx="45">
                  <c:v>139</c:v>
                </c:pt>
                <c:pt idx="46">
                  <c:v>130.57142857142858</c:v>
                </c:pt>
                <c:pt idx="47">
                  <c:v>115.57142857142857</c:v>
                </c:pt>
                <c:pt idx="48">
                  <c:v>103</c:v>
                </c:pt>
                <c:pt idx="49">
                  <c:v>99.142857142857139</c:v>
                </c:pt>
                <c:pt idx="50">
                  <c:v>89.428571428571431</c:v>
                </c:pt>
                <c:pt idx="51">
                  <c:v>82.714285714285708</c:v>
                </c:pt>
                <c:pt idx="52">
                  <c:v>72.142857142857139</c:v>
                </c:pt>
                <c:pt idx="53">
                  <c:v>62.571428571428569</c:v>
                </c:pt>
                <c:pt idx="54">
                  <c:v>62.428571428571431</c:v>
                </c:pt>
                <c:pt idx="55">
                  <c:v>60</c:v>
                </c:pt>
                <c:pt idx="56">
                  <c:v>53.142857142857146</c:v>
                </c:pt>
                <c:pt idx="57">
                  <c:v>45.714285714285715</c:v>
                </c:pt>
                <c:pt idx="58">
                  <c:v>42.285714285714285</c:v>
                </c:pt>
                <c:pt idx="59">
                  <c:v>36</c:v>
                </c:pt>
                <c:pt idx="60">
                  <c:v>34.285714285714285</c:v>
                </c:pt>
                <c:pt idx="61">
                  <c:v>35</c:v>
                </c:pt>
                <c:pt idx="62">
                  <c:v>35.142857142857146</c:v>
                </c:pt>
                <c:pt idx="63">
                  <c:v>34.285714285714285</c:v>
                </c:pt>
                <c:pt idx="64">
                  <c:v>32.142857142857146</c:v>
                </c:pt>
                <c:pt idx="65">
                  <c:v>29.142857142857142</c:v>
                </c:pt>
                <c:pt idx="66">
                  <c:v>26.428571428571427</c:v>
                </c:pt>
                <c:pt idx="67">
                  <c:v>26.285714285714285</c:v>
                </c:pt>
                <c:pt idx="68">
                  <c:v>23.714285714285715</c:v>
                </c:pt>
                <c:pt idx="69">
                  <c:v>25.285714285714285</c:v>
                </c:pt>
                <c:pt idx="70">
                  <c:v>21.714285714285715</c:v>
                </c:pt>
                <c:pt idx="71">
                  <c:v>20.857142857142858</c:v>
                </c:pt>
                <c:pt idx="72">
                  <c:v>20.857142857142858</c:v>
                </c:pt>
                <c:pt idx="73">
                  <c:v>22.714285714285715</c:v>
                </c:pt>
                <c:pt idx="74">
                  <c:v>23</c:v>
                </c:pt>
                <c:pt idx="75">
                  <c:v>23.714285714285715</c:v>
                </c:pt>
                <c:pt idx="76">
                  <c:v>22.714285714285715</c:v>
                </c:pt>
                <c:pt idx="77">
                  <c:v>26.142857142857142</c:v>
                </c:pt>
                <c:pt idx="78">
                  <c:v>27.142857142857142</c:v>
                </c:pt>
                <c:pt idx="79">
                  <c:v>25.857142857142858</c:v>
                </c:pt>
                <c:pt idx="80">
                  <c:v>27.857142857142858</c:v>
                </c:pt>
                <c:pt idx="81">
                  <c:v>25.857142857142858</c:v>
                </c:pt>
                <c:pt idx="82">
                  <c:v>25.285714285714285</c:v>
                </c:pt>
                <c:pt idx="83">
                  <c:v>24.857142857142858</c:v>
                </c:pt>
                <c:pt idx="84">
                  <c:v>25.428571428571427</c:v>
                </c:pt>
                <c:pt idx="85">
                  <c:v>28.285714285714285</c:v>
                </c:pt>
                <c:pt idx="86">
                  <c:v>29</c:v>
                </c:pt>
                <c:pt idx="87">
                  <c:v>26.571428571428573</c:v>
                </c:pt>
                <c:pt idx="88">
                  <c:v>31</c:v>
                </c:pt>
                <c:pt idx="89">
                  <c:v>31.142857142857142</c:v>
                </c:pt>
                <c:pt idx="90">
                  <c:v>32.428571428571431</c:v>
                </c:pt>
                <c:pt idx="91">
                  <c:v>29.428571428571427</c:v>
                </c:pt>
                <c:pt idx="92">
                  <c:v>29.285714285714285</c:v>
                </c:pt>
                <c:pt idx="93">
                  <c:v>31.142857142857142</c:v>
                </c:pt>
                <c:pt idx="94">
                  <c:v>31.714285714285715</c:v>
                </c:pt>
                <c:pt idx="95">
                  <c:v>28</c:v>
                </c:pt>
                <c:pt idx="96">
                  <c:v>29</c:v>
                </c:pt>
                <c:pt idx="97">
                  <c:v>28.285714285714285</c:v>
                </c:pt>
                <c:pt idx="98">
                  <c:v>26.285714285714285</c:v>
                </c:pt>
                <c:pt idx="99">
                  <c:v>23.142857142857142</c:v>
                </c:pt>
                <c:pt idx="100">
                  <c:v>17.714285714285715</c:v>
                </c:pt>
                <c:pt idx="101">
                  <c:v>16.571428571428573</c:v>
                </c:pt>
                <c:pt idx="102">
                  <c:v>16.142857142857142</c:v>
                </c:pt>
                <c:pt idx="103">
                  <c:v>13.428571428571429</c:v>
                </c:pt>
                <c:pt idx="104">
                  <c:v>12.714285714285714</c:v>
                </c:pt>
                <c:pt idx="105">
                  <c:v>13</c:v>
                </c:pt>
                <c:pt idx="106">
                  <c:v>11.714285714285714</c:v>
                </c:pt>
                <c:pt idx="107">
                  <c:v>12.285714285714286</c:v>
                </c:pt>
                <c:pt idx="108">
                  <c:v>10.285714285714286</c:v>
                </c:pt>
                <c:pt idx="109">
                  <c:v>10.571428571428571</c:v>
                </c:pt>
                <c:pt idx="110">
                  <c:v>9.8571428571428577</c:v>
                </c:pt>
                <c:pt idx="111">
                  <c:v>8.5714285714285712</c:v>
                </c:pt>
                <c:pt idx="112">
                  <c:v>7.5714285714285712</c:v>
                </c:pt>
                <c:pt idx="113">
                  <c:v>7</c:v>
                </c:pt>
                <c:pt idx="114">
                  <c:v>7.7142857142857144</c:v>
                </c:pt>
                <c:pt idx="115">
                  <c:v>8.7142857142857135</c:v>
                </c:pt>
                <c:pt idx="116">
                  <c:v>7.7142857142857144</c:v>
                </c:pt>
                <c:pt idx="117">
                  <c:v>8.5714285714285712</c:v>
                </c:pt>
                <c:pt idx="118">
                  <c:v>8.8571428571428577</c:v>
                </c:pt>
                <c:pt idx="119">
                  <c:v>8.7142857142857135</c:v>
                </c:pt>
                <c:pt idx="120">
                  <c:v>9.4285714285714288</c:v>
                </c:pt>
                <c:pt idx="121">
                  <c:v>9.5714285714285712</c:v>
                </c:pt>
                <c:pt idx="122">
                  <c:v>11.285714285714286</c:v>
                </c:pt>
                <c:pt idx="123">
                  <c:v>12.714285714285714</c:v>
                </c:pt>
                <c:pt idx="124">
                  <c:v>8.1428571428571423</c:v>
                </c:pt>
                <c:pt idx="125">
                  <c:v>7.4285714285714288</c:v>
                </c:pt>
                <c:pt idx="126">
                  <c:v>8.2857142857142865</c:v>
                </c:pt>
                <c:pt idx="127">
                  <c:v>9</c:v>
                </c:pt>
                <c:pt idx="128">
                  <c:v>9.2857142857142865</c:v>
                </c:pt>
                <c:pt idx="129">
                  <c:v>9</c:v>
                </c:pt>
                <c:pt idx="130">
                  <c:v>10.428571428571429</c:v>
                </c:pt>
                <c:pt idx="131">
                  <c:v>15.428571428571429</c:v>
                </c:pt>
                <c:pt idx="132">
                  <c:v>18.428571428571427</c:v>
                </c:pt>
                <c:pt idx="133">
                  <c:v>17.857142857142858</c:v>
                </c:pt>
                <c:pt idx="134">
                  <c:v>18.714285714285715</c:v>
                </c:pt>
                <c:pt idx="135">
                  <c:v>18.428571428571427</c:v>
                </c:pt>
                <c:pt idx="136">
                  <c:v>19.571428571428573</c:v>
                </c:pt>
                <c:pt idx="137">
                  <c:v>18.571428571428573</c:v>
                </c:pt>
                <c:pt idx="138">
                  <c:v>21.571428571428573</c:v>
                </c:pt>
                <c:pt idx="139">
                  <c:v>23.428571428571427</c:v>
                </c:pt>
                <c:pt idx="140">
                  <c:v>28.428571428571427</c:v>
                </c:pt>
                <c:pt idx="141">
                  <c:v>30.428571428571427</c:v>
                </c:pt>
                <c:pt idx="142">
                  <c:v>35.571428571428569</c:v>
                </c:pt>
                <c:pt idx="143">
                  <c:v>40.428571428571431</c:v>
                </c:pt>
                <c:pt idx="144">
                  <c:v>45.714285714285715</c:v>
                </c:pt>
                <c:pt idx="145">
                  <c:v>48</c:v>
                </c:pt>
                <c:pt idx="146">
                  <c:v>50</c:v>
                </c:pt>
                <c:pt idx="147">
                  <c:v>52.142857142857146</c:v>
                </c:pt>
                <c:pt idx="148">
                  <c:v>56.857142857142854</c:v>
                </c:pt>
                <c:pt idx="149">
                  <c:v>60</c:v>
                </c:pt>
                <c:pt idx="150">
                  <c:v>63.571428571428569</c:v>
                </c:pt>
                <c:pt idx="151">
                  <c:v>65.285714285714292</c:v>
                </c:pt>
                <c:pt idx="152">
                  <c:v>73.285714285714292</c:v>
                </c:pt>
                <c:pt idx="153">
                  <c:v>74</c:v>
                </c:pt>
                <c:pt idx="154">
                  <c:v>73.428571428571431</c:v>
                </c:pt>
                <c:pt idx="155">
                  <c:v>73.428571428571431</c:v>
                </c:pt>
                <c:pt idx="156">
                  <c:v>73.142857142857139</c:v>
                </c:pt>
                <c:pt idx="157">
                  <c:v>71.857142857142861</c:v>
                </c:pt>
                <c:pt idx="158">
                  <c:v>71.142857142857139</c:v>
                </c:pt>
                <c:pt idx="159">
                  <c:v>65.714285714285708</c:v>
                </c:pt>
                <c:pt idx="160">
                  <c:v>66.857142857142861</c:v>
                </c:pt>
                <c:pt idx="161">
                  <c:v>66</c:v>
                </c:pt>
                <c:pt idx="162">
                  <c:v>67.571428571428569</c:v>
                </c:pt>
                <c:pt idx="163">
                  <c:v>66.428571428571431</c:v>
                </c:pt>
                <c:pt idx="164">
                  <c:v>65.142857142857139</c:v>
                </c:pt>
                <c:pt idx="165">
                  <c:v>68.857142857142861</c:v>
                </c:pt>
                <c:pt idx="166">
                  <c:v>67.142857142857139</c:v>
                </c:pt>
                <c:pt idx="167">
                  <c:v>71.857142857142861</c:v>
                </c:pt>
                <c:pt idx="168">
                  <c:v>75.142857142857139</c:v>
                </c:pt>
                <c:pt idx="169">
                  <c:v>76.142857142857139</c:v>
                </c:pt>
                <c:pt idx="170">
                  <c:v>79.571428571428569</c:v>
                </c:pt>
                <c:pt idx="171">
                  <c:v>79.142857142857139</c:v>
                </c:pt>
                <c:pt idx="172">
                  <c:v>76.857142857142861</c:v>
                </c:pt>
                <c:pt idx="173">
                  <c:v>76</c:v>
                </c:pt>
                <c:pt idx="174">
                  <c:v>71.714285714285708</c:v>
                </c:pt>
                <c:pt idx="175">
                  <c:v>70.428571428571431</c:v>
                </c:pt>
                <c:pt idx="176">
                  <c:v>69</c:v>
                </c:pt>
                <c:pt idx="177">
                  <c:v>68.285714285714292</c:v>
                </c:pt>
              </c:numCache>
            </c:numRef>
          </c:val>
          <c:smooth val="0"/>
          <c:extLst>
            <c:ext xmlns:c16="http://schemas.microsoft.com/office/drawing/2014/chart" uri="{C3380CC4-5D6E-409C-BE32-E72D297353CC}">
              <c16:uniqueId val="{00000002-FBD2-4BE5-BB44-E200FF3017D4}"/>
            </c:ext>
          </c:extLst>
        </c:ser>
        <c:ser>
          <c:idx val="4"/>
          <c:order val="3"/>
          <c:tx>
            <c:strRef>
              <c:f>Provinces!$C$109</c:f>
              <c:strCache>
                <c:ptCount val="1"/>
                <c:pt idx="0">
                  <c:v>Gelderland</c:v>
                </c:pt>
              </c:strCache>
            </c:strRef>
          </c:tx>
          <c:spPr>
            <a:ln w="44450" cap="rnd">
              <a:solidFill>
                <a:srgbClr val="ED7D31">
                  <a:lumMod val="60000"/>
                  <a:lumOff val="40000"/>
                </a:srgbClr>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Provinces!$M$109:$HQ$109</c15:sqref>
                  </c15:fullRef>
                </c:ext>
              </c:extLst>
              <c:f>Provinces!$M$109:$GJ$109</c:f>
              <c:numCache>
                <c:formatCode>0</c:formatCode>
                <c:ptCount val="180"/>
                <c:pt idx="0">
                  <c:v>7.4285714285714288</c:v>
                </c:pt>
                <c:pt idx="1">
                  <c:v>7.7142857142857144</c:v>
                </c:pt>
                <c:pt idx="2">
                  <c:v>9.1428571428571423</c:v>
                </c:pt>
                <c:pt idx="3">
                  <c:v>11.142857142857142</c:v>
                </c:pt>
                <c:pt idx="4">
                  <c:v>15.571428571428571</c:v>
                </c:pt>
                <c:pt idx="5">
                  <c:v>20.857142857142858</c:v>
                </c:pt>
                <c:pt idx="6">
                  <c:v>26</c:v>
                </c:pt>
                <c:pt idx="7">
                  <c:v>28</c:v>
                </c:pt>
                <c:pt idx="8">
                  <c:v>44.285714285714285</c:v>
                </c:pt>
                <c:pt idx="9">
                  <c:v>42.857142857142854</c:v>
                </c:pt>
                <c:pt idx="10">
                  <c:v>48.285714285714285</c:v>
                </c:pt>
                <c:pt idx="11">
                  <c:v>55.142857142857146</c:v>
                </c:pt>
                <c:pt idx="12">
                  <c:v>59.857142857142854</c:v>
                </c:pt>
                <c:pt idx="13">
                  <c:v>69.285714285714292</c:v>
                </c:pt>
                <c:pt idx="14">
                  <c:v>82.285714285714292</c:v>
                </c:pt>
                <c:pt idx="15">
                  <c:v>83.428571428571431</c:v>
                </c:pt>
                <c:pt idx="16">
                  <c:v>102</c:v>
                </c:pt>
                <c:pt idx="17">
                  <c:v>119.28571428571429</c:v>
                </c:pt>
                <c:pt idx="18">
                  <c:v>122.28571428571429</c:v>
                </c:pt>
                <c:pt idx="19">
                  <c:v>126.14285714285714</c:v>
                </c:pt>
                <c:pt idx="20">
                  <c:v>131</c:v>
                </c:pt>
                <c:pt idx="21">
                  <c:v>129.42857142857142</c:v>
                </c:pt>
                <c:pt idx="22">
                  <c:v>132.28571428571428</c:v>
                </c:pt>
                <c:pt idx="23">
                  <c:v>127.71428571428571</c:v>
                </c:pt>
                <c:pt idx="24">
                  <c:v>120</c:v>
                </c:pt>
                <c:pt idx="25">
                  <c:v>118.85714285714286</c:v>
                </c:pt>
                <c:pt idx="26">
                  <c:v>117.57142857142857</c:v>
                </c:pt>
                <c:pt idx="27">
                  <c:v>110.57142857142857</c:v>
                </c:pt>
                <c:pt idx="28">
                  <c:v>114</c:v>
                </c:pt>
                <c:pt idx="29">
                  <c:v>115.42857142857143</c:v>
                </c:pt>
                <c:pt idx="30">
                  <c:v>123.14285714285714</c:v>
                </c:pt>
                <c:pt idx="31">
                  <c:v>128.71428571428572</c:v>
                </c:pt>
                <c:pt idx="32">
                  <c:v>145</c:v>
                </c:pt>
                <c:pt idx="33">
                  <c:v>148.57142857142858</c:v>
                </c:pt>
                <c:pt idx="34">
                  <c:v>152.14285714285714</c:v>
                </c:pt>
                <c:pt idx="35">
                  <c:v>149.85714285714286</c:v>
                </c:pt>
                <c:pt idx="36">
                  <c:v>150</c:v>
                </c:pt>
                <c:pt idx="37">
                  <c:v>150.71428571428572</c:v>
                </c:pt>
                <c:pt idx="38">
                  <c:v>155.85714285714286</c:v>
                </c:pt>
                <c:pt idx="39">
                  <c:v>146.85714285714286</c:v>
                </c:pt>
                <c:pt idx="40">
                  <c:v>144.28571428571428</c:v>
                </c:pt>
                <c:pt idx="41">
                  <c:v>140.14285714285714</c:v>
                </c:pt>
                <c:pt idx="42">
                  <c:v>142.14285714285714</c:v>
                </c:pt>
                <c:pt idx="43">
                  <c:v>134.71428571428572</c:v>
                </c:pt>
                <c:pt idx="44">
                  <c:v>125.28571428571429</c:v>
                </c:pt>
                <c:pt idx="45">
                  <c:v>106.71428571428571</c:v>
                </c:pt>
                <c:pt idx="46">
                  <c:v>91.571428571428569</c:v>
                </c:pt>
                <c:pt idx="47">
                  <c:v>80.714285714285708</c:v>
                </c:pt>
                <c:pt idx="48">
                  <c:v>78.857142857142861</c:v>
                </c:pt>
                <c:pt idx="49">
                  <c:v>67.714285714285708</c:v>
                </c:pt>
                <c:pt idx="50">
                  <c:v>62</c:v>
                </c:pt>
                <c:pt idx="51">
                  <c:v>58.428571428571431</c:v>
                </c:pt>
                <c:pt idx="52">
                  <c:v>56.571428571428569</c:v>
                </c:pt>
                <c:pt idx="53">
                  <c:v>54.142857142857146</c:v>
                </c:pt>
                <c:pt idx="54">
                  <c:v>55.285714285714285</c:v>
                </c:pt>
                <c:pt idx="55">
                  <c:v>49.428571428571431</c:v>
                </c:pt>
                <c:pt idx="56">
                  <c:v>44.857142857142854</c:v>
                </c:pt>
                <c:pt idx="57">
                  <c:v>39.714285714285715</c:v>
                </c:pt>
                <c:pt idx="58">
                  <c:v>32.142857142857146</c:v>
                </c:pt>
                <c:pt idx="59">
                  <c:v>27</c:v>
                </c:pt>
                <c:pt idx="60">
                  <c:v>27</c:v>
                </c:pt>
                <c:pt idx="61">
                  <c:v>26.142857142857142</c:v>
                </c:pt>
                <c:pt idx="62">
                  <c:v>24.142857142857142</c:v>
                </c:pt>
                <c:pt idx="63">
                  <c:v>23.857142857142858</c:v>
                </c:pt>
                <c:pt idx="64">
                  <c:v>21</c:v>
                </c:pt>
                <c:pt idx="65">
                  <c:v>21</c:v>
                </c:pt>
                <c:pt idx="66">
                  <c:v>21.142857142857142</c:v>
                </c:pt>
                <c:pt idx="67">
                  <c:v>19.428571428571427</c:v>
                </c:pt>
                <c:pt idx="68">
                  <c:v>18.142857142857142</c:v>
                </c:pt>
                <c:pt idx="69">
                  <c:v>20.857142857142858</c:v>
                </c:pt>
                <c:pt idx="70">
                  <c:v>23.285714285714285</c:v>
                </c:pt>
                <c:pt idx="71">
                  <c:v>25.428571428571427</c:v>
                </c:pt>
                <c:pt idx="72">
                  <c:v>25.857142857142858</c:v>
                </c:pt>
                <c:pt idx="73">
                  <c:v>29.571428571428573</c:v>
                </c:pt>
                <c:pt idx="74">
                  <c:v>38.714285714285715</c:v>
                </c:pt>
                <c:pt idx="75">
                  <c:v>42.428571428571431</c:v>
                </c:pt>
                <c:pt idx="76">
                  <c:v>41.857142857142854</c:v>
                </c:pt>
                <c:pt idx="77">
                  <c:v>41.428571428571431</c:v>
                </c:pt>
                <c:pt idx="78">
                  <c:v>43.571428571428569</c:v>
                </c:pt>
                <c:pt idx="79">
                  <c:v>45.285714285714285</c:v>
                </c:pt>
                <c:pt idx="80">
                  <c:v>41.714285714285715</c:v>
                </c:pt>
                <c:pt idx="81">
                  <c:v>34.285714285714285</c:v>
                </c:pt>
                <c:pt idx="82">
                  <c:v>30.714285714285715</c:v>
                </c:pt>
                <c:pt idx="83">
                  <c:v>27.142857142857142</c:v>
                </c:pt>
                <c:pt idx="84">
                  <c:v>24.714285714285715</c:v>
                </c:pt>
                <c:pt idx="85">
                  <c:v>23.428571428571427</c:v>
                </c:pt>
                <c:pt idx="86">
                  <c:v>22.714285714285715</c:v>
                </c:pt>
                <c:pt idx="87">
                  <c:v>23</c:v>
                </c:pt>
                <c:pt idx="88">
                  <c:v>24.857142857142858</c:v>
                </c:pt>
                <c:pt idx="89">
                  <c:v>25.428571428571427</c:v>
                </c:pt>
                <c:pt idx="90">
                  <c:v>28.571428571428573</c:v>
                </c:pt>
                <c:pt idx="91">
                  <c:v>28.285714285714285</c:v>
                </c:pt>
                <c:pt idx="92">
                  <c:v>27.571428571428573</c:v>
                </c:pt>
                <c:pt idx="93">
                  <c:v>26.857142857142858</c:v>
                </c:pt>
                <c:pt idx="94">
                  <c:v>25.285714285714285</c:v>
                </c:pt>
                <c:pt idx="95">
                  <c:v>25.714285714285715</c:v>
                </c:pt>
                <c:pt idx="96">
                  <c:v>23.428571428571427</c:v>
                </c:pt>
                <c:pt idx="97">
                  <c:v>20.285714285714285</c:v>
                </c:pt>
                <c:pt idx="98">
                  <c:v>19.571428571428573</c:v>
                </c:pt>
                <c:pt idx="99">
                  <c:v>17.571428571428573</c:v>
                </c:pt>
                <c:pt idx="100">
                  <c:v>16</c:v>
                </c:pt>
                <c:pt idx="101">
                  <c:v>15.285714285714286</c:v>
                </c:pt>
                <c:pt idx="102">
                  <c:v>11.142857142857142</c:v>
                </c:pt>
                <c:pt idx="103">
                  <c:v>11.285714285714286</c:v>
                </c:pt>
                <c:pt idx="104">
                  <c:v>10.428571428571429</c:v>
                </c:pt>
                <c:pt idx="105">
                  <c:v>10.571428571428571</c:v>
                </c:pt>
                <c:pt idx="106">
                  <c:v>9.4285714285714288</c:v>
                </c:pt>
                <c:pt idx="107">
                  <c:v>10.285714285714286</c:v>
                </c:pt>
                <c:pt idx="108">
                  <c:v>9.2857142857142865</c:v>
                </c:pt>
                <c:pt idx="109">
                  <c:v>9</c:v>
                </c:pt>
                <c:pt idx="110">
                  <c:v>8.4285714285714288</c:v>
                </c:pt>
                <c:pt idx="111">
                  <c:v>8.8571428571428577</c:v>
                </c:pt>
                <c:pt idx="112">
                  <c:v>7.5714285714285712</c:v>
                </c:pt>
                <c:pt idx="113">
                  <c:v>6.5714285714285712</c:v>
                </c:pt>
                <c:pt idx="114">
                  <c:v>4.4285714285714288</c:v>
                </c:pt>
                <c:pt idx="115">
                  <c:v>4.1428571428571432</c:v>
                </c:pt>
                <c:pt idx="116">
                  <c:v>3.1428571428571428</c:v>
                </c:pt>
                <c:pt idx="117">
                  <c:v>3.1428571428571428</c:v>
                </c:pt>
                <c:pt idx="118">
                  <c:v>3</c:v>
                </c:pt>
                <c:pt idx="119">
                  <c:v>2.4285714285714284</c:v>
                </c:pt>
                <c:pt idx="120">
                  <c:v>2.7142857142857144</c:v>
                </c:pt>
                <c:pt idx="121">
                  <c:v>2.8571428571428572</c:v>
                </c:pt>
                <c:pt idx="122">
                  <c:v>3</c:v>
                </c:pt>
                <c:pt idx="123">
                  <c:v>3.2857142857142856</c:v>
                </c:pt>
                <c:pt idx="124">
                  <c:v>4.2857142857142856</c:v>
                </c:pt>
                <c:pt idx="125">
                  <c:v>4.2857142857142856</c:v>
                </c:pt>
                <c:pt idx="126">
                  <c:v>2.4285714285714284</c:v>
                </c:pt>
                <c:pt idx="127">
                  <c:v>1.5714285714285714</c:v>
                </c:pt>
                <c:pt idx="128">
                  <c:v>2.1428571428571428</c:v>
                </c:pt>
                <c:pt idx="129">
                  <c:v>1.8571428571428572</c:v>
                </c:pt>
                <c:pt idx="130">
                  <c:v>2.2857142857142856</c:v>
                </c:pt>
                <c:pt idx="131">
                  <c:v>2.5714285714285716</c:v>
                </c:pt>
                <c:pt idx="132">
                  <c:v>2.7142857142857144</c:v>
                </c:pt>
                <c:pt idx="133">
                  <c:v>4.7142857142857144</c:v>
                </c:pt>
                <c:pt idx="134">
                  <c:v>5.8571428571428568</c:v>
                </c:pt>
                <c:pt idx="135">
                  <c:v>5.8571428571428568</c:v>
                </c:pt>
                <c:pt idx="136">
                  <c:v>7.1428571428571432</c:v>
                </c:pt>
                <c:pt idx="137">
                  <c:v>7</c:v>
                </c:pt>
                <c:pt idx="138">
                  <c:v>6.2857142857142856</c:v>
                </c:pt>
                <c:pt idx="139">
                  <c:v>6.1428571428571432</c:v>
                </c:pt>
                <c:pt idx="140">
                  <c:v>7.4285714285714288</c:v>
                </c:pt>
                <c:pt idx="141">
                  <c:v>8.7142857142857135</c:v>
                </c:pt>
                <c:pt idx="142">
                  <c:v>11.285714285714286</c:v>
                </c:pt>
                <c:pt idx="143">
                  <c:v>11.571428571428571</c:v>
                </c:pt>
                <c:pt idx="144">
                  <c:v>10.857142857142858</c:v>
                </c:pt>
                <c:pt idx="145">
                  <c:v>11.285714285714286</c:v>
                </c:pt>
                <c:pt idx="146">
                  <c:v>11.571428571428571</c:v>
                </c:pt>
                <c:pt idx="147">
                  <c:v>12.571428571428571</c:v>
                </c:pt>
                <c:pt idx="148">
                  <c:v>13.714285714285714</c:v>
                </c:pt>
                <c:pt idx="149">
                  <c:v>13</c:v>
                </c:pt>
                <c:pt idx="150">
                  <c:v>16.571428571428573</c:v>
                </c:pt>
                <c:pt idx="151">
                  <c:v>19.428571428571427</c:v>
                </c:pt>
                <c:pt idx="152">
                  <c:v>23.285714285714285</c:v>
                </c:pt>
                <c:pt idx="153">
                  <c:v>26.857142857142858</c:v>
                </c:pt>
                <c:pt idx="154">
                  <c:v>27.714285714285715</c:v>
                </c:pt>
                <c:pt idx="155">
                  <c:v>28.142857142857142</c:v>
                </c:pt>
                <c:pt idx="156">
                  <c:v>28.571428571428573</c:v>
                </c:pt>
                <c:pt idx="157">
                  <c:v>27.428571428571427</c:v>
                </c:pt>
                <c:pt idx="158">
                  <c:v>27.142857142857142</c:v>
                </c:pt>
                <c:pt idx="159">
                  <c:v>25.142857142857142</c:v>
                </c:pt>
                <c:pt idx="160">
                  <c:v>25.285714285714285</c:v>
                </c:pt>
                <c:pt idx="161">
                  <c:v>25.428571428571427</c:v>
                </c:pt>
                <c:pt idx="162">
                  <c:v>27</c:v>
                </c:pt>
                <c:pt idx="163">
                  <c:v>28.142857142857142</c:v>
                </c:pt>
                <c:pt idx="164">
                  <c:v>29.714285714285715</c:v>
                </c:pt>
                <c:pt idx="165">
                  <c:v>34.285714285714285</c:v>
                </c:pt>
                <c:pt idx="166">
                  <c:v>36.714285714285715</c:v>
                </c:pt>
                <c:pt idx="167">
                  <c:v>36.857142857142854</c:v>
                </c:pt>
                <c:pt idx="168">
                  <c:v>38.142857142857146</c:v>
                </c:pt>
                <c:pt idx="169">
                  <c:v>39.142857142857146</c:v>
                </c:pt>
                <c:pt idx="170">
                  <c:v>39.428571428571431</c:v>
                </c:pt>
                <c:pt idx="171">
                  <c:v>38.428571428571431</c:v>
                </c:pt>
                <c:pt idx="172">
                  <c:v>35.142857142857146</c:v>
                </c:pt>
                <c:pt idx="173">
                  <c:v>33.714285714285715</c:v>
                </c:pt>
                <c:pt idx="174">
                  <c:v>34.714285714285715</c:v>
                </c:pt>
                <c:pt idx="175">
                  <c:v>34.428571428571431</c:v>
                </c:pt>
                <c:pt idx="176">
                  <c:v>33.714285714285715</c:v>
                </c:pt>
                <c:pt idx="177">
                  <c:v>35.571428571428569</c:v>
                </c:pt>
              </c:numCache>
            </c:numRef>
          </c:val>
          <c:smooth val="0"/>
          <c:extLst>
            <c:ext xmlns:c16="http://schemas.microsoft.com/office/drawing/2014/chart" uri="{C3380CC4-5D6E-409C-BE32-E72D297353CC}">
              <c16:uniqueId val="{00000003-FBD2-4BE5-BB44-E200FF3017D4}"/>
            </c:ext>
          </c:extLst>
        </c:ser>
        <c:ser>
          <c:idx val="5"/>
          <c:order val="4"/>
          <c:tx>
            <c:strRef>
              <c:f>Provinces!$C$110</c:f>
              <c:strCache>
                <c:ptCount val="1"/>
                <c:pt idx="0">
                  <c:v>Utrecht</c:v>
                </c:pt>
              </c:strCache>
            </c:strRef>
          </c:tx>
          <c:spPr>
            <a:ln w="44450" cap="rnd">
              <a:solidFill>
                <a:schemeClr val="accent2">
                  <a:lumMod val="75000"/>
                </a:schemeClr>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Provinces!$M$110:$HQ$110</c15:sqref>
                  </c15:fullRef>
                </c:ext>
              </c:extLst>
              <c:f>Provinces!$M$110:$GJ$110</c:f>
              <c:numCache>
                <c:formatCode>0</c:formatCode>
                <c:ptCount val="180"/>
                <c:pt idx="0">
                  <c:v>6.5714285714285712</c:v>
                </c:pt>
                <c:pt idx="1">
                  <c:v>11</c:v>
                </c:pt>
                <c:pt idx="2">
                  <c:v>11.285714285714286</c:v>
                </c:pt>
                <c:pt idx="3">
                  <c:v>14.285714285714286</c:v>
                </c:pt>
                <c:pt idx="4">
                  <c:v>17.714285714285715</c:v>
                </c:pt>
                <c:pt idx="5">
                  <c:v>22</c:v>
                </c:pt>
                <c:pt idx="6">
                  <c:v>21.857142857142858</c:v>
                </c:pt>
                <c:pt idx="7">
                  <c:v>27.428571428571427</c:v>
                </c:pt>
                <c:pt idx="8">
                  <c:v>37</c:v>
                </c:pt>
                <c:pt idx="9">
                  <c:v>33.571428571428569</c:v>
                </c:pt>
                <c:pt idx="10">
                  <c:v>34.714285714285715</c:v>
                </c:pt>
                <c:pt idx="11">
                  <c:v>39.142857142857146</c:v>
                </c:pt>
                <c:pt idx="12">
                  <c:v>43.285714285714285</c:v>
                </c:pt>
                <c:pt idx="13">
                  <c:v>53</c:v>
                </c:pt>
                <c:pt idx="14">
                  <c:v>59.285714285714285</c:v>
                </c:pt>
                <c:pt idx="15">
                  <c:v>57.142857142857146</c:v>
                </c:pt>
                <c:pt idx="16">
                  <c:v>71.285714285714292</c:v>
                </c:pt>
                <c:pt idx="17">
                  <c:v>79.714285714285708</c:v>
                </c:pt>
                <c:pt idx="18">
                  <c:v>80.714285714285708</c:v>
                </c:pt>
                <c:pt idx="19">
                  <c:v>80.714285714285708</c:v>
                </c:pt>
                <c:pt idx="20">
                  <c:v>76.285714285714292</c:v>
                </c:pt>
                <c:pt idx="21">
                  <c:v>77.142857142857139</c:v>
                </c:pt>
                <c:pt idx="22">
                  <c:v>75.142857142857139</c:v>
                </c:pt>
                <c:pt idx="23">
                  <c:v>72.571428571428569</c:v>
                </c:pt>
                <c:pt idx="24">
                  <c:v>73</c:v>
                </c:pt>
                <c:pt idx="25">
                  <c:v>70.714285714285708</c:v>
                </c:pt>
                <c:pt idx="26">
                  <c:v>69.428571428571431</c:v>
                </c:pt>
                <c:pt idx="27">
                  <c:v>71.142857142857139</c:v>
                </c:pt>
                <c:pt idx="28">
                  <c:v>66.857142857142861</c:v>
                </c:pt>
                <c:pt idx="29">
                  <c:v>65.428571428571431</c:v>
                </c:pt>
                <c:pt idx="30">
                  <c:v>64.142857142857139</c:v>
                </c:pt>
                <c:pt idx="31">
                  <c:v>62.428571428571431</c:v>
                </c:pt>
                <c:pt idx="32">
                  <c:v>64.857142857142861</c:v>
                </c:pt>
                <c:pt idx="33">
                  <c:v>64.857142857142861</c:v>
                </c:pt>
                <c:pt idx="34">
                  <c:v>63.857142857142854</c:v>
                </c:pt>
                <c:pt idx="35">
                  <c:v>64.857142857142861</c:v>
                </c:pt>
                <c:pt idx="36">
                  <c:v>65.571428571428569</c:v>
                </c:pt>
                <c:pt idx="37">
                  <c:v>67.857142857142861</c:v>
                </c:pt>
                <c:pt idx="38">
                  <c:v>64.285714285714292</c:v>
                </c:pt>
                <c:pt idx="39">
                  <c:v>60.714285714285715</c:v>
                </c:pt>
                <c:pt idx="40">
                  <c:v>60.714285714285715</c:v>
                </c:pt>
                <c:pt idx="41">
                  <c:v>58.285714285714285</c:v>
                </c:pt>
                <c:pt idx="42">
                  <c:v>58</c:v>
                </c:pt>
                <c:pt idx="43">
                  <c:v>58.142857142857146</c:v>
                </c:pt>
                <c:pt idx="44">
                  <c:v>54.571428571428569</c:v>
                </c:pt>
                <c:pt idx="45">
                  <c:v>57</c:v>
                </c:pt>
                <c:pt idx="46">
                  <c:v>54.285714285714285</c:v>
                </c:pt>
                <c:pt idx="47">
                  <c:v>49.714285714285715</c:v>
                </c:pt>
                <c:pt idx="48">
                  <c:v>45.428571428571431</c:v>
                </c:pt>
                <c:pt idx="49">
                  <c:v>42.857142857142854</c:v>
                </c:pt>
                <c:pt idx="50">
                  <c:v>38.142857142857146</c:v>
                </c:pt>
                <c:pt idx="51">
                  <c:v>36</c:v>
                </c:pt>
                <c:pt idx="52">
                  <c:v>29.142857142857142</c:v>
                </c:pt>
                <c:pt idx="53">
                  <c:v>27.714285714285715</c:v>
                </c:pt>
                <c:pt idx="54">
                  <c:v>31.857142857142858</c:v>
                </c:pt>
                <c:pt idx="55">
                  <c:v>29.571428571428573</c:v>
                </c:pt>
                <c:pt idx="56">
                  <c:v>47.428571428571431</c:v>
                </c:pt>
                <c:pt idx="57">
                  <c:v>45.571428571428569</c:v>
                </c:pt>
                <c:pt idx="58">
                  <c:v>45.285714285714285</c:v>
                </c:pt>
                <c:pt idx="59">
                  <c:v>45</c:v>
                </c:pt>
                <c:pt idx="60">
                  <c:v>44.428571428571431</c:v>
                </c:pt>
                <c:pt idx="61">
                  <c:v>38.571428571428569</c:v>
                </c:pt>
                <c:pt idx="62">
                  <c:v>40.857142857142854</c:v>
                </c:pt>
                <c:pt idx="63">
                  <c:v>19.428571428571427</c:v>
                </c:pt>
                <c:pt idx="64">
                  <c:v>18.142857142857142</c:v>
                </c:pt>
                <c:pt idx="65">
                  <c:v>17.857142857142858</c:v>
                </c:pt>
                <c:pt idx="66">
                  <c:v>16.857142857142858</c:v>
                </c:pt>
                <c:pt idx="67">
                  <c:v>17.571428571428573</c:v>
                </c:pt>
                <c:pt idx="68">
                  <c:v>17.571428571428573</c:v>
                </c:pt>
                <c:pt idx="69">
                  <c:v>17.285714285714285</c:v>
                </c:pt>
                <c:pt idx="70">
                  <c:v>17.857142857142858</c:v>
                </c:pt>
                <c:pt idx="71">
                  <c:v>19.142857142857142</c:v>
                </c:pt>
                <c:pt idx="72">
                  <c:v>18.285714285714285</c:v>
                </c:pt>
                <c:pt idx="73">
                  <c:v>18.714285714285715</c:v>
                </c:pt>
                <c:pt idx="74">
                  <c:v>19.571428571428573</c:v>
                </c:pt>
                <c:pt idx="75">
                  <c:v>19.428571428571427</c:v>
                </c:pt>
                <c:pt idx="76">
                  <c:v>20</c:v>
                </c:pt>
                <c:pt idx="77">
                  <c:v>19.571428571428573</c:v>
                </c:pt>
                <c:pt idx="78">
                  <c:v>19.428571428571427</c:v>
                </c:pt>
                <c:pt idx="79">
                  <c:v>18.571428571428573</c:v>
                </c:pt>
                <c:pt idx="80">
                  <c:v>21.285714285714285</c:v>
                </c:pt>
                <c:pt idx="81">
                  <c:v>20.285714285714285</c:v>
                </c:pt>
                <c:pt idx="82">
                  <c:v>22.285714285714285</c:v>
                </c:pt>
                <c:pt idx="83">
                  <c:v>20.857142857142858</c:v>
                </c:pt>
                <c:pt idx="84">
                  <c:v>22</c:v>
                </c:pt>
                <c:pt idx="85">
                  <c:v>22.714285714285715</c:v>
                </c:pt>
                <c:pt idx="86">
                  <c:v>23.571428571428573</c:v>
                </c:pt>
                <c:pt idx="87">
                  <c:v>21.285714285714285</c:v>
                </c:pt>
                <c:pt idx="88">
                  <c:v>20.714285714285715</c:v>
                </c:pt>
                <c:pt idx="89">
                  <c:v>19.571428571428573</c:v>
                </c:pt>
                <c:pt idx="90">
                  <c:v>21.142857142857142</c:v>
                </c:pt>
                <c:pt idx="91">
                  <c:v>19</c:v>
                </c:pt>
                <c:pt idx="92">
                  <c:v>18.142857142857142</c:v>
                </c:pt>
                <c:pt idx="93">
                  <c:v>16.857142857142858</c:v>
                </c:pt>
                <c:pt idx="94">
                  <c:v>15.428571428571429</c:v>
                </c:pt>
                <c:pt idx="95">
                  <c:v>16.285714285714285</c:v>
                </c:pt>
                <c:pt idx="96">
                  <c:v>16.428571428571427</c:v>
                </c:pt>
                <c:pt idx="97">
                  <c:v>14.857142857142858</c:v>
                </c:pt>
                <c:pt idx="98">
                  <c:v>12.571428571428571</c:v>
                </c:pt>
                <c:pt idx="99">
                  <c:v>10.714285714285714</c:v>
                </c:pt>
                <c:pt idx="100">
                  <c:v>10.714285714285714</c:v>
                </c:pt>
                <c:pt idx="101">
                  <c:v>11</c:v>
                </c:pt>
                <c:pt idx="102">
                  <c:v>9.4285714285714288</c:v>
                </c:pt>
                <c:pt idx="103">
                  <c:v>8.5714285714285712</c:v>
                </c:pt>
                <c:pt idx="104">
                  <c:v>7.5714285714285712</c:v>
                </c:pt>
                <c:pt idx="105">
                  <c:v>10.142857142857142</c:v>
                </c:pt>
                <c:pt idx="106">
                  <c:v>10.142857142857142</c:v>
                </c:pt>
                <c:pt idx="107">
                  <c:v>9.5714285714285712</c:v>
                </c:pt>
                <c:pt idx="108">
                  <c:v>8.7142857142857135</c:v>
                </c:pt>
                <c:pt idx="109">
                  <c:v>9</c:v>
                </c:pt>
                <c:pt idx="110">
                  <c:v>8.2857142857142865</c:v>
                </c:pt>
                <c:pt idx="111">
                  <c:v>8.1428571428571423</c:v>
                </c:pt>
                <c:pt idx="112">
                  <c:v>5.8571428571428568</c:v>
                </c:pt>
                <c:pt idx="113">
                  <c:v>5</c:v>
                </c:pt>
                <c:pt idx="114">
                  <c:v>5.7142857142857144</c:v>
                </c:pt>
                <c:pt idx="115">
                  <c:v>6.4285714285714288</c:v>
                </c:pt>
                <c:pt idx="116">
                  <c:v>6</c:v>
                </c:pt>
                <c:pt idx="117">
                  <c:v>5.7142857142857144</c:v>
                </c:pt>
                <c:pt idx="118">
                  <c:v>5.1428571428571432</c:v>
                </c:pt>
                <c:pt idx="119">
                  <c:v>6.7142857142857144</c:v>
                </c:pt>
                <c:pt idx="120">
                  <c:v>6</c:v>
                </c:pt>
                <c:pt idx="121">
                  <c:v>5.8571428571428568</c:v>
                </c:pt>
                <c:pt idx="122">
                  <c:v>5.1428571428571432</c:v>
                </c:pt>
                <c:pt idx="123">
                  <c:v>5.5714285714285712</c:v>
                </c:pt>
                <c:pt idx="124">
                  <c:v>6</c:v>
                </c:pt>
                <c:pt idx="125">
                  <c:v>8</c:v>
                </c:pt>
                <c:pt idx="126">
                  <c:v>8.2857142857142865</c:v>
                </c:pt>
                <c:pt idx="127">
                  <c:v>10</c:v>
                </c:pt>
                <c:pt idx="128">
                  <c:v>10</c:v>
                </c:pt>
                <c:pt idx="129">
                  <c:v>11</c:v>
                </c:pt>
                <c:pt idx="130">
                  <c:v>13.285714285714286</c:v>
                </c:pt>
                <c:pt idx="131">
                  <c:v>14</c:v>
                </c:pt>
                <c:pt idx="132">
                  <c:v>13.857142857142858</c:v>
                </c:pt>
                <c:pt idx="133">
                  <c:v>14.142857142857142</c:v>
                </c:pt>
                <c:pt idx="134">
                  <c:v>13.428571428571429</c:v>
                </c:pt>
                <c:pt idx="135">
                  <c:v>14.857142857142858</c:v>
                </c:pt>
                <c:pt idx="136">
                  <c:v>15</c:v>
                </c:pt>
                <c:pt idx="137">
                  <c:v>12.714285714285714</c:v>
                </c:pt>
                <c:pt idx="138">
                  <c:v>12.428571428571429</c:v>
                </c:pt>
                <c:pt idx="139">
                  <c:v>14</c:v>
                </c:pt>
                <c:pt idx="140">
                  <c:v>15.142857142857142</c:v>
                </c:pt>
                <c:pt idx="141">
                  <c:v>19.571428571428573</c:v>
                </c:pt>
                <c:pt idx="142">
                  <c:v>20.142857142857142</c:v>
                </c:pt>
                <c:pt idx="143">
                  <c:v>21.285714285714285</c:v>
                </c:pt>
                <c:pt idx="144">
                  <c:v>22.428571428571427</c:v>
                </c:pt>
                <c:pt idx="145">
                  <c:v>25</c:v>
                </c:pt>
                <c:pt idx="146">
                  <c:v>25.142857142857142</c:v>
                </c:pt>
                <c:pt idx="147">
                  <c:v>29</c:v>
                </c:pt>
                <c:pt idx="148">
                  <c:v>31</c:v>
                </c:pt>
                <c:pt idx="149">
                  <c:v>32.714285714285715</c:v>
                </c:pt>
                <c:pt idx="150">
                  <c:v>34.142857142857146</c:v>
                </c:pt>
                <c:pt idx="151">
                  <c:v>36.428571428571431</c:v>
                </c:pt>
                <c:pt idx="152">
                  <c:v>39</c:v>
                </c:pt>
                <c:pt idx="153">
                  <c:v>41.857142857142854</c:v>
                </c:pt>
                <c:pt idx="154">
                  <c:v>42</c:v>
                </c:pt>
                <c:pt idx="155">
                  <c:v>40.142857142857146</c:v>
                </c:pt>
                <c:pt idx="156">
                  <c:v>39.285714285714285</c:v>
                </c:pt>
                <c:pt idx="157">
                  <c:v>39.571428571428569</c:v>
                </c:pt>
                <c:pt idx="158">
                  <c:v>39.285714285714285</c:v>
                </c:pt>
                <c:pt idx="159">
                  <c:v>36.142857142857146</c:v>
                </c:pt>
                <c:pt idx="160">
                  <c:v>36</c:v>
                </c:pt>
                <c:pt idx="161">
                  <c:v>33.285714285714285</c:v>
                </c:pt>
                <c:pt idx="162">
                  <c:v>33</c:v>
                </c:pt>
                <c:pt idx="163">
                  <c:v>35.571428571428569</c:v>
                </c:pt>
                <c:pt idx="164">
                  <c:v>35</c:v>
                </c:pt>
                <c:pt idx="165">
                  <c:v>35.285714285714285</c:v>
                </c:pt>
                <c:pt idx="166">
                  <c:v>35.428571428571431</c:v>
                </c:pt>
                <c:pt idx="167">
                  <c:v>34.571428571428569</c:v>
                </c:pt>
                <c:pt idx="168">
                  <c:v>36.857142857142854</c:v>
                </c:pt>
                <c:pt idx="169">
                  <c:v>37</c:v>
                </c:pt>
                <c:pt idx="170">
                  <c:v>35.714285714285715</c:v>
                </c:pt>
                <c:pt idx="171">
                  <c:v>38.142857142857146</c:v>
                </c:pt>
                <c:pt idx="172">
                  <c:v>40.571428571428569</c:v>
                </c:pt>
                <c:pt idx="173">
                  <c:v>42.285714285714285</c:v>
                </c:pt>
                <c:pt idx="174">
                  <c:v>47.285714285714285</c:v>
                </c:pt>
                <c:pt idx="175">
                  <c:v>45.142857142857146</c:v>
                </c:pt>
                <c:pt idx="176">
                  <c:v>50.571428571428569</c:v>
                </c:pt>
                <c:pt idx="177">
                  <c:v>54.285714285714285</c:v>
                </c:pt>
              </c:numCache>
            </c:numRef>
          </c:val>
          <c:smooth val="0"/>
          <c:extLst>
            <c:ext xmlns:c16="http://schemas.microsoft.com/office/drawing/2014/chart" uri="{C3380CC4-5D6E-409C-BE32-E72D297353CC}">
              <c16:uniqueId val="{00000004-FBD2-4BE5-BB44-E200FF3017D4}"/>
            </c:ext>
          </c:extLst>
        </c:ser>
        <c:ser>
          <c:idx val="6"/>
          <c:order val="5"/>
          <c:tx>
            <c:strRef>
              <c:f>Provinces!$C$111</c:f>
              <c:strCache>
                <c:ptCount val="1"/>
                <c:pt idx="0">
                  <c:v>Limburg</c:v>
                </c:pt>
              </c:strCache>
            </c:strRef>
          </c:tx>
          <c:spPr>
            <a:ln w="41275" cap="rnd">
              <a:solidFill>
                <a:srgbClr val="FFC000">
                  <a:lumMod val="75000"/>
                  <a:alpha val="70000"/>
                </a:srgbClr>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Provinces!$M$111:$HQ$111</c15:sqref>
                  </c15:fullRef>
                </c:ext>
              </c:extLst>
              <c:f>Provinces!$M$111:$GJ$111</c:f>
              <c:numCache>
                <c:formatCode>0</c:formatCode>
                <c:ptCount val="180"/>
                <c:pt idx="0">
                  <c:v>9</c:v>
                </c:pt>
                <c:pt idx="1">
                  <c:v>6.7142857142857144</c:v>
                </c:pt>
                <c:pt idx="2">
                  <c:v>10</c:v>
                </c:pt>
                <c:pt idx="3">
                  <c:v>13.285714285714286</c:v>
                </c:pt>
                <c:pt idx="4">
                  <c:v>16.142857142857142</c:v>
                </c:pt>
                <c:pt idx="5">
                  <c:v>23</c:v>
                </c:pt>
                <c:pt idx="6">
                  <c:v>28.857142857142858</c:v>
                </c:pt>
                <c:pt idx="7">
                  <c:v>31.571428571428573</c:v>
                </c:pt>
                <c:pt idx="8">
                  <c:v>47.714285714285715</c:v>
                </c:pt>
                <c:pt idx="9">
                  <c:v>44.571428571428569</c:v>
                </c:pt>
                <c:pt idx="10">
                  <c:v>45.428571428571431</c:v>
                </c:pt>
                <c:pt idx="11">
                  <c:v>49.714285714285715</c:v>
                </c:pt>
                <c:pt idx="12">
                  <c:v>69.142857142857139</c:v>
                </c:pt>
                <c:pt idx="13">
                  <c:v>73.857142857142861</c:v>
                </c:pt>
                <c:pt idx="14">
                  <c:v>82.142857142857139</c:v>
                </c:pt>
                <c:pt idx="15">
                  <c:v>80.285714285714292</c:v>
                </c:pt>
                <c:pt idx="16">
                  <c:v>96.571428571428569</c:v>
                </c:pt>
                <c:pt idx="17">
                  <c:v>106</c:v>
                </c:pt>
                <c:pt idx="18">
                  <c:v>115</c:v>
                </c:pt>
                <c:pt idx="19">
                  <c:v>105.28571428571429</c:v>
                </c:pt>
                <c:pt idx="20">
                  <c:v>104.14285714285714</c:v>
                </c:pt>
                <c:pt idx="21">
                  <c:v>103</c:v>
                </c:pt>
                <c:pt idx="22">
                  <c:v>106</c:v>
                </c:pt>
                <c:pt idx="23">
                  <c:v>95.142857142857139</c:v>
                </c:pt>
                <c:pt idx="24">
                  <c:v>101.71428571428571</c:v>
                </c:pt>
                <c:pt idx="25">
                  <c:v>100.57142857142857</c:v>
                </c:pt>
                <c:pt idx="26">
                  <c:v>96.571428571428569</c:v>
                </c:pt>
                <c:pt idx="27">
                  <c:v>95.714285714285708</c:v>
                </c:pt>
                <c:pt idx="28">
                  <c:v>101.14285714285714</c:v>
                </c:pt>
                <c:pt idx="29">
                  <c:v>99.857142857142861</c:v>
                </c:pt>
                <c:pt idx="30">
                  <c:v>110.42857142857143</c:v>
                </c:pt>
                <c:pt idx="31">
                  <c:v>106.71428571428571</c:v>
                </c:pt>
                <c:pt idx="32">
                  <c:v>97.714285714285708</c:v>
                </c:pt>
                <c:pt idx="33">
                  <c:v>111.42857142857143</c:v>
                </c:pt>
                <c:pt idx="34">
                  <c:v>105.85714285714286</c:v>
                </c:pt>
                <c:pt idx="35">
                  <c:v>102.14285714285714</c:v>
                </c:pt>
                <c:pt idx="36">
                  <c:v>106.85714285714286</c:v>
                </c:pt>
                <c:pt idx="37">
                  <c:v>105.42857142857143</c:v>
                </c:pt>
                <c:pt idx="38">
                  <c:v>103</c:v>
                </c:pt>
                <c:pt idx="39">
                  <c:v>108.71428571428571</c:v>
                </c:pt>
                <c:pt idx="40">
                  <c:v>94.428571428571431</c:v>
                </c:pt>
                <c:pt idx="41">
                  <c:v>101.71428571428571</c:v>
                </c:pt>
                <c:pt idx="42">
                  <c:v>98.714285714285708</c:v>
                </c:pt>
                <c:pt idx="43">
                  <c:v>94</c:v>
                </c:pt>
                <c:pt idx="44">
                  <c:v>84.285714285714292</c:v>
                </c:pt>
                <c:pt idx="45">
                  <c:v>77.571428571428569</c:v>
                </c:pt>
                <c:pt idx="46">
                  <c:v>74.857142857142861</c:v>
                </c:pt>
                <c:pt idx="47">
                  <c:v>65.142857142857139</c:v>
                </c:pt>
                <c:pt idx="48">
                  <c:v>58.714285714285715</c:v>
                </c:pt>
                <c:pt idx="49">
                  <c:v>56.285714285714285</c:v>
                </c:pt>
                <c:pt idx="50">
                  <c:v>47.142857142857146</c:v>
                </c:pt>
                <c:pt idx="51">
                  <c:v>47.428571428571431</c:v>
                </c:pt>
                <c:pt idx="52">
                  <c:v>43.571428571428569</c:v>
                </c:pt>
                <c:pt idx="53">
                  <c:v>40.571428571428569</c:v>
                </c:pt>
                <c:pt idx="54">
                  <c:v>40.142857142857146</c:v>
                </c:pt>
                <c:pt idx="55">
                  <c:v>36.142857142857146</c:v>
                </c:pt>
                <c:pt idx="56">
                  <c:v>31</c:v>
                </c:pt>
                <c:pt idx="57">
                  <c:v>31.714285714285715</c:v>
                </c:pt>
                <c:pt idx="58">
                  <c:v>28</c:v>
                </c:pt>
                <c:pt idx="59">
                  <c:v>28.142857142857142</c:v>
                </c:pt>
                <c:pt idx="60">
                  <c:v>24.428571428571427</c:v>
                </c:pt>
                <c:pt idx="61">
                  <c:v>23.714285714285715</c:v>
                </c:pt>
                <c:pt idx="62">
                  <c:v>23.857142857142858</c:v>
                </c:pt>
                <c:pt idx="63">
                  <c:v>23.142857142857142</c:v>
                </c:pt>
                <c:pt idx="64">
                  <c:v>22</c:v>
                </c:pt>
                <c:pt idx="65">
                  <c:v>21</c:v>
                </c:pt>
                <c:pt idx="66">
                  <c:v>18.285714285714285</c:v>
                </c:pt>
                <c:pt idx="67">
                  <c:v>17.285714285714285</c:v>
                </c:pt>
                <c:pt idx="68">
                  <c:v>16.285714285714285</c:v>
                </c:pt>
                <c:pt idx="69">
                  <c:v>13.857142857142858</c:v>
                </c:pt>
                <c:pt idx="70">
                  <c:v>13.571428571428571</c:v>
                </c:pt>
                <c:pt idx="71">
                  <c:v>11</c:v>
                </c:pt>
                <c:pt idx="72">
                  <c:v>13</c:v>
                </c:pt>
                <c:pt idx="73">
                  <c:v>12.857142857142858</c:v>
                </c:pt>
                <c:pt idx="74">
                  <c:v>13.714285714285714</c:v>
                </c:pt>
                <c:pt idx="75">
                  <c:v>14.285714285714286</c:v>
                </c:pt>
                <c:pt idx="76">
                  <c:v>14.428571428571429</c:v>
                </c:pt>
                <c:pt idx="77">
                  <c:v>14</c:v>
                </c:pt>
                <c:pt idx="78">
                  <c:v>13</c:v>
                </c:pt>
                <c:pt idx="79">
                  <c:v>9.5714285714285712</c:v>
                </c:pt>
                <c:pt idx="80">
                  <c:v>9.8571428571428577</c:v>
                </c:pt>
                <c:pt idx="81">
                  <c:v>8.7142857142857135</c:v>
                </c:pt>
                <c:pt idx="82">
                  <c:v>8.7142857142857135</c:v>
                </c:pt>
                <c:pt idx="83">
                  <c:v>9.2857142857142865</c:v>
                </c:pt>
                <c:pt idx="84">
                  <c:v>8.2857142857142865</c:v>
                </c:pt>
                <c:pt idx="85">
                  <c:v>9.2857142857142865</c:v>
                </c:pt>
                <c:pt idx="86">
                  <c:v>10.571428571428571</c:v>
                </c:pt>
                <c:pt idx="87">
                  <c:v>11.285714285714286</c:v>
                </c:pt>
                <c:pt idx="88">
                  <c:v>11.285714285714286</c:v>
                </c:pt>
                <c:pt idx="89">
                  <c:v>11.714285714285714</c:v>
                </c:pt>
                <c:pt idx="90">
                  <c:v>11.285714285714286</c:v>
                </c:pt>
                <c:pt idx="91">
                  <c:v>11.428571428571429</c:v>
                </c:pt>
                <c:pt idx="92">
                  <c:v>10</c:v>
                </c:pt>
                <c:pt idx="93">
                  <c:v>9.5714285714285712</c:v>
                </c:pt>
                <c:pt idx="94">
                  <c:v>8.8571428571428577</c:v>
                </c:pt>
                <c:pt idx="95">
                  <c:v>8</c:v>
                </c:pt>
                <c:pt idx="96">
                  <c:v>7.2857142857142856</c:v>
                </c:pt>
                <c:pt idx="97">
                  <c:v>7.1428571428571432</c:v>
                </c:pt>
                <c:pt idx="98">
                  <c:v>6.8571428571428568</c:v>
                </c:pt>
                <c:pt idx="99">
                  <c:v>6.1428571428571432</c:v>
                </c:pt>
                <c:pt idx="100">
                  <c:v>4.8571428571428568</c:v>
                </c:pt>
                <c:pt idx="101">
                  <c:v>4.2857142857142856</c:v>
                </c:pt>
                <c:pt idx="102">
                  <c:v>4.1428571428571432</c:v>
                </c:pt>
                <c:pt idx="103">
                  <c:v>3.7142857142857144</c:v>
                </c:pt>
                <c:pt idx="104">
                  <c:v>3.4285714285714284</c:v>
                </c:pt>
                <c:pt idx="105">
                  <c:v>3.1428571428571428</c:v>
                </c:pt>
                <c:pt idx="106">
                  <c:v>2.8571428571428572</c:v>
                </c:pt>
                <c:pt idx="107">
                  <c:v>2.4285714285714284</c:v>
                </c:pt>
                <c:pt idx="108">
                  <c:v>1.8571428571428572</c:v>
                </c:pt>
                <c:pt idx="109">
                  <c:v>1.7142857142857142</c:v>
                </c:pt>
                <c:pt idx="110">
                  <c:v>1.4285714285714286</c:v>
                </c:pt>
                <c:pt idx="111">
                  <c:v>1.4285714285714286</c:v>
                </c:pt>
                <c:pt idx="112">
                  <c:v>1.2857142857142858</c:v>
                </c:pt>
                <c:pt idx="113">
                  <c:v>1.8571428571428572</c:v>
                </c:pt>
                <c:pt idx="114">
                  <c:v>2</c:v>
                </c:pt>
                <c:pt idx="115">
                  <c:v>2</c:v>
                </c:pt>
                <c:pt idx="116">
                  <c:v>2</c:v>
                </c:pt>
                <c:pt idx="117">
                  <c:v>2.1428571428571428</c:v>
                </c:pt>
                <c:pt idx="118">
                  <c:v>1.8571428571428572</c:v>
                </c:pt>
                <c:pt idx="119">
                  <c:v>1.7142857142857142</c:v>
                </c:pt>
                <c:pt idx="120">
                  <c:v>1.1428571428571428</c:v>
                </c:pt>
                <c:pt idx="121">
                  <c:v>1</c:v>
                </c:pt>
                <c:pt idx="122">
                  <c:v>1.2857142857142858</c:v>
                </c:pt>
                <c:pt idx="123">
                  <c:v>1.2857142857142858</c:v>
                </c:pt>
                <c:pt idx="124">
                  <c:v>-0.14285714285714285</c:v>
                </c:pt>
                <c:pt idx="125">
                  <c:v>0.42857142857142855</c:v>
                </c:pt>
                <c:pt idx="126">
                  <c:v>0.2857142857142857</c:v>
                </c:pt>
                <c:pt idx="127">
                  <c:v>0.2857142857142857</c:v>
                </c:pt>
                <c:pt idx="128">
                  <c:v>1</c:v>
                </c:pt>
                <c:pt idx="129">
                  <c:v>0.7142857142857143</c:v>
                </c:pt>
                <c:pt idx="130">
                  <c:v>1.1428571428571428</c:v>
                </c:pt>
                <c:pt idx="131">
                  <c:v>2.8571428571428572</c:v>
                </c:pt>
                <c:pt idx="132">
                  <c:v>2.2857142857142856</c:v>
                </c:pt>
                <c:pt idx="133">
                  <c:v>2.1428571428571428</c:v>
                </c:pt>
                <c:pt idx="134">
                  <c:v>2.5714285714285716</c:v>
                </c:pt>
                <c:pt idx="135">
                  <c:v>2.2857142857142856</c:v>
                </c:pt>
                <c:pt idx="136">
                  <c:v>2.4285714285714284</c:v>
                </c:pt>
                <c:pt idx="137">
                  <c:v>2.4285714285714284</c:v>
                </c:pt>
                <c:pt idx="138">
                  <c:v>2.2857142857142856</c:v>
                </c:pt>
                <c:pt idx="139">
                  <c:v>2.5714285714285716</c:v>
                </c:pt>
                <c:pt idx="140">
                  <c:v>3.1428571428571428</c:v>
                </c:pt>
                <c:pt idx="141">
                  <c:v>2.8571428571428572</c:v>
                </c:pt>
                <c:pt idx="142">
                  <c:v>3.4285714285714284</c:v>
                </c:pt>
                <c:pt idx="143">
                  <c:v>3.5714285714285716</c:v>
                </c:pt>
                <c:pt idx="144">
                  <c:v>3.7142857142857144</c:v>
                </c:pt>
                <c:pt idx="145">
                  <c:v>4</c:v>
                </c:pt>
                <c:pt idx="146">
                  <c:v>4.5714285714285712</c:v>
                </c:pt>
                <c:pt idx="147">
                  <c:v>4.2857142857142856</c:v>
                </c:pt>
                <c:pt idx="148">
                  <c:v>5.2857142857142856</c:v>
                </c:pt>
                <c:pt idx="149">
                  <c:v>5.2857142857142856</c:v>
                </c:pt>
                <c:pt idx="150">
                  <c:v>7.2857142857142856</c:v>
                </c:pt>
                <c:pt idx="151">
                  <c:v>8.2857142857142865</c:v>
                </c:pt>
                <c:pt idx="152">
                  <c:v>10.714285714285714</c:v>
                </c:pt>
                <c:pt idx="153">
                  <c:v>11.571428571428571</c:v>
                </c:pt>
                <c:pt idx="154">
                  <c:v>13.714285714285714</c:v>
                </c:pt>
                <c:pt idx="155">
                  <c:v>15</c:v>
                </c:pt>
                <c:pt idx="156">
                  <c:v>19.142857142857142</c:v>
                </c:pt>
                <c:pt idx="157">
                  <c:v>19.714285714285715</c:v>
                </c:pt>
                <c:pt idx="158">
                  <c:v>18.857142857142858</c:v>
                </c:pt>
                <c:pt idx="159">
                  <c:v>17.428571428571427</c:v>
                </c:pt>
                <c:pt idx="160">
                  <c:v>17.428571428571427</c:v>
                </c:pt>
                <c:pt idx="161">
                  <c:v>18.285714285714285</c:v>
                </c:pt>
                <c:pt idx="162">
                  <c:v>19</c:v>
                </c:pt>
                <c:pt idx="163">
                  <c:v>17.142857142857142</c:v>
                </c:pt>
                <c:pt idx="164">
                  <c:v>18.285714285714285</c:v>
                </c:pt>
                <c:pt idx="165">
                  <c:v>20.285714285714285</c:v>
                </c:pt>
                <c:pt idx="166">
                  <c:v>22.285714285714285</c:v>
                </c:pt>
                <c:pt idx="167">
                  <c:v>23.714285714285715</c:v>
                </c:pt>
                <c:pt idx="168">
                  <c:v>23.571428571428573</c:v>
                </c:pt>
                <c:pt idx="169">
                  <c:v>23</c:v>
                </c:pt>
                <c:pt idx="170">
                  <c:v>23.428571428571427</c:v>
                </c:pt>
                <c:pt idx="171">
                  <c:v>21.714285714285715</c:v>
                </c:pt>
                <c:pt idx="172">
                  <c:v>22.285714285714285</c:v>
                </c:pt>
                <c:pt idx="173">
                  <c:v>21.428571428571427</c:v>
                </c:pt>
                <c:pt idx="174">
                  <c:v>21.428571428571427</c:v>
                </c:pt>
                <c:pt idx="175">
                  <c:v>20.714285714285715</c:v>
                </c:pt>
                <c:pt idx="176">
                  <c:v>22</c:v>
                </c:pt>
                <c:pt idx="177">
                  <c:v>21.428571428571427</c:v>
                </c:pt>
              </c:numCache>
            </c:numRef>
          </c:val>
          <c:smooth val="0"/>
          <c:extLst>
            <c:ext xmlns:c16="http://schemas.microsoft.com/office/drawing/2014/chart" uri="{C3380CC4-5D6E-409C-BE32-E72D297353CC}">
              <c16:uniqueId val="{00000005-FBD2-4BE5-BB44-E200FF3017D4}"/>
            </c:ext>
          </c:extLst>
        </c:ser>
        <c:ser>
          <c:idx val="7"/>
          <c:order val="6"/>
          <c:tx>
            <c:strRef>
              <c:f>Provinces!$C$112</c:f>
              <c:strCache>
                <c:ptCount val="1"/>
                <c:pt idx="0">
                  <c:v>Overijssel</c:v>
                </c:pt>
              </c:strCache>
            </c:strRef>
          </c:tx>
          <c:spPr>
            <a:ln w="41275" cap="rnd">
              <a:solidFill>
                <a:srgbClr val="4472C4">
                  <a:lumMod val="50000"/>
                </a:srgbClr>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Provinces!$M$112:$HQ$112</c15:sqref>
                  </c15:fullRef>
                </c:ext>
              </c:extLst>
              <c:f>Provinces!$M$112:$GJ$112</c:f>
              <c:numCache>
                <c:formatCode>0</c:formatCode>
                <c:ptCount val="180"/>
                <c:pt idx="0">
                  <c:v>1.7142857142857142</c:v>
                </c:pt>
                <c:pt idx="1">
                  <c:v>2.4285714285714284</c:v>
                </c:pt>
                <c:pt idx="2">
                  <c:v>2.8571428571428572</c:v>
                </c:pt>
                <c:pt idx="3">
                  <c:v>2.8571428571428572</c:v>
                </c:pt>
                <c:pt idx="4">
                  <c:v>3.8571428571428572</c:v>
                </c:pt>
                <c:pt idx="5">
                  <c:v>5.1428571428571432</c:v>
                </c:pt>
                <c:pt idx="6">
                  <c:v>6.8571428571428568</c:v>
                </c:pt>
                <c:pt idx="7">
                  <c:v>9</c:v>
                </c:pt>
                <c:pt idx="8">
                  <c:v>16.857142857142858</c:v>
                </c:pt>
                <c:pt idx="9">
                  <c:v>20.142857142857142</c:v>
                </c:pt>
                <c:pt idx="10">
                  <c:v>23.285714285714285</c:v>
                </c:pt>
                <c:pt idx="11">
                  <c:v>26.285714285714285</c:v>
                </c:pt>
                <c:pt idx="12">
                  <c:v>29.428571428571427</c:v>
                </c:pt>
                <c:pt idx="13">
                  <c:v>37.285714285714285</c:v>
                </c:pt>
                <c:pt idx="14">
                  <c:v>45.285714285714285</c:v>
                </c:pt>
                <c:pt idx="15">
                  <c:v>45.285714285714285</c:v>
                </c:pt>
                <c:pt idx="16">
                  <c:v>50.857142857142854</c:v>
                </c:pt>
                <c:pt idx="17">
                  <c:v>57.571428571428569</c:v>
                </c:pt>
                <c:pt idx="18">
                  <c:v>61.571428571428569</c:v>
                </c:pt>
                <c:pt idx="19">
                  <c:v>63</c:v>
                </c:pt>
                <c:pt idx="20">
                  <c:v>64.571428571428569</c:v>
                </c:pt>
                <c:pt idx="21">
                  <c:v>66.714285714285708</c:v>
                </c:pt>
                <c:pt idx="22">
                  <c:v>69.428571428571431</c:v>
                </c:pt>
                <c:pt idx="23">
                  <c:v>75.714285714285708</c:v>
                </c:pt>
                <c:pt idx="24">
                  <c:v>76.857142857142861</c:v>
                </c:pt>
                <c:pt idx="25">
                  <c:v>79.142857142857139</c:v>
                </c:pt>
                <c:pt idx="26">
                  <c:v>82.571428571428569</c:v>
                </c:pt>
                <c:pt idx="27">
                  <c:v>80.714285714285708</c:v>
                </c:pt>
                <c:pt idx="28">
                  <c:v>79.428571428571431</c:v>
                </c:pt>
                <c:pt idx="29">
                  <c:v>95.428571428571431</c:v>
                </c:pt>
                <c:pt idx="30">
                  <c:v>93.142857142857139</c:v>
                </c:pt>
                <c:pt idx="31">
                  <c:v>91.857142857142861</c:v>
                </c:pt>
                <c:pt idx="32">
                  <c:v>89.428571428571431</c:v>
                </c:pt>
                <c:pt idx="33">
                  <c:v>88.285714285714292</c:v>
                </c:pt>
                <c:pt idx="34">
                  <c:v>86.142857142857139</c:v>
                </c:pt>
                <c:pt idx="35">
                  <c:v>88</c:v>
                </c:pt>
                <c:pt idx="36">
                  <c:v>77.428571428571431</c:v>
                </c:pt>
                <c:pt idx="37">
                  <c:v>71.285714285714292</c:v>
                </c:pt>
                <c:pt idx="38">
                  <c:v>71.571428571428569</c:v>
                </c:pt>
                <c:pt idx="39">
                  <c:v>70.428571428571431</c:v>
                </c:pt>
                <c:pt idx="40">
                  <c:v>71.428571428571431</c:v>
                </c:pt>
                <c:pt idx="41">
                  <c:v>69.428571428571431</c:v>
                </c:pt>
                <c:pt idx="42">
                  <c:v>65.142857142857139</c:v>
                </c:pt>
                <c:pt idx="43">
                  <c:v>55.285714285714285</c:v>
                </c:pt>
                <c:pt idx="44">
                  <c:v>53.142857142857146</c:v>
                </c:pt>
                <c:pt idx="45">
                  <c:v>49.142857142857146</c:v>
                </c:pt>
                <c:pt idx="46">
                  <c:v>43.571428571428569</c:v>
                </c:pt>
                <c:pt idx="47">
                  <c:v>35.142857142857146</c:v>
                </c:pt>
                <c:pt idx="48">
                  <c:v>34</c:v>
                </c:pt>
                <c:pt idx="49">
                  <c:v>30.571428571428573</c:v>
                </c:pt>
                <c:pt idx="50">
                  <c:v>26.285714285714285</c:v>
                </c:pt>
                <c:pt idx="51">
                  <c:v>24.571428571428573</c:v>
                </c:pt>
                <c:pt idx="52">
                  <c:v>20.857142857142858</c:v>
                </c:pt>
                <c:pt idx="53">
                  <c:v>21.285714285714285</c:v>
                </c:pt>
                <c:pt idx="54">
                  <c:v>22.857142857142858</c:v>
                </c:pt>
                <c:pt idx="55">
                  <c:v>19.857142857142858</c:v>
                </c:pt>
                <c:pt idx="56">
                  <c:v>17.142857142857142</c:v>
                </c:pt>
                <c:pt idx="57">
                  <c:v>17.571428571428573</c:v>
                </c:pt>
                <c:pt idx="58">
                  <c:v>16.285714285714285</c:v>
                </c:pt>
                <c:pt idx="59">
                  <c:v>14.285714285714286</c:v>
                </c:pt>
                <c:pt idx="60">
                  <c:v>11.714285714285714</c:v>
                </c:pt>
                <c:pt idx="61">
                  <c:v>11.142857142857142</c:v>
                </c:pt>
                <c:pt idx="62">
                  <c:v>11.714285714285714</c:v>
                </c:pt>
                <c:pt idx="63">
                  <c:v>10.857142857142858</c:v>
                </c:pt>
                <c:pt idx="64">
                  <c:v>8.5714285714285712</c:v>
                </c:pt>
                <c:pt idx="65">
                  <c:v>7.7142857142857144</c:v>
                </c:pt>
                <c:pt idx="66">
                  <c:v>7.2857142857142856</c:v>
                </c:pt>
                <c:pt idx="67">
                  <c:v>8.2857142857142865</c:v>
                </c:pt>
                <c:pt idx="68">
                  <c:v>7.4285714285714288</c:v>
                </c:pt>
                <c:pt idx="69">
                  <c:v>6.7142857142857144</c:v>
                </c:pt>
                <c:pt idx="70">
                  <c:v>6.1428571428571432</c:v>
                </c:pt>
                <c:pt idx="71">
                  <c:v>6.4285714285714288</c:v>
                </c:pt>
                <c:pt idx="72">
                  <c:v>6.1428571428571432</c:v>
                </c:pt>
                <c:pt idx="73">
                  <c:v>6.5714285714285712</c:v>
                </c:pt>
                <c:pt idx="74">
                  <c:v>7.1428571428571432</c:v>
                </c:pt>
                <c:pt idx="75">
                  <c:v>7.1428571428571432</c:v>
                </c:pt>
                <c:pt idx="76">
                  <c:v>6.8571428571428568</c:v>
                </c:pt>
                <c:pt idx="77">
                  <c:v>6.4285714285714288</c:v>
                </c:pt>
                <c:pt idx="78">
                  <c:v>5.7142857142857144</c:v>
                </c:pt>
                <c:pt idx="79">
                  <c:v>4.8571428571428568</c:v>
                </c:pt>
                <c:pt idx="80">
                  <c:v>4.4285714285714288</c:v>
                </c:pt>
                <c:pt idx="81">
                  <c:v>3.8571428571428572</c:v>
                </c:pt>
                <c:pt idx="82">
                  <c:v>3</c:v>
                </c:pt>
                <c:pt idx="83">
                  <c:v>2.1428571428571428</c:v>
                </c:pt>
                <c:pt idx="84">
                  <c:v>2.1428571428571428</c:v>
                </c:pt>
                <c:pt idx="85">
                  <c:v>2.4285714285714284</c:v>
                </c:pt>
                <c:pt idx="86">
                  <c:v>3</c:v>
                </c:pt>
                <c:pt idx="87">
                  <c:v>3</c:v>
                </c:pt>
                <c:pt idx="88">
                  <c:v>3.4285714285714284</c:v>
                </c:pt>
                <c:pt idx="89">
                  <c:v>4</c:v>
                </c:pt>
                <c:pt idx="90">
                  <c:v>4.5714285714285712</c:v>
                </c:pt>
                <c:pt idx="91">
                  <c:v>4.1428571428571432</c:v>
                </c:pt>
                <c:pt idx="92">
                  <c:v>3.7142857142857144</c:v>
                </c:pt>
                <c:pt idx="93">
                  <c:v>2.7142857142857144</c:v>
                </c:pt>
                <c:pt idx="94">
                  <c:v>3.4285714285714284</c:v>
                </c:pt>
                <c:pt idx="95">
                  <c:v>4.5714285714285712</c:v>
                </c:pt>
                <c:pt idx="96">
                  <c:v>4.8571428571428568</c:v>
                </c:pt>
                <c:pt idx="97">
                  <c:v>4.4285714285714288</c:v>
                </c:pt>
                <c:pt idx="98">
                  <c:v>4.5714285714285712</c:v>
                </c:pt>
                <c:pt idx="99">
                  <c:v>5</c:v>
                </c:pt>
                <c:pt idx="100">
                  <c:v>5.5714285714285712</c:v>
                </c:pt>
                <c:pt idx="101">
                  <c:v>6.1428571428571432</c:v>
                </c:pt>
                <c:pt idx="102">
                  <c:v>5</c:v>
                </c:pt>
                <c:pt idx="103">
                  <c:v>4.2857142857142856</c:v>
                </c:pt>
                <c:pt idx="104">
                  <c:v>4.5714285714285712</c:v>
                </c:pt>
                <c:pt idx="105">
                  <c:v>4.4285714285714288</c:v>
                </c:pt>
                <c:pt idx="106">
                  <c:v>4.5714285714285712</c:v>
                </c:pt>
                <c:pt idx="107">
                  <c:v>4.1428571428571432</c:v>
                </c:pt>
                <c:pt idx="108">
                  <c:v>3.1428571428571428</c:v>
                </c:pt>
                <c:pt idx="109">
                  <c:v>3.1428571428571428</c:v>
                </c:pt>
                <c:pt idx="110">
                  <c:v>3.4285714285714284</c:v>
                </c:pt>
                <c:pt idx="111">
                  <c:v>3.2857142857142856</c:v>
                </c:pt>
                <c:pt idx="112">
                  <c:v>3.2857142857142856</c:v>
                </c:pt>
                <c:pt idx="113">
                  <c:v>3.2857142857142856</c:v>
                </c:pt>
                <c:pt idx="114">
                  <c:v>3.1428571428571428</c:v>
                </c:pt>
                <c:pt idx="115">
                  <c:v>2.7142857142857144</c:v>
                </c:pt>
                <c:pt idx="116">
                  <c:v>2.2857142857142856</c:v>
                </c:pt>
                <c:pt idx="117">
                  <c:v>2.4285714285714284</c:v>
                </c:pt>
                <c:pt idx="118">
                  <c:v>2.4285714285714284</c:v>
                </c:pt>
                <c:pt idx="119">
                  <c:v>1.7142857142857142</c:v>
                </c:pt>
                <c:pt idx="120">
                  <c:v>1.1428571428571428</c:v>
                </c:pt>
                <c:pt idx="121">
                  <c:v>1.7142857142857142</c:v>
                </c:pt>
                <c:pt idx="122">
                  <c:v>1.8571428571428572</c:v>
                </c:pt>
                <c:pt idx="123">
                  <c:v>1.8571428571428572</c:v>
                </c:pt>
                <c:pt idx="124">
                  <c:v>1.4285714285714286</c:v>
                </c:pt>
                <c:pt idx="125">
                  <c:v>1.8571428571428572</c:v>
                </c:pt>
                <c:pt idx="126">
                  <c:v>2.5714285714285716</c:v>
                </c:pt>
                <c:pt idx="127">
                  <c:v>3</c:v>
                </c:pt>
                <c:pt idx="128">
                  <c:v>2.7142857142857144</c:v>
                </c:pt>
                <c:pt idx="129">
                  <c:v>2.7142857142857144</c:v>
                </c:pt>
                <c:pt idx="130">
                  <c:v>4</c:v>
                </c:pt>
                <c:pt idx="131">
                  <c:v>4.2857142857142856</c:v>
                </c:pt>
                <c:pt idx="132">
                  <c:v>4.1428571428571432</c:v>
                </c:pt>
                <c:pt idx="133">
                  <c:v>3.8571428571428572</c:v>
                </c:pt>
                <c:pt idx="134">
                  <c:v>3.4285714285714284</c:v>
                </c:pt>
                <c:pt idx="135">
                  <c:v>3.4285714285714284</c:v>
                </c:pt>
                <c:pt idx="136">
                  <c:v>3</c:v>
                </c:pt>
                <c:pt idx="137">
                  <c:v>2.1428571428571428</c:v>
                </c:pt>
                <c:pt idx="138">
                  <c:v>1.7142857142857142</c:v>
                </c:pt>
                <c:pt idx="139">
                  <c:v>2</c:v>
                </c:pt>
                <c:pt idx="140">
                  <c:v>2</c:v>
                </c:pt>
                <c:pt idx="141">
                  <c:v>2.2857142857142856</c:v>
                </c:pt>
                <c:pt idx="142">
                  <c:v>3</c:v>
                </c:pt>
                <c:pt idx="143">
                  <c:v>3.2857142857142856</c:v>
                </c:pt>
                <c:pt idx="144">
                  <c:v>3.7142857142857144</c:v>
                </c:pt>
                <c:pt idx="145">
                  <c:v>4.1428571428571432</c:v>
                </c:pt>
                <c:pt idx="146">
                  <c:v>4</c:v>
                </c:pt>
                <c:pt idx="147">
                  <c:v>5.5714285714285712</c:v>
                </c:pt>
                <c:pt idx="148">
                  <c:v>6.8571428571428568</c:v>
                </c:pt>
                <c:pt idx="149">
                  <c:v>7.2857142857142856</c:v>
                </c:pt>
                <c:pt idx="150">
                  <c:v>7.5714285714285712</c:v>
                </c:pt>
                <c:pt idx="151">
                  <c:v>7.7142857142857144</c:v>
                </c:pt>
                <c:pt idx="152">
                  <c:v>8.2857142857142865</c:v>
                </c:pt>
                <c:pt idx="153">
                  <c:v>9.5714285714285712</c:v>
                </c:pt>
                <c:pt idx="154">
                  <c:v>10.428571428571429</c:v>
                </c:pt>
                <c:pt idx="155">
                  <c:v>11.142857142857142</c:v>
                </c:pt>
                <c:pt idx="156">
                  <c:v>10.714285714285714</c:v>
                </c:pt>
                <c:pt idx="157">
                  <c:v>11.571428571428571</c:v>
                </c:pt>
                <c:pt idx="158">
                  <c:v>11.714285714285714</c:v>
                </c:pt>
                <c:pt idx="159">
                  <c:v>12.571428571428571</c:v>
                </c:pt>
                <c:pt idx="160">
                  <c:v>11.714285714285714</c:v>
                </c:pt>
                <c:pt idx="161">
                  <c:v>11.857142857142858</c:v>
                </c:pt>
                <c:pt idx="162">
                  <c:v>12.857142857142858</c:v>
                </c:pt>
                <c:pt idx="163">
                  <c:v>14.142857142857142</c:v>
                </c:pt>
                <c:pt idx="164">
                  <c:v>14.428571428571429</c:v>
                </c:pt>
                <c:pt idx="165">
                  <c:v>14.857142857142858</c:v>
                </c:pt>
                <c:pt idx="166">
                  <c:v>13.714285714285714</c:v>
                </c:pt>
                <c:pt idx="167">
                  <c:v>14.857142857142858</c:v>
                </c:pt>
                <c:pt idx="168">
                  <c:v>13.142857142857142</c:v>
                </c:pt>
                <c:pt idx="169">
                  <c:v>10.714285714285714</c:v>
                </c:pt>
                <c:pt idx="170">
                  <c:v>10.285714285714286</c:v>
                </c:pt>
                <c:pt idx="171">
                  <c:v>10.142857142857142</c:v>
                </c:pt>
                <c:pt idx="172">
                  <c:v>9.8571428571428577</c:v>
                </c:pt>
                <c:pt idx="173">
                  <c:v>9.5714285714285712</c:v>
                </c:pt>
                <c:pt idx="174">
                  <c:v>9.8571428571428577</c:v>
                </c:pt>
                <c:pt idx="175">
                  <c:v>11.285714285714286</c:v>
                </c:pt>
                <c:pt idx="176">
                  <c:v>11.571428571428571</c:v>
                </c:pt>
                <c:pt idx="177">
                  <c:v>12.142857142857142</c:v>
                </c:pt>
              </c:numCache>
            </c:numRef>
          </c:val>
          <c:smooth val="0"/>
          <c:extLst>
            <c:ext xmlns:c16="http://schemas.microsoft.com/office/drawing/2014/chart" uri="{C3380CC4-5D6E-409C-BE32-E72D297353CC}">
              <c16:uniqueId val="{00000006-FBD2-4BE5-BB44-E200FF3017D4}"/>
            </c:ext>
          </c:extLst>
        </c:ser>
        <c:ser>
          <c:idx val="8"/>
          <c:order val="7"/>
          <c:tx>
            <c:strRef>
              <c:f>Provinces!$C$113</c:f>
              <c:strCache>
                <c:ptCount val="1"/>
                <c:pt idx="0">
                  <c:v>Flevoland</c:v>
                </c:pt>
              </c:strCache>
            </c:strRef>
          </c:tx>
          <c:spPr>
            <a:ln w="28575" cap="rnd">
              <a:solidFill>
                <a:srgbClr val="4472C4">
                  <a:lumMod val="60000"/>
                  <a:lumOff val="40000"/>
                </a:srgbClr>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Provinces!$M$113:$HQ$113</c15:sqref>
                  </c15:fullRef>
                </c:ext>
              </c:extLst>
              <c:f>Provinces!$M$113:$GJ$113</c:f>
              <c:numCache>
                <c:formatCode>0</c:formatCode>
                <c:ptCount val="180"/>
                <c:pt idx="0">
                  <c:v>0.2857142857142857</c:v>
                </c:pt>
                <c:pt idx="1">
                  <c:v>0.7142857142857143</c:v>
                </c:pt>
                <c:pt idx="2">
                  <c:v>1.7142857142857142</c:v>
                </c:pt>
                <c:pt idx="3">
                  <c:v>2.7142857142857144</c:v>
                </c:pt>
                <c:pt idx="4">
                  <c:v>3</c:v>
                </c:pt>
                <c:pt idx="5">
                  <c:v>3.2857142857142856</c:v>
                </c:pt>
                <c:pt idx="6">
                  <c:v>3.8571428571428572</c:v>
                </c:pt>
                <c:pt idx="7">
                  <c:v>5</c:v>
                </c:pt>
                <c:pt idx="8">
                  <c:v>6.4285714285714288</c:v>
                </c:pt>
                <c:pt idx="9">
                  <c:v>5.4285714285714288</c:v>
                </c:pt>
                <c:pt idx="10">
                  <c:v>5.4285714285714288</c:v>
                </c:pt>
                <c:pt idx="11">
                  <c:v>6.1428571428571432</c:v>
                </c:pt>
                <c:pt idx="12">
                  <c:v>6.8571428571428568</c:v>
                </c:pt>
                <c:pt idx="13">
                  <c:v>7.5714285714285712</c:v>
                </c:pt>
                <c:pt idx="14">
                  <c:v>8</c:v>
                </c:pt>
                <c:pt idx="15">
                  <c:v>7.8571428571428568</c:v>
                </c:pt>
                <c:pt idx="16">
                  <c:v>9.5714285714285712</c:v>
                </c:pt>
                <c:pt idx="17">
                  <c:v>11.142857142857142</c:v>
                </c:pt>
                <c:pt idx="18">
                  <c:v>11.142857142857142</c:v>
                </c:pt>
                <c:pt idx="19">
                  <c:v>12.857142857142858</c:v>
                </c:pt>
                <c:pt idx="20">
                  <c:v>14.571428571428571</c:v>
                </c:pt>
                <c:pt idx="21">
                  <c:v>15.142857142857142</c:v>
                </c:pt>
                <c:pt idx="22">
                  <c:v>16.428571428571427</c:v>
                </c:pt>
                <c:pt idx="23">
                  <c:v>16</c:v>
                </c:pt>
                <c:pt idx="24">
                  <c:v>16.142857142857142</c:v>
                </c:pt>
                <c:pt idx="25">
                  <c:v>16.571428571428573</c:v>
                </c:pt>
                <c:pt idx="26">
                  <c:v>15.428571428571429</c:v>
                </c:pt>
                <c:pt idx="27">
                  <c:v>14.857142857142858</c:v>
                </c:pt>
                <c:pt idx="28">
                  <c:v>14.714285714285714</c:v>
                </c:pt>
                <c:pt idx="29">
                  <c:v>15.571428571428571</c:v>
                </c:pt>
                <c:pt idx="30">
                  <c:v>19.714285714285715</c:v>
                </c:pt>
                <c:pt idx="31">
                  <c:v>19.285714285714285</c:v>
                </c:pt>
                <c:pt idx="32">
                  <c:v>22.714285714285715</c:v>
                </c:pt>
                <c:pt idx="33">
                  <c:v>22.285714285714285</c:v>
                </c:pt>
                <c:pt idx="34">
                  <c:v>21.428571428571427</c:v>
                </c:pt>
                <c:pt idx="35">
                  <c:v>22.571428571428573</c:v>
                </c:pt>
                <c:pt idx="36">
                  <c:v>25.571428571428573</c:v>
                </c:pt>
                <c:pt idx="37">
                  <c:v>26.714285714285715</c:v>
                </c:pt>
                <c:pt idx="38">
                  <c:v>27.428571428571427</c:v>
                </c:pt>
                <c:pt idx="39">
                  <c:v>23.428571428571427</c:v>
                </c:pt>
                <c:pt idx="40">
                  <c:v>25.571428571428573</c:v>
                </c:pt>
                <c:pt idx="41">
                  <c:v>26.428571428571427</c:v>
                </c:pt>
                <c:pt idx="42">
                  <c:v>27.428571428571427</c:v>
                </c:pt>
                <c:pt idx="43">
                  <c:v>22.142857142857142</c:v>
                </c:pt>
                <c:pt idx="44">
                  <c:v>19.142857142857142</c:v>
                </c:pt>
                <c:pt idx="45">
                  <c:v>19.142857142857142</c:v>
                </c:pt>
                <c:pt idx="46">
                  <c:v>19</c:v>
                </c:pt>
                <c:pt idx="47">
                  <c:v>16.142857142857142</c:v>
                </c:pt>
                <c:pt idx="48">
                  <c:v>14.428571428571429</c:v>
                </c:pt>
                <c:pt idx="49">
                  <c:v>11.714285714285714</c:v>
                </c:pt>
                <c:pt idx="50">
                  <c:v>12</c:v>
                </c:pt>
                <c:pt idx="51">
                  <c:v>10.571428571428571</c:v>
                </c:pt>
                <c:pt idx="52">
                  <c:v>7.8571428571428568</c:v>
                </c:pt>
                <c:pt idx="53">
                  <c:v>8</c:v>
                </c:pt>
                <c:pt idx="54">
                  <c:v>9.7142857142857135</c:v>
                </c:pt>
                <c:pt idx="55">
                  <c:v>11.142857142857142</c:v>
                </c:pt>
                <c:pt idx="56">
                  <c:v>10.571428571428571</c:v>
                </c:pt>
                <c:pt idx="57">
                  <c:v>10.285714285714286</c:v>
                </c:pt>
                <c:pt idx="58">
                  <c:v>10.142857142857142</c:v>
                </c:pt>
                <c:pt idx="59">
                  <c:v>12</c:v>
                </c:pt>
                <c:pt idx="60">
                  <c:v>11.285714285714286</c:v>
                </c:pt>
                <c:pt idx="61">
                  <c:v>10.285714285714286</c:v>
                </c:pt>
                <c:pt idx="62">
                  <c:v>8.2857142857142865</c:v>
                </c:pt>
                <c:pt idx="63">
                  <c:v>7.8571428571428568</c:v>
                </c:pt>
                <c:pt idx="64">
                  <c:v>7</c:v>
                </c:pt>
                <c:pt idx="65">
                  <c:v>5.5714285714285712</c:v>
                </c:pt>
                <c:pt idx="66">
                  <c:v>4.2857142857142856</c:v>
                </c:pt>
                <c:pt idx="67">
                  <c:v>4.4285714285714288</c:v>
                </c:pt>
                <c:pt idx="68">
                  <c:v>3.4285714285714284</c:v>
                </c:pt>
                <c:pt idx="69">
                  <c:v>3.8571428571428572</c:v>
                </c:pt>
                <c:pt idx="70">
                  <c:v>4.2857142857142856</c:v>
                </c:pt>
                <c:pt idx="71">
                  <c:v>4</c:v>
                </c:pt>
                <c:pt idx="72">
                  <c:v>3.4285714285714284</c:v>
                </c:pt>
                <c:pt idx="73">
                  <c:v>2.8571428571428572</c:v>
                </c:pt>
                <c:pt idx="74">
                  <c:v>2.7142857142857144</c:v>
                </c:pt>
                <c:pt idx="75">
                  <c:v>3.4285714285714284</c:v>
                </c:pt>
                <c:pt idx="76">
                  <c:v>3.2857142857142856</c:v>
                </c:pt>
                <c:pt idx="77">
                  <c:v>3.1428571428571428</c:v>
                </c:pt>
                <c:pt idx="78">
                  <c:v>3</c:v>
                </c:pt>
                <c:pt idx="79">
                  <c:v>3.2857142857142856</c:v>
                </c:pt>
                <c:pt idx="80">
                  <c:v>3.8571428571428572</c:v>
                </c:pt>
                <c:pt idx="81">
                  <c:v>4</c:v>
                </c:pt>
                <c:pt idx="82">
                  <c:v>3.1428571428571428</c:v>
                </c:pt>
                <c:pt idx="83">
                  <c:v>2.7142857142857144</c:v>
                </c:pt>
                <c:pt idx="84">
                  <c:v>3.2857142857142856</c:v>
                </c:pt>
                <c:pt idx="85">
                  <c:v>3.2857142857142856</c:v>
                </c:pt>
                <c:pt idx="86">
                  <c:v>3.5714285714285716</c:v>
                </c:pt>
                <c:pt idx="87">
                  <c:v>3</c:v>
                </c:pt>
                <c:pt idx="88">
                  <c:v>2.7142857142857144</c:v>
                </c:pt>
                <c:pt idx="89">
                  <c:v>2.8571428571428572</c:v>
                </c:pt>
                <c:pt idx="90">
                  <c:v>3</c:v>
                </c:pt>
                <c:pt idx="91">
                  <c:v>2</c:v>
                </c:pt>
                <c:pt idx="92">
                  <c:v>2</c:v>
                </c:pt>
                <c:pt idx="93">
                  <c:v>1.5714285714285714</c:v>
                </c:pt>
                <c:pt idx="94">
                  <c:v>1.5714285714285714</c:v>
                </c:pt>
                <c:pt idx="95">
                  <c:v>2.5714285714285716</c:v>
                </c:pt>
                <c:pt idx="96">
                  <c:v>2.5714285714285716</c:v>
                </c:pt>
                <c:pt idx="97">
                  <c:v>2.4285714285714284</c:v>
                </c:pt>
                <c:pt idx="98">
                  <c:v>2.7142857142857144</c:v>
                </c:pt>
                <c:pt idx="99">
                  <c:v>2.7142857142857144</c:v>
                </c:pt>
                <c:pt idx="100">
                  <c:v>2.5714285714285716</c:v>
                </c:pt>
                <c:pt idx="101">
                  <c:v>2.2857142857142856</c:v>
                </c:pt>
                <c:pt idx="102">
                  <c:v>1.2857142857142858</c:v>
                </c:pt>
                <c:pt idx="103">
                  <c:v>0.8571428571428571</c:v>
                </c:pt>
                <c:pt idx="104">
                  <c:v>1.1428571428571428</c:v>
                </c:pt>
                <c:pt idx="105">
                  <c:v>0.8571428571428571</c:v>
                </c:pt>
                <c:pt idx="106">
                  <c:v>0.42857142857142855</c:v>
                </c:pt>
                <c:pt idx="107">
                  <c:v>0.7142857142857143</c:v>
                </c:pt>
                <c:pt idx="108">
                  <c:v>1</c:v>
                </c:pt>
                <c:pt idx="109">
                  <c:v>1</c:v>
                </c:pt>
                <c:pt idx="110">
                  <c:v>1.7142857142857142</c:v>
                </c:pt>
                <c:pt idx="111">
                  <c:v>1.2857142857142858</c:v>
                </c:pt>
                <c:pt idx="112">
                  <c:v>1.1428571428571428</c:v>
                </c:pt>
                <c:pt idx="113">
                  <c:v>1.2857142857142858</c:v>
                </c:pt>
                <c:pt idx="114">
                  <c:v>1.2857142857142858</c:v>
                </c:pt>
                <c:pt idx="115">
                  <c:v>1</c:v>
                </c:pt>
                <c:pt idx="116">
                  <c:v>1</c:v>
                </c:pt>
                <c:pt idx="117">
                  <c:v>0.5714285714285714</c:v>
                </c:pt>
                <c:pt idx="118">
                  <c:v>0.42857142857142855</c:v>
                </c:pt>
                <c:pt idx="119">
                  <c:v>0.42857142857142855</c:v>
                </c:pt>
                <c:pt idx="120">
                  <c:v>-0.5714285714285714</c:v>
                </c:pt>
                <c:pt idx="121">
                  <c:v>-0.8571428571428571</c:v>
                </c:pt>
                <c:pt idx="122">
                  <c:v>-0.8571428571428571</c:v>
                </c:pt>
                <c:pt idx="123">
                  <c:v>-0.8571428571428571</c:v>
                </c:pt>
                <c:pt idx="124">
                  <c:v>-0.8571428571428571</c:v>
                </c:pt>
                <c:pt idx="125">
                  <c:v>-0.8571428571428571</c:v>
                </c:pt>
                <c:pt idx="126">
                  <c:v>-0.8571428571428571</c:v>
                </c:pt>
                <c:pt idx="127">
                  <c:v>-0.14285714285714285</c:v>
                </c:pt>
                <c:pt idx="128">
                  <c:v>-0.14285714285714285</c:v>
                </c:pt>
                <c:pt idx="129">
                  <c:v>-0.14285714285714285</c:v>
                </c:pt>
                <c:pt idx="130">
                  <c:v>0</c:v>
                </c:pt>
                <c:pt idx="131">
                  <c:v>0.14285714285714285</c:v>
                </c:pt>
                <c:pt idx="132">
                  <c:v>0.14285714285714285</c:v>
                </c:pt>
                <c:pt idx="133">
                  <c:v>0.2857142857142857</c:v>
                </c:pt>
                <c:pt idx="134">
                  <c:v>0.7142857142857143</c:v>
                </c:pt>
                <c:pt idx="135">
                  <c:v>1.1428571428571428</c:v>
                </c:pt>
                <c:pt idx="136">
                  <c:v>1.2857142857142858</c:v>
                </c:pt>
                <c:pt idx="137">
                  <c:v>1.2857142857142858</c:v>
                </c:pt>
                <c:pt idx="138">
                  <c:v>1.4285714285714286</c:v>
                </c:pt>
                <c:pt idx="139">
                  <c:v>2</c:v>
                </c:pt>
                <c:pt idx="140">
                  <c:v>2</c:v>
                </c:pt>
                <c:pt idx="141">
                  <c:v>3</c:v>
                </c:pt>
                <c:pt idx="142">
                  <c:v>3.7142857142857144</c:v>
                </c:pt>
                <c:pt idx="143">
                  <c:v>4.1428571428571432</c:v>
                </c:pt>
                <c:pt idx="144">
                  <c:v>5.1428571428571432</c:v>
                </c:pt>
                <c:pt idx="145">
                  <c:v>5.7142857142857144</c:v>
                </c:pt>
                <c:pt idx="146">
                  <c:v>5.5714285714285712</c:v>
                </c:pt>
                <c:pt idx="147">
                  <c:v>6.1428571428571432</c:v>
                </c:pt>
                <c:pt idx="148">
                  <c:v>5.5714285714285712</c:v>
                </c:pt>
                <c:pt idx="149">
                  <c:v>5</c:v>
                </c:pt>
                <c:pt idx="150">
                  <c:v>5.1428571428571432</c:v>
                </c:pt>
                <c:pt idx="151">
                  <c:v>4.2857142857142856</c:v>
                </c:pt>
                <c:pt idx="152">
                  <c:v>10</c:v>
                </c:pt>
                <c:pt idx="153">
                  <c:v>11</c:v>
                </c:pt>
                <c:pt idx="154">
                  <c:v>11.571428571428571</c:v>
                </c:pt>
                <c:pt idx="155">
                  <c:v>13.571428571428571</c:v>
                </c:pt>
                <c:pt idx="156">
                  <c:v>13.857142857142858</c:v>
                </c:pt>
                <c:pt idx="157">
                  <c:v>14.571428571428571</c:v>
                </c:pt>
                <c:pt idx="158">
                  <c:v>16.142857142857142</c:v>
                </c:pt>
                <c:pt idx="159">
                  <c:v>10.571428571428571</c:v>
                </c:pt>
                <c:pt idx="160">
                  <c:v>11.285714285714286</c:v>
                </c:pt>
                <c:pt idx="161">
                  <c:v>11.857142857142858</c:v>
                </c:pt>
                <c:pt idx="162">
                  <c:v>11.142857142857142</c:v>
                </c:pt>
                <c:pt idx="163">
                  <c:v>12.571428571428571</c:v>
                </c:pt>
                <c:pt idx="164">
                  <c:v>12.714285714285714</c:v>
                </c:pt>
                <c:pt idx="165">
                  <c:v>11.714285714285714</c:v>
                </c:pt>
                <c:pt idx="166">
                  <c:v>12.428571428571429</c:v>
                </c:pt>
                <c:pt idx="167">
                  <c:v>11.428571428571429</c:v>
                </c:pt>
                <c:pt idx="168">
                  <c:v>10.857142857142858</c:v>
                </c:pt>
                <c:pt idx="169">
                  <c:v>10.571428571428571</c:v>
                </c:pt>
                <c:pt idx="170">
                  <c:v>10.571428571428571</c:v>
                </c:pt>
                <c:pt idx="171">
                  <c:v>10.142857142857142</c:v>
                </c:pt>
                <c:pt idx="172">
                  <c:v>9.7142857142857135</c:v>
                </c:pt>
                <c:pt idx="173">
                  <c:v>9.8571428571428577</c:v>
                </c:pt>
                <c:pt idx="174">
                  <c:v>10.714285714285714</c:v>
                </c:pt>
                <c:pt idx="175">
                  <c:v>11.857142857142858</c:v>
                </c:pt>
                <c:pt idx="176">
                  <c:v>11.285714285714286</c:v>
                </c:pt>
                <c:pt idx="177">
                  <c:v>11.428571428571429</c:v>
                </c:pt>
              </c:numCache>
            </c:numRef>
          </c:val>
          <c:smooth val="0"/>
          <c:extLst>
            <c:ext xmlns:c16="http://schemas.microsoft.com/office/drawing/2014/chart" uri="{C3380CC4-5D6E-409C-BE32-E72D297353CC}">
              <c16:uniqueId val="{00000007-FBD2-4BE5-BB44-E200FF3017D4}"/>
            </c:ext>
          </c:extLst>
        </c:ser>
        <c:ser>
          <c:idx val="9"/>
          <c:order val="8"/>
          <c:tx>
            <c:strRef>
              <c:f>Provinces!$C$114</c:f>
              <c:strCache>
                <c:ptCount val="1"/>
                <c:pt idx="0">
                  <c:v>Zeeland</c:v>
                </c:pt>
              </c:strCache>
            </c:strRef>
          </c:tx>
          <c:spPr>
            <a:ln w="28575" cap="rnd">
              <a:solidFill>
                <a:srgbClr val="4472C4">
                  <a:lumMod val="40000"/>
                  <a:lumOff val="60000"/>
                </a:srgbClr>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Provinces!$M$114:$HQ$114</c15:sqref>
                  </c15:fullRef>
                </c:ext>
              </c:extLst>
              <c:f>Provinces!$M$114:$GJ$114</c:f>
              <c:numCache>
                <c:formatCode>0</c:formatCode>
                <c:ptCount val="180"/>
                <c:pt idx="0">
                  <c:v>1.2857142857142858</c:v>
                </c:pt>
                <c:pt idx="1">
                  <c:v>0.8571428571428571</c:v>
                </c:pt>
                <c:pt idx="2">
                  <c:v>1.1428571428571428</c:v>
                </c:pt>
                <c:pt idx="3">
                  <c:v>1.4285714285714286</c:v>
                </c:pt>
                <c:pt idx="4">
                  <c:v>2.1428571428571428</c:v>
                </c:pt>
                <c:pt idx="5">
                  <c:v>2.2857142857142856</c:v>
                </c:pt>
                <c:pt idx="6">
                  <c:v>2.5714285714285716</c:v>
                </c:pt>
                <c:pt idx="7">
                  <c:v>3.1428571428571428</c:v>
                </c:pt>
                <c:pt idx="8">
                  <c:v>5.1428571428571432</c:v>
                </c:pt>
                <c:pt idx="9">
                  <c:v>5.2857142857142856</c:v>
                </c:pt>
                <c:pt idx="10">
                  <c:v>5.2857142857142856</c:v>
                </c:pt>
                <c:pt idx="11">
                  <c:v>5.4285714285714288</c:v>
                </c:pt>
                <c:pt idx="12">
                  <c:v>6.1428571428571432</c:v>
                </c:pt>
                <c:pt idx="13">
                  <c:v>7.2857142857142856</c:v>
                </c:pt>
                <c:pt idx="14">
                  <c:v>8.5714285714285712</c:v>
                </c:pt>
                <c:pt idx="15">
                  <c:v>9.1428571428571423</c:v>
                </c:pt>
                <c:pt idx="16">
                  <c:v>10.571428571428571</c:v>
                </c:pt>
                <c:pt idx="17">
                  <c:v>12.142857142857142</c:v>
                </c:pt>
                <c:pt idx="18">
                  <c:v>13.285714285714286</c:v>
                </c:pt>
                <c:pt idx="19">
                  <c:v>14</c:v>
                </c:pt>
                <c:pt idx="20">
                  <c:v>14.428571428571429</c:v>
                </c:pt>
                <c:pt idx="21">
                  <c:v>14.714285714285714</c:v>
                </c:pt>
                <c:pt idx="22">
                  <c:v>15.428571428571429</c:v>
                </c:pt>
                <c:pt idx="23">
                  <c:v>16.428571428571427</c:v>
                </c:pt>
                <c:pt idx="24">
                  <c:v>15.571428571428571</c:v>
                </c:pt>
                <c:pt idx="25">
                  <c:v>18.857142857142858</c:v>
                </c:pt>
                <c:pt idx="26">
                  <c:v>21.714285714285715</c:v>
                </c:pt>
                <c:pt idx="27">
                  <c:v>22</c:v>
                </c:pt>
                <c:pt idx="28">
                  <c:v>24</c:v>
                </c:pt>
                <c:pt idx="29">
                  <c:v>24.428571428571427</c:v>
                </c:pt>
                <c:pt idx="30">
                  <c:v>25.571428571428573</c:v>
                </c:pt>
                <c:pt idx="31">
                  <c:v>26.714285714285715</c:v>
                </c:pt>
                <c:pt idx="32">
                  <c:v>25.142857142857142</c:v>
                </c:pt>
                <c:pt idx="33">
                  <c:v>23</c:v>
                </c:pt>
                <c:pt idx="34">
                  <c:v>21</c:v>
                </c:pt>
                <c:pt idx="35">
                  <c:v>17</c:v>
                </c:pt>
                <c:pt idx="36">
                  <c:v>16.142857142857142</c:v>
                </c:pt>
                <c:pt idx="37">
                  <c:v>13.857142857142858</c:v>
                </c:pt>
                <c:pt idx="38">
                  <c:v>13.571428571428571</c:v>
                </c:pt>
                <c:pt idx="39">
                  <c:v>10.857142857142858</c:v>
                </c:pt>
                <c:pt idx="40">
                  <c:v>8.8571428571428577</c:v>
                </c:pt>
                <c:pt idx="41">
                  <c:v>9.2857142857142865</c:v>
                </c:pt>
                <c:pt idx="42">
                  <c:v>11</c:v>
                </c:pt>
                <c:pt idx="43">
                  <c:v>8.5714285714285712</c:v>
                </c:pt>
                <c:pt idx="44">
                  <c:v>7.4285714285714288</c:v>
                </c:pt>
                <c:pt idx="45">
                  <c:v>6.1428571428571432</c:v>
                </c:pt>
                <c:pt idx="46">
                  <c:v>5.4285714285714288</c:v>
                </c:pt>
                <c:pt idx="47">
                  <c:v>6.2857142857142856</c:v>
                </c:pt>
                <c:pt idx="48">
                  <c:v>5.2857142857142856</c:v>
                </c:pt>
                <c:pt idx="49">
                  <c:v>3.7142857142857144</c:v>
                </c:pt>
                <c:pt idx="50">
                  <c:v>3.7142857142857144</c:v>
                </c:pt>
                <c:pt idx="51">
                  <c:v>3.7142857142857144</c:v>
                </c:pt>
                <c:pt idx="52">
                  <c:v>3.4285714285714284</c:v>
                </c:pt>
                <c:pt idx="53">
                  <c:v>3.8571428571428572</c:v>
                </c:pt>
                <c:pt idx="54">
                  <c:v>2.7142857142857144</c:v>
                </c:pt>
                <c:pt idx="55">
                  <c:v>4.2857142857142856</c:v>
                </c:pt>
                <c:pt idx="56">
                  <c:v>5</c:v>
                </c:pt>
                <c:pt idx="57">
                  <c:v>5.2857142857142856</c:v>
                </c:pt>
                <c:pt idx="58">
                  <c:v>5</c:v>
                </c:pt>
                <c:pt idx="59">
                  <c:v>5.1428571428571432</c:v>
                </c:pt>
                <c:pt idx="60">
                  <c:v>4.7142857142857144</c:v>
                </c:pt>
                <c:pt idx="61">
                  <c:v>4.5714285714285712</c:v>
                </c:pt>
                <c:pt idx="62">
                  <c:v>3</c:v>
                </c:pt>
                <c:pt idx="63">
                  <c:v>2.1428571428571428</c:v>
                </c:pt>
                <c:pt idx="64">
                  <c:v>2</c:v>
                </c:pt>
                <c:pt idx="65">
                  <c:v>1.8571428571428572</c:v>
                </c:pt>
                <c:pt idx="66">
                  <c:v>1.5714285714285714</c:v>
                </c:pt>
                <c:pt idx="67">
                  <c:v>1.8571428571428572</c:v>
                </c:pt>
                <c:pt idx="68">
                  <c:v>1.8571428571428572</c:v>
                </c:pt>
                <c:pt idx="69">
                  <c:v>2.1428571428571428</c:v>
                </c:pt>
                <c:pt idx="70">
                  <c:v>3</c:v>
                </c:pt>
                <c:pt idx="71">
                  <c:v>2.7142857142857144</c:v>
                </c:pt>
                <c:pt idx="72">
                  <c:v>3.2857142857142856</c:v>
                </c:pt>
                <c:pt idx="73">
                  <c:v>3.7142857142857144</c:v>
                </c:pt>
                <c:pt idx="74">
                  <c:v>4</c:v>
                </c:pt>
                <c:pt idx="75">
                  <c:v>4</c:v>
                </c:pt>
                <c:pt idx="76">
                  <c:v>4</c:v>
                </c:pt>
                <c:pt idx="77">
                  <c:v>3.2857142857142856</c:v>
                </c:pt>
                <c:pt idx="78">
                  <c:v>4.7142857142857144</c:v>
                </c:pt>
                <c:pt idx="79">
                  <c:v>4.2857142857142856</c:v>
                </c:pt>
                <c:pt idx="80">
                  <c:v>4.4285714285714288</c:v>
                </c:pt>
                <c:pt idx="81">
                  <c:v>3.7142857142857144</c:v>
                </c:pt>
                <c:pt idx="82">
                  <c:v>4.1428571428571432</c:v>
                </c:pt>
                <c:pt idx="83">
                  <c:v>4</c:v>
                </c:pt>
                <c:pt idx="84">
                  <c:v>4.4285714285714288</c:v>
                </c:pt>
                <c:pt idx="85">
                  <c:v>3.1428571428571428</c:v>
                </c:pt>
                <c:pt idx="86">
                  <c:v>3.1428571428571428</c:v>
                </c:pt>
                <c:pt idx="87">
                  <c:v>2.7142857142857144</c:v>
                </c:pt>
                <c:pt idx="88">
                  <c:v>2.5714285714285716</c:v>
                </c:pt>
                <c:pt idx="89">
                  <c:v>2</c:v>
                </c:pt>
                <c:pt idx="90">
                  <c:v>2.4285714285714284</c:v>
                </c:pt>
                <c:pt idx="91">
                  <c:v>1.7142857142857142</c:v>
                </c:pt>
                <c:pt idx="92">
                  <c:v>1.4285714285714286</c:v>
                </c:pt>
                <c:pt idx="93">
                  <c:v>1.7142857142857142</c:v>
                </c:pt>
                <c:pt idx="94">
                  <c:v>1.5714285714285714</c:v>
                </c:pt>
                <c:pt idx="95">
                  <c:v>1.8571428571428572</c:v>
                </c:pt>
                <c:pt idx="96">
                  <c:v>1.8571428571428572</c:v>
                </c:pt>
                <c:pt idx="97">
                  <c:v>1.1428571428571428</c:v>
                </c:pt>
                <c:pt idx="98">
                  <c:v>1.2857142857142858</c:v>
                </c:pt>
                <c:pt idx="99">
                  <c:v>1.1428571428571428</c:v>
                </c:pt>
                <c:pt idx="100">
                  <c:v>0.8571428571428571</c:v>
                </c:pt>
                <c:pt idx="101">
                  <c:v>0.7142857142857143</c:v>
                </c:pt>
                <c:pt idx="102">
                  <c:v>0.5714285714285714</c:v>
                </c:pt>
                <c:pt idx="103">
                  <c:v>0.7142857142857143</c:v>
                </c:pt>
                <c:pt idx="104">
                  <c:v>0.8571428571428571</c:v>
                </c:pt>
                <c:pt idx="105">
                  <c:v>0.7142857142857143</c:v>
                </c:pt>
                <c:pt idx="106">
                  <c:v>0.8571428571428571</c:v>
                </c:pt>
                <c:pt idx="107">
                  <c:v>0.7142857142857143</c:v>
                </c:pt>
                <c:pt idx="108">
                  <c:v>0.7142857142857143</c:v>
                </c:pt>
                <c:pt idx="109">
                  <c:v>0.5714285714285714</c:v>
                </c:pt>
                <c:pt idx="110">
                  <c:v>0.42857142857142855</c:v>
                </c:pt>
                <c:pt idx="111">
                  <c:v>0.2857142857142857</c:v>
                </c:pt>
                <c:pt idx="112">
                  <c:v>0.42857142857142855</c:v>
                </c:pt>
                <c:pt idx="113">
                  <c:v>0.42857142857142855</c:v>
                </c:pt>
                <c:pt idx="114">
                  <c:v>0.5714285714285714</c:v>
                </c:pt>
                <c:pt idx="115">
                  <c:v>1</c:v>
                </c:pt>
                <c:pt idx="116">
                  <c:v>1</c:v>
                </c:pt>
                <c:pt idx="117">
                  <c:v>1</c:v>
                </c:pt>
                <c:pt idx="118">
                  <c:v>1.1428571428571428</c:v>
                </c:pt>
                <c:pt idx="119">
                  <c:v>0.8571428571428571</c:v>
                </c:pt>
                <c:pt idx="120">
                  <c:v>0.7142857142857143</c:v>
                </c:pt>
                <c:pt idx="121">
                  <c:v>0.8571428571428571</c:v>
                </c:pt>
                <c:pt idx="122">
                  <c:v>0.42857142857142855</c:v>
                </c:pt>
                <c:pt idx="123">
                  <c:v>0.7142857142857143</c:v>
                </c:pt>
                <c:pt idx="124">
                  <c:v>1.7142857142857142</c:v>
                </c:pt>
                <c:pt idx="125">
                  <c:v>2.7142857142857144</c:v>
                </c:pt>
                <c:pt idx="126">
                  <c:v>3.5714285714285716</c:v>
                </c:pt>
                <c:pt idx="127">
                  <c:v>4.4285714285714288</c:v>
                </c:pt>
                <c:pt idx="128">
                  <c:v>6.1428571428571432</c:v>
                </c:pt>
                <c:pt idx="129">
                  <c:v>7</c:v>
                </c:pt>
                <c:pt idx="130">
                  <c:v>7.5714285714285712</c:v>
                </c:pt>
                <c:pt idx="131">
                  <c:v>7</c:v>
                </c:pt>
                <c:pt idx="132">
                  <c:v>6.2857142857142856</c:v>
                </c:pt>
                <c:pt idx="133">
                  <c:v>6.2857142857142856</c:v>
                </c:pt>
                <c:pt idx="134">
                  <c:v>6.2857142857142856</c:v>
                </c:pt>
                <c:pt idx="135">
                  <c:v>5.2857142857142856</c:v>
                </c:pt>
                <c:pt idx="136">
                  <c:v>5.1428571428571432</c:v>
                </c:pt>
                <c:pt idx="137">
                  <c:v>5.4285714285714288</c:v>
                </c:pt>
                <c:pt idx="138">
                  <c:v>6.1428571428571432</c:v>
                </c:pt>
                <c:pt idx="139">
                  <c:v>6.8571428571428568</c:v>
                </c:pt>
                <c:pt idx="140">
                  <c:v>7.1428571428571432</c:v>
                </c:pt>
                <c:pt idx="141">
                  <c:v>6.8571428571428568</c:v>
                </c:pt>
                <c:pt idx="142">
                  <c:v>6.4285714285714288</c:v>
                </c:pt>
                <c:pt idx="143">
                  <c:v>6.4285714285714288</c:v>
                </c:pt>
                <c:pt idx="144">
                  <c:v>6.4285714285714288</c:v>
                </c:pt>
                <c:pt idx="145">
                  <c:v>6.7142857142857144</c:v>
                </c:pt>
                <c:pt idx="146">
                  <c:v>6.4285714285714288</c:v>
                </c:pt>
                <c:pt idx="147">
                  <c:v>6</c:v>
                </c:pt>
                <c:pt idx="148">
                  <c:v>6</c:v>
                </c:pt>
                <c:pt idx="149">
                  <c:v>6.4285714285714288</c:v>
                </c:pt>
                <c:pt idx="150">
                  <c:v>6.5714285714285712</c:v>
                </c:pt>
                <c:pt idx="151">
                  <c:v>5.4285714285714288</c:v>
                </c:pt>
                <c:pt idx="152">
                  <c:v>7.7142857142857144</c:v>
                </c:pt>
                <c:pt idx="153">
                  <c:v>7.7142857142857144</c:v>
                </c:pt>
                <c:pt idx="154">
                  <c:v>7.5714285714285712</c:v>
                </c:pt>
                <c:pt idx="155">
                  <c:v>7.4285714285714288</c:v>
                </c:pt>
                <c:pt idx="156">
                  <c:v>7.1428571428571432</c:v>
                </c:pt>
                <c:pt idx="157">
                  <c:v>7</c:v>
                </c:pt>
                <c:pt idx="158">
                  <c:v>7.1428571428571432</c:v>
                </c:pt>
                <c:pt idx="159">
                  <c:v>3.8571428571428572</c:v>
                </c:pt>
                <c:pt idx="160">
                  <c:v>4.2857142857142856</c:v>
                </c:pt>
                <c:pt idx="161">
                  <c:v>4.7142857142857144</c:v>
                </c:pt>
                <c:pt idx="162">
                  <c:v>5.2857142857142856</c:v>
                </c:pt>
                <c:pt idx="163">
                  <c:v>6.7142857142857144</c:v>
                </c:pt>
                <c:pt idx="164">
                  <c:v>7.2857142857142856</c:v>
                </c:pt>
                <c:pt idx="165">
                  <c:v>7.8571428571428568</c:v>
                </c:pt>
                <c:pt idx="166">
                  <c:v>7.7142857142857144</c:v>
                </c:pt>
                <c:pt idx="167">
                  <c:v>6.5714285714285712</c:v>
                </c:pt>
                <c:pt idx="168">
                  <c:v>6.5714285714285712</c:v>
                </c:pt>
                <c:pt idx="169">
                  <c:v>6.1428571428571432</c:v>
                </c:pt>
                <c:pt idx="170">
                  <c:v>5.7142857142857144</c:v>
                </c:pt>
                <c:pt idx="171">
                  <c:v>4.8571428571428568</c:v>
                </c:pt>
                <c:pt idx="172">
                  <c:v>4.5714285714285712</c:v>
                </c:pt>
                <c:pt idx="173">
                  <c:v>4.2857142857142856</c:v>
                </c:pt>
                <c:pt idx="174">
                  <c:v>4.4285714285714288</c:v>
                </c:pt>
                <c:pt idx="175">
                  <c:v>3.8571428571428572</c:v>
                </c:pt>
                <c:pt idx="176">
                  <c:v>4.1428571428571432</c:v>
                </c:pt>
                <c:pt idx="177">
                  <c:v>3.8571428571428572</c:v>
                </c:pt>
              </c:numCache>
            </c:numRef>
          </c:val>
          <c:smooth val="0"/>
          <c:extLst>
            <c:ext xmlns:c16="http://schemas.microsoft.com/office/drawing/2014/chart" uri="{C3380CC4-5D6E-409C-BE32-E72D297353CC}">
              <c16:uniqueId val="{00000008-FBD2-4BE5-BB44-E200FF3017D4}"/>
            </c:ext>
          </c:extLst>
        </c:ser>
        <c:ser>
          <c:idx val="10"/>
          <c:order val="9"/>
          <c:tx>
            <c:strRef>
              <c:f>Provinces!$C$115</c:f>
              <c:strCache>
                <c:ptCount val="1"/>
                <c:pt idx="0">
                  <c:v>Friesland</c:v>
                </c:pt>
              </c:strCache>
            </c:strRef>
          </c:tx>
          <c:spPr>
            <a:ln w="28575" cap="rnd">
              <a:solidFill>
                <a:srgbClr val="70AD47">
                  <a:lumMod val="75000"/>
                </a:srgbClr>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Provinces!$M$115:$HQ$115</c15:sqref>
                  </c15:fullRef>
                </c:ext>
              </c:extLst>
              <c:f>Provinces!$M$115:$GJ$115</c:f>
              <c:numCache>
                <c:formatCode>0</c:formatCode>
                <c:ptCount val="180"/>
                <c:pt idx="0">
                  <c:v>0.5714285714285714</c:v>
                </c:pt>
                <c:pt idx="1">
                  <c:v>0.2857142857142857</c:v>
                </c:pt>
                <c:pt idx="2">
                  <c:v>0.14285714285714285</c:v>
                </c:pt>
                <c:pt idx="3">
                  <c:v>0.2857142857142857</c:v>
                </c:pt>
                <c:pt idx="4">
                  <c:v>0.42857142857142855</c:v>
                </c:pt>
                <c:pt idx="5">
                  <c:v>0</c:v>
                </c:pt>
                <c:pt idx="6">
                  <c:v>2</c:v>
                </c:pt>
                <c:pt idx="7">
                  <c:v>1.8571428571428572</c:v>
                </c:pt>
                <c:pt idx="8">
                  <c:v>4.4285714285714288</c:v>
                </c:pt>
                <c:pt idx="9">
                  <c:v>3.4285714285714284</c:v>
                </c:pt>
                <c:pt idx="10">
                  <c:v>3.2857142857142856</c:v>
                </c:pt>
                <c:pt idx="11">
                  <c:v>3.5714285714285716</c:v>
                </c:pt>
                <c:pt idx="12">
                  <c:v>3.8571428571428572</c:v>
                </c:pt>
                <c:pt idx="13">
                  <c:v>4.7142857142857144</c:v>
                </c:pt>
                <c:pt idx="14">
                  <c:v>7</c:v>
                </c:pt>
                <c:pt idx="15">
                  <c:v>6.1428571428571432</c:v>
                </c:pt>
                <c:pt idx="16">
                  <c:v>9</c:v>
                </c:pt>
                <c:pt idx="17">
                  <c:v>12.142857142857142</c:v>
                </c:pt>
                <c:pt idx="18">
                  <c:v>12.142857142857142</c:v>
                </c:pt>
                <c:pt idx="19">
                  <c:v>12.714285714285714</c:v>
                </c:pt>
                <c:pt idx="20">
                  <c:v>13.285714285714286</c:v>
                </c:pt>
                <c:pt idx="21">
                  <c:v>13.714285714285714</c:v>
                </c:pt>
                <c:pt idx="22">
                  <c:v>14.285714285714286</c:v>
                </c:pt>
                <c:pt idx="23">
                  <c:v>14.714285714285714</c:v>
                </c:pt>
                <c:pt idx="24">
                  <c:v>14</c:v>
                </c:pt>
                <c:pt idx="25">
                  <c:v>14.428571428571429</c:v>
                </c:pt>
                <c:pt idx="26">
                  <c:v>14.142857142857142</c:v>
                </c:pt>
                <c:pt idx="27">
                  <c:v>16.857142857142858</c:v>
                </c:pt>
                <c:pt idx="28">
                  <c:v>19.142857142857142</c:v>
                </c:pt>
                <c:pt idx="29">
                  <c:v>21.428571428571427</c:v>
                </c:pt>
                <c:pt idx="30">
                  <c:v>21.142857142857142</c:v>
                </c:pt>
                <c:pt idx="31">
                  <c:v>21.142857142857142</c:v>
                </c:pt>
                <c:pt idx="32">
                  <c:v>21.857142857142858</c:v>
                </c:pt>
                <c:pt idx="33">
                  <c:v>22.285714285714285</c:v>
                </c:pt>
                <c:pt idx="34">
                  <c:v>19</c:v>
                </c:pt>
                <c:pt idx="35">
                  <c:v>18</c:v>
                </c:pt>
                <c:pt idx="36">
                  <c:v>16.571428571428573</c:v>
                </c:pt>
                <c:pt idx="37">
                  <c:v>15.857142857142858</c:v>
                </c:pt>
                <c:pt idx="38">
                  <c:v>15.285714285714286</c:v>
                </c:pt>
                <c:pt idx="39">
                  <c:v>13.857142857142858</c:v>
                </c:pt>
                <c:pt idx="40">
                  <c:v>13.571428571428571</c:v>
                </c:pt>
                <c:pt idx="41">
                  <c:v>13.857142857142858</c:v>
                </c:pt>
                <c:pt idx="42">
                  <c:v>10.714285714285714</c:v>
                </c:pt>
                <c:pt idx="43">
                  <c:v>9.2857142857142865</c:v>
                </c:pt>
                <c:pt idx="44">
                  <c:v>8.4285714285714288</c:v>
                </c:pt>
                <c:pt idx="45">
                  <c:v>7</c:v>
                </c:pt>
                <c:pt idx="46">
                  <c:v>6.7142857142857144</c:v>
                </c:pt>
                <c:pt idx="47">
                  <c:v>6.2857142857142856</c:v>
                </c:pt>
                <c:pt idx="48">
                  <c:v>5</c:v>
                </c:pt>
                <c:pt idx="49">
                  <c:v>4.2857142857142856</c:v>
                </c:pt>
                <c:pt idx="50">
                  <c:v>3</c:v>
                </c:pt>
                <c:pt idx="51">
                  <c:v>3.1428571428571428</c:v>
                </c:pt>
                <c:pt idx="52">
                  <c:v>2.5714285714285716</c:v>
                </c:pt>
                <c:pt idx="53">
                  <c:v>2.7142857142857144</c:v>
                </c:pt>
                <c:pt idx="54">
                  <c:v>2.2857142857142856</c:v>
                </c:pt>
                <c:pt idx="55">
                  <c:v>2.5714285714285716</c:v>
                </c:pt>
                <c:pt idx="56">
                  <c:v>2.5714285714285716</c:v>
                </c:pt>
                <c:pt idx="57">
                  <c:v>4.8571428571428568</c:v>
                </c:pt>
                <c:pt idx="58">
                  <c:v>4.7142857142857144</c:v>
                </c:pt>
                <c:pt idx="59">
                  <c:v>5.4285714285714288</c:v>
                </c:pt>
                <c:pt idx="60">
                  <c:v>6</c:v>
                </c:pt>
                <c:pt idx="61">
                  <c:v>6.8571428571428568</c:v>
                </c:pt>
                <c:pt idx="62">
                  <c:v>6.4285714285714288</c:v>
                </c:pt>
                <c:pt idx="63">
                  <c:v>6.2857142857142856</c:v>
                </c:pt>
                <c:pt idx="64">
                  <c:v>3.8571428571428572</c:v>
                </c:pt>
                <c:pt idx="65">
                  <c:v>3.5714285714285716</c:v>
                </c:pt>
                <c:pt idx="66">
                  <c:v>3</c:v>
                </c:pt>
                <c:pt idx="67">
                  <c:v>2.4285714285714284</c:v>
                </c:pt>
                <c:pt idx="68">
                  <c:v>1.5714285714285714</c:v>
                </c:pt>
                <c:pt idx="69">
                  <c:v>1.5714285714285714</c:v>
                </c:pt>
                <c:pt idx="70">
                  <c:v>1.5714285714285714</c:v>
                </c:pt>
                <c:pt idx="71">
                  <c:v>1.5714285714285714</c:v>
                </c:pt>
                <c:pt idx="72">
                  <c:v>1.2857142857142858</c:v>
                </c:pt>
                <c:pt idx="73">
                  <c:v>1.2857142857142858</c:v>
                </c:pt>
                <c:pt idx="74">
                  <c:v>1</c:v>
                </c:pt>
                <c:pt idx="75">
                  <c:v>1</c:v>
                </c:pt>
                <c:pt idx="76">
                  <c:v>0.8571428571428571</c:v>
                </c:pt>
                <c:pt idx="77">
                  <c:v>0.5714285714285714</c:v>
                </c:pt>
                <c:pt idx="78">
                  <c:v>0.5714285714285714</c:v>
                </c:pt>
                <c:pt idx="79">
                  <c:v>0.7142857142857143</c:v>
                </c:pt>
                <c:pt idx="80">
                  <c:v>0.5714285714285714</c:v>
                </c:pt>
                <c:pt idx="81">
                  <c:v>0.5714285714285714</c:v>
                </c:pt>
                <c:pt idx="82">
                  <c:v>0.5714285714285714</c:v>
                </c:pt>
                <c:pt idx="83">
                  <c:v>0.42857142857142855</c:v>
                </c:pt>
                <c:pt idx="84">
                  <c:v>0.8571428571428571</c:v>
                </c:pt>
                <c:pt idx="85">
                  <c:v>0.7142857142857143</c:v>
                </c:pt>
                <c:pt idx="86">
                  <c:v>0.5714285714285714</c:v>
                </c:pt>
                <c:pt idx="87">
                  <c:v>0.7142857142857143</c:v>
                </c:pt>
                <c:pt idx="88">
                  <c:v>0.7142857142857143</c:v>
                </c:pt>
                <c:pt idx="89">
                  <c:v>1</c:v>
                </c:pt>
                <c:pt idx="90">
                  <c:v>1.1428571428571428</c:v>
                </c:pt>
                <c:pt idx="91">
                  <c:v>1</c:v>
                </c:pt>
                <c:pt idx="92">
                  <c:v>1.4285714285714286</c:v>
                </c:pt>
                <c:pt idx="93">
                  <c:v>2</c:v>
                </c:pt>
                <c:pt idx="94">
                  <c:v>1.8571428571428572</c:v>
                </c:pt>
                <c:pt idx="95">
                  <c:v>2</c:v>
                </c:pt>
                <c:pt idx="96">
                  <c:v>1.7142857142857142</c:v>
                </c:pt>
                <c:pt idx="97">
                  <c:v>1.8571428571428572</c:v>
                </c:pt>
                <c:pt idx="98">
                  <c:v>1.5714285714285714</c:v>
                </c:pt>
                <c:pt idx="99">
                  <c:v>1.1428571428571428</c:v>
                </c:pt>
                <c:pt idx="100">
                  <c:v>0.42857142857142855</c:v>
                </c:pt>
                <c:pt idx="101">
                  <c:v>0.42857142857142855</c:v>
                </c:pt>
                <c:pt idx="102">
                  <c:v>0.2857142857142857</c:v>
                </c:pt>
                <c:pt idx="103">
                  <c:v>0.2857142857142857</c:v>
                </c:pt>
                <c:pt idx="104">
                  <c:v>0.14285714285714285</c:v>
                </c:pt>
                <c:pt idx="105">
                  <c:v>0.42857142857142855</c:v>
                </c:pt>
                <c:pt idx="106">
                  <c:v>0.2857142857142857</c:v>
                </c:pt>
                <c:pt idx="107">
                  <c:v>0.5714285714285714</c:v>
                </c:pt>
                <c:pt idx="108">
                  <c:v>0.5714285714285714</c:v>
                </c:pt>
                <c:pt idx="109">
                  <c:v>0.5714285714285714</c:v>
                </c:pt>
                <c:pt idx="110">
                  <c:v>0.14285714285714285</c:v>
                </c:pt>
                <c:pt idx="111">
                  <c:v>0</c:v>
                </c:pt>
                <c:pt idx="112">
                  <c:v>0</c:v>
                </c:pt>
                <c:pt idx="113">
                  <c:v>0</c:v>
                </c:pt>
                <c:pt idx="114">
                  <c:v>0</c:v>
                </c:pt>
                <c:pt idx="115">
                  <c:v>0.14285714285714285</c:v>
                </c:pt>
                <c:pt idx="116">
                  <c:v>0.14285714285714285</c:v>
                </c:pt>
                <c:pt idx="117">
                  <c:v>0.5714285714285714</c:v>
                </c:pt>
                <c:pt idx="118">
                  <c:v>0.7142857142857143</c:v>
                </c:pt>
                <c:pt idx="119">
                  <c:v>0.42857142857142855</c:v>
                </c:pt>
                <c:pt idx="120">
                  <c:v>0.5714285714285714</c:v>
                </c:pt>
                <c:pt idx="121">
                  <c:v>0.42857142857142855</c:v>
                </c:pt>
                <c:pt idx="122">
                  <c:v>0.42857142857142855</c:v>
                </c:pt>
                <c:pt idx="123">
                  <c:v>0.42857142857142855</c:v>
                </c:pt>
                <c:pt idx="124">
                  <c:v>0.5714285714285714</c:v>
                </c:pt>
                <c:pt idx="125">
                  <c:v>0.42857142857142855</c:v>
                </c:pt>
                <c:pt idx="126">
                  <c:v>0.7142857142857143</c:v>
                </c:pt>
                <c:pt idx="127">
                  <c:v>0.7142857142857143</c:v>
                </c:pt>
                <c:pt idx="128">
                  <c:v>0.8571428571428571</c:v>
                </c:pt>
                <c:pt idx="129">
                  <c:v>0.7142857142857143</c:v>
                </c:pt>
                <c:pt idx="130">
                  <c:v>0.7142857142857143</c:v>
                </c:pt>
                <c:pt idx="131">
                  <c:v>0.5714285714285714</c:v>
                </c:pt>
                <c:pt idx="132">
                  <c:v>0.8571428571428571</c:v>
                </c:pt>
                <c:pt idx="133">
                  <c:v>0.5714285714285714</c:v>
                </c:pt>
                <c:pt idx="134">
                  <c:v>0.7142857142857143</c:v>
                </c:pt>
                <c:pt idx="135">
                  <c:v>0.5714285714285714</c:v>
                </c:pt>
                <c:pt idx="136">
                  <c:v>0.5714285714285714</c:v>
                </c:pt>
                <c:pt idx="137">
                  <c:v>0.7142857142857143</c:v>
                </c:pt>
                <c:pt idx="138">
                  <c:v>0.7142857142857143</c:v>
                </c:pt>
                <c:pt idx="139">
                  <c:v>0.5714285714285714</c:v>
                </c:pt>
                <c:pt idx="140">
                  <c:v>0.7142857142857143</c:v>
                </c:pt>
                <c:pt idx="141">
                  <c:v>0.7142857142857143</c:v>
                </c:pt>
                <c:pt idx="142">
                  <c:v>0.8571428571428571</c:v>
                </c:pt>
                <c:pt idx="143">
                  <c:v>1.4285714285714286</c:v>
                </c:pt>
                <c:pt idx="144">
                  <c:v>1.4285714285714286</c:v>
                </c:pt>
                <c:pt idx="145">
                  <c:v>1.2857142857142858</c:v>
                </c:pt>
                <c:pt idx="146">
                  <c:v>1.1428571428571428</c:v>
                </c:pt>
                <c:pt idx="147">
                  <c:v>1</c:v>
                </c:pt>
                <c:pt idx="148">
                  <c:v>0.8571428571428571</c:v>
                </c:pt>
                <c:pt idx="149">
                  <c:v>1.1428571428571428</c:v>
                </c:pt>
                <c:pt idx="150">
                  <c:v>0.8571428571428571</c:v>
                </c:pt>
                <c:pt idx="151">
                  <c:v>2.7142857142857144</c:v>
                </c:pt>
                <c:pt idx="152">
                  <c:v>4.8571428571428568</c:v>
                </c:pt>
                <c:pt idx="153">
                  <c:v>6.4285714285714288</c:v>
                </c:pt>
                <c:pt idx="154">
                  <c:v>7.7142857142857144</c:v>
                </c:pt>
                <c:pt idx="155">
                  <c:v>9</c:v>
                </c:pt>
                <c:pt idx="156">
                  <c:v>9.2857142857142865</c:v>
                </c:pt>
                <c:pt idx="157">
                  <c:v>9.8571428571428577</c:v>
                </c:pt>
                <c:pt idx="158">
                  <c:v>9.4285714285714288</c:v>
                </c:pt>
                <c:pt idx="159">
                  <c:v>9.1428571428571423</c:v>
                </c:pt>
                <c:pt idx="160">
                  <c:v>8.7142857142857135</c:v>
                </c:pt>
                <c:pt idx="161">
                  <c:v>8</c:v>
                </c:pt>
                <c:pt idx="162">
                  <c:v>7.1428571428571432</c:v>
                </c:pt>
                <c:pt idx="163">
                  <c:v>7.2857142857142856</c:v>
                </c:pt>
                <c:pt idx="164">
                  <c:v>7.4285714285714288</c:v>
                </c:pt>
                <c:pt idx="165">
                  <c:v>6.5714285714285712</c:v>
                </c:pt>
                <c:pt idx="166">
                  <c:v>5.4285714285714288</c:v>
                </c:pt>
                <c:pt idx="167">
                  <c:v>5.4285714285714288</c:v>
                </c:pt>
                <c:pt idx="168">
                  <c:v>5.2857142857142856</c:v>
                </c:pt>
                <c:pt idx="169">
                  <c:v>5.1428571428571432</c:v>
                </c:pt>
                <c:pt idx="170">
                  <c:v>5.2857142857142856</c:v>
                </c:pt>
                <c:pt idx="171">
                  <c:v>5</c:v>
                </c:pt>
                <c:pt idx="172">
                  <c:v>5</c:v>
                </c:pt>
                <c:pt idx="173">
                  <c:v>4.5714285714285712</c:v>
                </c:pt>
                <c:pt idx="174">
                  <c:v>3.7142857142857144</c:v>
                </c:pt>
                <c:pt idx="175">
                  <c:v>4</c:v>
                </c:pt>
                <c:pt idx="176">
                  <c:v>4.4285714285714288</c:v>
                </c:pt>
                <c:pt idx="177">
                  <c:v>3.7142857142857144</c:v>
                </c:pt>
              </c:numCache>
            </c:numRef>
          </c:val>
          <c:smooth val="0"/>
          <c:extLst>
            <c:ext xmlns:c16="http://schemas.microsoft.com/office/drawing/2014/chart" uri="{C3380CC4-5D6E-409C-BE32-E72D297353CC}">
              <c16:uniqueId val="{00000009-FBD2-4BE5-BB44-E200FF3017D4}"/>
            </c:ext>
          </c:extLst>
        </c:ser>
        <c:ser>
          <c:idx val="11"/>
          <c:order val="10"/>
          <c:tx>
            <c:strRef>
              <c:f>Provinces!$C$116</c:f>
              <c:strCache>
                <c:ptCount val="1"/>
                <c:pt idx="0">
                  <c:v>Groningen</c:v>
                </c:pt>
              </c:strCache>
            </c:strRef>
          </c:tx>
          <c:spPr>
            <a:ln w="28575" cap="rnd">
              <a:solidFill>
                <a:srgbClr val="70AD47"/>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Provinces!$M$116:$HQ$116</c15:sqref>
                  </c15:fullRef>
                </c:ext>
              </c:extLst>
              <c:f>Provinces!$M$116:$GJ$116</c:f>
              <c:numCache>
                <c:formatCode>0</c:formatCode>
                <c:ptCount val="180"/>
                <c:pt idx="0">
                  <c:v>1.4285714285714286</c:v>
                </c:pt>
                <c:pt idx="1">
                  <c:v>0.14285714285714285</c:v>
                </c:pt>
                <c:pt idx="2">
                  <c:v>0.2857142857142857</c:v>
                </c:pt>
                <c:pt idx="3">
                  <c:v>0.2857142857142857</c:v>
                </c:pt>
                <c:pt idx="4">
                  <c:v>0.14285714285714285</c:v>
                </c:pt>
                <c:pt idx="5">
                  <c:v>-0.14285714285714285</c:v>
                </c:pt>
                <c:pt idx="6">
                  <c:v>0.42857142857142855</c:v>
                </c:pt>
                <c:pt idx="7">
                  <c:v>2.2857142857142856</c:v>
                </c:pt>
                <c:pt idx="8">
                  <c:v>5.7142857142857144</c:v>
                </c:pt>
                <c:pt idx="9">
                  <c:v>6.1428571428571432</c:v>
                </c:pt>
                <c:pt idx="10">
                  <c:v>6.8571428571428568</c:v>
                </c:pt>
                <c:pt idx="11">
                  <c:v>8.2857142857142865</c:v>
                </c:pt>
                <c:pt idx="12">
                  <c:v>8.2857142857142865</c:v>
                </c:pt>
                <c:pt idx="13">
                  <c:v>9.7142857142857135</c:v>
                </c:pt>
                <c:pt idx="14">
                  <c:v>12</c:v>
                </c:pt>
                <c:pt idx="15">
                  <c:v>11.428571428571429</c:v>
                </c:pt>
                <c:pt idx="16">
                  <c:v>12.428571428571429</c:v>
                </c:pt>
                <c:pt idx="17">
                  <c:v>12.142857142857142</c:v>
                </c:pt>
                <c:pt idx="18">
                  <c:v>11.285714285714286</c:v>
                </c:pt>
                <c:pt idx="19">
                  <c:v>12.857142857142858</c:v>
                </c:pt>
                <c:pt idx="20">
                  <c:v>12</c:v>
                </c:pt>
                <c:pt idx="21">
                  <c:v>8.5714285714285712</c:v>
                </c:pt>
                <c:pt idx="22">
                  <c:v>7.8571428571428568</c:v>
                </c:pt>
                <c:pt idx="23">
                  <c:v>7.2857142857142856</c:v>
                </c:pt>
                <c:pt idx="24">
                  <c:v>8</c:v>
                </c:pt>
                <c:pt idx="25">
                  <c:v>7.8571428571428568</c:v>
                </c:pt>
                <c:pt idx="26">
                  <c:v>7.2857142857142856</c:v>
                </c:pt>
                <c:pt idx="27">
                  <c:v>8</c:v>
                </c:pt>
                <c:pt idx="28">
                  <c:v>8.2857142857142865</c:v>
                </c:pt>
                <c:pt idx="29">
                  <c:v>9.1428571428571423</c:v>
                </c:pt>
                <c:pt idx="30">
                  <c:v>10.142857142857142</c:v>
                </c:pt>
                <c:pt idx="31">
                  <c:v>9.7142857142857135</c:v>
                </c:pt>
                <c:pt idx="32">
                  <c:v>10.285714285714286</c:v>
                </c:pt>
                <c:pt idx="33">
                  <c:v>9.4285714285714288</c:v>
                </c:pt>
                <c:pt idx="34">
                  <c:v>8.2857142857142865</c:v>
                </c:pt>
                <c:pt idx="35">
                  <c:v>7.8571428571428568</c:v>
                </c:pt>
                <c:pt idx="36">
                  <c:v>7</c:v>
                </c:pt>
                <c:pt idx="37">
                  <c:v>5.4285714285714288</c:v>
                </c:pt>
                <c:pt idx="38">
                  <c:v>4.7142857142857144</c:v>
                </c:pt>
                <c:pt idx="39">
                  <c:v>4.1428571428571432</c:v>
                </c:pt>
                <c:pt idx="40">
                  <c:v>4.5714285714285712</c:v>
                </c:pt>
                <c:pt idx="41">
                  <c:v>4.2857142857142856</c:v>
                </c:pt>
                <c:pt idx="42">
                  <c:v>4.1428571428571432</c:v>
                </c:pt>
                <c:pt idx="43">
                  <c:v>4.5714285714285712</c:v>
                </c:pt>
                <c:pt idx="44">
                  <c:v>4.5714285714285712</c:v>
                </c:pt>
                <c:pt idx="45">
                  <c:v>3.8571428571428572</c:v>
                </c:pt>
                <c:pt idx="46">
                  <c:v>3.2857142857142856</c:v>
                </c:pt>
                <c:pt idx="47">
                  <c:v>2.7142857142857144</c:v>
                </c:pt>
                <c:pt idx="48">
                  <c:v>2.4285714285714284</c:v>
                </c:pt>
                <c:pt idx="49">
                  <c:v>2.2857142857142856</c:v>
                </c:pt>
                <c:pt idx="50">
                  <c:v>1.4285714285714286</c:v>
                </c:pt>
                <c:pt idx="51">
                  <c:v>1</c:v>
                </c:pt>
                <c:pt idx="52">
                  <c:v>1</c:v>
                </c:pt>
                <c:pt idx="53">
                  <c:v>1.1428571428571428</c:v>
                </c:pt>
                <c:pt idx="54">
                  <c:v>1.5714285714285714</c:v>
                </c:pt>
                <c:pt idx="55">
                  <c:v>1.5714285714285714</c:v>
                </c:pt>
                <c:pt idx="56">
                  <c:v>1.2857142857142858</c:v>
                </c:pt>
                <c:pt idx="57">
                  <c:v>0.8571428571428571</c:v>
                </c:pt>
                <c:pt idx="58">
                  <c:v>0.8571428571428571</c:v>
                </c:pt>
                <c:pt idx="59">
                  <c:v>1</c:v>
                </c:pt>
                <c:pt idx="60">
                  <c:v>1.2857142857142858</c:v>
                </c:pt>
                <c:pt idx="61">
                  <c:v>0.8571428571428571</c:v>
                </c:pt>
                <c:pt idx="62">
                  <c:v>0.7142857142857143</c:v>
                </c:pt>
                <c:pt idx="63">
                  <c:v>0.7142857142857143</c:v>
                </c:pt>
                <c:pt idx="64">
                  <c:v>0.7142857142857143</c:v>
                </c:pt>
                <c:pt idx="65">
                  <c:v>0.7142857142857143</c:v>
                </c:pt>
                <c:pt idx="66">
                  <c:v>0.5714285714285714</c:v>
                </c:pt>
                <c:pt idx="67">
                  <c:v>0.14285714285714285</c:v>
                </c:pt>
                <c:pt idx="68">
                  <c:v>0.14285714285714285</c:v>
                </c:pt>
                <c:pt idx="69">
                  <c:v>0.14285714285714285</c:v>
                </c:pt>
                <c:pt idx="70">
                  <c:v>0.2857142857142857</c:v>
                </c:pt>
                <c:pt idx="71">
                  <c:v>0.2857142857142857</c:v>
                </c:pt>
                <c:pt idx="72">
                  <c:v>0.2857142857142857</c:v>
                </c:pt>
                <c:pt idx="73">
                  <c:v>0.2857142857142857</c:v>
                </c:pt>
                <c:pt idx="74">
                  <c:v>0.2857142857142857</c:v>
                </c:pt>
                <c:pt idx="75">
                  <c:v>0.2857142857142857</c:v>
                </c:pt>
                <c:pt idx="76">
                  <c:v>0.2857142857142857</c:v>
                </c:pt>
                <c:pt idx="77">
                  <c:v>0.14285714285714285</c:v>
                </c:pt>
                <c:pt idx="78">
                  <c:v>0.14285714285714285</c:v>
                </c:pt>
                <c:pt idx="79">
                  <c:v>0.2857142857142857</c:v>
                </c:pt>
                <c:pt idx="80">
                  <c:v>0.42857142857142855</c:v>
                </c:pt>
                <c:pt idx="81">
                  <c:v>0.42857142857142855</c:v>
                </c:pt>
                <c:pt idx="82">
                  <c:v>0.42857142857142855</c:v>
                </c:pt>
                <c:pt idx="83">
                  <c:v>0.42857142857142855</c:v>
                </c:pt>
                <c:pt idx="84">
                  <c:v>0.42857142857142855</c:v>
                </c:pt>
                <c:pt idx="85">
                  <c:v>0.42857142857142855</c:v>
                </c:pt>
                <c:pt idx="86">
                  <c:v>0.5714285714285714</c:v>
                </c:pt>
                <c:pt idx="87">
                  <c:v>0.42857142857142855</c:v>
                </c:pt>
                <c:pt idx="88">
                  <c:v>0.42857142857142855</c:v>
                </c:pt>
                <c:pt idx="89">
                  <c:v>0.42857142857142855</c:v>
                </c:pt>
                <c:pt idx="90">
                  <c:v>0.42857142857142855</c:v>
                </c:pt>
                <c:pt idx="91">
                  <c:v>0.42857142857142855</c:v>
                </c:pt>
                <c:pt idx="92">
                  <c:v>0.5714285714285714</c:v>
                </c:pt>
                <c:pt idx="93">
                  <c:v>0.2857142857142857</c:v>
                </c:pt>
                <c:pt idx="94">
                  <c:v>0.5714285714285714</c:v>
                </c:pt>
                <c:pt idx="95">
                  <c:v>0.5714285714285714</c:v>
                </c:pt>
                <c:pt idx="96">
                  <c:v>0.5714285714285714</c:v>
                </c:pt>
                <c:pt idx="97">
                  <c:v>0.7142857142857143</c:v>
                </c:pt>
                <c:pt idx="98">
                  <c:v>0.8571428571428571</c:v>
                </c:pt>
                <c:pt idx="99">
                  <c:v>0.7142857142857143</c:v>
                </c:pt>
                <c:pt idx="100">
                  <c:v>0.7142857142857143</c:v>
                </c:pt>
                <c:pt idx="101">
                  <c:v>0.42857142857142855</c:v>
                </c:pt>
                <c:pt idx="102">
                  <c:v>0.42857142857142855</c:v>
                </c:pt>
                <c:pt idx="103">
                  <c:v>0.42857142857142855</c:v>
                </c:pt>
                <c:pt idx="104">
                  <c:v>0.7142857142857143</c:v>
                </c:pt>
                <c:pt idx="105">
                  <c:v>0.42857142857142855</c:v>
                </c:pt>
                <c:pt idx="106">
                  <c:v>0.42857142857142855</c:v>
                </c:pt>
                <c:pt idx="107">
                  <c:v>0.42857142857142855</c:v>
                </c:pt>
                <c:pt idx="108">
                  <c:v>0.42857142857142855</c:v>
                </c:pt>
                <c:pt idx="109">
                  <c:v>0.42857142857142855</c:v>
                </c:pt>
                <c:pt idx="110">
                  <c:v>0.42857142857142855</c:v>
                </c:pt>
                <c:pt idx="111">
                  <c:v>0</c:v>
                </c:pt>
                <c:pt idx="112">
                  <c:v>0</c:v>
                </c:pt>
                <c:pt idx="113">
                  <c:v>0</c:v>
                </c:pt>
                <c:pt idx="114">
                  <c:v>0</c:v>
                </c:pt>
                <c:pt idx="115">
                  <c:v>0.2857142857142857</c:v>
                </c:pt>
                <c:pt idx="116">
                  <c:v>0.2857142857142857</c:v>
                </c:pt>
                <c:pt idx="117">
                  <c:v>0.2857142857142857</c:v>
                </c:pt>
                <c:pt idx="118">
                  <c:v>0.42857142857142855</c:v>
                </c:pt>
                <c:pt idx="119">
                  <c:v>0.5714285714285714</c:v>
                </c:pt>
                <c:pt idx="120">
                  <c:v>0.5714285714285714</c:v>
                </c:pt>
                <c:pt idx="121">
                  <c:v>0.7142857142857143</c:v>
                </c:pt>
                <c:pt idx="122">
                  <c:v>0.42857142857142855</c:v>
                </c:pt>
                <c:pt idx="123">
                  <c:v>0.42857142857142855</c:v>
                </c:pt>
                <c:pt idx="124">
                  <c:v>0.42857142857142855</c:v>
                </c:pt>
                <c:pt idx="125">
                  <c:v>0.2857142857142857</c:v>
                </c:pt>
                <c:pt idx="126">
                  <c:v>0.14285714285714285</c:v>
                </c:pt>
                <c:pt idx="127">
                  <c:v>0.14285714285714285</c:v>
                </c:pt>
                <c:pt idx="128">
                  <c:v>0</c:v>
                </c:pt>
                <c:pt idx="129">
                  <c:v>0.14285714285714285</c:v>
                </c:pt>
                <c:pt idx="130">
                  <c:v>0.14285714285714285</c:v>
                </c:pt>
                <c:pt idx="131">
                  <c:v>0.2857142857142857</c:v>
                </c:pt>
                <c:pt idx="132">
                  <c:v>0.2857142857142857</c:v>
                </c:pt>
                <c:pt idx="133">
                  <c:v>0.2857142857142857</c:v>
                </c:pt>
                <c:pt idx="134">
                  <c:v>0.42857142857142855</c:v>
                </c:pt>
                <c:pt idx="135">
                  <c:v>0.7142857142857143</c:v>
                </c:pt>
                <c:pt idx="136">
                  <c:v>1</c:v>
                </c:pt>
                <c:pt idx="137">
                  <c:v>1.2857142857142858</c:v>
                </c:pt>
                <c:pt idx="138">
                  <c:v>1.4285714285714286</c:v>
                </c:pt>
                <c:pt idx="139">
                  <c:v>1.5714285714285714</c:v>
                </c:pt>
                <c:pt idx="140">
                  <c:v>1.8571428571428572</c:v>
                </c:pt>
                <c:pt idx="141">
                  <c:v>2.1428571428571428</c:v>
                </c:pt>
                <c:pt idx="142">
                  <c:v>2.2857142857142856</c:v>
                </c:pt>
                <c:pt idx="143">
                  <c:v>2.5714285714285716</c:v>
                </c:pt>
                <c:pt idx="144">
                  <c:v>2.7142857142857144</c:v>
                </c:pt>
                <c:pt idx="145">
                  <c:v>3.4285714285714284</c:v>
                </c:pt>
                <c:pt idx="146">
                  <c:v>4</c:v>
                </c:pt>
                <c:pt idx="147">
                  <c:v>4.5714285714285712</c:v>
                </c:pt>
                <c:pt idx="148">
                  <c:v>5.1428571428571432</c:v>
                </c:pt>
                <c:pt idx="149">
                  <c:v>5.7142857142857144</c:v>
                </c:pt>
                <c:pt idx="150">
                  <c:v>6</c:v>
                </c:pt>
                <c:pt idx="151">
                  <c:v>6.8571428571428568</c:v>
                </c:pt>
                <c:pt idx="152">
                  <c:v>6.5714285714285712</c:v>
                </c:pt>
                <c:pt idx="153">
                  <c:v>7.2857142857142856</c:v>
                </c:pt>
                <c:pt idx="154">
                  <c:v>8.2857142857142865</c:v>
                </c:pt>
                <c:pt idx="155">
                  <c:v>9</c:v>
                </c:pt>
                <c:pt idx="156">
                  <c:v>9.1428571428571423</c:v>
                </c:pt>
                <c:pt idx="157">
                  <c:v>9.5714285714285712</c:v>
                </c:pt>
                <c:pt idx="158">
                  <c:v>9.7142857142857135</c:v>
                </c:pt>
                <c:pt idx="159">
                  <c:v>10.571428571428571</c:v>
                </c:pt>
                <c:pt idx="160">
                  <c:v>9.8571428571428577</c:v>
                </c:pt>
                <c:pt idx="161">
                  <c:v>9.1428571428571423</c:v>
                </c:pt>
                <c:pt idx="162">
                  <c:v>8.4285714285714288</c:v>
                </c:pt>
                <c:pt idx="163">
                  <c:v>8.5714285714285712</c:v>
                </c:pt>
                <c:pt idx="164">
                  <c:v>8</c:v>
                </c:pt>
                <c:pt idx="165">
                  <c:v>7</c:v>
                </c:pt>
                <c:pt idx="166">
                  <c:v>6.1428571428571432</c:v>
                </c:pt>
                <c:pt idx="167">
                  <c:v>6.1428571428571432</c:v>
                </c:pt>
                <c:pt idx="168">
                  <c:v>5.8571428571428568</c:v>
                </c:pt>
                <c:pt idx="169">
                  <c:v>6.2857142857142856</c:v>
                </c:pt>
                <c:pt idx="170">
                  <c:v>5.5714285714285712</c:v>
                </c:pt>
                <c:pt idx="171">
                  <c:v>5</c:v>
                </c:pt>
                <c:pt idx="172">
                  <c:v>5.7142857142857144</c:v>
                </c:pt>
                <c:pt idx="173">
                  <c:v>5.2857142857142856</c:v>
                </c:pt>
                <c:pt idx="174">
                  <c:v>5.1428571428571432</c:v>
                </c:pt>
                <c:pt idx="175">
                  <c:v>5.4285714285714288</c:v>
                </c:pt>
                <c:pt idx="176">
                  <c:v>5</c:v>
                </c:pt>
                <c:pt idx="177">
                  <c:v>5.4285714285714288</c:v>
                </c:pt>
              </c:numCache>
            </c:numRef>
          </c:val>
          <c:smooth val="0"/>
          <c:extLst>
            <c:ext xmlns:c16="http://schemas.microsoft.com/office/drawing/2014/chart" uri="{C3380CC4-5D6E-409C-BE32-E72D297353CC}">
              <c16:uniqueId val="{0000000A-FBD2-4BE5-BB44-E200FF3017D4}"/>
            </c:ext>
          </c:extLst>
        </c:ser>
        <c:ser>
          <c:idx val="0"/>
          <c:order val="11"/>
          <c:tx>
            <c:strRef>
              <c:f>Provinces!$C$117</c:f>
              <c:strCache>
                <c:ptCount val="1"/>
                <c:pt idx="0">
                  <c:v>Drenthe</c:v>
                </c:pt>
              </c:strCache>
            </c:strRef>
          </c:tx>
          <c:spPr>
            <a:ln w="28575" cap="rnd">
              <a:solidFill>
                <a:schemeClr val="tx1">
                  <a:lumMod val="50000"/>
                  <a:lumOff val="50000"/>
                </a:schemeClr>
              </a:solidFill>
              <a:round/>
            </a:ln>
            <a:effectLst/>
          </c:spPr>
          <c:marker>
            <c:symbol val="none"/>
          </c:marker>
          <c:dLbls>
            <c:delete val="1"/>
          </c:dLbls>
          <c:cat>
            <c:numRef>
              <c:extLst>
                <c:ext xmlns:c15="http://schemas.microsoft.com/office/drawing/2012/chart" uri="{02D57815-91ED-43cb-92C2-25804820EDAC}">
                  <c15:fullRef>
                    <c15:sqref>Provinces!$M$105:$HQ$105</c15:sqref>
                  </c15:fullRef>
                </c:ext>
              </c:extLst>
              <c:f>Provinces!$M$105:$GJ$105</c:f>
              <c:numCache>
                <c:formatCode>d\-mmm</c:formatCode>
                <c:ptCount val="180"/>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pt idx="76">
                  <c:v>43978</c:v>
                </c:pt>
                <c:pt idx="77">
                  <c:v>43979</c:v>
                </c:pt>
                <c:pt idx="78">
                  <c:v>43980</c:v>
                </c:pt>
                <c:pt idx="79">
                  <c:v>43981</c:v>
                </c:pt>
                <c:pt idx="80">
                  <c:v>43982</c:v>
                </c:pt>
                <c:pt idx="81">
                  <c:v>43983</c:v>
                </c:pt>
                <c:pt idx="82">
                  <c:v>43984</c:v>
                </c:pt>
                <c:pt idx="83">
                  <c:v>43985</c:v>
                </c:pt>
                <c:pt idx="84">
                  <c:v>43986</c:v>
                </c:pt>
                <c:pt idx="85">
                  <c:v>43987</c:v>
                </c:pt>
                <c:pt idx="86">
                  <c:v>43988</c:v>
                </c:pt>
                <c:pt idx="87">
                  <c:v>43989</c:v>
                </c:pt>
                <c:pt idx="88">
                  <c:v>43990</c:v>
                </c:pt>
                <c:pt idx="89">
                  <c:v>43991</c:v>
                </c:pt>
                <c:pt idx="90">
                  <c:v>43992</c:v>
                </c:pt>
                <c:pt idx="91">
                  <c:v>43993</c:v>
                </c:pt>
                <c:pt idx="92">
                  <c:v>43994</c:v>
                </c:pt>
                <c:pt idx="93">
                  <c:v>43995</c:v>
                </c:pt>
                <c:pt idx="94">
                  <c:v>43996</c:v>
                </c:pt>
                <c:pt idx="95">
                  <c:v>43997</c:v>
                </c:pt>
                <c:pt idx="96">
                  <c:v>43998</c:v>
                </c:pt>
                <c:pt idx="97">
                  <c:v>43999</c:v>
                </c:pt>
                <c:pt idx="98">
                  <c:v>44000</c:v>
                </c:pt>
                <c:pt idx="99">
                  <c:v>44001</c:v>
                </c:pt>
                <c:pt idx="100">
                  <c:v>44002</c:v>
                </c:pt>
                <c:pt idx="101">
                  <c:v>44003</c:v>
                </c:pt>
                <c:pt idx="102">
                  <c:v>44004</c:v>
                </c:pt>
                <c:pt idx="103">
                  <c:v>44005</c:v>
                </c:pt>
                <c:pt idx="104">
                  <c:v>44006</c:v>
                </c:pt>
                <c:pt idx="105">
                  <c:v>44007</c:v>
                </c:pt>
                <c:pt idx="106">
                  <c:v>44008</c:v>
                </c:pt>
                <c:pt idx="107">
                  <c:v>44009</c:v>
                </c:pt>
                <c:pt idx="108">
                  <c:v>44010</c:v>
                </c:pt>
                <c:pt idx="109">
                  <c:v>44011</c:v>
                </c:pt>
                <c:pt idx="110">
                  <c:v>44012</c:v>
                </c:pt>
                <c:pt idx="111">
                  <c:v>44013</c:v>
                </c:pt>
                <c:pt idx="112">
                  <c:v>44014</c:v>
                </c:pt>
                <c:pt idx="113">
                  <c:v>44015</c:v>
                </c:pt>
                <c:pt idx="114">
                  <c:v>44016</c:v>
                </c:pt>
                <c:pt idx="115">
                  <c:v>44017</c:v>
                </c:pt>
                <c:pt idx="116">
                  <c:v>44018</c:v>
                </c:pt>
                <c:pt idx="117">
                  <c:v>44019</c:v>
                </c:pt>
                <c:pt idx="118">
                  <c:v>44020</c:v>
                </c:pt>
                <c:pt idx="119">
                  <c:v>44021</c:v>
                </c:pt>
                <c:pt idx="120">
                  <c:v>44022</c:v>
                </c:pt>
                <c:pt idx="121">
                  <c:v>44023</c:v>
                </c:pt>
                <c:pt idx="122">
                  <c:v>44024</c:v>
                </c:pt>
                <c:pt idx="123">
                  <c:v>44025</c:v>
                </c:pt>
                <c:pt idx="124">
                  <c:v>44026</c:v>
                </c:pt>
                <c:pt idx="125">
                  <c:v>44027</c:v>
                </c:pt>
                <c:pt idx="126">
                  <c:v>44028</c:v>
                </c:pt>
                <c:pt idx="127">
                  <c:v>44029</c:v>
                </c:pt>
                <c:pt idx="128">
                  <c:v>44030</c:v>
                </c:pt>
                <c:pt idx="129">
                  <c:v>44031</c:v>
                </c:pt>
                <c:pt idx="130">
                  <c:v>44032</c:v>
                </c:pt>
                <c:pt idx="131">
                  <c:v>44033</c:v>
                </c:pt>
                <c:pt idx="132">
                  <c:v>44034</c:v>
                </c:pt>
                <c:pt idx="133">
                  <c:v>44035</c:v>
                </c:pt>
                <c:pt idx="134">
                  <c:v>44036</c:v>
                </c:pt>
                <c:pt idx="135">
                  <c:v>44037</c:v>
                </c:pt>
                <c:pt idx="136">
                  <c:v>44038</c:v>
                </c:pt>
                <c:pt idx="137">
                  <c:v>44039</c:v>
                </c:pt>
                <c:pt idx="138">
                  <c:v>44040</c:v>
                </c:pt>
                <c:pt idx="139">
                  <c:v>44041</c:v>
                </c:pt>
                <c:pt idx="140">
                  <c:v>44042</c:v>
                </c:pt>
                <c:pt idx="141">
                  <c:v>44043</c:v>
                </c:pt>
                <c:pt idx="142">
                  <c:v>44044</c:v>
                </c:pt>
                <c:pt idx="143">
                  <c:v>44045</c:v>
                </c:pt>
                <c:pt idx="144">
                  <c:v>44046</c:v>
                </c:pt>
                <c:pt idx="145">
                  <c:v>44047</c:v>
                </c:pt>
                <c:pt idx="146">
                  <c:v>44048</c:v>
                </c:pt>
                <c:pt idx="147">
                  <c:v>44049</c:v>
                </c:pt>
                <c:pt idx="148">
                  <c:v>44050</c:v>
                </c:pt>
                <c:pt idx="149">
                  <c:v>44051</c:v>
                </c:pt>
                <c:pt idx="150">
                  <c:v>44052</c:v>
                </c:pt>
                <c:pt idx="151">
                  <c:v>44053</c:v>
                </c:pt>
                <c:pt idx="152">
                  <c:v>44054</c:v>
                </c:pt>
                <c:pt idx="153">
                  <c:v>44055</c:v>
                </c:pt>
                <c:pt idx="154">
                  <c:v>44056</c:v>
                </c:pt>
                <c:pt idx="155">
                  <c:v>44057</c:v>
                </c:pt>
                <c:pt idx="156">
                  <c:v>44058</c:v>
                </c:pt>
                <c:pt idx="157">
                  <c:v>44059</c:v>
                </c:pt>
                <c:pt idx="158">
                  <c:v>44060</c:v>
                </c:pt>
                <c:pt idx="159">
                  <c:v>44061</c:v>
                </c:pt>
                <c:pt idx="160">
                  <c:v>44062</c:v>
                </c:pt>
                <c:pt idx="161">
                  <c:v>44063</c:v>
                </c:pt>
                <c:pt idx="162">
                  <c:v>44064</c:v>
                </c:pt>
                <c:pt idx="163">
                  <c:v>44065</c:v>
                </c:pt>
                <c:pt idx="164">
                  <c:v>44066</c:v>
                </c:pt>
                <c:pt idx="165">
                  <c:v>44067</c:v>
                </c:pt>
                <c:pt idx="166">
                  <c:v>44068</c:v>
                </c:pt>
                <c:pt idx="167">
                  <c:v>44069</c:v>
                </c:pt>
                <c:pt idx="168">
                  <c:v>44070</c:v>
                </c:pt>
                <c:pt idx="169">
                  <c:v>44071</c:v>
                </c:pt>
                <c:pt idx="170">
                  <c:v>44072</c:v>
                </c:pt>
                <c:pt idx="171">
                  <c:v>44073</c:v>
                </c:pt>
                <c:pt idx="172">
                  <c:v>44074</c:v>
                </c:pt>
                <c:pt idx="173">
                  <c:v>44075</c:v>
                </c:pt>
                <c:pt idx="174">
                  <c:v>44076</c:v>
                </c:pt>
                <c:pt idx="175">
                  <c:v>44077</c:v>
                </c:pt>
                <c:pt idx="176">
                  <c:v>44078</c:v>
                </c:pt>
                <c:pt idx="177">
                  <c:v>44079</c:v>
                </c:pt>
                <c:pt idx="178">
                  <c:v>44080</c:v>
                </c:pt>
                <c:pt idx="179">
                  <c:v>44081</c:v>
                </c:pt>
              </c:numCache>
            </c:numRef>
          </c:cat>
          <c:val>
            <c:numRef>
              <c:extLst>
                <c:ext xmlns:c15="http://schemas.microsoft.com/office/drawing/2012/chart" uri="{02D57815-91ED-43cb-92C2-25804820EDAC}">
                  <c15:fullRef>
                    <c15:sqref>Provinces!$M$117:$HQ$117</c15:sqref>
                  </c15:fullRef>
                </c:ext>
              </c:extLst>
              <c:f>Provinces!$M$117:$GJ$117</c:f>
              <c:numCache>
                <c:formatCode>0</c:formatCode>
                <c:ptCount val="180"/>
                <c:pt idx="0">
                  <c:v>0.42857142857142855</c:v>
                </c:pt>
                <c:pt idx="1">
                  <c:v>2</c:v>
                </c:pt>
                <c:pt idx="2">
                  <c:v>2.2857142857142856</c:v>
                </c:pt>
                <c:pt idx="3">
                  <c:v>2.2857142857142856</c:v>
                </c:pt>
                <c:pt idx="4">
                  <c:v>2.4285714285714284</c:v>
                </c:pt>
                <c:pt idx="5">
                  <c:v>2.7142857142857144</c:v>
                </c:pt>
                <c:pt idx="6">
                  <c:v>3.4285714285714284</c:v>
                </c:pt>
                <c:pt idx="7">
                  <c:v>3.4285714285714284</c:v>
                </c:pt>
                <c:pt idx="8">
                  <c:v>3.5714285714285716</c:v>
                </c:pt>
                <c:pt idx="9">
                  <c:v>3.2857142857142856</c:v>
                </c:pt>
                <c:pt idx="10">
                  <c:v>3.8571428571428572</c:v>
                </c:pt>
                <c:pt idx="11">
                  <c:v>4.7142857142857144</c:v>
                </c:pt>
                <c:pt idx="12">
                  <c:v>5.2857142857142856</c:v>
                </c:pt>
                <c:pt idx="13">
                  <c:v>5.2857142857142856</c:v>
                </c:pt>
                <c:pt idx="14">
                  <c:v>6.5714285714285712</c:v>
                </c:pt>
                <c:pt idx="15">
                  <c:v>6.1428571428571432</c:v>
                </c:pt>
                <c:pt idx="16">
                  <c:v>8.5714285714285712</c:v>
                </c:pt>
                <c:pt idx="17">
                  <c:v>10.142857142857142</c:v>
                </c:pt>
                <c:pt idx="18">
                  <c:v>9.7142857142857135</c:v>
                </c:pt>
                <c:pt idx="19">
                  <c:v>10.142857142857142</c:v>
                </c:pt>
                <c:pt idx="20">
                  <c:v>12.428571428571429</c:v>
                </c:pt>
                <c:pt idx="21">
                  <c:v>12.857142857142858</c:v>
                </c:pt>
                <c:pt idx="22">
                  <c:v>13.142857142857142</c:v>
                </c:pt>
                <c:pt idx="23">
                  <c:v>13.571428571428571</c:v>
                </c:pt>
                <c:pt idx="24">
                  <c:v>13.714285714285714</c:v>
                </c:pt>
                <c:pt idx="25">
                  <c:v>14.285714285714286</c:v>
                </c:pt>
                <c:pt idx="26">
                  <c:v>13.428571428571429</c:v>
                </c:pt>
                <c:pt idx="27">
                  <c:v>12.428571428571429</c:v>
                </c:pt>
                <c:pt idx="28">
                  <c:v>12.857142857142858</c:v>
                </c:pt>
                <c:pt idx="29">
                  <c:v>14.714285714285714</c:v>
                </c:pt>
                <c:pt idx="30">
                  <c:v>14.857142857142858</c:v>
                </c:pt>
                <c:pt idx="31">
                  <c:v>14.714285714285714</c:v>
                </c:pt>
                <c:pt idx="32">
                  <c:v>14.857142857142858</c:v>
                </c:pt>
                <c:pt idx="33">
                  <c:v>15.285714285714286</c:v>
                </c:pt>
                <c:pt idx="34">
                  <c:v>14.285714285714286</c:v>
                </c:pt>
                <c:pt idx="35">
                  <c:v>13.285714285714286</c:v>
                </c:pt>
                <c:pt idx="36">
                  <c:v>11.714285714285714</c:v>
                </c:pt>
                <c:pt idx="37">
                  <c:v>11.285714285714286</c:v>
                </c:pt>
                <c:pt idx="38">
                  <c:v>10.857142857142858</c:v>
                </c:pt>
                <c:pt idx="39">
                  <c:v>10.857142857142858</c:v>
                </c:pt>
                <c:pt idx="40">
                  <c:v>10.714285714285714</c:v>
                </c:pt>
                <c:pt idx="41">
                  <c:v>10.428571428571429</c:v>
                </c:pt>
                <c:pt idx="42">
                  <c:v>11.142857142857142</c:v>
                </c:pt>
                <c:pt idx="43">
                  <c:v>11.571428571428571</c:v>
                </c:pt>
                <c:pt idx="44">
                  <c:v>10.714285714285714</c:v>
                </c:pt>
                <c:pt idx="45">
                  <c:v>9</c:v>
                </c:pt>
                <c:pt idx="46">
                  <c:v>9.4285714285714288</c:v>
                </c:pt>
                <c:pt idx="47">
                  <c:v>8.7142857142857135</c:v>
                </c:pt>
                <c:pt idx="48">
                  <c:v>8.5714285714285712</c:v>
                </c:pt>
                <c:pt idx="49">
                  <c:v>7.1428571428571432</c:v>
                </c:pt>
                <c:pt idx="50">
                  <c:v>5.1428571428571432</c:v>
                </c:pt>
                <c:pt idx="51">
                  <c:v>4.2857142857142856</c:v>
                </c:pt>
                <c:pt idx="52">
                  <c:v>4.4285714285714288</c:v>
                </c:pt>
                <c:pt idx="53">
                  <c:v>3.2857142857142856</c:v>
                </c:pt>
                <c:pt idx="54">
                  <c:v>3.8571428571428572</c:v>
                </c:pt>
                <c:pt idx="55">
                  <c:v>3.5714285714285716</c:v>
                </c:pt>
                <c:pt idx="56">
                  <c:v>2.7142857142857144</c:v>
                </c:pt>
                <c:pt idx="57">
                  <c:v>2.5714285714285716</c:v>
                </c:pt>
                <c:pt idx="58">
                  <c:v>1.8571428571428572</c:v>
                </c:pt>
                <c:pt idx="59">
                  <c:v>1.8571428571428572</c:v>
                </c:pt>
                <c:pt idx="60">
                  <c:v>1.4285714285714286</c:v>
                </c:pt>
                <c:pt idx="61">
                  <c:v>1</c:v>
                </c:pt>
                <c:pt idx="62">
                  <c:v>0.8571428571428571</c:v>
                </c:pt>
                <c:pt idx="63">
                  <c:v>0.8571428571428571</c:v>
                </c:pt>
                <c:pt idx="64">
                  <c:v>0.8571428571428571</c:v>
                </c:pt>
                <c:pt idx="65">
                  <c:v>0.7142857142857143</c:v>
                </c:pt>
                <c:pt idx="66" formatCode="0.0">
                  <c:v>0.5714285714285714</c:v>
                </c:pt>
                <c:pt idx="67" formatCode="0.00">
                  <c:v>0.5714285714285714</c:v>
                </c:pt>
                <c:pt idx="68" formatCode="0.00">
                  <c:v>0.42857142857142855</c:v>
                </c:pt>
                <c:pt idx="69" formatCode="0.00">
                  <c:v>0.5714285714285714</c:v>
                </c:pt>
                <c:pt idx="70" formatCode="0.00">
                  <c:v>0.5714285714285714</c:v>
                </c:pt>
                <c:pt idx="71" formatCode="0.00">
                  <c:v>0.7142857142857143</c:v>
                </c:pt>
                <c:pt idx="72" formatCode="0.00">
                  <c:v>1.1428571428571428</c:v>
                </c:pt>
                <c:pt idx="73" formatCode="0.00">
                  <c:v>1.1428571428571428</c:v>
                </c:pt>
                <c:pt idx="74" formatCode="0.00">
                  <c:v>1.1428571428571428</c:v>
                </c:pt>
                <c:pt idx="75" formatCode="0.00">
                  <c:v>1.1428571428571428</c:v>
                </c:pt>
                <c:pt idx="76" formatCode="0.00">
                  <c:v>0.8571428571428571</c:v>
                </c:pt>
                <c:pt idx="77" formatCode="0.00">
                  <c:v>0.8571428571428571</c:v>
                </c:pt>
                <c:pt idx="78" formatCode="0.00">
                  <c:v>0.5714285714285714</c:v>
                </c:pt>
                <c:pt idx="79" formatCode="0.00">
                  <c:v>0.14285714285714285</c:v>
                </c:pt>
                <c:pt idx="80" formatCode="0.00">
                  <c:v>0.7142857142857143</c:v>
                </c:pt>
                <c:pt idx="81" formatCode="0.00">
                  <c:v>0.5714285714285714</c:v>
                </c:pt>
                <c:pt idx="82" formatCode="0.00">
                  <c:v>0.8571428571428571</c:v>
                </c:pt>
                <c:pt idx="83" formatCode="0.00">
                  <c:v>0.8571428571428571</c:v>
                </c:pt>
                <c:pt idx="84" formatCode="0.00">
                  <c:v>1.1428571428571428</c:v>
                </c:pt>
                <c:pt idx="85" formatCode="0.00">
                  <c:v>1.5714285714285714</c:v>
                </c:pt>
                <c:pt idx="86" formatCode="0.00">
                  <c:v>1.7142857142857142</c:v>
                </c:pt>
                <c:pt idx="87" formatCode="0.00">
                  <c:v>1.7142857142857142</c:v>
                </c:pt>
                <c:pt idx="88" formatCode="0.00">
                  <c:v>1.7142857142857142</c:v>
                </c:pt>
                <c:pt idx="89" formatCode="0.00">
                  <c:v>1.4285714285714286</c:v>
                </c:pt>
                <c:pt idx="90" formatCode="0.00">
                  <c:v>1.5714285714285714</c:v>
                </c:pt>
                <c:pt idx="91" formatCode="0.00">
                  <c:v>1.5714285714285714</c:v>
                </c:pt>
                <c:pt idx="92" formatCode="0.00">
                  <c:v>1</c:v>
                </c:pt>
                <c:pt idx="93" formatCode="0.00">
                  <c:v>0.8571428571428571</c:v>
                </c:pt>
                <c:pt idx="94" formatCode="0.00">
                  <c:v>0.7142857142857143</c:v>
                </c:pt>
                <c:pt idx="95" formatCode="0.00">
                  <c:v>0.8571428571428571</c:v>
                </c:pt>
                <c:pt idx="96" formatCode="0.00">
                  <c:v>0.8571428571428571</c:v>
                </c:pt>
                <c:pt idx="97" formatCode="0.00">
                  <c:v>1</c:v>
                </c:pt>
                <c:pt idx="98" formatCode="0.00">
                  <c:v>0.8571428571428571</c:v>
                </c:pt>
                <c:pt idx="99" formatCode="0.00">
                  <c:v>1</c:v>
                </c:pt>
                <c:pt idx="100" formatCode="0.00">
                  <c:v>1.1428571428571428</c:v>
                </c:pt>
                <c:pt idx="101" formatCode="0.00">
                  <c:v>0.7142857142857143</c:v>
                </c:pt>
                <c:pt idx="102" formatCode="0.00">
                  <c:v>0.5714285714285714</c:v>
                </c:pt>
                <c:pt idx="103" formatCode="0.00">
                  <c:v>0.5714285714285714</c:v>
                </c:pt>
                <c:pt idx="104" formatCode="0.00">
                  <c:v>0.2857142857142857</c:v>
                </c:pt>
                <c:pt idx="105" formatCode="0.00">
                  <c:v>0.14285714285714285</c:v>
                </c:pt>
                <c:pt idx="106" formatCode="0.00">
                  <c:v>0.14285714285714285</c:v>
                </c:pt>
                <c:pt idx="107" formatCode="0.00">
                  <c:v>0</c:v>
                </c:pt>
                <c:pt idx="108" formatCode="0.00">
                  <c:v>0</c:v>
                </c:pt>
                <c:pt idx="109" formatCode="0.00">
                  <c:v>0</c:v>
                </c:pt>
                <c:pt idx="110" formatCode="0.00">
                  <c:v>0</c:v>
                </c:pt>
                <c:pt idx="111" formatCode="0.00">
                  <c:v>0</c:v>
                </c:pt>
                <c:pt idx="112" formatCode="0.00">
                  <c:v>0.14285714285714285</c:v>
                </c:pt>
                <c:pt idx="113" formatCode="0.00">
                  <c:v>0.14285714285714285</c:v>
                </c:pt>
                <c:pt idx="114" formatCode="0.00">
                  <c:v>-0.14285714285714285</c:v>
                </c:pt>
                <c:pt idx="115" formatCode="0.00">
                  <c:v>-0.14285714285714285</c:v>
                </c:pt>
                <c:pt idx="116" formatCode="0.00">
                  <c:v>-0.2857142857142857</c:v>
                </c:pt>
                <c:pt idx="117" formatCode="0.00">
                  <c:v>-0.2857142857142857</c:v>
                </c:pt>
                <c:pt idx="118" formatCode="0.00">
                  <c:v>-0.14285714285714285</c:v>
                </c:pt>
                <c:pt idx="119" formatCode="0.00">
                  <c:v>-0.42857142857142855</c:v>
                </c:pt>
                <c:pt idx="120" formatCode="0.00">
                  <c:v>-0.2857142857142857</c:v>
                </c:pt>
                <c:pt idx="121" formatCode="0.00">
                  <c:v>0</c:v>
                </c:pt>
                <c:pt idx="122" formatCode="0.00">
                  <c:v>0</c:v>
                </c:pt>
                <c:pt idx="123">
                  <c:v>0.14285714285714285</c:v>
                </c:pt>
                <c:pt idx="124">
                  <c:v>0.14285714285714285</c:v>
                </c:pt>
                <c:pt idx="125">
                  <c:v>0.2857142857142857</c:v>
                </c:pt>
                <c:pt idx="126">
                  <c:v>0.42857142857142855</c:v>
                </c:pt>
                <c:pt idx="127">
                  <c:v>0.5714285714285714</c:v>
                </c:pt>
                <c:pt idx="128">
                  <c:v>1</c:v>
                </c:pt>
                <c:pt idx="129">
                  <c:v>1</c:v>
                </c:pt>
                <c:pt idx="130">
                  <c:v>1</c:v>
                </c:pt>
                <c:pt idx="131">
                  <c:v>1.1428571428571428</c:v>
                </c:pt>
                <c:pt idx="132">
                  <c:v>1.1428571428571428</c:v>
                </c:pt>
                <c:pt idx="133">
                  <c:v>1.5714285714285714</c:v>
                </c:pt>
                <c:pt idx="134">
                  <c:v>1.4285714285714286</c:v>
                </c:pt>
                <c:pt idx="135">
                  <c:v>1.2857142857142858</c:v>
                </c:pt>
                <c:pt idx="136">
                  <c:v>1.4285714285714286</c:v>
                </c:pt>
                <c:pt idx="137">
                  <c:v>1.4285714285714286</c:v>
                </c:pt>
                <c:pt idx="138">
                  <c:v>1.2857142857142858</c:v>
                </c:pt>
                <c:pt idx="139">
                  <c:v>1</c:v>
                </c:pt>
                <c:pt idx="140">
                  <c:v>0.7142857142857143</c:v>
                </c:pt>
                <c:pt idx="141">
                  <c:v>0.7142857142857143</c:v>
                </c:pt>
                <c:pt idx="142">
                  <c:v>0.5714285714285714</c:v>
                </c:pt>
                <c:pt idx="143">
                  <c:v>0.5714285714285714</c:v>
                </c:pt>
                <c:pt idx="144">
                  <c:v>0.7142857142857143</c:v>
                </c:pt>
                <c:pt idx="145">
                  <c:v>0.7142857142857143</c:v>
                </c:pt>
                <c:pt idx="146">
                  <c:v>1.4285714285714286</c:v>
                </c:pt>
                <c:pt idx="147">
                  <c:v>1.7142857142857142</c:v>
                </c:pt>
                <c:pt idx="148">
                  <c:v>1.7142857142857142</c:v>
                </c:pt>
                <c:pt idx="149">
                  <c:v>2</c:v>
                </c:pt>
                <c:pt idx="150">
                  <c:v>2.5714285714285716</c:v>
                </c:pt>
                <c:pt idx="151">
                  <c:v>2.4285714285714284</c:v>
                </c:pt>
                <c:pt idx="152">
                  <c:v>2.7142857142857144</c:v>
                </c:pt>
                <c:pt idx="153">
                  <c:v>2.2857142857142856</c:v>
                </c:pt>
                <c:pt idx="154">
                  <c:v>2.2857142857142856</c:v>
                </c:pt>
                <c:pt idx="155">
                  <c:v>2.2857142857142856</c:v>
                </c:pt>
                <c:pt idx="156">
                  <c:v>2.1428571428571428</c:v>
                </c:pt>
                <c:pt idx="157">
                  <c:v>1.5714285714285714</c:v>
                </c:pt>
                <c:pt idx="158">
                  <c:v>2</c:v>
                </c:pt>
                <c:pt idx="159">
                  <c:v>1.8571428571428572</c:v>
                </c:pt>
                <c:pt idx="160">
                  <c:v>1.7142857142857142</c:v>
                </c:pt>
                <c:pt idx="161">
                  <c:v>1.7142857142857142</c:v>
                </c:pt>
                <c:pt idx="162">
                  <c:v>1.8571428571428572</c:v>
                </c:pt>
                <c:pt idx="163">
                  <c:v>2</c:v>
                </c:pt>
                <c:pt idx="164">
                  <c:v>2.4285714285714284</c:v>
                </c:pt>
                <c:pt idx="165">
                  <c:v>2</c:v>
                </c:pt>
                <c:pt idx="166">
                  <c:v>2.2857142857142856</c:v>
                </c:pt>
                <c:pt idx="167">
                  <c:v>2.2857142857142856</c:v>
                </c:pt>
                <c:pt idx="168">
                  <c:v>2.1428571428571428</c:v>
                </c:pt>
                <c:pt idx="169">
                  <c:v>2</c:v>
                </c:pt>
                <c:pt idx="170">
                  <c:v>1.7142857142857142</c:v>
                </c:pt>
                <c:pt idx="171">
                  <c:v>1.4285714285714286</c:v>
                </c:pt>
                <c:pt idx="172">
                  <c:v>1.5714285714285714</c:v>
                </c:pt>
                <c:pt idx="173">
                  <c:v>1.1428571428571428</c:v>
                </c:pt>
                <c:pt idx="174">
                  <c:v>1</c:v>
                </c:pt>
                <c:pt idx="175">
                  <c:v>1</c:v>
                </c:pt>
                <c:pt idx="176">
                  <c:v>1.2857142857142858</c:v>
                </c:pt>
                <c:pt idx="177">
                  <c:v>1.4285714285714286</c:v>
                </c:pt>
              </c:numCache>
            </c:numRef>
          </c:val>
          <c:smooth val="0"/>
          <c:extLst>
            <c:ext xmlns:c16="http://schemas.microsoft.com/office/drawing/2014/chart" uri="{C3380CC4-5D6E-409C-BE32-E72D297353CC}">
              <c16:uniqueId val="{0000000B-FBD2-4BE5-BB44-E200FF3017D4}"/>
            </c:ext>
          </c:extLst>
        </c:ser>
        <c:dLbls>
          <c:dLblPos val="ctr"/>
          <c:showLegendKey val="0"/>
          <c:showVal val="1"/>
          <c:showCatName val="0"/>
          <c:showSerName val="0"/>
          <c:showPercent val="0"/>
          <c:showBubbleSize val="0"/>
        </c:dLbls>
        <c:smooth val="0"/>
        <c:axId val="615351552"/>
        <c:axId val="615358112"/>
      </c:lineChart>
      <c:dateAx>
        <c:axId val="61535155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bg1">
                  <a:lumMod val="85000"/>
                </a:schemeClr>
              </a:solidFill>
              <a:round/>
            </a:ln>
            <a:effectLst/>
          </c:spPr>
        </c:minorGridlines>
        <c:numFmt formatCode="d/m;@" sourceLinked="0"/>
        <c:majorTickMark val="out"/>
        <c:minorTickMark val="none"/>
        <c:tickLblPos val="nextTo"/>
        <c:spPr>
          <a:noFill/>
          <a:ln w="9525" cap="flat" cmpd="sng" algn="ctr">
            <a:solidFill>
              <a:sysClr val="window" lastClr="FFFFFF">
                <a:lumMod val="50000"/>
              </a:sysClr>
            </a:solidFill>
            <a:round/>
          </a:ln>
          <a:effectLst/>
        </c:spPr>
        <c:txPr>
          <a:bodyPr rot="-270000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8112"/>
        <c:crosses val="autoZero"/>
        <c:auto val="1"/>
        <c:lblOffset val="100"/>
        <c:baseTimeUnit val="days"/>
        <c:majorUnit val="14"/>
        <c:majorTimeUnit val="days"/>
        <c:minorUnit val="7"/>
        <c:minorTimeUnit val="days"/>
      </c:dateAx>
      <c:valAx>
        <c:axId val="615358112"/>
        <c:scaling>
          <c:orientation val="minMax"/>
          <c:min val="0"/>
        </c:scaling>
        <c:delete val="0"/>
        <c:axPos val="l"/>
        <c:majorGridlines>
          <c:spPr>
            <a:ln w="9525" cap="flat" cmpd="sng" algn="ctr">
              <a:solidFill>
                <a:schemeClr val="bg2">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1552"/>
        <c:crosses val="autoZero"/>
        <c:crossBetween val="midCat"/>
      </c:valAx>
      <c:spPr>
        <a:noFill/>
        <a:ln>
          <a:solidFill>
            <a:schemeClr val="bg1">
              <a:lumMod val="50000"/>
            </a:schemeClr>
          </a:solidFill>
        </a:ln>
        <a:effectLst/>
      </c:spPr>
    </c:plotArea>
    <c:legend>
      <c:legendPos val="r"/>
      <c:layout>
        <c:manualLayout>
          <c:xMode val="edge"/>
          <c:yMode val="edge"/>
          <c:x val="0.79705541666666668"/>
          <c:y val="0.11158152777777777"/>
          <c:w val="0.18909576618202717"/>
          <c:h val="0.824699305555555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Growt factor</a:t>
            </a:r>
            <a:r>
              <a:rPr lang="nl-NL" sz="2000" b="1" baseline="0"/>
              <a:t> </a:t>
            </a:r>
            <a:r>
              <a:rPr lang="nl-NL" sz="2000" b="1"/>
              <a:t>per day</a:t>
            </a:r>
            <a:br>
              <a:rPr lang="nl-NL" sz="2000" b="1"/>
            </a:br>
            <a:r>
              <a:rPr lang="nl-NL" sz="2000" b="1"/>
              <a:t>Based on 7 day moving average</a:t>
            </a:r>
          </a:p>
        </c:rich>
      </c:tx>
      <c:layout>
        <c:manualLayout>
          <c:xMode val="edge"/>
          <c:yMode val="edge"/>
          <c:x val="0.31999188888888891"/>
          <c:y val="7.0743055555555533E-3"/>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5197763695961543E-2"/>
          <c:y val="0.1089026388888889"/>
          <c:w val="0.70390555555555556"/>
          <c:h val="0.82726791666666666"/>
        </c:manualLayout>
      </c:layout>
      <c:lineChart>
        <c:grouping val="standard"/>
        <c:varyColors val="0"/>
        <c:ser>
          <c:idx val="1"/>
          <c:order val="0"/>
          <c:tx>
            <c:strRef>
              <c:f>Provinces!$C$106</c:f>
              <c:strCache>
                <c:ptCount val="1"/>
                <c:pt idx="0">
                  <c:v>South Holland</c:v>
                </c:pt>
              </c:strCache>
            </c:strRef>
          </c:tx>
          <c:spPr>
            <a:ln w="28575" cap="rnd">
              <a:solidFill>
                <a:schemeClr val="accent4"/>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Provinces!$M$122:$CJ$122</c:f>
              <c:numCache>
                <c:formatCode>0.00</c:formatCode>
                <c:ptCount val="76"/>
                <c:pt idx="0">
                  <c:v>1.1860465116279069</c:v>
                </c:pt>
                <c:pt idx="1">
                  <c:v>1.2352941176470589</c:v>
                </c:pt>
                <c:pt idx="2">
                  <c:v>1.0793650793650793</c:v>
                </c:pt>
                <c:pt idx="3">
                  <c:v>1.2352941176470589</c:v>
                </c:pt>
                <c:pt idx="4">
                  <c:v>1.2976190476190477</c:v>
                </c:pt>
                <c:pt idx="5">
                  <c:v>1.2844036697247707</c:v>
                </c:pt>
                <c:pt idx="6">
                  <c:v>1.3642857142857143</c:v>
                </c:pt>
                <c:pt idx="7">
                  <c:v>1.3036649214659686</c:v>
                </c:pt>
                <c:pt idx="8">
                  <c:v>1.8313253012048192</c:v>
                </c:pt>
                <c:pt idx="9">
                  <c:v>0.86403508771929827</c:v>
                </c:pt>
                <c:pt idx="10">
                  <c:v>1.2081218274111676</c:v>
                </c:pt>
                <c:pt idx="11">
                  <c:v>1.0672268907563025</c:v>
                </c:pt>
                <c:pt idx="12">
                  <c:v>1.1437007874015748</c:v>
                </c:pt>
                <c:pt idx="13">
                  <c:v>1.1256454388984509</c:v>
                </c:pt>
                <c:pt idx="14">
                  <c:v>1.128440366972477</c:v>
                </c:pt>
                <c:pt idx="15">
                  <c:v>0.97289972899728994</c:v>
                </c:pt>
                <c:pt idx="16">
                  <c:v>1.4261838440111421</c:v>
                </c:pt>
                <c:pt idx="17">
                  <c:v>1.05859375</c:v>
                </c:pt>
                <c:pt idx="18">
                  <c:v>1.07380073800738</c:v>
                </c:pt>
                <c:pt idx="19">
                  <c:v>1.0214776632302407</c:v>
                </c:pt>
                <c:pt idx="20">
                  <c:v>1.1009251471825063</c:v>
                </c:pt>
                <c:pt idx="21">
                  <c:v>1.0511841100076396</c:v>
                </c:pt>
                <c:pt idx="22">
                  <c:v>0.99854651162790686</c:v>
                </c:pt>
                <c:pt idx="23">
                  <c:v>0.9548762736535662</c:v>
                </c:pt>
                <c:pt idx="24">
                  <c:v>1.1051829268292683</c:v>
                </c:pt>
                <c:pt idx="25">
                  <c:v>1.0724137931034483</c:v>
                </c:pt>
                <c:pt idx="26">
                  <c:v>1</c:v>
                </c:pt>
                <c:pt idx="27">
                  <c:v>0.99742765273311906</c:v>
                </c:pt>
                <c:pt idx="28">
                  <c:v>1.061250805931657</c:v>
                </c:pt>
                <c:pt idx="29">
                  <c:v>1.003037667071689</c:v>
                </c:pt>
                <c:pt idx="30">
                  <c:v>1.1302241066020593</c:v>
                </c:pt>
                <c:pt idx="31">
                  <c:v>0.96034297963558424</c:v>
                </c:pt>
                <c:pt idx="32">
                  <c:v>1.0072544642857142</c:v>
                </c:pt>
                <c:pt idx="33">
                  <c:v>1.0011080332409974</c:v>
                </c:pt>
                <c:pt idx="34">
                  <c:v>0.97288323187603754</c:v>
                </c:pt>
                <c:pt idx="35">
                  <c:v>0.97554038680318544</c:v>
                </c:pt>
                <c:pt idx="36">
                  <c:v>1.0291545189504372</c:v>
                </c:pt>
                <c:pt idx="37">
                  <c:v>0.93937677053824364</c:v>
                </c:pt>
                <c:pt idx="38">
                  <c:v>1.0223160434258143</c:v>
                </c:pt>
                <c:pt idx="39">
                  <c:v>0.92979351032448376</c:v>
                </c:pt>
                <c:pt idx="40">
                  <c:v>1.0025380710659899</c:v>
                </c:pt>
                <c:pt idx="41">
                  <c:v>0.981012658227848</c:v>
                </c:pt>
                <c:pt idx="42">
                  <c:v>0.95935483870967742</c:v>
                </c:pt>
                <c:pt idx="43">
                  <c:v>0.94754539340954946</c:v>
                </c:pt>
                <c:pt idx="44">
                  <c:v>0.91625266146202977</c:v>
                </c:pt>
                <c:pt idx="45">
                  <c:v>0.90782339271882262</c:v>
                </c:pt>
                <c:pt idx="46">
                  <c:v>0.96160409556313997</c:v>
                </c:pt>
                <c:pt idx="47">
                  <c:v>0.88819875776397517</c:v>
                </c:pt>
                <c:pt idx="48">
                  <c:v>0.93106893106893107</c:v>
                </c:pt>
                <c:pt idx="49">
                  <c:v>0.9216738197424893</c:v>
                </c:pt>
                <c:pt idx="50">
                  <c:v>0.92549476135040742</c:v>
                </c:pt>
                <c:pt idx="51">
                  <c:v>0.88427672955974845</c:v>
                </c:pt>
                <c:pt idx="52">
                  <c:v>0.92603129445234711</c:v>
                </c:pt>
                <c:pt idx="53">
                  <c:v>0.9001536098310291</c:v>
                </c:pt>
                <c:pt idx="54">
                  <c:v>1.1006825938566553</c:v>
                </c:pt>
                <c:pt idx="55">
                  <c:v>0.93643410852713194</c:v>
                </c:pt>
                <c:pt idx="56">
                  <c:v>0.93211920529801318</c:v>
                </c:pt>
                <c:pt idx="57">
                  <c:v>0.93250444049733572</c:v>
                </c:pt>
                <c:pt idx="58">
                  <c:v>0.97904761904761906</c:v>
                </c:pt>
                <c:pt idx="59">
                  <c:v>0.95914396887159536</c:v>
                </c:pt>
                <c:pt idx="60">
                  <c:v>1.0304259634888437</c:v>
                </c:pt>
                <c:pt idx="61">
                  <c:v>0.96653543307086609</c:v>
                </c:pt>
                <c:pt idx="62">
                  <c:v>1.0855397148676171</c:v>
                </c:pt>
                <c:pt idx="63">
                  <c:v>0.98123827392120078</c:v>
                </c:pt>
                <c:pt idx="64">
                  <c:v>0.95411089866156806</c:v>
                </c:pt>
                <c:pt idx="65">
                  <c:v>0.94589178356713421</c:v>
                </c:pt>
                <c:pt idx="66">
                  <c:v>0.93644067796610175</c:v>
                </c:pt>
                <c:pt idx="67">
                  <c:v>1.0361990950226243</c:v>
                </c:pt>
                <c:pt idx="68">
                  <c:v>0.94323144104803491</c:v>
                </c:pt>
                <c:pt idx="69">
                  <c:v>0.91203703703703698</c:v>
                </c:pt>
                <c:pt idx="70">
                  <c:v>1.0126903553299493</c:v>
                </c:pt>
                <c:pt idx="71">
                  <c:v>0.98245614035087714</c:v>
                </c:pt>
                <c:pt idx="72">
                  <c:v>0.95153061224489799</c:v>
                </c:pt>
                <c:pt idx="73">
                  <c:v>1.0160857908847185</c:v>
                </c:pt>
                <c:pt idx="74">
                  <c:v>0.9683377308707124</c:v>
                </c:pt>
                <c:pt idx="75">
                  <c:v>0.98910081743869205</c:v>
                </c:pt>
              </c:numCache>
            </c:numRef>
          </c:val>
          <c:smooth val="0"/>
          <c:extLst>
            <c:ext xmlns:c16="http://schemas.microsoft.com/office/drawing/2014/chart" uri="{C3380CC4-5D6E-409C-BE32-E72D297353CC}">
              <c16:uniqueId val="{00000000-1D84-4B7C-9965-35C3BF26383B}"/>
            </c:ext>
          </c:extLst>
        </c:ser>
        <c:ser>
          <c:idx val="2"/>
          <c:order val="1"/>
          <c:tx>
            <c:strRef>
              <c:f>Provinces!$C$107</c:f>
              <c:strCache>
                <c:ptCount val="1"/>
                <c:pt idx="0">
                  <c:v>North Holland</c:v>
                </c:pt>
              </c:strCache>
            </c:strRef>
          </c:tx>
          <c:spPr>
            <a:ln w="28575" cap="rnd">
              <a:solidFill>
                <a:schemeClr val="accent6"/>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Provinces!$M$123:$CJ$123</c:f>
              <c:numCache>
                <c:formatCode>0.00</c:formatCode>
                <c:ptCount val="76"/>
                <c:pt idx="0">
                  <c:v>1.2256410256410257</c:v>
                </c:pt>
                <c:pt idx="1">
                  <c:v>0.10460251046025104</c:v>
                </c:pt>
                <c:pt idx="2">
                  <c:v>1.1199999999999999</c:v>
                </c:pt>
                <c:pt idx="3">
                  <c:v>0.17857142857142858</c:v>
                </c:pt>
                <c:pt idx="4">
                  <c:v>-2.4</c:v>
                </c:pt>
                <c:pt idx="5">
                  <c:v>0.16666666666666666</c:v>
                </c:pt>
                <c:pt idx="6">
                  <c:v>9.0000000000000018</c:v>
                </c:pt>
                <c:pt idx="7">
                  <c:v>0</c:v>
                </c:pt>
                <c:pt idx="8">
                  <c:v>0</c:v>
                </c:pt>
                <c:pt idx="9">
                  <c:v>0.86854460093896713</c:v>
                </c:pt>
                <c:pt idx="10">
                  <c:v>1.1675675675675676</c:v>
                </c:pt>
                <c:pt idx="11">
                  <c:v>1.0879629629629628</c:v>
                </c:pt>
                <c:pt idx="12">
                  <c:v>1.2170212765957447</c:v>
                </c:pt>
                <c:pt idx="13">
                  <c:v>1.1783216783216786</c:v>
                </c:pt>
                <c:pt idx="14">
                  <c:v>1.1305637982195846</c:v>
                </c:pt>
                <c:pt idx="15">
                  <c:v>0.97112860892388442</c:v>
                </c:pt>
                <c:pt idx="16">
                  <c:v>1.2702702702702702</c:v>
                </c:pt>
                <c:pt idx="17">
                  <c:v>1.0840425531914895</c:v>
                </c:pt>
                <c:pt idx="18">
                  <c:v>1.0794896957801765</c:v>
                </c:pt>
                <c:pt idx="19">
                  <c:v>1.0054545454545454</c:v>
                </c:pt>
                <c:pt idx="20">
                  <c:v>1.0370705244122966</c:v>
                </c:pt>
                <c:pt idx="21">
                  <c:v>1.0217959895379249</c:v>
                </c:pt>
                <c:pt idx="22">
                  <c:v>0.97098976109215029</c:v>
                </c:pt>
                <c:pt idx="23">
                  <c:v>1.0052724077328645</c:v>
                </c:pt>
                <c:pt idx="24">
                  <c:v>1.0664335664335665</c:v>
                </c:pt>
                <c:pt idx="25">
                  <c:v>0.97459016393442632</c:v>
                </c:pt>
                <c:pt idx="26">
                  <c:v>0.98149705634987383</c:v>
                </c:pt>
                <c:pt idx="27">
                  <c:v>0.96486718080548417</c:v>
                </c:pt>
                <c:pt idx="28">
                  <c:v>0.99378330373001778</c:v>
                </c:pt>
                <c:pt idx="29">
                  <c:v>1.0545129579982127</c:v>
                </c:pt>
                <c:pt idx="30">
                  <c:v>0.98644067796610158</c:v>
                </c:pt>
                <c:pt idx="31">
                  <c:v>0.96134020618556704</c:v>
                </c:pt>
                <c:pt idx="32">
                  <c:v>0.98212689901697947</c:v>
                </c:pt>
                <c:pt idx="33">
                  <c:v>0.97907188353048236</c:v>
                </c:pt>
                <c:pt idx="34">
                  <c:v>0.97862453531598503</c:v>
                </c:pt>
                <c:pt idx="35">
                  <c:v>0.95821462488129161</c:v>
                </c:pt>
                <c:pt idx="36">
                  <c:v>0.97423191278493548</c:v>
                </c:pt>
                <c:pt idx="37">
                  <c:v>0.99796541200406919</c:v>
                </c:pt>
                <c:pt idx="38">
                  <c:v>0.94495412844036686</c:v>
                </c:pt>
                <c:pt idx="39">
                  <c:v>1.0032362459546926</c:v>
                </c:pt>
                <c:pt idx="40">
                  <c:v>1.0010752688172042</c:v>
                </c:pt>
                <c:pt idx="41">
                  <c:v>1</c:v>
                </c:pt>
                <c:pt idx="42">
                  <c:v>1.0085929108485499</c:v>
                </c:pt>
                <c:pt idx="43">
                  <c:v>0.87007454739084134</c:v>
                </c:pt>
                <c:pt idx="44">
                  <c:v>0.90085679314565481</c:v>
                </c:pt>
                <c:pt idx="45">
                  <c:v>0.94565217391304357</c:v>
                </c:pt>
                <c:pt idx="46">
                  <c:v>0.92241379310344818</c:v>
                </c:pt>
                <c:pt idx="47">
                  <c:v>0.89719626168224309</c:v>
                </c:pt>
                <c:pt idx="48">
                  <c:v>0.93402777777777779</c:v>
                </c:pt>
                <c:pt idx="49">
                  <c:v>0.83271375464684005</c:v>
                </c:pt>
                <c:pt idx="50">
                  <c:v>0.9888392857142857</c:v>
                </c:pt>
                <c:pt idx="51">
                  <c:v>0.99322799097065462</c:v>
                </c:pt>
                <c:pt idx="52">
                  <c:v>0.87272727272727268</c:v>
                </c:pt>
                <c:pt idx="53">
                  <c:v>0.94270833333333337</c:v>
                </c:pt>
                <c:pt idx="54">
                  <c:v>1.0966850828729282</c:v>
                </c:pt>
                <c:pt idx="55">
                  <c:v>0.97229219143576828</c:v>
                </c:pt>
                <c:pt idx="56">
                  <c:v>0.99740932642487046</c:v>
                </c:pt>
                <c:pt idx="57">
                  <c:v>0.90389610389610386</c:v>
                </c:pt>
                <c:pt idx="58">
                  <c:v>0.93678160919540221</c:v>
                </c:pt>
                <c:pt idx="59">
                  <c:v>1.0184049079754602</c:v>
                </c:pt>
                <c:pt idx="60">
                  <c:v>1.036144578313253</c:v>
                </c:pt>
                <c:pt idx="61">
                  <c:v>0.8691860465116279</c:v>
                </c:pt>
                <c:pt idx="62">
                  <c:v>0.91638795986622079</c:v>
                </c:pt>
                <c:pt idx="63">
                  <c:v>1.0145985401459854</c:v>
                </c:pt>
                <c:pt idx="64">
                  <c:v>0.98920863309352514</c:v>
                </c:pt>
                <c:pt idx="65">
                  <c:v>0.91636363636363638</c:v>
                </c:pt>
                <c:pt idx="66">
                  <c:v>0.89682539682539675</c:v>
                </c:pt>
                <c:pt idx="67">
                  <c:v>0.9159292035398231</c:v>
                </c:pt>
                <c:pt idx="68">
                  <c:v>0.96135265700483086</c:v>
                </c:pt>
                <c:pt idx="69">
                  <c:v>0.98492462311557794</c:v>
                </c:pt>
                <c:pt idx="70">
                  <c:v>0.88775510204081631</c:v>
                </c:pt>
                <c:pt idx="71">
                  <c:v>0.97701149425287348</c:v>
                </c:pt>
                <c:pt idx="72">
                  <c:v>0.9764705882352942</c:v>
                </c:pt>
                <c:pt idx="73">
                  <c:v>0.98795180722891551</c:v>
                </c:pt>
                <c:pt idx="74">
                  <c:v>0.96341463414634154</c:v>
                </c:pt>
                <c:pt idx="75">
                  <c:v>0.93670886075949356</c:v>
                </c:pt>
              </c:numCache>
            </c:numRef>
          </c:val>
          <c:smooth val="0"/>
          <c:extLst>
            <c:ext xmlns:c16="http://schemas.microsoft.com/office/drawing/2014/chart" uri="{C3380CC4-5D6E-409C-BE32-E72D297353CC}">
              <c16:uniqueId val="{00000001-1D84-4B7C-9965-35C3BF26383B}"/>
            </c:ext>
          </c:extLst>
        </c:ser>
        <c:ser>
          <c:idx val="3"/>
          <c:order val="2"/>
          <c:tx>
            <c:strRef>
              <c:f>Provinces!$C$108</c:f>
              <c:strCache>
                <c:ptCount val="1"/>
                <c:pt idx="0">
                  <c:v>North Brabant</c:v>
                </c:pt>
              </c:strCache>
            </c:strRef>
          </c:tx>
          <c:spPr>
            <a:ln w="28575" cap="rnd">
              <a:solidFill>
                <a:schemeClr val="accent2">
                  <a:lumMod val="60000"/>
                </a:scheme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Provinces!$M$124:$CJ$124</c:f>
              <c:numCache>
                <c:formatCode>0.00</c:formatCode>
                <c:ptCount val="76"/>
                <c:pt idx="0">
                  <c:v>0.7857142857142857</c:v>
                </c:pt>
                <c:pt idx="1">
                  <c:v>11.121212121212121</c:v>
                </c:pt>
                <c:pt idx="2">
                  <c:v>1.1089918256130791</c:v>
                </c:pt>
                <c:pt idx="3">
                  <c:v>1.1179361179361178</c:v>
                </c:pt>
                <c:pt idx="4">
                  <c:v>1.243956043956044</c:v>
                </c:pt>
                <c:pt idx="5">
                  <c:v>1.1183745583038869</c:v>
                </c:pt>
                <c:pt idx="6">
                  <c:v>1.1216429699842021</c:v>
                </c:pt>
                <c:pt idx="7">
                  <c:v>1.1661971830985915</c:v>
                </c:pt>
                <c:pt idx="8">
                  <c:v>0.92632850241545883</c:v>
                </c:pt>
                <c:pt idx="9">
                  <c:v>0.98435462842242505</c:v>
                </c:pt>
                <c:pt idx="10">
                  <c:v>1.2264900662251654</c:v>
                </c:pt>
                <c:pt idx="11">
                  <c:v>1.0464362850971922</c:v>
                </c:pt>
                <c:pt idx="12">
                  <c:v>1.1114551083591333</c:v>
                </c:pt>
                <c:pt idx="13">
                  <c:v>1.0742804085422468</c:v>
                </c:pt>
                <c:pt idx="14">
                  <c:v>1.1175453759723424</c:v>
                </c:pt>
                <c:pt idx="15">
                  <c:v>1.0409899458623355</c:v>
                </c:pt>
                <c:pt idx="16">
                  <c:v>1.1671619613670134</c:v>
                </c:pt>
                <c:pt idx="17">
                  <c:v>1.0292807129217059</c:v>
                </c:pt>
                <c:pt idx="18">
                  <c:v>1.0371057513914657</c:v>
                </c:pt>
                <c:pt idx="19">
                  <c:v>0.9994036970781156</c:v>
                </c:pt>
                <c:pt idx="20">
                  <c:v>0.98269689737470167</c:v>
                </c:pt>
                <c:pt idx="21">
                  <c:v>0.98907103825136622</c:v>
                </c:pt>
                <c:pt idx="22">
                  <c:v>0.8950276243093922</c:v>
                </c:pt>
                <c:pt idx="23">
                  <c:v>0.91563786008230463</c:v>
                </c:pt>
                <c:pt idx="24">
                  <c:v>0.93033707865168525</c:v>
                </c:pt>
                <c:pt idx="25">
                  <c:v>0.98228663446054754</c:v>
                </c:pt>
                <c:pt idx="26">
                  <c:v>0.98032786885245904</c:v>
                </c:pt>
                <c:pt idx="27">
                  <c:v>1.0301003344481605</c:v>
                </c:pt>
                <c:pt idx="28">
                  <c:v>0.98782467532467533</c:v>
                </c:pt>
                <c:pt idx="29">
                  <c:v>1.0788824979457683</c:v>
                </c:pt>
                <c:pt idx="30">
                  <c:v>1.051028179741051</c:v>
                </c:pt>
                <c:pt idx="31">
                  <c:v>1.0550724637681159</c:v>
                </c:pt>
                <c:pt idx="32">
                  <c:v>0.96222527472527475</c:v>
                </c:pt>
                <c:pt idx="33">
                  <c:v>1.0121341898643827</c:v>
                </c:pt>
                <c:pt idx="34">
                  <c:v>0.95133991537376583</c:v>
                </c:pt>
                <c:pt idx="35">
                  <c:v>0.99555226093402516</c:v>
                </c:pt>
                <c:pt idx="36">
                  <c:v>0.94266567386448252</c:v>
                </c:pt>
                <c:pt idx="37">
                  <c:v>0.99368088467614535</c:v>
                </c:pt>
                <c:pt idx="38">
                  <c:v>0.93799682034976151</c:v>
                </c:pt>
                <c:pt idx="39">
                  <c:v>1.0161016949152541</c:v>
                </c:pt>
                <c:pt idx="40">
                  <c:v>0.97164303586321932</c:v>
                </c:pt>
                <c:pt idx="41">
                  <c:v>1.0051502145922746</c:v>
                </c:pt>
                <c:pt idx="42">
                  <c:v>0.93082835183603763</c:v>
                </c:pt>
                <c:pt idx="43">
                  <c:v>0.98348623853211004</c:v>
                </c:pt>
                <c:pt idx="44">
                  <c:v>0.93376865671641796</c:v>
                </c:pt>
                <c:pt idx="45">
                  <c:v>0.97202797202797198</c:v>
                </c:pt>
                <c:pt idx="46">
                  <c:v>0.93936279547790347</c:v>
                </c:pt>
                <c:pt idx="47">
                  <c:v>0.88512035010940904</c:v>
                </c:pt>
                <c:pt idx="48">
                  <c:v>0.89122373300370827</c:v>
                </c:pt>
                <c:pt idx="49">
                  <c:v>0.96255201109570032</c:v>
                </c:pt>
                <c:pt idx="50">
                  <c:v>0.90201729106628248</c:v>
                </c:pt>
                <c:pt idx="51">
                  <c:v>0.92492012779552701</c:v>
                </c:pt>
                <c:pt idx="52">
                  <c:v>0.8721934369602764</c:v>
                </c:pt>
                <c:pt idx="53">
                  <c:v>0.86732673267326732</c:v>
                </c:pt>
                <c:pt idx="54">
                  <c:v>0.99771689497716898</c:v>
                </c:pt>
                <c:pt idx="55">
                  <c:v>0.9610983981693364</c:v>
                </c:pt>
                <c:pt idx="56">
                  <c:v>0.88571428571428579</c:v>
                </c:pt>
                <c:pt idx="57">
                  <c:v>0.86021505376344087</c:v>
                </c:pt>
                <c:pt idx="58">
                  <c:v>0.92499999999999993</c:v>
                </c:pt>
                <c:pt idx="59">
                  <c:v>0.85135135135135143</c:v>
                </c:pt>
                <c:pt idx="60">
                  <c:v>0.95238095238095233</c:v>
                </c:pt>
                <c:pt idx="61">
                  <c:v>1.0208333333333333</c:v>
                </c:pt>
                <c:pt idx="62">
                  <c:v>1.0040816326530613</c:v>
                </c:pt>
                <c:pt idx="63">
                  <c:v>0.97560975609756084</c:v>
                </c:pt>
                <c:pt idx="64">
                  <c:v>0.93750000000000011</c:v>
                </c:pt>
                <c:pt idx="65">
                  <c:v>0.90666666666666651</c:v>
                </c:pt>
                <c:pt idx="66">
                  <c:v>0.90686274509803921</c:v>
                </c:pt>
                <c:pt idx="67">
                  <c:v>0.99459459459459465</c:v>
                </c:pt>
                <c:pt idx="68">
                  <c:v>0.90217391304347838</c:v>
                </c:pt>
                <c:pt idx="69">
                  <c:v>1.0662650602409638</c:v>
                </c:pt>
                <c:pt idx="70">
                  <c:v>0.85875706214689274</c:v>
                </c:pt>
                <c:pt idx="71">
                  <c:v>0.96052631578947367</c:v>
                </c:pt>
                <c:pt idx="72">
                  <c:v>1</c:v>
                </c:pt>
                <c:pt idx="73">
                  <c:v>1.0890410958904109</c:v>
                </c:pt>
                <c:pt idx="74">
                  <c:v>1.0125786163522013</c:v>
                </c:pt>
                <c:pt idx="75">
                  <c:v>1.031055900621118</c:v>
                </c:pt>
              </c:numCache>
            </c:numRef>
          </c:val>
          <c:smooth val="0"/>
          <c:extLst>
            <c:ext xmlns:c16="http://schemas.microsoft.com/office/drawing/2014/chart" uri="{C3380CC4-5D6E-409C-BE32-E72D297353CC}">
              <c16:uniqueId val="{00000002-1D84-4B7C-9965-35C3BF26383B}"/>
            </c:ext>
          </c:extLst>
        </c:ser>
        <c:ser>
          <c:idx val="4"/>
          <c:order val="3"/>
          <c:tx>
            <c:strRef>
              <c:f>Provinces!$C$125</c:f>
              <c:strCache>
                <c:ptCount val="1"/>
                <c:pt idx="0">
                  <c:v>Gelderland</c:v>
                </c:pt>
              </c:strCache>
            </c:strRef>
          </c:tx>
          <c:spPr>
            <a:ln w="28575" cap="rnd">
              <a:solidFill>
                <a:schemeClr val="accent4">
                  <a:lumMod val="60000"/>
                </a:scheme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Provinces!$M$125:$CJ$125</c:f>
              <c:numCache>
                <c:formatCode>0.00</c:formatCode>
                <c:ptCount val="76"/>
                <c:pt idx="0">
                  <c:v>1.5757575757575757</c:v>
                </c:pt>
                <c:pt idx="1">
                  <c:v>1.0384615384615385</c:v>
                </c:pt>
                <c:pt idx="2">
                  <c:v>1.1851851851851851</c:v>
                </c:pt>
                <c:pt idx="3">
                  <c:v>1.21875</c:v>
                </c:pt>
                <c:pt idx="4">
                  <c:v>1.3974358974358976</c:v>
                </c:pt>
                <c:pt idx="5">
                  <c:v>1.3394495412844036</c:v>
                </c:pt>
                <c:pt idx="6">
                  <c:v>1.2465753424657533</c:v>
                </c:pt>
                <c:pt idx="7">
                  <c:v>1.0769230769230769</c:v>
                </c:pt>
                <c:pt idx="8">
                  <c:v>1.5816326530612244</c:v>
                </c:pt>
                <c:pt idx="9">
                  <c:v>0.96774193548387089</c:v>
                </c:pt>
                <c:pt idx="10">
                  <c:v>1.1266666666666667</c:v>
                </c:pt>
                <c:pt idx="11">
                  <c:v>1.1420118343195267</c:v>
                </c:pt>
                <c:pt idx="12">
                  <c:v>1.0854922279792745</c:v>
                </c:pt>
                <c:pt idx="13">
                  <c:v>1.1575178997613367</c:v>
                </c:pt>
                <c:pt idx="14">
                  <c:v>1.1876288659793814</c:v>
                </c:pt>
                <c:pt idx="15">
                  <c:v>1.0138888888888888</c:v>
                </c:pt>
                <c:pt idx="16">
                  <c:v>1.2226027397260273</c:v>
                </c:pt>
                <c:pt idx="17">
                  <c:v>1.169467787114846</c:v>
                </c:pt>
                <c:pt idx="18">
                  <c:v>1.0251497005988024</c:v>
                </c:pt>
                <c:pt idx="19">
                  <c:v>1.0315420560747663</c:v>
                </c:pt>
                <c:pt idx="20">
                  <c:v>1.0385050962627407</c:v>
                </c:pt>
                <c:pt idx="21">
                  <c:v>0.98800436205016351</c:v>
                </c:pt>
                <c:pt idx="22">
                  <c:v>1.0220750551876381</c:v>
                </c:pt>
                <c:pt idx="23">
                  <c:v>0.96544276457883371</c:v>
                </c:pt>
                <c:pt idx="24">
                  <c:v>0.9395973154362417</c:v>
                </c:pt>
                <c:pt idx="25">
                  <c:v>0.99047619047619051</c:v>
                </c:pt>
                <c:pt idx="26">
                  <c:v>0.98918269230769229</c:v>
                </c:pt>
                <c:pt idx="27">
                  <c:v>0.9404617253948967</c:v>
                </c:pt>
                <c:pt idx="28">
                  <c:v>1.0310077519379846</c:v>
                </c:pt>
                <c:pt idx="29">
                  <c:v>1.0125313283208019</c:v>
                </c:pt>
                <c:pt idx="30">
                  <c:v>1.0668316831683167</c:v>
                </c:pt>
                <c:pt idx="31">
                  <c:v>1.0452436194895594</c:v>
                </c:pt>
                <c:pt idx="32">
                  <c:v>1.1265260821309655</c:v>
                </c:pt>
                <c:pt idx="33">
                  <c:v>1.0246305418719213</c:v>
                </c:pt>
                <c:pt idx="34">
                  <c:v>1.0240384615384615</c:v>
                </c:pt>
                <c:pt idx="35">
                  <c:v>0.98497652582159634</c:v>
                </c:pt>
                <c:pt idx="36">
                  <c:v>1.0009532888465205</c:v>
                </c:pt>
                <c:pt idx="37">
                  <c:v>1.0047619047619047</c:v>
                </c:pt>
                <c:pt idx="38">
                  <c:v>1.0341232227488151</c:v>
                </c:pt>
                <c:pt idx="39">
                  <c:v>0.94225481209899176</c:v>
                </c:pt>
                <c:pt idx="40">
                  <c:v>0.98249027237354081</c:v>
                </c:pt>
                <c:pt idx="41">
                  <c:v>0.97128712871287126</c:v>
                </c:pt>
                <c:pt idx="42">
                  <c:v>1.0142711518858307</c:v>
                </c:pt>
                <c:pt idx="43">
                  <c:v>0.94773869346733675</c:v>
                </c:pt>
                <c:pt idx="44">
                  <c:v>0.93001060445387063</c:v>
                </c:pt>
                <c:pt idx="45">
                  <c:v>0.85176738882554148</c:v>
                </c:pt>
                <c:pt idx="46">
                  <c:v>0.85809906291834004</c:v>
                </c:pt>
                <c:pt idx="47">
                  <c:v>0.88143525741029638</c:v>
                </c:pt>
                <c:pt idx="48">
                  <c:v>0.97699115044247797</c:v>
                </c:pt>
                <c:pt idx="49">
                  <c:v>0.85869565217391297</c:v>
                </c:pt>
                <c:pt idx="50">
                  <c:v>0.91561181434599159</c:v>
                </c:pt>
                <c:pt idx="51">
                  <c:v>0.94239631336405538</c:v>
                </c:pt>
                <c:pt idx="52">
                  <c:v>0.96821515892420529</c:v>
                </c:pt>
                <c:pt idx="53">
                  <c:v>0.95707070707070718</c:v>
                </c:pt>
                <c:pt idx="54">
                  <c:v>1.0211081794195249</c:v>
                </c:pt>
                <c:pt idx="55">
                  <c:v>0.89405684754521975</c:v>
                </c:pt>
                <c:pt idx="56">
                  <c:v>0.90751445086705196</c:v>
                </c:pt>
                <c:pt idx="57">
                  <c:v>0.88535031847133772</c:v>
                </c:pt>
                <c:pt idx="58">
                  <c:v>0.80935251798561159</c:v>
                </c:pt>
                <c:pt idx="59">
                  <c:v>0.84</c:v>
                </c:pt>
                <c:pt idx="60">
                  <c:v>1</c:v>
                </c:pt>
                <c:pt idx="61">
                  <c:v>0.96825396825396826</c:v>
                </c:pt>
                <c:pt idx="62">
                  <c:v>0.92349726775956287</c:v>
                </c:pt>
                <c:pt idx="63">
                  <c:v>0.98816568047337283</c:v>
                </c:pt>
                <c:pt idx="64">
                  <c:v>0.88023952095808378</c:v>
                </c:pt>
                <c:pt idx="65">
                  <c:v>1</c:v>
                </c:pt>
                <c:pt idx="66">
                  <c:v>1.0068027210884354</c:v>
                </c:pt>
                <c:pt idx="67">
                  <c:v>0.91891891891891886</c:v>
                </c:pt>
                <c:pt idx="68">
                  <c:v>0.93382352941176472</c:v>
                </c:pt>
                <c:pt idx="69">
                  <c:v>1.1496062992125984</c:v>
                </c:pt>
                <c:pt idx="70">
                  <c:v>1.1164383561643836</c:v>
                </c:pt>
                <c:pt idx="71">
                  <c:v>1.0920245398773005</c:v>
                </c:pt>
                <c:pt idx="72">
                  <c:v>1.0168539325842698</c:v>
                </c:pt>
                <c:pt idx="73">
                  <c:v>1.1436464088397791</c:v>
                </c:pt>
                <c:pt idx="74">
                  <c:v>1.3091787439613527</c:v>
                </c:pt>
                <c:pt idx="75">
                  <c:v>1.0959409594095941</c:v>
                </c:pt>
              </c:numCache>
            </c:numRef>
          </c:val>
          <c:smooth val="0"/>
          <c:extLst>
            <c:ext xmlns:c16="http://schemas.microsoft.com/office/drawing/2014/chart" uri="{C3380CC4-5D6E-409C-BE32-E72D297353CC}">
              <c16:uniqueId val="{00000003-1D84-4B7C-9965-35C3BF26383B}"/>
            </c:ext>
          </c:extLst>
        </c:ser>
        <c:ser>
          <c:idx val="5"/>
          <c:order val="4"/>
          <c:tx>
            <c:strRef>
              <c:f>Provinces!$C$126</c:f>
              <c:strCache>
                <c:ptCount val="1"/>
                <c:pt idx="0">
                  <c:v>Limburg</c:v>
                </c:pt>
              </c:strCache>
            </c:strRef>
          </c:tx>
          <c:spPr>
            <a:ln w="28575" cap="rnd">
              <a:solidFill>
                <a:schemeClr val="accent6">
                  <a:lumMod val="60000"/>
                </a:scheme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Provinces!$M$126:$CJ$126</c:f>
              <c:numCache>
                <c:formatCode>0.00</c:formatCode>
                <c:ptCount val="76"/>
                <c:pt idx="0">
                  <c:v>0.95833333333333337</c:v>
                </c:pt>
                <c:pt idx="1">
                  <c:v>1.673913043478261</c:v>
                </c:pt>
                <c:pt idx="2">
                  <c:v>1.025974025974026</c:v>
                </c:pt>
                <c:pt idx="3">
                  <c:v>1.2658227848101267</c:v>
                </c:pt>
                <c:pt idx="4">
                  <c:v>1.24</c:v>
                </c:pt>
                <c:pt idx="5">
                  <c:v>1.2419354838709677</c:v>
                </c:pt>
                <c:pt idx="6">
                  <c:v>0.99350649350649356</c:v>
                </c:pt>
                <c:pt idx="7">
                  <c:v>1.2549019607843137</c:v>
                </c:pt>
                <c:pt idx="8">
                  <c:v>1.3489583333333335</c:v>
                </c:pt>
                <c:pt idx="9">
                  <c:v>0.9073359073359073</c:v>
                </c:pt>
                <c:pt idx="10">
                  <c:v>1.0340425531914894</c:v>
                </c:pt>
                <c:pt idx="11">
                  <c:v>1.1275720164609053</c:v>
                </c:pt>
                <c:pt idx="12">
                  <c:v>1.105839416058394</c:v>
                </c:pt>
                <c:pt idx="13">
                  <c:v>1.2244224422442245</c:v>
                </c:pt>
                <c:pt idx="14">
                  <c:v>1.1185983827493262</c:v>
                </c:pt>
                <c:pt idx="15">
                  <c:v>0.96385542168674709</c:v>
                </c:pt>
                <c:pt idx="16">
                  <c:v>1.2475000000000001</c:v>
                </c:pt>
                <c:pt idx="17">
                  <c:v>1.1182364729458916</c:v>
                </c:pt>
                <c:pt idx="18">
                  <c:v>1.0125448028673836</c:v>
                </c:pt>
                <c:pt idx="19">
                  <c:v>1</c:v>
                </c:pt>
                <c:pt idx="20">
                  <c:v>0.94513274336283204</c:v>
                </c:pt>
                <c:pt idx="21">
                  <c:v>1.0112359550561796</c:v>
                </c:pt>
                <c:pt idx="22">
                  <c:v>0.97407407407407409</c:v>
                </c:pt>
                <c:pt idx="23">
                  <c:v>0.96577946768060841</c:v>
                </c:pt>
                <c:pt idx="24">
                  <c:v>1.0059055118110236</c:v>
                </c:pt>
                <c:pt idx="25">
                  <c:v>0.96868884540117406</c:v>
                </c:pt>
                <c:pt idx="26">
                  <c:v>0.98181818181818192</c:v>
                </c:pt>
                <c:pt idx="27">
                  <c:v>1.0246913580246912</c:v>
                </c:pt>
                <c:pt idx="28">
                  <c:v>0.93975903614457845</c:v>
                </c:pt>
                <c:pt idx="29">
                  <c:v>0.9786324786324786</c:v>
                </c:pt>
                <c:pt idx="30">
                  <c:v>0.98034934497816584</c:v>
                </c:pt>
                <c:pt idx="31">
                  <c:v>0.97327394209354134</c:v>
                </c:pt>
                <c:pt idx="32">
                  <c:v>1.0389016018306636</c:v>
                </c:pt>
                <c:pt idx="33">
                  <c:v>1</c:v>
                </c:pt>
                <c:pt idx="34">
                  <c:v>0.98458149779735671</c:v>
                </c:pt>
                <c:pt idx="35">
                  <c:v>1.0156599552572707</c:v>
                </c:pt>
                <c:pt idx="36">
                  <c:v>1.0110132158590308</c:v>
                </c:pt>
                <c:pt idx="37">
                  <c:v>1.0348583877995643</c:v>
                </c:pt>
                <c:pt idx="38">
                  <c:v>0.94736842105263164</c:v>
                </c:pt>
                <c:pt idx="39">
                  <c:v>0.94444444444444442</c:v>
                </c:pt>
                <c:pt idx="40">
                  <c:v>1</c:v>
                </c:pt>
                <c:pt idx="41">
                  <c:v>0.96</c:v>
                </c:pt>
                <c:pt idx="42">
                  <c:v>0.99509803921568629</c:v>
                </c:pt>
                <c:pt idx="43">
                  <c:v>1.0024630541871922</c:v>
                </c:pt>
                <c:pt idx="44">
                  <c:v>0.93857493857493846</c:v>
                </c:pt>
                <c:pt idx="45">
                  <c:v>1.0445026178010473</c:v>
                </c:pt>
                <c:pt idx="46">
                  <c:v>0.95238095238095233</c:v>
                </c:pt>
                <c:pt idx="47">
                  <c:v>0.9157894736842106</c:v>
                </c:pt>
                <c:pt idx="48">
                  <c:v>0.91379310344827591</c:v>
                </c:pt>
                <c:pt idx="49">
                  <c:v>0.94339622641509424</c:v>
                </c:pt>
                <c:pt idx="50">
                  <c:v>0.89000000000000012</c:v>
                </c:pt>
                <c:pt idx="51">
                  <c:v>0.9438202247191011</c:v>
                </c:pt>
                <c:pt idx="52">
                  <c:v>0.80952380952380953</c:v>
                </c:pt>
                <c:pt idx="53">
                  <c:v>0.95098039215686281</c:v>
                </c:pt>
                <c:pt idx="54">
                  <c:v>1.1494845360824741</c:v>
                </c:pt>
                <c:pt idx="55">
                  <c:v>0.9282511210762332</c:v>
                </c:pt>
                <c:pt idx="56">
                  <c:v>1.6038647342995169</c:v>
                </c:pt>
                <c:pt idx="57">
                  <c:v>0.96084337349397586</c:v>
                </c:pt>
                <c:pt idx="58">
                  <c:v>0.99373040752351094</c:v>
                </c:pt>
                <c:pt idx="59">
                  <c:v>0.99369085173501581</c:v>
                </c:pt>
                <c:pt idx="60">
                  <c:v>0.98730158730158735</c:v>
                </c:pt>
                <c:pt idx="61">
                  <c:v>0.86816720257234714</c:v>
                </c:pt>
                <c:pt idx="62">
                  <c:v>1.0592592592592593</c:v>
                </c:pt>
                <c:pt idx="63">
                  <c:v>0.47552447552447552</c:v>
                </c:pt>
                <c:pt idx="64">
                  <c:v>0.93382352941176472</c:v>
                </c:pt>
                <c:pt idx="65">
                  <c:v>0.98425196850393704</c:v>
                </c:pt>
                <c:pt idx="66">
                  <c:v>0.94399999999999995</c:v>
                </c:pt>
                <c:pt idx="67">
                  <c:v>1.0423728813559323</c:v>
                </c:pt>
                <c:pt idx="68">
                  <c:v>1</c:v>
                </c:pt>
                <c:pt idx="69">
                  <c:v>0.9837398373983739</c:v>
                </c:pt>
                <c:pt idx="70">
                  <c:v>1.0330578512396695</c:v>
                </c:pt>
                <c:pt idx="71">
                  <c:v>1.0719999999999998</c:v>
                </c:pt>
                <c:pt idx="72">
                  <c:v>0.95522388059701491</c:v>
                </c:pt>
                <c:pt idx="73">
                  <c:v>1.0234375000000002</c:v>
                </c:pt>
                <c:pt idx="74">
                  <c:v>1.0458015267175573</c:v>
                </c:pt>
                <c:pt idx="75">
                  <c:v>0.9927007299270072</c:v>
                </c:pt>
              </c:numCache>
            </c:numRef>
          </c:val>
          <c:smooth val="1"/>
          <c:extLst>
            <c:ext xmlns:c16="http://schemas.microsoft.com/office/drawing/2014/chart" uri="{C3380CC4-5D6E-409C-BE32-E72D297353CC}">
              <c16:uniqueId val="{00000004-1D84-4B7C-9965-35C3BF26383B}"/>
            </c:ext>
          </c:extLst>
        </c:ser>
        <c:ser>
          <c:idx val="6"/>
          <c:order val="5"/>
          <c:tx>
            <c:strRef>
              <c:f>Provinces!$C$127</c:f>
              <c:strCache>
                <c:ptCount val="1"/>
                <c:pt idx="0">
                  <c:v>Utrecht</c:v>
                </c:pt>
              </c:strCache>
            </c:strRef>
          </c:tx>
          <c:spPr>
            <a:ln w="28575" cap="rnd">
              <a:solidFill>
                <a:schemeClr val="accent2">
                  <a:lumMod val="80000"/>
                  <a:lumOff val="20000"/>
                </a:scheme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Provinces!$M$127:$CJ$127</c:f>
              <c:numCache>
                <c:formatCode>0.00</c:formatCode>
                <c:ptCount val="76"/>
                <c:pt idx="0">
                  <c:v>1.05</c:v>
                </c:pt>
                <c:pt idx="1">
                  <c:v>0.74603174603174605</c:v>
                </c:pt>
                <c:pt idx="2">
                  <c:v>1.4893617021276595</c:v>
                </c:pt>
                <c:pt idx="3">
                  <c:v>1.3285714285714287</c:v>
                </c:pt>
                <c:pt idx="4">
                  <c:v>1.21505376344086</c:v>
                </c:pt>
                <c:pt idx="5">
                  <c:v>1.4247787610619469</c:v>
                </c:pt>
                <c:pt idx="6">
                  <c:v>1.2546583850931676</c:v>
                </c:pt>
                <c:pt idx="7">
                  <c:v>1.0940594059405941</c:v>
                </c:pt>
                <c:pt idx="8">
                  <c:v>1.5113122171945701</c:v>
                </c:pt>
                <c:pt idx="9">
                  <c:v>0.93413173652694603</c:v>
                </c:pt>
                <c:pt idx="10">
                  <c:v>1.0192307692307694</c:v>
                </c:pt>
                <c:pt idx="11">
                  <c:v>1.0943396226415094</c:v>
                </c:pt>
                <c:pt idx="12">
                  <c:v>1.3908045977011494</c:v>
                </c:pt>
                <c:pt idx="13">
                  <c:v>1.0681818181818183</c:v>
                </c:pt>
                <c:pt idx="14">
                  <c:v>1.1121856866537716</c:v>
                </c:pt>
                <c:pt idx="15">
                  <c:v>0.97739130434782617</c:v>
                </c:pt>
                <c:pt idx="16">
                  <c:v>1.2028469750889679</c:v>
                </c:pt>
                <c:pt idx="17">
                  <c:v>1.0976331360946745</c:v>
                </c:pt>
                <c:pt idx="18">
                  <c:v>1.0849056603773586</c:v>
                </c:pt>
                <c:pt idx="19">
                  <c:v>0.91552795031055911</c:v>
                </c:pt>
                <c:pt idx="20">
                  <c:v>0.98914518317503386</c:v>
                </c:pt>
                <c:pt idx="21">
                  <c:v>0.98902606310013719</c:v>
                </c:pt>
                <c:pt idx="22">
                  <c:v>1.029126213592233</c:v>
                </c:pt>
                <c:pt idx="23">
                  <c:v>0.89757412398921832</c:v>
                </c:pt>
                <c:pt idx="24">
                  <c:v>1.069069069069069</c:v>
                </c:pt>
                <c:pt idx="25">
                  <c:v>0.98876404494382031</c:v>
                </c:pt>
                <c:pt idx="26">
                  <c:v>0.96022727272727271</c:v>
                </c:pt>
                <c:pt idx="27">
                  <c:v>0.99112426035502954</c:v>
                </c:pt>
                <c:pt idx="28">
                  <c:v>1.0567164179104478</c:v>
                </c:pt>
                <c:pt idx="29">
                  <c:v>0.98728813559322037</c:v>
                </c:pt>
                <c:pt idx="30">
                  <c:v>1.105865522174535</c:v>
                </c:pt>
                <c:pt idx="31">
                  <c:v>0.96636481241914607</c:v>
                </c:pt>
                <c:pt idx="32">
                  <c:v>0.91566265060240959</c:v>
                </c:pt>
                <c:pt idx="33">
                  <c:v>1.1403508771929824</c:v>
                </c:pt>
                <c:pt idx="34">
                  <c:v>0.95000000000000007</c:v>
                </c:pt>
                <c:pt idx="35">
                  <c:v>0.96491228070175428</c:v>
                </c:pt>
                <c:pt idx="36">
                  <c:v>1.0461538461538462</c:v>
                </c:pt>
                <c:pt idx="37">
                  <c:v>0.9866310160427807</c:v>
                </c:pt>
                <c:pt idx="38">
                  <c:v>0.97696476964769641</c:v>
                </c:pt>
                <c:pt idx="39">
                  <c:v>1.0554785020804438</c:v>
                </c:pt>
                <c:pt idx="40">
                  <c:v>0.86859395532194483</c:v>
                </c:pt>
                <c:pt idx="41">
                  <c:v>1.0771558245083206</c:v>
                </c:pt>
                <c:pt idx="42">
                  <c:v>0.9705056179775281</c:v>
                </c:pt>
                <c:pt idx="43">
                  <c:v>0.95224312590448634</c:v>
                </c:pt>
                <c:pt idx="44">
                  <c:v>0.89665653495440734</c:v>
                </c:pt>
                <c:pt idx="45">
                  <c:v>0.92033898305084738</c:v>
                </c:pt>
                <c:pt idx="46">
                  <c:v>0.96500920810313084</c:v>
                </c:pt>
                <c:pt idx="47">
                  <c:v>0.87022900763358768</c:v>
                </c:pt>
                <c:pt idx="48">
                  <c:v>0.90131578947368429</c:v>
                </c:pt>
                <c:pt idx="49">
                  <c:v>0.95863746958637464</c:v>
                </c:pt>
                <c:pt idx="50">
                  <c:v>0.83756345177664981</c:v>
                </c:pt>
                <c:pt idx="51">
                  <c:v>1.0060606060606061</c:v>
                </c:pt>
                <c:pt idx="52">
                  <c:v>0.9186746987951806</c:v>
                </c:pt>
                <c:pt idx="53">
                  <c:v>0.93114754098360653</c:v>
                </c:pt>
                <c:pt idx="54">
                  <c:v>0.98943661971830998</c:v>
                </c:pt>
                <c:pt idx="55">
                  <c:v>0.90035587188612098</c:v>
                </c:pt>
                <c:pt idx="56">
                  <c:v>0.85770750988142286</c:v>
                </c:pt>
                <c:pt idx="57">
                  <c:v>1.0230414746543779</c:v>
                </c:pt>
                <c:pt idx="58">
                  <c:v>0.88288288288288286</c:v>
                </c:pt>
                <c:pt idx="59">
                  <c:v>1.0051020408163265</c:v>
                </c:pt>
                <c:pt idx="60">
                  <c:v>0.86802030456852786</c:v>
                </c:pt>
                <c:pt idx="61">
                  <c:v>0.97076023391812871</c:v>
                </c:pt>
                <c:pt idx="62">
                  <c:v>1.0060240963855422</c:v>
                </c:pt>
                <c:pt idx="63">
                  <c:v>0.97005988023952094</c:v>
                </c:pt>
                <c:pt idx="64">
                  <c:v>0.95061728395061729</c:v>
                </c:pt>
                <c:pt idx="65">
                  <c:v>0.95454545454545459</c:v>
                </c:pt>
                <c:pt idx="66">
                  <c:v>0.87074829931972786</c:v>
                </c:pt>
                <c:pt idx="67">
                  <c:v>0.9453125</c:v>
                </c:pt>
                <c:pt idx="68">
                  <c:v>0.94214876033057848</c:v>
                </c:pt>
                <c:pt idx="69">
                  <c:v>0.85087719298245623</c:v>
                </c:pt>
                <c:pt idx="70">
                  <c:v>0.97938144329896903</c:v>
                </c:pt>
                <c:pt idx="71">
                  <c:v>0.81052631578947365</c:v>
                </c:pt>
                <c:pt idx="72">
                  <c:v>1.1818181818181819</c:v>
                </c:pt>
                <c:pt idx="73">
                  <c:v>0.98901098901098905</c:v>
                </c:pt>
                <c:pt idx="74">
                  <c:v>1.0666666666666667</c:v>
                </c:pt>
                <c:pt idx="75">
                  <c:v>1.0416666666666667</c:v>
                </c:pt>
              </c:numCache>
            </c:numRef>
          </c:val>
          <c:smooth val="1"/>
          <c:extLst>
            <c:ext xmlns:c16="http://schemas.microsoft.com/office/drawing/2014/chart" uri="{C3380CC4-5D6E-409C-BE32-E72D297353CC}">
              <c16:uniqueId val="{00000005-1D84-4B7C-9965-35C3BF26383B}"/>
            </c:ext>
          </c:extLst>
        </c:ser>
        <c:ser>
          <c:idx val="7"/>
          <c:order val="6"/>
          <c:tx>
            <c:strRef>
              <c:f>Provinces!$C$128</c:f>
              <c:strCache>
                <c:ptCount val="1"/>
                <c:pt idx="0">
                  <c:v>Overijssel</c:v>
                </c:pt>
              </c:strCache>
            </c:strRef>
          </c:tx>
          <c:spPr>
            <a:ln w="28575" cap="rnd">
              <a:solidFill>
                <a:schemeClr val="accent4">
                  <a:lumMod val="80000"/>
                  <a:lumOff val="20000"/>
                </a:scheme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Provinces!$M$128:$CJ$128</c:f>
              <c:numCache>
                <c:formatCode>0.00</c:formatCode>
                <c:ptCount val="76"/>
                <c:pt idx="0">
                  <c:v>1</c:v>
                </c:pt>
                <c:pt idx="1">
                  <c:v>1.4166666666666667</c:v>
                </c:pt>
                <c:pt idx="2">
                  <c:v>1.1764705882352942</c:v>
                </c:pt>
                <c:pt idx="3">
                  <c:v>1</c:v>
                </c:pt>
                <c:pt idx="4">
                  <c:v>1.35</c:v>
                </c:pt>
                <c:pt idx="5">
                  <c:v>1.3333333333333335</c:v>
                </c:pt>
                <c:pt idx="6">
                  <c:v>1.3333333333333333</c:v>
                </c:pt>
                <c:pt idx="7">
                  <c:v>1.3125</c:v>
                </c:pt>
                <c:pt idx="8">
                  <c:v>1.873015873015873</c:v>
                </c:pt>
                <c:pt idx="9">
                  <c:v>1.1949152542372881</c:v>
                </c:pt>
                <c:pt idx="10">
                  <c:v>1.1560283687943262</c:v>
                </c:pt>
                <c:pt idx="11">
                  <c:v>1.1288343558282208</c:v>
                </c:pt>
                <c:pt idx="12">
                  <c:v>1.1195652173913044</c:v>
                </c:pt>
                <c:pt idx="13">
                  <c:v>1.266990291262136</c:v>
                </c:pt>
                <c:pt idx="14">
                  <c:v>1.2145593869731801</c:v>
                </c:pt>
                <c:pt idx="15">
                  <c:v>1</c:v>
                </c:pt>
                <c:pt idx="16">
                  <c:v>1.1230283911671923</c:v>
                </c:pt>
                <c:pt idx="17">
                  <c:v>1.1320224719101124</c:v>
                </c:pt>
                <c:pt idx="18">
                  <c:v>1.0694789081885856</c:v>
                </c:pt>
                <c:pt idx="19">
                  <c:v>1.0232018561484919</c:v>
                </c:pt>
                <c:pt idx="20">
                  <c:v>1.0249433106575963</c:v>
                </c:pt>
                <c:pt idx="21">
                  <c:v>1.0331858407079646</c:v>
                </c:pt>
                <c:pt idx="22">
                  <c:v>1.0406852248394005</c:v>
                </c:pt>
                <c:pt idx="23">
                  <c:v>1.0905349794238681</c:v>
                </c:pt>
                <c:pt idx="24">
                  <c:v>1.0150943396226417</c:v>
                </c:pt>
                <c:pt idx="25">
                  <c:v>1.0297397769516727</c:v>
                </c:pt>
                <c:pt idx="26">
                  <c:v>1.0433212996389891</c:v>
                </c:pt>
                <c:pt idx="27">
                  <c:v>0.97750865051903113</c:v>
                </c:pt>
                <c:pt idx="28">
                  <c:v>0.98407079646017714</c:v>
                </c:pt>
                <c:pt idx="29">
                  <c:v>1.2014388489208634</c:v>
                </c:pt>
                <c:pt idx="30">
                  <c:v>0.97604790419161669</c:v>
                </c:pt>
                <c:pt idx="31">
                  <c:v>0.98619631901840499</c:v>
                </c:pt>
                <c:pt idx="32">
                  <c:v>0.97356143079315705</c:v>
                </c:pt>
                <c:pt idx="33">
                  <c:v>0.9872204472843451</c:v>
                </c:pt>
                <c:pt idx="34">
                  <c:v>0.97572815533980572</c:v>
                </c:pt>
                <c:pt idx="35">
                  <c:v>1.021558872305141</c:v>
                </c:pt>
                <c:pt idx="36">
                  <c:v>0.87987012987012991</c:v>
                </c:pt>
                <c:pt idx="37">
                  <c:v>0.9206642066420665</c:v>
                </c:pt>
                <c:pt idx="38">
                  <c:v>1.0040080160320639</c:v>
                </c:pt>
                <c:pt idx="39">
                  <c:v>0.98403193612774453</c:v>
                </c:pt>
                <c:pt idx="40">
                  <c:v>1.0141987829614605</c:v>
                </c:pt>
                <c:pt idx="41">
                  <c:v>0.97199999999999998</c:v>
                </c:pt>
                <c:pt idx="42">
                  <c:v>0.93827160493827155</c:v>
                </c:pt>
                <c:pt idx="43">
                  <c:v>0.84868421052631582</c:v>
                </c:pt>
                <c:pt idx="44">
                  <c:v>0.96124031007751942</c:v>
                </c:pt>
                <c:pt idx="45">
                  <c:v>0.92473118279569888</c:v>
                </c:pt>
                <c:pt idx="46">
                  <c:v>0.8866279069767441</c:v>
                </c:pt>
                <c:pt idx="47">
                  <c:v>0.8065573770491804</c:v>
                </c:pt>
                <c:pt idx="48">
                  <c:v>0.9674796747967479</c:v>
                </c:pt>
                <c:pt idx="49">
                  <c:v>0.89915966386554624</c:v>
                </c:pt>
                <c:pt idx="50">
                  <c:v>0.85981308411214941</c:v>
                </c:pt>
                <c:pt idx="51">
                  <c:v>0.93478260869565222</c:v>
                </c:pt>
                <c:pt idx="52">
                  <c:v>0.84883720930232553</c:v>
                </c:pt>
                <c:pt idx="53">
                  <c:v>1.0205479452054793</c:v>
                </c:pt>
                <c:pt idx="54">
                  <c:v>1.0738255033557047</c:v>
                </c:pt>
                <c:pt idx="55">
                  <c:v>0.86875000000000002</c:v>
                </c:pt>
                <c:pt idx="56">
                  <c:v>0.86330935251798557</c:v>
                </c:pt>
                <c:pt idx="57">
                  <c:v>1.0250000000000001</c:v>
                </c:pt>
                <c:pt idx="58">
                  <c:v>0.92682926829268275</c:v>
                </c:pt>
                <c:pt idx="59">
                  <c:v>0.87719298245614041</c:v>
                </c:pt>
                <c:pt idx="60">
                  <c:v>0.82</c:v>
                </c:pt>
                <c:pt idx="61">
                  <c:v>0.95121951219512202</c:v>
                </c:pt>
                <c:pt idx="62">
                  <c:v>1.0512820512820513</c:v>
                </c:pt>
                <c:pt idx="63">
                  <c:v>0.92682926829268308</c:v>
                </c:pt>
                <c:pt idx="64">
                  <c:v>0.78947368421052622</c:v>
                </c:pt>
                <c:pt idx="65">
                  <c:v>0.9</c:v>
                </c:pt>
                <c:pt idx="66">
                  <c:v>0.94444444444444442</c:v>
                </c:pt>
                <c:pt idx="67">
                  <c:v>1.1372549019607845</c:v>
                </c:pt>
                <c:pt idx="68">
                  <c:v>0.89655172413793094</c:v>
                </c:pt>
                <c:pt idx="69">
                  <c:v>0.90384615384615385</c:v>
                </c:pt>
                <c:pt idx="70">
                  <c:v>0.91489361702127658</c:v>
                </c:pt>
                <c:pt idx="71">
                  <c:v>1.0465116279069768</c:v>
                </c:pt>
                <c:pt idx="72">
                  <c:v>0.9555555555555556</c:v>
                </c:pt>
                <c:pt idx="73">
                  <c:v>1.069767441860465</c:v>
                </c:pt>
                <c:pt idx="74">
                  <c:v>1.0869565217391306</c:v>
                </c:pt>
                <c:pt idx="75">
                  <c:v>1</c:v>
                </c:pt>
              </c:numCache>
            </c:numRef>
          </c:val>
          <c:smooth val="1"/>
          <c:extLst>
            <c:ext xmlns:c16="http://schemas.microsoft.com/office/drawing/2014/chart" uri="{C3380CC4-5D6E-409C-BE32-E72D297353CC}">
              <c16:uniqueId val="{00000006-1D84-4B7C-9965-35C3BF26383B}"/>
            </c:ext>
          </c:extLst>
        </c:ser>
        <c:ser>
          <c:idx val="8"/>
          <c:order val="7"/>
          <c:tx>
            <c:strRef>
              <c:f>Provinces!$C$129</c:f>
              <c:strCache>
                <c:ptCount val="1"/>
                <c:pt idx="0">
                  <c:v>Flevoland</c:v>
                </c:pt>
              </c:strCache>
            </c:strRef>
          </c:tx>
          <c:spPr>
            <a:ln w="28575" cap="rnd">
              <a:solidFill>
                <a:schemeClr val="accent6">
                  <a:lumMod val="80000"/>
                  <a:lumOff val="20000"/>
                </a:scheme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Provinces!$M$129:$CJ$129</c:f>
              <c:numCache>
                <c:formatCode>0.00</c:formatCode>
                <c:ptCount val="76"/>
                <c:pt idx="0">
                  <c:v>0.5</c:v>
                </c:pt>
                <c:pt idx="1">
                  <c:v>2.5</c:v>
                </c:pt>
                <c:pt idx="2">
                  <c:v>2.4</c:v>
                </c:pt>
                <c:pt idx="3">
                  <c:v>1.5833333333333335</c:v>
                </c:pt>
                <c:pt idx="4">
                  <c:v>1.1052631578947367</c:v>
                </c:pt>
                <c:pt idx="5">
                  <c:v>1.0952380952380951</c:v>
                </c:pt>
                <c:pt idx="6">
                  <c:v>1.173913043478261</c:v>
                </c:pt>
                <c:pt idx="7">
                  <c:v>1.2962962962962963</c:v>
                </c:pt>
                <c:pt idx="8">
                  <c:v>1.2857142857142858</c:v>
                </c:pt>
                <c:pt idx="9">
                  <c:v>0.84444444444444444</c:v>
                </c:pt>
                <c:pt idx="10">
                  <c:v>1</c:v>
                </c:pt>
                <c:pt idx="11">
                  <c:v>1.131578947368421</c:v>
                </c:pt>
                <c:pt idx="12">
                  <c:v>1.1162790697674416</c:v>
                </c:pt>
                <c:pt idx="13">
                  <c:v>1.1041666666666667</c:v>
                </c:pt>
                <c:pt idx="14">
                  <c:v>1.0566037735849056</c:v>
                </c:pt>
                <c:pt idx="15">
                  <c:v>0.9821428571428571</c:v>
                </c:pt>
                <c:pt idx="16">
                  <c:v>1.2181818181818183</c:v>
                </c:pt>
                <c:pt idx="17">
                  <c:v>1.164179104477612</c:v>
                </c:pt>
                <c:pt idx="18">
                  <c:v>1</c:v>
                </c:pt>
                <c:pt idx="19">
                  <c:v>1.153846153846154</c:v>
                </c:pt>
                <c:pt idx="20">
                  <c:v>1.1333333333333333</c:v>
                </c:pt>
                <c:pt idx="21">
                  <c:v>1.0392156862745099</c:v>
                </c:pt>
                <c:pt idx="22">
                  <c:v>1.0849056603773584</c:v>
                </c:pt>
                <c:pt idx="23">
                  <c:v>0.97391304347826091</c:v>
                </c:pt>
                <c:pt idx="24">
                  <c:v>1.0089285714285714</c:v>
                </c:pt>
                <c:pt idx="25">
                  <c:v>1.0265486725663717</c:v>
                </c:pt>
                <c:pt idx="26">
                  <c:v>0.93103448275862066</c:v>
                </c:pt>
                <c:pt idx="27">
                  <c:v>0.96296296296296302</c:v>
                </c:pt>
                <c:pt idx="28">
                  <c:v>0.99038461538461531</c:v>
                </c:pt>
                <c:pt idx="29">
                  <c:v>1.058252427184466</c:v>
                </c:pt>
                <c:pt idx="30">
                  <c:v>1.2660550458715598</c:v>
                </c:pt>
                <c:pt idx="31">
                  <c:v>0.97826086956521729</c:v>
                </c:pt>
                <c:pt idx="32">
                  <c:v>1.1777777777777778</c:v>
                </c:pt>
                <c:pt idx="33">
                  <c:v>0.98113207547169801</c:v>
                </c:pt>
                <c:pt idx="34">
                  <c:v>0.96153846153846156</c:v>
                </c:pt>
                <c:pt idx="35">
                  <c:v>1.0533333333333335</c:v>
                </c:pt>
                <c:pt idx="36">
                  <c:v>1.1329113924050633</c:v>
                </c:pt>
                <c:pt idx="37">
                  <c:v>1.0446927374301676</c:v>
                </c:pt>
                <c:pt idx="38">
                  <c:v>1.0267379679144384</c:v>
                </c:pt>
                <c:pt idx="39">
                  <c:v>0.85416666666666663</c:v>
                </c:pt>
                <c:pt idx="40">
                  <c:v>1.0914634146341464</c:v>
                </c:pt>
                <c:pt idx="41">
                  <c:v>1.0335195530726256</c:v>
                </c:pt>
                <c:pt idx="42">
                  <c:v>1.0378378378378379</c:v>
                </c:pt>
                <c:pt idx="43">
                  <c:v>0.80729166666666674</c:v>
                </c:pt>
                <c:pt idx="44">
                  <c:v>0.86451612903225805</c:v>
                </c:pt>
                <c:pt idx="45">
                  <c:v>1</c:v>
                </c:pt>
                <c:pt idx="46">
                  <c:v>0.9925373134328358</c:v>
                </c:pt>
                <c:pt idx="47">
                  <c:v>0.84962406015037595</c:v>
                </c:pt>
                <c:pt idx="48">
                  <c:v>0.89380530973451333</c:v>
                </c:pt>
                <c:pt idx="49">
                  <c:v>0.81188118811881183</c:v>
                </c:pt>
                <c:pt idx="50">
                  <c:v>1.024390243902439</c:v>
                </c:pt>
                <c:pt idx="51">
                  <c:v>0.88095238095238093</c:v>
                </c:pt>
                <c:pt idx="52">
                  <c:v>0.7432432432432432</c:v>
                </c:pt>
                <c:pt idx="53">
                  <c:v>1.0181818181818183</c:v>
                </c:pt>
                <c:pt idx="54">
                  <c:v>1.2142857142857142</c:v>
                </c:pt>
                <c:pt idx="55">
                  <c:v>1.1470588235294119</c:v>
                </c:pt>
                <c:pt idx="56">
                  <c:v>0.94871794871794879</c:v>
                </c:pt>
                <c:pt idx="57">
                  <c:v>0.97297297297297303</c:v>
                </c:pt>
                <c:pt idx="58">
                  <c:v>0.98611111111111094</c:v>
                </c:pt>
                <c:pt idx="59">
                  <c:v>1.1830985915492958</c:v>
                </c:pt>
                <c:pt idx="60">
                  <c:v>0.94047619047619058</c:v>
                </c:pt>
                <c:pt idx="61">
                  <c:v>0.91139240506329111</c:v>
                </c:pt>
                <c:pt idx="62">
                  <c:v>0.80555555555555558</c:v>
                </c:pt>
                <c:pt idx="63">
                  <c:v>0.94827586206896541</c:v>
                </c:pt>
                <c:pt idx="64">
                  <c:v>0.89090909090909098</c:v>
                </c:pt>
                <c:pt idx="65">
                  <c:v>0.79591836734693877</c:v>
                </c:pt>
                <c:pt idx="66">
                  <c:v>0.76923076923076927</c:v>
                </c:pt>
                <c:pt idx="67">
                  <c:v>1.0333333333333334</c:v>
                </c:pt>
                <c:pt idx="68">
                  <c:v>0.77419354838709664</c:v>
                </c:pt>
                <c:pt idx="69">
                  <c:v>1.125</c:v>
                </c:pt>
                <c:pt idx="70">
                  <c:v>1.1111111111111112</c:v>
                </c:pt>
                <c:pt idx="71">
                  <c:v>0.93333333333333335</c:v>
                </c:pt>
                <c:pt idx="72">
                  <c:v>0.8571428571428571</c:v>
                </c:pt>
                <c:pt idx="73">
                  <c:v>0.83333333333333337</c:v>
                </c:pt>
                <c:pt idx="74">
                  <c:v>0.95000000000000007</c:v>
                </c:pt>
                <c:pt idx="75">
                  <c:v>1.263157894736842</c:v>
                </c:pt>
              </c:numCache>
            </c:numRef>
          </c:val>
          <c:smooth val="1"/>
          <c:extLst>
            <c:ext xmlns:c16="http://schemas.microsoft.com/office/drawing/2014/chart" uri="{C3380CC4-5D6E-409C-BE32-E72D297353CC}">
              <c16:uniqueId val="{00000007-1D84-4B7C-9965-35C3BF26383B}"/>
            </c:ext>
          </c:extLst>
        </c:ser>
        <c:ser>
          <c:idx val="9"/>
          <c:order val="8"/>
          <c:tx>
            <c:strRef>
              <c:f>Provinces!$C$130</c:f>
              <c:strCache>
                <c:ptCount val="1"/>
                <c:pt idx="0">
                  <c:v>Zeeland</c:v>
                </c:pt>
              </c:strCache>
            </c:strRef>
          </c:tx>
          <c:spPr>
            <a:ln w="28575" cap="rnd">
              <a:solidFill>
                <a:schemeClr val="accent2">
                  <a:lumMod val="80000"/>
                </a:scheme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Provinces!$M$130:$CJ$130</c:f>
              <c:numCache>
                <c:formatCode>0.00</c:formatCode>
                <c:ptCount val="76"/>
                <c:pt idx="0">
                  <c:v>1.1250000000000002</c:v>
                </c:pt>
                <c:pt idx="1">
                  <c:v>0.66666666666666663</c:v>
                </c:pt>
                <c:pt idx="2">
                  <c:v>1.3333333333333333</c:v>
                </c:pt>
                <c:pt idx="3">
                  <c:v>1.25</c:v>
                </c:pt>
                <c:pt idx="4">
                  <c:v>1.5</c:v>
                </c:pt>
                <c:pt idx="5">
                  <c:v>1.0666666666666667</c:v>
                </c:pt>
                <c:pt idx="6">
                  <c:v>1.1250000000000002</c:v>
                </c:pt>
                <c:pt idx="7">
                  <c:v>1.2222222222222221</c:v>
                </c:pt>
                <c:pt idx="8">
                  <c:v>1.6363636363636365</c:v>
                </c:pt>
                <c:pt idx="9">
                  <c:v>1.0277777777777777</c:v>
                </c:pt>
                <c:pt idx="10">
                  <c:v>1</c:v>
                </c:pt>
                <c:pt idx="11">
                  <c:v>1.0270270270270272</c:v>
                </c:pt>
                <c:pt idx="12">
                  <c:v>1.131578947368421</c:v>
                </c:pt>
                <c:pt idx="13">
                  <c:v>1.1860465116279069</c:v>
                </c:pt>
                <c:pt idx="14">
                  <c:v>1.1764705882352942</c:v>
                </c:pt>
                <c:pt idx="15">
                  <c:v>1.0666666666666667</c:v>
                </c:pt>
                <c:pt idx="16">
                  <c:v>1.15625</c:v>
                </c:pt>
                <c:pt idx="17">
                  <c:v>1.1486486486486487</c:v>
                </c:pt>
                <c:pt idx="18">
                  <c:v>1.0941176470588236</c:v>
                </c:pt>
                <c:pt idx="19">
                  <c:v>1.053763440860215</c:v>
                </c:pt>
                <c:pt idx="20">
                  <c:v>1.0306122448979591</c:v>
                </c:pt>
                <c:pt idx="21">
                  <c:v>1.0198019801980198</c:v>
                </c:pt>
                <c:pt idx="22">
                  <c:v>1.0485436893203883</c:v>
                </c:pt>
                <c:pt idx="23">
                  <c:v>1.0648148148148147</c:v>
                </c:pt>
                <c:pt idx="24">
                  <c:v>0.94782608695652182</c:v>
                </c:pt>
                <c:pt idx="25">
                  <c:v>1.2110091743119267</c:v>
                </c:pt>
                <c:pt idx="26">
                  <c:v>1.1515151515151516</c:v>
                </c:pt>
                <c:pt idx="27">
                  <c:v>1.013157894736842</c:v>
                </c:pt>
                <c:pt idx="28">
                  <c:v>1.0909090909090908</c:v>
                </c:pt>
                <c:pt idx="29">
                  <c:v>1.0178571428571428</c:v>
                </c:pt>
                <c:pt idx="30">
                  <c:v>1.0467836257309944</c:v>
                </c:pt>
                <c:pt idx="31">
                  <c:v>1.0446927374301676</c:v>
                </c:pt>
                <c:pt idx="32">
                  <c:v>0.94117647058823528</c:v>
                </c:pt>
                <c:pt idx="33">
                  <c:v>0.91477272727272729</c:v>
                </c:pt>
                <c:pt idx="34">
                  <c:v>0.91304347826086951</c:v>
                </c:pt>
                <c:pt idx="35">
                  <c:v>0.80952380952380953</c:v>
                </c:pt>
                <c:pt idx="36">
                  <c:v>0.94957983193277307</c:v>
                </c:pt>
                <c:pt idx="37">
                  <c:v>0.85840707964601781</c:v>
                </c:pt>
                <c:pt idx="38">
                  <c:v>0.97938144329896903</c:v>
                </c:pt>
                <c:pt idx="39">
                  <c:v>0.8</c:v>
                </c:pt>
                <c:pt idx="40">
                  <c:v>0.81578947368421051</c:v>
                </c:pt>
                <c:pt idx="41">
                  <c:v>1.0483870967741935</c:v>
                </c:pt>
                <c:pt idx="42">
                  <c:v>1.1846153846153846</c:v>
                </c:pt>
                <c:pt idx="43">
                  <c:v>0.77922077922077915</c:v>
                </c:pt>
                <c:pt idx="44">
                  <c:v>0.8666666666666667</c:v>
                </c:pt>
                <c:pt idx="45">
                  <c:v>0.82692307692307698</c:v>
                </c:pt>
                <c:pt idx="46">
                  <c:v>0.88372093023255816</c:v>
                </c:pt>
                <c:pt idx="47">
                  <c:v>1.1578947368421051</c:v>
                </c:pt>
                <c:pt idx="48">
                  <c:v>0.84090909090909094</c:v>
                </c:pt>
                <c:pt idx="49">
                  <c:v>0.70270270270270274</c:v>
                </c:pt>
                <c:pt idx="50">
                  <c:v>1</c:v>
                </c:pt>
                <c:pt idx="51">
                  <c:v>1</c:v>
                </c:pt>
                <c:pt idx="52">
                  <c:v>0.92307692307692302</c:v>
                </c:pt>
                <c:pt idx="53">
                  <c:v>1.125</c:v>
                </c:pt>
                <c:pt idx="54">
                  <c:v>0.70370370370370372</c:v>
                </c:pt>
                <c:pt idx="55">
                  <c:v>1.5789473684210524</c:v>
                </c:pt>
                <c:pt idx="56">
                  <c:v>1.1666666666666667</c:v>
                </c:pt>
                <c:pt idx="57">
                  <c:v>1.0571428571428572</c:v>
                </c:pt>
                <c:pt idx="58">
                  <c:v>0.94594594594594594</c:v>
                </c:pt>
                <c:pt idx="59">
                  <c:v>1.0285714285714287</c:v>
                </c:pt>
                <c:pt idx="60">
                  <c:v>0.91666666666666663</c:v>
                </c:pt>
                <c:pt idx="61">
                  <c:v>0.96969696969696961</c:v>
                </c:pt>
                <c:pt idx="62">
                  <c:v>0.65625</c:v>
                </c:pt>
                <c:pt idx="63">
                  <c:v>0.7142857142857143</c:v>
                </c:pt>
                <c:pt idx="64">
                  <c:v>0.93333333333333335</c:v>
                </c:pt>
                <c:pt idx="65">
                  <c:v>0.9285714285714286</c:v>
                </c:pt>
                <c:pt idx="66">
                  <c:v>0.84615384615384615</c:v>
                </c:pt>
                <c:pt idx="67">
                  <c:v>1.1818181818181819</c:v>
                </c:pt>
                <c:pt idx="68">
                  <c:v>1</c:v>
                </c:pt>
                <c:pt idx="69">
                  <c:v>1.1538461538461537</c:v>
                </c:pt>
                <c:pt idx="70">
                  <c:v>1.4000000000000001</c:v>
                </c:pt>
                <c:pt idx="71">
                  <c:v>0.90476190476190477</c:v>
                </c:pt>
                <c:pt idx="72">
                  <c:v>1.2105263157894737</c:v>
                </c:pt>
                <c:pt idx="73">
                  <c:v>1.1304347826086958</c:v>
                </c:pt>
                <c:pt idx="74">
                  <c:v>1.0769230769230769</c:v>
                </c:pt>
                <c:pt idx="75">
                  <c:v>1</c:v>
                </c:pt>
              </c:numCache>
            </c:numRef>
          </c:val>
          <c:smooth val="1"/>
          <c:extLst>
            <c:ext xmlns:c16="http://schemas.microsoft.com/office/drawing/2014/chart" uri="{C3380CC4-5D6E-409C-BE32-E72D297353CC}">
              <c16:uniqueId val="{00000008-1D84-4B7C-9965-35C3BF26383B}"/>
            </c:ext>
          </c:extLst>
        </c:ser>
        <c:ser>
          <c:idx val="10"/>
          <c:order val="9"/>
          <c:tx>
            <c:strRef>
              <c:f>Provinces!$C$131</c:f>
              <c:strCache>
                <c:ptCount val="1"/>
                <c:pt idx="0">
                  <c:v>Friesland</c:v>
                </c:pt>
              </c:strCache>
            </c:strRef>
          </c:tx>
          <c:spPr>
            <a:ln w="28575" cap="rnd">
              <a:solidFill>
                <a:schemeClr val="accent4">
                  <a:lumMod val="80000"/>
                </a:scheme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Provinces!$M$131:$CJ$131</c:f>
              <c:numCache>
                <c:formatCode>0.00</c:formatCode>
                <c:ptCount val="76"/>
                <c:pt idx="0">
                  <c:v>0.79999999999999993</c:v>
                </c:pt>
                <c:pt idx="1">
                  <c:v>0.5</c:v>
                </c:pt>
                <c:pt idx="2">
                  <c:v>0.5</c:v>
                </c:pt>
                <c:pt idx="3">
                  <c:v>2</c:v>
                </c:pt>
                <c:pt idx="4">
                  <c:v>1.5</c:v>
                </c:pt>
                <c:pt idx="5">
                  <c:v>0</c:v>
                </c:pt>
                <c:pt idx="6">
                  <c:v>0</c:v>
                </c:pt>
                <c:pt idx="7">
                  <c:v>0.9285714285714286</c:v>
                </c:pt>
                <c:pt idx="8">
                  <c:v>2.3846153846153846</c:v>
                </c:pt>
                <c:pt idx="9">
                  <c:v>0.77419354838709664</c:v>
                </c:pt>
                <c:pt idx="10">
                  <c:v>0.95833333333333337</c:v>
                </c:pt>
                <c:pt idx="11">
                  <c:v>1.0869565217391306</c:v>
                </c:pt>
                <c:pt idx="12">
                  <c:v>1.08</c:v>
                </c:pt>
                <c:pt idx="13">
                  <c:v>1.2222222222222223</c:v>
                </c:pt>
                <c:pt idx="14">
                  <c:v>1.4848484848484849</c:v>
                </c:pt>
                <c:pt idx="15">
                  <c:v>0.87755102040816335</c:v>
                </c:pt>
                <c:pt idx="16">
                  <c:v>1.4651162790697674</c:v>
                </c:pt>
                <c:pt idx="17">
                  <c:v>1.3492063492063491</c:v>
                </c:pt>
                <c:pt idx="18">
                  <c:v>1</c:v>
                </c:pt>
                <c:pt idx="19">
                  <c:v>1.0470588235294118</c:v>
                </c:pt>
                <c:pt idx="20">
                  <c:v>1.0449438202247192</c:v>
                </c:pt>
                <c:pt idx="21">
                  <c:v>1.032258064516129</c:v>
                </c:pt>
                <c:pt idx="22">
                  <c:v>1.0416666666666667</c:v>
                </c:pt>
                <c:pt idx="23">
                  <c:v>1.0299999999999998</c:v>
                </c:pt>
                <c:pt idx="24">
                  <c:v>0.95145631067961167</c:v>
                </c:pt>
                <c:pt idx="25">
                  <c:v>1.0306122448979591</c:v>
                </c:pt>
                <c:pt idx="26">
                  <c:v>0.98019801980198018</c:v>
                </c:pt>
                <c:pt idx="27">
                  <c:v>1.191919191919192</c:v>
                </c:pt>
                <c:pt idx="28">
                  <c:v>1.1355932203389829</c:v>
                </c:pt>
                <c:pt idx="29">
                  <c:v>1.1194029850746268</c:v>
                </c:pt>
                <c:pt idx="30">
                  <c:v>0.98666666666666669</c:v>
                </c:pt>
                <c:pt idx="31">
                  <c:v>1</c:v>
                </c:pt>
                <c:pt idx="32">
                  <c:v>1.0337837837837838</c:v>
                </c:pt>
                <c:pt idx="33">
                  <c:v>1.0196078431372548</c:v>
                </c:pt>
                <c:pt idx="34">
                  <c:v>0.85256410256410264</c:v>
                </c:pt>
                <c:pt idx="35">
                  <c:v>0.94736842105263153</c:v>
                </c:pt>
                <c:pt idx="36">
                  <c:v>0.92063492063492069</c:v>
                </c:pt>
                <c:pt idx="37">
                  <c:v>0.9568965517241379</c:v>
                </c:pt>
                <c:pt idx="38">
                  <c:v>0.963963963963964</c:v>
                </c:pt>
                <c:pt idx="39">
                  <c:v>0.90654205607476634</c:v>
                </c:pt>
                <c:pt idx="40">
                  <c:v>0.97938144329896903</c:v>
                </c:pt>
                <c:pt idx="41">
                  <c:v>1.0210526315789474</c:v>
                </c:pt>
                <c:pt idx="42">
                  <c:v>0.77319587628865971</c:v>
                </c:pt>
                <c:pt idx="43">
                  <c:v>0.86666666666666681</c:v>
                </c:pt>
                <c:pt idx="44">
                  <c:v>0.90769230769230769</c:v>
                </c:pt>
                <c:pt idx="45">
                  <c:v>0.83050847457627119</c:v>
                </c:pt>
                <c:pt idx="46">
                  <c:v>0.95918367346938782</c:v>
                </c:pt>
                <c:pt idx="47">
                  <c:v>0.93617021276595747</c:v>
                </c:pt>
                <c:pt idx="48">
                  <c:v>0.79545454545454553</c:v>
                </c:pt>
                <c:pt idx="49">
                  <c:v>0.8571428571428571</c:v>
                </c:pt>
                <c:pt idx="50">
                  <c:v>0.70000000000000007</c:v>
                </c:pt>
                <c:pt idx="51">
                  <c:v>1.0476190476190477</c:v>
                </c:pt>
                <c:pt idx="52">
                  <c:v>0.81818181818181823</c:v>
                </c:pt>
                <c:pt idx="53">
                  <c:v>1.0555555555555556</c:v>
                </c:pt>
                <c:pt idx="54">
                  <c:v>0.84210526315789469</c:v>
                </c:pt>
                <c:pt idx="55">
                  <c:v>1.1250000000000002</c:v>
                </c:pt>
                <c:pt idx="56">
                  <c:v>1</c:v>
                </c:pt>
                <c:pt idx="57">
                  <c:v>1.8888888888888886</c:v>
                </c:pt>
                <c:pt idx="58">
                  <c:v>0.97058823529411775</c:v>
                </c:pt>
                <c:pt idx="59">
                  <c:v>1.1515151515151516</c:v>
                </c:pt>
                <c:pt idx="60">
                  <c:v>1.1052631578947367</c:v>
                </c:pt>
                <c:pt idx="61">
                  <c:v>1.1428571428571428</c:v>
                </c:pt>
                <c:pt idx="62">
                  <c:v>0.93750000000000011</c:v>
                </c:pt>
                <c:pt idx="63">
                  <c:v>0.97777777777777775</c:v>
                </c:pt>
                <c:pt idx="64">
                  <c:v>0.61363636363636365</c:v>
                </c:pt>
                <c:pt idx="65">
                  <c:v>0.92592592592592593</c:v>
                </c:pt>
                <c:pt idx="66">
                  <c:v>0.84</c:v>
                </c:pt>
                <c:pt idx="67">
                  <c:v>0.80952380952380942</c:v>
                </c:pt>
                <c:pt idx="68">
                  <c:v>0.6470588235294118</c:v>
                </c:pt>
                <c:pt idx="69">
                  <c:v>1</c:v>
                </c:pt>
                <c:pt idx="70">
                  <c:v>1</c:v>
                </c:pt>
                <c:pt idx="71">
                  <c:v>1</c:v>
                </c:pt>
                <c:pt idx="72">
                  <c:v>0.81818181818181823</c:v>
                </c:pt>
                <c:pt idx="73">
                  <c:v>1</c:v>
                </c:pt>
                <c:pt idx="74">
                  <c:v>0.77777777777777768</c:v>
                </c:pt>
                <c:pt idx="75">
                  <c:v>1</c:v>
                </c:pt>
              </c:numCache>
            </c:numRef>
          </c:val>
          <c:smooth val="1"/>
          <c:extLst>
            <c:ext xmlns:c16="http://schemas.microsoft.com/office/drawing/2014/chart" uri="{C3380CC4-5D6E-409C-BE32-E72D297353CC}">
              <c16:uniqueId val="{00000009-1D84-4B7C-9965-35C3BF26383B}"/>
            </c:ext>
          </c:extLst>
        </c:ser>
        <c:ser>
          <c:idx val="11"/>
          <c:order val="10"/>
          <c:tx>
            <c:strRef>
              <c:f>Provinces!$C$132</c:f>
              <c:strCache>
                <c:ptCount val="1"/>
                <c:pt idx="0">
                  <c:v>Drenthe</c:v>
                </c:pt>
              </c:strCache>
            </c:strRef>
          </c:tx>
          <c:spPr>
            <a:ln w="28575" cap="rnd">
              <a:solidFill>
                <a:schemeClr val="accent6">
                  <a:lumMod val="80000"/>
                </a:scheme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Provinces!$M$132:$CJ$132</c:f>
              <c:numCache>
                <c:formatCode>0.00</c:formatCode>
                <c:ptCount val="76"/>
                <c:pt idx="0">
                  <c:v>1</c:v>
                </c:pt>
                <c:pt idx="1">
                  <c:v>9.9999999999999992E-2</c:v>
                </c:pt>
                <c:pt idx="2">
                  <c:v>2</c:v>
                </c:pt>
                <c:pt idx="3">
                  <c:v>1</c:v>
                </c:pt>
                <c:pt idx="4">
                  <c:v>0.5</c:v>
                </c:pt>
                <c:pt idx="5">
                  <c:v>-1</c:v>
                </c:pt>
                <c:pt idx="6">
                  <c:v>-3</c:v>
                </c:pt>
                <c:pt idx="7">
                  <c:v>5.333333333333333</c:v>
                </c:pt>
                <c:pt idx="8">
                  <c:v>2.5</c:v>
                </c:pt>
                <c:pt idx="9">
                  <c:v>1.075</c:v>
                </c:pt>
                <c:pt idx="10">
                  <c:v>1.1162790697674416</c:v>
                </c:pt>
                <c:pt idx="11">
                  <c:v>1.2083333333333335</c:v>
                </c:pt>
                <c:pt idx="12">
                  <c:v>1</c:v>
                </c:pt>
                <c:pt idx="13">
                  <c:v>1.1724137931034482</c:v>
                </c:pt>
                <c:pt idx="14">
                  <c:v>1.2352941176470589</c:v>
                </c:pt>
                <c:pt idx="15">
                  <c:v>0.95238095238095244</c:v>
                </c:pt>
                <c:pt idx="16">
                  <c:v>1.0874999999999999</c:v>
                </c:pt>
                <c:pt idx="17">
                  <c:v>0.97701149425287348</c:v>
                </c:pt>
                <c:pt idx="18">
                  <c:v>0.92941176470588249</c:v>
                </c:pt>
                <c:pt idx="19">
                  <c:v>1.139240506329114</c:v>
                </c:pt>
                <c:pt idx="20">
                  <c:v>0.93333333333333335</c:v>
                </c:pt>
                <c:pt idx="21">
                  <c:v>0.7142857142857143</c:v>
                </c:pt>
                <c:pt idx="22">
                  <c:v>0.91666666666666663</c:v>
                </c:pt>
                <c:pt idx="23">
                  <c:v>0.92727272727272725</c:v>
                </c:pt>
                <c:pt idx="24">
                  <c:v>1.0980392156862746</c:v>
                </c:pt>
                <c:pt idx="25">
                  <c:v>0.9821428571428571</c:v>
                </c:pt>
                <c:pt idx="26">
                  <c:v>0.92727272727272725</c:v>
                </c:pt>
                <c:pt idx="27">
                  <c:v>1.0980392156862746</c:v>
                </c:pt>
                <c:pt idx="28">
                  <c:v>1.0357142857142858</c:v>
                </c:pt>
                <c:pt idx="29">
                  <c:v>1.1034482758620687</c:v>
                </c:pt>
                <c:pt idx="30">
                  <c:v>1.109375</c:v>
                </c:pt>
                <c:pt idx="31">
                  <c:v>0.95774647887323938</c:v>
                </c:pt>
                <c:pt idx="32">
                  <c:v>1.0588235294117649</c:v>
                </c:pt>
                <c:pt idx="33">
                  <c:v>0.91666666666666663</c:v>
                </c:pt>
                <c:pt idx="34">
                  <c:v>0.8787878787878789</c:v>
                </c:pt>
                <c:pt idx="35">
                  <c:v>0.94827586206896541</c:v>
                </c:pt>
                <c:pt idx="36">
                  <c:v>0.89090909090909098</c:v>
                </c:pt>
                <c:pt idx="37">
                  <c:v>0.77551020408163274</c:v>
                </c:pt>
                <c:pt idx="38">
                  <c:v>0.86842105263157898</c:v>
                </c:pt>
                <c:pt idx="39">
                  <c:v>0.8787878787878789</c:v>
                </c:pt>
                <c:pt idx="40">
                  <c:v>1.1034482758620687</c:v>
                </c:pt>
                <c:pt idx="41">
                  <c:v>0.9375</c:v>
                </c:pt>
                <c:pt idx="42">
                  <c:v>0.96666666666666679</c:v>
                </c:pt>
                <c:pt idx="43">
                  <c:v>1.1034482758620687</c:v>
                </c:pt>
                <c:pt idx="44">
                  <c:v>1</c:v>
                </c:pt>
                <c:pt idx="45">
                  <c:v>0.84375000000000011</c:v>
                </c:pt>
                <c:pt idx="46">
                  <c:v>0.85185185185185186</c:v>
                </c:pt>
                <c:pt idx="47">
                  <c:v>0.82608695652173925</c:v>
                </c:pt>
                <c:pt idx="48">
                  <c:v>0.89473684210526305</c:v>
                </c:pt>
                <c:pt idx="49">
                  <c:v>0.94117647058823528</c:v>
                </c:pt>
                <c:pt idx="50">
                  <c:v>0.625</c:v>
                </c:pt>
                <c:pt idx="51">
                  <c:v>0.7</c:v>
                </c:pt>
                <c:pt idx="52">
                  <c:v>1</c:v>
                </c:pt>
                <c:pt idx="53">
                  <c:v>1.1428571428571428</c:v>
                </c:pt>
                <c:pt idx="54">
                  <c:v>1.375</c:v>
                </c:pt>
                <c:pt idx="55">
                  <c:v>1</c:v>
                </c:pt>
                <c:pt idx="56">
                  <c:v>0.81818181818181823</c:v>
                </c:pt>
                <c:pt idx="57">
                  <c:v>0.66666666666666663</c:v>
                </c:pt>
                <c:pt idx="58">
                  <c:v>1</c:v>
                </c:pt>
                <c:pt idx="59">
                  <c:v>1.1666666666666667</c:v>
                </c:pt>
                <c:pt idx="60">
                  <c:v>1.2857142857142858</c:v>
                </c:pt>
                <c:pt idx="61">
                  <c:v>0.66666666666666663</c:v>
                </c:pt>
                <c:pt idx="62">
                  <c:v>0.83333333333333337</c:v>
                </c:pt>
                <c:pt idx="63">
                  <c:v>1</c:v>
                </c:pt>
                <c:pt idx="64">
                  <c:v>1</c:v>
                </c:pt>
                <c:pt idx="65">
                  <c:v>1</c:v>
                </c:pt>
                <c:pt idx="66">
                  <c:v>0.79999999999999993</c:v>
                </c:pt>
                <c:pt idx="67">
                  <c:v>0.25</c:v>
                </c:pt>
                <c:pt idx="68">
                  <c:v>1</c:v>
                </c:pt>
                <c:pt idx="69">
                  <c:v>1</c:v>
                </c:pt>
                <c:pt idx="70">
                  <c:v>2</c:v>
                </c:pt>
                <c:pt idx="71">
                  <c:v>1</c:v>
                </c:pt>
                <c:pt idx="72">
                  <c:v>1</c:v>
                </c:pt>
                <c:pt idx="73">
                  <c:v>1</c:v>
                </c:pt>
                <c:pt idx="74">
                  <c:v>1</c:v>
                </c:pt>
                <c:pt idx="75">
                  <c:v>1</c:v>
                </c:pt>
              </c:numCache>
            </c:numRef>
          </c:val>
          <c:smooth val="1"/>
          <c:extLst>
            <c:ext xmlns:c16="http://schemas.microsoft.com/office/drawing/2014/chart" uri="{C3380CC4-5D6E-409C-BE32-E72D297353CC}">
              <c16:uniqueId val="{0000000A-1D84-4B7C-9965-35C3BF26383B}"/>
            </c:ext>
          </c:extLst>
        </c:ser>
        <c:ser>
          <c:idx val="0"/>
          <c:order val="11"/>
          <c:tx>
            <c:strRef>
              <c:f>Provinces!$C$133</c:f>
              <c:strCache>
                <c:ptCount val="1"/>
                <c:pt idx="0">
                  <c:v>Groningen</c:v>
                </c:pt>
              </c:strCache>
            </c:strRef>
          </c:tx>
          <c:spPr>
            <a:ln w="28575" cap="rnd">
              <a:solidFill>
                <a:schemeClr val="accent2"/>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Provinces!$M$133:$CJ$133</c:f>
              <c:numCache>
                <c:formatCode>0.00</c:formatCode>
                <c:ptCount val="76"/>
                <c:pt idx="1">
                  <c:v>4.666666666666667</c:v>
                </c:pt>
                <c:pt idx="2">
                  <c:v>1.1428571428571428</c:v>
                </c:pt>
                <c:pt idx="3">
                  <c:v>1</c:v>
                </c:pt>
                <c:pt idx="4">
                  <c:v>1.0625</c:v>
                </c:pt>
                <c:pt idx="5">
                  <c:v>1.1176470588235297</c:v>
                </c:pt>
                <c:pt idx="6">
                  <c:v>1.263157894736842</c:v>
                </c:pt>
                <c:pt idx="7">
                  <c:v>1</c:v>
                </c:pt>
                <c:pt idx="8">
                  <c:v>1.0416666666666667</c:v>
                </c:pt>
                <c:pt idx="9">
                  <c:v>0.91999999999999993</c:v>
                </c:pt>
                <c:pt idx="10">
                  <c:v>1.173913043478261</c:v>
                </c:pt>
                <c:pt idx="11">
                  <c:v>1.2222222222222223</c:v>
                </c:pt>
                <c:pt idx="12">
                  <c:v>1.1212121212121211</c:v>
                </c:pt>
                <c:pt idx="13">
                  <c:v>1</c:v>
                </c:pt>
                <c:pt idx="14">
                  <c:v>1.2432432432432432</c:v>
                </c:pt>
                <c:pt idx="15">
                  <c:v>0.93478260869565222</c:v>
                </c:pt>
                <c:pt idx="16">
                  <c:v>1.3953488372093021</c:v>
                </c:pt>
                <c:pt idx="17">
                  <c:v>1.1833333333333333</c:v>
                </c:pt>
                <c:pt idx="18">
                  <c:v>0.95774647887323938</c:v>
                </c:pt>
                <c:pt idx="19">
                  <c:v>1.0441176470588236</c:v>
                </c:pt>
                <c:pt idx="20">
                  <c:v>1.2253521126760565</c:v>
                </c:pt>
                <c:pt idx="21">
                  <c:v>1.0344827586206897</c:v>
                </c:pt>
                <c:pt idx="22">
                  <c:v>1.0222222222222221</c:v>
                </c:pt>
                <c:pt idx="23">
                  <c:v>1.0326086956521738</c:v>
                </c:pt>
                <c:pt idx="24">
                  <c:v>1.0105263157894737</c:v>
                </c:pt>
                <c:pt idx="25">
                  <c:v>1.0416666666666667</c:v>
                </c:pt>
                <c:pt idx="26">
                  <c:v>0.94</c:v>
                </c:pt>
                <c:pt idx="27">
                  <c:v>0.92553191489361697</c:v>
                </c:pt>
                <c:pt idx="28">
                  <c:v>1.0344827586206897</c:v>
                </c:pt>
                <c:pt idx="29">
                  <c:v>1.1444444444444444</c:v>
                </c:pt>
                <c:pt idx="30">
                  <c:v>1.0097087378640777</c:v>
                </c:pt>
                <c:pt idx="31">
                  <c:v>0.99038461538461531</c:v>
                </c:pt>
                <c:pt idx="32">
                  <c:v>1.0097087378640777</c:v>
                </c:pt>
                <c:pt idx="33">
                  <c:v>1.028846153846154</c:v>
                </c:pt>
                <c:pt idx="34">
                  <c:v>0.93457943925233644</c:v>
                </c:pt>
                <c:pt idx="35">
                  <c:v>0.93</c:v>
                </c:pt>
                <c:pt idx="36">
                  <c:v>0.88172043010752676</c:v>
                </c:pt>
                <c:pt idx="37">
                  <c:v>0.96341463414634154</c:v>
                </c:pt>
                <c:pt idx="38">
                  <c:v>0.96202531645569622</c:v>
                </c:pt>
                <c:pt idx="39">
                  <c:v>1</c:v>
                </c:pt>
                <c:pt idx="40">
                  <c:v>0.98684210526315774</c:v>
                </c:pt>
                <c:pt idx="41">
                  <c:v>0.97333333333333338</c:v>
                </c:pt>
                <c:pt idx="42">
                  <c:v>1.0684931506849313</c:v>
                </c:pt>
                <c:pt idx="43">
                  <c:v>1.0384615384615385</c:v>
                </c:pt>
                <c:pt idx="44">
                  <c:v>0.92592592592592593</c:v>
                </c:pt>
                <c:pt idx="45">
                  <c:v>0.84000000000000008</c:v>
                </c:pt>
                <c:pt idx="46">
                  <c:v>1.0476190476190477</c:v>
                </c:pt>
                <c:pt idx="47">
                  <c:v>0.92424242424242409</c:v>
                </c:pt>
                <c:pt idx="48">
                  <c:v>0.98360655737704927</c:v>
                </c:pt>
                <c:pt idx="49">
                  <c:v>0.83333333333333337</c:v>
                </c:pt>
                <c:pt idx="50">
                  <c:v>0.72</c:v>
                </c:pt>
                <c:pt idx="51">
                  <c:v>0.83333333333333326</c:v>
                </c:pt>
                <c:pt idx="52">
                  <c:v>1.0333333333333334</c:v>
                </c:pt>
                <c:pt idx="53">
                  <c:v>0.74193548387096764</c:v>
                </c:pt>
                <c:pt idx="54">
                  <c:v>1.173913043478261</c:v>
                </c:pt>
                <c:pt idx="55">
                  <c:v>0.92592592592592593</c:v>
                </c:pt>
                <c:pt idx="56">
                  <c:v>0.76</c:v>
                </c:pt>
                <c:pt idx="57">
                  <c:v>0.94736842105263164</c:v>
                </c:pt>
                <c:pt idx="58">
                  <c:v>0.72222222222222221</c:v>
                </c:pt>
                <c:pt idx="59">
                  <c:v>1</c:v>
                </c:pt>
                <c:pt idx="60">
                  <c:v>0.76923076923076927</c:v>
                </c:pt>
                <c:pt idx="61">
                  <c:v>0.7</c:v>
                </c:pt>
                <c:pt idx="62">
                  <c:v>0.8571428571428571</c:v>
                </c:pt>
                <c:pt idx="63">
                  <c:v>1</c:v>
                </c:pt>
                <c:pt idx="64">
                  <c:v>1</c:v>
                </c:pt>
                <c:pt idx="65">
                  <c:v>0.83333333333333337</c:v>
                </c:pt>
                <c:pt idx="66">
                  <c:v>0.79999999999999993</c:v>
                </c:pt>
                <c:pt idx="67">
                  <c:v>1</c:v>
                </c:pt>
                <c:pt idx="68">
                  <c:v>0.75</c:v>
                </c:pt>
                <c:pt idx="69">
                  <c:v>1.3333333333333333</c:v>
                </c:pt>
                <c:pt idx="70">
                  <c:v>1</c:v>
                </c:pt>
                <c:pt idx="71">
                  <c:v>1.25</c:v>
                </c:pt>
                <c:pt idx="72">
                  <c:v>1.5999999999999999</c:v>
                </c:pt>
                <c:pt idx="73">
                  <c:v>1</c:v>
                </c:pt>
                <c:pt idx="74">
                  <c:v>1</c:v>
                </c:pt>
                <c:pt idx="75">
                  <c:v>1</c:v>
                </c:pt>
              </c:numCache>
            </c:numRef>
          </c:val>
          <c:smooth val="1"/>
          <c:extLst>
            <c:ext xmlns:c16="http://schemas.microsoft.com/office/drawing/2014/chart" uri="{C3380CC4-5D6E-409C-BE32-E72D297353CC}">
              <c16:uniqueId val="{0000000B-1D84-4B7C-9965-35C3BF26383B}"/>
            </c:ext>
          </c:extLst>
        </c:ser>
        <c:dLbls>
          <c:dLblPos val="ctr"/>
          <c:showLegendKey val="0"/>
          <c:showVal val="1"/>
          <c:showCatName val="0"/>
          <c:showSerName val="0"/>
          <c:showPercent val="0"/>
          <c:showBubbleSize val="0"/>
        </c:dLbls>
        <c:smooth val="0"/>
        <c:axId val="615351552"/>
        <c:axId val="615358112"/>
      </c:lineChart>
      <c:dateAx>
        <c:axId val="61535155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bg1">
                  <a:lumMod val="85000"/>
                </a:schemeClr>
              </a:solidFill>
              <a:round/>
            </a:ln>
            <a:effectLst/>
          </c:spPr>
        </c:minorGridlines>
        <c:numFmt formatCode="d/m;@" sourceLinked="0"/>
        <c:majorTickMark val="none"/>
        <c:minorTickMark val="none"/>
        <c:tickLblPos val="nextTo"/>
        <c:spPr>
          <a:noFill/>
          <a:ln w="9525" cap="flat" cmpd="sng" algn="ctr">
            <a:solidFill>
              <a:schemeClr val="bg1">
                <a:lumMod val="50000"/>
              </a:schemeClr>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8112"/>
        <c:crosses val="autoZero"/>
        <c:auto val="1"/>
        <c:lblOffset val="100"/>
        <c:baseTimeUnit val="days"/>
        <c:majorUnit val="7"/>
        <c:majorTimeUnit val="days"/>
        <c:minorUnit val="7"/>
        <c:minorTimeUnit val="days"/>
      </c:dateAx>
      <c:valAx>
        <c:axId val="615358112"/>
        <c:scaling>
          <c:orientation val="minMax"/>
          <c:max val="2"/>
          <c:min val="0"/>
        </c:scaling>
        <c:delete val="0"/>
        <c:axPos val="l"/>
        <c:majorGridlines>
          <c:spPr>
            <a:ln w="9525" cap="flat" cmpd="sng" algn="ctr">
              <a:solidFill>
                <a:schemeClr val="bg2">
                  <a:lumMod val="7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1552"/>
        <c:crosses val="autoZero"/>
        <c:crossBetween val="midCat"/>
        <c:majorUnit val="0.5"/>
        <c:minorUnit val="0.2"/>
      </c:valAx>
      <c:spPr>
        <a:noFill/>
        <a:ln>
          <a:solidFill>
            <a:schemeClr val="bg1">
              <a:lumMod val="50000"/>
            </a:schemeClr>
          </a:solidFill>
        </a:ln>
        <a:effectLst/>
      </c:spPr>
    </c:plotArea>
    <c:legend>
      <c:legendPos val="r"/>
      <c:layout>
        <c:manualLayout>
          <c:xMode val="edge"/>
          <c:yMode val="edge"/>
          <c:x val="0.79705541666666668"/>
          <c:y val="0.11158152777777777"/>
          <c:w val="0.18909576618202717"/>
          <c:h val="0.824699305555555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rgbClr val="E7E6E6"/>
    </a:solidFill>
    <a:ln w="9525" cap="flat" cmpd="sng" algn="ctr">
      <a:noFill/>
      <a:round/>
    </a:ln>
    <a:effectLst/>
  </c:spPr>
  <c:txPr>
    <a:bodyPr/>
    <a:lstStyle/>
    <a:p>
      <a:pPr>
        <a:defRPr/>
      </a:pPr>
      <a:endParaRPr lang="en-NL"/>
    </a:p>
  </c:txPr>
  <c:printSettings>
    <c:headerFooter/>
    <c:pageMargins b="0.75" l="0.7" r="0.7" t="0.75" header="0.3" footer="0.3"/>
    <c:pageSetup/>
  </c:printSettings>
  <c:userShapes r:id="rId3"/>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Growt factor</a:t>
            </a:r>
            <a:r>
              <a:rPr lang="nl-NL" sz="2000" b="1" baseline="0"/>
              <a:t> </a:t>
            </a:r>
            <a:r>
              <a:rPr lang="nl-NL" sz="2000" b="1"/>
              <a:t>per day</a:t>
            </a:r>
            <a:br>
              <a:rPr lang="nl-NL" sz="2000" b="1"/>
            </a:br>
            <a:r>
              <a:rPr lang="nl-NL" sz="2000" b="1"/>
              <a:t>Based on 7 day moving average</a:t>
            </a:r>
          </a:p>
        </c:rich>
      </c:tx>
      <c:layout>
        <c:manualLayout>
          <c:xMode val="edge"/>
          <c:yMode val="edge"/>
          <c:x val="0.31999188888888891"/>
          <c:y val="7.0743055555555533E-3"/>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5197763695961543E-2"/>
          <c:y val="0.1089026388888889"/>
          <c:w val="0.70390555555555556"/>
          <c:h val="0.82726791666666666"/>
        </c:manualLayout>
      </c:layout>
      <c:lineChart>
        <c:grouping val="standard"/>
        <c:varyColors val="0"/>
        <c:ser>
          <c:idx val="0"/>
          <c:order val="0"/>
          <c:tx>
            <c:strRef>
              <c:f>Provinces!$C$133</c:f>
              <c:strCache>
                <c:ptCount val="1"/>
                <c:pt idx="0">
                  <c:v>Groningen</c:v>
                </c:pt>
              </c:strCache>
            </c:strRef>
          </c:tx>
          <c:spPr>
            <a:ln w="28575" cap="rnd">
              <a:solidFill>
                <a:sysClr val="windowText" lastClr="000000">
                  <a:lumMod val="50000"/>
                  <a:lumOff val="50000"/>
                </a:sys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Provinces!$M$133:$CJ$133</c:f>
              <c:numCache>
                <c:formatCode>0.00</c:formatCode>
                <c:ptCount val="76"/>
                <c:pt idx="1">
                  <c:v>4.666666666666667</c:v>
                </c:pt>
                <c:pt idx="2">
                  <c:v>1.1428571428571428</c:v>
                </c:pt>
                <c:pt idx="3">
                  <c:v>1</c:v>
                </c:pt>
                <c:pt idx="4">
                  <c:v>1.0625</c:v>
                </c:pt>
                <c:pt idx="5">
                  <c:v>1.1176470588235297</c:v>
                </c:pt>
                <c:pt idx="6">
                  <c:v>1.263157894736842</c:v>
                </c:pt>
                <c:pt idx="7">
                  <c:v>1</c:v>
                </c:pt>
                <c:pt idx="8">
                  <c:v>1.0416666666666667</c:v>
                </c:pt>
                <c:pt idx="9">
                  <c:v>0.91999999999999993</c:v>
                </c:pt>
                <c:pt idx="10">
                  <c:v>1.173913043478261</c:v>
                </c:pt>
                <c:pt idx="11">
                  <c:v>1.2222222222222223</c:v>
                </c:pt>
                <c:pt idx="12">
                  <c:v>1.1212121212121211</c:v>
                </c:pt>
                <c:pt idx="13">
                  <c:v>1</c:v>
                </c:pt>
                <c:pt idx="14">
                  <c:v>1.2432432432432432</c:v>
                </c:pt>
                <c:pt idx="15">
                  <c:v>0.93478260869565222</c:v>
                </c:pt>
                <c:pt idx="16">
                  <c:v>1.3953488372093021</c:v>
                </c:pt>
                <c:pt idx="17">
                  <c:v>1.1833333333333333</c:v>
                </c:pt>
                <c:pt idx="18">
                  <c:v>0.95774647887323938</c:v>
                </c:pt>
                <c:pt idx="19">
                  <c:v>1.0441176470588236</c:v>
                </c:pt>
                <c:pt idx="20">
                  <c:v>1.2253521126760565</c:v>
                </c:pt>
                <c:pt idx="21">
                  <c:v>1.0344827586206897</c:v>
                </c:pt>
                <c:pt idx="22">
                  <c:v>1.0222222222222221</c:v>
                </c:pt>
                <c:pt idx="23">
                  <c:v>1.0326086956521738</c:v>
                </c:pt>
                <c:pt idx="24">
                  <c:v>1.0105263157894737</c:v>
                </c:pt>
                <c:pt idx="25">
                  <c:v>1.0416666666666667</c:v>
                </c:pt>
                <c:pt idx="26">
                  <c:v>0.94</c:v>
                </c:pt>
                <c:pt idx="27">
                  <c:v>0.92553191489361697</c:v>
                </c:pt>
                <c:pt idx="28">
                  <c:v>1.0344827586206897</c:v>
                </c:pt>
                <c:pt idx="29">
                  <c:v>1.1444444444444444</c:v>
                </c:pt>
                <c:pt idx="30">
                  <c:v>1.0097087378640777</c:v>
                </c:pt>
                <c:pt idx="31">
                  <c:v>0.99038461538461531</c:v>
                </c:pt>
                <c:pt idx="32">
                  <c:v>1.0097087378640777</c:v>
                </c:pt>
                <c:pt idx="33">
                  <c:v>1.028846153846154</c:v>
                </c:pt>
                <c:pt idx="34">
                  <c:v>0.93457943925233644</c:v>
                </c:pt>
                <c:pt idx="35">
                  <c:v>0.93</c:v>
                </c:pt>
                <c:pt idx="36">
                  <c:v>0.88172043010752676</c:v>
                </c:pt>
                <c:pt idx="37">
                  <c:v>0.96341463414634154</c:v>
                </c:pt>
                <c:pt idx="38">
                  <c:v>0.96202531645569622</c:v>
                </c:pt>
                <c:pt idx="39">
                  <c:v>1</c:v>
                </c:pt>
                <c:pt idx="40">
                  <c:v>0.98684210526315774</c:v>
                </c:pt>
                <c:pt idx="41">
                  <c:v>0.97333333333333338</c:v>
                </c:pt>
                <c:pt idx="42">
                  <c:v>1.0684931506849313</c:v>
                </c:pt>
                <c:pt idx="43">
                  <c:v>1.0384615384615385</c:v>
                </c:pt>
                <c:pt idx="44">
                  <c:v>0.92592592592592593</c:v>
                </c:pt>
                <c:pt idx="45">
                  <c:v>0.84000000000000008</c:v>
                </c:pt>
                <c:pt idx="46">
                  <c:v>1.0476190476190477</c:v>
                </c:pt>
                <c:pt idx="47">
                  <c:v>0.92424242424242409</c:v>
                </c:pt>
                <c:pt idx="48">
                  <c:v>0.98360655737704927</c:v>
                </c:pt>
                <c:pt idx="49">
                  <c:v>0.83333333333333337</c:v>
                </c:pt>
                <c:pt idx="50">
                  <c:v>0.72</c:v>
                </c:pt>
                <c:pt idx="51">
                  <c:v>0.83333333333333326</c:v>
                </c:pt>
                <c:pt idx="52">
                  <c:v>1.0333333333333334</c:v>
                </c:pt>
                <c:pt idx="53">
                  <c:v>0.74193548387096764</c:v>
                </c:pt>
                <c:pt idx="54">
                  <c:v>1.173913043478261</c:v>
                </c:pt>
                <c:pt idx="55">
                  <c:v>0.92592592592592593</c:v>
                </c:pt>
                <c:pt idx="56">
                  <c:v>0.76</c:v>
                </c:pt>
                <c:pt idx="57">
                  <c:v>0.94736842105263164</c:v>
                </c:pt>
                <c:pt idx="58">
                  <c:v>0.72222222222222221</c:v>
                </c:pt>
                <c:pt idx="59">
                  <c:v>1</c:v>
                </c:pt>
                <c:pt idx="60">
                  <c:v>0.76923076923076927</c:v>
                </c:pt>
                <c:pt idx="61">
                  <c:v>0.7</c:v>
                </c:pt>
                <c:pt idx="62">
                  <c:v>0.8571428571428571</c:v>
                </c:pt>
                <c:pt idx="63">
                  <c:v>1</c:v>
                </c:pt>
                <c:pt idx="64">
                  <c:v>1</c:v>
                </c:pt>
                <c:pt idx="65">
                  <c:v>0.83333333333333337</c:v>
                </c:pt>
                <c:pt idx="66">
                  <c:v>0.79999999999999993</c:v>
                </c:pt>
                <c:pt idx="67">
                  <c:v>1</c:v>
                </c:pt>
                <c:pt idx="68">
                  <c:v>0.75</c:v>
                </c:pt>
                <c:pt idx="69">
                  <c:v>1.3333333333333333</c:v>
                </c:pt>
                <c:pt idx="70">
                  <c:v>1</c:v>
                </c:pt>
                <c:pt idx="71">
                  <c:v>1.25</c:v>
                </c:pt>
                <c:pt idx="72">
                  <c:v>1.5999999999999999</c:v>
                </c:pt>
                <c:pt idx="73">
                  <c:v>1</c:v>
                </c:pt>
                <c:pt idx="74">
                  <c:v>1</c:v>
                </c:pt>
                <c:pt idx="75">
                  <c:v>1</c:v>
                </c:pt>
              </c:numCache>
            </c:numRef>
          </c:val>
          <c:smooth val="1"/>
          <c:extLst>
            <c:ext xmlns:c16="http://schemas.microsoft.com/office/drawing/2014/chart" uri="{C3380CC4-5D6E-409C-BE32-E72D297353CC}">
              <c16:uniqueId val="{0000000B-6BE7-4E34-AAC3-FFA615249D77}"/>
            </c:ext>
          </c:extLst>
        </c:ser>
        <c:ser>
          <c:idx val="1"/>
          <c:order val="1"/>
          <c:tx>
            <c:strRef>
              <c:f>Provinces!$C$106</c:f>
              <c:strCache>
                <c:ptCount val="1"/>
                <c:pt idx="0">
                  <c:v>South Holland</c:v>
                </c:pt>
              </c:strCache>
            </c:strRef>
          </c:tx>
          <c:spPr>
            <a:ln w="28575" cap="rnd">
              <a:solidFill>
                <a:srgbClr val="ED7D31">
                  <a:lumMod val="50000"/>
                </a:srgbClr>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Provinces!$M$122:$CJ$122</c:f>
              <c:numCache>
                <c:formatCode>0.00</c:formatCode>
                <c:ptCount val="76"/>
                <c:pt idx="0">
                  <c:v>1.1860465116279069</c:v>
                </c:pt>
                <c:pt idx="1">
                  <c:v>1.2352941176470589</c:v>
                </c:pt>
                <c:pt idx="2">
                  <c:v>1.0793650793650793</c:v>
                </c:pt>
                <c:pt idx="3">
                  <c:v>1.2352941176470589</c:v>
                </c:pt>
                <c:pt idx="4">
                  <c:v>1.2976190476190477</c:v>
                </c:pt>
                <c:pt idx="5">
                  <c:v>1.2844036697247707</c:v>
                </c:pt>
                <c:pt idx="6">
                  <c:v>1.3642857142857143</c:v>
                </c:pt>
                <c:pt idx="7">
                  <c:v>1.3036649214659686</c:v>
                </c:pt>
                <c:pt idx="8">
                  <c:v>1.8313253012048192</c:v>
                </c:pt>
                <c:pt idx="9">
                  <c:v>0.86403508771929827</c:v>
                </c:pt>
                <c:pt idx="10">
                  <c:v>1.2081218274111676</c:v>
                </c:pt>
                <c:pt idx="11">
                  <c:v>1.0672268907563025</c:v>
                </c:pt>
                <c:pt idx="12">
                  <c:v>1.1437007874015748</c:v>
                </c:pt>
                <c:pt idx="13">
                  <c:v>1.1256454388984509</c:v>
                </c:pt>
                <c:pt idx="14">
                  <c:v>1.128440366972477</c:v>
                </c:pt>
                <c:pt idx="15">
                  <c:v>0.97289972899728994</c:v>
                </c:pt>
                <c:pt idx="16">
                  <c:v>1.4261838440111421</c:v>
                </c:pt>
                <c:pt idx="17">
                  <c:v>1.05859375</c:v>
                </c:pt>
                <c:pt idx="18">
                  <c:v>1.07380073800738</c:v>
                </c:pt>
                <c:pt idx="19">
                  <c:v>1.0214776632302407</c:v>
                </c:pt>
                <c:pt idx="20">
                  <c:v>1.1009251471825063</c:v>
                </c:pt>
                <c:pt idx="21">
                  <c:v>1.0511841100076396</c:v>
                </c:pt>
                <c:pt idx="22">
                  <c:v>0.99854651162790686</c:v>
                </c:pt>
                <c:pt idx="23">
                  <c:v>0.9548762736535662</c:v>
                </c:pt>
                <c:pt idx="24">
                  <c:v>1.1051829268292683</c:v>
                </c:pt>
                <c:pt idx="25">
                  <c:v>1.0724137931034483</c:v>
                </c:pt>
                <c:pt idx="26">
                  <c:v>1</c:v>
                </c:pt>
                <c:pt idx="27">
                  <c:v>0.99742765273311906</c:v>
                </c:pt>
                <c:pt idx="28">
                  <c:v>1.061250805931657</c:v>
                </c:pt>
                <c:pt idx="29">
                  <c:v>1.003037667071689</c:v>
                </c:pt>
                <c:pt idx="30">
                  <c:v>1.1302241066020593</c:v>
                </c:pt>
                <c:pt idx="31">
                  <c:v>0.96034297963558424</c:v>
                </c:pt>
                <c:pt idx="32">
                  <c:v>1.0072544642857142</c:v>
                </c:pt>
                <c:pt idx="33">
                  <c:v>1.0011080332409974</c:v>
                </c:pt>
                <c:pt idx="34">
                  <c:v>0.97288323187603754</c:v>
                </c:pt>
                <c:pt idx="35">
                  <c:v>0.97554038680318544</c:v>
                </c:pt>
                <c:pt idx="36">
                  <c:v>1.0291545189504372</c:v>
                </c:pt>
                <c:pt idx="37">
                  <c:v>0.93937677053824364</c:v>
                </c:pt>
                <c:pt idx="38">
                  <c:v>1.0223160434258143</c:v>
                </c:pt>
                <c:pt idx="39">
                  <c:v>0.92979351032448376</c:v>
                </c:pt>
                <c:pt idx="40">
                  <c:v>1.0025380710659899</c:v>
                </c:pt>
                <c:pt idx="41">
                  <c:v>0.981012658227848</c:v>
                </c:pt>
                <c:pt idx="42">
                  <c:v>0.95935483870967742</c:v>
                </c:pt>
                <c:pt idx="43">
                  <c:v>0.94754539340954946</c:v>
                </c:pt>
                <c:pt idx="44">
                  <c:v>0.91625266146202977</c:v>
                </c:pt>
                <c:pt idx="45">
                  <c:v>0.90782339271882262</c:v>
                </c:pt>
                <c:pt idx="46">
                  <c:v>0.96160409556313997</c:v>
                </c:pt>
                <c:pt idx="47">
                  <c:v>0.88819875776397517</c:v>
                </c:pt>
                <c:pt idx="48">
                  <c:v>0.93106893106893107</c:v>
                </c:pt>
                <c:pt idx="49">
                  <c:v>0.9216738197424893</c:v>
                </c:pt>
                <c:pt idx="50">
                  <c:v>0.92549476135040742</c:v>
                </c:pt>
                <c:pt idx="51">
                  <c:v>0.88427672955974845</c:v>
                </c:pt>
                <c:pt idx="52">
                  <c:v>0.92603129445234711</c:v>
                </c:pt>
                <c:pt idx="53">
                  <c:v>0.9001536098310291</c:v>
                </c:pt>
                <c:pt idx="54">
                  <c:v>1.1006825938566553</c:v>
                </c:pt>
                <c:pt idx="55">
                  <c:v>0.93643410852713194</c:v>
                </c:pt>
                <c:pt idx="56">
                  <c:v>0.93211920529801318</c:v>
                </c:pt>
                <c:pt idx="57">
                  <c:v>0.93250444049733572</c:v>
                </c:pt>
                <c:pt idx="58">
                  <c:v>0.97904761904761906</c:v>
                </c:pt>
                <c:pt idx="59">
                  <c:v>0.95914396887159536</c:v>
                </c:pt>
                <c:pt idx="60">
                  <c:v>1.0304259634888437</c:v>
                </c:pt>
                <c:pt idx="61">
                  <c:v>0.96653543307086609</c:v>
                </c:pt>
                <c:pt idx="62">
                  <c:v>1.0855397148676171</c:v>
                </c:pt>
                <c:pt idx="63">
                  <c:v>0.98123827392120078</c:v>
                </c:pt>
                <c:pt idx="64">
                  <c:v>0.95411089866156806</c:v>
                </c:pt>
                <c:pt idx="65">
                  <c:v>0.94589178356713421</c:v>
                </c:pt>
                <c:pt idx="66">
                  <c:v>0.93644067796610175</c:v>
                </c:pt>
                <c:pt idx="67">
                  <c:v>1.0361990950226243</c:v>
                </c:pt>
                <c:pt idx="68">
                  <c:v>0.94323144104803491</c:v>
                </c:pt>
                <c:pt idx="69">
                  <c:v>0.91203703703703698</c:v>
                </c:pt>
                <c:pt idx="70">
                  <c:v>1.0126903553299493</c:v>
                </c:pt>
                <c:pt idx="71">
                  <c:v>0.98245614035087714</c:v>
                </c:pt>
                <c:pt idx="72">
                  <c:v>0.95153061224489799</c:v>
                </c:pt>
                <c:pt idx="73">
                  <c:v>1.0160857908847185</c:v>
                </c:pt>
                <c:pt idx="74">
                  <c:v>0.9683377308707124</c:v>
                </c:pt>
                <c:pt idx="75">
                  <c:v>0.98910081743869205</c:v>
                </c:pt>
              </c:numCache>
            </c:numRef>
          </c:val>
          <c:smooth val="0"/>
          <c:extLst>
            <c:ext xmlns:c16="http://schemas.microsoft.com/office/drawing/2014/chart" uri="{C3380CC4-5D6E-409C-BE32-E72D297353CC}">
              <c16:uniqueId val="{00000000-6BE7-4E34-AAC3-FFA615249D77}"/>
            </c:ext>
          </c:extLst>
        </c:ser>
        <c:ser>
          <c:idx val="2"/>
          <c:order val="2"/>
          <c:tx>
            <c:strRef>
              <c:f>Provinces!$C$107</c:f>
              <c:strCache>
                <c:ptCount val="1"/>
                <c:pt idx="0">
                  <c:v>North Holland</c:v>
                </c:pt>
              </c:strCache>
            </c:strRef>
          </c:tx>
          <c:spPr>
            <a:ln w="28575" cap="rnd">
              <a:solidFill>
                <a:srgbClr val="C00000"/>
              </a:solidFill>
              <a:round/>
            </a:ln>
            <a:effectLst/>
          </c:spPr>
          <c:marker>
            <c:symbol val="none"/>
          </c:marker>
          <c:dLbls>
            <c:delete val="1"/>
          </c:dLbls>
          <c:cat>
            <c:numRef>
              <c:f>Provinces!$M$121:$CJ$121</c:f>
              <c:numCache>
                <c:formatCode>d\-mmm</c:formatCode>
                <c:ptCount val="76"/>
                <c:pt idx="0">
                  <c:v>43902</c:v>
                </c:pt>
                <c:pt idx="1">
                  <c:v>43903</c:v>
                </c:pt>
                <c:pt idx="2">
                  <c:v>43904</c:v>
                </c:pt>
                <c:pt idx="3">
                  <c:v>43905</c:v>
                </c:pt>
                <c:pt idx="4">
                  <c:v>43906</c:v>
                </c:pt>
                <c:pt idx="5">
                  <c:v>43907</c:v>
                </c:pt>
                <c:pt idx="6">
                  <c:v>43908</c:v>
                </c:pt>
                <c:pt idx="7">
                  <c:v>43909</c:v>
                </c:pt>
                <c:pt idx="8">
                  <c:v>43910</c:v>
                </c:pt>
                <c:pt idx="9">
                  <c:v>43911</c:v>
                </c:pt>
                <c:pt idx="10">
                  <c:v>43912</c:v>
                </c:pt>
                <c:pt idx="11">
                  <c:v>43913</c:v>
                </c:pt>
                <c:pt idx="12">
                  <c:v>43914</c:v>
                </c:pt>
                <c:pt idx="13">
                  <c:v>43915</c:v>
                </c:pt>
                <c:pt idx="14">
                  <c:v>43916</c:v>
                </c:pt>
                <c:pt idx="15">
                  <c:v>43917</c:v>
                </c:pt>
                <c:pt idx="16">
                  <c:v>43918</c:v>
                </c:pt>
                <c:pt idx="17">
                  <c:v>43919</c:v>
                </c:pt>
                <c:pt idx="18">
                  <c:v>43920</c:v>
                </c:pt>
                <c:pt idx="19">
                  <c:v>43921</c:v>
                </c:pt>
                <c:pt idx="20">
                  <c:v>43922</c:v>
                </c:pt>
                <c:pt idx="21">
                  <c:v>43923</c:v>
                </c:pt>
                <c:pt idx="22">
                  <c:v>43924</c:v>
                </c:pt>
                <c:pt idx="23">
                  <c:v>43925</c:v>
                </c:pt>
                <c:pt idx="24">
                  <c:v>43926</c:v>
                </c:pt>
                <c:pt idx="25">
                  <c:v>43927</c:v>
                </c:pt>
                <c:pt idx="26">
                  <c:v>43928</c:v>
                </c:pt>
                <c:pt idx="27">
                  <c:v>43929</c:v>
                </c:pt>
                <c:pt idx="28">
                  <c:v>43930</c:v>
                </c:pt>
                <c:pt idx="29">
                  <c:v>43931</c:v>
                </c:pt>
                <c:pt idx="30">
                  <c:v>43932</c:v>
                </c:pt>
                <c:pt idx="31">
                  <c:v>43933</c:v>
                </c:pt>
                <c:pt idx="32">
                  <c:v>43934</c:v>
                </c:pt>
                <c:pt idx="33">
                  <c:v>43935</c:v>
                </c:pt>
                <c:pt idx="34">
                  <c:v>43936</c:v>
                </c:pt>
                <c:pt idx="35">
                  <c:v>43937</c:v>
                </c:pt>
                <c:pt idx="36">
                  <c:v>43938</c:v>
                </c:pt>
                <c:pt idx="37">
                  <c:v>43939</c:v>
                </c:pt>
                <c:pt idx="38">
                  <c:v>43940</c:v>
                </c:pt>
                <c:pt idx="39">
                  <c:v>43941</c:v>
                </c:pt>
                <c:pt idx="40">
                  <c:v>43942</c:v>
                </c:pt>
                <c:pt idx="41">
                  <c:v>43943</c:v>
                </c:pt>
                <c:pt idx="42">
                  <c:v>43944</c:v>
                </c:pt>
                <c:pt idx="43">
                  <c:v>43945</c:v>
                </c:pt>
                <c:pt idx="44">
                  <c:v>43946</c:v>
                </c:pt>
                <c:pt idx="45">
                  <c:v>43947</c:v>
                </c:pt>
                <c:pt idx="46">
                  <c:v>43948</c:v>
                </c:pt>
                <c:pt idx="47">
                  <c:v>43949</c:v>
                </c:pt>
                <c:pt idx="48">
                  <c:v>43950</c:v>
                </c:pt>
                <c:pt idx="49">
                  <c:v>43951</c:v>
                </c:pt>
                <c:pt idx="50">
                  <c:v>43952</c:v>
                </c:pt>
                <c:pt idx="51">
                  <c:v>43953</c:v>
                </c:pt>
                <c:pt idx="52">
                  <c:v>43954</c:v>
                </c:pt>
                <c:pt idx="53">
                  <c:v>43955</c:v>
                </c:pt>
                <c:pt idx="54">
                  <c:v>43956</c:v>
                </c:pt>
                <c:pt idx="55">
                  <c:v>43957</c:v>
                </c:pt>
                <c:pt idx="56">
                  <c:v>43958</c:v>
                </c:pt>
                <c:pt idx="57">
                  <c:v>43959</c:v>
                </c:pt>
                <c:pt idx="58">
                  <c:v>43960</c:v>
                </c:pt>
                <c:pt idx="59">
                  <c:v>43961</c:v>
                </c:pt>
                <c:pt idx="60">
                  <c:v>43962</c:v>
                </c:pt>
                <c:pt idx="61">
                  <c:v>43963</c:v>
                </c:pt>
                <c:pt idx="62">
                  <c:v>43964</c:v>
                </c:pt>
                <c:pt idx="63">
                  <c:v>43965</c:v>
                </c:pt>
                <c:pt idx="64">
                  <c:v>43966</c:v>
                </c:pt>
                <c:pt idx="65">
                  <c:v>43967</c:v>
                </c:pt>
                <c:pt idx="66">
                  <c:v>43968</c:v>
                </c:pt>
                <c:pt idx="67">
                  <c:v>43969</c:v>
                </c:pt>
                <c:pt idx="68">
                  <c:v>43970</c:v>
                </c:pt>
                <c:pt idx="69">
                  <c:v>43971</c:v>
                </c:pt>
                <c:pt idx="70">
                  <c:v>43972</c:v>
                </c:pt>
                <c:pt idx="71">
                  <c:v>43973</c:v>
                </c:pt>
                <c:pt idx="72">
                  <c:v>43974</c:v>
                </c:pt>
                <c:pt idx="73">
                  <c:v>43975</c:v>
                </c:pt>
                <c:pt idx="74">
                  <c:v>43976</c:v>
                </c:pt>
                <c:pt idx="75">
                  <c:v>43977</c:v>
                </c:pt>
              </c:numCache>
            </c:numRef>
          </c:cat>
          <c:val>
            <c:numRef>
              <c:f>Provinces!$M$123:$CJ$123</c:f>
              <c:numCache>
                <c:formatCode>0.00</c:formatCode>
                <c:ptCount val="76"/>
                <c:pt idx="0">
                  <c:v>1.2256410256410257</c:v>
                </c:pt>
                <c:pt idx="1">
                  <c:v>0.10460251046025104</c:v>
                </c:pt>
                <c:pt idx="2">
                  <c:v>1.1199999999999999</c:v>
                </c:pt>
                <c:pt idx="3">
                  <c:v>0.17857142857142858</c:v>
                </c:pt>
                <c:pt idx="4">
                  <c:v>-2.4</c:v>
                </c:pt>
                <c:pt idx="5">
                  <c:v>0.16666666666666666</c:v>
                </c:pt>
                <c:pt idx="6">
                  <c:v>9.0000000000000018</c:v>
                </c:pt>
                <c:pt idx="7">
                  <c:v>0</c:v>
                </c:pt>
                <c:pt idx="8">
                  <c:v>0</c:v>
                </c:pt>
                <c:pt idx="9">
                  <c:v>0.86854460093896713</c:v>
                </c:pt>
                <c:pt idx="10">
                  <c:v>1.1675675675675676</c:v>
                </c:pt>
                <c:pt idx="11">
                  <c:v>1.0879629629629628</c:v>
                </c:pt>
                <c:pt idx="12">
                  <c:v>1.2170212765957447</c:v>
                </c:pt>
                <c:pt idx="13">
                  <c:v>1.1783216783216786</c:v>
                </c:pt>
                <c:pt idx="14">
                  <c:v>1.1305637982195846</c:v>
                </c:pt>
                <c:pt idx="15">
                  <c:v>0.97112860892388442</c:v>
                </c:pt>
                <c:pt idx="16">
                  <c:v>1.2702702702702702</c:v>
                </c:pt>
                <c:pt idx="17">
                  <c:v>1.0840425531914895</c:v>
                </c:pt>
                <c:pt idx="18">
                  <c:v>1.0794896957801765</c:v>
                </c:pt>
                <c:pt idx="19">
                  <c:v>1.0054545454545454</c:v>
                </c:pt>
                <c:pt idx="20">
                  <c:v>1.0370705244122966</c:v>
                </c:pt>
                <c:pt idx="21">
                  <c:v>1.0217959895379249</c:v>
                </c:pt>
                <c:pt idx="22">
                  <c:v>0.97098976109215029</c:v>
                </c:pt>
                <c:pt idx="23">
                  <c:v>1.0052724077328645</c:v>
                </c:pt>
                <c:pt idx="24">
                  <c:v>1.0664335664335665</c:v>
                </c:pt>
                <c:pt idx="25">
                  <c:v>0.97459016393442632</c:v>
                </c:pt>
                <c:pt idx="26">
                  <c:v>0.98149705634987383</c:v>
                </c:pt>
                <c:pt idx="27">
                  <c:v>0.96486718080548417</c:v>
                </c:pt>
                <c:pt idx="28">
                  <c:v>0.99378330373001778</c:v>
                </c:pt>
                <c:pt idx="29">
                  <c:v>1.0545129579982127</c:v>
                </c:pt>
                <c:pt idx="30">
                  <c:v>0.98644067796610158</c:v>
                </c:pt>
                <c:pt idx="31">
                  <c:v>0.96134020618556704</c:v>
                </c:pt>
                <c:pt idx="32">
                  <c:v>0.98212689901697947</c:v>
                </c:pt>
                <c:pt idx="33">
                  <c:v>0.97907188353048236</c:v>
                </c:pt>
                <c:pt idx="34">
                  <c:v>0.97862453531598503</c:v>
                </c:pt>
                <c:pt idx="35">
                  <c:v>0.95821462488129161</c:v>
                </c:pt>
                <c:pt idx="36">
                  <c:v>0.97423191278493548</c:v>
                </c:pt>
                <c:pt idx="37">
                  <c:v>0.99796541200406919</c:v>
                </c:pt>
                <c:pt idx="38">
                  <c:v>0.94495412844036686</c:v>
                </c:pt>
                <c:pt idx="39">
                  <c:v>1.0032362459546926</c:v>
                </c:pt>
                <c:pt idx="40">
                  <c:v>1.0010752688172042</c:v>
                </c:pt>
                <c:pt idx="41">
                  <c:v>1</c:v>
                </c:pt>
                <c:pt idx="42">
                  <c:v>1.0085929108485499</c:v>
                </c:pt>
                <c:pt idx="43">
                  <c:v>0.87007454739084134</c:v>
                </c:pt>
                <c:pt idx="44">
                  <c:v>0.90085679314565481</c:v>
                </c:pt>
                <c:pt idx="45">
                  <c:v>0.94565217391304357</c:v>
                </c:pt>
                <c:pt idx="46">
                  <c:v>0.92241379310344818</c:v>
                </c:pt>
                <c:pt idx="47">
                  <c:v>0.89719626168224309</c:v>
                </c:pt>
                <c:pt idx="48">
                  <c:v>0.93402777777777779</c:v>
                </c:pt>
                <c:pt idx="49">
                  <c:v>0.83271375464684005</c:v>
                </c:pt>
                <c:pt idx="50">
                  <c:v>0.9888392857142857</c:v>
                </c:pt>
                <c:pt idx="51">
                  <c:v>0.99322799097065462</c:v>
                </c:pt>
                <c:pt idx="52">
                  <c:v>0.87272727272727268</c:v>
                </c:pt>
                <c:pt idx="53">
                  <c:v>0.94270833333333337</c:v>
                </c:pt>
                <c:pt idx="54">
                  <c:v>1.0966850828729282</c:v>
                </c:pt>
                <c:pt idx="55">
                  <c:v>0.97229219143576828</c:v>
                </c:pt>
                <c:pt idx="56">
                  <c:v>0.99740932642487046</c:v>
                </c:pt>
                <c:pt idx="57">
                  <c:v>0.90389610389610386</c:v>
                </c:pt>
                <c:pt idx="58">
                  <c:v>0.93678160919540221</c:v>
                </c:pt>
                <c:pt idx="59">
                  <c:v>1.0184049079754602</c:v>
                </c:pt>
                <c:pt idx="60">
                  <c:v>1.036144578313253</c:v>
                </c:pt>
                <c:pt idx="61">
                  <c:v>0.8691860465116279</c:v>
                </c:pt>
                <c:pt idx="62">
                  <c:v>0.91638795986622079</c:v>
                </c:pt>
                <c:pt idx="63">
                  <c:v>1.0145985401459854</c:v>
                </c:pt>
                <c:pt idx="64">
                  <c:v>0.98920863309352514</c:v>
                </c:pt>
                <c:pt idx="65">
                  <c:v>0.91636363636363638</c:v>
                </c:pt>
                <c:pt idx="66">
                  <c:v>0.89682539682539675</c:v>
                </c:pt>
                <c:pt idx="67">
                  <c:v>0.9159292035398231</c:v>
                </c:pt>
                <c:pt idx="68">
                  <c:v>0.96135265700483086</c:v>
                </c:pt>
                <c:pt idx="69">
                  <c:v>0.98492462311557794</c:v>
                </c:pt>
                <c:pt idx="70">
                  <c:v>0.88775510204081631</c:v>
                </c:pt>
                <c:pt idx="71">
                  <c:v>0.97701149425287348</c:v>
                </c:pt>
                <c:pt idx="72">
                  <c:v>0.9764705882352942</c:v>
                </c:pt>
                <c:pt idx="73">
                  <c:v>0.98795180722891551</c:v>
                </c:pt>
                <c:pt idx="74">
                  <c:v>0.96341463414634154</c:v>
                </c:pt>
                <c:pt idx="75">
                  <c:v>0.93670886075949356</c:v>
                </c:pt>
              </c:numCache>
            </c:numRef>
          </c:val>
          <c:smooth val="0"/>
          <c:extLst>
            <c:ext xmlns:c16="http://schemas.microsoft.com/office/drawing/2014/chart" uri="{C3380CC4-5D6E-409C-BE32-E72D297353CC}">
              <c16:uniqueId val="{00000001-6BE7-4E34-AAC3-FFA615249D77}"/>
            </c:ext>
          </c:extLst>
        </c:ser>
        <c:dLbls>
          <c:dLblPos val="ctr"/>
          <c:showLegendKey val="0"/>
          <c:showVal val="1"/>
          <c:showCatName val="0"/>
          <c:showSerName val="0"/>
          <c:showPercent val="0"/>
          <c:showBubbleSize val="0"/>
        </c:dLbls>
        <c:smooth val="0"/>
        <c:axId val="615351552"/>
        <c:axId val="615358112"/>
      </c:lineChart>
      <c:dateAx>
        <c:axId val="61535155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bg1">
                  <a:lumMod val="85000"/>
                </a:schemeClr>
              </a:solidFill>
              <a:round/>
            </a:ln>
            <a:effectLst/>
          </c:spPr>
        </c:minorGridlines>
        <c:numFmt formatCode="d/m;@" sourceLinked="0"/>
        <c:majorTickMark val="none"/>
        <c:minorTickMark val="none"/>
        <c:tickLblPos val="nextTo"/>
        <c:spPr>
          <a:noFill/>
          <a:ln w="9525" cap="flat" cmpd="sng" algn="ctr">
            <a:solidFill>
              <a:schemeClr val="bg1">
                <a:lumMod val="50000"/>
              </a:schemeClr>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8112"/>
        <c:crosses val="autoZero"/>
        <c:auto val="1"/>
        <c:lblOffset val="100"/>
        <c:baseTimeUnit val="days"/>
        <c:majorUnit val="7"/>
        <c:majorTimeUnit val="days"/>
        <c:minorUnit val="7"/>
        <c:minorTimeUnit val="days"/>
      </c:dateAx>
      <c:valAx>
        <c:axId val="615358112"/>
        <c:scaling>
          <c:orientation val="minMax"/>
          <c:max val="2"/>
          <c:min val="0"/>
        </c:scaling>
        <c:delete val="0"/>
        <c:axPos val="l"/>
        <c:majorGridlines>
          <c:spPr>
            <a:ln w="9525" cap="flat" cmpd="sng" algn="ctr">
              <a:solidFill>
                <a:schemeClr val="bg2">
                  <a:lumMod val="7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1552"/>
        <c:crosses val="autoZero"/>
        <c:crossBetween val="midCat"/>
        <c:majorUnit val="0.5"/>
        <c:minorUnit val="0.2"/>
      </c:valAx>
      <c:spPr>
        <a:noFill/>
        <a:ln>
          <a:solidFill>
            <a:schemeClr val="bg1">
              <a:lumMod val="50000"/>
            </a:schemeClr>
          </a:solidFill>
        </a:ln>
        <a:effectLst/>
      </c:spPr>
    </c:plotArea>
    <c:legend>
      <c:legendPos val="r"/>
      <c:layout>
        <c:manualLayout>
          <c:xMode val="edge"/>
          <c:yMode val="edge"/>
          <c:x val="0.80128877777777774"/>
          <c:y val="0.36205375000000001"/>
          <c:w val="0.18345133333333333"/>
          <c:h val="0.3114076388888888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rgbClr val="E7E6E6"/>
    </a:solidFill>
    <a:ln w="9525" cap="flat" cmpd="sng" algn="ctr">
      <a:noFill/>
      <a:round/>
    </a:ln>
    <a:effectLst/>
  </c:spPr>
  <c:txPr>
    <a:bodyPr/>
    <a:lstStyle/>
    <a:p>
      <a:pPr>
        <a:defRPr/>
      </a:pPr>
      <a:endParaRPr lang="en-NL"/>
    </a:p>
  </c:txPr>
  <c:printSettings>
    <c:headerFooter/>
    <c:pageMargins b="0.75" l="0.7" r="0.7" t="0.75" header="0.3" footer="0.3"/>
    <c:pageSetup/>
  </c:printSettings>
  <c:userShapes r:id="rId3"/>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9.5197763695961543E-2"/>
          <c:y val="2.2472083333333333E-2"/>
          <c:w val="0.87182777777777765"/>
          <c:h val="0.91369847222222222"/>
        </c:manualLayout>
      </c:layout>
      <c:lineChart>
        <c:grouping val="standard"/>
        <c:varyColors val="0"/>
        <c:ser>
          <c:idx val="1"/>
          <c:order val="0"/>
          <c:tx>
            <c:strRef>
              <c:f>Provinces!$C$106</c:f>
              <c:strCache>
                <c:ptCount val="1"/>
                <c:pt idx="0">
                  <c:v>South Holland</c:v>
                </c:pt>
              </c:strCache>
            </c:strRef>
          </c:tx>
          <c:spPr>
            <a:ln w="44450" cap="rnd">
              <a:solidFill>
                <a:srgbClr val="ED7D31">
                  <a:lumMod val="50000"/>
                </a:srgbClr>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Provinces!$M$106:$EB$106</c15:sqref>
                  </c15:fullRef>
                </c:ext>
              </c:extLst>
              <c:f>(Provinces!$DH$106:$DM$106,Provinces!$DO$106:$DT$106)</c:f>
              <c:numCache>
                <c:formatCode>0</c:formatCode>
                <c:ptCount val="12"/>
                <c:pt idx="0">
                  <c:v>44.857142857142854</c:v>
                </c:pt>
                <c:pt idx="1">
                  <c:v>41.857142857142854</c:v>
                </c:pt>
                <c:pt idx="2">
                  <c:v>39.571428571428569</c:v>
                </c:pt>
                <c:pt idx="3">
                  <c:v>36.714285714285715</c:v>
                </c:pt>
                <c:pt idx="4">
                  <c:v>33.571428571428569</c:v>
                </c:pt>
                <c:pt idx="5">
                  <c:v>31.428571428571427</c:v>
                </c:pt>
                <c:pt idx="6">
                  <c:v>30.571428571428573</c:v>
                </c:pt>
                <c:pt idx="7">
                  <c:v>28.857142857142858</c:v>
                </c:pt>
                <c:pt idx="8">
                  <c:v>30.571428571428573</c:v>
                </c:pt>
                <c:pt idx="9">
                  <c:v>31.857142857142858</c:v>
                </c:pt>
                <c:pt idx="10">
                  <c:v>32.142857142857146</c:v>
                </c:pt>
                <c:pt idx="11">
                  <c:v>32.285714285714285</c:v>
                </c:pt>
              </c:numCache>
            </c:numRef>
          </c:val>
          <c:smooth val="0"/>
          <c:extLst>
            <c:ext xmlns:c16="http://schemas.microsoft.com/office/drawing/2014/chart" uri="{C3380CC4-5D6E-409C-BE32-E72D297353CC}">
              <c16:uniqueId val="{00000000-541A-44E4-A70C-AA90C11CD267}"/>
            </c:ext>
          </c:extLst>
        </c:ser>
        <c:ser>
          <c:idx val="2"/>
          <c:order val="1"/>
          <c:tx>
            <c:strRef>
              <c:f>Provinces!$C$107</c:f>
              <c:strCache>
                <c:ptCount val="1"/>
                <c:pt idx="0">
                  <c:v>North Holland</c:v>
                </c:pt>
              </c:strCache>
            </c:strRef>
          </c:tx>
          <c:spPr>
            <a:ln w="44450" cap="rnd">
              <a:solidFill>
                <a:srgbClr val="C00000"/>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Provinces!$M$107:$EB$107</c15:sqref>
                  </c15:fullRef>
                </c:ext>
              </c:extLst>
              <c:f>(Provinces!$DH$107:$DM$107,Provinces!$DO$107:$DT$107)</c:f>
              <c:numCache>
                <c:formatCode>0</c:formatCode>
                <c:ptCount val="12"/>
                <c:pt idx="0">
                  <c:v>23.714285714285715</c:v>
                </c:pt>
                <c:pt idx="1">
                  <c:v>20.714285714285715</c:v>
                </c:pt>
                <c:pt idx="2">
                  <c:v>18.285714285714285</c:v>
                </c:pt>
                <c:pt idx="3">
                  <c:v>15.714285714285714</c:v>
                </c:pt>
                <c:pt idx="4">
                  <c:v>13</c:v>
                </c:pt>
                <c:pt idx="5">
                  <c:v>12.428571428571429</c:v>
                </c:pt>
                <c:pt idx="6">
                  <c:v>11.285714285714286</c:v>
                </c:pt>
                <c:pt idx="7">
                  <c:v>11.714285714285714</c:v>
                </c:pt>
                <c:pt idx="8">
                  <c:v>12.571428571428571</c:v>
                </c:pt>
                <c:pt idx="9">
                  <c:v>12.857142857142858</c:v>
                </c:pt>
                <c:pt idx="10">
                  <c:v>12.428571428571429</c:v>
                </c:pt>
                <c:pt idx="11">
                  <c:v>11.714285714285714</c:v>
                </c:pt>
              </c:numCache>
            </c:numRef>
          </c:val>
          <c:smooth val="0"/>
          <c:extLst>
            <c:ext xmlns:c16="http://schemas.microsoft.com/office/drawing/2014/chart" uri="{C3380CC4-5D6E-409C-BE32-E72D297353CC}">
              <c16:uniqueId val="{00000001-541A-44E4-A70C-AA90C11CD267}"/>
            </c:ext>
          </c:extLst>
        </c:ser>
        <c:ser>
          <c:idx val="3"/>
          <c:order val="2"/>
          <c:tx>
            <c:strRef>
              <c:f>Provinces!$C$108</c:f>
              <c:strCache>
                <c:ptCount val="1"/>
                <c:pt idx="0">
                  <c:v>North Brabant</c:v>
                </c:pt>
              </c:strCache>
            </c:strRef>
          </c:tx>
          <c:spPr>
            <a:ln w="44450" cap="rnd">
              <a:solidFill>
                <a:srgbClr val="ED7D31">
                  <a:lumMod val="75000"/>
                  <a:alpha val="67000"/>
                </a:srgbClr>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Provinces!$M$108:$EB$108</c15:sqref>
                  </c15:fullRef>
                </c:ext>
              </c:extLst>
              <c:f>(Provinces!$DH$108:$DM$108,Provinces!$DO$108:$DT$108)</c:f>
              <c:numCache>
                <c:formatCode>0</c:formatCode>
                <c:ptCount val="12"/>
                <c:pt idx="0">
                  <c:v>23.142857142857142</c:v>
                </c:pt>
                <c:pt idx="1">
                  <c:v>17.714285714285715</c:v>
                </c:pt>
                <c:pt idx="2">
                  <c:v>16.571428571428573</c:v>
                </c:pt>
                <c:pt idx="3">
                  <c:v>16.142857142857142</c:v>
                </c:pt>
                <c:pt idx="4">
                  <c:v>13.428571428571429</c:v>
                </c:pt>
                <c:pt idx="5">
                  <c:v>12.714285714285714</c:v>
                </c:pt>
                <c:pt idx="6">
                  <c:v>11.714285714285714</c:v>
                </c:pt>
                <c:pt idx="7">
                  <c:v>12.285714285714286</c:v>
                </c:pt>
                <c:pt idx="8">
                  <c:v>10.285714285714286</c:v>
                </c:pt>
                <c:pt idx="9">
                  <c:v>10.571428571428571</c:v>
                </c:pt>
                <c:pt idx="10">
                  <c:v>9.8571428571428577</c:v>
                </c:pt>
                <c:pt idx="11">
                  <c:v>8.5714285714285712</c:v>
                </c:pt>
              </c:numCache>
            </c:numRef>
          </c:val>
          <c:smooth val="0"/>
          <c:extLst>
            <c:ext xmlns:c16="http://schemas.microsoft.com/office/drawing/2014/chart" uri="{C3380CC4-5D6E-409C-BE32-E72D297353CC}">
              <c16:uniqueId val="{00000002-541A-44E4-A70C-AA90C11CD267}"/>
            </c:ext>
          </c:extLst>
        </c:ser>
        <c:ser>
          <c:idx val="4"/>
          <c:order val="3"/>
          <c:tx>
            <c:strRef>
              <c:f>Provinces!$C$109</c:f>
              <c:strCache>
                <c:ptCount val="1"/>
                <c:pt idx="0">
                  <c:v>Gelderland</c:v>
                </c:pt>
              </c:strCache>
            </c:strRef>
          </c:tx>
          <c:spPr>
            <a:ln w="44450" cap="rnd">
              <a:solidFill>
                <a:srgbClr val="ED7D31">
                  <a:lumMod val="60000"/>
                  <a:lumOff val="40000"/>
                </a:srgbClr>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Provinces!$M$109:$EB$109</c15:sqref>
                  </c15:fullRef>
                </c:ext>
              </c:extLst>
              <c:f>(Provinces!$DH$109:$DM$109,Provinces!$DO$109:$DT$109)</c:f>
              <c:numCache>
                <c:formatCode>0</c:formatCode>
                <c:ptCount val="12"/>
                <c:pt idx="0">
                  <c:v>17.571428571428573</c:v>
                </c:pt>
                <c:pt idx="1">
                  <c:v>16</c:v>
                </c:pt>
                <c:pt idx="2">
                  <c:v>15.285714285714286</c:v>
                </c:pt>
                <c:pt idx="3">
                  <c:v>11.142857142857142</c:v>
                </c:pt>
                <c:pt idx="4">
                  <c:v>11.285714285714286</c:v>
                </c:pt>
                <c:pt idx="5">
                  <c:v>10.428571428571429</c:v>
                </c:pt>
                <c:pt idx="6">
                  <c:v>9.4285714285714288</c:v>
                </c:pt>
                <c:pt idx="7">
                  <c:v>10.285714285714286</c:v>
                </c:pt>
                <c:pt idx="8">
                  <c:v>9.2857142857142865</c:v>
                </c:pt>
                <c:pt idx="9">
                  <c:v>9</c:v>
                </c:pt>
                <c:pt idx="10">
                  <c:v>8.4285714285714288</c:v>
                </c:pt>
                <c:pt idx="11">
                  <c:v>8.8571428571428577</c:v>
                </c:pt>
              </c:numCache>
            </c:numRef>
          </c:val>
          <c:smooth val="0"/>
          <c:extLst>
            <c:ext xmlns:c16="http://schemas.microsoft.com/office/drawing/2014/chart" uri="{C3380CC4-5D6E-409C-BE32-E72D297353CC}">
              <c16:uniqueId val="{00000003-541A-44E4-A70C-AA90C11CD267}"/>
            </c:ext>
          </c:extLst>
        </c:ser>
        <c:ser>
          <c:idx val="5"/>
          <c:order val="4"/>
          <c:tx>
            <c:strRef>
              <c:f>Provinces!$C$110</c:f>
              <c:strCache>
                <c:ptCount val="1"/>
                <c:pt idx="0">
                  <c:v>Utrecht</c:v>
                </c:pt>
              </c:strCache>
            </c:strRef>
          </c:tx>
          <c:spPr>
            <a:ln w="44450" cap="rnd">
              <a:solidFill>
                <a:schemeClr val="accent2">
                  <a:lumMod val="75000"/>
                </a:schemeClr>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Provinces!$M$110:$EB$110</c15:sqref>
                  </c15:fullRef>
                </c:ext>
              </c:extLst>
              <c:f>(Provinces!$DH$110:$DM$110,Provinces!$DO$110:$DT$110)</c:f>
              <c:numCache>
                <c:formatCode>0</c:formatCode>
                <c:ptCount val="12"/>
                <c:pt idx="0">
                  <c:v>10.714285714285714</c:v>
                </c:pt>
                <c:pt idx="1">
                  <c:v>10.714285714285714</c:v>
                </c:pt>
                <c:pt idx="2">
                  <c:v>11</c:v>
                </c:pt>
                <c:pt idx="3">
                  <c:v>9.4285714285714288</c:v>
                </c:pt>
                <c:pt idx="4">
                  <c:v>8.5714285714285712</c:v>
                </c:pt>
                <c:pt idx="5">
                  <c:v>7.5714285714285712</c:v>
                </c:pt>
                <c:pt idx="6">
                  <c:v>10.142857142857142</c:v>
                </c:pt>
                <c:pt idx="7">
                  <c:v>9.5714285714285712</c:v>
                </c:pt>
                <c:pt idx="8">
                  <c:v>8.7142857142857135</c:v>
                </c:pt>
                <c:pt idx="9">
                  <c:v>9</c:v>
                </c:pt>
                <c:pt idx="10">
                  <c:v>8.2857142857142865</c:v>
                </c:pt>
                <c:pt idx="11">
                  <c:v>8.1428571428571423</c:v>
                </c:pt>
              </c:numCache>
            </c:numRef>
          </c:val>
          <c:smooth val="0"/>
          <c:extLst>
            <c:ext xmlns:c16="http://schemas.microsoft.com/office/drawing/2014/chart" uri="{C3380CC4-5D6E-409C-BE32-E72D297353CC}">
              <c16:uniqueId val="{00000004-541A-44E4-A70C-AA90C11CD267}"/>
            </c:ext>
          </c:extLst>
        </c:ser>
        <c:ser>
          <c:idx val="6"/>
          <c:order val="5"/>
          <c:tx>
            <c:strRef>
              <c:f>Provinces!$C$111</c:f>
              <c:strCache>
                <c:ptCount val="1"/>
                <c:pt idx="0">
                  <c:v>Limburg</c:v>
                </c:pt>
              </c:strCache>
            </c:strRef>
          </c:tx>
          <c:spPr>
            <a:ln w="41275" cap="rnd">
              <a:solidFill>
                <a:srgbClr val="FFC000">
                  <a:lumMod val="75000"/>
                  <a:alpha val="70000"/>
                </a:srgbClr>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Provinces!$M$111:$EB$111</c15:sqref>
                  </c15:fullRef>
                </c:ext>
              </c:extLst>
              <c:f>(Provinces!$DH$111:$DM$111,Provinces!$DO$111:$DT$111)</c:f>
              <c:numCache>
                <c:formatCode>0</c:formatCode>
                <c:ptCount val="12"/>
                <c:pt idx="0">
                  <c:v>6.1428571428571432</c:v>
                </c:pt>
                <c:pt idx="1">
                  <c:v>4.8571428571428568</c:v>
                </c:pt>
                <c:pt idx="2">
                  <c:v>4.2857142857142856</c:v>
                </c:pt>
                <c:pt idx="3">
                  <c:v>4.1428571428571432</c:v>
                </c:pt>
                <c:pt idx="4">
                  <c:v>3.7142857142857144</c:v>
                </c:pt>
                <c:pt idx="5">
                  <c:v>3.4285714285714284</c:v>
                </c:pt>
                <c:pt idx="6">
                  <c:v>2.8571428571428572</c:v>
                </c:pt>
                <c:pt idx="7">
                  <c:v>2.4285714285714284</c:v>
                </c:pt>
                <c:pt idx="8">
                  <c:v>1.8571428571428572</c:v>
                </c:pt>
                <c:pt idx="9">
                  <c:v>1.7142857142857142</c:v>
                </c:pt>
                <c:pt idx="10">
                  <c:v>1.4285714285714286</c:v>
                </c:pt>
                <c:pt idx="11">
                  <c:v>1.4285714285714286</c:v>
                </c:pt>
              </c:numCache>
            </c:numRef>
          </c:val>
          <c:smooth val="0"/>
          <c:extLst>
            <c:ext xmlns:c16="http://schemas.microsoft.com/office/drawing/2014/chart" uri="{C3380CC4-5D6E-409C-BE32-E72D297353CC}">
              <c16:uniqueId val="{00000005-541A-44E4-A70C-AA90C11CD267}"/>
            </c:ext>
          </c:extLst>
        </c:ser>
        <c:ser>
          <c:idx val="7"/>
          <c:order val="6"/>
          <c:tx>
            <c:strRef>
              <c:f>Provinces!$C$112</c:f>
              <c:strCache>
                <c:ptCount val="1"/>
                <c:pt idx="0">
                  <c:v>Overijssel</c:v>
                </c:pt>
              </c:strCache>
            </c:strRef>
          </c:tx>
          <c:spPr>
            <a:ln w="41275" cap="rnd">
              <a:solidFill>
                <a:srgbClr val="4472C4">
                  <a:lumMod val="50000"/>
                </a:srgbClr>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Provinces!$M$112:$EB$112</c15:sqref>
                  </c15:fullRef>
                </c:ext>
              </c:extLst>
              <c:f>(Provinces!$DH$112:$DM$112,Provinces!$DO$112:$DT$112)</c:f>
              <c:numCache>
                <c:formatCode>0</c:formatCode>
                <c:ptCount val="12"/>
                <c:pt idx="0">
                  <c:v>5</c:v>
                </c:pt>
                <c:pt idx="1">
                  <c:v>5.5714285714285712</c:v>
                </c:pt>
                <c:pt idx="2">
                  <c:v>6.1428571428571432</c:v>
                </c:pt>
                <c:pt idx="3">
                  <c:v>5</c:v>
                </c:pt>
                <c:pt idx="4">
                  <c:v>4.2857142857142856</c:v>
                </c:pt>
                <c:pt idx="5">
                  <c:v>4.5714285714285712</c:v>
                </c:pt>
                <c:pt idx="6">
                  <c:v>4.5714285714285712</c:v>
                </c:pt>
                <c:pt idx="7">
                  <c:v>4.1428571428571432</c:v>
                </c:pt>
                <c:pt idx="8">
                  <c:v>3.1428571428571428</c:v>
                </c:pt>
                <c:pt idx="9">
                  <c:v>3.1428571428571428</c:v>
                </c:pt>
                <c:pt idx="10">
                  <c:v>3.4285714285714284</c:v>
                </c:pt>
                <c:pt idx="11">
                  <c:v>3.2857142857142856</c:v>
                </c:pt>
              </c:numCache>
            </c:numRef>
          </c:val>
          <c:smooth val="0"/>
          <c:extLst>
            <c:ext xmlns:c16="http://schemas.microsoft.com/office/drawing/2014/chart" uri="{C3380CC4-5D6E-409C-BE32-E72D297353CC}">
              <c16:uniqueId val="{00000006-541A-44E4-A70C-AA90C11CD267}"/>
            </c:ext>
          </c:extLst>
        </c:ser>
        <c:ser>
          <c:idx val="8"/>
          <c:order val="7"/>
          <c:tx>
            <c:strRef>
              <c:f>Provinces!$C$113</c:f>
              <c:strCache>
                <c:ptCount val="1"/>
                <c:pt idx="0">
                  <c:v>Flevoland</c:v>
                </c:pt>
              </c:strCache>
            </c:strRef>
          </c:tx>
          <c:spPr>
            <a:ln w="28575" cap="rnd">
              <a:solidFill>
                <a:srgbClr val="4472C4">
                  <a:lumMod val="60000"/>
                  <a:lumOff val="40000"/>
                </a:srgbClr>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Provinces!$M$113:$EB$113</c15:sqref>
                  </c15:fullRef>
                </c:ext>
              </c:extLst>
              <c:f>(Provinces!$DH$113:$DM$113,Provinces!$DO$113:$DT$113)</c:f>
              <c:numCache>
                <c:formatCode>0</c:formatCode>
                <c:ptCount val="12"/>
                <c:pt idx="0">
                  <c:v>2.7142857142857144</c:v>
                </c:pt>
                <c:pt idx="1">
                  <c:v>2.5714285714285716</c:v>
                </c:pt>
                <c:pt idx="2">
                  <c:v>2.2857142857142856</c:v>
                </c:pt>
                <c:pt idx="3">
                  <c:v>1.2857142857142858</c:v>
                </c:pt>
                <c:pt idx="4">
                  <c:v>0.8571428571428571</c:v>
                </c:pt>
                <c:pt idx="5">
                  <c:v>1.1428571428571428</c:v>
                </c:pt>
                <c:pt idx="6">
                  <c:v>0.42857142857142855</c:v>
                </c:pt>
                <c:pt idx="7">
                  <c:v>0.7142857142857143</c:v>
                </c:pt>
                <c:pt idx="8">
                  <c:v>1</c:v>
                </c:pt>
                <c:pt idx="9">
                  <c:v>1</c:v>
                </c:pt>
                <c:pt idx="10">
                  <c:v>1.7142857142857142</c:v>
                </c:pt>
                <c:pt idx="11">
                  <c:v>1.2857142857142858</c:v>
                </c:pt>
              </c:numCache>
            </c:numRef>
          </c:val>
          <c:smooth val="0"/>
          <c:extLst>
            <c:ext xmlns:c16="http://schemas.microsoft.com/office/drawing/2014/chart" uri="{C3380CC4-5D6E-409C-BE32-E72D297353CC}">
              <c16:uniqueId val="{00000007-541A-44E4-A70C-AA90C11CD267}"/>
            </c:ext>
          </c:extLst>
        </c:ser>
        <c:ser>
          <c:idx val="9"/>
          <c:order val="8"/>
          <c:tx>
            <c:strRef>
              <c:f>Provinces!$C$114</c:f>
              <c:strCache>
                <c:ptCount val="1"/>
                <c:pt idx="0">
                  <c:v>Zeeland</c:v>
                </c:pt>
              </c:strCache>
            </c:strRef>
          </c:tx>
          <c:spPr>
            <a:ln w="28575" cap="rnd">
              <a:solidFill>
                <a:srgbClr val="4472C4">
                  <a:lumMod val="40000"/>
                  <a:lumOff val="60000"/>
                </a:srgbClr>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Provinces!$M$114:$EB$114</c15:sqref>
                  </c15:fullRef>
                </c:ext>
              </c:extLst>
              <c:f>(Provinces!$DH$114:$DM$114,Provinces!$DO$114:$DT$114)</c:f>
              <c:numCache>
                <c:formatCode>0</c:formatCode>
                <c:ptCount val="12"/>
                <c:pt idx="0">
                  <c:v>1.1428571428571428</c:v>
                </c:pt>
                <c:pt idx="1">
                  <c:v>0.8571428571428571</c:v>
                </c:pt>
                <c:pt idx="2">
                  <c:v>0.7142857142857143</c:v>
                </c:pt>
                <c:pt idx="3">
                  <c:v>0.5714285714285714</c:v>
                </c:pt>
                <c:pt idx="4">
                  <c:v>0.7142857142857143</c:v>
                </c:pt>
                <c:pt idx="5">
                  <c:v>0.8571428571428571</c:v>
                </c:pt>
                <c:pt idx="6">
                  <c:v>0.8571428571428571</c:v>
                </c:pt>
                <c:pt idx="7">
                  <c:v>0.7142857142857143</c:v>
                </c:pt>
                <c:pt idx="8">
                  <c:v>0.7142857142857143</c:v>
                </c:pt>
                <c:pt idx="9">
                  <c:v>0.5714285714285714</c:v>
                </c:pt>
                <c:pt idx="10">
                  <c:v>0.42857142857142855</c:v>
                </c:pt>
                <c:pt idx="11">
                  <c:v>0.2857142857142857</c:v>
                </c:pt>
              </c:numCache>
            </c:numRef>
          </c:val>
          <c:smooth val="0"/>
          <c:extLst>
            <c:ext xmlns:c16="http://schemas.microsoft.com/office/drawing/2014/chart" uri="{C3380CC4-5D6E-409C-BE32-E72D297353CC}">
              <c16:uniqueId val="{00000008-541A-44E4-A70C-AA90C11CD267}"/>
            </c:ext>
          </c:extLst>
        </c:ser>
        <c:ser>
          <c:idx val="10"/>
          <c:order val="9"/>
          <c:tx>
            <c:strRef>
              <c:f>Provinces!$C$115</c:f>
              <c:strCache>
                <c:ptCount val="1"/>
                <c:pt idx="0">
                  <c:v>Friesland</c:v>
                </c:pt>
              </c:strCache>
            </c:strRef>
          </c:tx>
          <c:spPr>
            <a:ln w="28575" cap="rnd">
              <a:solidFill>
                <a:srgbClr val="70AD47">
                  <a:lumMod val="75000"/>
                </a:srgbClr>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Provinces!$M$115:$EB$115</c15:sqref>
                  </c15:fullRef>
                </c:ext>
              </c:extLst>
              <c:f>(Provinces!$DH$115:$DM$115,Provinces!$DO$115:$DT$115)</c:f>
              <c:numCache>
                <c:formatCode>0</c:formatCode>
                <c:ptCount val="12"/>
                <c:pt idx="0">
                  <c:v>1.1428571428571428</c:v>
                </c:pt>
                <c:pt idx="1">
                  <c:v>0.42857142857142855</c:v>
                </c:pt>
                <c:pt idx="2">
                  <c:v>0.42857142857142855</c:v>
                </c:pt>
                <c:pt idx="3">
                  <c:v>0.2857142857142857</c:v>
                </c:pt>
                <c:pt idx="4">
                  <c:v>0.2857142857142857</c:v>
                </c:pt>
                <c:pt idx="5">
                  <c:v>0.14285714285714285</c:v>
                </c:pt>
                <c:pt idx="6">
                  <c:v>0.2857142857142857</c:v>
                </c:pt>
                <c:pt idx="7">
                  <c:v>0.5714285714285714</c:v>
                </c:pt>
                <c:pt idx="8">
                  <c:v>0.5714285714285714</c:v>
                </c:pt>
                <c:pt idx="9">
                  <c:v>0.5714285714285714</c:v>
                </c:pt>
                <c:pt idx="10">
                  <c:v>0.14285714285714285</c:v>
                </c:pt>
                <c:pt idx="11">
                  <c:v>0</c:v>
                </c:pt>
              </c:numCache>
            </c:numRef>
          </c:val>
          <c:smooth val="0"/>
          <c:extLst>
            <c:ext xmlns:c16="http://schemas.microsoft.com/office/drawing/2014/chart" uri="{C3380CC4-5D6E-409C-BE32-E72D297353CC}">
              <c16:uniqueId val="{00000009-541A-44E4-A70C-AA90C11CD267}"/>
            </c:ext>
          </c:extLst>
        </c:ser>
        <c:ser>
          <c:idx val="11"/>
          <c:order val="10"/>
          <c:tx>
            <c:strRef>
              <c:f>Provinces!$C$116</c:f>
              <c:strCache>
                <c:ptCount val="1"/>
                <c:pt idx="0">
                  <c:v>Groningen</c:v>
                </c:pt>
              </c:strCache>
            </c:strRef>
          </c:tx>
          <c:spPr>
            <a:ln w="28575" cap="rnd">
              <a:solidFill>
                <a:srgbClr val="70AD47"/>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Provinces!$M$116:$EB$116</c15:sqref>
                  </c15:fullRef>
                </c:ext>
              </c:extLst>
              <c:f>(Provinces!$DH$116:$DM$116,Provinces!$DO$116:$DT$116)</c:f>
              <c:numCache>
                <c:formatCode>0</c:formatCode>
                <c:ptCount val="12"/>
                <c:pt idx="0">
                  <c:v>0.7142857142857143</c:v>
                </c:pt>
                <c:pt idx="1">
                  <c:v>0.7142857142857143</c:v>
                </c:pt>
                <c:pt idx="2">
                  <c:v>0.42857142857142855</c:v>
                </c:pt>
                <c:pt idx="3">
                  <c:v>0.42857142857142855</c:v>
                </c:pt>
                <c:pt idx="4">
                  <c:v>0.42857142857142855</c:v>
                </c:pt>
                <c:pt idx="5">
                  <c:v>0.7142857142857143</c:v>
                </c:pt>
                <c:pt idx="6">
                  <c:v>0.42857142857142855</c:v>
                </c:pt>
                <c:pt idx="7">
                  <c:v>0.42857142857142855</c:v>
                </c:pt>
                <c:pt idx="8">
                  <c:v>0.42857142857142855</c:v>
                </c:pt>
                <c:pt idx="9">
                  <c:v>0.42857142857142855</c:v>
                </c:pt>
                <c:pt idx="10">
                  <c:v>0.42857142857142855</c:v>
                </c:pt>
                <c:pt idx="11">
                  <c:v>0</c:v>
                </c:pt>
              </c:numCache>
            </c:numRef>
          </c:val>
          <c:smooth val="0"/>
          <c:extLst>
            <c:ext xmlns:c16="http://schemas.microsoft.com/office/drawing/2014/chart" uri="{C3380CC4-5D6E-409C-BE32-E72D297353CC}">
              <c16:uniqueId val="{0000000A-541A-44E4-A70C-AA90C11CD267}"/>
            </c:ext>
          </c:extLst>
        </c:ser>
        <c:ser>
          <c:idx val="0"/>
          <c:order val="11"/>
          <c:tx>
            <c:strRef>
              <c:f>Provinces!$C$117</c:f>
              <c:strCache>
                <c:ptCount val="1"/>
                <c:pt idx="0">
                  <c:v>Drenthe</c:v>
                </c:pt>
              </c:strCache>
            </c:strRef>
          </c:tx>
          <c:spPr>
            <a:ln w="28575" cap="rnd">
              <a:solidFill>
                <a:schemeClr val="tx1">
                  <a:lumMod val="50000"/>
                  <a:lumOff val="50000"/>
                </a:schemeClr>
              </a:solidFill>
              <a:round/>
            </a:ln>
            <a:effectLst/>
          </c:spPr>
          <c:marker>
            <c:symbol val="none"/>
          </c:marker>
          <c:dLbls>
            <c:delete val="1"/>
          </c:dLbls>
          <c:cat>
            <c:numRef>
              <c:extLst>
                <c:ext xmlns:c15="http://schemas.microsoft.com/office/drawing/2012/chart" uri="{02D57815-91ED-43cb-92C2-25804820EDAC}">
                  <c15:fullRef>
                    <c15:sqref>Provinces!$M$105:$EB$105</c15:sqref>
                  </c15:fullRef>
                </c:ext>
              </c:extLst>
              <c:f>(Provinces!$DH$105:$DM$105,Provinces!$DO$105:$DT$105)</c:f>
              <c:numCache>
                <c:formatCode>d\-mmm</c:formatCode>
                <c:ptCount val="12"/>
                <c:pt idx="0">
                  <c:v>44001</c:v>
                </c:pt>
                <c:pt idx="1">
                  <c:v>44002</c:v>
                </c:pt>
                <c:pt idx="2">
                  <c:v>44003</c:v>
                </c:pt>
                <c:pt idx="3">
                  <c:v>44004</c:v>
                </c:pt>
                <c:pt idx="4">
                  <c:v>44005</c:v>
                </c:pt>
                <c:pt idx="5">
                  <c:v>44006</c:v>
                </c:pt>
                <c:pt idx="6">
                  <c:v>44008</c:v>
                </c:pt>
                <c:pt idx="7">
                  <c:v>44009</c:v>
                </c:pt>
                <c:pt idx="8">
                  <c:v>44010</c:v>
                </c:pt>
                <c:pt idx="9">
                  <c:v>44011</c:v>
                </c:pt>
                <c:pt idx="10">
                  <c:v>44012</c:v>
                </c:pt>
                <c:pt idx="11">
                  <c:v>44013</c:v>
                </c:pt>
              </c:numCache>
            </c:numRef>
          </c:cat>
          <c:val>
            <c:numRef>
              <c:extLst>
                <c:ext xmlns:c15="http://schemas.microsoft.com/office/drawing/2012/chart" uri="{02D57815-91ED-43cb-92C2-25804820EDAC}">
                  <c15:fullRef>
                    <c15:sqref>Provinces!$M$117:$EB$117</c15:sqref>
                  </c15:fullRef>
                </c:ext>
              </c:extLst>
              <c:f>(Provinces!$DH$117:$DM$117,Provinces!$DO$117:$DT$117)</c:f>
              <c:numCache>
                <c:formatCode>0</c:formatCode>
                <c:ptCount val="12"/>
                <c:pt idx="0" formatCode="0.00">
                  <c:v>1</c:v>
                </c:pt>
                <c:pt idx="1" formatCode="0.00">
                  <c:v>1.1428571428571428</c:v>
                </c:pt>
                <c:pt idx="2" formatCode="0.00">
                  <c:v>0.7142857142857143</c:v>
                </c:pt>
                <c:pt idx="3" formatCode="0.00">
                  <c:v>0.5714285714285714</c:v>
                </c:pt>
                <c:pt idx="4" formatCode="0.00">
                  <c:v>0.5714285714285714</c:v>
                </c:pt>
                <c:pt idx="5" formatCode="0.00">
                  <c:v>0.2857142857142857</c:v>
                </c:pt>
                <c:pt idx="6" formatCode="0.00">
                  <c:v>0.14285714285714285</c:v>
                </c:pt>
                <c:pt idx="7" formatCode="0.00">
                  <c:v>0</c:v>
                </c:pt>
                <c:pt idx="8" formatCode="0.00">
                  <c:v>0</c:v>
                </c:pt>
                <c:pt idx="9" formatCode="0.00">
                  <c:v>0</c:v>
                </c:pt>
                <c:pt idx="10" formatCode="0.00">
                  <c:v>0</c:v>
                </c:pt>
                <c:pt idx="11" formatCode="0.00">
                  <c:v>0</c:v>
                </c:pt>
              </c:numCache>
            </c:numRef>
          </c:val>
          <c:smooth val="0"/>
          <c:extLst>
            <c:ext xmlns:c16="http://schemas.microsoft.com/office/drawing/2014/chart" uri="{C3380CC4-5D6E-409C-BE32-E72D297353CC}">
              <c16:uniqueId val="{0000000B-541A-44E4-A70C-AA90C11CD267}"/>
            </c:ext>
          </c:extLst>
        </c:ser>
        <c:dLbls>
          <c:dLblPos val="ctr"/>
          <c:showLegendKey val="0"/>
          <c:showVal val="1"/>
          <c:showCatName val="0"/>
          <c:showSerName val="0"/>
          <c:showPercent val="0"/>
          <c:showBubbleSize val="0"/>
        </c:dLbls>
        <c:smooth val="0"/>
        <c:axId val="615351552"/>
        <c:axId val="615358112"/>
      </c:lineChart>
      <c:dateAx>
        <c:axId val="615351552"/>
        <c:scaling>
          <c:orientation val="minMax"/>
        </c:scaling>
        <c:delete val="0"/>
        <c:axPos val="b"/>
        <c:majorGridlines>
          <c:spPr>
            <a:ln w="9525" cap="flat" cmpd="sng" algn="ctr">
              <a:solidFill>
                <a:schemeClr val="tx1">
                  <a:lumMod val="15000"/>
                  <a:lumOff val="85000"/>
                </a:schemeClr>
              </a:solidFill>
              <a:prstDash val="dash"/>
              <a:round/>
            </a:ln>
            <a:effectLst/>
          </c:spPr>
        </c:majorGridlines>
        <c:minorGridlines>
          <c:spPr>
            <a:ln w="9525" cap="flat" cmpd="sng" algn="ctr">
              <a:solidFill>
                <a:schemeClr val="bg1">
                  <a:lumMod val="85000"/>
                </a:schemeClr>
              </a:solidFill>
              <a:round/>
            </a:ln>
            <a:effectLst/>
          </c:spPr>
        </c:minorGridlines>
        <c:numFmt formatCode="d/m;@" sourceLinked="0"/>
        <c:majorTickMark val="out"/>
        <c:minorTickMark val="none"/>
        <c:tickLblPos val="nextTo"/>
        <c:spPr>
          <a:noFill/>
          <a:ln w="9525" cap="flat" cmpd="sng" algn="ctr">
            <a:solidFill>
              <a:sysClr val="window" lastClr="FFFFFF">
                <a:lumMod val="50000"/>
              </a:sysClr>
            </a:solidFill>
            <a:round/>
          </a:ln>
          <a:effectLst/>
        </c:spPr>
        <c:txPr>
          <a:bodyPr rot="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615358112"/>
        <c:crosses val="autoZero"/>
        <c:auto val="1"/>
        <c:lblOffset val="100"/>
        <c:baseTimeUnit val="days"/>
        <c:majorUnit val="4"/>
        <c:majorTimeUnit val="days"/>
        <c:minorUnit val="2"/>
        <c:minorTimeUnit val="days"/>
      </c:dateAx>
      <c:valAx>
        <c:axId val="615358112"/>
        <c:scaling>
          <c:orientation val="minMax"/>
          <c:max val="65"/>
          <c:min val="0"/>
        </c:scaling>
        <c:delete val="0"/>
        <c:axPos val="l"/>
        <c:majorGridlines>
          <c:spPr>
            <a:ln w="9525" cap="flat" cmpd="sng" algn="ctr">
              <a:solidFill>
                <a:srgbClr val="E7E6E6">
                  <a:lumMod val="75000"/>
                </a:srgbClr>
              </a:solidFill>
              <a:prstDash val="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NL"/>
          </a:p>
        </c:txPr>
        <c:crossAx val="615351552"/>
        <c:crosses val="autoZero"/>
        <c:crossBetween val="midCat"/>
        <c:majorUnit val="20"/>
        <c:minorUnit val="10"/>
      </c:valAx>
      <c:spPr>
        <a:noFill/>
        <a:ln>
          <a:solidFill>
            <a:schemeClr val="bg1">
              <a:lumMod val="50000"/>
            </a:schemeClr>
          </a:solidFill>
        </a:ln>
        <a:effectLst/>
      </c:spPr>
    </c:plotArea>
    <c:plotVisOnly val="1"/>
    <c:dispBlanksAs val="gap"/>
    <c:showDLblsOverMax val="0"/>
    <c:extLst/>
  </c:chart>
  <c:spPr>
    <a:solidFill>
      <a:schemeClr val="bg1">
        <a:lumMod val="95000"/>
      </a:schemeClr>
    </a:solidFill>
    <a:ln w="38100" cap="flat" cmpd="sng" algn="ctr">
      <a:solidFill>
        <a:sysClr val="windowText" lastClr="000000"/>
      </a:solidFill>
      <a:round/>
    </a:ln>
    <a:effectLst/>
  </c:spPr>
  <c:txPr>
    <a:bodyPr/>
    <a:lstStyle/>
    <a:p>
      <a:pPr>
        <a:defRPr/>
      </a:pPr>
      <a:endParaRPr lang="en-NL"/>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2000" b="1" u="none">
                <a:solidFill>
                  <a:schemeClr val="bg2">
                    <a:lumMod val="50000"/>
                  </a:schemeClr>
                </a:solidFill>
              </a:rPr>
              <a:t>Cumulative number of COVID-19 cases per province in NL</a:t>
            </a:r>
            <a:br>
              <a:rPr lang="nl-NL" sz="2000" b="1" u="none">
                <a:solidFill>
                  <a:schemeClr val="bg2">
                    <a:lumMod val="50000"/>
                  </a:schemeClr>
                </a:solidFill>
              </a:rPr>
            </a:br>
            <a:r>
              <a:rPr lang="nl-NL" sz="1600" b="1" u="none">
                <a:solidFill>
                  <a:schemeClr val="bg2">
                    <a:lumMod val="50000"/>
                  </a:schemeClr>
                </a:solidFill>
              </a:rPr>
              <a:t>Logaritmic,</a:t>
            </a:r>
            <a:r>
              <a:rPr lang="nl-NL" sz="1600" b="1" u="none" baseline="0">
                <a:solidFill>
                  <a:schemeClr val="bg2">
                    <a:lumMod val="50000"/>
                  </a:schemeClr>
                </a:solidFill>
              </a:rPr>
              <a:t>  days from the 16th case</a:t>
            </a:r>
            <a:endParaRPr lang="nl-NL" sz="2000" u="none">
              <a:solidFill>
                <a:schemeClr val="bg2">
                  <a:lumMod val="50000"/>
                </a:schemeClr>
              </a:solidFill>
            </a:endParaRPr>
          </a:p>
        </c:rich>
      </c:tx>
      <c:layout>
        <c:manualLayout>
          <c:xMode val="edge"/>
          <c:yMode val="edge"/>
          <c:x val="0.2644111111111111"/>
          <c:y val="6.073333333333333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7604333333333335E-2"/>
          <c:y val="9.4791527777777773E-2"/>
          <c:w val="0.71075977777777777"/>
          <c:h val="0.80626166666666654"/>
        </c:manualLayout>
      </c:layout>
      <c:lineChart>
        <c:grouping val="standard"/>
        <c:varyColors val="0"/>
        <c:ser>
          <c:idx val="1"/>
          <c:order val="3"/>
          <c:tx>
            <c:strRef>
              <c:f>Provinces!$C$52</c:f>
              <c:strCache>
                <c:ptCount val="1"/>
                <c:pt idx="0">
                  <c:v>South Holland</c:v>
                </c:pt>
              </c:strCache>
            </c:strRef>
          </c:tx>
          <c:spPr>
            <a:ln w="38100" cap="rnd">
              <a:solidFill>
                <a:schemeClr val="accent2">
                  <a:lumMod val="5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Provinces!$D$52:$HQ$52</c15:sqref>
                  </c15:fullRef>
                </c:ext>
              </c:extLst>
              <c:f>Provinces!$D$52:$GN$52</c:f>
              <c:numCache>
                <c:formatCode>General</c:formatCode>
                <c:ptCount val="193"/>
                <c:pt idx="0">
                  <c:v>3</c:v>
                </c:pt>
                <c:pt idx="1">
                  <c:v>7</c:v>
                </c:pt>
                <c:pt idx="2">
                  <c:v>12</c:v>
                </c:pt>
                <c:pt idx="3">
                  <c:v>20</c:v>
                </c:pt>
                <c:pt idx="4">
                  <c:v>29</c:v>
                </c:pt>
                <c:pt idx="5">
                  <c:v>31</c:v>
                </c:pt>
                <c:pt idx="6">
                  <c:v>36</c:v>
                </c:pt>
                <c:pt idx="7">
                  <c:v>46</c:v>
                </c:pt>
                <c:pt idx="8">
                  <c:v>50</c:v>
                </c:pt>
                <c:pt idx="9">
                  <c:v>63</c:v>
                </c:pt>
                <c:pt idx="10">
                  <c:v>83</c:v>
                </c:pt>
                <c:pt idx="11">
                  <c:v>97</c:v>
                </c:pt>
                <c:pt idx="12">
                  <c:v>115</c:v>
                </c:pt>
                <c:pt idx="13">
                  <c:v>145</c:v>
                </c:pt>
                <c:pt idx="14">
                  <c:v>186</c:v>
                </c:pt>
                <c:pt idx="15">
                  <c:v>241</c:v>
                </c:pt>
                <c:pt idx="16">
                  <c:v>312</c:v>
                </c:pt>
                <c:pt idx="17">
                  <c:v>539</c:v>
                </c:pt>
                <c:pt idx="18">
                  <c:v>491</c:v>
                </c:pt>
                <c:pt idx="19">
                  <c:v>591</c:v>
                </c:pt>
                <c:pt idx="20">
                  <c:v>653</c:v>
                </c:pt>
                <c:pt idx="21">
                  <c:v>767</c:v>
                </c:pt>
                <c:pt idx="22">
                  <c:v>895</c:v>
                </c:pt>
                <c:pt idx="23">
                  <c:v>1050</c:v>
                </c:pt>
                <c:pt idx="24">
                  <c:v>1257</c:v>
                </c:pt>
                <c:pt idx="25">
                  <c:v>1515</c:v>
                </c:pt>
                <c:pt idx="26">
                  <c:v>1675</c:v>
                </c:pt>
                <c:pt idx="27">
                  <c:v>1817</c:v>
                </c:pt>
                <c:pt idx="28">
                  <c:v>1956</c:v>
                </c:pt>
                <c:pt idx="29">
                  <c:v>2204</c:v>
                </c:pt>
                <c:pt idx="30" formatCode="0">
                  <c:v>2426</c:v>
                </c:pt>
                <c:pt idx="31" formatCode="0">
                  <c:v>2631</c:v>
                </c:pt>
                <c:pt idx="32" formatCode="0">
                  <c:v>2827</c:v>
                </c:pt>
                <c:pt idx="33">
                  <c:v>3125</c:v>
                </c:pt>
                <c:pt idx="34" formatCode="0">
                  <c:v>3372</c:v>
                </c:pt>
                <c:pt idx="35">
                  <c:v>3511</c:v>
                </c:pt>
                <c:pt idx="36">
                  <c:v>3755</c:v>
                </c:pt>
                <c:pt idx="37">
                  <c:v>4072</c:v>
                </c:pt>
                <c:pt idx="38">
                  <c:v>4282</c:v>
                </c:pt>
                <c:pt idx="39">
                  <c:v>4693</c:v>
                </c:pt>
                <c:pt idx="40">
                  <c:v>4917</c:v>
                </c:pt>
                <c:pt idx="41">
                  <c:v>5177</c:v>
                </c:pt>
                <c:pt idx="42">
                  <c:v>5318</c:v>
                </c:pt>
                <c:pt idx="43">
                  <c:v>5513</c:v>
                </c:pt>
                <c:pt idx="44">
                  <c:v>5787</c:v>
                </c:pt>
                <c:pt idx="45">
                  <c:v>6047</c:v>
                </c:pt>
                <c:pt idx="46">
                  <c:v>6351</c:v>
                </c:pt>
                <c:pt idx="47">
                  <c:v>6612</c:v>
                </c:pt>
                <c:pt idx="48">
                  <c:v>6753</c:v>
                </c:pt>
                <c:pt idx="49">
                  <c:v>6898</c:v>
                </c:pt>
                <c:pt idx="50">
                  <c:v>7063</c:v>
                </c:pt>
                <c:pt idx="51">
                  <c:v>7274</c:v>
                </c:pt>
                <c:pt idx="52">
                  <c:v>7456</c:v>
                </c:pt>
                <c:pt idx="53">
                  <c:v>7642</c:v>
                </c:pt>
                <c:pt idx="54">
                  <c:v>7784</c:v>
                </c:pt>
                <c:pt idx="55">
                  <c:v>7880</c:v>
                </c:pt>
                <c:pt idx="56">
                  <c:v>7899</c:v>
                </c:pt>
                <c:pt idx="57">
                  <c:v>7995</c:v>
                </c:pt>
                <c:pt idx="58">
                  <c:v>8133</c:v>
                </c:pt>
                <c:pt idx="59">
                  <c:v>8251</c:v>
                </c:pt>
                <c:pt idx="60">
                  <c:v>8345</c:v>
                </c:pt>
                <c:pt idx="61">
                  <c:v>8435</c:v>
                </c:pt>
                <c:pt idx="62">
                  <c:v>8466</c:v>
                </c:pt>
                <c:pt idx="63">
                  <c:v>8544</c:v>
                </c:pt>
                <c:pt idx="64">
                  <c:v>8599</c:v>
                </c:pt>
                <c:pt idx="65">
                  <c:v>8696</c:v>
                </c:pt>
                <c:pt idx="66">
                  <c:v>8776</c:v>
                </c:pt>
                <c:pt idx="67">
                  <c:v>8859</c:v>
                </c:pt>
                <c:pt idx="68">
                  <c:v>8928</c:v>
                </c:pt>
                <c:pt idx="69">
                  <c:v>8974</c:v>
                </c:pt>
                <c:pt idx="70">
                  <c:v>9035</c:v>
                </c:pt>
                <c:pt idx="71">
                  <c:v>9132</c:v>
                </c:pt>
                <c:pt idx="72">
                  <c:v>9219</c:v>
                </c:pt>
                <c:pt idx="73">
                  <c:v>9275</c:v>
                </c:pt>
                <c:pt idx="74">
                  <c:v>9331</c:v>
                </c:pt>
                <c:pt idx="75">
                  <c:v>9370</c:v>
                </c:pt>
                <c:pt idx="76">
                  <c:v>9432</c:v>
                </c:pt>
                <c:pt idx="77">
                  <c:v>9467</c:v>
                </c:pt>
                <c:pt idx="78">
                  <c:v>9526</c:v>
                </c:pt>
                <c:pt idx="79">
                  <c:v>9618</c:v>
                </c:pt>
                <c:pt idx="80">
                  <c:v>9667</c:v>
                </c:pt>
                <c:pt idx="81">
                  <c:v>9704</c:v>
                </c:pt>
                <c:pt idx="82">
                  <c:v>9749</c:v>
                </c:pt>
                <c:pt idx="83">
                  <c:v>9799</c:v>
                </c:pt>
                <c:pt idx="84" formatCode="0">
                  <c:v>9830</c:v>
                </c:pt>
                <c:pt idx="85">
                  <c:v>9895</c:v>
                </c:pt>
                <c:pt idx="86">
                  <c:v>9934</c:v>
                </c:pt>
                <c:pt idx="87">
                  <c:v>9976</c:v>
                </c:pt>
                <c:pt idx="88">
                  <c:v>10004</c:v>
                </c:pt>
                <c:pt idx="89">
                  <c:v>10035</c:v>
                </c:pt>
                <c:pt idx="90">
                  <c:v>10070</c:v>
                </c:pt>
                <c:pt idx="91">
                  <c:v>10094</c:v>
                </c:pt>
                <c:pt idx="92">
                  <c:v>10120</c:v>
                </c:pt>
                <c:pt idx="93">
                  <c:v>10186</c:v>
                </c:pt>
                <c:pt idx="94">
                  <c:v>10247</c:v>
                </c:pt>
                <c:pt idx="95">
                  <c:v>10317</c:v>
                </c:pt>
                <c:pt idx="96">
                  <c:v>10375</c:v>
                </c:pt>
                <c:pt idx="97">
                  <c:v>10413</c:v>
                </c:pt>
                <c:pt idx="98">
                  <c:v>10489</c:v>
                </c:pt>
                <c:pt idx="99" formatCode="0">
                  <c:v>10539</c:v>
                </c:pt>
                <c:pt idx="100">
                  <c:v>10595</c:v>
                </c:pt>
                <c:pt idx="101">
                  <c:v>10679</c:v>
                </c:pt>
                <c:pt idx="102">
                  <c:v>10734</c:v>
                </c:pt>
                <c:pt idx="103">
                  <c:v>10775</c:v>
                </c:pt>
                <c:pt idx="104">
                  <c:v>10820</c:v>
                </c:pt>
                <c:pt idx="105">
                  <c:v>10867</c:v>
                </c:pt>
                <c:pt idx="106">
                  <c:v>10907</c:v>
                </c:pt>
                <c:pt idx="107">
                  <c:v>10954</c:v>
                </c:pt>
                <c:pt idx="108">
                  <c:v>10993</c:v>
                </c:pt>
                <c:pt idx="109">
                  <c:v>11027</c:v>
                </c:pt>
                <c:pt idx="110">
                  <c:v>11052</c:v>
                </c:pt>
                <c:pt idx="111">
                  <c:v>11077</c:v>
                </c:pt>
                <c:pt idx="112">
                  <c:v>11102</c:v>
                </c:pt>
                <c:pt idx="113">
                  <c:v>11127</c:v>
                </c:pt>
                <c:pt idx="114">
                  <c:v>11169</c:v>
                </c:pt>
                <c:pt idx="115">
                  <c:v>11207</c:v>
                </c:pt>
                <c:pt idx="116">
                  <c:v>11229</c:v>
                </c:pt>
                <c:pt idx="117">
                  <c:v>11266</c:v>
                </c:pt>
                <c:pt idx="118">
                  <c:v>11300</c:v>
                </c:pt>
                <c:pt idx="119">
                  <c:v>11327</c:v>
                </c:pt>
                <c:pt idx="120">
                  <c:v>11353</c:v>
                </c:pt>
                <c:pt idx="121">
                  <c:v>11385</c:v>
                </c:pt>
                <c:pt idx="122">
                  <c:v>11417</c:v>
                </c:pt>
                <c:pt idx="123">
                  <c:v>11438</c:v>
                </c:pt>
                <c:pt idx="124">
                  <c:v>11465</c:v>
                </c:pt>
                <c:pt idx="125">
                  <c:v>11484</c:v>
                </c:pt>
                <c:pt idx="126">
                  <c:v>11494</c:v>
                </c:pt>
                <c:pt idx="127">
                  <c:v>11512</c:v>
                </c:pt>
                <c:pt idx="128">
                  <c:v>11536</c:v>
                </c:pt>
                <c:pt idx="129">
                  <c:v>11554</c:v>
                </c:pt>
                <c:pt idx="130">
                  <c:v>11589</c:v>
                </c:pt>
                <c:pt idx="131">
                  <c:v>11639</c:v>
                </c:pt>
                <c:pt idx="132">
                  <c:v>11664</c:v>
                </c:pt>
                <c:pt idx="133">
                  <c:v>11716</c:v>
                </c:pt>
                <c:pt idx="134">
                  <c:v>11764</c:v>
                </c:pt>
                <c:pt idx="135">
                  <c:v>11811</c:v>
                </c:pt>
                <c:pt idx="136">
                  <c:v>11858</c:v>
                </c:pt>
                <c:pt idx="137">
                  <c:v>11907</c:v>
                </c:pt>
                <c:pt idx="138">
                  <c:v>11959</c:v>
                </c:pt>
                <c:pt idx="139">
                  <c:v>12033</c:v>
                </c:pt>
                <c:pt idx="140">
                  <c:v>12113</c:v>
                </c:pt>
                <c:pt idx="141">
                  <c:v>12188</c:v>
                </c:pt>
                <c:pt idx="142">
                  <c:v>12280</c:v>
                </c:pt>
                <c:pt idx="143">
                  <c:v>12381</c:v>
                </c:pt>
                <c:pt idx="144">
                  <c:v>12428</c:v>
                </c:pt>
                <c:pt idx="145">
                  <c:v>12527</c:v>
                </c:pt>
                <c:pt idx="146">
                  <c:v>12620</c:v>
                </c:pt>
                <c:pt idx="147">
                  <c:v>12731</c:v>
                </c:pt>
                <c:pt idx="148">
                  <c:v>12842</c:v>
                </c:pt>
                <c:pt idx="149">
                  <c:v>12991</c:v>
                </c:pt>
                <c:pt idx="150">
                  <c:v>13146</c:v>
                </c:pt>
                <c:pt idx="151">
                  <c:v>13353</c:v>
                </c:pt>
                <c:pt idx="152">
                  <c:v>13536</c:v>
                </c:pt>
                <c:pt idx="153">
                  <c:v>13732</c:v>
                </c:pt>
                <c:pt idx="154">
                  <c:v>13924</c:v>
                </c:pt>
                <c:pt idx="155">
                  <c:v>14141</c:v>
                </c:pt>
                <c:pt idx="156">
                  <c:v>14382</c:v>
                </c:pt>
                <c:pt idx="157">
                  <c:v>14603</c:v>
                </c:pt>
                <c:pt idx="158">
                  <c:v>14786</c:v>
                </c:pt>
                <c:pt idx="159">
                  <c:v>15029</c:v>
                </c:pt>
                <c:pt idx="160">
                  <c:v>15284</c:v>
                </c:pt>
                <c:pt idx="161">
                  <c:v>15572</c:v>
                </c:pt>
                <c:pt idx="162">
                  <c:v>15869</c:v>
                </c:pt>
                <c:pt idx="163">
                  <c:v>16120</c:v>
                </c:pt>
                <c:pt idx="164">
                  <c:v>16349</c:v>
                </c:pt>
                <c:pt idx="165">
                  <c:v>16619</c:v>
                </c:pt>
                <c:pt idx="166">
                  <c:v>16787</c:v>
                </c:pt>
                <c:pt idx="167">
                  <c:v>16944</c:v>
                </c:pt>
                <c:pt idx="168">
                  <c:v>17105</c:v>
                </c:pt>
                <c:pt idx="169">
                  <c:v>17293</c:v>
                </c:pt>
                <c:pt idx="170">
                  <c:v>17474</c:v>
                </c:pt>
                <c:pt idx="171">
                  <c:v>17635</c:v>
                </c:pt>
                <c:pt idx="172">
                  <c:v>17827</c:v>
                </c:pt>
                <c:pt idx="173">
                  <c:v>17954</c:v>
                </c:pt>
                <c:pt idx="174">
                  <c:v>18141</c:v>
                </c:pt>
                <c:pt idx="175">
                  <c:v>18238</c:v>
                </c:pt>
                <c:pt idx="176">
                  <c:v>18444</c:v>
                </c:pt>
                <c:pt idx="177">
                  <c:v>18609</c:v>
                </c:pt>
                <c:pt idx="178">
                  <c:v>18760</c:v>
                </c:pt>
                <c:pt idx="179">
                  <c:v>18898</c:v>
                </c:pt>
                <c:pt idx="180">
                  <c:v>19104</c:v>
                </c:pt>
                <c:pt idx="181">
                  <c:v>19269</c:v>
                </c:pt>
                <c:pt idx="182">
                  <c:v>19446</c:v>
                </c:pt>
                <c:pt idx="183">
                  <c:v>19734</c:v>
                </c:pt>
                <c:pt idx="184">
                  <c:v>19983</c:v>
                </c:pt>
                <c:pt idx="185">
                  <c:v>20262</c:v>
                </c:pt>
                <c:pt idx="186">
                  <c:v>20464</c:v>
                </c:pt>
              </c:numCache>
            </c:numRef>
          </c:val>
          <c:smooth val="0"/>
          <c:extLst>
            <c:ext xmlns:c16="http://schemas.microsoft.com/office/drawing/2014/chart" uri="{C3380CC4-5D6E-409C-BE32-E72D297353CC}">
              <c16:uniqueId val="{00000000-6817-439F-B84A-61A2388749AB}"/>
            </c:ext>
          </c:extLst>
        </c:ser>
        <c:ser>
          <c:idx val="2"/>
          <c:order val="4"/>
          <c:tx>
            <c:strRef>
              <c:f>Provinces!$C$53</c:f>
              <c:strCache>
                <c:ptCount val="1"/>
                <c:pt idx="0">
                  <c:v>North Holland</c:v>
                </c:pt>
              </c:strCache>
            </c:strRef>
          </c:tx>
          <c:spPr>
            <a:ln w="38100" cap="rnd">
              <a:solidFill>
                <a:srgbClr val="C00000"/>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Provinces!$D$53:$HQ$53</c15:sqref>
                  </c15:fullRef>
                </c:ext>
              </c:extLst>
              <c:f>Provinces!$D$53:$GN$53</c:f>
              <c:numCache>
                <c:formatCode>General</c:formatCode>
                <c:ptCount val="193"/>
                <c:pt idx="0">
                  <c:v>4</c:v>
                </c:pt>
                <c:pt idx="1">
                  <c:v>7</c:v>
                </c:pt>
                <c:pt idx="2">
                  <c:v>9</c:v>
                </c:pt>
                <c:pt idx="3">
                  <c:v>10</c:v>
                </c:pt>
                <c:pt idx="4">
                  <c:v>17</c:v>
                </c:pt>
                <c:pt idx="5">
                  <c:v>22</c:v>
                </c:pt>
                <c:pt idx="6">
                  <c:v>23</c:v>
                </c:pt>
                <c:pt idx="7">
                  <c:v>29</c:v>
                </c:pt>
                <c:pt idx="8">
                  <c:v>49</c:v>
                </c:pt>
                <c:pt idx="9">
                  <c:v>42</c:v>
                </c:pt>
                <c:pt idx="10">
                  <c:v>66</c:v>
                </c:pt>
                <c:pt idx="11">
                  <c:v>89</c:v>
                </c:pt>
                <c:pt idx="12">
                  <c:v>101</c:v>
                </c:pt>
                <c:pt idx="13">
                  <c:v>129</c:v>
                </c:pt>
                <c:pt idx="14">
                  <c:v>166</c:v>
                </c:pt>
                <c:pt idx="15">
                  <c:v>194</c:v>
                </c:pt>
                <c:pt idx="16">
                  <c:v>265</c:v>
                </c:pt>
                <c:pt idx="17">
                  <c:v>492</c:v>
                </c:pt>
                <c:pt idx="18">
                  <c:v>459</c:v>
                </c:pt>
                <c:pt idx="19">
                  <c:v>533</c:v>
                </c:pt>
                <c:pt idx="20">
                  <c:v>599</c:v>
                </c:pt>
                <c:pt idx="21">
                  <c:v>738</c:v>
                </c:pt>
                <c:pt idx="22">
                  <c:v>868</c:v>
                </c:pt>
                <c:pt idx="23">
                  <c:v>1027</c:v>
                </c:pt>
                <c:pt idx="24">
                  <c:v>1232</c:v>
                </c:pt>
                <c:pt idx="25">
                  <c:v>1399</c:v>
                </c:pt>
                <c:pt idx="26">
                  <c:v>1552</c:v>
                </c:pt>
                <c:pt idx="27">
                  <c:v>1699</c:v>
                </c:pt>
                <c:pt idx="28">
                  <c:v>1844</c:v>
                </c:pt>
                <c:pt idx="29">
                  <c:v>2015</c:v>
                </c:pt>
                <c:pt idx="30" formatCode="0">
                  <c:v>2199</c:v>
                </c:pt>
                <c:pt idx="31" formatCode="0">
                  <c:v>2370</c:v>
                </c:pt>
                <c:pt idx="32" formatCode="0">
                  <c:v>2543</c:v>
                </c:pt>
                <c:pt idx="33">
                  <c:v>2772</c:v>
                </c:pt>
                <c:pt idx="34">
                  <c:v>2888</c:v>
                </c:pt>
                <c:pt idx="35">
                  <c:v>3011</c:v>
                </c:pt>
                <c:pt idx="36">
                  <c:v>3141</c:v>
                </c:pt>
                <c:pt idx="37">
                  <c:v>3318</c:v>
                </c:pt>
                <c:pt idx="38">
                  <c:v>3550</c:v>
                </c:pt>
                <c:pt idx="39">
                  <c:v>3707</c:v>
                </c:pt>
                <c:pt idx="40">
                  <c:v>3891</c:v>
                </c:pt>
                <c:pt idx="41">
                  <c:v>3987</c:v>
                </c:pt>
                <c:pt idx="42">
                  <c:v>4087</c:v>
                </c:pt>
                <c:pt idx="43">
                  <c:v>4194</c:v>
                </c:pt>
                <c:pt idx="44">
                  <c:v>4327</c:v>
                </c:pt>
                <c:pt idx="45">
                  <c:v>4533</c:v>
                </c:pt>
                <c:pt idx="46">
                  <c:v>4688</c:v>
                </c:pt>
                <c:pt idx="47">
                  <c:v>4818</c:v>
                </c:pt>
                <c:pt idx="48">
                  <c:v>4917</c:v>
                </c:pt>
                <c:pt idx="49">
                  <c:v>5018</c:v>
                </c:pt>
                <c:pt idx="50">
                  <c:v>5125</c:v>
                </c:pt>
                <c:pt idx="51">
                  <c:v>5266</c:v>
                </c:pt>
                <c:pt idx="52">
                  <c:v>5350</c:v>
                </c:pt>
                <c:pt idx="53">
                  <c:v>5424</c:v>
                </c:pt>
                <c:pt idx="54">
                  <c:v>5514</c:v>
                </c:pt>
                <c:pt idx="55">
                  <c:v>5559</c:v>
                </c:pt>
                <c:pt idx="56">
                  <c:v>5594</c:v>
                </c:pt>
                <c:pt idx="57">
                  <c:v>5663</c:v>
                </c:pt>
                <c:pt idx="58">
                  <c:v>5714</c:v>
                </c:pt>
                <c:pt idx="59">
                  <c:v>5793</c:v>
                </c:pt>
                <c:pt idx="60">
                  <c:v>5864</c:v>
                </c:pt>
                <c:pt idx="61">
                  <c:v>5898</c:v>
                </c:pt>
                <c:pt idx="62">
                  <c:v>5921</c:v>
                </c:pt>
                <c:pt idx="63">
                  <c:v>5991</c:v>
                </c:pt>
                <c:pt idx="64">
                  <c:v>6049</c:v>
                </c:pt>
                <c:pt idx="65">
                  <c:v>6099</c:v>
                </c:pt>
                <c:pt idx="66">
                  <c:v>6141</c:v>
                </c:pt>
                <c:pt idx="67">
                  <c:v>6190</c:v>
                </c:pt>
                <c:pt idx="68">
                  <c:v>6230</c:v>
                </c:pt>
                <c:pt idx="69">
                  <c:v>6265</c:v>
                </c:pt>
                <c:pt idx="70">
                  <c:v>6290</c:v>
                </c:pt>
                <c:pt idx="71">
                  <c:v>6323</c:v>
                </c:pt>
                <c:pt idx="72">
                  <c:v>6377</c:v>
                </c:pt>
                <c:pt idx="73">
                  <c:v>6416</c:v>
                </c:pt>
                <c:pt idx="74">
                  <c:v>6442</c:v>
                </c:pt>
                <c:pt idx="75">
                  <c:v>6456</c:v>
                </c:pt>
                <c:pt idx="76">
                  <c:v>6472</c:v>
                </c:pt>
                <c:pt idx="77">
                  <c:v>6489</c:v>
                </c:pt>
                <c:pt idx="78">
                  <c:v>6519</c:v>
                </c:pt>
                <c:pt idx="79">
                  <c:v>6551</c:v>
                </c:pt>
                <c:pt idx="80">
                  <c:v>6586</c:v>
                </c:pt>
                <c:pt idx="81">
                  <c:v>6608</c:v>
                </c:pt>
                <c:pt idx="82">
                  <c:v>6620</c:v>
                </c:pt>
                <c:pt idx="83">
                  <c:v>6630</c:v>
                </c:pt>
                <c:pt idx="84" formatCode="0">
                  <c:v>6637</c:v>
                </c:pt>
                <c:pt idx="85">
                  <c:v>6665</c:v>
                </c:pt>
                <c:pt idx="86">
                  <c:v>6676</c:v>
                </c:pt>
                <c:pt idx="87">
                  <c:v>6690</c:v>
                </c:pt>
                <c:pt idx="88">
                  <c:v>6711</c:v>
                </c:pt>
                <c:pt idx="89">
                  <c:v>6734</c:v>
                </c:pt>
                <c:pt idx="90">
                  <c:v>6743</c:v>
                </c:pt>
                <c:pt idx="91">
                  <c:v>6748</c:v>
                </c:pt>
                <c:pt idx="92">
                  <c:v>6756</c:v>
                </c:pt>
                <c:pt idx="93">
                  <c:v>6767</c:v>
                </c:pt>
                <c:pt idx="94">
                  <c:v>6778</c:v>
                </c:pt>
                <c:pt idx="95">
                  <c:v>6787</c:v>
                </c:pt>
                <c:pt idx="96">
                  <c:v>6870</c:v>
                </c:pt>
                <c:pt idx="97">
                  <c:v>6898</c:v>
                </c:pt>
                <c:pt idx="98">
                  <c:v>6912</c:v>
                </c:pt>
                <c:pt idx="99" formatCode="0">
                  <c:v>6945</c:v>
                </c:pt>
                <c:pt idx="100">
                  <c:v>6974</c:v>
                </c:pt>
                <c:pt idx="101">
                  <c:v>6989</c:v>
                </c:pt>
                <c:pt idx="102">
                  <c:v>7020</c:v>
                </c:pt>
                <c:pt idx="103">
                  <c:v>7042</c:v>
                </c:pt>
                <c:pt idx="104">
                  <c:v>7067</c:v>
                </c:pt>
                <c:pt idx="105">
                  <c:v>7098</c:v>
                </c:pt>
                <c:pt idx="106">
                  <c:v>7119</c:v>
                </c:pt>
                <c:pt idx="107">
                  <c:v>7143</c:v>
                </c:pt>
                <c:pt idx="108">
                  <c:v>7155</c:v>
                </c:pt>
                <c:pt idx="109">
                  <c:v>7165</c:v>
                </c:pt>
                <c:pt idx="110">
                  <c:v>7170</c:v>
                </c:pt>
                <c:pt idx="111">
                  <c:v>7177</c:v>
                </c:pt>
                <c:pt idx="112">
                  <c:v>7189</c:v>
                </c:pt>
                <c:pt idx="113">
                  <c:v>7206</c:v>
                </c:pt>
                <c:pt idx="114">
                  <c:v>7216</c:v>
                </c:pt>
                <c:pt idx="115">
                  <c:v>7234</c:v>
                </c:pt>
                <c:pt idx="116">
                  <c:v>7247</c:v>
                </c:pt>
                <c:pt idx="117">
                  <c:v>7258</c:v>
                </c:pt>
                <c:pt idx="118">
                  <c:v>7267</c:v>
                </c:pt>
                <c:pt idx="119">
                  <c:v>7276</c:v>
                </c:pt>
                <c:pt idx="120">
                  <c:v>7288</c:v>
                </c:pt>
                <c:pt idx="121">
                  <c:v>7307</c:v>
                </c:pt>
                <c:pt idx="122">
                  <c:v>7327</c:v>
                </c:pt>
                <c:pt idx="123">
                  <c:v>7339</c:v>
                </c:pt>
                <c:pt idx="124">
                  <c:v>7349</c:v>
                </c:pt>
                <c:pt idx="125">
                  <c:v>7354</c:v>
                </c:pt>
                <c:pt idx="126">
                  <c:v>7361</c:v>
                </c:pt>
                <c:pt idx="127">
                  <c:v>7373</c:v>
                </c:pt>
                <c:pt idx="128">
                  <c:v>7380</c:v>
                </c:pt>
                <c:pt idx="129">
                  <c:v>7393</c:v>
                </c:pt>
                <c:pt idx="130">
                  <c:v>7406</c:v>
                </c:pt>
                <c:pt idx="131">
                  <c:v>7415</c:v>
                </c:pt>
                <c:pt idx="132">
                  <c:v>7431</c:v>
                </c:pt>
                <c:pt idx="133">
                  <c:v>7439</c:v>
                </c:pt>
                <c:pt idx="134">
                  <c:v>7453</c:v>
                </c:pt>
                <c:pt idx="135">
                  <c:v>7477</c:v>
                </c:pt>
                <c:pt idx="136">
                  <c:v>7496</c:v>
                </c:pt>
                <c:pt idx="137">
                  <c:v>7517</c:v>
                </c:pt>
                <c:pt idx="138">
                  <c:v>7560</c:v>
                </c:pt>
                <c:pt idx="139">
                  <c:v>7595</c:v>
                </c:pt>
                <c:pt idx="140">
                  <c:v>7631</c:v>
                </c:pt>
                <c:pt idx="141">
                  <c:v>7667</c:v>
                </c:pt>
                <c:pt idx="142">
                  <c:v>7699</c:v>
                </c:pt>
                <c:pt idx="143">
                  <c:v>7739</c:v>
                </c:pt>
                <c:pt idx="144">
                  <c:v>7770</c:v>
                </c:pt>
                <c:pt idx="145">
                  <c:v>7817</c:v>
                </c:pt>
                <c:pt idx="146">
                  <c:v>7878</c:v>
                </c:pt>
                <c:pt idx="147">
                  <c:v>7927</c:v>
                </c:pt>
                <c:pt idx="148">
                  <c:v>7972</c:v>
                </c:pt>
                <c:pt idx="149">
                  <c:v>8067</c:v>
                </c:pt>
                <c:pt idx="150">
                  <c:v>8139</c:v>
                </c:pt>
                <c:pt idx="151">
                  <c:v>8234</c:v>
                </c:pt>
                <c:pt idx="152">
                  <c:v>8293</c:v>
                </c:pt>
                <c:pt idx="153">
                  <c:v>8365</c:v>
                </c:pt>
                <c:pt idx="154">
                  <c:v>8543</c:v>
                </c:pt>
                <c:pt idx="155">
                  <c:v>8636</c:v>
                </c:pt>
                <c:pt idx="156">
                  <c:v>8834</c:v>
                </c:pt>
                <c:pt idx="157">
                  <c:v>8951</c:v>
                </c:pt>
                <c:pt idx="158">
                  <c:v>9086</c:v>
                </c:pt>
                <c:pt idx="159">
                  <c:v>9214</c:v>
                </c:pt>
                <c:pt idx="160">
                  <c:v>9425</c:v>
                </c:pt>
                <c:pt idx="161">
                  <c:v>9608</c:v>
                </c:pt>
                <c:pt idx="162">
                  <c:v>9764</c:v>
                </c:pt>
                <c:pt idx="163">
                  <c:v>9885</c:v>
                </c:pt>
                <c:pt idx="164">
                  <c:v>10080</c:v>
                </c:pt>
                <c:pt idx="165">
                  <c:v>10274</c:v>
                </c:pt>
                <c:pt idx="166">
                  <c:v>10405</c:v>
                </c:pt>
                <c:pt idx="167">
                  <c:v>10567</c:v>
                </c:pt>
                <c:pt idx="168">
                  <c:v>10724</c:v>
                </c:pt>
                <c:pt idx="169">
                  <c:v>10886</c:v>
                </c:pt>
                <c:pt idx="170">
                  <c:v>11049</c:v>
                </c:pt>
                <c:pt idx="171">
                  <c:v>11190</c:v>
                </c:pt>
                <c:pt idx="172">
                  <c:v>11278</c:v>
                </c:pt>
                <c:pt idx="173">
                  <c:v>11387</c:v>
                </c:pt>
                <c:pt idx="174">
                  <c:v>11553</c:v>
                </c:pt>
                <c:pt idx="175">
                  <c:v>11696</c:v>
                </c:pt>
                <c:pt idx="176">
                  <c:v>11828</c:v>
                </c:pt>
                <c:pt idx="177">
                  <c:v>11961</c:v>
                </c:pt>
                <c:pt idx="178">
                  <c:v>12094</c:v>
                </c:pt>
                <c:pt idx="179">
                  <c:v>12221</c:v>
                </c:pt>
                <c:pt idx="180">
                  <c:v>12325</c:v>
                </c:pt>
                <c:pt idx="181">
                  <c:v>12485</c:v>
                </c:pt>
                <c:pt idx="182">
                  <c:v>12617</c:v>
                </c:pt>
                <c:pt idx="183">
                  <c:v>12817</c:v>
                </c:pt>
                <c:pt idx="184">
                  <c:v>12970</c:v>
                </c:pt>
                <c:pt idx="185">
                  <c:v>13178</c:v>
                </c:pt>
                <c:pt idx="186">
                  <c:v>13362</c:v>
                </c:pt>
              </c:numCache>
            </c:numRef>
          </c:val>
          <c:smooth val="0"/>
          <c:extLst>
            <c:ext xmlns:c16="http://schemas.microsoft.com/office/drawing/2014/chart" uri="{C3380CC4-5D6E-409C-BE32-E72D297353CC}">
              <c16:uniqueId val="{00000001-6817-439F-B84A-61A2388749AB}"/>
            </c:ext>
          </c:extLst>
        </c:ser>
        <c:ser>
          <c:idx val="3"/>
          <c:order val="5"/>
          <c:tx>
            <c:strRef>
              <c:f>Provinces!$C$54</c:f>
              <c:strCache>
                <c:ptCount val="1"/>
                <c:pt idx="0">
                  <c:v>North Brabant</c:v>
                </c:pt>
              </c:strCache>
            </c:strRef>
          </c:tx>
          <c:spPr>
            <a:ln w="38100" cap="rnd">
              <a:solidFill>
                <a:schemeClr val="accent2">
                  <a:lumMod val="75000"/>
                  <a:alpha val="67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Provinces!$D$54:$HQ$54</c15:sqref>
                  </c15:fullRef>
                </c:ext>
              </c:extLst>
              <c:f>Provinces!$D$54:$GN$54</c:f>
              <c:numCache>
                <c:formatCode>General</c:formatCode>
                <c:ptCount val="193"/>
                <c:pt idx="0">
                  <c:v>12</c:v>
                </c:pt>
                <c:pt idx="1">
                  <c:v>17</c:v>
                </c:pt>
                <c:pt idx="2">
                  <c:v>26</c:v>
                </c:pt>
                <c:pt idx="3">
                  <c:v>41</c:v>
                </c:pt>
                <c:pt idx="4">
                  <c:v>61</c:v>
                </c:pt>
                <c:pt idx="5">
                  <c:v>96</c:v>
                </c:pt>
                <c:pt idx="6">
                  <c:v>141</c:v>
                </c:pt>
                <c:pt idx="7">
                  <c:v>168</c:v>
                </c:pt>
                <c:pt idx="8">
                  <c:v>212</c:v>
                </c:pt>
                <c:pt idx="9">
                  <c:v>265</c:v>
                </c:pt>
                <c:pt idx="10">
                  <c:v>377</c:v>
                </c:pt>
                <c:pt idx="11">
                  <c:v>424</c:v>
                </c:pt>
                <c:pt idx="12">
                  <c:v>477</c:v>
                </c:pt>
                <c:pt idx="13">
                  <c:v>589</c:v>
                </c:pt>
                <c:pt idx="14">
                  <c:v>662</c:v>
                </c:pt>
                <c:pt idx="15">
                  <c:v>759</c:v>
                </c:pt>
                <c:pt idx="16">
                  <c:v>870</c:v>
                </c:pt>
                <c:pt idx="17">
                  <c:v>1144</c:v>
                </c:pt>
                <c:pt idx="18">
                  <c:v>1179</c:v>
                </c:pt>
                <c:pt idx="19">
                  <c:v>1403</c:v>
                </c:pt>
                <c:pt idx="20">
                  <c:v>1558</c:v>
                </c:pt>
                <c:pt idx="21">
                  <c:v>1739</c:v>
                </c:pt>
                <c:pt idx="22">
                  <c:v>1916</c:v>
                </c:pt>
                <c:pt idx="23">
                  <c:v>2163</c:v>
                </c:pt>
                <c:pt idx="24">
                  <c:v>2490</c:v>
                </c:pt>
                <c:pt idx="25">
                  <c:v>2750</c:v>
                </c:pt>
                <c:pt idx="26">
                  <c:v>3020</c:v>
                </c:pt>
                <c:pt idx="27">
                  <c:v>3235</c:v>
                </c:pt>
                <c:pt idx="28">
                  <c:v>3415</c:v>
                </c:pt>
                <c:pt idx="29">
                  <c:v>3563</c:v>
                </c:pt>
                <c:pt idx="30" formatCode="0">
                  <c:v>3792</c:v>
                </c:pt>
                <c:pt idx="31" formatCode="0">
                  <c:v>3948</c:v>
                </c:pt>
                <c:pt idx="32" formatCode="0">
                  <c:v>4085</c:v>
                </c:pt>
                <c:pt idx="33">
                  <c:v>4262</c:v>
                </c:pt>
                <c:pt idx="34">
                  <c:v>4455</c:v>
                </c:pt>
                <c:pt idx="35">
                  <c:v>4611</c:v>
                </c:pt>
                <c:pt idx="36">
                  <c:v>4795</c:v>
                </c:pt>
                <c:pt idx="37">
                  <c:v>5009</c:v>
                </c:pt>
                <c:pt idx="38">
                  <c:v>5261</c:v>
                </c:pt>
                <c:pt idx="39">
                  <c:v>5465</c:v>
                </c:pt>
                <c:pt idx="40">
                  <c:v>5718</c:v>
                </c:pt>
                <c:pt idx="41">
                  <c:v>5856</c:v>
                </c:pt>
                <c:pt idx="42">
                  <c:v>6029</c:v>
                </c:pt>
                <c:pt idx="43">
                  <c:v>6144</c:v>
                </c:pt>
                <c:pt idx="44">
                  <c:v>6352</c:v>
                </c:pt>
                <c:pt idx="45">
                  <c:v>6527</c:v>
                </c:pt>
                <c:pt idx="46">
                  <c:v>6723</c:v>
                </c:pt>
                <c:pt idx="47">
                  <c:v>6898</c:v>
                </c:pt>
                <c:pt idx="48">
                  <c:v>7055</c:v>
                </c:pt>
                <c:pt idx="49">
                  <c:v>7194</c:v>
                </c:pt>
                <c:pt idx="50">
                  <c:v>7315</c:v>
                </c:pt>
                <c:pt idx="51">
                  <c:v>7442</c:v>
                </c:pt>
                <c:pt idx="52">
                  <c:v>7599</c:v>
                </c:pt>
                <c:pt idx="53">
                  <c:v>7724</c:v>
                </c:pt>
                <c:pt idx="54">
                  <c:v>7871</c:v>
                </c:pt>
                <c:pt idx="55">
                  <c:v>7969</c:v>
                </c:pt>
                <c:pt idx="56">
                  <c:v>8003</c:v>
                </c:pt>
                <c:pt idx="57">
                  <c:v>8036</c:v>
                </c:pt>
                <c:pt idx="58">
                  <c:v>8136</c:v>
                </c:pt>
                <c:pt idx="59">
                  <c:v>8225</c:v>
                </c:pt>
                <c:pt idx="60">
                  <c:v>8303</c:v>
                </c:pt>
                <c:pt idx="61">
                  <c:v>8376</c:v>
                </c:pt>
                <c:pt idx="62">
                  <c:v>8407</c:v>
                </c:pt>
                <c:pt idx="63">
                  <c:v>8440</c:v>
                </c:pt>
                <c:pt idx="64">
                  <c:v>8456</c:v>
                </c:pt>
                <c:pt idx="65">
                  <c:v>8508</c:v>
                </c:pt>
                <c:pt idx="66">
                  <c:v>8545</c:v>
                </c:pt>
                <c:pt idx="67">
                  <c:v>8599</c:v>
                </c:pt>
                <c:pt idx="68">
                  <c:v>8628</c:v>
                </c:pt>
                <c:pt idx="69">
                  <c:v>8647</c:v>
                </c:pt>
                <c:pt idx="70">
                  <c:v>8685</c:v>
                </c:pt>
                <c:pt idx="71">
                  <c:v>8702</c:v>
                </c:pt>
                <c:pt idx="72">
                  <c:v>8748</c:v>
                </c:pt>
                <c:pt idx="73">
                  <c:v>8770</c:v>
                </c:pt>
                <c:pt idx="74">
                  <c:v>8803</c:v>
                </c:pt>
                <c:pt idx="75">
                  <c:v>8813</c:v>
                </c:pt>
                <c:pt idx="76">
                  <c:v>8831</c:v>
                </c:pt>
                <c:pt idx="77">
                  <c:v>8851</c:v>
                </c:pt>
                <c:pt idx="78">
                  <c:v>8879</c:v>
                </c:pt>
                <c:pt idx="79">
                  <c:v>8900</c:v>
                </c:pt>
                <c:pt idx="80">
                  <c:v>8916</c:v>
                </c:pt>
                <c:pt idx="81">
                  <c:v>8949</c:v>
                </c:pt>
                <c:pt idx="82">
                  <c:v>8972</c:v>
                </c:pt>
                <c:pt idx="83">
                  <c:v>8992</c:v>
                </c:pt>
                <c:pt idx="84" formatCode="0">
                  <c:v>9017</c:v>
                </c:pt>
                <c:pt idx="85">
                  <c:v>9038</c:v>
                </c:pt>
                <c:pt idx="86">
                  <c:v>9083</c:v>
                </c:pt>
                <c:pt idx="87">
                  <c:v>9106</c:v>
                </c:pt>
                <c:pt idx="88">
                  <c:v>9130</c:v>
                </c:pt>
                <c:pt idx="89">
                  <c:v>9167</c:v>
                </c:pt>
                <c:pt idx="90">
                  <c:v>9173</c:v>
                </c:pt>
                <c:pt idx="91">
                  <c:v>9194</c:v>
                </c:pt>
                <c:pt idx="92">
                  <c:v>9212</c:v>
                </c:pt>
                <c:pt idx="93">
                  <c:v>9261</c:v>
                </c:pt>
                <c:pt idx="94">
                  <c:v>9304</c:v>
                </c:pt>
                <c:pt idx="95">
                  <c:v>9333</c:v>
                </c:pt>
                <c:pt idx="96">
                  <c:v>9353</c:v>
                </c:pt>
                <c:pt idx="97">
                  <c:v>9390</c:v>
                </c:pt>
                <c:pt idx="98">
                  <c:v>9412</c:v>
                </c:pt>
                <c:pt idx="99" formatCode="0">
                  <c:v>9439</c:v>
                </c:pt>
                <c:pt idx="100">
                  <c:v>9467</c:v>
                </c:pt>
                <c:pt idx="101">
                  <c:v>9509</c:v>
                </c:pt>
                <c:pt idx="102">
                  <c:v>9551</c:v>
                </c:pt>
                <c:pt idx="103">
                  <c:v>9575</c:v>
                </c:pt>
                <c:pt idx="104">
                  <c:v>9586</c:v>
                </c:pt>
                <c:pt idx="105">
                  <c:v>9615</c:v>
                </c:pt>
                <c:pt idx="106">
                  <c:v>9637</c:v>
                </c:pt>
                <c:pt idx="107">
                  <c:v>9651</c:v>
                </c:pt>
                <c:pt idx="108">
                  <c:v>9671</c:v>
                </c:pt>
                <c:pt idx="109">
                  <c:v>9675</c:v>
                </c:pt>
                <c:pt idx="110">
                  <c:v>9691</c:v>
                </c:pt>
                <c:pt idx="111">
                  <c:v>9699</c:v>
                </c:pt>
                <c:pt idx="112">
                  <c:v>9709</c:v>
                </c:pt>
                <c:pt idx="113">
                  <c:v>9726</c:v>
                </c:pt>
                <c:pt idx="114">
                  <c:v>9742</c:v>
                </c:pt>
                <c:pt idx="115">
                  <c:v>9753</c:v>
                </c:pt>
                <c:pt idx="116">
                  <c:v>9761</c:v>
                </c:pt>
                <c:pt idx="117">
                  <c:v>9763</c:v>
                </c:pt>
                <c:pt idx="118">
                  <c:v>9773</c:v>
                </c:pt>
                <c:pt idx="119">
                  <c:v>9778</c:v>
                </c:pt>
                <c:pt idx="120">
                  <c:v>9786</c:v>
                </c:pt>
                <c:pt idx="121">
                  <c:v>9795</c:v>
                </c:pt>
                <c:pt idx="122">
                  <c:v>9802</c:v>
                </c:pt>
                <c:pt idx="123">
                  <c:v>9815</c:v>
                </c:pt>
                <c:pt idx="124">
                  <c:v>9824</c:v>
                </c:pt>
                <c:pt idx="125">
                  <c:v>9827</c:v>
                </c:pt>
                <c:pt idx="126">
                  <c:v>9838</c:v>
                </c:pt>
                <c:pt idx="127">
                  <c:v>9848</c:v>
                </c:pt>
                <c:pt idx="128">
                  <c:v>9856</c:v>
                </c:pt>
                <c:pt idx="129">
                  <c:v>9868</c:v>
                </c:pt>
                <c:pt idx="130">
                  <c:v>9882</c:v>
                </c:pt>
                <c:pt idx="131">
                  <c:v>9903</c:v>
                </c:pt>
                <c:pt idx="132">
                  <c:v>9916</c:v>
                </c:pt>
                <c:pt idx="133">
                  <c:v>9895</c:v>
                </c:pt>
                <c:pt idx="134">
                  <c:v>9900</c:v>
                </c:pt>
                <c:pt idx="135">
                  <c:v>9914</c:v>
                </c:pt>
                <c:pt idx="136">
                  <c:v>9931</c:v>
                </c:pt>
                <c:pt idx="137">
                  <c:v>9947</c:v>
                </c:pt>
                <c:pt idx="138">
                  <c:v>9966</c:v>
                </c:pt>
                <c:pt idx="139">
                  <c:v>9989</c:v>
                </c:pt>
                <c:pt idx="140">
                  <c:v>10003</c:v>
                </c:pt>
                <c:pt idx="141">
                  <c:v>10029</c:v>
                </c:pt>
                <c:pt idx="142">
                  <c:v>10039</c:v>
                </c:pt>
                <c:pt idx="143">
                  <c:v>10062</c:v>
                </c:pt>
                <c:pt idx="144">
                  <c:v>10076</c:v>
                </c:pt>
                <c:pt idx="145">
                  <c:v>10103</c:v>
                </c:pt>
                <c:pt idx="146">
                  <c:v>10119</c:v>
                </c:pt>
                <c:pt idx="147">
                  <c:v>10154</c:v>
                </c:pt>
                <c:pt idx="148">
                  <c:v>10193</c:v>
                </c:pt>
                <c:pt idx="149">
                  <c:v>10238</c:v>
                </c:pt>
                <c:pt idx="150">
                  <c:v>10275</c:v>
                </c:pt>
                <c:pt idx="151">
                  <c:v>10325</c:v>
                </c:pt>
                <c:pt idx="152">
                  <c:v>10386</c:v>
                </c:pt>
                <c:pt idx="153">
                  <c:v>10439</c:v>
                </c:pt>
                <c:pt idx="154">
                  <c:v>10490</c:v>
                </c:pt>
                <c:pt idx="155">
                  <c:v>10543</c:v>
                </c:pt>
                <c:pt idx="156">
                  <c:v>10603</c:v>
                </c:pt>
                <c:pt idx="157">
                  <c:v>10673</c:v>
                </c:pt>
                <c:pt idx="158">
                  <c:v>10745</c:v>
                </c:pt>
                <c:pt idx="159">
                  <c:v>10831</c:v>
                </c:pt>
                <c:pt idx="160">
                  <c:v>10896</c:v>
                </c:pt>
                <c:pt idx="161">
                  <c:v>11003</c:v>
                </c:pt>
                <c:pt idx="162">
                  <c:v>11061</c:v>
                </c:pt>
                <c:pt idx="163">
                  <c:v>11117</c:v>
                </c:pt>
                <c:pt idx="164">
                  <c:v>11187</c:v>
                </c:pt>
                <c:pt idx="165">
                  <c:v>11257</c:v>
                </c:pt>
                <c:pt idx="166">
                  <c:v>11334</c:v>
                </c:pt>
                <c:pt idx="167">
                  <c:v>11394</c:v>
                </c:pt>
                <c:pt idx="168">
                  <c:v>11463</c:v>
                </c:pt>
                <c:pt idx="169">
                  <c:v>11529</c:v>
                </c:pt>
                <c:pt idx="170">
                  <c:v>11579</c:v>
                </c:pt>
                <c:pt idx="171">
                  <c:v>11660</c:v>
                </c:pt>
                <c:pt idx="172">
                  <c:v>11722</c:v>
                </c:pt>
                <c:pt idx="173">
                  <c:v>11790</c:v>
                </c:pt>
                <c:pt idx="174">
                  <c:v>11876</c:v>
                </c:pt>
                <c:pt idx="175">
                  <c:v>11933</c:v>
                </c:pt>
                <c:pt idx="176">
                  <c:v>12032</c:v>
                </c:pt>
                <c:pt idx="177">
                  <c:v>12105</c:v>
                </c:pt>
                <c:pt idx="178">
                  <c:v>12193</c:v>
                </c:pt>
                <c:pt idx="179">
                  <c:v>12279</c:v>
                </c:pt>
                <c:pt idx="180">
                  <c:v>12344</c:v>
                </c:pt>
                <c:pt idx="181">
                  <c:v>12414</c:v>
                </c:pt>
                <c:pt idx="182">
                  <c:v>12465</c:v>
                </c:pt>
                <c:pt idx="183">
                  <c:v>12534</c:v>
                </c:pt>
                <c:pt idx="184">
                  <c:v>12598</c:v>
                </c:pt>
                <c:pt idx="185">
                  <c:v>12676</c:v>
                </c:pt>
                <c:pt idx="186">
                  <c:v>12757</c:v>
                </c:pt>
              </c:numCache>
            </c:numRef>
          </c:val>
          <c:smooth val="0"/>
          <c:extLst>
            <c:ext xmlns:c16="http://schemas.microsoft.com/office/drawing/2014/chart" uri="{C3380CC4-5D6E-409C-BE32-E72D297353CC}">
              <c16:uniqueId val="{00000002-6817-439F-B84A-61A2388749AB}"/>
            </c:ext>
          </c:extLst>
        </c:ser>
        <c:ser>
          <c:idx val="4"/>
          <c:order val="6"/>
          <c:tx>
            <c:strRef>
              <c:f>Provinces!$C$55</c:f>
              <c:strCache>
                <c:ptCount val="1"/>
                <c:pt idx="0">
                  <c:v>Gelderland</c:v>
                </c:pt>
              </c:strCache>
            </c:strRef>
          </c:tx>
          <c:spPr>
            <a:ln w="38100" cap="rnd">
              <a:solidFill>
                <a:schemeClr val="accent2">
                  <a:lumMod val="60000"/>
                  <a:lumOff val="4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Provinces!$D$55:$HQ$55</c15:sqref>
                  </c15:fullRef>
                </c:ext>
              </c:extLst>
              <c:f>Provinces!$D$55:$GN$55</c:f>
              <c:numCache>
                <c:formatCode>General</c:formatCode>
                <c:ptCount val="193"/>
                <c:pt idx="1">
                  <c:v>1</c:v>
                </c:pt>
                <c:pt idx="2">
                  <c:v>2</c:v>
                </c:pt>
                <c:pt idx="3">
                  <c:v>10</c:v>
                </c:pt>
                <c:pt idx="4">
                  <c:v>13</c:v>
                </c:pt>
                <c:pt idx="5">
                  <c:v>23</c:v>
                </c:pt>
                <c:pt idx="6">
                  <c:v>27</c:v>
                </c:pt>
                <c:pt idx="7">
                  <c:v>30</c:v>
                </c:pt>
                <c:pt idx="8">
                  <c:v>34</c:v>
                </c:pt>
                <c:pt idx="9">
                  <c:v>54</c:v>
                </c:pt>
                <c:pt idx="10">
                  <c:v>64</c:v>
                </c:pt>
                <c:pt idx="11">
                  <c:v>77</c:v>
                </c:pt>
                <c:pt idx="12">
                  <c:v>101</c:v>
                </c:pt>
                <c:pt idx="13">
                  <c:v>136</c:v>
                </c:pt>
                <c:pt idx="14">
                  <c:v>176</c:v>
                </c:pt>
                <c:pt idx="15">
                  <c:v>216</c:v>
                </c:pt>
                <c:pt idx="16">
                  <c:v>250</c:v>
                </c:pt>
                <c:pt idx="17">
                  <c:v>374</c:v>
                </c:pt>
                <c:pt idx="18">
                  <c:v>377</c:v>
                </c:pt>
                <c:pt idx="19">
                  <c:v>439</c:v>
                </c:pt>
                <c:pt idx="20">
                  <c:v>522</c:v>
                </c:pt>
                <c:pt idx="21">
                  <c:v>595</c:v>
                </c:pt>
                <c:pt idx="22">
                  <c:v>701</c:v>
                </c:pt>
                <c:pt idx="23">
                  <c:v>826</c:v>
                </c:pt>
                <c:pt idx="24">
                  <c:v>958</c:v>
                </c:pt>
                <c:pt idx="25">
                  <c:v>1091</c:v>
                </c:pt>
                <c:pt idx="26">
                  <c:v>1274</c:v>
                </c:pt>
                <c:pt idx="27">
                  <c:v>1378</c:v>
                </c:pt>
                <c:pt idx="28">
                  <c:v>1478</c:v>
                </c:pt>
                <c:pt idx="29">
                  <c:v>1618</c:v>
                </c:pt>
                <c:pt idx="30" formatCode="0">
                  <c:v>1732</c:v>
                </c:pt>
                <c:pt idx="31" formatCode="0">
                  <c:v>1884</c:v>
                </c:pt>
                <c:pt idx="32" formatCode="0">
                  <c:v>1985</c:v>
                </c:pt>
                <c:pt idx="33">
                  <c:v>2114</c:v>
                </c:pt>
                <c:pt idx="34">
                  <c:v>2210</c:v>
                </c:pt>
                <c:pt idx="35">
                  <c:v>2301</c:v>
                </c:pt>
                <c:pt idx="36">
                  <c:v>2392</c:v>
                </c:pt>
                <c:pt idx="37">
                  <c:v>2530</c:v>
                </c:pt>
                <c:pt idx="38">
                  <c:v>2692</c:v>
                </c:pt>
                <c:pt idx="39">
                  <c:v>2847</c:v>
                </c:pt>
                <c:pt idx="40">
                  <c:v>3015</c:v>
                </c:pt>
                <c:pt idx="41">
                  <c:v>3225</c:v>
                </c:pt>
                <c:pt idx="42">
                  <c:v>3341</c:v>
                </c:pt>
                <c:pt idx="43">
                  <c:v>3457</c:v>
                </c:pt>
                <c:pt idx="44">
                  <c:v>3579</c:v>
                </c:pt>
                <c:pt idx="45">
                  <c:v>3742</c:v>
                </c:pt>
                <c:pt idx="46">
                  <c:v>3902</c:v>
                </c:pt>
                <c:pt idx="47">
                  <c:v>4106</c:v>
                </c:pt>
                <c:pt idx="48">
                  <c:v>4253</c:v>
                </c:pt>
                <c:pt idx="49">
                  <c:v>4351</c:v>
                </c:pt>
                <c:pt idx="50">
                  <c:v>4438</c:v>
                </c:pt>
                <c:pt idx="51">
                  <c:v>4574</c:v>
                </c:pt>
                <c:pt idx="52">
                  <c:v>4685</c:v>
                </c:pt>
                <c:pt idx="53">
                  <c:v>4779</c:v>
                </c:pt>
                <c:pt idx="54">
                  <c:v>4853</c:v>
                </c:pt>
                <c:pt idx="55">
                  <c:v>4894</c:v>
                </c:pt>
                <c:pt idx="56">
                  <c:v>4916</c:v>
                </c:pt>
                <c:pt idx="57">
                  <c:v>4990</c:v>
                </c:pt>
                <c:pt idx="58">
                  <c:v>5048</c:v>
                </c:pt>
                <c:pt idx="59">
                  <c:v>5119</c:v>
                </c:pt>
                <c:pt idx="60">
                  <c:v>5188</c:v>
                </c:pt>
                <c:pt idx="61">
                  <c:v>5249</c:v>
                </c:pt>
                <c:pt idx="62">
                  <c:v>5273</c:v>
                </c:pt>
                <c:pt idx="63">
                  <c:v>5303</c:v>
                </c:pt>
                <c:pt idx="64">
                  <c:v>5336</c:v>
                </c:pt>
                <c:pt idx="65">
                  <c:v>5362</c:v>
                </c:pt>
                <c:pt idx="66">
                  <c:v>5397</c:v>
                </c:pt>
                <c:pt idx="67">
                  <c:v>5413</c:v>
                </c:pt>
                <c:pt idx="68">
                  <c:v>5438</c:v>
                </c:pt>
                <c:pt idx="69">
                  <c:v>5462</c:v>
                </c:pt>
                <c:pt idx="70">
                  <c:v>5486</c:v>
                </c:pt>
                <c:pt idx="71">
                  <c:v>5505</c:v>
                </c:pt>
                <c:pt idx="72">
                  <c:v>5529</c:v>
                </c:pt>
                <c:pt idx="73">
                  <c:v>5544</c:v>
                </c:pt>
                <c:pt idx="74">
                  <c:v>5560</c:v>
                </c:pt>
                <c:pt idx="75">
                  <c:v>5586</c:v>
                </c:pt>
                <c:pt idx="76">
                  <c:v>5598</c:v>
                </c:pt>
                <c:pt idx="77">
                  <c:v>5613</c:v>
                </c:pt>
                <c:pt idx="78">
                  <c:v>5651</c:v>
                </c:pt>
                <c:pt idx="79">
                  <c:v>5692</c:v>
                </c:pt>
                <c:pt idx="80">
                  <c:v>5722</c:v>
                </c:pt>
                <c:pt idx="81">
                  <c:v>5741</c:v>
                </c:pt>
                <c:pt idx="82">
                  <c:v>5793</c:v>
                </c:pt>
                <c:pt idx="83">
                  <c:v>5869</c:v>
                </c:pt>
                <c:pt idx="84" formatCode="0">
                  <c:v>5910</c:v>
                </c:pt>
                <c:pt idx="85">
                  <c:v>5944</c:v>
                </c:pt>
                <c:pt idx="86">
                  <c:v>5982</c:v>
                </c:pt>
                <c:pt idx="87">
                  <c:v>6027</c:v>
                </c:pt>
                <c:pt idx="88">
                  <c:v>6058</c:v>
                </c:pt>
                <c:pt idx="89">
                  <c:v>6085</c:v>
                </c:pt>
                <c:pt idx="90">
                  <c:v>6109</c:v>
                </c:pt>
                <c:pt idx="91">
                  <c:v>6125</c:v>
                </c:pt>
                <c:pt idx="92">
                  <c:v>6134</c:v>
                </c:pt>
                <c:pt idx="93">
                  <c:v>6155</c:v>
                </c:pt>
                <c:pt idx="94">
                  <c:v>6191</c:v>
                </c:pt>
                <c:pt idx="95">
                  <c:v>6217</c:v>
                </c:pt>
                <c:pt idx="96">
                  <c:v>6246</c:v>
                </c:pt>
                <c:pt idx="97">
                  <c:v>6283</c:v>
                </c:pt>
                <c:pt idx="98">
                  <c:v>6303</c:v>
                </c:pt>
                <c:pt idx="99" formatCode="0">
                  <c:v>6334</c:v>
                </c:pt>
                <c:pt idx="100">
                  <c:v>6353</c:v>
                </c:pt>
                <c:pt idx="101">
                  <c:v>6384</c:v>
                </c:pt>
                <c:pt idx="102">
                  <c:v>6405</c:v>
                </c:pt>
                <c:pt idx="103">
                  <c:v>6423</c:v>
                </c:pt>
                <c:pt idx="104">
                  <c:v>6463</c:v>
                </c:pt>
                <c:pt idx="105">
                  <c:v>6467</c:v>
                </c:pt>
                <c:pt idx="106">
                  <c:v>6476</c:v>
                </c:pt>
                <c:pt idx="107">
                  <c:v>6490</c:v>
                </c:pt>
                <c:pt idx="108">
                  <c:v>6507</c:v>
                </c:pt>
                <c:pt idx="109">
                  <c:v>6517</c:v>
                </c:pt>
                <c:pt idx="110">
                  <c:v>6530</c:v>
                </c:pt>
                <c:pt idx="111">
                  <c:v>6541</c:v>
                </c:pt>
                <c:pt idx="112">
                  <c:v>6546</c:v>
                </c:pt>
                <c:pt idx="113">
                  <c:v>6549</c:v>
                </c:pt>
                <c:pt idx="114">
                  <c:v>6564</c:v>
                </c:pt>
                <c:pt idx="115">
                  <c:v>6573</c:v>
                </c:pt>
                <c:pt idx="116">
                  <c:v>6589</c:v>
                </c:pt>
                <c:pt idx="117">
                  <c:v>6595</c:v>
                </c:pt>
                <c:pt idx="118">
                  <c:v>6604</c:v>
                </c:pt>
                <c:pt idx="119">
                  <c:v>6605</c:v>
                </c:pt>
                <c:pt idx="120">
                  <c:v>6611</c:v>
                </c:pt>
                <c:pt idx="121">
                  <c:v>6617</c:v>
                </c:pt>
                <c:pt idx="122">
                  <c:v>6619</c:v>
                </c:pt>
                <c:pt idx="123">
                  <c:v>6620</c:v>
                </c:pt>
                <c:pt idx="124">
                  <c:v>6624</c:v>
                </c:pt>
                <c:pt idx="125">
                  <c:v>6626</c:v>
                </c:pt>
                <c:pt idx="126">
                  <c:v>6627</c:v>
                </c:pt>
                <c:pt idx="127">
                  <c:v>6632</c:v>
                </c:pt>
                <c:pt idx="128">
                  <c:v>6634</c:v>
                </c:pt>
                <c:pt idx="129">
                  <c:v>6638</c:v>
                </c:pt>
                <c:pt idx="130">
                  <c:v>6640</c:v>
                </c:pt>
                <c:pt idx="131">
                  <c:v>6645</c:v>
                </c:pt>
                <c:pt idx="132">
                  <c:v>6649</c:v>
                </c:pt>
                <c:pt idx="133">
                  <c:v>6657</c:v>
                </c:pt>
                <c:pt idx="134">
                  <c:v>6662</c:v>
                </c:pt>
                <c:pt idx="135">
                  <c:v>6651</c:v>
                </c:pt>
                <c:pt idx="136">
                  <c:v>6649</c:v>
                </c:pt>
                <c:pt idx="137">
                  <c:v>6655</c:v>
                </c:pt>
                <c:pt idx="138">
                  <c:v>6658</c:v>
                </c:pt>
                <c:pt idx="139">
                  <c:v>6665</c:v>
                </c:pt>
                <c:pt idx="140">
                  <c:v>6675</c:v>
                </c:pt>
                <c:pt idx="141">
                  <c:v>6681</c:v>
                </c:pt>
                <c:pt idx="142">
                  <c:v>6684</c:v>
                </c:pt>
                <c:pt idx="143">
                  <c:v>6690</c:v>
                </c:pt>
                <c:pt idx="144">
                  <c:v>6696</c:v>
                </c:pt>
                <c:pt idx="145">
                  <c:v>6708</c:v>
                </c:pt>
                <c:pt idx="146">
                  <c:v>6714</c:v>
                </c:pt>
                <c:pt idx="147">
                  <c:v>6719</c:v>
                </c:pt>
                <c:pt idx="148">
                  <c:v>6724</c:v>
                </c:pt>
                <c:pt idx="149">
                  <c:v>6736</c:v>
                </c:pt>
                <c:pt idx="150">
                  <c:v>6751</c:v>
                </c:pt>
                <c:pt idx="151">
                  <c:v>6775</c:v>
                </c:pt>
                <c:pt idx="152">
                  <c:v>6789</c:v>
                </c:pt>
                <c:pt idx="153">
                  <c:v>6790</c:v>
                </c:pt>
                <c:pt idx="154">
                  <c:v>6798</c:v>
                </c:pt>
                <c:pt idx="155">
                  <c:v>6805</c:v>
                </c:pt>
                <c:pt idx="156">
                  <c:v>6824</c:v>
                </c:pt>
                <c:pt idx="157">
                  <c:v>6847</c:v>
                </c:pt>
                <c:pt idx="158">
                  <c:v>6866</c:v>
                </c:pt>
                <c:pt idx="159">
                  <c:v>6905</c:v>
                </c:pt>
                <c:pt idx="160">
                  <c:v>6926</c:v>
                </c:pt>
                <c:pt idx="161">
                  <c:v>6961</c:v>
                </c:pt>
                <c:pt idx="162">
                  <c:v>6993</c:v>
                </c:pt>
                <c:pt idx="163">
                  <c:v>7018</c:v>
                </c:pt>
                <c:pt idx="164">
                  <c:v>7044</c:v>
                </c:pt>
                <c:pt idx="165">
                  <c:v>7066</c:v>
                </c:pt>
                <c:pt idx="166">
                  <c:v>7097</c:v>
                </c:pt>
                <c:pt idx="167">
                  <c:v>7116</c:v>
                </c:pt>
                <c:pt idx="168">
                  <c:v>7137</c:v>
                </c:pt>
                <c:pt idx="169">
                  <c:v>7170</c:v>
                </c:pt>
                <c:pt idx="170">
                  <c:v>7196</c:v>
                </c:pt>
                <c:pt idx="171">
                  <c:v>7233</c:v>
                </c:pt>
                <c:pt idx="172">
                  <c:v>7263</c:v>
                </c:pt>
                <c:pt idx="173">
                  <c:v>7305</c:v>
                </c:pt>
                <c:pt idx="174">
                  <c:v>7356</c:v>
                </c:pt>
                <c:pt idx="175">
                  <c:v>7394</c:v>
                </c:pt>
                <c:pt idx="176">
                  <c:v>7428</c:v>
                </c:pt>
                <c:pt idx="177">
                  <c:v>7463</c:v>
                </c:pt>
                <c:pt idx="178">
                  <c:v>7507</c:v>
                </c:pt>
                <c:pt idx="179">
                  <c:v>7539</c:v>
                </c:pt>
                <c:pt idx="180">
                  <c:v>7574</c:v>
                </c:pt>
                <c:pt idx="181">
                  <c:v>7602</c:v>
                </c:pt>
                <c:pt idx="182">
                  <c:v>7630</c:v>
                </c:pt>
                <c:pt idx="183">
                  <c:v>7671</c:v>
                </c:pt>
                <c:pt idx="184">
                  <c:v>7704</c:v>
                </c:pt>
                <c:pt idx="185">
                  <c:v>7743</c:v>
                </c:pt>
                <c:pt idx="186">
                  <c:v>7788</c:v>
                </c:pt>
              </c:numCache>
            </c:numRef>
          </c:val>
          <c:smooth val="0"/>
          <c:extLst>
            <c:ext xmlns:c16="http://schemas.microsoft.com/office/drawing/2014/chart" uri="{C3380CC4-5D6E-409C-BE32-E72D297353CC}">
              <c16:uniqueId val="{00000003-6817-439F-B84A-61A2388749AB}"/>
            </c:ext>
          </c:extLst>
        </c:ser>
        <c:ser>
          <c:idx val="5"/>
          <c:order val="7"/>
          <c:tx>
            <c:strRef>
              <c:f>Provinces!$C$56</c:f>
              <c:strCache>
                <c:ptCount val="1"/>
                <c:pt idx="0">
                  <c:v>Utrecht</c:v>
                </c:pt>
              </c:strCache>
            </c:strRef>
          </c:tx>
          <c:spPr>
            <a:ln w="38100" cap="rnd">
              <a:solidFill>
                <a:schemeClr val="accent2">
                  <a:lumMod val="75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Provinces!$D$56:$HQ$56</c15:sqref>
                  </c15:fullRef>
                </c:ext>
              </c:extLst>
              <c:f>Provinces!$D$56:$GN$56</c:f>
              <c:numCache>
                <c:formatCode>General</c:formatCode>
                <c:ptCount val="193"/>
                <c:pt idx="2">
                  <c:v>2</c:v>
                </c:pt>
                <c:pt idx="3">
                  <c:v>6</c:v>
                </c:pt>
                <c:pt idx="4">
                  <c:v>9</c:v>
                </c:pt>
                <c:pt idx="5">
                  <c:v>11</c:v>
                </c:pt>
                <c:pt idx="6">
                  <c:v>18</c:v>
                </c:pt>
                <c:pt idx="7">
                  <c:v>22</c:v>
                </c:pt>
                <c:pt idx="8">
                  <c:v>48</c:v>
                </c:pt>
                <c:pt idx="9">
                  <c:v>48</c:v>
                </c:pt>
                <c:pt idx="10">
                  <c:v>83</c:v>
                </c:pt>
                <c:pt idx="11">
                  <c:v>88</c:v>
                </c:pt>
                <c:pt idx="12">
                  <c:v>111</c:v>
                </c:pt>
                <c:pt idx="13">
                  <c:v>142</c:v>
                </c:pt>
                <c:pt idx="14">
                  <c:v>176</c:v>
                </c:pt>
                <c:pt idx="15">
                  <c:v>201</c:v>
                </c:pt>
                <c:pt idx="16">
                  <c:v>240</c:v>
                </c:pt>
                <c:pt idx="17">
                  <c:v>342</c:v>
                </c:pt>
                <c:pt idx="18">
                  <c:v>323</c:v>
                </c:pt>
                <c:pt idx="19">
                  <c:v>354</c:v>
                </c:pt>
                <c:pt idx="20">
                  <c:v>416</c:v>
                </c:pt>
                <c:pt idx="21">
                  <c:v>479</c:v>
                </c:pt>
                <c:pt idx="22">
                  <c:v>572</c:v>
                </c:pt>
                <c:pt idx="23">
                  <c:v>655</c:v>
                </c:pt>
                <c:pt idx="24">
                  <c:v>742</c:v>
                </c:pt>
                <c:pt idx="25">
                  <c:v>822</c:v>
                </c:pt>
                <c:pt idx="26">
                  <c:v>912</c:v>
                </c:pt>
                <c:pt idx="27">
                  <c:v>981</c:v>
                </c:pt>
                <c:pt idx="28">
                  <c:v>1044</c:v>
                </c:pt>
                <c:pt idx="29">
                  <c:v>1106</c:v>
                </c:pt>
                <c:pt idx="30" formatCode="0">
                  <c:v>1195</c:v>
                </c:pt>
                <c:pt idx="31" formatCode="0">
                  <c:v>1268</c:v>
                </c:pt>
                <c:pt idx="32" formatCode="0">
                  <c:v>1330</c:v>
                </c:pt>
                <c:pt idx="33">
                  <c:v>1423</c:v>
                </c:pt>
                <c:pt idx="34">
                  <c:v>1476</c:v>
                </c:pt>
                <c:pt idx="35">
                  <c:v>1530</c:v>
                </c:pt>
                <c:pt idx="36">
                  <c:v>1604</c:v>
                </c:pt>
                <c:pt idx="37">
                  <c:v>1663</c:v>
                </c:pt>
                <c:pt idx="38">
                  <c:v>1726</c:v>
                </c:pt>
                <c:pt idx="39">
                  <c:v>1779</c:v>
                </c:pt>
                <c:pt idx="40">
                  <c:v>1860</c:v>
                </c:pt>
                <c:pt idx="41">
                  <c:v>1930</c:v>
                </c:pt>
                <c:pt idx="42">
                  <c:v>1984</c:v>
                </c:pt>
                <c:pt idx="43">
                  <c:v>2051</c:v>
                </c:pt>
                <c:pt idx="44">
                  <c:v>2117</c:v>
                </c:pt>
                <c:pt idx="45">
                  <c:v>2185</c:v>
                </c:pt>
                <c:pt idx="46">
                  <c:v>2254</c:v>
                </c:pt>
                <c:pt idx="47">
                  <c:v>2310</c:v>
                </c:pt>
                <c:pt idx="48">
                  <c:v>2355</c:v>
                </c:pt>
                <c:pt idx="49">
                  <c:v>2409</c:v>
                </c:pt>
                <c:pt idx="50">
                  <c:v>2459</c:v>
                </c:pt>
                <c:pt idx="51">
                  <c:v>2523</c:v>
                </c:pt>
                <c:pt idx="52">
                  <c:v>2592</c:v>
                </c:pt>
                <c:pt idx="53">
                  <c:v>2636</c:v>
                </c:pt>
                <c:pt idx="54">
                  <c:v>2709</c:v>
                </c:pt>
                <c:pt idx="55">
                  <c:v>2735</c:v>
                </c:pt>
                <c:pt idx="56">
                  <c:v>2757</c:v>
                </c:pt>
                <c:pt idx="57">
                  <c:v>2777</c:v>
                </c:pt>
                <c:pt idx="58">
                  <c:v>2823</c:v>
                </c:pt>
                <c:pt idx="59">
                  <c:v>2859</c:v>
                </c:pt>
                <c:pt idx="60">
                  <c:v>2888</c:v>
                </c:pt>
                <c:pt idx="61">
                  <c:v>2913</c:v>
                </c:pt>
                <c:pt idx="62">
                  <c:v>2929</c:v>
                </c:pt>
                <c:pt idx="63">
                  <c:v>2980</c:v>
                </c:pt>
                <c:pt idx="64">
                  <c:v>2984</c:v>
                </c:pt>
                <c:pt idx="65">
                  <c:v>3155</c:v>
                </c:pt>
                <c:pt idx="66">
                  <c:v>3178</c:v>
                </c:pt>
                <c:pt idx="67">
                  <c:v>3205</c:v>
                </c:pt>
                <c:pt idx="68">
                  <c:v>3228</c:v>
                </c:pt>
                <c:pt idx="69">
                  <c:v>3240</c:v>
                </c:pt>
                <c:pt idx="70">
                  <c:v>3250</c:v>
                </c:pt>
                <c:pt idx="71">
                  <c:v>3270</c:v>
                </c:pt>
                <c:pt idx="72">
                  <c:v>3291</c:v>
                </c:pt>
                <c:pt idx="73">
                  <c:v>3305</c:v>
                </c:pt>
                <c:pt idx="74">
                  <c:v>3330</c:v>
                </c:pt>
                <c:pt idx="75">
                  <c:v>3346</c:v>
                </c:pt>
                <c:pt idx="76">
                  <c:v>3363</c:v>
                </c:pt>
                <c:pt idx="77">
                  <c:v>3373</c:v>
                </c:pt>
                <c:pt idx="78">
                  <c:v>3391</c:v>
                </c:pt>
                <c:pt idx="79">
                  <c:v>3416</c:v>
                </c:pt>
                <c:pt idx="80">
                  <c:v>3439</c:v>
                </c:pt>
                <c:pt idx="81">
                  <c:v>3458</c:v>
                </c:pt>
                <c:pt idx="82">
                  <c:v>3477</c:v>
                </c:pt>
                <c:pt idx="83">
                  <c:v>3500</c:v>
                </c:pt>
                <c:pt idx="84" formatCode="0">
                  <c:v>3509</c:v>
                </c:pt>
                <c:pt idx="85">
                  <c:v>3531</c:v>
                </c:pt>
                <c:pt idx="86">
                  <c:v>3553</c:v>
                </c:pt>
                <c:pt idx="87">
                  <c:v>3575</c:v>
                </c:pt>
                <c:pt idx="88">
                  <c:v>3588</c:v>
                </c:pt>
                <c:pt idx="89">
                  <c:v>3626</c:v>
                </c:pt>
                <c:pt idx="90">
                  <c:v>3642</c:v>
                </c:pt>
                <c:pt idx="91">
                  <c:v>3665</c:v>
                </c:pt>
                <c:pt idx="92">
                  <c:v>3677</c:v>
                </c:pt>
                <c:pt idx="93">
                  <c:v>3707</c:v>
                </c:pt>
                <c:pt idx="94">
                  <c:v>3734</c:v>
                </c:pt>
                <c:pt idx="95">
                  <c:v>3753</c:v>
                </c:pt>
                <c:pt idx="96">
                  <c:v>3775</c:v>
                </c:pt>
                <c:pt idx="97">
                  <c:v>3787</c:v>
                </c:pt>
                <c:pt idx="98">
                  <c:v>3802</c:v>
                </c:pt>
                <c:pt idx="99" formatCode="0">
                  <c:v>3825</c:v>
                </c:pt>
                <c:pt idx="100">
                  <c:v>3840</c:v>
                </c:pt>
                <c:pt idx="101">
                  <c:v>3861</c:v>
                </c:pt>
                <c:pt idx="102">
                  <c:v>3871</c:v>
                </c:pt>
                <c:pt idx="103">
                  <c:v>3883</c:v>
                </c:pt>
                <c:pt idx="104">
                  <c:v>3901</c:v>
                </c:pt>
                <c:pt idx="105">
                  <c:v>3917</c:v>
                </c:pt>
                <c:pt idx="106">
                  <c:v>3929</c:v>
                </c:pt>
                <c:pt idx="107">
                  <c:v>3928</c:v>
                </c:pt>
                <c:pt idx="108">
                  <c:v>3936</c:v>
                </c:pt>
                <c:pt idx="109">
                  <c:v>3946</c:v>
                </c:pt>
                <c:pt idx="110">
                  <c:v>3960</c:v>
                </c:pt>
                <c:pt idx="111">
                  <c:v>3967</c:v>
                </c:pt>
                <c:pt idx="112">
                  <c:v>3977</c:v>
                </c:pt>
                <c:pt idx="113">
                  <c:v>3982</c:v>
                </c:pt>
                <c:pt idx="114">
                  <c:v>3999</c:v>
                </c:pt>
                <c:pt idx="115">
                  <c:v>4007</c:v>
                </c:pt>
                <c:pt idx="116">
                  <c:v>4013</c:v>
                </c:pt>
                <c:pt idx="117">
                  <c:v>4021</c:v>
                </c:pt>
                <c:pt idx="118">
                  <c:v>4030</c:v>
                </c:pt>
                <c:pt idx="119">
                  <c:v>4035</c:v>
                </c:pt>
                <c:pt idx="120">
                  <c:v>4039</c:v>
                </c:pt>
                <c:pt idx="121">
                  <c:v>4040</c:v>
                </c:pt>
                <c:pt idx="122">
                  <c:v>4042</c:v>
                </c:pt>
                <c:pt idx="123">
                  <c:v>4053</c:v>
                </c:pt>
                <c:pt idx="124">
                  <c:v>4066</c:v>
                </c:pt>
                <c:pt idx="125">
                  <c:v>4072</c:v>
                </c:pt>
                <c:pt idx="126">
                  <c:v>4075</c:v>
                </c:pt>
                <c:pt idx="127">
                  <c:v>4075</c:v>
                </c:pt>
                <c:pt idx="128">
                  <c:v>4087</c:v>
                </c:pt>
                <c:pt idx="129">
                  <c:v>4084</c:v>
                </c:pt>
                <c:pt idx="130">
                  <c:v>4094</c:v>
                </c:pt>
                <c:pt idx="131">
                  <c:v>4102</c:v>
                </c:pt>
                <c:pt idx="132">
                  <c:v>4111</c:v>
                </c:pt>
                <c:pt idx="133">
                  <c:v>4117</c:v>
                </c:pt>
                <c:pt idx="134">
                  <c:v>4131</c:v>
                </c:pt>
                <c:pt idx="135">
                  <c:v>4145</c:v>
                </c:pt>
                <c:pt idx="136">
                  <c:v>4154</c:v>
                </c:pt>
                <c:pt idx="137">
                  <c:v>4164</c:v>
                </c:pt>
                <c:pt idx="138">
                  <c:v>4179</c:v>
                </c:pt>
                <c:pt idx="139">
                  <c:v>4204</c:v>
                </c:pt>
                <c:pt idx="140">
                  <c:v>4215</c:v>
                </c:pt>
                <c:pt idx="141">
                  <c:v>4228</c:v>
                </c:pt>
                <c:pt idx="142">
                  <c:v>4244</c:v>
                </c:pt>
                <c:pt idx="143">
                  <c:v>4248</c:v>
                </c:pt>
                <c:pt idx="144">
                  <c:v>4268</c:v>
                </c:pt>
                <c:pt idx="145">
                  <c:v>4284</c:v>
                </c:pt>
                <c:pt idx="146">
                  <c:v>4293</c:v>
                </c:pt>
                <c:pt idx="147">
                  <c:v>4302</c:v>
                </c:pt>
                <c:pt idx="148">
                  <c:v>4326</c:v>
                </c:pt>
                <c:pt idx="149">
                  <c:v>4350</c:v>
                </c:pt>
                <c:pt idx="150">
                  <c:v>4385</c:v>
                </c:pt>
                <c:pt idx="151">
                  <c:v>4409</c:v>
                </c:pt>
                <c:pt idx="152">
                  <c:v>4433</c:v>
                </c:pt>
                <c:pt idx="153">
                  <c:v>4450</c:v>
                </c:pt>
                <c:pt idx="154">
                  <c:v>4477</c:v>
                </c:pt>
                <c:pt idx="155">
                  <c:v>4502</c:v>
                </c:pt>
                <c:pt idx="156">
                  <c:v>4553</c:v>
                </c:pt>
                <c:pt idx="157">
                  <c:v>4602</c:v>
                </c:pt>
                <c:pt idx="158">
                  <c:v>4638</c:v>
                </c:pt>
                <c:pt idx="159">
                  <c:v>4672</c:v>
                </c:pt>
                <c:pt idx="160">
                  <c:v>4705</c:v>
                </c:pt>
                <c:pt idx="161">
                  <c:v>4750</c:v>
                </c:pt>
                <c:pt idx="162">
                  <c:v>4795</c:v>
                </c:pt>
                <c:pt idx="163">
                  <c:v>4847</c:v>
                </c:pt>
                <c:pt idx="164">
                  <c:v>4883</c:v>
                </c:pt>
                <c:pt idx="165">
                  <c:v>4913</c:v>
                </c:pt>
                <c:pt idx="166">
                  <c:v>4949</c:v>
                </c:pt>
                <c:pt idx="167">
                  <c:v>4980</c:v>
                </c:pt>
                <c:pt idx="168">
                  <c:v>5003</c:v>
                </c:pt>
                <c:pt idx="169">
                  <c:v>5047</c:v>
                </c:pt>
                <c:pt idx="170">
                  <c:v>5080</c:v>
                </c:pt>
                <c:pt idx="171">
                  <c:v>5114</c:v>
                </c:pt>
                <c:pt idx="172">
                  <c:v>5162</c:v>
                </c:pt>
                <c:pt idx="173">
                  <c:v>5194</c:v>
                </c:pt>
                <c:pt idx="174">
                  <c:v>5227</c:v>
                </c:pt>
                <c:pt idx="175">
                  <c:v>5251</c:v>
                </c:pt>
                <c:pt idx="176">
                  <c:v>5289</c:v>
                </c:pt>
                <c:pt idx="177">
                  <c:v>5338</c:v>
                </c:pt>
                <c:pt idx="178">
                  <c:v>5373</c:v>
                </c:pt>
                <c:pt idx="179">
                  <c:v>5412</c:v>
                </c:pt>
                <c:pt idx="180">
                  <c:v>5461</c:v>
                </c:pt>
                <c:pt idx="181">
                  <c:v>5511</c:v>
                </c:pt>
                <c:pt idx="182">
                  <c:v>5547</c:v>
                </c:pt>
                <c:pt idx="183">
                  <c:v>5620</c:v>
                </c:pt>
                <c:pt idx="184">
                  <c:v>5654</c:v>
                </c:pt>
                <c:pt idx="185">
                  <c:v>5727</c:v>
                </c:pt>
                <c:pt idx="186">
                  <c:v>5792</c:v>
                </c:pt>
              </c:numCache>
            </c:numRef>
          </c:val>
          <c:smooth val="0"/>
          <c:extLst>
            <c:ext xmlns:c16="http://schemas.microsoft.com/office/drawing/2014/chart" uri="{C3380CC4-5D6E-409C-BE32-E72D297353CC}">
              <c16:uniqueId val="{00000004-6817-439F-B84A-61A2388749AB}"/>
            </c:ext>
          </c:extLst>
        </c:ser>
        <c:ser>
          <c:idx val="6"/>
          <c:order val="8"/>
          <c:tx>
            <c:strRef>
              <c:f>Provinces!$C$57</c:f>
              <c:strCache>
                <c:ptCount val="1"/>
                <c:pt idx="0">
                  <c:v>Limburg</c:v>
                </c:pt>
              </c:strCache>
            </c:strRef>
          </c:tx>
          <c:spPr>
            <a:ln w="38100" cap="rnd">
              <a:solidFill>
                <a:schemeClr val="accent4">
                  <a:lumMod val="75000"/>
                  <a:alpha val="7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Provinces!$D$57:$HQ$57</c15:sqref>
                  </c15:fullRef>
                </c:ext>
              </c:extLst>
              <c:f>Provinces!$D$57:$GN$57</c:f>
              <c:numCache>
                <c:formatCode>General</c:formatCode>
                <c:ptCount val="193"/>
                <c:pt idx="0">
                  <c:v>3</c:v>
                </c:pt>
                <c:pt idx="1">
                  <c:v>3</c:v>
                </c:pt>
                <c:pt idx="2">
                  <c:v>17</c:v>
                </c:pt>
                <c:pt idx="3">
                  <c:v>24</c:v>
                </c:pt>
                <c:pt idx="4">
                  <c:v>36</c:v>
                </c:pt>
                <c:pt idx="5">
                  <c:v>38</c:v>
                </c:pt>
                <c:pt idx="6">
                  <c:v>40</c:v>
                </c:pt>
                <c:pt idx="7">
                  <c:v>42</c:v>
                </c:pt>
                <c:pt idx="8">
                  <c:v>63</c:v>
                </c:pt>
                <c:pt idx="9">
                  <c:v>80</c:v>
                </c:pt>
                <c:pt idx="10">
                  <c:v>71</c:v>
                </c:pt>
                <c:pt idx="11">
                  <c:v>106</c:v>
                </c:pt>
                <c:pt idx="12">
                  <c:v>131</c:v>
                </c:pt>
                <c:pt idx="13">
                  <c:v>153</c:v>
                </c:pt>
                <c:pt idx="14">
                  <c:v>203</c:v>
                </c:pt>
                <c:pt idx="15">
                  <c:v>265</c:v>
                </c:pt>
                <c:pt idx="16">
                  <c:v>301</c:v>
                </c:pt>
                <c:pt idx="17">
                  <c:v>405</c:v>
                </c:pt>
                <c:pt idx="18">
                  <c:v>418</c:v>
                </c:pt>
                <c:pt idx="19">
                  <c:v>449</c:v>
                </c:pt>
                <c:pt idx="20">
                  <c:v>501</c:v>
                </c:pt>
                <c:pt idx="21">
                  <c:v>687</c:v>
                </c:pt>
                <c:pt idx="22">
                  <c:v>782</c:v>
                </c:pt>
                <c:pt idx="23">
                  <c:v>876</c:v>
                </c:pt>
                <c:pt idx="24">
                  <c:v>967</c:v>
                </c:pt>
                <c:pt idx="25">
                  <c:v>1094</c:v>
                </c:pt>
                <c:pt idx="26">
                  <c:v>1191</c:v>
                </c:pt>
                <c:pt idx="27">
                  <c:v>1306</c:v>
                </c:pt>
                <c:pt idx="28">
                  <c:v>1424</c:v>
                </c:pt>
                <c:pt idx="29">
                  <c:v>1511</c:v>
                </c:pt>
                <c:pt idx="30" formatCode="0">
                  <c:v>1597</c:v>
                </c:pt>
                <c:pt idx="31" formatCode="0">
                  <c:v>1709</c:v>
                </c:pt>
                <c:pt idx="32" formatCode="0">
                  <c:v>1760</c:v>
                </c:pt>
                <c:pt idx="33">
                  <c:v>1903</c:v>
                </c:pt>
                <c:pt idx="34" formatCode="0">
                  <c:v>2010</c:v>
                </c:pt>
                <c:pt idx="35" formatCode="0">
                  <c:v>2100</c:v>
                </c:pt>
                <c:pt idx="36">
                  <c:v>2181</c:v>
                </c:pt>
                <c:pt idx="37">
                  <c:v>2305</c:v>
                </c:pt>
                <c:pt idx="38">
                  <c:v>2408</c:v>
                </c:pt>
                <c:pt idx="39">
                  <c:v>2533</c:v>
                </c:pt>
                <c:pt idx="40">
                  <c:v>2650</c:v>
                </c:pt>
                <c:pt idx="41">
                  <c:v>2694</c:v>
                </c:pt>
                <c:pt idx="42">
                  <c:v>2880</c:v>
                </c:pt>
                <c:pt idx="43">
                  <c:v>2922</c:v>
                </c:pt>
                <c:pt idx="44">
                  <c:v>3020</c:v>
                </c:pt>
                <c:pt idx="45">
                  <c:v>3156</c:v>
                </c:pt>
                <c:pt idx="46">
                  <c:v>3271</c:v>
                </c:pt>
                <c:pt idx="47">
                  <c:v>3371</c:v>
                </c:pt>
                <c:pt idx="48">
                  <c:v>3455</c:v>
                </c:pt>
                <c:pt idx="49">
                  <c:v>3541</c:v>
                </c:pt>
                <c:pt idx="50">
                  <c:v>3634</c:v>
                </c:pt>
                <c:pt idx="51">
                  <c:v>3711</c:v>
                </c:pt>
                <c:pt idx="52">
                  <c:v>3814</c:v>
                </c:pt>
                <c:pt idx="53">
                  <c:v>3861</c:v>
                </c:pt>
                <c:pt idx="54">
                  <c:v>3914</c:v>
                </c:pt>
                <c:pt idx="55">
                  <c:v>3979</c:v>
                </c:pt>
                <c:pt idx="56">
                  <c:v>3997</c:v>
                </c:pt>
                <c:pt idx="57">
                  <c:v>4045</c:v>
                </c:pt>
                <c:pt idx="58">
                  <c:v>4105</c:v>
                </c:pt>
                <c:pt idx="59">
                  <c:v>4144</c:v>
                </c:pt>
                <c:pt idx="60">
                  <c:v>4193</c:v>
                </c:pt>
                <c:pt idx="61">
                  <c:v>4219</c:v>
                </c:pt>
                <c:pt idx="62">
                  <c:v>4263</c:v>
                </c:pt>
                <c:pt idx="63">
                  <c:v>4278</c:v>
                </c:pt>
                <c:pt idx="64">
                  <c:v>4298</c:v>
                </c:pt>
                <c:pt idx="65">
                  <c:v>4322</c:v>
                </c:pt>
                <c:pt idx="66">
                  <c:v>4366</c:v>
                </c:pt>
                <c:pt idx="67">
                  <c:v>4389</c:v>
                </c:pt>
                <c:pt idx="68">
                  <c:v>4416</c:v>
                </c:pt>
                <c:pt idx="69">
                  <c:v>4434</c:v>
                </c:pt>
                <c:pt idx="70">
                  <c:v>4444</c:v>
                </c:pt>
                <c:pt idx="71">
                  <c:v>4465</c:v>
                </c:pt>
                <c:pt idx="72">
                  <c:v>4484</c:v>
                </c:pt>
                <c:pt idx="73">
                  <c:v>4520</c:v>
                </c:pt>
                <c:pt idx="74">
                  <c:v>4536</c:v>
                </c:pt>
                <c:pt idx="75">
                  <c:v>4544</c:v>
                </c:pt>
                <c:pt idx="76">
                  <c:v>4555</c:v>
                </c:pt>
                <c:pt idx="77">
                  <c:v>4558</c:v>
                </c:pt>
                <c:pt idx="78">
                  <c:v>4562</c:v>
                </c:pt>
                <c:pt idx="79">
                  <c:v>4579</c:v>
                </c:pt>
                <c:pt idx="80">
                  <c:v>4597</c:v>
                </c:pt>
                <c:pt idx="81">
                  <c:v>4627</c:v>
                </c:pt>
                <c:pt idx="82">
                  <c:v>4634</c:v>
                </c:pt>
                <c:pt idx="83">
                  <c:v>4651</c:v>
                </c:pt>
                <c:pt idx="84" formatCode="0">
                  <c:v>4658</c:v>
                </c:pt>
                <c:pt idx="85">
                  <c:v>4663</c:v>
                </c:pt>
                <c:pt idx="86">
                  <c:v>4677</c:v>
                </c:pt>
                <c:pt idx="87">
                  <c:v>4688</c:v>
                </c:pt>
                <c:pt idx="88">
                  <c:v>4694</c:v>
                </c:pt>
                <c:pt idx="89">
                  <c:v>4703</c:v>
                </c:pt>
                <c:pt idx="90">
                  <c:v>4712</c:v>
                </c:pt>
                <c:pt idx="91">
                  <c:v>4719</c:v>
                </c:pt>
                <c:pt idx="92">
                  <c:v>4728</c:v>
                </c:pt>
                <c:pt idx="93">
                  <c:v>4735</c:v>
                </c:pt>
                <c:pt idx="94">
                  <c:v>4753</c:v>
                </c:pt>
                <c:pt idx="95">
                  <c:v>4768</c:v>
                </c:pt>
                <c:pt idx="96">
                  <c:v>4782</c:v>
                </c:pt>
                <c:pt idx="97">
                  <c:v>4791</c:v>
                </c:pt>
                <c:pt idx="98">
                  <c:v>4801</c:v>
                </c:pt>
                <c:pt idx="99" formatCode="0">
                  <c:v>4807</c:v>
                </c:pt>
                <c:pt idx="100">
                  <c:v>4815</c:v>
                </c:pt>
                <c:pt idx="101">
                  <c:v>4823</c:v>
                </c:pt>
                <c:pt idx="102">
                  <c:v>4835</c:v>
                </c:pt>
                <c:pt idx="103">
                  <c:v>4844</c:v>
                </c:pt>
                <c:pt idx="104">
                  <c:v>4847</c:v>
                </c:pt>
                <c:pt idx="105">
                  <c:v>4852</c:v>
                </c:pt>
                <c:pt idx="106">
                  <c:v>4857</c:v>
                </c:pt>
                <c:pt idx="107">
                  <c:v>4863</c:v>
                </c:pt>
                <c:pt idx="108">
                  <c:v>4866</c:v>
                </c:pt>
                <c:pt idx="109">
                  <c:v>4869</c:v>
                </c:pt>
                <c:pt idx="110">
                  <c:v>4874</c:v>
                </c:pt>
                <c:pt idx="111">
                  <c:v>4876</c:v>
                </c:pt>
                <c:pt idx="112">
                  <c:v>4878</c:v>
                </c:pt>
                <c:pt idx="113">
                  <c:v>4881</c:v>
                </c:pt>
                <c:pt idx="114">
                  <c:v>4885</c:v>
                </c:pt>
                <c:pt idx="115">
                  <c:v>4886</c:v>
                </c:pt>
                <c:pt idx="116">
                  <c:v>4886</c:v>
                </c:pt>
                <c:pt idx="117">
                  <c:v>4887</c:v>
                </c:pt>
                <c:pt idx="118">
                  <c:v>4888</c:v>
                </c:pt>
                <c:pt idx="119">
                  <c:v>4888</c:v>
                </c:pt>
                <c:pt idx="120">
                  <c:v>4891</c:v>
                </c:pt>
                <c:pt idx="121">
                  <c:v>4894</c:v>
                </c:pt>
                <c:pt idx="122">
                  <c:v>4899</c:v>
                </c:pt>
                <c:pt idx="123">
                  <c:v>4900</c:v>
                </c:pt>
                <c:pt idx="124">
                  <c:v>4901</c:v>
                </c:pt>
                <c:pt idx="125">
                  <c:v>4902</c:v>
                </c:pt>
                <c:pt idx="126">
                  <c:v>4903</c:v>
                </c:pt>
                <c:pt idx="127">
                  <c:v>4904</c:v>
                </c:pt>
                <c:pt idx="128">
                  <c:v>4906</c:v>
                </c:pt>
                <c:pt idx="129">
                  <c:v>4907</c:v>
                </c:pt>
                <c:pt idx="130">
                  <c:v>4907</c:v>
                </c:pt>
                <c:pt idx="131">
                  <c:v>4910</c:v>
                </c:pt>
                <c:pt idx="132">
                  <c:v>4911</c:v>
                </c:pt>
                <c:pt idx="133">
                  <c:v>4902</c:v>
                </c:pt>
                <c:pt idx="134">
                  <c:v>4907</c:v>
                </c:pt>
                <c:pt idx="135">
                  <c:v>4908</c:v>
                </c:pt>
                <c:pt idx="136">
                  <c:v>4909</c:v>
                </c:pt>
                <c:pt idx="137">
                  <c:v>4914</c:v>
                </c:pt>
                <c:pt idx="138">
                  <c:v>4915</c:v>
                </c:pt>
                <c:pt idx="139">
                  <c:v>4919</c:v>
                </c:pt>
                <c:pt idx="140">
                  <c:v>4922</c:v>
                </c:pt>
                <c:pt idx="141">
                  <c:v>4923</c:v>
                </c:pt>
                <c:pt idx="142">
                  <c:v>4923</c:v>
                </c:pt>
                <c:pt idx="143">
                  <c:v>4927</c:v>
                </c:pt>
                <c:pt idx="144">
                  <c:v>4930</c:v>
                </c:pt>
                <c:pt idx="145">
                  <c:v>4932</c:v>
                </c:pt>
                <c:pt idx="146">
                  <c:v>4936</c:v>
                </c:pt>
                <c:pt idx="147">
                  <c:v>4938</c:v>
                </c:pt>
                <c:pt idx="148">
                  <c:v>4941</c:v>
                </c:pt>
                <c:pt idx="149">
                  <c:v>4945</c:v>
                </c:pt>
                <c:pt idx="150">
                  <c:v>4947</c:v>
                </c:pt>
                <c:pt idx="151">
                  <c:v>4954</c:v>
                </c:pt>
                <c:pt idx="152">
                  <c:v>4957</c:v>
                </c:pt>
                <c:pt idx="153">
                  <c:v>4962</c:v>
                </c:pt>
                <c:pt idx="154">
                  <c:v>4966</c:v>
                </c:pt>
                <c:pt idx="155">
                  <c:v>4973</c:v>
                </c:pt>
                <c:pt idx="156">
                  <c:v>4975</c:v>
                </c:pt>
                <c:pt idx="157">
                  <c:v>4984</c:v>
                </c:pt>
                <c:pt idx="158">
                  <c:v>4991</c:v>
                </c:pt>
                <c:pt idx="159">
                  <c:v>5008</c:v>
                </c:pt>
                <c:pt idx="160">
                  <c:v>5020</c:v>
                </c:pt>
                <c:pt idx="161">
                  <c:v>5041</c:v>
                </c:pt>
                <c:pt idx="162">
                  <c:v>5054</c:v>
                </c:pt>
                <c:pt idx="163">
                  <c:v>5071</c:v>
                </c:pt>
                <c:pt idx="164">
                  <c:v>5089</c:v>
                </c:pt>
                <c:pt idx="165">
                  <c:v>5125</c:v>
                </c:pt>
                <c:pt idx="166">
                  <c:v>5146</c:v>
                </c:pt>
                <c:pt idx="167">
                  <c:v>5152</c:v>
                </c:pt>
                <c:pt idx="168">
                  <c:v>5163</c:v>
                </c:pt>
                <c:pt idx="169">
                  <c:v>5176</c:v>
                </c:pt>
                <c:pt idx="170">
                  <c:v>5199</c:v>
                </c:pt>
                <c:pt idx="171">
                  <c:v>5222</c:v>
                </c:pt>
                <c:pt idx="172">
                  <c:v>5245</c:v>
                </c:pt>
                <c:pt idx="173">
                  <c:v>5274</c:v>
                </c:pt>
                <c:pt idx="174">
                  <c:v>5294</c:v>
                </c:pt>
                <c:pt idx="175">
                  <c:v>5319</c:v>
                </c:pt>
                <c:pt idx="176">
                  <c:v>5342</c:v>
                </c:pt>
                <c:pt idx="177">
                  <c:v>5364</c:v>
                </c:pt>
                <c:pt idx="178">
                  <c:v>5383</c:v>
                </c:pt>
                <c:pt idx="179">
                  <c:v>5409</c:v>
                </c:pt>
                <c:pt idx="180">
                  <c:v>5426</c:v>
                </c:pt>
                <c:pt idx="181">
                  <c:v>5450</c:v>
                </c:pt>
                <c:pt idx="182">
                  <c:v>5469</c:v>
                </c:pt>
                <c:pt idx="183">
                  <c:v>5492</c:v>
                </c:pt>
                <c:pt idx="184">
                  <c:v>5509</c:v>
                </c:pt>
                <c:pt idx="185">
                  <c:v>5537</c:v>
                </c:pt>
                <c:pt idx="186">
                  <c:v>5559</c:v>
                </c:pt>
              </c:numCache>
            </c:numRef>
          </c:val>
          <c:smooth val="0"/>
          <c:extLst>
            <c:ext xmlns:c16="http://schemas.microsoft.com/office/drawing/2014/chart" uri="{C3380CC4-5D6E-409C-BE32-E72D297353CC}">
              <c16:uniqueId val="{00000005-6817-439F-B84A-61A2388749AB}"/>
            </c:ext>
          </c:extLst>
        </c:ser>
        <c:ser>
          <c:idx val="7"/>
          <c:order val="9"/>
          <c:tx>
            <c:strRef>
              <c:f>Provinces!$C$58</c:f>
              <c:strCache>
                <c:ptCount val="1"/>
                <c:pt idx="0">
                  <c:v>Overijssel</c:v>
                </c:pt>
              </c:strCache>
            </c:strRef>
          </c:tx>
          <c:spPr>
            <a:ln w="38100" cap="rnd">
              <a:solidFill>
                <a:schemeClr val="accent1">
                  <a:lumMod val="5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Provinces!$D$58:$HQ$58</c15:sqref>
                  </c15:fullRef>
                </c:ext>
              </c:extLst>
              <c:f>Provinces!$D$58:$GN$58</c:f>
              <c:numCache>
                <c:formatCode>General</c:formatCode>
                <c:ptCount val="193"/>
                <c:pt idx="2">
                  <c:v>1</c:v>
                </c:pt>
                <c:pt idx="3">
                  <c:v>1</c:v>
                </c:pt>
                <c:pt idx="4">
                  <c:v>4</c:v>
                </c:pt>
                <c:pt idx="5">
                  <c:v>9</c:v>
                </c:pt>
                <c:pt idx="6">
                  <c:v>10</c:v>
                </c:pt>
                <c:pt idx="7">
                  <c:v>10</c:v>
                </c:pt>
                <c:pt idx="8">
                  <c:v>12</c:v>
                </c:pt>
                <c:pt idx="9">
                  <c:v>13</c:v>
                </c:pt>
                <c:pt idx="10">
                  <c:v>18</c:v>
                </c:pt>
                <c:pt idx="11">
                  <c:v>24</c:v>
                </c:pt>
                <c:pt idx="12">
                  <c:v>29</c:v>
                </c:pt>
                <c:pt idx="13">
                  <c:v>37</c:v>
                </c:pt>
                <c:pt idx="14">
                  <c:v>46</c:v>
                </c:pt>
                <c:pt idx="15">
                  <c:v>60</c:v>
                </c:pt>
                <c:pt idx="16">
                  <c:v>76</c:v>
                </c:pt>
                <c:pt idx="17">
                  <c:v>136</c:v>
                </c:pt>
                <c:pt idx="18">
                  <c:v>165</c:v>
                </c:pt>
                <c:pt idx="19">
                  <c:v>192</c:v>
                </c:pt>
                <c:pt idx="20">
                  <c:v>221</c:v>
                </c:pt>
                <c:pt idx="21">
                  <c:v>252</c:v>
                </c:pt>
                <c:pt idx="22">
                  <c:v>321</c:v>
                </c:pt>
                <c:pt idx="23">
                  <c:v>393</c:v>
                </c:pt>
                <c:pt idx="24">
                  <c:v>453</c:v>
                </c:pt>
                <c:pt idx="25">
                  <c:v>521</c:v>
                </c:pt>
                <c:pt idx="26">
                  <c:v>595</c:v>
                </c:pt>
                <c:pt idx="27">
                  <c:v>652</c:v>
                </c:pt>
                <c:pt idx="28">
                  <c:v>693</c:v>
                </c:pt>
                <c:pt idx="29">
                  <c:v>773</c:v>
                </c:pt>
                <c:pt idx="30" formatCode="0">
                  <c:v>860</c:v>
                </c:pt>
                <c:pt idx="31" formatCode="0">
                  <c:v>939</c:v>
                </c:pt>
                <c:pt idx="32" formatCode="0">
                  <c:v>1051</c:v>
                </c:pt>
                <c:pt idx="33">
                  <c:v>1133</c:v>
                </c:pt>
                <c:pt idx="34">
                  <c:v>1206</c:v>
                </c:pt>
                <c:pt idx="35">
                  <c:v>1271</c:v>
                </c:pt>
                <c:pt idx="36">
                  <c:v>1338</c:v>
                </c:pt>
                <c:pt idx="37">
                  <c:v>1416</c:v>
                </c:pt>
                <c:pt idx="38">
                  <c:v>1607</c:v>
                </c:pt>
                <c:pt idx="39">
                  <c:v>1703</c:v>
                </c:pt>
                <c:pt idx="40">
                  <c:v>1776</c:v>
                </c:pt>
                <c:pt idx="41">
                  <c:v>1832</c:v>
                </c:pt>
                <c:pt idx="42">
                  <c:v>1889</c:v>
                </c:pt>
                <c:pt idx="43">
                  <c:v>1941</c:v>
                </c:pt>
                <c:pt idx="44">
                  <c:v>2032</c:v>
                </c:pt>
                <c:pt idx="45">
                  <c:v>2149</c:v>
                </c:pt>
                <c:pt idx="46">
                  <c:v>2202</c:v>
                </c:pt>
                <c:pt idx="47">
                  <c:v>2277</c:v>
                </c:pt>
                <c:pt idx="48">
                  <c:v>2325</c:v>
                </c:pt>
                <c:pt idx="49">
                  <c:v>2389</c:v>
                </c:pt>
                <c:pt idx="50">
                  <c:v>2427</c:v>
                </c:pt>
                <c:pt idx="51">
                  <c:v>2488</c:v>
                </c:pt>
                <c:pt idx="52">
                  <c:v>2536</c:v>
                </c:pt>
                <c:pt idx="53">
                  <c:v>2574</c:v>
                </c:pt>
                <c:pt idx="54">
                  <c:v>2621</c:v>
                </c:pt>
                <c:pt idx="55">
                  <c:v>2630</c:v>
                </c:pt>
                <c:pt idx="56">
                  <c:v>2635</c:v>
                </c:pt>
                <c:pt idx="57">
                  <c:v>2665</c:v>
                </c:pt>
                <c:pt idx="58">
                  <c:v>2702</c:v>
                </c:pt>
                <c:pt idx="59">
                  <c:v>2720</c:v>
                </c:pt>
                <c:pt idx="60">
                  <c:v>2746</c:v>
                </c:pt>
                <c:pt idx="61">
                  <c:v>2767</c:v>
                </c:pt>
                <c:pt idx="62">
                  <c:v>2779</c:v>
                </c:pt>
                <c:pt idx="63">
                  <c:v>2795</c:v>
                </c:pt>
                <c:pt idx="64">
                  <c:v>2804</c:v>
                </c:pt>
                <c:pt idx="65">
                  <c:v>2822</c:v>
                </c:pt>
                <c:pt idx="66">
                  <c:v>2843</c:v>
                </c:pt>
                <c:pt idx="67">
                  <c:v>2860</c:v>
                </c:pt>
                <c:pt idx="68">
                  <c:v>2867</c:v>
                </c:pt>
                <c:pt idx="69">
                  <c:v>2861</c:v>
                </c:pt>
                <c:pt idx="70">
                  <c:v>2873</c:v>
                </c:pt>
                <c:pt idx="71">
                  <c:v>2886</c:v>
                </c:pt>
                <c:pt idx="72">
                  <c:v>2898</c:v>
                </c:pt>
                <c:pt idx="73">
                  <c:v>2903</c:v>
                </c:pt>
                <c:pt idx="74">
                  <c:v>2914</c:v>
                </c:pt>
                <c:pt idx="75">
                  <c:v>2918</c:v>
                </c:pt>
                <c:pt idx="76">
                  <c:v>2919</c:v>
                </c:pt>
                <c:pt idx="77">
                  <c:v>2925</c:v>
                </c:pt>
                <c:pt idx="78">
                  <c:v>2933</c:v>
                </c:pt>
                <c:pt idx="79">
                  <c:v>2941</c:v>
                </c:pt>
                <c:pt idx="80">
                  <c:v>2948</c:v>
                </c:pt>
                <c:pt idx="81">
                  <c:v>2957</c:v>
                </c:pt>
                <c:pt idx="82">
                  <c:v>2964</c:v>
                </c:pt>
                <c:pt idx="83">
                  <c:v>2969</c:v>
                </c:pt>
                <c:pt idx="84" formatCode="0">
                  <c:v>2975</c:v>
                </c:pt>
                <c:pt idx="85">
                  <c:v>2981</c:v>
                </c:pt>
                <c:pt idx="86">
                  <c:v>2986</c:v>
                </c:pt>
                <c:pt idx="87">
                  <c:v>2988</c:v>
                </c:pt>
                <c:pt idx="88">
                  <c:v>2991</c:v>
                </c:pt>
                <c:pt idx="89">
                  <c:v>2995</c:v>
                </c:pt>
                <c:pt idx="90">
                  <c:v>2996</c:v>
                </c:pt>
                <c:pt idx="91">
                  <c:v>2996</c:v>
                </c:pt>
                <c:pt idx="92">
                  <c:v>2996</c:v>
                </c:pt>
                <c:pt idx="93">
                  <c:v>3001</c:v>
                </c:pt>
                <c:pt idx="94">
                  <c:v>3005</c:v>
                </c:pt>
                <c:pt idx="95">
                  <c:v>3012</c:v>
                </c:pt>
                <c:pt idx="96">
                  <c:v>3016</c:v>
                </c:pt>
                <c:pt idx="97">
                  <c:v>3020</c:v>
                </c:pt>
                <c:pt idx="98">
                  <c:v>3024</c:v>
                </c:pt>
                <c:pt idx="99" formatCode="0">
                  <c:v>3028</c:v>
                </c:pt>
                <c:pt idx="100">
                  <c:v>3030</c:v>
                </c:pt>
                <c:pt idx="101">
                  <c:v>3031</c:v>
                </c:pt>
                <c:pt idx="102">
                  <c:v>3031</c:v>
                </c:pt>
                <c:pt idx="103">
                  <c:v>3040</c:v>
                </c:pt>
                <c:pt idx="104">
                  <c:v>3052</c:v>
                </c:pt>
                <c:pt idx="105">
                  <c:v>3058</c:v>
                </c:pt>
                <c:pt idx="106">
                  <c:v>3059</c:v>
                </c:pt>
                <c:pt idx="107">
                  <c:v>3062</c:v>
                </c:pt>
                <c:pt idx="108">
                  <c:v>3066</c:v>
                </c:pt>
                <c:pt idx="109">
                  <c:v>3070</c:v>
                </c:pt>
                <c:pt idx="110">
                  <c:v>3083</c:v>
                </c:pt>
                <c:pt idx="111">
                  <c:v>3087</c:v>
                </c:pt>
                <c:pt idx="112">
                  <c:v>3088</c:v>
                </c:pt>
                <c:pt idx="113">
                  <c:v>3091</c:v>
                </c:pt>
                <c:pt idx="114">
                  <c:v>3093</c:v>
                </c:pt>
                <c:pt idx="115">
                  <c:v>3098</c:v>
                </c:pt>
                <c:pt idx="116">
                  <c:v>3099</c:v>
                </c:pt>
                <c:pt idx="117">
                  <c:v>3105</c:v>
                </c:pt>
                <c:pt idx="118">
                  <c:v>3109</c:v>
                </c:pt>
                <c:pt idx="119">
                  <c:v>3112</c:v>
                </c:pt>
                <c:pt idx="120">
                  <c:v>3114</c:v>
                </c:pt>
                <c:pt idx="121">
                  <c:v>3116</c:v>
                </c:pt>
                <c:pt idx="122">
                  <c:v>3121</c:v>
                </c:pt>
                <c:pt idx="123">
                  <c:v>3121</c:v>
                </c:pt>
                <c:pt idx="124">
                  <c:v>3124</c:v>
                </c:pt>
                <c:pt idx="125">
                  <c:v>3125</c:v>
                </c:pt>
                <c:pt idx="126">
                  <c:v>3129</c:v>
                </c:pt>
                <c:pt idx="127">
                  <c:v>3131</c:v>
                </c:pt>
                <c:pt idx="128">
                  <c:v>3128</c:v>
                </c:pt>
                <c:pt idx="129">
                  <c:v>3129</c:v>
                </c:pt>
                <c:pt idx="130">
                  <c:v>3133</c:v>
                </c:pt>
                <c:pt idx="131">
                  <c:v>3137</c:v>
                </c:pt>
                <c:pt idx="132">
                  <c:v>3138</c:v>
                </c:pt>
                <c:pt idx="133">
                  <c:v>3139</c:v>
                </c:pt>
                <c:pt idx="134">
                  <c:v>3144</c:v>
                </c:pt>
                <c:pt idx="135">
                  <c:v>3146</c:v>
                </c:pt>
                <c:pt idx="136">
                  <c:v>3150</c:v>
                </c:pt>
                <c:pt idx="137">
                  <c:v>3152</c:v>
                </c:pt>
                <c:pt idx="138">
                  <c:v>3156</c:v>
                </c:pt>
                <c:pt idx="139">
                  <c:v>3166</c:v>
                </c:pt>
                <c:pt idx="140">
                  <c:v>3169</c:v>
                </c:pt>
                <c:pt idx="141">
                  <c:v>3173</c:v>
                </c:pt>
                <c:pt idx="142">
                  <c:v>3173</c:v>
                </c:pt>
                <c:pt idx="143">
                  <c:v>3174</c:v>
                </c:pt>
                <c:pt idx="144">
                  <c:v>3176</c:v>
                </c:pt>
                <c:pt idx="145">
                  <c:v>3177</c:v>
                </c:pt>
                <c:pt idx="146">
                  <c:v>3181</c:v>
                </c:pt>
                <c:pt idx="147">
                  <c:v>3181</c:v>
                </c:pt>
                <c:pt idx="148">
                  <c:v>3187</c:v>
                </c:pt>
                <c:pt idx="149">
                  <c:v>3187</c:v>
                </c:pt>
                <c:pt idx="150">
                  <c:v>3190</c:v>
                </c:pt>
                <c:pt idx="151">
                  <c:v>3197</c:v>
                </c:pt>
                <c:pt idx="152">
                  <c:v>3200</c:v>
                </c:pt>
                <c:pt idx="153">
                  <c:v>3207</c:v>
                </c:pt>
                <c:pt idx="154">
                  <c:v>3210</c:v>
                </c:pt>
                <c:pt idx="155">
                  <c:v>3215</c:v>
                </c:pt>
                <c:pt idx="156">
                  <c:v>3226</c:v>
                </c:pt>
                <c:pt idx="157">
                  <c:v>3238</c:v>
                </c:pt>
                <c:pt idx="158">
                  <c:v>3248</c:v>
                </c:pt>
                <c:pt idx="159">
                  <c:v>3253</c:v>
                </c:pt>
                <c:pt idx="160">
                  <c:v>3261</c:v>
                </c:pt>
                <c:pt idx="161">
                  <c:v>3268</c:v>
                </c:pt>
                <c:pt idx="162">
                  <c:v>3282</c:v>
                </c:pt>
                <c:pt idx="163">
                  <c:v>3299</c:v>
                </c:pt>
                <c:pt idx="164">
                  <c:v>3316</c:v>
                </c:pt>
                <c:pt idx="165">
                  <c:v>3323</c:v>
                </c:pt>
                <c:pt idx="166">
                  <c:v>3334</c:v>
                </c:pt>
                <c:pt idx="167">
                  <c:v>3343</c:v>
                </c:pt>
                <c:pt idx="168">
                  <c:v>3356</c:v>
                </c:pt>
                <c:pt idx="169">
                  <c:v>3364</c:v>
                </c:pt>
                <c:pt idx="170">
                  <c:v>3382</c:v>
                </c:pt>
                <c:pt idx="171">
                  <c:v>3406</c:v>
                </c:pt>
                <c:pt idx="172">
                  <c:v>3422</c:v>
                </c:pt>
                <c:pt idx="173">
                  <c:v>3435</c:v>
                </c:pt>
                <c:pt idx="174">
                  <c:v>3447</c:v>
                </c:pt>
                <c:pt idx="175">
                  <c:v>3452</c:v>
                </c:pt>
                <c:pt idx="176">
                  <c:v>3468</c:v>
                </c:pt>
                <c:pt idx="177">
                  <c:v>3474</c:v>
                </c:pt>
                <c:pt idx="178">
                  <c:v>3481</c:v>
                </c:pt>
                <c:pt idx="179">
                  <c:v>3494</c:v>
                </c:pt>
                <c:pt idx="180">
                  <c:v>3506</c:v>
                </c:pt>
                <c:pt idx="181">
                  <c:v>3516</c:v>
                </c:pt>
                <c:pt idx="182">
                  <c:v>3519</c:v>
                </c:pt>
                <c:pt idx="183">
                  <c:v>3537</c:v>
                </c:pt>
                <c:pt idx="184">
                  <c:v>3553</c:v>
                </c:pt>
                <c:pt idx="185">
                  <c:v>3562</c:v>
                </c:pt>
                <c:pt idx="186">
                  <c:v>3579</c:v>
                </c:pt>
              </c:numCache>
            </c:numRef>
          </c:val>
          <c:smooth val="0"/>
          <c:extLst>
            <c:ext xmlns:c16="http://schemas.microsoft.com/office/drawing/2014/chart" uri="{C3380CC4-5D6E-409C-BE32-E72D297353CC}">
              <c16:uniqueId val="{00000006-6817-439F-B84A-61A2388749AB}"/>
            </c:ext>
          </c:extLst>
        </c:ser>
        <c:ser>
          <c:idx val="8"/>
          <c:order val="10"/>
          <c:tx>
            <c:strRef>
              <c:f>Provinces!$C$59</c:f>
              <c:strCache>
                <c:ptCount val="1"/>
                <c:pt idx="0">
                  <c:v>Flevoland</c:v>
                </c:pt>
              </c:strCache>
            </c:strRef>
          </c:tx>
          <c:spPr>
            <a:ln w="38100" cap="rnd">
              <a:solidFill>
                <a:schemeClr val="accent1">
                  <a:lumMod val="60000"/>
                  <a:lumOff val="4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Provinces!$D$59:$HQ$59</c15:sqref>
                  </c15:fullRef>
                </c:ext>
              </c:extLst>
              <c:f>Provinces!$D$59:$GN$59</c:f>
              <c:numCache>
                <c:formatCode>General</c:formatCode>
                <c:ptCount val="193"/>
                <c:pt idx="2">
                  <c:v>1</c:v>
                </c:pt>
                <c:pt idx="3">
                  <c:v>2</c:v>
                </c:pt>
                <c:pt idx="4">
                  <c:v>2</c:v>
                </c:pt>
                <c:pt idx="5">
                  <c:v>2</c:v>
                </c:pt>
                <c:pt idx="6">
                  <c:v>2</c:v>
                </c:pt>
                <c:pt idx="7">
                  <c:v>2</c:v>
                </c:pt>
                <c:pt idx="8">
                  <c:v>4</c:v>
                </c:pt>
                <c:pt idx="9">
                  <c:v>3</c:v>
                </c:pt>
                <c:pt idx="10">
                  <c:v>7</c:v>
                </c:pt>
                <c:pt idx="11">
                  <c:v>14</c:v>
                </c:pt>
                <c:pt idx="12">
                  <c:v>21</c:v>
                </c:pt>
                <c:pt idx="13">
                  <c:v>23</c:v>
                </c:pt>
                <c:pt idx="14">
                  <c:v>25</c:v>
                </c:pt>
                <c:pt idx="15">
                  <c:v>31</c:v>
                </c:pt>
                <c:pt idx="16">
                  <c:v>38</c:v>
                </c:pt>
                <c:pt idx="17">
                  <c:v>52</c:v>
                </c:pt>
                <c:pt idx="18">
                  <c:v>52</c:v>
                </c:pt>
                <c:pt idx="19">
                  <c:v>59</c:v>
                </c:pt>
                <c:pt idx="20">
                  <c:v>66</c:v>
                </c:pt>
                <c:pt idx="21">
                  <c:v>73</c:v>
                </c:pt>
                <c:pt idx="22">
                  <c:v>84</c:v>
                </c:pt>
                <c:pt idx="23">
                  <c:v>94</c:v>
                </c:pt>
                <c:pt idx="24">
                  <c:v>107</c:v>
                </c:pt>
                <c:pt idx="25">
                  <c:v>119</c:v>
                </c:pt>
                <c:pt idx="26">
                  <c:v>137</c:v>
                </c:pt>
                <c:pt idx="27">
                  <c:v>144</c:v>
                </c:pt>
                <c:pt idx="28">
                  <c:v>163</c:v>
                </c:pt>
                <c:pt idx="29">
                  <c:v>186</c:v>
                </c:pt>
                <c:pt idx="30" formatCode="0">
                  <c:v>200</c:v>
                </c:pt>
                <c:pt idx="31" formatCode="0">
                  <c:v>222</c:v>
                </c:pt>
                <c:pt idx="32" formatCode="0">
                  <c:v>231</c:v>
                </c:pt>
                <c:pt idx="33">
                  <c:v>250</c:v>
                </c:pt>
                <c:pt idx="34">
                  <c:v>260</c:v>
                </c:pt>
                <c:pt idx="35">
                  <c:v>271</c:v>
                </c:pt>
                <c:pt idx="36">
                  <c:v>290</c:v>
                </c:pt>
                <c:pt idx="37">
                  <c:v>303</c:v>
                </c:pt>
                <c:pt idx="38">
                  <c:v>331</c:v>
                </c:pt>
                <c:pt idx="39">
                  <c:v>369</c:v>
                </c:pt>
                <c:pt idx="40">
                  <c:v>385</c:v>
                </c:pt>
                <c:pt idx="41">
                  <c:v>419</c:v>
                </c:pt>
                <c:pt idx="42">
                  <c:v>427</c:v>
                </c:pt>
                <c:pt idx="43">
                  <c:v>440</c:v>
                </c:pt>
                <c:pt idx="44">
                  <c:v>461</c:v>
                </c:pt>
                <c:pt idx="45">
                  <c:v>510</c:v>
                </c:pt>
                <c:pt idx="46">
                  <c:v>556</c:v>
                </c:pt>
                <c:pt idx="47">
                  <c:v>577</c:v>
                </c:pt>
                <c:pt idx="48">
                  <c:v>583</c:v>
                </c:pt>
                <c:pt idx="49">
                  <c:v>606</c:v>
                </c:pt>
                <c:pt idx="50">
                  <c:v>625</c:v>
                </c:pt>
                <c:pt idx="51">
                  <c:v>653</c:v>
                </c:pt>
                <c:pt idx="52">
                  <c:v>665</c:v>
                </c:pt>
                <c:pt idx="53">
                  <c:v>690</c:v>
                </c:pt>
                <c:pt idx="54">
                  <c:v>711</c:v>
                </c:pt>
                <c:pt idx="55">
                  <c:v>716</c:v>
                </c:pt>
                <c:pt idx="56">
                  <c:v>719</c:v>
                </c:pt>
                <c:pt idx="57">
                  <c:v>726</c:v>
                </c:pt>
                <c:pt idx="58">
                  <c:v>735</c:v>
                </c:pt>
                <c:pt idx="59">
                  <c:v>749</c:v>
                </c:pt>
                <c:pt idx="60">
                  <c:v>764</c:v>
                </c:pt>
                <c:pt idx="61">
                  <c:v>766</c:v>
                </c:pt>
                <c:pt idx="62">
                  <c:v>772</c:v>
                </c:pt>
                <c:pt idx="63">
                  <c:v>787</c:v>
                </c:pt>
                <c:pt idx="64">
                  <c:v>804</c:v>
                </c:pt>
                <c:pt idx="65">
                  <c:v>809</c:v>
                </c:pt>
                <c:pt idx="66">
                  <c:v>821</c:v>
                </c:pt>
                <c:pt idx="67">
                  <c:v>835</c:v>
                </c:pt>
                <c:pt idx="68">
                  <c:v>850</c:v>
                </c:pt>
                <c:pt idx="69">
                  <c:v>851</c:v>
                </c:pt>
                <c:pt idx="70">
                  <c:v>859</c:v>
                </c:pt>
                <c:pt idx="71">
                  <c:v>862</c:v>
                </c:pt>
                <c:pt idx="72">
                  <c:v>864</c:v>
                </c:pt>
                <c:pt idx="73">
                  <c:v>870</c:v>
                </c:pt>
                <c:pt idx="74">
                  <c:v>874</c:v>
                </c:pt>
                <c:pt idx="75">
                  <c:v>880</c:v>
                </c:pt>
                <c:pt idx="76">
                  <c:v>882</c:v>
                </c:pt>
                <c:pt idx="77">
                  <c:v>883</c:v>
                </c:pt>
                <c:pt idx="78">
                  <c:v>889</c:v>
                </c:pt>
                <c:pt idx="79">
                  <c:v>894</c:v>
                </c:pt>
                <c:pt idx="80">
                  <c:v>898</c:v>
                </c:pt>
                <c:pt idx="81">
                  <c:v>898</c:v>
                </c:pt>
                <c:pt idx="82">
                  <c:v>900</c:v>
                </c:pt>
                <c:pt idx="83">
                  <c:v>901</c:v>
                </c:pt>
                <c:pt idx="84" formatCode="0">
                  <c:v>907</c:v>
                </c:pt>
                <c:pt idx="85">
                  <c:v>912</c:v>
                </c:pt>
                <c:pt idx="86">
                  <c:v>916</c:v>
                </c:pt>
                <c:pt idx="87">
                  <c:v>919</c:v>
                </c:pt>
                <c:pt idx="88">
                  <c:v>921</c:v>
                </c:pt>
                <c:pt idx="89">
                  <c:v>927</c:v>
                </c:pt>
                <c:pt idx="90">
                  <c:v>929</c:v>
                </c:pt>
                <c:pt idx="91">
                  <c:v>929</c:v>
                </c:pt>
                <c:pt idx="92">
                  <c:v>931</c:v>
                </c:pt>
                <c:pt idx="93">
                  <c:v>939</c:v>
                </c:pt>
                <c:pt idx="94">
                  <c:v>942</c:v>
                </c:pt>
                <c:pt idx="95">
                  <c:v>946</c:v>
                </c:pt>
                <c:pt idx="96">
                  <c:v>948</c:v>
                </c:pt>
                <c:pt idx="97">
                  <c:v>948</c:v>
                </c:pt>
                <c:pt idx="98">
                  <c:v>949</c:v>
                </c:pt>
                <c:pt idx="99" formatCode="0">
                  <c:v>952</c:v>
                </c:pt>
                <c:pt idx="100">
                  <c:v>953</c:v>
                </c:pt>
                <c:pt idx="101">
                  <c:v>956</c:v>
                </c:pt>
                <c:pt idx="102">
                  <c:v>957</c:v>
                </c:pt>
                <c:pt idx="103">
                  <c:v>959</c:v>
                </c:pt>
                <c:pt idx="104">
                  <c:v>966</c:v>
                </c:pt>
                <c:pt idx="105">
                  <c:v>967</c:v>
                </c:pt>
                <c:pt idx="106">
                  <c:v>969</c:v>
                </c:pt>
                <c:pt idx="107">
                  <c:v>972</c:v>
                </c:pt>
                <c:pt idx="108">
                  <c:v>975</c:v>
                </c:pt>
                <c:pt idx="109">
                  <c:v>975</c:v>
                </c:pt>
                <c:pt idx="110">
                  <c:v>975</c:v>
                </c:pt>
                <c:pt idx="111">
                  <c:v>975</c:v>
                </c:pt>
                <c:pt idx="112">
                  <c:v>973</c:v>
                </c:pt>
                <c:pt idx="113">
                  <c:v>977</c:v>
                </c:pt>
                <c:pt idx="114">
                  <c:v>978</c:v>
                </c:pt>
                <c:pt idx="115">
                  <c:v>978</c:v>
                </c:pt>
                <c:pt idx="116">
                  <c:v>980</c:v>
                </c:pt>
                <c:pt idx="117">
                  <c:v>982</c:v>
                </c:pt>
                <c:pt idx="118">
                  <c:v>982</c:v>
                </c:pt>
                <c:pt idx="119">
                  <c:v>985</c:v>
                </c:pt>
                <c:pt idx="120">
                  <c:v>986</c:v>
                </c:pt>
                <c:pt idx="121">
                  <c:v>986</c:v>
                </c:pt>
                <c:pt idx="122">
                  <c:v>987</c:v>
                </c:pt>
                <c:pt idx="123">
                  <c:v>989</c:v>
                </c:pt>
                <c:pt idx="124">
                  <c:v>989</c:v>
                </c:pt>
                <c:pt idx="125">
                  <c:v>989</c:v>
                </c:pt>
                <c:pt idx="126">
                  <c:v>989</c:v>
                </c:pt>
                <c:pt idx="127">
                  <c:v>989</c:v>
                </c:pt>
                <c:pt idx="128">
                  <c:v>989</c:v>
                </c:pt>
                <c:pt idx="129">
                  <c:v>983</c:v>
                </c:pt>
                <c:pt idx="130">
                  <c:v>983</c:v>
                </c:pt>
                <c:pt idx="131">
                  <c:v>983</c:v>
                </c:pt>
                <c:pt idx="132">
                  <c:v>983</c:v>
                </c:pt>
                <c:pt idx="133">
                  <c:v>983</c:v>
                </c:pt>
                <c:pt idx="134">
                  <c:v>983</c:v>
                </c:pt>
                <c:pt idx="135">
                  <c:v>983</c:v>
                </c:pt>
                <c:pt idx="136">
                  <c:v>982</c:v>
                </c:pt>
                <c:pt idx="137">
                  <c:v>982</c:v>
                </c:pt>
                <c:pt idx="138">
                  <c:v>982</c:v>
                </c:pt>
                <c:pt idx="139">
                  <c:v>983</c:v>
                </c:pt>
                <c:pt idx="140">
                  <c:v>984</c:v>
                </c:pt>
                <c:pt idx="141">
                  <c:v>984</c:v>
                </c:pt>
                <c:pt idx="142">
                  <c:v>985</c:v>
                </c:pt>
                <c:pt idx="143">
                  <c:v>987</c:v>
                </c:pt>
                <c:pt idx="144">
                  <c:v>990</c:v>
                </c:pt>
                <c:pt idx="145">
                  <c:v>991</c:v>
                </c:pt>
                <c:pt idx="146">
                  <c:v>992</c:v>
                </c:pt>
                <c:pt idx="147">
                  <c:v>994</c:v>
                </c:pt>
                <c:pt idx="148">
                  <c:v>998</c:v>
                </c:pt>
                <c:pt idx="149">
                  <c:v>999</c:v>
                </c:pt>
                <c:pt idx="150">
                  <c:v>1008</c:v>
                </c:pt>
                <c:pt idx="151">
                  <c:v>1016</c:v>
                </c:pt>
                <c:pt idx="152">
                  <c:v>1020</c:v>
                </c:pt>
                <c:pt idx="153">
                  <c:v>1028</c:v>
                </c:pt>
                <c:pt idx="154">
                  <c:v>1034</c:v>
                </c:pt>
                <c:pt idx="155">
                  <c:v>1037</c:v>
                </c:pt>
                <c:pt idx="156">
                  <c:v>1042</c:v>
                </c:pt>
                <c:pt idx="157">
                  <c:v>1047</c:v>
                </c:pt>
                <c:pt idx="158">
                  <c:v>1051</c:v>
                </c:pt>
                <c:pt idx="159">
                  <c:v>1056</c:v>
                </c:pt>
                <c:pt idx="160">
                  <c:v>1058</c:v>
                </c:pt>
                <c:pt idx="161">
                  <c:v>1104</c:v>
                </c:pt>
                <c:pt idx="162">
                  <c:v>1114</c:v>
                </c:pt>
                <c:pt idx="163">
                  <c:v>1123</c:v>
                </c:pt>
                <c:pt idx="164">
                  <c:v>1142</c:v>
                </c:pt>
                <c:pt idx="165">
                  <c:v>1148</c:v>
                </c:pt>
                <c:pt idx="166">
                  <c:v>1158</c:v>
                </c:pt>
                <c:pt idx="167">
                  <c:v>1171</c:v>
                </c:pt>
                <c:pt idx="168">
                  <c:v>1178</c:v>
                </c:pt>
                <c:pt idx="169">
                  <c:v>1193</c:v>
                </c:pt>
                <c:pt idx="170">
                  <c:v>1206</c:v>
                </c:pt>
                <c:pt idx="171">
                  <c:v>1220</c:v>
                </c:pt>
                <c:pt idx="172">
                  <c:v>1236</c:v>
                </c:pt>
                <c:pt idx="173">
                  <c:v>1247</c:v>
                </c:pt>
                <c:pt idx="174">
                  <c:v>1253</c:v>
                </c:pt>
                <c:pt idx="175">
                  <c:v>1265</c:v>
                </c:pt>
                <c:pt idx="176">
                  <c:v>1273</c:v>
                </c:pt>
                <c:pt idx="177">
                  <c:v>1282</c:v>
                </c:pt>
                <c:pt idx="178">
                  <c:v>1294</c:v>
                </c:pt>
                <c:pt idx="179">
                  <c:v>1310</c:v>
                </c:pt>
                <c:pt idx="180">
                  <c:v>1318</c:v>
                </c:pt>
                <c:pt idx="181">
                  <c:v>1321</c:v>
                </c:pt>
                <c:pt idx="182">
                  <c:v>1334</c:v>
                </c:pt>
                <c:pt idx="183">
                  <c:v>1348</c:v>
                </c:pt>
                <c:pt idx="184">
                  <c:v>1365</c:v>
                </c:pt>
                <c:pt idx="185">
                  <c:v>1373</c:v>
                </c:pt>
                <c:pt idx="186">
                  <c:v>1390</c:v>
                </c:pt>
              </c:numCache>
            </c:numRef>
          </c:val>
          <c:smooth val="0"/>
          <c:extLst>
            <c:ext xmlns:c16="http://schemas.microsoft.com/office/drawing/2014/chart" uri="{C3380CC4-5D6E-409C-BE32-E72D297353CC}">
              <c16:uniqueId val="{00000007-6817-439F-B84A-61A2388749AB}"/>
            </c:ext>
          </c:extLst>
        </c:ser>
        <c:ser>
          <c:idx val="9"/>
          <c:order val="11"/>
          <c:tx>
            <c:strRef>
              <c:f>Provinces!$C$60</c:f>
              <c:strCache>
                <c:ptCount val="1"/>
                <c:pt idx="0">
                  <c:v>Zeeland</c:v>
                </c:pt>
              </c:strCache>
            </c:strRef>
          </c:tx>
          <c:spPr>
            <a:ln w="38100" cap="rnd">
              <a:solidFill>
                <a:schemeClr val="accent1">
                  <a:lumMod val="40000"/>
                  <a:lumOff val="6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Provinces!$D$60:$HQ$60</c15:sqref>
                  </c15:fullRef>
                </c:ext>
              </c:extLst>
              <c:f>Provinces!$D$60:$GN$60</c:f>
              <c:numCache>
                <c:formatCode>General</c:formatCode>
                <c:ptCount val="193"/>
                <c:pt idx="3">
                  <c:v>3</c:v>
                </c:pt>
                <c:pt idx="4">
                  <c:v>2</c:v>
                </c:pt>
                <c:pt idx="5">
                  <c:v>2</c:v>
                </c:pt>
                <c:pt idx="6">
                  <c:v>2</c:v>
                </c:pt>
                <c:pt idx="7">
                  <c:v>4</c:v>
                </c:pt>
                <c:pt idx="8">
                  <c:v>8</c:v>
                </c:pt>
                <c:pt idx="9">
                  <c:v>9</c:v>
                </c:pt>
                <c:pt idx="10">
                  <c:v>9</c:v>
                </c:pt>
                <c:pt idx="11">
                  <c:v>10</c:v>
                </c:pt>
                <c:pt idx="12">
                  <c:v>12</c:v>
                </c:pt>
                <c:pt idx="13">
                  <c:v>17</c:v>
                </c:pt>
                <c:pt idx="14">
                  <c:v>20</c:v>
                </c:pt>
                <c:pt idx="15">
                  <c:v>26</c:v>
                </c:pt>
                <c:pt idx="16">
                  <c:v>31</c:v>
                </c:pt>
                <c:pt idx="17">
                  <c:v>45</c:v>
                </c:pt>
                <c:pt idx="18">
                  <c:v>47</c:v>
                </c:pt>
                <c:pt idx="19">
                  <c:v>49</c:v>
                </c:pt>
                <c:pt idx="20">
                  <c:v>55</c:v>
                </c:pt>
                <c:pt idx="21">
                  <c:v>63</c:v>
                </c:pt>
                <c:pt idx="22">
                  <c:v>77</c:v>
                </c:pt>
                <c:pt idx="23">
                  <c:v>91</c:v>
                </c:pt>
                <c:pt idx="24">
                  <c:v>109</c:v>
                </c:pt>
                <c:pt idx="25">
                  <c:v>121</c:v>
                </c:pt>
                <c:pt idx="26">
                  <c:v>134</c:v>
                </c:pt>
                <c:pt idx="27">
                  <c:v>148</c:v>
                </c:pt>
                <c:pt idx="28">
                  <c:v>161</c:v>
                </c:pt>
                <c:pt idx="29">
                  <c:v>178</c:v>
                </c:pt>
                <c:pt idx="30" formatCode="0">
                  <c:v>194</c:v>
                </c:pt>
                <c:pt idx="31" formatCode="0">
                  <c:v>217</c:v>
                </c:pt>
                <c:pt idx="32" formatCode="0">
                  <c:v>236</c:v>
                </c:pt>
                <c:pt idx="33">
                  <c:v>243</c:v>
                </c:pt>
                <c:pt idx="34" formatCode="0">
                  <c:v>280</c:v>
                </c:pt>
                <c:pt idx="35" formatCode="0">
                  <c:v>313</c:v>
                </c:pt>
                <c:pt idx="36">
                  <c:v>332</c:v>
                </c:pt>
                <c:pt idx="37">
                  <c:v>362</c:v>
                </c:pt>
                <c:pt idx="38">
                  <c:v>388</c:v>
                </c:pt>
                <c:pt idx="39">
                  <c:v>415</c:v>
                </c:pt>
                <c:pt idx="40">
                  <c:v>430</c:v>
                </c:pt>
                <c:pt idx="41">
                  <c:v>456</c:v>
                </c:pt>
                <c:pt idx="42">
                  <c:v>474</c:v>
                </c:pt>
                <c:pt idx="43">
                  <c:v>479</c:v>
                </c:pt>
                <c:pt idx="44">
                  <c:v>481</c:v>
                </c:pt>
                <c:pt idx="45">
                  <c:v>501</c:v>
                </c:pt>
                <c:pt idx="46">
                  <c:v>512</c:v>
                </c:pt>
                <c:pt idx="47">
                  <c:v>525</c:v>
                </c:pt>
                <c:pt idx="48">
                  <c:v>532</c:v>
                </c:pt>
                <c:pt idx="49">
                  <c:v>536</c:v>
                </c:pt>
                <c:pt idx="50">
                  <c:v>544</c:v>
                </c:pt>
                <c:pt idx="51">
                  <c:v>558</c:v>
                </c:pt>
                <c:pt idx="52">
                  <c:v>561</c:v>
                </c:pt>
                <c:pt idx="53">
                  <c:v>564</c:v>
                </c:pt>
                <c:pt idx="54">
                  <c:v>568</c:v>
                </c:pt>
                <c:pt idx="55">
                  <c:v>570</c:v>
                </c:pt>
                <c:pt idx="56">
                  <c:v>580</c:v>
                </c:pt>
                <c:pt idx="57">
                  <c:v>581</c:v>
                </c:pt>
                <c:pt idx="58">
                  <c:v>584</c:v>
                </c:pt>
                <c:pt idx="59">
                  <c:v>587</c:v>
                </c:pt>
                <c:pt idx="60">
                  <c:v>590</c:v>
                </c:pt>
                <c:pt idx="61">
                  <c:v>592</c:v>
                </c:pt>
                <c:pt idx="62">
                  <c:v>597</c:v>
                </c:pt>
                <c:pt idx="63">
                  <c:v>599</c:v>
                </c:pt>
                <c:pt idx="64">
                  <c:v>611</c:v>
                </c:pt>
                <c:pt idx="65">
                  <c:v>619</c:v>
                </c:pt>
                <c:pt idx="66">
                  <c:v>624</c:v>
                </c:pt>
                <c:pt idx="67">
                  <c:v>625</c:v>
                </c:pt>
                <c:pt idx="68">
                  <c:v>628</c:v>
                </c:pt>
                <c:pt idx="69">
                  <c:v>630</c:v>
                </c:pt>
                <c:pt idx="70">
                  <c:v>631</c:v>
                </c:pt>
                <c:pt idx="71">
                  <c:v>632</c:v>
                </c:pt>
                <c:pt idx="72">
                  <c:v>634</c:v>
                </c:pt>
                <c:pt idx="73">
                  <c:v>638</c:v>
                </c:pt>
                <c:pt idx="74">
                  <c:v>638</c:v>
                </c:pt>
                <c:pt idx="75">
                  <c:v>639</c:v>
                </c:pt>
                <c:pt idx="76">
                  <c:v>643</c:v>
                </c:pt>
                <c:pt idx="77">
                  <c:v>644</c:v>
                </c:pt>
                <c:pt idx="78">
                  <c:v>647</c:v>
                </c:pt>
                <c:pt idx="79">
                  <c:v>655</c:v>
                </c:pt>
                <c:pt idx="80">
                  <c:v>657</c:v>
                </c:pt>
                <c:pt idx="81">
                  <c:v>661</c:v>
                </c:pt>
                <c:pt idx="82">
                  <c:v>665</c:v>
                </c:pt>
                <c:pt idx="83">
                  <c:v>671</c:v>
                </c:pt>
                <c:pt idx="84" formatCode="0">
                  <c:v>672</c:v>
                </c:pt>
                <c:pt idx="85">
                  <c:v>675</c:v>
                </c:pt>
                <c:pt idx="86">
                  <c:v>678</c:v>
                </c:pt>
                <c:pt idx="87">
                  <c:v>690</c:v>
                </c:pt>
                <c:pt idx="88">
                  <c:v>691</c:v>
                </c:pt>
                <c:pt idx="89">
                  <c:v>696</c:v>
                </c:pt>
                <c:pt idx="90">
                  <c:v>697</c:v>
                </c:pt>
                <c:pt idx="91">
                  <c:v>701</c:v>
                </c:pt>
                <c:pt idx="92">
                  <c:v>703</c:v>
                </c:pt>
                <c:pt idx="93">
                  <c:v>709</c:v>
                </c:pt>
                <c:pt idx="94">
                  <c:v>712</c:v>
                </c:pt>
                <c:pt idx="95">
                  <c:v>713</c:v>
                </c:pt>
                <c:pt idx="96">
                  <c:v>715</c:v>
                </c:pt>
                <c:pt idx="97">
                  <c:v>715</c:v>
                </c:pt>
                <c:pt idx="98">
                  <c:v>715</c:v>
                </c:pt>
                <c:pt idx="99" formatCode="0">
                  <c:v>720</c:v>
                </c:pt>
                <c:pt idx="100">
                  <c:v>721</c:v>
                </c:pt>
                <c:pt idx="101">
                  <c:v>722</c:v>
                </c:pt>
                <c:pt idx="102">
                  <c:v>725</c:v>
                </c:pt>
                <c:pt idx="103">
                  <c:v>726</c:v>
                </c:pt>
                <c:pt idx="104">
                  <c:v>728</c:v>
                </c:pt>
                <c:pt idx="105">
                  <c:v>728</c:v>
                </c:pt>
                <c:pt idx="106">
                  <c:v>728</c:v>
                </c:pt>
                <c:pt idx="107">
                  <c:v>730</c:v>
                </c:pt>
                <c:pt idx="108">
                  <c:v>730</c:v>
                </c:pt>
                <c:pt idx="109">
                  <c:v>731</c:v>
                </c:pt>
                <c:pt idx="110">
                  <c:v>731</c:v>
                </c:pt>
                <c:pt idx="111">
                  <c:v>732</c:v>
                </c:pt>
                <c:pt idx="112">
                  <c:v>733</c:v>
                </c:pt>
                <c:pt idx="113">
                  <c:v>734</c:v>
                </c:pt>
                <c:pt idx="114">
                  <c:v>735</c:v>
                </c:pt>
                <c:pt idx="115">
                  <c:v>736</c:v>
                </c:pt>
                <c:pt idx="116">
                  <c:v>736</c:v>
                </c:pt>
                <c:pt idx="117">
                  <c:v>736</c:v>
                </c:pt>
                <c:pt idx="118">
                  <c:v>736</c:v>
                </c:pt>
                <c:pt idx="119">
                  <c:v>736</c:v>
                </c:pt>
                <c:pt idx="120">
                  <c:v>736</c:v>
                </c:pt>
                <c:pt idx="121">
                  <c:v>738</c:v>
                </c:pt>
                <c:pt idx="122">
                  <c:v>739</c:v>
                </c:pt>
                <c:pt idx="123">
                  <c:v>740</c:v>
                </c:pt>
                <c:pt idx="124">
                  <c:v>743</c:v>
                </c:pt>
                <c:pt idx="125">
                  <c:v>743</c:v>
                </c:pt>
                <c:pt idx="126">
                  <c:v>743</c:v>
                </c:pt>
                <c:pt idx="127">
                  <c:v>744</c:v>
                </c:pt>
                <c:pt idx="128">
                  <c:v>744</c:v>
                </c:pt>
                <c:pt idx="129">
                  <c:v>744</c:v>
                </c:pt>
                <c:pt idx="130">
                  <c:v>746</c:v>
                </c:pt>
                <c:pt idx="131">
                  <c:v>746</c:v>
                </c:pt>
                <c:pt idx="132">
                  <c:v>748</c:v>
                </c:pt>
                <c:pt idx="133">
                  <c:v>755</c:v>
                </c:pt>
                <c:pt idx="134">
                  <c:v>763</c:v>
                </c:pt>
                <c:pt idx="135">
                  <c:v>769</c:v>
                </c:pt>
                <c:pt idx="136">
                  <c:v>775</c:v>
                </c:pt>
                <c:pt idx="137">
                  <c:v>789</c:v>
                </c:pt>
                <c:pt idx="138">
                  <c:v>795</c:v>
                </c:pt>
                <c:pt idx="139">
                  <c:v>801</c:v>
                </c:pt>
                <c:pt idx="140">
                  <c:v>804</c:v>
                </c:pt>
                <c:pt idx="141">
                  <c:v>807</c:v>
                </c:pt>
                <c:pt idx="142">
                  <c:v>813</c:v>
                </c:pt>
                <c:pt idx="143">
                  <c:v>819</c:v>
                </c:pt>
                <c:pt idx="144">
                  <c:v>826</c:v>
                </c:pt>
                <c:pt idx="145">
                  <c:v>831</c:v>
                </c:pt>
                <c:pt idx="146">
                  <c:v>839</c:v>
                </c:pt>
                <c:pt idx="147">
                  <c:v>847</c:v>
                </c:pt>
                <c:pt idx="148">
                  <c:v>855</c:v>
                </c:pt>
                <c:pt idx="149">
                  <c:v>863</c:v>
                </c:pt>
                <c:pt idx="150">
                  <c:v>867</c:v>
                </c:pt>
                <c:pt idx="151">
                  <c:v>871</c:v>
                </c:pt>
                <c:pt idx="152">
                  <c:v>876</c:v>
                </c:pt>
                <c:pt idx="153">
                  <c:v>884</c:v>
                </c:pt>
                <c:pt idx="154">
                  <c:v>894</c:v>
                </c:pt>
                <c:pt idx="155">
                  <c:v>900</c:v>
                </c:pt>
                <c:pt idx="156">
                  <c:v>905</c:v>
                </c:pt>
                <c:pt idx="157">
                  <c:v>909</c:v>
                </c:pt>
                <c:pt idx="158">
                  <c:v>916</c:v>
                </c:pt>
                <c:pt idx="159">
                  <c:v>922</c:v>
                </c:pt>
                <c:pt idx="160">
                  <c:v>922</c:v>
                </c:pt>
                <c:pt idx="161">
                  <c:v>948</c:v>
                </c:pt>
                <c:pt idx="162">
                  <c:v>954</c:v>
                </c:pt>
                <c:pt idx="163">
                  <c:v>958</c:v>
                </c:pt>
                <c:pt idx="164">
                  <c:v>961</c:v>
                </c:pt>
                <c:pt idx="165">
                  <c:v>966</c:v>
                </c:pt>
                <c:pt idx="166">
                  <c:v>971</c:v>
                </c:pt>
                <c:pt idx="167">
                  <c:v>972</c:v>
                </c:pt>
                <c:pt idx="168">
                  <c:v>975</c:v>
                </c:pt>
                <c:pt idx="169">
                  <c:v>984</c:v>
                </c:pt>
                <c:pt idx="170">
                  <c:v>991</c:v>
                </c:pt>
                <c:pt idx="171">
                  <c:v>998</c:v>
                </c:pt>
                <c:pt idx="172">
                  <c:v>1013</c:v>
                </c:pt>
                <c:pt idx="173">
                  <c:v>1022</c:v>
                </c:pt>
                <c:pt idx="174">
                  <c:v>1027</c:v>
                </c:pt>
                <c:pt idx="175">
                  <c:v>1029</c:v>
                </c:pt>
                <c:pt idx="176">
                  <c:v>1030</c:v>
                </c:pt>
                <c:pt idx="177">
                  <c:v>1037</c:v>
                </c:pt>
                <c:pt idx="178">
                  <c:v>1041</c:v>
                </c:pt>
                <c:pt idx="179">
                  <c:v>1053</c:v>
                </c:pt>
                <c:pt idx="180">
                  <c:v>1056</c:v>
                </c:pt>
                <c:pt idx="181">
                  <c:v>1059</c:v>
                </c:pt>
                <c:pt idx="182">
                  <c:v>1059</c:v>
                </c:pt>
                <c:pt idx="183">
                  <c:v>1061</c:v>
                </c:pt>
                <c:pt idx="184">
                  <c:v>1064</c:v>
                </c:pt>
                <c:pt idx="185">
                  <c:v>1070</c:v>
                </c:pt>
                <c:pt idx="186">
                  <c:v>1080</c:v>
                </c:pt>
              </c:numCache>
            </c:numRef>
          </c:val>
          <c:smooth val="0"/>
          <c:extLst>
            <c:ext xmlns:c16="http://schemas.microsoft.com/office/drawing/2014/chart" uri="{C3380CC4-5D6E-409C-BE32-E72D297353CC}">
              <c16:uniqueId val="{00000008-6817-439F-B84A-61A2388749AB}"/>
            </c:ext>
          </c:extLst>
        </c:ser>
        <c:ser>
          <c:idx val="10"/>
          <c:order val="12"/>
          <c:tx>
            <c:strRef>
              <c:f>Provinces!$C$61</c:f>
              <c:strCache>
                <c:ptCount val="1"/>
                <c:pt idx="0">
                  <c:v>Friesland</c:v>
                </c:pt>
              </c:strCache>
            </c:strRef>
          </c:tx>
          <c:spPr>
            <a:ln w="38100" cap="rnd">
              <a:solidFill>
                <a:schemeClr val="accent6"/>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Provinces!$D$61:$HQ$61</c15:sqref>
                  </c15:fullRef>
                </c:ext>
              </c:extLst>
              <c:f>Provinces!$D$61:$GN$61</c:f>
              <c:numCache>
                <c:formatCode>General</c:formatCode>
                <c:ptCount val="193"/>
                <c:pt idx="2">
                  <c:v>4</c:v>
                </c:pt>
                <c:pt idx="3">
                  <c:v>6</c:v>
                </c:pt>
                <c:pt idx="4">
                  <c:v>8</c:v>
                </c:pt>
                <c:pt idx="5">
                  <c:v>9</c:v>
                </c:pt>
                <c:pt idx="6">
                  <c:v>11</c:v>
                </c:pt>
                <c:pt idx="7">
                  <c:v>15</c:v>
                </c:pt>
                <c:pt idx="8">
                  <c:v>5</c:v>
                </c:pt>
                <c:pt idx="9">
                  <c:v>8</c:v>
                </c:pt>
                <c:pt idx="10">
                  <c:v>8</c:v>
                </c:pt>
                <c:pt idx="11">
                  <c:v>9</c:v>
                </c:pt>
                <c:pt idx="12">
                  <c:v>11</c:v>
                </c:pt>
                <c:pt idx="13">
                  <c:v>14</c:v>
                </c:pt>
                <c:pt idx="14">
                  <c:v>15</c:v>
                </c:pt>
                <c:pt idx="15">
                  <c:v>19</c:v>
                </c:pt>
                <c:pt idx="16">
                  <c:v>21</c:v>
                </c:pt>
                <c:pt idx="17">
                  <c:v>39</c:v>
                </c:pt>
                <c:pt idx="18">
                  <c:v>33</c:v>
                </c:pt>
                <c:pt idx="19">
                  <c:v>34</c:v>
                </c:pt>
                <c:pt idx="20">
                  <c:v>39</c:v>
                </c:pt>
                <c:pt idx="21">
                  <c:v>42</c:v>
                </c:pt>
                <c:pt idx="22">
                  <c:v>52</c:v>
                </c:pt>
                <c:pt idx="23">
                  <c:v>70</c:v>
                </c:pt>
                <c:pt idx="24">
                  <c:v>82</c:v>
                </c:pt>
                <c:pt idx="25">
                  <c:v>96</c:v>
                </c:pt>
                <c:pt idx="26">
                  <c:v>119</c:v>
                </c:pt>
                <c:pt idx="27">
                  <c:v>124</c:v>
                </c:pt>
                <c:pt idx="28">
                  <c:v>131</c:v>
                </c:pt>
                <c:pt idx="29">
                  <c:v>145</c:v>
                </c:pt>
                <c:pt idx="30" formatCode="0">
                  <c:v>166</c:v>
                </c:pt>
                <c:pt idx="31" formatCode="0">
                  <c:v>182</c:v>
                </c:pt>
                <c:pt idx="32" formatCode="0">
                  <c:v>199</c:v>
                </c:pt>
                <c:pt idx="33">
                  <c:v>217</c:v>
                </c:pt>
                <c:pt idx="34">
                  <c:v>225</c:v>
                </c:pt>
                <c:pt idx="35">
                  <c:v>230</c:v>
                </c:pt>
                <c:pt idx="36">
                  <c:v>263</c:v>
                </c:pt>
                <c:pt idx="37">
                  <c:v>300</c:v>
                </c:pt>
                <c:pt idx="38">
                  <c:v>332</c:v>
                </c:pt>
                <c:pt idx="39">
                  <c:v>347</c:v>
                </c:pt>
                <c:pt idx="40">
                  <c:v>365</c:v>
                </c:pt>
                <c:pt idx="41">
                  <c:v>378</c:v>
                </c:pt>
                <c:pt idx="42">
                  <c:v>386</c:v>
                </c:pt>
                <c:pt idx="43">
                  <c:v>396</c:v>
                </c:pt>
                <c:pt idx="44">
                  <c:v>426</c:v>
                </c:pt>
                <c:pt idx="45">
                  <c:v>448</c:v>
                </c:pt>
                <c:pt idx="46">
                  <c:v>458</c:v>
                </c:pt>
                <c:pt idx="47">
                  <c:v>472</c:v>
                </c:pt>
                <c:pt idx="48">
                  <c:v>475</c:v>
                </c:pt>
                <c:pt idx="49">
                  <c:v>481</c:v>
                </c:pt>
                <c:pt idx="50">
                  <c:v>493</c:v>
                </c:pt>
                <c:pt idx="51">
                  <c:v>501</c:v>
                </c:pt>
                <c:pt idx="52">
                  <c:v>513</c:v>
                </c:pt>
                <c:pt idx="53">
                  <c:v>517</c:v>
                </c:pt>
                <c:pt idx="54">
                  <c:v>521</c:v>
                </c:pt>
                <c:pt idx="55">
                  <c:v>522</c:v>
                </c:pt>
                <c:pt idx="56">
                  <c:v>525</c:v>
                </c:pt>
                <c:pt idx="57">
                  <c:v>528</c:v>
                </c:pt>
                <c:pt idx="58">
                  <c:v>531</c:v>
                </c:pt>
                <c:pt idx="59">
                  <c:v>534</c:v>
                </c:pt>
                <c:pt idx="60">
                  <c:v>539</c:v>
                </c:pt>
                <c:pt idx="61">
                  <c:v>539</c:v>
                </c:pt>
                <c:pt idx="62">
                  <c:v>541</c:v>
                </c:pt>
                <c:pt idx="63">
                  <c:v>541</c:v>
                </c:pt>
                <c:pt idx="64">
                  <c:v>546</c:v>
                </c:pt>
                <c:pt idx="65">
                  <c:v>549</c:v>
                </c:pt>
                <c:pt idx="66">
                  <c:v>568</c:v>
                </c:pt>
                <c:pt idx="67">
                  <c:v>572</c:v>
                </c:pt>
                <c:pt idx="68">
                  <c:v>577</c:v>
                </c:pt>
                <c:pt idx="69">
                  <c:v>583</c:v>
                </c:pt>
                <c:pt idx="70">
                  <c:v>589</c:v>
                </c:pt>
                <c:pt idx="71">
                  <c:v>591</c:v>
                </c:pt>
                <c:pt idx="72">
                  <c:v>593</c:v>
                </c:pt>
                <c:pt idx="73">
                  <c:v>595</c:v>
                </c:pt>
                <c:pt idx="74">
                  <c:v>597</c:v>
                </c:pt>
                <c:pt idx="75">
                  <c:v>598</c:v>
                </c:pt>
                <c:pt idx="76">
                  <c:v>600</c:v>
                </c:pt>
                <c:pt idx="77">
                  <c:v>600</c:v>
                </c:pt>
                <c:pt idx="78">
                  <c:v>602</c:v>
                </c:pt>
                <c:pt idx="79">
                  <c:v>604</c:v>
                </c:pt>
                <c:pt idx="80">
                  <c:v>606</c:v>
                </c:pt>
                <c:pt idx="81">
                  <c:v>606</c:v>
                </c:pt>
                <c:pt idx="82">
                  <c:v>607</c:v>
                </c:pt>
                <c:pt idx="83">
                  <c:v>607</c:v>
                </c:pt>
                <c:pt idx="84" formatCode="0">
                  <c:v>607</c:v>
                </c:pt>
                <c:pt idx="85">
                  <c:v>608</c:v>
                </c:pt>
                <c:pt idx="86">
                  <c:v>608</c:v>
                </c:pt>
                <c:pt idx="87">
                  <c:v>610</c:v>
                </c:pt>
                <c:pt idx="88">
                  <c:v>611</c:v>
                </c:pt>
                <c:pt idx="89">
                  <c:v>611</c:v>
                </c:pt>
                <c:pt idx="90">
                  <c:v>611</c:v>
                </c:pt>
                <c:pt idx="91">
                  <c:v>611</c:v>
                </c:pt>
                <c:pt idx="92">
                  <c:v>611</c:v>
                </c:pt>
                <c:pt idx="93">
                  <c:v>614</c:v>
                </c:pt>
                <c:pt idx="94">
                  <c:v>615</c:v>
                </c:pt>
                <c:pt idx="95">
                  <c:v>615</c:v>
                </c:pt>
                <c:pt idx="96">
                  <c:v>616</c:v>
                </c:pt>
                <c:pt idx="97">
                  <c:v>616</c:v>
                </c:pt>
                <c:pt idx="98">
                  <c:v>618</c:v>
                </c:pt>
                <c:pt idx="99" formatCode="0">
                  <c:v>619</c:v>
                </c:pt>
                <c:pt idx="100">
                  <c:v>621</c:v>
                </c:pt>
                <c:pt idx="101">
                  <c:v>625</c:v>
                </c:pt>
                <c:pt idx="102">
                  <c:v>629</c:v>
                </c:pt>
                <c:pt idx="103">
                  <c:v>629</c:v>
                </c:pt>
                <c:pt idx="104">
                  <c:v>630</c:v>
                </c:pt>
                <c:pt idx="105">
                  <c:v>630</c:v>
                </c:pt>
                <c:pt idx="106">
                  <c:v>632</c:v>
                </c:pt>
                <c:pt idx="107">
                  <c:v>632</c:v>
                </c:pt>
                <c:pt idx="108">
                  <c:v>633</c:v>
                </c:pt>
                <c:pt idx="109">
                  <c:v>632</c:v>
                </c:pt>
                <c:pt idx="110">
                  <c:v>632</c:v>
                </c:pt>
                <c:pt idx="111">
                  <c:v>632</c:v>
                </c:pt>
                <c:pt idx="112">
                  <c:v>632</c:v>
                </c:pt>
                <c:pt idx="113">
                  <c:v>633</c:v>
                </c:pt>
                <c:pt idx="114">
                  <c:v>635</c:v>
                </c:pt>
                <c:pt idx="115">
                  <c:v>635</c:v>
                </c:pt>
                <c:pt idx="116">
                  <c:v>636</c:v>
                </c:pt>
                <c:pt idx="117">
                  <c:v>636</c:v>
                </c:pt>
                <c:pt idx="118">
                  <c:v>636</c:v>
                </c:pt>
                <c:pt idx="119">
                  <c:v>633</c:v>
                </c:pt>
                <c:pt idx="120">
                  <c:v>633</c:v>
                </c:pt>
                <c:pt idx="121">
                  <c:v>635</c:v>
                </c:pt>
                <c:pt idx="122">
                  <c:v>635</c:v>
                </c:pt>
                <c:pt idx="123">
                  <c:v>636</c:v>
                </c:pt>
                <c:pt idx="124">
                  <c:v>637</c:v>
                </c:pt>
                <c:pt idx="125">
                  <c:v>637</c:v>
                </c:pt>
                <c:pt idx="126">
                  <c:v>637</c:v>
                </c:pt>
                <c:pt idx="127">
                  <c:v>638</c:v>
                </c:pt>
                <c:pt idx="128">
                  <c:v>638</c:v>
                </c:pt>
                <c:pt idx="129">
                  <c:v>639</c:v>
                </c:pt>
                <c:pt idx="130">
                  <c:v>639</c:v>
                </c:pt>
                <c:pt idx="131">
                  <c:v>640</c:v>
                </c:pt>
                <c:pt idx="132">
                  <c:v>640</c:v>
                </c:pt>
                <c:pt idx="133">
                  <c:v>641</c:v>
                </c:pt>
                <c:pt idx="134">
                  <c:v>641</c:v>
                </c:pt>
                <c:pt idx="135">
                  <c:v>643</c:v>
                </c:pt>
                <c:pt idx="136">
                  <c:v>644</c:v>
                </c:pt>
                <c:pt idx="137">
                  <c:v>645</c:v>
                </c:pt>
                <c:pt idx="138">
                  <c:v>645</c:v>
                </c:pt>
                <c:pt idx="139">
                  <c:v>645</c:v>
                </c:pt>
                <c:pt idx="140">
                  <c:v>645</c:v>
                </c:pt>
                <c:pt idx="141">
                  <c:v>647</c:v>
                </c:pt>
                <c:pt idx="142">
                  <c:v>647</c:v>
                </c:pt>
                <c:pt idx="143">
                  <c:v>649</c:v>
                </c:pt>
                <c:pt idx="144">
                  <c:v>649</c:v>
                </c:pt>
                <c:pt idx="145">
                  <c:v>649</c:v>
                </c:pt>
                <c:pt idx="146">
                  <c:v>650</c:v>
                </c:pt>
                <c:pt idx="147">
                  <c:v>650</c:v>
                </c:pt>
                <c:pt idx="148">
                  <c:v>651</c:v>
                </c:pt>
                <c:pt idx="149">
                  <c:v>652</c:v>
                </c:pt>
                <c:pt idx="150">
                  <c:v>654</c:v>
                </c:pt>
                <c:pt idx="151">
                  <c:v>655</c:v>
                </c:pt>
                <c:pt idx="152">
                  <c:v>659</c:v>
                </c:pt>
                <c:pt idx="153">
                  <c:v>660</c:v>
                </c:pt>
                <c:pt idx="154">
                  <c:v>659</c:v>
                </c:pt>
                <c:pt idx="155">
                  <c:v>659</c:v>
                </c:pt>
                <c:pt idx="156">
                  <c:v>659</c:v>
                </c:pt>
                <c:pt idx="157">
                  <c:v>660</c:v>
                </c:pt>
                <c:pt idx="158">
                  <c:v>663</c:v>
                </c:pt>
                <c:pt idx="159">
                  <c:v>665</c:v>
                </c:pt>
                <c:pt idx="160">
                  <c:v>679</c:v>
                </c:pt>
                <c:pt idx="161">
                  <c:v>693</c:v>
                </c:pt>
                <c:pt idx="162">
                  <c:v>704</c:v>
                </c:pt>
                <c:pt idx="163">
                  <c:v>713</c:v>
                </c:pt>
                <c:pt idx="164">
                  <c:v>723</c:v>
                </c:pt>
                <c:pt idx="165">
                  <c:v>728</c:v>
                </c:pt>
                <c:pt idx="166">
                  <c:v>734</c:v>
                </c:pt>
                <c:pt idx="167">
                  <c:v>745</c:v>
                </c:pt>
                <c:pt idx="168">
                  <c:v>757</c:v>
                </c:pt>
                <c:pt idx="169">
                  <c:v>765</c:v>
                </c:pt>
                <c:pt idx="170">
                  <c:v>769</c:v>
                </c:pt>
                <c:pt idx="171">
                  <c:v>773</c:v>
                </c:pt>
                <c:pt idx="172">
                  <c:v>779</c:v>
                </c:pt>
                <c:pt idx="173">
                  <c:v>786</c:v>
                </c:pt>
                <c:pt idx="174">
                  <c:v>791</c:v>
                </c:pt>
                <c:pt idx="175">
                  <c:v>795</c:v>
                </c:pt>
                <c:pt idx="176">
                  <c:v>803</c:v>
                </c:pt>
                <c:pt idx="177">
                  <c:v>806</c:v>
                </c:pt>
                <c:pt idx="178">
                  <c:v>809</c:v>
                </c:pt>
                <c:pt idx="179">
                  <c:v>816</c:v>
                </c:pt>
                <c:pt idx="180">
                  <c:v>821</c:v>
                </c:pt>
                <c:pt idx="181">
                  <c:v>826</c:v>
                </c:pt>
                <c:pt idx="182">
                  <c:v>827</c:v>
                </c:pt>
                <c:pt idx="183">
                  <c:v>829</c:v>
                </c:pt>
                <c:pt idx="184">
                  <c:v>834</c:v>
                </c:pt>
                <c:pt idx="185">
                  <c:v>840</c:v>
                </c:pt>
                <c:pt idx="186">
                  <c:v>842</c:v>
                </c:pt>
              </c:numCache>
            </c:numRef>
          </c:val>
          <c:smooth val="0"/>
          <c:extLst>
            <c:ext xmlns:c16="http://schemas.microsoft.com/office/drawing/2014/chart" uri="{C3380CC4-5D6E-409C-BE32-E72D297353CC}">
              <c16:uniqueId val="{00000009-6817-439F-B84A-61A2388749AB}"/>
            </c:ext>
          </c:extLst>
        </c:ser>
        <c:ser>
          <c:idx val="11"/>
          <c:order val="13"/>
          <c:tx>
            <c:strRef>
              <c:f>Provinces!$C$62</c:f>
              <c:strCache>
                <c:ptCount val="1"/>
                <c:pt idx="0">
                  <c:v>Groningen</c:v>
                </c:pt>
              </c:strCache>
            </c:strRef>
          </c:tx>
          <c:spPr>
            <a:ln w="38100" cap="rnd">
              <a:solidFill>
                <a:schemeClr val="accent6">
                  <a:lumMod val="75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Provinces!$D$62:$HQ$62</c15:sqref>
                  </c15:fullRef>
                </c:ext>
              </c:extLst>
              <c:f>Provinces!$D$62:$GN$62</c:f>
              <c:numCache>
                <c:formatCode>General</c:formatCode>
                <c:ptCount val="193"/>
                <c:pt idx="0">
                  <c:v>2</c:v>
                </c:pt>
                <c:pt idx="1">
                  <c:v>2</c:v>
                </c:pt>
                <c:pt idx="2">
                  <c:v>3</c:v>
                </c:pt>
                <c:pt idx="3">
                  <c:v>3</c:v>
                </c:pt>
                <c:pt idx="4">
                  <c:v>3</c:v>
                </c:pt>
                <c:pt idx="5">
                  <c:v>8</c:v>
                </c:pt>
                <c:pt idx="6">
                  <c:v>10</c:v>
                </c:pt>
                <c:pt idx="7">
                  <c:v>12</c:v>
                </c:pt>
                <c:pt idx="8">
                  <c:v>12</c:v>
                </c:pt>
                <c:pt idx="9">
                  <c:v>13</c:v>
                </c:pt>
                <c:pt idx="10">
                  <c:v>4</c:v>
                </c:pt>
                <c:pt idx="11">
                  <c:v>5</c:v>
                </c:pt>
                <c:pt idx="12">
                  <c:v>10</c:v>
                </c:pt>
                <c:pt idx="13">
                  <c:v>11</c:v>
                </c:pt>
                <c:pt idx="14">
                  <c:v>11</c:v>
                </c:pt>
                <c:pt idx="15">
                  <c:v>15</c:v>
                </c:pt>
                <c:pt idx="16">
                  <c:v>29</c:v>
                </c:pt>
                <c:pt idx="17">
                  <c:v>44</c:v>
                </c:pt>
                <c:pt idx="18">
                  <c:v>48</c:v>
                </c:pt>
                <c:pt idx="19">
                  <c:v>58</c:v>
                </c:pt>
                <c:pt idx="20">
                  <c:v>69</c:v>
                </c:pt>
                <c:pt idx="21">
                  <c:v>69</c:v>
                </c:pt>
                <c:pt idx="22">
                  <c:v>83</c:v>
                </c:pt>
                <c:pt idx="23">
                  <c:v>113</c:v>
                </c:pt>
                <c:pt idx="24">
                  <c:v>124</c:v>
                </c:pt>
                <c:pt idx="25">
                  <c:v>135</c:v>
                </c:pt>
                <c:pt idx="26">
                  <c:v>143</c:v>
                </c:pt>
                <c:pt idx="27">
                  <c:v>148</c:v>
                </c:pt>
                <c:pt idx="28">
                  <c:v>159</c:v>
                </c:pt>
                <c:pt idx="29">
                  <c:v>167</c:v>
                </c:pt>
                <c:pt idx="30" formatCode="0">
                  <c:v>173</c:v>
                </c:pt>
                <c:pt idx="31" formatCode="0">
                  <c:v>179</c:v>
                </c:pt>
                <c:pt idx="32" formatCode="0">
                  <c:v>186</c:v>
                </c:pt>
                <c:pt idx="33">
                  <c:v>199</c:v>
                </c:pt>
                <c:pt idx="34">
                  <c:v>203</c:v>
                </c:pt>
                <c:pt idx="35">
                  <c:v>210</c:v>
                </c:pt>
                <c:pt idx="36">
                  <c:v>223</c:v>
                </c:pt>
                <c:pt idx="37">
                  <c:v>231</c:v>
                </c:pt>
                <c:pt idx="38">
                  <c:v>243</c:v>
                </c:pt>
                <c:pt idx="39">
                  <c:v>257</c:v>
                </c:pt>
                <c:pt idx="40">
                  <c:v>267</c:v>
                </c:pt>
                <c:pt idx="41">
                  <c:v>275</c:v>
                </c:pt>
                <c:pt idx="42">
                  <c:v>276</c:v>
                </c:pt>
                <c:pt idx="43">
                  <c:v>281</c:v>
                </c:pt>
                <c:pt idx="44">
                  <c:v>286</c:v>
                </c:pt>
                <c:pt idx="45">
                  <c:v>292</c:v>
                </c:pt>
                <c:pt idx="46">
                  <c:v>295</c:v>
                </c:pt>
                <c:pt idx="47">
                  <c:v>300</c:v>
                </c:pt>
                <c:pt idx="48">
                  <c:v>304</c:v>
                </c:pt>
                <c:pt idx="49">
                  <c:v>308</c:v>
                </c:pt>
                <c:pt idx="50">
                  <c:v>311</c:v>
                </c:pt>
                <c:pt idx="51">
                  <c:v>315</c:v>
                </c:pt>
                <c:pt idx="52">
                  <c:v>324</c:v>
                </c:pt>
                <c:pt idx="53">
                  <c:v>327</c:v>
                </c:pt>
                <c:pt idx="54">
                  <c:v>327</c:v>
                </c:pt>
                <c:pt idx="55">
                  <c:v>327</c:v>
                </c:pt>
                <c:pt idx="56">
                  <c:v>327</c:v>
                </c:pt>
                <c:pt idx="57">
                  <c:v>328</c:v>
                </c:pt>
                <c:pt idx="58">
                  <c:v>331</c:v>
                </c:pt>
                <c:pt idx="59">
                  <c:v>334</c:v>
                </c:pt>
                <c:pt idx="60">
                  <c:v>334</c:v>
                </c:pt>
                <c:pt idx="61">
                  <c:v>334</c:v>
                </c:pt>
                <c:pt idx="62">
                  <c:v>335</c:v>
                </c:pt>
                <c:pt idx="63">
                  <c:v>338</c:v>
                </c:pt>
                <c:pt idx="64">
                  <c:v>339</c:v>
                </c:pt>
                <c:pt idx="65">
                  <c:v>340</c:v>
                </c:pt>
                <c:pt idx="66">
                  <c:v>340</c:v>
                </c:pt>
                <c:pt idx="67">
                  <c:v>340</c:v>
                </c:pt>
                <c:pt idx="68">
                  <c:v>341</c:v>
                </c:pt>
                <c:pt idx="69">
                  <c:v>344</c:v>
                </c:pt>
                <c:pt idx="70">
                  <c:v>344</c:v>
                </c:pt>
                <c:pt idx="71">
                  <c:v>344</c:v>
                </c:pt>
                <c:pt idx="72">
                  <c:v>345</c:v>
                </c:pt>
                <c:pt idx="73">
                  <c:v>345</c:v>
                </c:pt>
                <c:pt idx="74">
                  <c:v>345</c:v>
                </c:pt>
                <c:pt idx="75">
                  <c:v>345</c:v>
                </c:pt>
                <c:pt idx="76">
                  <c:v>345</c:v>
                </c:pt>
                <c:pt idx="77">
                  <c:v>345</c:v>
                </c:pt>
                <c:pt idx="78">
                  <c:v>345</c:v>
                </c:pt>
                <c:pt idx="79">
                  <c:v>347</c:v>
                </c:pt>
                <c:pt idx="80">
                  <c:v>347</c:v>
                </c:pt>
                <c:pt idx="81">
                  <c:v>347</c:v>
                </c:pt>
                <c:pt idx="82">
                  <c:v>347</c:v>
                </c:pt>
                <c:pt idx="83">
                  <c:v>347</c:v>
                </c:pt>
                <c:pt idx="84" formatCode="0">
                  <c:v>347</c:v>
                </c:pt>
                <c:pt idx="85">
                  <c:v>347</c:v>
                </c:pt>
                <c:pt idx="86">
                  <c:v>348</c:v>
                </c:pt>
                <c:pt idx="87">
                  <c:v>348</c:v>
                </c:pt>
                <c:pt idx="88">
                  <c:v>349</c:v>
                </c:pt>
                <c:pt idx="89">
                  <c:v>350</c:v>
                </c:pt>
                <c:pt idx="90">
                  <c:v>350</c:v>
                </c:pt>
                <c:pt idx="91">
                  <c:v>350</c:v>
                </c:pt>
                <c:pt idx="92">
                  <c:v>350</c:v>
                </c:pt>
                <c:pt idx="93">
                  <c:v>351</c:v>
                </c:pt>
                <c:pt idx="94">
                  <c:v>351</c:v>
                </c:pt>
                <c:pt idx="95">
                  <c:v>353</c:v>
                </c:pt>
                <c:pt idx="96">
                  <c:v>353</c:v>
                </c:pt>
                <c:pt idx="97">
                  <c:v>353</c:v>
                </c:pt>
                <c:pt idx="98">
                  <c:v>353</c:v>
                </c:pt>
                <c:pt idx="99" formatCode="0">
                  <c:v>353</c:v>
                </c:pt>
                <c:pt idx="100">
                  <c:v>354</c:v>
                </c:pt>
                <c:pt idx="101">
                  <c:v>355</c:v>
                </c:pt>
                <c:pt idx="102">
                  <c:v>355</c:v>
                </c:pt>
                <c:pt idx="103">
                  <c:v>357</c:v>
                </c:pt>
                <c:pt idx="104">
                  <c:v>357</c:v>
                </c:pt>
                <c:pt idx="105">
                  <c:v>357</c:v>
                </c:pt>
                <c:pt idx="106">
                  <c:v>358</c:v>
                </c:pt>
                <c:pt idx="107">
                  <c:v>360</c:v>
                </c:pt>
                <c:pt idx="108">
                  <c:v>360</c:v>
                </c:pt>
                <c:pt idx="109">
                  <c:v>360</c:v>
                </c:pt>
                <c:pt idx="110">
                  <c:v>360</c:v>
                </c:pt>
                <c:pt idx="111">
                  <c:v>360</c:v>
                </c:pt>
                <c:pt idx="112">
                  <c:v>360</c:v>
                </c:pt>
                <c:pt idx="113">
                  <c:v>363</c:v>
                </c:pt>
                <c:pt idx="114">
                  <c:v>363</c:v>
                </c:pt>
                <c:pt idx="115">
                  <c:v>363</c:v>
                </c:pt>
                <c:pt idx="116">
                  <c:v>363</c:v>
                </c:pt>
                <c:pt idx="117">
                  <c:v>363</c:v>
                </c:pt>
                <c:pt idx="118">
                  <c:v>363</c:v>
                </c:pt>
                <c:pt idx="119">
                  <c:v>363</c:v>
                </c:pt>
                <c:pt idx="120">
                  <c:v>363</c:v>
                </c:pt>
                <c:pt idx="121">
                  <c:v>363</c:v>
                </c:pt>
                <c:pt idx="122">
                  <c:v>363</c:v>
                </c:pt>
                <c:pt idx="123">
                  <c:v>363</c:v>
                </c:pt>
                <c:pt idx="124">
                  <c:v>365</c:v>
                </c:pt>
                <c:pt idx="125">
                  <c:v>365</c:v>
                </c:pt>
                <c:pt idx="126">
                  <c:v>365</c:v>
                </c:pt>
                <c:pt idx="127">
                  <c:v>366</c:v>
                </c:pt>
                <c:pt idx="128">
                  <c:v>367</c:v>
                </c:pt>
                <c:pt idx="129">
                  <c:v>367</c:v>
                </c:pt>
                <c:pt idx="130">
                  <c:v>368</c:v>
                </c:pt>
                <c:pt idx="131">
                  <c:v>368</c:v>
                </c:pt>
                <c:pt idx="132">
                  <c:v>368</c:v>
                </c:pt>
                <c:pt idx="133">
                  <c:v>368</c:v>
                </c:pt>
                <c:pt idx="134">
                  <c:v>368</c:v>
                </c:pt>
                <c:pt idx="135">
                  <c:v>368</c:v>
                </c:pt>
                <c:pt idx="136">
                  <c:v>368</c:v>
                </c:pt>
                <c:pt idx="137">
                  <c:v>368</c:v>
                </c:pt>
                <c:pt idx="138">
                  <c:v>369</c:v>
                </c:pt>
                <c:pt idx="139">
                  <c:v>369</c:v>
                </c:pt>
                <c:pt idx="140">
                  <c:v>370</c:v>
                </c:pt>
                <c:pt idx="141">
                  <c:v>370</c:v>
                </c:pt>
                <c:pt idx="142">
                  <c:v>370</c:v>
                </c:pt>
                <c:pt idx="143">
                  <c:v>371</c:v>
                </c:pt>
                <c:pt idx="144">
                  <c:v>373</c:v>
                </c:pt>
                <c:pt idx="145">
                  <c:v>376</c:v>
                </c:pt>
                <c:pt idx="146">
                  <c:v>378</c:v>
                </c:pt>
                <c:pt idx="147">
                  <c:v>380</c:v>
                </c:pt>
                <c:pt idx="148">
                  <c:v>381</c:v>
                </c:pt>
                <c:pt idx="149">
                  <c:v>383</c:v>
                </c:pt>
                <c:pt idx="150">
                  <c:v>386</c:v>
                </c:pt>
                <c:pt idx="151">
                  <c:v>389</c:v>
                </c:pt>
                <c:pt idx="152">
                  <c:v>394</c:v>
                </c:pt>
                <c:pt idx="153">
                  <c:v>397</c:v>
                </c:pt>
                <c:pt idx="154">
                  <c:v>404</c:v>
                </c:pt>
                <c:pt idx="155">
                  <c:v>409</c:v>
                </c:pt>
                <c:pt idx="156">
                  <c:v>415</c:v>
                </c:pt>
                <c:pt idx="157">
                  <c:v>422</c:v>
                </c:pt>
                <c:pt idx="158">
                  <c:v>429</c:v>
                </c:pt>
                <c:pt idx="159">
                  <c:v>436</c:v>
                </c:pt>
                <c:pt idx="160">
                  <c:v>445</c:v>
                </c:pt>
                <c:pt idx="161">
                  <c:v>450</c:v>
                </c:pt>
                <c:pt idx="162">
                  <c:v>460</c:v>
                </c:pt>
                <c:pt idx="163">
                  <c:v>473</c:v>
                </c:pt>
                <c:pt idx="164">
                  <c:v>485</c:v>
                </c:pt>
                <c:pt idx="165">
                  <c:v>493</c:v>
                </c:pt>
                <c:pt idx="166">
                  <c:v>503</c:v>
                </c:pt>
                <c:pt idx="167">
                  <c:v>513</c:v>
                </c:pt>
                <c:pt idx="168">
                  <c:v>524</c:v>
                </c:pt>
                <c:pt idx="169">
                  <c:v>529</c:v>
                </c:pt>
                <c:pt idx="170">
                  <c:v>537</c:v>
                </c:pt>
                <c:pt idx="171">
                  <c:v>544</c:v>
                </c:pt>
                <c:pt idx="172">
                  <c:v>553</c:v>
                </c:pt>
                <c:pt idx="173">
                  <c:v>559</c:v>
                </c:pt>
                <c:pt idx="174">
                  <c:v>562</c:v>
                </c:pt>
                <c:pt idx="175">
                  <c:v>567</c:v>
                </c:pt>
                <c:pt idx="176">
                  <c:v>572</c:v>
                </c:pt>
                <c:pt idx="177">
                  <c:v>578</c:v>
                </c:pt>
                <c:pt idx="178">
                  <c:v>588</c:v>
                </c:pt>
                <c:pt idx="179">
                  <c:v>592</c:v>
                </c:pt>
                <c:pt idx="180">
                  <c:v>594</c:v>
                </c:pt>
                <c:pt idx="181">
                  <c:v>602</c:v>
                </c:pt>
                <c:pt idx="182">
                  <c:v>604</c:v>
                </c:pt>
                <c:pt idx="183">
                  <c:v>608</c:v>
                </c:pt>
                <c:pt idx="184">
                  <c:v>616</c:v>
                </c:pt>
                <c:pt idx="185">
                  <c:v>623</c:v>
                </c:pt>
                <c:pt idx="186">
                  <c:v>630</c:v>
                </c:pt>
              </c:numCache>
            </c:numRef>
          </c:val>
          <c:smooth val="0"/>
          <c:extLst>
            <c:ext xmlns:c16="http://schemas.microsoft.com/office/drawing/2014/chart" uri="{C3380CC4-5D6E-409C-BE32-E72D297353CC}">
              <c16:uniqueId val="{0000000A-6817-439F-B84A-61A2388749AB}"/>
            </c:ext>
          </c:extLst>
        </c:ser>
        <c:ser>
          <c:idx val="0"/>
          <c:order val="14"/>
          <c:tx>
            <c:strRef>
              <c:f>Provinces!$C$63</c:f>
              <c:strCache>
                <c:ptCount val="1"/>
                <c:pt idx="0">
                  <c:v>Drenthe</c:v>
                </c:pt>
              </c:strCache>
            </c:strRef>
          </c:tx>
          <c:spPr>
            <a:ln w="38100" cap="rnd">
              <a:solidFill>
                <a:schemeClr val="tx1">
                  <a:lumMod val="50000"/>
                  <a:lumOff val="50000"/>
                </a:schemeClr>
              </a:solidFill>
              <a:round/>
            </a:ln>
            <a:effectLst/>
          </c:spPr>
          <c:marker>
            <c:symbol val="none"/>
          </c:marker>
          <c:dLbls>
            <c:delete val="1"/>
          </c:dLbls>
          <c:cat>
            <c:numRef>
              <c:extLst>
                <c:ext xmlns:c15="http://schemas.microsoft.com/office/drawing/2012/chart" uri="{02D57815-91ED-43cb-92C2-25804820EDAC}">
                  <c15:fullRef>
                    <c15:sqref>Provinces!$D$50:$HQ$50</c15:sqref>
                  </c15:fullRef>
                </c:ext>
              </c:extLst>
              <c:f>Provinces!$D$50:$GN$50</c:f>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numCache>
            </c:numRef>
          </c:cat>
          <c:val>
            <c:numRef>
              <c:extLst>
                <c:ext xmlns:c15="http://schemas.microsoft.com/office/drawing/2012/chart" uri="{02D57815-91ED-43cb-92C2-25804820EDAC}">
                  <c15:fullRef>
                    <c15:sqref>Provinces!$D$63:$HQ$63</c15:sqref>
                  </c15:fullRef>
                </c:ext>
              </c:extLst>
              <c:f>Provinces!$D$63:$GN$63</c:f>
              <c:numCache>
                <c:formatCode>General</c:formatCode>
                <c:ptCount val="193"/>
                <c:pt idx="9">
                  <c:v>3</c:v>
                </c:pt>
                <c:pt idx="10">
                  <c:v>14</c:v>
                </c:pt>
                <c:pt idx="11">
                  <c:v>16</c:v>
                </c:pt>
                <c:pt idx="12">
                  <c:v>16</c:v>
                </c:pt>
                <c:pt idx="13">
                  <c:v>17</c:v>
                </c:pt>
                <c:pt idx="14">
                  <c:v>19</c:v>
                </c:pt>
                <c:pt idx="15">
                  <c:v>24</c:v>
                </c:pt>
                <c:pt idx="16">
                  <c:v>27</c:v>
                </c:pt>
                <c:pt idx="17">
                  <c:v>39</c:v>
                </c:pt>
                <c:pt idx="18">
                  <c:v>39</c:v>
                </c:pt>
                <c:pt idx="19">
                  <c:v>43</c:v>
                </c:pt>
                <c:pt idx="20">
                  <c:v>50</c:v>
                </c:pt>
                <c:pt idx="21">
                  <c:v>56</c:v>
                </c:pt>
                <c:pt idx="22">
                  <c:v>61</c:v>
                </c:pt>
                <c:pt idx="23">
                  <c:v>73</c:v>
                </c:pt>
                <c:pt idx="24">
                  <c:v>82</c:v>
                </c:pt>
                <c:pt idx="25">
                  <c:v>99</c:v>
                </c:pt>
                <c:pt idx="26">
                  <c:v>114</c:v>
                </c:pt>
                <c:pt idx="27">
                  <c:v>118</c:v>
                </c:pt>
                <c:pt idx="28">
                  <c:v>127</c:v>
                </c:pt>
                <c:pt idx="29">
                  <c:v>148</c:v>
                </c:pt>
                <c:pt idx="30" formatCode="0">
                  <c:v>163</c:v>
                </c:pt>
                <c:pt idx="31" formatCode="0">
                  <c:v>174</c:v>
                </c:pt>
                <c:pt idx="32" formatCode="0">
                  <c:v>194</c:v>
                </c:pt>
                <c:pt idx="33">
                  <c:v>210</c:v>
                </c:pt>
                <c:pt idx="34">
                  <c:v>218</c:v>
                </c:pt>
                <c:pt idx="35">
                  <c:v>221</c:v>
                </c:pt>
                <c:pt idx="36">
                  <c:v>235</c:v>
                </c:pt>
                <c:pt idx="37">
                  <c:v>253</c:v>
                </c:pt>
                <c:pt idx="38">
                  <c:v>277</c:v>
                </c:pt>
                <c:pt idx="39">
                  <c:v>298</c:v>
                </c:pt>
                <c:pt idx="40">
                  <c:v>313</c:v>
                </c:pt>
                <c:pt idx="41">
                  <c:v>322</c:v>
                </c:pt>
                <c:pt idx="42">
                  <c:v>328</c:v>
                </c:pt>
                <c:pt idx="43">
                  <c:v>335</c:v>
                </c:pt>
                <c:pt idx="44">
                  <c:v>346</c:v>
                </c:pt>
                <c:pt idx="45">
                  <c:v>359</c:v>
                </c:pt>
                <c:pt idx="46">
                  <c:v>377</c:v>
                </c:pt>
                <c:pt idx="47">
                  <c:v>389</c:v>
                </c:pt>
                <c:pt idx="48">
                  <c:v>398</c:v>
                </c:pt>
                <c:pt idx="49">
                  <c:v>403</c:v>
                </c:pt>
                <c:pt idx="50">
                  <c:v>408</c:v>
                </c:pt>
                <c:pt idx="51">
                  <c:v>424</c:v>
                </c:pt>
                <c:pt idx="52">
                  <c:v>440</c:v>
                </c:pt>
                <c:pt idx="53">
                  <c:v>452</c:v>
                </c:pt>
                <c:pt idx="54">
                  <c:v>452</c:v>
                </c:pt>
                <c:pt idx="55">
                  <c:v>464</c:v>
                </c:pt>
                <c:pt idx="56">
                  <c:v>464</c:v>
                </c:pt>
                <c:pt idx="57">
                  <c:v>468</c:v>
                </c:pt>
                <c:pt idx="58">
                  <c:v>474</c:v>
                </c:pt>
                <c:pt idx="59">
                  <c:v>476</c:v>
                </c:pt>
                <c:pt idx="60">
                  <c:v>482</c:v>
                </c:pt>
                <c:pt idx="61">
                  <c:v>483</c:v>
                </c:pt>
                <c:pt idx="62">
                  <c:v>487</c:v>
                </c:pt>
                <c:pt idx="63">
                  <c:v>491</c:v>
                </c:pt>
                <c:pt idx="64">
                  <c:v>493</c:v>
                </c:pt>
                <c:pt idx="65">
                  <c:v>493</c:v>
                </c:pt>
                <c:pt idx="66">
                  <c:v>494</c:v>
                </c:pt>
                <c:pt idx="67">
                  <c:v>495</c:v>
                </c:pt>
                <c:pt idx="68">
                  <c:v>496</c:v>
                </c:pt>
                <c:pt idx="69">
                  <c:v>497</c:v>
                </c:pt>
                <c:pt idx="70">
                  <c:v>498</c:v>
                </c:pt>
                <c:pt idx="71">
                  <c:v>499</c:v>
                </c:pt>
                <c:pt idx="72">
                  <c:v>499</c:v>
                </c:pt>
                <c:pt idx="73">
                  <c:v>500</c:v>
                </c:pt>
                <c:pt idx="74">
                  <c:v>500</c:v>
                </c:pt>
                <c:pt idx="75">
                  <c:v>500</c:v>
                </c:pt>
                <c:pt idx="76">
                  <c:v>501</c:v>
                </c:pt>
                <c:pt idx="77">
                  <c:v>501</c:v>
                </c:pt>
                <c:pt idx="78">
                  <c:v>503</c:v>
                </c:pt>
                <c:pt idx="79">
                  <c:v>503</c:v>
                </c:pt>
                <c:pt idx="80">
                  <c:v>505</c:v>
                </c:pt>
                <c:pt idx="81">
                  <c:v>508</c:v>
                </c:pt>
                <c:pt idx="82">
                  <c:v>508</c:v>
                </c:pt>
                <c:pt idx="83">
                  <c:v>509</c:v>
                </c:pt>
                <c:pt idx="84" formatCode="0">
                  <c:v>509</c:v>
                </c:pt>
                <c:pt idx="85">
                  <c:v>509</c:v>
                </c:pt>
                <c:pt idx="86">
                  <c:v>509</c:v>
                </c:pt>
                <c:pt idx="87">
                  <c:v>509</c:v>
                </c:pt>
                <c:pt idx="88">
                  <c:v>509</c:v>
                </c:pt>
                <c:pt idx="89">
                  <c:v>513</c:v>
                </c:pt>
                <c:pt idx="90">
                  <c:v>513</c:v>
                </c:pt>
                <c:pt idx="91">
                  <c:v>515</c:v>
                </c:pt>
                <c:pt idx="92">
                  <c:v>515</c:v>
                </c:pt>
                <c:pt idx="93">
                  <c:v>517</c:v>
                </c:pt>
                <c:pt idx="94">
                  <c:v>520</c:v>
                </c:pt>
                <c:pt idx="95">
                  <c:v>521</c:v>
                </c:pt>
                <c:pt idx="96">
                  <c:v>525</c:v>
                </c:pt>
                <c:pt idx="97">
                  <c:v>525</c:v>
                </c:pt>
                <c:pt idx="98">
                  <c:v>525</c:v>
                </c:pt>
                <c:pt idx="99" formatCode="0">
                  <c:v>526</c:v>
                </c:pt>
                <c:pt idx="100">
                  <c:v>528</c:v>
                </c:pt>
                <c:pt idx="101">
                  <c:v>527</c:v>
                </c:pt>
                <c:pt idx="102">
                  <c:v>527</c:v>
                </c:pt>
                <c:pt idx="103">
                  <c:v>530</c:v>
                </c:pt>
                <c:pt idx="104">
                  <c:v>531</c:v>
                </c:pt>
                <c:pt idx="105">
                  <c:v>531</c:v>
                </c:pt>
                <c:pt idx="106">
                  <c:v>533</c:v>
                </c:pt>
                <c:pt idx="107">
                  <c:v>534</c:v>
                </c:pt>
                <c:pt idx="108">
                  <c:v>534</c:v>
                </c:pt>
                <c:pt idx="109">
                  <c:v>535</c:v>
                </c:pt>
                <c:pt idx="110">
                  <c:v>535</c:v>
                </c:pt>
                <c:pt idx="111">
                  <c:v>535</c:v>
                </c:pt>
                <c:pt idx="112">
                  <c:v>535</c:v>
                </c:pt>
                <c:pt idx="113">
                  <c:v>535</c:v>
                </c:pt>
                <c:pt idx="114">
                  <c:v>535</c:v>
                </c:pt>
                <c:pt idx="115">
                  <c:v>535</c:v>
                </c:pt>
                <c:pt idx="116">
                  <c:v>535</c:v>
                </c:pt>
                <c:pt idx="117">
                  <c:v>535</c:v>
                </c:pt>
                <c:pt idx="118">
                  <c:v>535</c:v>
                </c:pt>
                <c:pt idx="119">
                  <c:v>535</c:v>
                </c:pt>
                <c:pt idx="120">
                  <c:v>535</c:v>
                </c:pt>
                <c:pt idx="121">
                  <c:v>536</c:v>
                </c:pt>
                <c:pt idx="122">
                  <c:v>536</c:v>
                </c:pt>
                <c:pt idx="123">
                  <c:v>534</c:v>
                </c:pt>
                <c:pt idx="124">
                  <c:v>534</c:v>
                </c:pt>
                <c:pt idx="125">
                  <c:v>533</c:v>
                </c:pt>
                <c:pt idx="126">
                  <c:v>533</c:v>
                </c:pt>
                <c:pt idx="127">
                  <c:v>534</c:v>
                </c:pt>
                <c:pt idx="128">
                  <c:v>533</c:v>
                </c:pt>
                <c:pt idx="129">
                  <c:v>534</c:v>
                </c:pt>
                <c:pt idx="130">
                  <c:v>534</c:v>
                </c:pt>
                <c:pt idx="131">
                  <c:v>534</c:v>
                </c:pt>
                <c:pt idx="132">
                  <c:v>534</c:v>
                </c:pt>
                <c:pt idx="133">
                  <c:v>534</c:v>
                </c:pt>
                <c:pt idx="134">
                  <c:v>536</c:v>
                </c:pt>
                <c:pt idx="135">
                  <c:v>536</c:v>
                </c:pt>
                <c:pt idx="136">
                  <c:v>538</c:v>
                </c:pt>
                <c:pt idx="137">
                  <c:v>541</c:v>
                </c:pt>
                <c:pt idx="138">
                  <c:v>541</c:v>
                </c:pt>
                <c:pt idx="139">
                  <c:v>541</c:v>
                </c:pt>
                <c:pt idx="140">
                  <c:v>542</c:v>
                </c:pt>
                <c:pt idx="141">
                  <c:v>544</c:v>
                </c:pt>
                <c:pt idx="142">
                  <c:v>547</c:v>
                </c:pt>
                <c:pt idx="143">
                  <c:v>548</c:v>
                </c:pt>
                <c:pt idx="144">
                  <c:v>550</c:v>
                </c:pt>
                <c:pt idx="145">
                  <c:v>551</c:v>
                </c:pt>
                <c:pt idx="146">
                  <c:v>551</c:v>
                </c:pt>
                <c:pt idx="147">
                  <c:v>551</c:v>
                </c:pt>
                <c:pt idx="148">
                  <c:v>551</c:v>
                </c:pt>
                <c:pt idx="149">
                  <c:v>552</c:v>
                </c:pt>
                <c:pt idx="150">
                  <c:v>553</c:v>
                </c:pt>
                <c:pt idx="151">
                  <c:v>554</c:v>
                </c:pt>
                <c:pt idx="152">
                  <c:v>555</c:v>
                </c:pt>
                <c:pt idx="153">
                  <c:v>556</c:v>
                </c:pt>
                <c:pt idx="154">
                  <c:v>556</c:v>
                </c:pt>
                <c:pt idx="155">
                  <c:v>561</c:v>
                </c:pt>
                <c:pt idx="156">
                  <c:v>564</c:v>
                </c:pt>
                <c:pt idx="157">
                  <c:v>565</c:v>
                </c:pt>
                <c:pt idx="158">
                  <c:v>568</c:v>
                </c:pt>
                <c:pt idx="159">
                  <c:v>573</c:v>
                </c:pt>
                <c:pt idx="160">
                  <c:v>573</c:v>
                </c:pt>
                <c:pt idx="161">
                  <c:v>575</c:v>
                </c:pt>
                <c:pt idx="162">
                  <c:v>577</c:v>
                </c:pt>
                <c:pt idx="163">
                  <c:v>580</c:v>
                </c:pt>
                <c:pt idx="164">
                  <c:v>581</c:v>
                </c:pt>
                <c:pt idx="165">
                  <c:v>583</c:v>
                </c:pt>
                <c:pt idx="166">
                  <c:v>584</c:v>
                </c:pt>
                <c:pt idx="167">
                  <c:v>587</c:v>
                </c:pt>
                <c:pt idx="168">
                  <c:v>588</c:v>
                </c:pt>
                <c:pt idx="169">
                  <c:v>589</c:v>
                </c:pt>
                <c:pt idx="170">
                  <c:v>592</c:v>
                </c:pt>
                <c:pt idx="171">
                  <c:v>594</c:v>
                </c:pt>
                <c:pt idx="172">
                  <c:v>597</c:v>
                </c:pt>
                <c:pt idx="173">
                  <c:v>601</c:v>
                </c:pt>
                <c:pt idx="174">
                  <c:v>601</c:v>
                </c:pt>
                <c:pt idx="175">
                  <c:v>604</c:v>
                </c:pt>
                <c:pt idx="176">
                  <c:v>605</c:v>
                </c:pt>
                <c:pt idx="177">
                  <c:v>607</c:v>
                </c:pt>
                <c:pt idx="178">
                  <c:v>608</c:v>
                </c:pt>
                <c:pt idx="179">
                  <c:v>609</c:v>
                </c:pt>
                <c:pt idx="180">
                  <c:v>611</c:v>
                </c:pt>
                <c:pt idx="181">
                  <c:v>612</c:v>
                </c:pt>
                <c:pt idx="182">
                  <c:v>612</c:v>
                </c:pt>
                <c:pt idx="183">
                  <c:v>612</c:v>
                </c:pt>
                <c:pt idx="184">
                  <c:v>614</c:v>
                </c:pt>
                <c:pt idx="185">
                  <c:v>617</c:v>
                </c:pt>
                <c:pt idx="186">
                  <c:v>619</c:v>
                </c:pt>
              </c:numCache>
            </c:numRef>
          </c:val>
          <c:smooth val="0"/>
          <c:extLst>
            <c:ext xmlns:c16="http://schemas.microsoft.com/office/drawing/2014/chart" uri="{C3380CC4-5D6E-409C-BE32-E72D297353CC}">
              <c16:uniqueId val="{0000000B-6817-439F-B84A-61A2388749AB}"/>
            </c:ext>
          </c:extLst>
        </c:ser>
        <c:dLbls>
          <c:dLblPos val="ctr"/>
          <c:showLegendKey val="0"/>
          <c:showVal val="1"/>
          <c:showCatName val="0"/>
          <c:showSerName val="0"/>
          <c:showPercent val="0"/>
          <c:showBubbleSize val="0"/>
        </c:dLbls>
        <c:smooth val="0"/>
        <c:axId val="615351552"/>
        <c:axId val="615358112"/>
        <c:extLst>
          <c:ext xmlns:c15="http://schemas.microsoft.com/office/drawing/2012/chart" uri="{02D57815-91ED-43cb-92C2-25804820EDAC}">
            <c15:filteredLineSeries>
              <c15:ser>
                <c:idx val="13"/>
                <c:order val="0"/>
                <c:tx>
                  <c:strRef>
                    <c:extLst>
                      <c:ext uri="{02D57815-91ED-43cb-92C2-25804820EDAC}">
                        <c15:formulaRef>
                          <c15:sqref>Provinces!$C$140</c15:sqref>
                        </c15:formulaRef>
                      </c:ext>
                    </c:extLst>
                    <c:strCache>
                      <c:ptCount val="1"/>
                      <c:pt idx="0">
                        <c:v>3 days</c:v>
                      </c:pt>
                    </c:strCache>
                  </c:strRef>
                </c:tx>
                <c:spPr>
                  <a:ln w="19050" cap="rnd">
                    <a:solidFill>
                      <a:schemeClr val="bg1">
                        <a:lumMod val="75000"/>
                      </a:schemeClr>
                    </a:solidFill>
                    <a:prstDash val="dash"/>
                    <a:round/>
                  </a:ln>
                  <a:effectLst/>
                </c:spPr>
                <c:marker>
                  <c:symbol val="none"/>
                </c:marker>
                <c:dLbls>
                  <c:delete val="1"/>
                </c:dLbls>
                <c:cat>
                  <c:numRef>
                    <c:extLst>
                      <c:ext uri="{02D57815-91ED-43cb-92C2-25804820EDAC}">
                        <c15:fullRef>
                          <c15:sqref>Provinces!$D$50:$HQ$50</c15:sqref>
                        </c15:fullRef>
                        <c15:formulaRef>
                          <c15:sqref>Provinces!$D$50:$GN$50</c15:sqref>
                        </c15:formulaRef>
                      </c:ext>
                    </c:extLst>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numCache>
                  </c:numRef>
                </c:cat>
                <c:val>
                  <c:numRef>
                    <c:extLst>
                      <c:ext uri="{02D57815-91ED-43cb-92C2-25804820EDAC}">
                        <c15:fullRef>
                          <c15:sqref>Provinces!$D$140:$AM$140</c15:sqref>
                        </c15:fullRef>
                        <c15:formulaRef>
                          <c15:sqref>Provinces!$D$140:$AM$140</c15:sqref>
                        </c15:formulaRef>
                      </c:ext>
                    </c:extLst>
                    <c:numCache>
                      <c:formatCode>0</c:formatCode>
                      <c:ptCount val="36"/>
                      <c:pt idx="0" formatCode="General">
                        <c:v>16</c:v>
                      </c:pt>
                      <c:pt idx="1">
                        <c:v>20.158719999999999</c:v>
                      </c:pt>
                      <c:pt idx="2">
                        <c:v>25.398374502399996</c:v>
                      </c:pt>
                      <c:pt idx="3">
                        <c:v>31.999920003063799</c:v>
                      </c:pt>
                      <c:pt idx="4">
                        <c:v>40.317339210260137</c:v>
                      </c:pt>
                      <c:pt idx="5">
                        <c:v>50.796622017790952</c:v>
                      </c:pt>
                      <c:pt idx="6">
                        <c:v>63.999680012655176</c:v>
                      </c:pt>
                      <c:pt idx="7">
                        <c:v>80.634476841544512</c:v>
                      </c:pt>
                      <c:pt idx="8">
                        <c:v>101.59299006219875</c:v>
                      </c:pt>
                      <c:pt idx="9">
                        <c:v>127.99904003916545</c:v>
                      </c:pt>
                      <c:pt idx="10">
                        <c:v>161.26855052614533</c:v>
                      </c:pt>
                      <c:pt idx="11">
                        <c:v>203.18547217890102</c:v>
                      </c:pt>
                      <c:pt idx="12">
                        <c:v>255.99744010764095</c:v>
                      </c:pt>
                      <c:pt idx="13">
                        <c:v>322.53629474041895</c:v>
                      </c:pt>
                      <c:pt idx="14">
                        <c:v>406.36992846934862</c:v>
                      </c:pt>
                      <c:pt idx="15">
                        <c:v>511.99360027710168</c:v>
                      </c:pt>
                      <c:pt idx="16">
                        <c:v>645.07097686112593</c:v>
                      </c:pt>
                      <c:pt idx="17">
                        <c:v>812.7378251668697</c:v>
                      </c:pt>
                      <c:pt idx="18">
                        <c:v>1023.9846406842424</c:v>
                      </c:pt>
                      <c:pt idx="19">
                        <c:v>1290.1387284908906</c:v>
                      </c:pt>
                      <c:pt idx="20">
                        <c:v>1625.4715868002427</c:v>
                      </c:pt>
                      <c:pt idx="21">
                        <c:v>2047.9641616413617</c:v>
                      </c:pt>
                      <c:pt idx="22">
                        <c:v>2580.2710065351844</c:v>
                      </c:pt>
                      <c:pt idx="23">
                        <c:v>3250.9350465538091</c:v>
                      </c:pt>
                      <c:pt idx="24">
                        <c:v>4095.9180838540751</c:v>
                      </c:pt>
                      <c:pt idx="25">
                        <c:v>5160.5291122094259</c:v>
                      </c:pt>
                      <c:pt idx="26">
                        <c:v>6501.8538390548993</c:v>
                      </c:pt>
                      <c:pt idx="27">
                        <c:v>8191.8156889020484</c:v>
                      </c:pt>
                      <c:pt idx="28">
                        <c:v>10321.032422761467</c:v>
                      </c:pt>
                      <c:pt idx="29">
                        <c:v>13003.675170085628</c:v>
                      </c:pt>
                      <c:pt idx="30">
                        <c:v>16383.590420294284</c:v>
                      </c:pt>
                      <c:pt idx="31">
                        <c:v>20642.013242337172</c:v>
                      </c:pt>
                      <c:pt idx="32">
                        <c:v>26007.285324285447</c:v>
                      </c:pt>
                      <c:pt idx="33">
                        <c:v>32767.09892577372</c:v>
                      </c:pt>
                      <c:pt idx="34">
                        <c:v>41283.923278560826</c:v>
                      </c:pt>
                      <c:pt idx="35">
                        <c:v>52014.440617124354</c:v>
                      </c:pt>
                    </c:numCache>
                  </c:numRef>
                </c:val>
                <c:smooth val="0"/>
                <c:extLst>
                  <c:ext xmlns:c16="http://schemas.microsoft.com/office/drawing/2014/chart" uri="{C3380CC4-5D6E-409C-BE32-E72D297353CC}">
                    <c16:uniqueId val="{0000000C-6817-439F-B84A-61A2388749AB}"/>
                  </c:ext>
                </c:extLst>
              </c15:ser>
            </c15:filteredLineSeries>
            <c15:filteredLineSeries>
              <c15:ser>
                <c:idx val="12"/>
                <c:order val="1"/>
                <c:tx>
                  <c:strRef>
                    <c:extLst xmlns:c15="http://schemas.microsoft.com/office/drawing/2012/chart">
                      <c:ext xmlns:c15="http://schemas.microsoft.com/office/drawing/2012/chart" uri="{02D57815-91ED-43cb-92C2-25804820EDAC}">
                        <c15:formulaRef>
                          <c15:sqref>Provinces!$C$141</c15:sqref>
                        </c15:formulaRef>
                      </c:ext>
                    </c:extLst>
                    <c:strCache>
                      <c:ptCount val="1"/>
                      <c:pt idx="0">
                        <c:v>4 days</c:v>
                      </c:pt>
                    </c:strCache>
                  </c:strRef>
                </c:tx>
                <c:spPr>
                  <a:ln w="28575" cap="rnd">
                    <a:solidFill>
                      <a:schemeClr val="bg1">
                        <a:lumMod val="85000"/>
                      </a:schemeClr>
                    </a:solidFill>
                    <a:prstDash val="sysDot"/>
                    <a:round/>
                  </a:ln>
                  <a:effectLst/>
                </c:spPr>
                <c:marker>
                  <c:symbol val="none"/>
                </c:marker>
                <c:dLbls>
                  <c:delete val="1"/>
                </c:dLbls>
                <c:cat>
                  <c:numRef>
                    <c:extLst>
                      <c:ext xmlns:c15="http://schemas.microsoft.com/office/drawing/2012/chart" uri="{02D57815-91ED-43cb-92C2-25804820EDAC}">
                        <c15:fullRef>
                          <c15:sqref>Provinces!$D$50:$HQ$50</c15:sqref>
                        </c15:fullRef>
                        <c15:formulaRef>
                          <c15:sqref>Provinces!$D$50:$GN$50</c15:sqref>
                        </c15:formulaRef>
                      </c:ext>
                    </c:extLst>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numCache>
                  </c:numRef>
                </c:cat>
                <c:val>
                  <c:numRef>
                    <c:extLst>
                      <c:ext xmlns:c15="http://schemas.microsoft.com/office/drawing/2012/chart" uri="{02D57815-91ED-43cb-92C2-25804820EDAC}">
                        <c15:fullRef>
                          <c15:sqref>Provinces!$D$141:$BF$141</c15:sqref>
                        </c15:fullRef>
                        <c15:formulaRef>
                          <c15:sqref>Provinces!$D$141:$BF$141</c15:sqref>
                        </c15:formulaRef>
                      </c:ext>
                    </c:extLst>
                    <c:numCache>
                      <c:formatCode>0</c:formatCode>
                      <c:ptCount val="55"/>
                      <c:pt idx="0" formatCode="General">
                        <c:v>16</c:v>
                      </c:pt>
                      <c:pt idx="1">
                        <c:v>19.027360000000002</c:v>
                      </c:pt>
                      <c:pt idx="2">
                        <c:v>22.627526785600004</c:v>
                      </c:pt>
                      <c:pt idx="3">
                        <c:v>26.908881128703385</c:v>
                      </c:pt>
                      <c:pt idx="4">
                        <c:v>32.000310527065352</c:v>
                      </c:pt>
                      <c:pt idx="5">
                        <c:v>38.055089281891391</c:v>
                      </c:pt>
                      <c:pt idx="6">
                        <c:v>45.255492724918064</c:v>
                      </c:pt>
                      <c:pt idx="7">
                        <c:v>53.818284503399816</c:v>
                      </c:pt>
                      <c:pt idx="8">
                        <c:v>64.001242114288104</c:v>
                      </c:pt>
                      <c:pt idx="9">
                        <c:v>76.11091713473256</c:v>
                      </c:pt>
                      <c:pt idx="10">
                        <c:v>90.511863765795312</c:v>
                      </c:pt>
                      <c:pt idx="11">
                        <c:v>107.63761350892145</c:v>
                      </c:pt>
                      <c:pt idx="12">
                        <c:v>128.00372636094448</c:v>
                      </c:pt>
                      <c:pt idx="13">
                        <c:v>152.2233114256988</c:v>
                      </c:pt>
                      <c:pt idx="14">
                        <c:v>181.02548418055528</c:v>
                      </c:pt>
                      <c:pt idx="15">
                        <c:v>215.27731604235817</c:v>
                      </c:pt>
                      <c:pt idx="16">
                        <c:v>256.00993701073276</c:v>
                      </c:pt>
                      <c:pt idx="17">
                        <c:v>304.44957719253352</c:v>
                      </c:pt>
                      <c:pt idx="18">
                        <c:v>362.0544816931328</c:v>
                      </c:pt>
                      <c:pt idx="19">
                        <c:v>430.5588101742905</c:v>
                      </c:pt>
                      <c:pt idx="20">
                        <c:v>512.02484264736802</c:v>
                      </c:pt>
                      <c:pt idx="21">
                        <c:v>608.90506312467653</c:v>
                      </c:pt>
                      <c:pt idx="22">
                        <c:v>724.1159901184966</c:v>
                      </c:pt>
                      <c:pt idx="23">
                        <c:v>861.12597660881738</c:v>
                      </c:pt>
                      <c:pt idx="24">
                        <c:v>1024.0596226429718</c:v>
                      </c:pt>
                      <c:pt idx="25">
                        <c:v>1217.8219438432486</c:v>
                      </c:pt>
                      <c:pt idx="26">
                        <c:v>1448.2460338378298</c:v>
                      </c:pt>
                      <c:pt idx="27">
                        <c:v>1722.2686659002857</c:v>
                      </c:pt>
                      <c:pt idx="28">
                        <c:v>2048.139120175279</c:v>
                      </c:pt>
                      <c:pt idx="29">
                        <c:v>2435.6675231036438</c:v>
                      </c:pt>
                      <c:pt idx="30">
                        <c:v>2896.5201751500845</c:v>
                      </c:pt>
                      <c:pt idx="31">
                        <c:v>3444.5707574902322</c:v>
                      </c:pt>
                      <c:pt idx="32">
                        <c:v>4096.3179905149591</c:v>
                      </c:pt>
                      <c:pt idx="33">
                        <c:v>4871.3823175002954</c:v>
                      </c:pt>
                      <c:pt idx="34">
                        <c:v>5793.0965657945271</c:v>
                      </c:pt>
                      <c:pt idx="35">
                        <c:v>6889.2083670085103</c:v>
                      </c:pt>
                      <c:pt idx="36">
                        <c:v>8192.715482130192</c:v>
                      </c:pt>
                      <c:pt idx="37">
                        <c:v>9742.8591785040462</c:v>
                      </c:pt>
                      <c:pt idx="38">
                        <c:v>11586.305563668799</c:v>
                      </c:pt>
                      <c:pt idx="39">
                        <c:v>13778.550439370572</c:v>
                      </c:pt>
                      <c:pt idx="40">
                        <c:v>16385.589968003878</c:v>
                      </c:pt>
                      <c:pt idx="41">
                        <c:v>19485.907445849894</c:v>
                      </c:pt>
                      <c:pt idx="42">
                        <c:v>23172.835993679157</c:v>
                      </c:pt>
                      <c:pt idx="43">
                        <c:v>27557.368292043193</c:v>
                      </c:pt>
                      <c:pt idx="44">
                        <c:v>32771.49794658069</c:v>
                      </c:pt>
                      <c:pt idx="45">
                        <c:v>38972.193073053226</c:v>
                      </c:pt>
                      <c:pt idx="46">
                        <c:v>46346.121724405632</c:v>
                      </c:pt>
                      <c:pt idx="47">
                        <c:v>55115.271415880423</c:v>
                      </c:pt>
                      <c:pt idx="48">
                        <c:v>65543.631920479165</c:v>
                      </c:pt>
                      <c:pt idx="49">
                        <c:v>77945.142516153035</c:v>
                      </c:pt>
                      <c:pt idx="50">
                        <c:v>92693.142931634357</c:v>
                      </c:pt>
                      <c:pt idx="51">
                        <c:v>110231.6125057289</c:v>
                      </c:pt>
                      <c:pt idx="52">
                        <c:v>131088.53590793788</c:v>
                      </c:pt>
                      <c:pt idx="53">
                        <c:v>155891.79778707883</c:v>
                      </c:pt>
                      <c:pt idx="54">
                        <c:v>185388.08484637202</c:v>
                      </c:pt>
                    </c:numCache>
                  </c:numRef>
                </c:val>
                <c:smooth val="0"/>
                <c:extLst xmlns:c15="http://schemas.microsoft.com/office/drawing/2012/chart">
                  <c:ext xmlns:c16="http://schemas.microsoft.com/office/drawing/2014/chart" uri="{C3380CC4-5D6E-409C-BE32-E72D297353CC}">
                    <c16:uniqueId val="{0000000D-6817-439F-B84A-61A2388749AB}"/>
                  </c:ext>
                </c:extLst>
              </c15:ser>
            </c15:filteredLineSeries>
            <c15:filteredLineSeries>
              <c15:ser>
                <c:idx val="14"/>
                <c:order val="2"/>
                <c:tx>
                  <c:strRef>
                    <c:extLst xmlns:c15="http://schemas.microsoft.com/office/drawing/2012/chart">
                      <c:ext xmlns:c15="http://schemas.microsoft.com/office/drawing/2012/chart" uri="{02D57815-91ED-43cb-92C2-25804820EDAC}">
                        <c15:formulaRef>
                          <c15:sqref>Provinces!$C$139</c15:sqref>
                        </c15:formulaRef>
                      </c:ext>
                    </c:extLst>
                    <c:strCache>
                      <c:ptCount val="1"/>
                      <c:pt idx="0">
                        <c:v>1 week</c:v>
                      </c:pt>
                    </c:strCache>
                  </c:strRef>
                </c:tx>
                <c:spPr>
                  <a:ln w="28575" cap="rnd">
                    <a:solidFill>
                      <a:schemeClr val="bg1">
                        <a:lumMod val="85000"/>
                      </a:schemeClr>
                    </a:solidFill>
                    <a:prstDash val="dash"/>
                    <a:round/>
                  </a:ln>
                  <a:effectLst/>
                </c:spPr>
                <c:marker>
                  <c:symbol val="none"/>
                </c:marker>
                <c:dLbls>
                  <c:delete val="1"/>
                </c:dLbls>
                <c:cat>
                  <c:numRef>
                    <c:extLst>
                      <c:ext xmlns:c15="http://schemas.microsoft.com/office/drawing/2012/chart" uri="{02D57815-91ED-43cb-92C2-25804820EDAC}">
                        <c15:fullRef>
                          <c15:sqref>Provinces!$D$50:$HQ$50</c15:sqref>
                        </c15:fullRef>
                        <c15:formulaRef>
                          <c15:sqref>Provinces!$D$50:$GN$50</c15:sqref>
                        </c15:formulaRef>
                      </c:ext>
                    </c:extLst>
                    <c:numCache>
                      <c:formatCode>0</c:formatCode>
                      <c:ptCount val="19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numCache>
                  </c:numRef>
                </c:cat>
                <c:val>
                  <c:numRef>
                    <c:extLst>
                      <c:ext xmlns:c15="http://schemas.microsoft.com/office/drawing/2012/chart" uri="{02D57815-91ED-43cb-92C2-25804820EDAC}">
                        <c15:fullRef>
                          <c15:sqref>Provinces!$D$139:$BM$139</c15:sqref>
                        </c15:fullRef>
                        <c15:formulaRef>
                          <c15:sqref>Provinces!$D$139:$BM$139</c15:sqref>
                        </c15:formulaRef>
                      </c:ext>
                    </c:extLst>
                    <c:numCache>
                      <c:formatCode>0</c:formatCode>
                      <c:ptCount val="62"/>
                      <c:pt idx="0" formatCode="General">
                        <c:v>16</c:v>
                      </c:pt>
                      <c:pt idx="1">
                        <c:v>17.66544</c:v>
                      </c:pt>
                      <c:pt idx="2">
                        <c:v>19.504235649600002</c:v>
                      </c:pt>
                      <c:pt idx="3">
                        <c:v>21.534431538366867</c:v>
                      </c:pt>
                      <c:pt idx="4">
                        <c:v>23.775950517195476</c:v>
                      </c:pt>
                      <c:pt idx="5">
                        <c:v>26.250789206530353</c:v>
                      </c:pt>
                      <c:pt idx="6">
                        <c:v>28.983233855038097</c:v>
                      </c:pt>
                      <c:pt idx="7">
                        <c:v>32.000098667009013</c:v>
                      </c:pt>
                      <c:pt idx="8">
                        <c:v>35.330988937257985</c:v>
                      </c:pt>
                      <c:pt idx="9">
                        <c:v>39.008591575737171</c:v>
                      </c:pt>
                      <c:pt idx="10">
                        <c:v>43.068995872855652</c:v>
                      </c:pt>
                      <c:pt idx="11">
                        <c:v>47.552047653261198</c:v>
                      </c:pt>
                      <c:pt idx="12">
                        <c:v>52.501740293489156</c:v>
                      </c:pt>
                      <c:pt idx="13">
                        <c:v>57.966646440638442</c:v>
                      </c:pt>
                      <c:pt idx="14">
                        <c:v>64.000394668644503</c:v>
                      </c:pt>
                      <c:pt idx="15">
                        <c:v>70.662195749703713</c:v>
                      </c:pt>
                      <c:pt idx="16">
                        <c:v>78.017423705290369</c:v>
                      </c:pt>
                      <c:pt idx="17">
                        <c:v>86.138257338774039</c:v>
                      </c:pt>
                      <c:pt idx="18">
                        <c:v>95.104388545167026</c:v>
                      </c:pt>
                      <c:pt idx="19">
                        <c:v>105.00380434883347</c:v>
                      </c:pt>
                      <c:pt idx="20">
                        <c:v>115.93365034350354</c:v>
                      </c:pt>
                      <c:pt idx="21">
                        <c:v>128.00118400775884</c:v>
                      </c:pt>
                      <c:pt idx="22">
                        <c:v>141.32482725112646</c:v>
                      </c:pt>
                      <c:pt idx="23">
                        <c:v>156.03532851969621</c:v>
                      </c:pt>
                      <c:pt idx="24">
                        <c:v>172.27704586531138</c:v>
                      </c:pt>
                      <c:pt idx="25">
                        <c:v>190.20936356943164</c:v>
                      </c:pt>
                      <c:pt idx="26">
                        <c:v>210.00825622337379</c:v>
                      </c:pt>
                      <c:pt idx="27">
                        <c:v>231.86801561366477</c:v>
                      </c:pt>
                      <c:pt idx="28">
                        <c:v>256.00315735889114</c:v>
                      </c:pt>
                      <c:pt idx="29">
                        <c:v>282.65052600837811</c:v>
                      </c:pt>
                      <c:pt idx="30">
                        <c:v>312.07161926059018</c:v>
                      </c:pt>
                      <c:pt idx="31">
                        <c:v>344.55515410942502</c:v>
                      </c:pt>
                      <c:pt idx="32">
                        <c:v>380.41990010067508</c:v>
                      </c:pt>
                      <c:pt idx="33">
                        <c:v>420.01780750215437</c:v>
                      </c:pt>
                      <c:pt idx="34">
                        <c:v>463.73746108505361</c:v>
                      </c:pt>
                      <c:pt idx="35">
                        <c:v>512.00789340939684</c:v>
                      </c:pt>
                      <c:pt idx="36">
                        <c:v>565.30279503438101</c:v>
                      </c:pt>
                      <c:pt idx="37">
                        <c:v>624.14516296950978</c:v>
                      </c:pt>
                      <c:pt idx="38">
                        <c:v>689.1124329830061</c:v>
                      </c:pt>
                      <c:pt idx="39">
                        <c:v>760.84214613220718</c:v>
                      </c:pt>
                      <c:pt idx="40">
                        <c:v>840.03820512310858</c:v>
                      </c:pt>
                      <c:pt idx="41">
                        <c:v>927.47778189437292</c:v>
                      </c:pt>
                      <c:pt idx="42">
                        <c:v>1024.0189442117583</c:v>
                      </c:pt>
                      <c:pt idx="43">
                        <c:v>1130.6090761147602</c:v>
                      </c:pt>
                      <c:pt idx="44">
                        <c:v>1248.2941748475457</c:v>
                      </c:pt>
                      <c:pt idx="45">
                        <c:v>1378.2291155074267</c:v>
                      </c:pt>
                      <c:pt idx="46">
                        <c:v>1521.6889841405948</c:v>
                      </c:pt>
                      <c:pt idx="47">
                        <c:v>1680.0815904997894</c:v>
                      </c:pt>
                      <c:pt idx="48">
                        <c:v>1854.9612832549126</c:v>
                      </c:pt>
                      <c:pt idx="49">
                        <c:v>2048.0442032289166</c:v>
                      </c:pt>
                      <c:pt idx="50">
                        <c:v>2261.2251243430146</c:v>
                      </c:pt>
                      <c:pt idx="51">
                        <c:v>2496.5960475358788</c:v>
                      </c:pt>
                      <c:pt idx="52">
                        <c:v>2756.4667301238883</c:v>
                      </c:pt>
                      <c:pt idx="53">
                        <c:v>3043.3873520624838</c:v>
                      </c:pt>
                      <c:pt idx="54">
                        <c:v>3360.1735415386679</c:v>
                      </c:pt>
                      <c:pt idx="55">
                        <c:v>3709.9340054774279</c:v>
                      </c:pt>
                      <c:pt idx="56">
                        <c:v>4096.1010361075732</c:v>
                      </c:pt>
                      <c:pt idx="57">
                        <c:v>4522.4641929560103</c:v>
                      </c:pt>
                      <c:pt idx="58">
                        <c:v>4993.2074908008017</c:v>
                      </c:pt>
                      <c:pt idx="59">
                        <c:v>5512.9504585182576</c:v>
                      </c:pt>
                      <c:pt idx="60">
                        <c:v>6086.7934717454227</c:v>
                      </c:pt>
                      <c:pt idx="61">
                        <c:v>6720.3678042194042</c:v>
                      </c:pt>
                    </c:numCache>
                  </c:numRef>
                </c:val>
                <c:smooth val="0"/>
                <c:extLst xmlns:c15="http://schemas.microsoft.com/office/drawing/2012/chart">
                  <c:ext xmlns:c16="http://schemas.microsoft.com/office/drawing/2014/chart" uri="{C3380CC4-5D6E-409C-BE32-E72D297353CC}">
                    <c16:uniqueId val="{0000000E-6817-439F-B84A-61A2388749AB}"/>
                  </c:ext>
                </c:extLst>
              </c15:ser>
            </c15:filteredLineSeries>
          </c:ext>
        </c:extLst>
      </c:lineChart>
      <c:catAx>
        <c:axId val="61535155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noFill/>
              <a:round/>
            </a:ln>
            <a:effectLst/>
          </c:spPr>
        </c:minorGridlines>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nl-NL" sz="1800" b="1"/>
                  <a:t>Number of days since 16th case  -----&gt;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title>
        <c:numFmt formatCode="#,##0" sourceLinked="0"/>
        <c:majorTickMark val="out"/>
        <c:minorTickMark val="none"/>
        <c:tickLblPos val="nextTo"/>
        <c:spPr>
          <a:noFill/>
          <a:ln w="9525" cap="flat" cmpd="sng" algn="ctr">
            <a:solidFill>
              <a:schemeClr val="bg1">
                <a:lumMod val="50000"/>
              </a:schemeClr>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8112"/>
        <c:crosses val="autoZero"/>
        <c:auto val="1"/>
        <c:lblAlgn val="ctr"/>
        <c:lblOffset val="100"/>
        <c:tickLblSkip val="20"/>
        <c:tickMarkSkip val="20"/>
        <c:noMultiLvlLbl val="0"/>
      </c:catAx>
      <c:valAx>
        <c:axId val="615358112"/>
        <c:scaling>
          <c:logBase val="2"/>
          <c:orientation val="minMax"/>
          <c:max val="32770"/>
          <c:min val="16"/>
        </c:scaling>
        <c:delete val="0"/>
        <c:axPos val="l"/>
        <c:majorGridlines>
          <c:spPr>
            <a:ln w="9525" cap="flat" cmpd="sng" algn="ctr">
              <a:solidFill>
                <a:schemeClr val="bg2">
                  <a:lumMod val="7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15351552"/>
        <c:crosses val="autoZero"/>
        <c:crossBetween val="midCat"/>
      </c:valAx>
      <c:spPr>
        <a:noFill/>
        <a:ln>
          <a:solidFill>
            <a:schemeClr val="bg1">
              <a:lumMod val="50000"/>
            </a:schemeClr>
          </a:solidFill>
        </a:ln>
        <a:effectLst/>
      </c:spPr>
    </c:plotArea>
    <c:legend>
      <c:legendPos val="r"/>
      <c:layout>
        <c:manualLayout>
          <c:xMode val="edge"/>
          <c:yMode val="edge"/>
          <c:x val="0.82146711628243896"/>
          <c:y val="9.044005249870006E-2"/>
          <c:w val="0.15715414744650966"/>
          <c:h val="0.7981991160421744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2000" b="1" i="0" u="none" kern="1200" spc="100" baseline="0">
                <a:ln>
                  <a:noFill/>
                </a:ln>
                <a:solidFill>
                  <a:schemeClr val="bg2">
                    <a:lumMod val="50000"/>
                  </a:schemeClr>
                </a:solidFill>
                <a:effectLst/>
              </a:rPr>
              <a:t>COVID-19: cases, hospitalized, deceased in The Netherlands</a:t>
            </a:r>
          </a:p>
          <a:p>
            <a:pPr>
              <a:defRPr/>
            </a:pPr>
            <a:r>
              <a:rPr lang="nl-NL" sz="1400" b="1" i="0" u="none" kern="1200" spc="100" baseline="0">
                <a:ln>
                  <a:noFill/>
                </a:ln>
                <a:solidFill>
                  <a:srgbClr val="000000"/>
                </a:solidFill>
                <a:effectLst/>
              </a:rPr>
              <a:t>Cumulative cases vs. New cases</a:t>
            </a:r>
            <a:endParaRPr lang="en-NL" b="1" u="none">
              <a:effectLst/>
            </a:endParaRPr>
          </a:p>
        </c:rich>
      </c:tx>
      <c:layout>
        <c:manualLayout>
          <c:xMode val="edge"/>
          <c:yMode val="edge"/>
          <c:x val="0.16092800128858339"/>
          <c:y val="4.77743450577240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0.10775765968578796"/>
          <c:y val="0.14357591090659771"/>
          <c:w val="0.84728794971752575"/>
          <c:h val="0.76547727733907911"/>
        </c:manualLayout>
      </c:layout>
      <c:scatterChart>
        <c:scatterStyle val="lineMarker"/>
        <c:varyColors val="0"/>
        <c:ser>
          <c:idx val="0"/>
          <c:order val="0"/>
          <c:tx>
            <c:strRef>
              <c:f>'Official - RIVM (2)'!$K$3</c:f>
              <c:strCache>
                <c:ptCount val="1"/>
                <c:pt idx="0">
                  <c:v>Cases in the last 7 days</c:v>
                </c:pt>
              </c:strCache>
            </c:strRef>
          </c:tx>
          <c:spPr>
            <a:ln w="25400" cap="rnd">
              <a:noFill/>
              <a:round/>
            </a:ln>
            <a:effectLst/>
          </c:spPr>
          <c:marker>
            <c:symbol val="circle"/>
            <c:size val="5"/>
            <c:spPr>
              <a:solidFill>
                <a:schemeClr val="bg2">
                  <a:lumMod val="10000"/>
                </a:schemeClr>
              </a:solidFill>
              <a:ln w="9525">
                <a:solidFill>
                  <a:schemeClr val="tx1"/>
                </a:solidFill>
              </a:ln>
              <a:effectLst/>
            </c:spPr>
          </c:marker>
          <c:xVal>
            <c:numRef>
              <c:f>'Official - RIVM (2)'!$E$4:$E$200</c:f>
              <c:numCache>
                <c:formatCode>#,##0</c:formatCode>
                <c:ptCount val="197"/>
                <c:pt idx="0">
                  <c:v>1</c:v>
                </c:pt>
                <c:pt idx="1">
                  <c:v>2</c:v>
                </c:pt>
                <c:pt idx="2">
                  <c:v>6</c:v>
                </c:pt>
                <c:pt idx="3">
                  <c:v>9</c:v>
                </c:pt>
                <c:pt idx="4">
                  <c:v>17</c:v>
                </c:pt>
                <c:pt idx="5">
                  <c:v>23</c:v>
                </c:pt>
                <c:pt idx="6">
                  <c:v>38</c:v>
                </c:pt>
                <c:pt idx="7">
                  <c:v>82</c:v>
                </c:pt>
                <c:pt idx="8">
                  <c:v>128</c:v>
                </c:pt>
                <c:pt idx="9">
                  <c:v>188</c:v>
                </c:pt>
                <c:pt idx="10">
                  <c:v>265</c:v>
                </c:pt>
                <c:pt idx="11">
                  <c:v>321</c:v>
                </c:pt>
                <c:pt idx="12">
                  <c:v>382</c:v>
                </c:pt>
                <c:pt idx="13">
                  <c:v>503</c:v>
                </c:pt>
                <c:pt idx="14">
                  <c:v>614</c:v>
                </c:pt>
                <c:pt idx="15">
                  <c:v>804</c:v>
                </c:pt>
                <c:pt idx="16">
                  <c:v>959</c:v>
                </c:pt>
                <c:pt idx="17">
                  <c:v>1135</c:v>
                </c:pt>
                <c:pt idx="18">
                  <c:v>1413</c:v>
                </c:pt>
                <c:pt idx="19">
                  <c:v>1705</c:v>
                </c:pt>
                <c:pt idx="20">
                  <c:v>2051</c:v>
                </c:pt>
                <c:pt idx="21">
                  <c:v>2460</c:v>
                </c:pt>
                <c:pt idx="22">
                  <c:v>2994</c:v>
                </c:pt>
                <c:pt idx="23">
                  <c:v>3631</c:v>
                </c:pt>
                <c:pt idx="24">
                  <c:v>4204</c:v>
                </c:pt>
                <c:pt idx="25">
                  <c:v>4749</c:v>
                </c:pt>
                <c:pt idx="26">
                  <c:v>5560</c:v>
                </c:pt>
                <c:pt idx="27">
                  <c:v>6412</c:v>
                </c:pt>
                <c:pt idx="28">
                  <c:v>7431</c:v>
                </c:pt>
                <c:pt idx="29">
                  <c:v>8603</c:v>
                </c:pt>
                <c:pt idx="30">
                  <c:v>9762</c:v>
                </c:pt>
                <c:pt idx="31">
                  <c:v>10866</c:v>
                </c:pt>
                <c:pt idx="32">
                  <c:v>11750</c:v>
                </c:pt>
                <c:pt idx="33">
                  <c:v>12595</c:v>
                </c:pt>
                <c:pt idx="34">
                  <c:v>13614</c:v>
                </c:pt>
                <c:pt idx="35">
                  <c:v>14697</c:v>
                </c:pt>
                <c:pt idx="36">
                  <c:v>15723</c:v>
                </c:pt>
                <c:pt idx="37">
                  <c:v>16627</c:v>
                </c:pt>
                <c:pt idx="38">
                  <c:v>17851</c:v>
                </c:pt>
                <c:pt idx="39">
                  <c:v>18803</c:v>
                </c:pt>
                <c:pt idx="40">
                  <c:v>19580</c:v>
                </c:pt>
                <c:pt idx="41">
                  <c:v>20549</c:v>
                </c:pt>
                <c:pt idx="42">
                  <c:v>21762</c:v>
                </c:pt>
                <c:pt idx="43">
                  <c:v>23097</c:v>
                </c:pt>
                <c:pt idx="44">
                  <c:v>24413</c:v>
                </c:pt>
                <c:pt idx="45">
                  <c:v>25587</c:v>
                </c:pt>
                <c:pt idx="46">
                  <c:v>26551</c:v>
                </c:pt>
                <c:pt idx="47">
                  <c:v>27419</c:v>
                </c:pt>
                <c:pt idx="48">
                  <c:v>28153</c:v>
                </c:pt>
                <c:pt idx="49">
                  <c:v>29214</c:v>
                </c:pt>
                <c:pt idx="50">
                  <c:v>30449</c:v>
                </c:pt>
                <c:pt idx="51">
                  <c:v>31589</c:v>
                </c:pt>
                <c:pt idx="52">
                  <c:v>32655</c:v>
                </c:pt>
                <c:pt idx="53">
                  <c:v>33405</c:v>
                </c:pt>
                <c:pt idx="54">
                  <c:v>34134</c:v>
                </c:pt>
                <c:pt idx="55">
                  <c:v>34842</c:v>
                </c:pt>
                <c:pt idx="56">
                  <c:v>35729</c:v>
                </c:pt>
                <c:pt idx="57">
                  <c:v>36535</c:v>
                </c:pt>
                <c:pt idx="58">
                  <c:v>37190</c:v>
                </c:pt>
                <c:pt idx="59">
                  <c:v>37845</c:v>
                </c:pt>
                <c:pt idx="60">
                  <c:v>38245</c:v>
                </c:pt>
                <c:pt idx="61">
                  <c:v>38416</c:v>
                </c:pt>
                <c:pt idx="62">
                  <c:v>38802</c:v>
                </c:pt>
                <c:pt idx="63">
                  <c:v>39316</c:v>
                </c:pt>
                <c:pt idx="64">
                  <c:v>39791</c:v>
                </c:pt>
                <c:pt idx="65">
                  <c:v>40236</c:v>
                </c:pt>
                <c:pt idx="66">
                  <c:v>40591</c:v>
                </c:pt>
                <c:pt idx="67">
                  <c:v>40790</c:v>
                </c:pt>
                <c:pt idx="68">
                  <c:v>41107</c:v>
                </c:pt>
                <c:pt idx="69">
                  <c:v>41339</c:v>
                </c:pt>
                <c:pt idx="70">
                  <c:v>41794</c:v>
                </c:pt>
                <c:pt idx="71">
                  <c:v>42113</c:v>
                </c:pt>
                <c:pt idx="72">
                  <c:v>42382</c:v>
                </c:pt>
                <c:pt idx="73">
                  <c:v>42627</c:v>
                </c:pt>
                <c:pt idx="74">
                  <c:v>42788</c:v>
                </c:pt>
                <c:pt idx="75">
                  <c:v>42984</c:v>
                </c:pt>
                <c:pt idx="76">
                  <c:v>43211</c:v>
                </c:pt>
                <c:pt idx="77">
                  <c:v>43481</c:v>
                </c:pt>
                <c:pt idx="78">
                  <c:v>43681</c:v>
                </c:pt>
                <c:pt idx="79">
                  <c:v>43870</c:v>
                </c:pt>
                <c:pt idx="80">
                  <c:v>43995</c:v>
                </c:pt>
                <c:pt idx="81">
                  <c:v>44141</c:v>
                </c:pt>
                <c:pt idx="82">
                  <c:v>44249</c:v>
                </c:pt>
                <c:pt idx="83">
                  <c:v>44447</c:v>
                </c:pt>
                <c:pt idx="84">
                  <c:v>44700</c:v>
                </c:pt>
                <c:pt idx="85">
                  <c:v>44888</c:v>
                </c:pt>
                <c:pt idx="86">
                  <c:v>45064</c:v>
                </c:pt>
                <c:pt idx="87">
                  <c:v>45236</c:v>
                </c:pt>
                <c:pt idx="88">
                  <c:v>45445</c:v>
                </c:pt>
                <c:pt idx="89">
                  <c:v>45578</c:v>
                </c:pt>
                <c:pt idx="90">
                  <c:v>45768</c:v>
                </c:pt>
                <c:pt idx="91">
                  <c:v>45950</c:v>
                </c:pt>
                <c:pt idx="92">
                  <c:v>46126</c:v>
                </c:pt>
                <c:pt idx="93">
                  <c:v>46257</c:v>
                </c:pt>
                <c:pt idx="94">
                  <c:v>46442</c:v>
                </c:pt>
                <c:pt idx="95">
                  <c:v>46545</c:v>
                </c:pt>
                <c:pt idx="96">
                  <c:v>46647</c:v>
                </c:pt>
                <c:pt idx="97">
                  <c:v>46733</c:v>
                </c:pt>
                <c:pt idx="98">
                  <c:v>46942</c:v>
                </c:pt>
                <c:pt idx="99">
                  <c:v>47152</c:v>
                </c:pt>
                <c:pt idx="100">
                  <c:v>47335</c:v>
                </c:pt>
                <c:pt idx="101">
                  <c:v>47574</c:v>
                </c:pt>
                <c:pt idx="102">
                  <c:v>47739</c:v>
                </c:pt>
                <c:pt idx="103">
                  <c:v>47903</c:v>
                </c:pt>
                <c:pt idx="104">
                  <c:v>48087</c:v>
                </c:pt>
                <c:pt idx="105">
                  <c:v>48251</c:v>
                </c:pt>
                <c:pt idx="106">
                  <c:v>48461</c:v>
                </c:pt>
                <c:pt idx="107">
                  <c:v>48640</c:v>
                </c:pt>
                <c:pt idx="108">
                  <c:v>48783</c:v>
                </c:pt>
                <c:pt idx="109">
                  <c:v>48948</c:v>
                </c:pt>
                <c:pt idx="110">
                  <c:v>49087</c:v>
                </c:pt>
                <c:pt idx="111">
                  <c:v>49204</c:v>
                </c:pt>
                <c:pt idx="112">
                  <c:v>49319</c:v>
                </c:pt>
                <c:pt idx="113">
                  <c:v>49426</c:v>
                </c:pt>
                <c:pt idx="114">
                  <c:v>49502</c:v>
                </c:pt>
                <c:pt idx="115">
                  <c:v>49593</c:v>
                </c:pt>
                <c:pt idx="116">
                  <c:v>49658</c:v>
                </c:pt>
                <c:pt idx="117">
                  <c:v>49722</c:v>
                </c:pt>
                <c:pt idx="118">
                  <c:v>49804</c:v>
                </c:pt>
                <c:pt idx="119">
                  <c:v>49914</c:v>
                </c:pt>
                <c:pt idx="120">
                  <c:v>50005</c:v>
                </c:pt>
                <c:pt idx="121">
                  <c:v>50074</c:v>
                </c:pt>
                <c:pt idx="122">
                  <c:v>50147</c:v>
                </c:pt>
                <c:pt idx="123">
                  <c:v>50223</c:v>
                </c:pt>
                <c:pt idx="124">
                  <c:v>50273</c:v>
                </c:pt>
                <c:pt idx="125">
                  <c:v>50335</c:v>
                </c:pt>
                <c:pt idx="126">
                  <c:v>50412</c:v>
                </c:pt>
                <c:pt idx="127">
                  <c:v>50487</c:v>
                </c:pt>
                <c:pt idx="128">
                  <c:v>50548</c:v>
                </c:pt>
                <c:pt idx="129">
                  <c:v>50621</c:v>
                </c:pt>
                <c:pt idx="130">
                  <c:v>50657</c:v>
                </c:pt>
                <c:pt idx="131">
                  <c:v>50694</c:v>
                </c:pt>
                <c:pt idx="132">
                  <c:v>50746</c:v>
                </c:pt>
                <c:pt idx="133">
                  <c:v>50798</c:v>
                </c:pt>
                <c:pt idx="134">
                  <c:v>50840</c:v>
                </c:pt>
                <c:pt idx="135">
                  <c:v>50921</c:v>
                </c:pt>
                <c:pt idx="136">
                  <c:v>51022</c:v>
                </c:pt>
                <c:pt idx="137">
                  <c:v>51093</c:v>
                </c:pt>
                <c:pt idx="138">
                  <c:v>51146</c:v>
                </c:pt>
                <c:pt idx="139">
                  <c:v>51252</c:v>
                </c:pt>
                <c:pt idx="140">
                  <c:v>51351</c:v>
                </c:pt>
                <c:pt idx="141">
                  <c:v>51454</c:v>
                </c:pt>
                <c:pt idx="142">
                  <c:v>51581</c:v>
                </c:pt>
                <c:pt idx="143">
                  <c:v>51725</c:v>
                </c:pt>
                <c:pt idx="144">
                  <c:v>51910</c:v>
                </c:pt>
                <c:pt idx="145">
                  <c:v>52073</c:v>
                </c:pt>
                <c:pt idx="146">
                  <c:v>52241</c:v>
                </c:pt>
                <c:pt idx="147">
                  <c:v>52404</c:v>
                </c:pt>
                <c:pt idx="148">
                  <c:v>52595</c:v>
                </c:pt>
                <c:pt idx="149">
                  <c:v>52732</c:v>
                </c:pt>
                <c:pt idx="150">
                  <c:v>52946</c:v>
                </c:pt>
                <c:pt idx="151">
                  <c:v>53151</c:v>
                </c:pt>
                <c:pt idx="152">
                  <c:v>53374</c:v>
                </c:pt>
                <c:pt idx="153">
                  <c:v>53621</c:v>
                </c:pt>
                <c:pt idx="154">
                  <c:v>53963</c:v>
                </c:pt>
                <c:pt idx="155">
                  <c:v>54301</c:v>
                </c:pt>
                <c:pt idx="156">
                  <c:v>54732</c:v>
                </c:pt>
                <c:pt idx="157">
                  <c:v>55098</c:v>
                </c:pt>
                <c:pt idx="158">
                  <c:v>55470</c:v>
                </c:pt>
                <c:pt idx="159">
                  <c:v>55955</c:v>
                </c:pt>
                <c:pt idx="160">
                  <c:v>56381</c:v>
                </c:pt>
                <c:pt idx="161">
                  <c:v>56982</c:v>
                </c:pt>
                <c:pt idx="162">
                  <c:v>57501</c:v>
                </c:pt>
                <c:pt idx="163">
                  <c:v>57987</c:v>
                </c:pt>
                <c:pt idx="164">
                  <c:v>58564</c:v>
                </c:pt>
                <c:pt idx="165">
                  <c:v>59194</c:v>
                </c:pt>
                <c:pt idx="166">
                  <c:v>59973</c:v>
                </c:pt>
                <c:pt idx="167">
                  <c:v>60627</c:v>
                </c:pt>
                <c:pt idx="168">
                  <c:v>61204</c:v>
                </c:pt>
                <c:pt idx="169">
                  <c:v>61840</c:v>
                </c:pt>
                <c:pt idx="170">
                  <c:v>62495</c:v>
                </c:pt>
                <c:pt idx="171">
                  <c:v>63002</c:v>
                </c:pt>
                <c:pt idx="172">
                  <c:v>63484</c:v>
                </c:pt>
                <c:pt idx="173">
                  <c:v>63973</c:v>
                </c:pt>
                <c:pt idx="174">
                  <c:v>64525</c:v>
                </c:pt>
                <c:pt idx="175">
                  <c:v>65054</c:v>
                </c:pt>
                <c:pt idx="176">
                  <c:v>65589</c:v>
                </c:pt>
                <c:pt idx="177">
                  <c:v>66097</c:v>
                </c:pt>
                <c:pt idx="178">
                  <c:v>66554</c:v>
                </c:pt>
                <c:pt idx="179">
                  <c:v>67128</c:v>
                </c:pt>
                <c:pt idx="180">
                  <c:v>67543</c:v>
                </c:pt>
                <c:pt idx="181">
                  <c:v>68114</c:v>
                </c:pt>
                <c:pt idx="182">
                  <c:v>68624</c:v>
                </c:pt>
                <c:pt idx="183">
                  <c:v>69131</c:v>
                </c:pt>
                <c:pt idx="184">
                  <c:v>69632</c:v>
                </c:pt>
                <c:pt idx="185">
                  <c:v>70140</c:v>
                </c:pt>
                <c:pt idx="186">
                  <c:v>70667</c:v>
                </c:pt>
                <c:pt idx="187">
                  <c:v>71129</c:v>
                </c:pt>
                <c:pt idx="188">
                  <c:v>71863</c:v>
                </c:pt>
                <c:pt idx="189">
                  <c:v>72464</c:v>
                </c:pt>
                <c:pt idx="190">
                  <c:v>73208</c:v>
                </c:pt>
                <c:pt idx="191">
                  <c:v>73862</c:v>
                </c:pt>
                <c:pt idx="192">
                  <c:v>74787</c:v>
                </c:pt>
                <c:pt idx="193">
                  <c:v>0</c:v>
                </c:pt>
                <c:pt idx="194">
                  <c:v>0</c:v>
                </c:pt>
                <c:pt idx="195">
                  <c:v>0</c:v>
                </c:pt>
                <c:pt idx="196">
                  <c:v>0</c:v>
                </c:pt>
              </c:numCache>
            </c:numRef>
          </c:xVal>
          <c:yVal>
            <c:numRef>
              <c:f>'Official - RIVM (2)'!$K$4:$K$200</c:f>
              <c:numCache>
                <c:formatCode>0</c:formatCode>
                <c:ptCount val="197"/>
                <c:pt idx="3">
                  <c:v>9</c:v>
                </c:pt>
                <c:pt idx="4">
                  <c:v>17</c:v>
                </c:pt>
                <c:pt idx="5">
                  <c:v>23</c:v>
                </c:pt>
                <c:pt idx="6">
                  <c:v>38</c:v>
                </c:pt>
                <c:pt idx="7">
                  <c:v>81</c:v>
                </c:pt>
                <c:pt idx="8">
                  <c:v>126</c:v>
                </c:pt>
                <c:pt idx="9">
                  <c:v>182</c:v>
                </c:pt>
                <c:pt idx="10">
                  <c:v>256</c:v>
                </c:pt>
                <c:pt idx="11">
                  <c:v>304</c:v>
                </c:pt>
                <c:pt idx="12">
                  <c:v>359</c:v>
                </c:pt>
                <c:pt idx="13">
                  <c:v>465</c:v>
                </c:pt>
                <c:pt idx="14">
                  <c:v>532</c:v>
                </c:pt>
                <c:pt idx="15">
                  <c:v>676</c:v>
                </c:pt>
                <c:pt idx="16">
                  <c:v>771</c:v>
                </c:pt>
                <c:pt idx="17">
                  <c:v>870</c:v>
                </c:pt>
                <c:pt idx="18">
                  <c:v>1092</c:v>
                </c:pt>
                <c:pt idx="19">
                  <c:v>1323</c:v>
                </c:pt>
                <c:pt idx="20">
                  <c:v>1548</c:v>
                </c:pt>
                <c:pt idx="21">
                  <c:v>1846</c:v>
                </c:pt>
                <c:pt idx="22">
                  <c:v>2190</c:v>
                </c:pt>
                <c:pt idx="23">
                  <c:v>2672</c:v>
                </c:pt>
                <c:pt idx="24">
                  <c:v>3069</c:v>
                </c:pt>
                <c:pt idx="25">
                  <c:v>3336</c:v>
                </c:pt>
                <c:pt idx="26">
                  <c:v>3855</c:v>
                </c:pt>
                <c:pt idx="27">
                  <c:v>4361</c:v>
                </c:pt>
                <c:pt idx="28">
                  <c:v>4971</c:v>
                </c:pt>
                <c:pt idx="29">
                  <c:v>5609</c:v>
                </c:pt>
                <c:pt idx="30">
                  <c:v>6131</c:v>
                </c:pt>
                <c:pt idx="31">
                  <c:v>6662</c:v>
                </c:pt>
                <c:pt idx="32">
                  <c:v>7001</c:v>
                </c:pt>
                <c:pt idx="33">
                  <c:v>7035</c:v>
                </c:pt>
                <c:pt idx="34">
                  <c:v>7202</c:v>
                </c:pt>
                <c:pt idx="35">
                  <c:v>7266</c:v>
                </c:pt>
                <c:pt idx="36">
                  <c:v>7120</c:v>
                </c:pt>
                <c:pt idx="37">
                  <c:v>6865</c:v>
                </c:pt>
                <c:pt idx="38">
                  <c:v>6985</c:v>
                </c:pt>
                <c:pt idx="39">
                  <c:v>7053</c:v>
                </c:pt>
                <c:pt idx="40">
                  <c:v>6985</c:v>
                </c:pt>
                <c:pt idx="41">
                  <c:v>6935</c:v>
                </c:pt>
                <c:pt idx="42">
                  <c:v>7065</c:v>
                </c:pt>
                <c:pt idx="43">
                  <c:v>7374</c:v>
                </c:pt>
                <c:pt idx="44">
                  <c:v>7786</c:v>
                </c:pt>
                <c:pt idx="45">
                  <c:v>7750</c:v>
                </c:pt>
                <c:pt idx="46">
                  <c:v>7762</c:v>
                </c:pt>
                <c:pt idx="47">
                  <c:v>7853</c:v>
                </c:pt>
                <c:pt idx="48">
                  <c:v>7618</c:v>
                </c:pt>
                <c:pt idx="49">
                  <c:v>7466</c:v>
                </c:pt>
                <c:pt idx="50">
                  <c:v>7366</c:v>
                </c:pt>
                <c:pt idx="51">
                  <c:v>7190</c:v>
                </c:pt>
                <c:pt idx="52">
                  <c:v>7068</c:v>
                </c:pt>
                <c:pt idx="53">
                  <c:v>6854</c:v>
                </c:pt>
                <c:pt idx="54">
                  <c:v>6715</c:v>
                </c:pt>
                <c:pt idx="55">
                  <c:v>6689</c:v>
                </c:pt>
                <c:pt idx="56">
                  <c:v>6515</c:v>
                </c:pt>
                <c:pt idx="57">
                  <c:v>6086</c:v>
                </c:pt>
                <c:pt idx="58">
                  <c:v>5601</c:v>
                </c:pt>
                <c:pt idx="59">
                  <c:v>5190</c:v>
                </c:pt>
                <c:pt idx="60">
                  <c:v>4840</c:v>
                </c:pt>
                <c:pt idx="61">
                  <c:v>4282</c:v>
                </c:pt>
                <c:pt idx="62">
                  <c:v>3960</c:v>
                </c:pt>
                <c:pt idx="63">
                  <c:v>3587</c:v>
                </c:pt>
                <c:pt idx="64">
                  <c:v>3256</c:v>
                </c:pt>
                <c:pt idx="65">
                  <c:v>3046</c:v>
                </c:pt>
                <c:pt idx="66">
                  <c:v>2746</c:v>
                </c:pt>
                <c:pt idx="67">
                  <c:v>2545</c:v>
                </c:pt>
                <c:pt idx="68">
                  <c:v>2691</c:v>
                </c:pt>
                <c:pt idx="69">
                  <c:v>2537</c:v>
                </c:pt>
                <c:pt idx="70">
                  <c:v>2478</c:v>
                </c:pt>
                <c:pt idx="71">
                  <c:v>2322</c:v>
                </c:pt>
                <c:pt idx="72">
                  <c:v>2166</c:v>
                </c:pt>
                <c:pt idx="73">
                  <c:v>2056</c:v>
                </c:pt>
                <c:pt idx="74">
                  <c:v>2018</c:v>
                </c:pt>
                <c:pt idx="75">
                  <c:v>1897</c:v>
                </c:pt>
                <c:pt idx="76">
                  <c:v>1892</c:v>
                </c:pt>
                <c:pt idx="77">
                  <c:v>1707</c:v>
                </c:pt>
                <c:pt idx="78">
                  <c:v>1588</c:v>
                </c:pt>
                <c:pt idx="79">
                  <c:v>1488</c:v>
                </c:pt>
                <c:pt idx="80">
                  <c:v>1368</c:v>
                </c:pt>
                <c:pt idx="81">
                  <c:v>1353</c:v>
                </c:pt>
                <c:pt idx="82">
                  <c:v>1265</c:v>
                </c:pt>
                <c:pt idx="83">
                  <c:v>1236</c:v>
                </c:pt>
                <c:pt idx="84">
                  <c:v>1219</c:v>
                </c:pt>
                <c:pt idx="85">
                  <c:v>1207</c:v>
                </c:pt>
                <c:pt idx="86">
                  <c:v>1194</c:v>
                </c:pt>
                <c:pt idx="87">
                  <c:v>1241</c:v>
                </c:pt>
                <c:pt idx="88">
                  <c:v>1304</c:v>
                </c:pt>
                <c:pt idx="89">
                  <c:v>1329</c:v>
                </c:pt>
                <c:pt idx="90">
                  <c:v>1321</c:v>
                </c:pt>
                <c:pt idx="91">
                  <c:v>1250</c:v>
                </c:pt>
                <c:pt idx="92">
                  <c:v>1238</c:v>
                </c:pt>
                <c:pt idx="93">
                  <c:v>1193</c:v>
                </c:pt>
                <c:pt idx="94">
                  <c:v>1206</c:v>
                </c:pt>
                <c:pt idx="95">
                  <c:v>1100</c:v>
                </c:pt>
                <c:pt idx="96">
                  <c:v>1069</c:v>
                </c:pt>
                <c:pt idx="97">
                  <c:v>965</c:v>
                </c:pt>
                <c:pt idx="98">
                  <c:v>992</c:v>
                </c:pt>
                <c:pt idx="99">
                  <c:v>1026</c:v>
                </c:pt>
                <c:pt idx="100">
                  <c:v>1078</c:v>
                </c:pt>
                <c:pt idx="101">
                  <c:v>1132</c:v>
                </c:pt>
                <c:pt idx="102">
                  <c:v>1194</c:v>
                </c:pt>
                <c:pt idx="103">
                  <c:v>1256</c:v>
                </c:pt>
                <c:pt idx="104">
                  <c:v>1354</c:v>
                </c:pt>
                <c:pt idx="105">
                  <c:v>1309</c:v>
                </c:pt>
                <c:pt idx="106">
                  <c:v>1309</c:v>
                </c:pt>
                <c:pt idx="107">
                  <c:v>1305</c:v>
                </c:pt>
                <c:pt idx="108">
                  <c:v>1209</c:v>
                </c:pt>
                <c:pt idx="109">
                  <c:v>1209</c:v>
                </c:pt>
                <c:pt idx="110">
                  <c:v>1184</c:v>
                </c:pt>
                <c:pt idx="111">
                  <c:v>1117</c:v>
                </c:pt>
                <c:pt idx="112">
                  <c:v>1068</c:v>
                </c:pt>
                <c:pt idx="113">
                  <c:v>965</c:v>
                </c:pt>
                <c:pt idx="114">
                  <c:v>862</c:v>
                </c:pt>
                <c:pt idx="115">
                  <c:v>810</c:v>
                </c:pt>
                <c:pt idx="116">
                  <c:v>710</c:v>
                </c:pt>
                <c:pt idx="117">
                  <c:v>635</c:v>
                </c:pt>
                <c:pt idx="118">
                  <c:v>600</c:v>
                </c:pt>
                <c:pt idx="119">
                  <c:v>595</c:v>
                </c:pt>
                <c:pt idx="120">
                  <c:v>579</c:v>
                </c:pt>
                <c:pt idx="121">
                  <c:v>572</c:v>
                </c:pt>
                <c:pt idx="122">
                  <c:v>554</c:v>
                </c:pt>
                <c:pt idx="123">
                  <c:v>565</c:v>
                </c:pt>
                <c:pt idx="124">
                  <c:v>551</c:v>
                </c:pt>
                <c:pt idx="125">
                  <c:v>531</c:v>
                </c:pt>
                <c:pt idx="126">
                  <c:v>498</c:v>
                </c:pt>
                <c:pt idx="127">
                  <c:v>482</c:v>
                </c:pt>
                <c:pt idx="128">
                  <c:v>474</c:v>
                </c:pt>
                <c:pt idx="129">
                  <c:v>474</c:v>
                </c:pt>
                <c:pt idx="130">
                  <c:v>434</c:v>
                </c:pt>
                <c:pt idx="131">
                  <c:v>421</c:v>
                </c:pt>
                <c:pt idx="132">
                  <c:v>411</c:v>
                </c:pt>
                <c:pt idx="133">
                  <c:v>386</c:v>
                </c:pt>
                <c:pt idx="134">
                  <c:v>353</c:v>
                </c:pt>
                <c:pt idx="135">
                  <c:v>373</c:v>
                </c:pt>
                <c:pt idx="136">
                  <c:v>401</c:v>
                </c:pt>
                <c:pt idx="137">
                  <c:v>436</c:v>
                </c:pt>
                <c:pt idx="138">
                  <c:v>452</c:v>
                </c:pt>
                <c:pt idx="139">
                  <c:v>506</c:v>
                </c:pt>
                <c:pt idx="140">
                  <c:v>553</c:v>
                </c:pt>
                <c:pt idx="141">
                  <c:v>614</c:v>
                </c:pt>
                <c:pt idx="142">
                  <c:v>660</c:v>
                </c:pt>
                <c:pt idx="143">
                  <c:v>703</c:v>
                </c:pt>
                <c:pt idx="144">
                  <c:v>817</c:v>
                </c:pt>
                <c:pt idx="145">
                  <c:v>927</c:v>
                </c:pt>
                <c:pt idx="146">
                  <c:v>989</c:v>
                </c:pt>
                <c:pt idx="147">
                  <c:v>1053</c:v>
                </c:pt>
                <c:pt idx="148">
                  <c:v>1141</c:v>
                </c:pt>
                <c:pt idx="149">
                  <c:v>1151</c:v>
                </c:pt>
                <c:pt idx="150">
                  <c:v>1221</c:v>
                </c:pt>
                <c:pt idx="151">
                  <c:v>1241</c:v>
                </c:pt>
                <c:pt idx="152">
                  <c:v>1301</c:v>
                </c:pt>
                <c:pt idx="153">
                  <c:v>1380</c:v>
                </c:pt>
                <c:pt idx="154">
                  <c:v>1559</c:v>
                </c:pt>
                <c:pt idx="155">
                  <c:v>1706</c:v>
                </c:pt>
                <c:pt idx="156">
                  <c:v>2000</c:v>
                </c:pt>
                <c:pt idx="157">
                  <c:v>2152</c:v>
                </c:pt>
                <c:pt idx="158">
                  <c:v>2319</c:v>
                </c:pt>
                <c:pt idx="159">
                  <c:v>2581</c:v>
                </c:pt>
                <c:pt idx="160">
                  <c:v>2760</c:v>
                </c:pt>
                <c:pt idx="161">
                  <c:v>3019</c:v>
                </c:pt>
                <c:pt idx="162">
                  <c:v>3200</c:v>
                </c:pt>
                <c:pt idx="163">
                  <c:v>3255</c:v>
                </c:pt>
                <c:pt idx="164">
                  <c:v>3466</c:v>
                </c:pt>
                <c:pt idx="165">
                  <c:v>3724</c:v>
                </c:pt>
                <c:pt idx="166">
                  <c:v>4018</c:v>
                </c:pt>
                <c:pt idx="167">
                  <c:v>4246</c:v>
                </c:pt>
                <c:pt idx="168">
                  <c:v>4222</c:v>
                </c:pt>
                <c:pt idx="169">
                  <c:v>4339</c:v>
                </c:pt>
                <c:pt idx="170">
                  <c:v>4508</c:v>
                </c:pt>
                <c:pt idx="171">
                  <c:v>4438</c:v>
                </c:pt>
                <c:pt idx="172">
                  <c:v>4290</c:v>
                </c:pt>
                <c:pt idx="173">
                  <c:v>4000</c:v>
                </c:pt>
                <c:pt idx="174">
                  <c:v>3898</c:v>
                </c:pt>
                <c:pt idx="175">
                  <c:v>3850</c:v>
                </c:pt>
                <c:pt idx="176">
                  <c:v>3749</c:v>
                </c:pt>
                <c:pt idx="177">
                  <c:v>3602</c:v>
                </c:pt>
                <c:pt idx="178">
                  <c:v>3552</c:v>
                </c:pt>
                <c:pt idx="179">
                  <c:v>3644</c:v>
                </c:pt>
                <c:pt idx="180">
                  <c:v>3570</c:v>
                </c:pt>
                <c:pt idx="181">
                  <c:v>3589</c:v>
                </c:pt>
                <c:pt idx="182">
                  <c:v>3570</c:v>
                </c:pt>
                <c:pt idx="183">
                  <c:v>3542</c:v>
                </c:pt>
                <c:pt idx="184">
                  <c:v>3535</c:v>
                </c:pt>
                <c:pt idx="185">
                  <c:v>3586</c:v>
                </c:pt>
                <c:pt idx="186">
                  <c:v>3539</c:v>
                </c:pt>
                <c:pt idx="187">
                  <c:v>3586</c:v>
                </c:pt>
                <c:pt idx="188">
                  <c:v>3749</c:v>
                </c:pt>
                <c:pt idx="189">
                  <c:v>3840</c:v>
                </c:pt>
                <c:pt idx="190">
                  <c:v>4077</c:v>
                </c:pt>
                <c:pt idx="191">
                  <c:v>4230</c:v>
                </c:pt>
                <c:pt idx="192">
                  <c:v>4647</c:v>
                </c:pt>
                <c:pt idx="193">
                  <c:v>-70667</c:v>
                </c:pt>
                <c:pt idx="194">
                  <c:v>-71129</c:v>
                </c:pt>
                <c:pt idx="195">
                  <c:v>-71863</c:v>
                </c:pt>
                <c:pt idx="196">
                  <c:v>-72464</c:v>
                </c:pt>
              </c:numCache>
            </c:numRef>
          </c:yVal>
          <c:smooth val="0"/>
          <c:extLst>
            <c:ext xmlns:c16="http://schemas.microsoft.com/office/drawing/2014/chart" uri="{C3380CC4-5D6E-409C-BE32-E72D297353CC}">
              <c16:uniqueId val="{00000000-247A-4DCC-A341-84EAFE682257}"/>
            </c:ext>
          </c:extLst>
        </c:ser>
        <c:ser>
          <c:idx val="3"/>
          <c:order val="1"/>
          <c:tx>
            <c:strRef>
              <c:f>'Official - RIVM (2)'!$R$3</c:f>
              <c:strCache>
                <c:ptCount val="1"/>
                <c:pt idx="0">
                  <c:v>Hospitalized</c:v>
                </c:pt>
              </c:strCache>
            </c:strRef>
          </c:tx>
          <c:spPr>
            <a:ln w="25400" cap="rnd">
              <a:noFill/>
              <a:round/>
            </a:ln>
            <a:effectLst/>
          </c:spPr>
          <c:marker>
            <c:symbol val="circle"/>
            <c:size val="5"/>
            <c:spPr>
              <a:solidFill>
                <a:schemeClr val="accent4">
                  <a:alpha val="10000"/>
                </a:schemeClr>
              </a:solidFill>
              <a:ln w="9525">
                <a:solidFill>
                  <a:schemeClr val="accent4">
                    <a:lumMod val="50000"/>
                    <a:alpha val="15000"/>
                  </a:schemeClr>
                </a:solidFill>
              </a:ln>
              <a:effectLst/>
            </c:spPr>
          </c:marker>
          <c:xVal>
            <c:numRef>
              <c:f>'Official - RIVM (2)'!$R$4:$R$200</c:f>
              <c:numCache>
                <c:formatCode>#,##0</c:formatCode>
                <c:ptCount val="197"/>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86</c:v>
                </c:pt>
                <c:pt idx="15">
                  <c:v>115</c:v>
                </c:pt>
                <c:pt idx="16">
                  <c:v>136</c:v>
                </c:pt>
                <c:pt idx="17">
                  <c:v>162</c:v>
                </c:pt>
                <c:pt idx="18">
                  <c:v>205</c:v>
                </c:pt>
                <c:pt idx="19">
                  <c:v>314</c:v>
                </c:pt>
                <c:pt idx="20">
                  <c:v>408</c:v>
                </c:pt>
                <c:pt idx="21">
                  <c:v>489</c:v>
                </c:pt>
                <c:pt idx="22">
                  <c:v>643</c:v>
                </c:pt>
                <c:pt idx="23">
                  <c:v>836</c:v>
                </c:pt>
                <c:pt idx="24">
                  <c:v>988</c:v>
                </c:pt>
                <c:pt idx="25">
                  <c:v>1230</c:v>
                </c:pt>
                <c:pt idx="26">
                  <c:v>1495</c:v>
                </c:pt>
                <c:pt idx="27">
                  <c:v>1836</c:v>
                </c:pt>
                <c:pt idx="28">
                  <c:v>2151</c:v>
                </c:pt>
                <c:pt idx="29">
                  <c:v>2500</c:v>
                </c:pt>
                <c:pt idx="30">
                  <c:v>2954</c:v>
                </c:pt>
                <c:pt idx="31">
                  <c:v>3483</c:v>
                </c:pt>
                <c:pt idx="32">
                  <c:v>3990</c:v>
                </c:pt>
                <c:pt idx="33">
                  <c:v>4712</c:v>
                </c:pt>
                <c:pt idx="34">
                  <c:v>5159</c:v>
                </c:pt>
                <c:pt idx="35">
                  <c:v>5784</c:v>
                </c:pt>
                <c:pt idx="36">
                  <c:v>6286</c:v>
                </c:pt>
                <c:pt idx="37">
                  <c:v>6622</c:v>
                </c:pt>
                <c:pt idx="38">
                  <c:v>6875</c:v>
                </c:pt>
                <c:pt idx="39">
                  <c:v>7135</c:v>
                </c:pt>
                <c:pt idx="40">
                  <c:v>7427</c:v>
                </c:pt>
                <c:pt idx="41">
                  <c:v>7735</c:v>
                </c:pt>
                <c:pt idx="42">
                  <c:v>7972</c:v>
                </c:pt>
                <c:pt idx="43">
                  <c:v>8197</c:v>
                </c:pt>
                <c:pt idx="44">
                  <c:v>8386</c:v>
                </c:pt>
                <c:pt idx="45">
                  <c:v>8582</c:v>
                </c:pt>
                <c:pt idx="46">
                  <c:v>8729</c:v>
                </c:pt>
                <c:pt idx="47">
                  <c:v>8939</c:v>
                </c:pt>
                <c:pt idx="48">
                  <c:v>9127</c:v>
                </c:pt>
                <c:pt idx="49">
                  <c:v>9309</c:v>
                </c:pt>
                <c:pt idx="50">
                  <c:v>9465</c:v>
                </c:pt>
                <c:pt idx="51">
                  <c:v>9594</c:v>
                </c:pt>
                <c:pt idx="52">
                  <c:v>9704</c:v>
                </c:pt>
                <c:pt idx="53">
                  <c:v>9779</c:v>
                </c:pt>
                <c:pt idx="54">
                  <c:v>9897</c:v>
                </c:pt>
                <c:pt idx="55">
                  <c:v>10021</c:v>
                </c:pt>
                <c:pt idx="56">
                  <c:v>10158</c:v>
                </c:pt>
                <c:pt idx="57">
                  <c:v>10281</c:v>
                </c:pt>
                <c:pt idx="58">
                  <c:v>10381</c:v>
                </c:pt>
                <c:pt idx="59">
                  <c:v>10456</c:v>
                </c:pt>
                <c:pt idx="60">
                  <c:v>10521</c:v>
                </c:pt>
                <c:pt idx="61">
                  <c:v>10609</c:v>
                </c:pt>
                <c:pt idx="62">
                  <c:v>10685</c:v>
                </c:pt>
                <c:pt idx="63">
                  <c:v>10769</c:v>
                </c:pt>
                <c:pt idx="64">
                  <c:v>10854</c:v>
                </c:pt>
                <c:pt idx="65">
                  <c:v>10951</c:v>
                </c:pt>
                <c:pt idx="66">
                  <c:v>10995</c:v>
                </c:pt>
                <c:pt idx="67">
                  <c:v>11037</c:v>
                </c:pt>
                <c:pt idx="68">
                  <c:v>11126</c:v>
                </c:pt>
                <c:pt idx="69">
                  <c:v>11153</c:v>
                </c:pt>
                <c:pt idx="70">
                  <c:v>11192</c:v>
                </c:pt>
                <c:pt idx="71">
                  <c:v>11227</c:v>
                </c:pt>
                <c:pt idx="72">
                  <c:v>11285</c:v>
                </c:pt>
                <c:pt idx="73">
                  <c:v>11307</c:v>
                </c:pt>
                <c:pt idx="74">
                  <c:v>11343</c:v>
                </c:pt>
                <c:pt idx="75">
                  <c:v>11378</c:v>
                </c:pt>
                <c:pt idx="76">
                  <c:v>11430</c:v>
                </c:pt>
                <c:pt idx="77">
                  <c:v>11457</c:v>
                </c:pt>
                <c:pt idx="78">
                  <c:v>11492</c:v>
                </c:pt>
                <c:pt idx="79">
                  <c:v>11537</c:v>
                </c:pt>
                <c:pt idx="80">
                  <c:v>11552</c:v>
                </c:pt>
                <c:pt idx="81">
                  <c:v>11579</c:v>
                </c:pt>
                <c:pt idx="82">
                  <c:v>11613</c:v>
                </c:pt>
                <c:pt idx="83">
                  <c:v>11627</c:v>
                </c:pt>
                <c:pt idx="84">
                  <c:v>11640</c:v>
                </c:pt>
                <c:pt idx="85">
                  <c:v>11649</c:v>
                </c:pt>
                <c:pt idx="86">
                  <c:v>11659</c:v>
                </c:pt>
                <c:pt idx="87">
                  <c:v>11672</c:v>
                </c:pt>
                <c:pt idx="88">
                  <c:v>11680</c:v>
                </c:pt>
                <c:pt idx="89">
                  <c:v>11690</c:v>
                </c:pt>
                <c:pt idx="90">
                  <c:v>11697</c:v>
                </c:pt>
                <c:pt idx="91">
                  <c:v>11713</c:v>
                </c:pt>
                <c:pt idx="92">
                  <c:v>11722</c:v>
                </c:pt>
                <c:pt idx="93">
                  <c:v>11727</c:v>
                </c:pt>
                <c:pt idx="94">
                  <c:v>11735</c:v>
                </c:pt>
                <c:pt idx="95">
                  <c:v>11744</c:v>
                </c:pt>
                <c:pt idx="96">
                  <c:v>11750</c:v>
                </c:pt>
                <c:pt idx="97">
                  <c:v>11759</c:v>
                </c:pt>
                <c:pt idx="98">
                  <c:v>11771</c:v>
                </c:pt>
                <c:pt idx="99">
                  <c:v>11782</c:v>
                </c:pt>
                <c:pt idx="100">
                  <c:v>11785</c:v>
                </c:pt>
                <c:pt idx="101">
                  <c:v>11789</c:v>
                </c:pt>
                <c:pt idx="102">
                  <c:v>11794</c:v>
                </c:pt>
                <c:pt idx="103">
                  <c:v>11800</c:v>
                </c:pt>
                <c:pt idx="104">
                  <c:v>11805</c:v>
                </c:pt>
                <c:pt idx="105">
                  <c:v>11808</c:v>
                </c:pt>
                <c:pt idx="106">
                  <c:v>11813</c:v>
                </c:pt>
                <c:pt idx="107">
                  <c:v>11822</c:v>
                </c:pt>
                <c:pt idx="108">
                  <c:v>11828</c:v>
                </c:pt>
                <c:pt idx="109">
                  <c:v>11831</c:v>
                </c:pt>
                <c:pt idx="110">
                  <c:v>11834</c:v>
                </c:pt>
                <c:pt idx="111">
                  <c:v>11836</c:v>
                </c:pt>
                <c:pt idx="112">
                  <c:v>11835</c:v>
                </c:pt>
                <c:pt idx="113">
                  <c:v>11846</c:v>
                </c:pt>
                <c:pt idx="114">
                  <c:v>11846</c:v>
                </c:pt>
                <c:pt idx="115">
                  <c:v>11849</c:v>
                </c:pt>
                <c:pt idx="116">
                  <c:v>11851</c:v>
                </c:pt>
                <c:pt idx="117">
                  <c:v>11853</c:v>
                </c:pt>
                <c:pt idx="118">
                  <c:v>11859</c:v>
                </c:pt>
                <c:pt idx="119">
                  <c:v>11863</c:v>
                </c:pt>
                <c:pt idx="120">
                  <c:v>11868</c:v>
                </c:pt>
                <c:pt idx="121">
                  <c:v>11868</c:v>
                </c:pt>
                <c:pt idx="122">
                  <c:v>11871</c:v>
                </c:pt>
                <c:pt idx="123">
                  <c:v>11874</c:v>
                </c:pt>
                <c:pt idx="124">
                  <c:v>11877</c:v>
                </c:pt>
                <c:pt idx="125">
                  <c:v>11878</c:v>
                </c:pt>
                <c:pt idx="126">
                  <c:v>11878</c:v>
                </c:pt>
                <c:pt idx="127">
                  <c:v>11882</c:v>
                </c:pt>
                <c:pt idx="128">
                  <c:v>11883</c:v>
                </c:pt>
                <c:pt idx="129">
                  <c:v>11884</c:v>
                </c:pt>
                <c:pt idx="130">
                  <c:v>11884</c:v>
                </c:pt>
                <c:pt idx="131">
                  <c:v>11886</c:v>
                </c:pt>
                <c:pt idx="132">
                  <c:v>11889</c:v>
                </c:pt>
                <c:pt idx="133">
                  <c:v>11887</c:v>
                </c:pt>
                <c:pt idx="134">
                  <c:v>11888</c:v>
                </c:pt>
                <c:pt idx="135">
                  <c:v>11891</c:v>
                </c:pt>
                <c:pt idx="136">
                  <c:v>11893</c:v>
                </c:pt>
                <c:pt idx="137">
                  <c:v>11894</c:v>
                </c:pt>
                <c:pt idx="138">
                  <c:v>11892</c:v>
                </c:pt>
                <c:pt idx="139">
                  <c:v>11897</c:v>
                </c:pt>
                <c:pt idx="140">
                  <c:v>11898</c:v>
                </c:pt>
                <c:pt idx="141">
                  <c:v>11894</c:v>
                </c:pt>
                <c:pt idx="142">
                  <c:v>11895</c:v>
                </c:pt>
                <c:pt idx="143">
                  <c:v>11898</c:v>
                </c:pt>
                <c:pt idx="144">
                  <c:v>11900</c:v>
                </c:pt>
                <c:pt idx="145">
                  <c:v>11902</c:v>
                </c:pt>
                <c:pt idx="146">
                  <c:v>11902</c:v>
                </c:pt>
                <c:pt idx="147">
                  <c:v>11905</c:v>
                </c:pt>
                <c:pt idx="148">
                  <c:v>11904</c:v>
                </c:pt>
                <c:pt idx="149">
                  <c:v>11906</c:v>
                </c:pt>
                <c:pt idx="150">
                  <c:v>11908</c:v>
                </c:pt>
                <c:pt idx="151">
                  <c:v>11913</c:v>
                </c:pt>
                <c:pt idx="152">
                  <c:v>11919</c:v>
                </c:pt>
                <c:pt idx="153">
                  <c:v>11922</c:v>
                </c:pt>
                <c:pt idx="154">
                  <c:v>11927</c:v>
                </c:pt>
                <c:pt idx="155">
                  <c:v>11934</c:v>
                </c:pt>
                <c:pt idx="156">
                  <c:v>11937</c:v>
                </c:pt>
                <c:pt idx="157">
                  <c:v>11943</c:v>
                </c:pt>
                <c:pt idx="158">
                  <c:v>11949</c:v>
                </c:pt>
                <c:pt idx="159">
                  <c:v>11959</c:v>
                </c:pt>
                <c:pt idx="160">
                  <c:v>11964</c:v>
                </c:pt>
                <c:pt idx="161">
                  <c:v>11965</c:v>
                </c:pt>
                <c:pt idx="162">
                  <c:v>11969</c:v>
                </c:pt>
                <c:pt idx="163">
                  <c:v>11971</c:v>
                </c:pt>
                <c:pt idx="164">
                  <c:v>11978</c:v>
                </c:pt>
                <c:pt idx="165">
                  <c:v>11984</c:v>
                </c:pt>
                <c:pt idx="166">
                  <c:v>11994</c:v>
                </c:pt>
                <c:pt idx="167">
                  <c:v>12003</c:v>
                </c:pt>
                <c:pt idx="168">
                  <c:v>12009</c:v>
                </c:pt>
                <c:pt idx="169">
                  <c:v>12020</c:v>
                </c:pt>
                <c:pt idx="170">
                  <c:v>12027</c:v>
                </c:pt>
                <c:pt idx="171">
                  <c:v>12033</c:v>
                </c:pt>
                <c:pt idx="172">
                  <c:v>12038</c:v>
                </c:pt>
                <c:pt idx="173">
                  <c:v>12042</c:v>
                </c:pt>
                <c:pt idx="174">
                  <c:v>12060</c:v>
                </c:pt>
                <c:pt idx="175">
                  <c:v>12070</c:v>
                </c:pt>
                <c:pt idx="176">
                  <c:v>12088</c:v>
                </c:pt>
                <c:pt idx="177">
                  <c:v>12099</c:v>
                </c:pt>
                <c:pt idx="178">
                  <c:v>12107</c:v>
                </c:pt>
                <c:pt idx="179">
                  <c:v>12111</c:v>
                </c:pt>
                <c:pt idx="180">
                  <c:v>12126</c:v>
                </c:pt>
                <c:pt idx="181">
                  <c:v>12145</c:v>
                </c:pt>
                <c:pt idx="182">
                  <c:v>12152</c:v>
                </c:pt>
                <c:pt idx="183">
                  <c:v>12161</c:v>
                </c:pt>
                <c:pt idx="184">
                  <c:v>12163</c:v>
                </c:pt>
                <c:pt idx="185">
                  <c:v>12166</c:v>
                </c:pt>
                <c:pt idx="186">
                  <c:v>12177</c:v>
                </c:pt>
                <c:pt idx="187">
                  <c:v>12182</c:v>
                </c:pt>
                <c:pt idx="188">
                  <c:v>12188</c:v>
                </c:pt>
                <c:pt idx="189">
                  <c:v>12193</c:v>
                </c:pt>
                <c:pt idx="190">
                  <c:v>12200</c:v>
                </c:pt>
                <c:pt idx="191">
                  <c:v>12205</c:v>
                </c:pt>
                <c:pt idx="192">
                  <c:v>12210</c:v>
                </c:pt>
                <c:pt idx="193">
                  <c:v>0</c:v>
                </c:pt>
                <c:pt idx="194">
                  <c:v>0</c:v>
                </c:pt>
                <c:pt idx="195">
                  <c:v>0</c:v>
                </c:pt>
                <c:pt idx="196">
                  <c:v>0</c:v>
                </c:pt>
              </c:numCache>
            </c:numRef>
          </c:xVal>
          <c:yVal>
            <c:numRef>
              <c:f>'Official - RIVM (2)'!$S$4:$S$200</c:f>
              <c:numCache>
                <c:formatCode>#,##0</c:formatCode>
                <c:ptCount val="197"/>
                <c:pt idx="14">
                  <c:v>85</c:v>
                </c:pt>
                <c:pt idx="15">
                  <c:v>29</c:v>
                </c:pt>
                <c:pt idx="16">
                  <c:v>21</c:v>
                </c:pt>
                <c:pt idx="17">
                  <c:v>26</c:v>
                </c:pt>
                <c:pt idx="18">
                  <c:v>43</c:v>
                </c:pt>
                <c:pt idx="19">
                  <c:v>109</c:v>
                </c:pt>
                <c:pt idx="20">
                  <c:v>94</c:v>
                </c:pt>
                <c:pt idx="21">
                  <c:v>81</c:v>
                </c:pt>
                <c:pt idx="22">
                  <c:v>154</c:v>
                </c:pt>
                <c:pt idx="23">
                  <c:v>193</c:v>
                </c:pt>
                <c:pt idx="24">
                  <c:v>152</c:v>
                </c:pt>
                <c:pt idx="25">
                  <c:v>242</c:v>
                </c:pt>
                <c:pt idx="26">
                  <c:v>265</c:v>
                </c:pt>
                <c:pt idx="27">
                  <c:v>341</c:v>
                </c:pt>
                <c:pt idx="28">
                  <c:v>315</c:v>
                </c:pt>
                <c:pt idx="29">
                  <c:v>349</c:v>
                </c:pt>
                <c:pt idx="30">
                  <c:v>454</c:v>
                </c:pt>
                <c:pt idx="31">
                  <c:v>529</c:v>
                </c:pt>
                <c:pt idx="32">
                  <c:v>507</c:v>
                </c:pt>
                <c:pt idx="33">
                  <c:v>722</c:v>
                </c:pt>
                <c:pt idx="34">
                  <c:v>447</c:v>
                </c:pt>
                <c:pt idx="35">
                  <c:v>625</c:v>
                </c:pt>
                <c:pt idx="36">
                  <c:v>502</c:v>
                </c:pt>
                <c:pt idx="37">
                  <c:v>336</c:v>
                </c:pt>
                <c:pt idx="38">
                  <c:v>253</c:v>
                </c:pt>
                <c:pt idx="39">
                  <c:v>260</c:v>
                </c:pt>
                <c:pt idx="40">
                  <c:v>292</c:v>
                </c:pt>
                <c:pt idx="41">
                  <c:v>308</c:v>
                </c:pt>
                <c:pt idx="42">
                  <c:v>237</c:v>
                </c:pt>
                <c:pt idx="43">
                  <c:v>225</c:v>
                </c:pt>
                <c:pt idx="44">
                  <c:v>189</c:v>
                </c:pt>
                <c:pt idx="45">
                  <c:v>203</c:v>
                </c:pt>
                <c:pt idx="46">
                  <c:v>147</c:v>
                </c:pt>
                <c:pt idx="47">
                  <c:v>210</c:v>
                </c:pt>
                <c:pt idx="48">
                  <c:v>188</c:v>
                </c:pt>
                <c:pt idx="49">
                  <c:v>182</c:v>
                </c:pt>
                <c:pt idx="50">
                  <c:v>156</c:v>
                </c:pt>
                <c:pt idx="51">
                  <c:v>129</c:v>
                </c:pt>
                <c:pt idx="52">
                  <c:v>110</c:v>
                </c:pt>
                <c:pt idx="53">
                  <c:v>75</c:v>
                </c:pt>
                <c:pt idx="54">
                  <c:v>118</c:v>
                </c:pt>
                <c:pt idx="55">
                  <c:v>124</c:v>
                </c:pt>
                <c:pt idx="56">
                  <c:v>137</c:v>
                </c:pt>
                <c:pt idx="57">
                  <c:v>123</c:v>
                </c:pt>
                <c:pt idx="58">
                  <c:v>100</c:v>
                </c:pt>
                <c:pt idx="59">
                  <c:v>75</c:v>
                </c:pt>
                <c:pt idx="60">
                  <c:v>65</c:v>
                </c:pt>
                <c:pt idx="61">
                  <c:v>88</c:v>
                </c:pt>
                <c:pt idx="62">
                  <c:v>76</c:v>
                </c:pt>
                <c:pt idx="63">
                  <c:v>84</c:v>
                </c:pt>
                <c:pt idx="64">
                  <c:v>85</c:v>
                </c:pt>
                <c:pt idx="65">
                  <c:v>97</c:v>
                </c:pt>
                <c:pt idx="66">
                  <c:v>44</c:v>
                </c:pt>
                <c:pt idx="67">
                  <c:v>42</c:v>
                </c:pt>
                <c:pt idx="68">
                  <c:v>89</c:v>
                </c:pt>
                <c:pt idx="69">
                  <c:v>27</c:v>
                </c:pt>
                <c:pt idx="70">
                  <c:v>39</c:v>
                </c:pt>
                <c:pt idx="71">
                  <c:v>35</c:v>
                </c:pt>
                <c:pt idx="72">
                  <c:v>58</c:v>
                </c:pt>
                <c:pt idx="73">
                  <c:v>22</c:v>
                </c:pt>
                <c:pt idx="74">
                  <c:v>36</c:v>
                </c:pt>
                <c:pt idx="75">
                  <c:v>35</c:v>
                </c:pt>
                <c:pt idx="76">
                  <c:v>52</c:v>
                </c:pt>
                <c:pt idx="77">
                  <c:v>27</c:v>
                </c:pt>
                <c:pt idx="78">
                  <c:v>35</c:v>
                </c:pt>
                <c:pt idx="79">
                  <c:v>45</c:v>
                </c:pt>
                <c:pt idx="80">
                  <c:v>15</c:v>
                </c:pt>
                <c:pt idx="81">
                  <c:v>27</c:v>
                </c:pt>
                <c:pt idx="82">
                  <c:v>34</c:v>
                </c:pt>
                <c:pt idx="83">
                  <c:v>14</c:v>
                </c:pt>
                <c:pt idx="84">
                  <c:v>13</c:v>
                </c:pt>
                <c:pt idx="85">
                  <c:v>9</c:v>
                </c:pt>
                <c:pt idx="86">
                  <c:v>10</c:v>
                </c:pt>
                <c:pt idx="87">
                  <c:v>13</c:v>
                </c:pt>
                <c:pt idx="88">
                  <c:v>8</c:v>
                </c:pt>
                <c:pt idx="89">
                  <c:v>10</c:v>
                </c:pt>
                <c:pt idx="90">
                  <c:v>7</c:v>
                </c:pt>
                <c:pt idx="91">
                  <c:v>16</c:v>
                </c:pt>
                <c:pt idx="92">
                  <c:v>9</c:v>
                </c:pt>
                <c:pt idx="93">
                  <c:v>5</c:v>
                </c:pt>
                <c:pt idx="94">
                  <c:v>8</c:v>
                </c:pt>
                <c:pt idx="95">
                  <c:v>9</c:v>
                </c:pt>
                <c:pt idx="96">
                  <c:v>6</c:v>
                </c:pt>
                <c:pt idx="97">
                  <c:v>9</c:v>
                </c:pt>
                <c:pt idx="98">
                  <c:v>12</c:v>
                </c:pt>
                <c:pt idx="99">
                  <c:v>11</c:v>
                </c:pt>
                <c:pt idx="100">
                  <c:v>3</c:v>
                </c:pt>
                <c:pt idx="101">
                  <c:v>4</c:v>
                </c:pt>
                <c:pt idx="102">
                  <c:v>5</c:v>
                </c:pt>
                <c:pt idx="103">
                  <c:v>6</c:v>
                </c:pt>
                <c:pt idx="104">
                  <c:v>5</c:v>
                </c:pt>
                <c:pt idx="105">
                  <c:v>3</c:v>
                </c:pt>
                <c:pt idx="106">
                  <c:v>5</c:v>
                </c:pt>
                <c:pt idx="107">
                  <c:v>9</c:v>
                </c:pt>
                <c:pt idx="108">
                  <c:v>6</c:v>
                </c:pt>
                <c:pt idx="109">
                  <c:v>3</c:v>
                </c:pt>
                <c:pt idx="110">
                  <c:v>3</c:v>
                </c:pt>
                <c:pt idx="111">
                  <c:v>2</c:v>
                </c:pt>
                <c:pt idx="112">
                  <c:v>-1</c:v>
                </c:pt>
                <c:pt idx="113">
                  <c:v>11</c:v>
                </c:pt>
                <c:pt idx="114">
                  <c:v>0</c:v>
                </c:pt>
                <c:pt idx="115">
                  <c:v>3</c:v>
                </c:pt>
                <c:pt idx="116">
                  <c:v>2</c:v>
                </c:pt>
                <c:pt idx="117">
                  <c:v>2</c:v>
                </c:pt>
                <c:pt idx="118">
                  <c:v>6</c:v>
                </c:pt>
                <c:pt idx="119">
                  <c:v>4</c:v>
                </c:pt>
                <c:pt idx="120">
                  <c:v>5</c:v>
                </c:pt>
                <c:pt idx="121">
                  <c:v>0</c:v>
                </c:pt>
                <c:pt idx="122">
                  <c:v>3</c:v>
                </c:pt>
                <c:pt idx="123">
                  <c:v>3</c:v>
                </c:pt>
                <c:pt idx="124">
                  <c:v>3</c:v>
                </c:pt>
                <c:pt idx="125">
                  <c:v>1</c:v>
                </c:pt>
                <c:pt idx="126">
                  <c:v>0</c:v>
                </c:pt>
                <c:pt idx="127">
                  <c:v>4</c:v>
                </c:pt>
                <c:pt idx="128">
                  <c:v>1</c:v>
                </c:pt>
                <c:pt idx="129">
                  <c:v>1</c:v>
                </c:pt>
                <c:pt idx="130">
                  <c:v>0</c:v>
                </c:pt>
                <c:pt idx="131">
                  <c:v>2</c:v>
                </c:pt>
                <c:pt idx="132">
                  <c:v>3</c:v>
                </c:pt>
                <c:pt idx="133">
                  <c:v>-2</c:v>
                </c:pt>
                <c:pt idx="134">
                  <c:v>1</c:v>
                </c:pt>
                <c:pt idx="135">
                  <c:v>3</c:v>
                </c:pt>
                <c:pt idx="136">
                  <c:v>2</c:v>
                </c:pt>
                <c:pt idx="137">
                  <c:v>1</c:v>
                </c:pt>
                <c:pt idx="138">
                  <c:v>-2</c:v>
                </c:pt>
                <c:pt idx="139">
                  <c:v>5</c:v>
                </c:pt>
                <c:pt idx="140">
                  <c:v>1</c:v>
                </c:pt>
                <c:pt idx="141">
                  <c:v>-4</c:v>
                </c:pt>
                <c:pt idx="142">
                  <c:v>1</c:v>
                </c:pt>
                <c:pt idx="143">
                  <c:v>3</c:v>
                </c:pt>
                <c:pt idx="144">
                  <c:v>2</c:v>
                </c:pt>
                <c:pt idx="145">
                  <c:v>2</c:v>
                </c:pt>
                <c:pt idx="146">
                  <c:v>0</c:v>
                </c:pt>
                <c:pt idx="147">
                  <c:v>3</c:v>
                </c:pt>
                <c:pt idx="148">
                  <c:v>-1</c:v>
                </c:pt>
                <c:pt idx="149">
                  <c:v>2</c:v>
                </c:pt>
                <c:pt idx="150">
                  <c:v>2</c:v>
                </c:pt>
                <c:pt idx="151">
                  <c:v>5</c:v>
                </c:pt>
                <c:pt idx="152">
                  <c:v>6</c:v>
                </c:pt>
                <c:pt idx="153">
                  <c:v>3</c:v>
                </c:pt>
                <c:pt idx="154">
                  <c:v>5</c:v>
                </c:pt>
                <c:pt idx="155">
                  <c:v>7</c:v>
                </c:pt>
                <c:pt idx="156">
                  <c:v>3</c:v>
                </c:pt>
                <c:pt idx="157">
                  <c:v>6</c:v>
                </c:pt>
                <c:pt idx="158">
                  <c:v>6</c:v>
                </c:pt>
                <c:pt idx="159">
                  <c:v>10</c:v>
                </c:pt>
                <c:pt idx="160">
                  <c:v>5</c:v>
                </c:pt>
                <c:pt idx="161">
                  <c:v>1</c:v>
                </c:pt>
                <c:pt idx="162">
                  <c:v>4</c:v>
                </c:pt>
                <c:pt idx="163">
                  <c:v>2</c:v>
                </c:pt>
                <c:pt idx="164">
                  <c:v>7</c:v>
                </c:pt>
                <c:pt idx="165">
                  <c:v>6</c:v>
                </c:pt>
                <c:pt idx="166">
                  <c:v>10</c:v>
                </c:pt>
                <c:pt idx="167">
                  <c:v>9</c:v>
                </c:pt>
                <c:pt idx="168">
                  <c:v>6</c:v>
                </c:pt>
                <c:pt idx="169">
                  <c:v>11</c:v>
                </c:pt>
                <c:pt idx="170">
                  <c:v>7</c:v>
                </c:pt>
                <c:pt idx="171">
                  <c:v>6</c:v>
                </c:pt>
                <c:pt idx="172">
                  <c:v>5</c:v>
                </c:pt>
                <c:pt idx="173">
                  <c:v>4</c:v>
                </c:pt>
                <c:pt idx="174">
                  <c:v>18</c:v>
                </c:pt>
                <c:pt idx="175">
                  <c:v>10</c:v>
                </c:pt>
                <c:pt idx="176">
                  <c:v>18</c:v>
                </c:pt>
                <c:pt idx="177">
                  <c:v>11</c:v>
                </c:pt>
                <c:pt idx="178">
                  <c:v>8</c:v>
                </c:pt>
                <c:pt idx="179">
                  <c:v>4</c:v>
                </c:pt>
                <c:pt idx="180">
                  <c:v>15</c:v>
                </c:pt>
                <c:pt idx="181">
                  <c:v>19</c:v>
                </c:pt>
                <c:pt idx="182">
                  <c:v>7</c:v>
                </c:pt>
                <c:pt idx="183">
                  <c:v>9</c:v>
                </c:pt>
                <c:pt idx="184">
                  <c:v>2</c:v>
                </c:pt>
                <c:pt idx="185">
                  <c:v>3</c:v>
                </c:pt>
                <c:pt idx="186">
                  <c:v>11</c:v>
                </c:pt>
                <c:pt idx="187">
                  <c:v>5</c:v>
                </c:pt>
                <c:pt idx="188">
                  <c:v>6</c:v>
                </c:pt>
                <c:pt idx="189">
                  <c:v>5</c:v>
                </c:pt>
                <c:pt idx="190">
                  <c:v>7</c:v>
                </c:pt>
                <c:pt idx="191">
                  <c:v>5</c:v>
                </c:pt>
                <c:pt idx="192">
                  <c:v>5</c:v>
                </c:pt>
                <c:pt idx="193">
                  <c:v>-12210</c:v>
                </c:pt>
                <c:pt idx="194">
                  <c:v>0</c:v>
                </c:pt>
                <c:pt idx="195">
                  <c:v>0</c:v>
                </c:pt>
                <c:pt idx="196">
                  <c:v>0</c:v>
                </c:pt>
              </c:numCache>
            </c:numRef>
          </c:yVal>
          <c:smooth val="0"/>
          <c:extLst>
            <c:ext xmlns:c16="http://schemas.microsoft.com/office/drawing/2014/chart" uri="{C3380CC4-5D6E-409C-BE32-E72D297353CC}">
              <c16:uniqueId val="{00000001-247A-4DCC-A341-84EAFE682257}"/>
            </c:ext>
          </c:extLst>
        </c:ser>
        <c:ser>
          <c:idx val="4"/>
          <c:order val="2"/>
          <c:tx>
            <c:strRef>
              <c:f>'Official - RIVM (2)'!$AJ$3</c:f>
              <c:strCache>
                <c:ptCount val="1"/>
                <c:pt idx="0">
                  <c:v>Deceased  in the last 7 days</c:v>
                </c:pt>
              </c:strCache>
            </c:strRef>
          </c:tx>
          <c:spPr>
            <a:ln w="25400" cap="rnd">
              <a:noFill/>
              <a:round/>
            </a:ln>
            <a:effectLst/>
          </c:spPr>
          <c:marker>
            <c:symbol val="circle"/>
            <c:size val="5"/>
            <c:spPr>
              <a:solidFill>
                <a:srgbClr val="C00000"/>
              </a:solidFill>
              <a:ln w="9525">
                <a:solidFill>
                  <a:srgbClr val="C00000"/>
                </a:solidFill>
              </a:ln>
              <a:effectLst/>
            </c:spPr>
          </c:marker>
          <c:xVal>
            <c:numRef>
              <c:f>'Official - RIVM (2)'!$AD$4:$AD$200</c:f>
              <c:numCache>
                <c:formatCode>#,##0</c:formatCode>
                <c:ptCount val="197"/>
                <c:pt idx="0">
                  <c:v>0</c:v>
                </c:pt>
                <c:pt idx="1">
                  <c:v>0</c:v>
                </c:pt>
                <c:pt idx="2">
                  <c:v>0</c:v>
                </c:pt>
                <c:pt idx="3">
                  <c:v>0</c:v>
                </c:pt>
                <c:pt idx="4">
                  <c:v>0</c:v>
                </c:pt>
                <c:pt idx="5">
                  <c:v>0</c:v>
                </c:pt>
                <c:pt idx="6">
                  <c:v>0</c:v>
                </c:pt>
                <c:pt idx="7">
                  <c:v>0</c:v>
                </c:pt>
                <c:pt idx="8">
                  <c:v>1</c:v>
                </c:pt>
                <c:pt idx="9">
                  <c:v>1</c:v>
                </c:pt>
                <c:pt idx="10">
                  <c:v>3</c:v>
                </c:pt>
                <c:pt idx="11">
                  <c:v>3</c:v>
                </c:pt>
                <c:pt idx="12">
                  <c:v>4</c:v>
                </c:pt>
                <c:pt idx="13">
                  <c:v>5</c:v>
                </c:pt>
                <c:pt idx="14">
                  <c:v>5</c:v>
                </c:pt>
                <c:pt idx="15">
                  <c:v>10</c:v>
                </c:pt>
                <c:pt idx="16">
                  <c:v>12</c:v>
                </c:pt>
                <c:pt idx="17">
                  <c:v>20</c:v>
                </c:pt>
                <c:pt idx="18">
                  <c:v>24</c:v>
                </c:pt>
                <c:pt idx="19">
                  <c:v>43</c:v>
                </c:pt>
                <c:pt idx="20">
                  <c:v>58</c:v>
                </c:pt>
                <c:pt idx="21">
                  <c:v>76</c:v>
                </c:pt>
                <c:pt idx="22">
                  <c:v>106</c:v>
                </c:pt>
                <c:pt idx="23">
                  <c:v>136</c:v>
                </c:pt>
                <c:pt idx="24">
                  <c:v>179</c:v>
                </c:pt>
                <c:pt idx="25">
                  <c:v>213</c:v>
                </c:pt>
                <c:pt idx="26">
                  <c:v>276</c:v>
                </c:pt>
                <c:pt idx="27">
                  <c:v>356</c:v>
                </c:pt>
                <c:pt idx="28">
                  <c:v>434</c:v>
                </c:pt>
                <c:pt idx="29">
                  <c:v>546</c:v>
                </c:pt>
                <c:pt idx="30">
                  <c:v>639</c:v>
                </c:pt>
                <c:pt idx="31">
                  <c:v>771</c:v>
                </c:pt>
                <c:pt idx="32">
                  <c:v>864</c:v>
                </c:pt>
                <c:pt idx="33">
                  <c:v>1039</c:v>
                </c:pt>
                <c:pt idx="34">
                  <c:v>1173</c:v>
                </c:pt>
                <c:pt idx="35">
                  <c:v>1339</c:v>
                </c:pt>
                <c:pt idx="36">
                  <c:v>1487</c:v>
                </c:pt>
                <c:pt idx="37">
                  <c:v>1651</c:v>
                </c:pt>
                <c:pt idx="38">
                  <c:v>1766</c:v>
                </c:pt>
                <c:pt idx="39">
                  <c:v>1867</c:v>
                </c:pt>
                <c:pt idx="40">
                  <c:v>2101</c:v>
                </c:pt>
                <c:pt idx="41">
                  <c:v>2248</c:v>
                </c:pt>
                <c:pt idx="42">
                  <c:v>2396</c:v>
                </c:pt>
                <c:pt idx="43">
                  <c:v>2511</c:v>
                </c:pt>
                <c:pt idx="44">
                  <c:v>2643</c:v>
                </c:pt>
                <c:pt idx="45">
                  <c:v>2737</c:v>
                </c:pt>
                <c:pt idx="46">
                  <c:v>2823</c:v>
                </c:pt>
                <c:pt idx="47">
                  <c:v>2945</c:v>
                </c:pt>
                <c:pt idx="48">
                  <c:v>3134</c:v>
                </c:pt>
                <c:pt idx="49">
                  <c:v>3315</c:v>
                </c:pt>
                <c:pt idx="50">
                  <c:v>3459</c:v>
                </c:pt>
                <c:pt idx="51">
                  <c:v>3601</c:v>
                </c:pt>
                <c:pt idx="52">
                  <c:v>3684</c:v>
                </c:pt>
                <c:pt idx="53">
                  <c:v>3751</c:v>
                </c:pt>
                <c:pt idx="54">
                  <c:v>3916</c:v>
                </c:pt>
                <c:pt idx="55">
                  <c:v>4054</c:v>
                </c:pt>
                <c:pt idx="56">
                  <c:v>4177</c:v>
                </c:pt>
                <c:pt idx="57">
                  <c:v>4289</c:v>
                </c:pt>
                <c:pt idx="58">
                  <c:v>4409</c:v>
                </c:pt>
                <c:pt idx="59">
                  <c:v>4475</c:v>
                </c:pt>
                <c:pt idx="60">
                  <c:v>4518</c:v>
                </c:pt>
                <c:pt idx="61">
                  <c:v>4566</c:v>
                </c:pt>
                <c:pt idx="62">
                  <c:v>4711</c:v>
                </c:pt>
                <c:pt idx="63">
                  <c:v>4795</c:v>
                </c:pt>
                <c:pt idx="64">
                  <c:v>4893</c:v>
                </c:pt>
                <c:pt idx="65">
                  <c:v>4987</c:v>
                </c:pt>
                <c:pt idx="66">
                  <c:v>5056</c:v>
                </c:pt>
                <c:pt idx="67">
                  <c:v>5082</c:v>
                </c:pt>
                <c:pt idx="68">
                  <c:v>5168</c:v>
                </c:pt>
                <c:pt idx="69">
                  <c:v>5204</c:v>
                </c:pt>
                <c:pt idx="70">
                  <c:v>5288</c:v>
                </c:pt>
                <c:pt idx="71">
                  <c:v>5359</c:v>
                </c:pt>
                <c:pt idx="72">
                  <c:v>5422</c:v>
                </c:pt>
                <c:pt idx="73">
                  <c:v>5440</c:v>
                </c:pt>
                <c:pt idx="74">
                  <c:v>5456</c:v>
                </c:pt>
                <c:pt idx="75">
                  <c:v>5510</c:v>
                </c:pt>
                <c:pt idx="76">
                  <c:v>5562</c:v>
                </c:pt>
                <c:pt idx="77">
                  <c:v>5590</c:v>
                </c:pt>
                <c:pt idx="78">
                  <c:v>5643</c:v>
                </c:pt>
                <c:pt idx="79">
                  <c:v>5670</c:v>
                </c:pt>
                <c:pt idx="80">
                  <c:v>5680</c:v>
                </c:pt>
                <c:pt idx="81">
                  <c:v>5694</c:v>
                </c:pt>
                <c:pt idx="82">
                  <c:v>5715</c:v>
                </c:pt>
                <c:pt idx="83">
                  <c:v>5748</c:v>
                </c:pt>
                <c:pt idx="84">
                  <c:v>5775</c:v>
                </c:pt>
                <c:pt idx="85">
                  <c:v>5788</c:v>
                </c:pt>
                <c:pt idx="86">
                  <c:v>5811</c:v>
                </c:pt>
                <c:pt idx="87">
                  <c:v>5822</c:v>
                </c:pt>
                <c:pt idx="88">
                  <c:v>5830</c:v>
                </c:pt>
                <c:pt idx="89">
                  <c:v>5856</c:v>
                </c:pt>
                <c:pt idx="90">
                  <c:v>5871</c:v>
                </c:pt>
                <c:pt idx="91">
                  <c:v>5903</c:v>
                </c:pt>
                <c:pt idx="92">
                  <c:v>5931</c:v>
                </c:pt>
                <c:pt idx="93">
                  <c:v>5951</c:v>
                </c:pt>
                <c:pt idx="94">
                  <c:v>5956</c:v>
                </c:pt>
                <c:pt idx="95">
                  <c:v>5962</c:v>
                </c:pt>
                <c:pt idx="96">
                  <c:v>5967</c:v>
                </c:pt>
                <c:pt idx="97">
                  <c:v>5977</c:v>
                </c:pt>
                <c:pt idx="98">
                  <c:v>5990</c:v>
                </c:pt>
                <c:pt idx="99">
                  <c:v>6005</c:v>
                </c:pt>
                <c:pt idx="100">
                  <c:v>6011</c:v>
                </c:pt>
                <c:pt idx="101">
                  <c:v>6013</c:v>
                </c:pt>
                <c:pt idx="102">
                  <c:v>6016</c:v>
                </c:pt>
                <c:pt idx="103">
                  <c:v>6031</c:v>
                </c:pt>
                <c:pt idx="104">
                  <c:v>6042</c:v>
                </c:pt>
                <c:pt idx="105">
                  <c:v>6044</c:v>
                </c:pt>
                <c:pt idx="106">
                  <c:v>6053</c:v>
                </c:pt>
                <c:pt idx="107">
                  <c:v>6057</c:v>
                </c:pt>
                <c:pt idx="108">
                  <c:v>6059</c:v>
                </c:pt>
                <c:pt idx="109">
                  <c:v>6065</c:v>
                </c:pt>
                <c:pt idx="110">
                  <c:v>6070</c:v>
                </c:pt>
                <c:pt idx="111">
                  <c:v>6074</c:v>
                </c:pt>
                <c:pt idx="112">
                  <c:v>6078</c:v>
                </c:pt>
                <c:pt idx="113">
                  <c:v>6081</c:v>
                </c:pt>
                <c:pt idx="114">
                  <c:v>6089</c:v>
                </c:pt>
                <c:pt idx="115">
                  <c:v>6090</c:v>
                </c:pt>
                <c:pt idx="116">
                  <c:v>6090</c:v>
                </c:pt>
                <c:pt idx="117">
                  <c:v>6095</c:v>
                </c:pt>
                <c:pt idx="118">
                  <c:v>6097</c:v>
                </c:pt>
                <c:pt idx="119">
                  <c:v>6100</c:v>
                </c:pt>
                <c:pt idx="120">
                  <c:v>6103</c:v>
                </c:pt>
                <c:pt idx="121">
                  <c:v>6105</c:v>
                </c:pt>
                <c:pt idx="122">
                  <c:v>6105</c:v>
                </c:pt>
                <c:pt idx="123">
                  <c:v>6107</c:v>
                </c:pt>
                <c:pt idx="124">
                  <c:v>6113</c:v>
                </c:pt>
                <c:pt idx="125">
                  <c:v>6115</c:v>
                </c:pt>
                <c:pt idx="126">
                  <c:v>6118</c:v>
                </c:pt>
                <c:pt idx="127">
                  <c:v>6120</c:v>
                </c:pt>
                <c:pt idx="128">
                  <c:v>6126</c:v>
                </c:pt>
                <c:pt idx="129">
                  <c:v>6127</c:v>
                </c:pt>
                <c:pt idx="130">
                  <c:v>6128</c:v>
                </c:pt>
                <c:pt idx="131">
                  <c:v>6132</c:v>
                </c:pt>
                <c:pt idx="132">
                  <c:v>6135</c:v>
                </c:pt>
                <c:pt idx="133">
                  <c:v>6137</c:v>
                </c:pt>
                <c:pt idx="134">
                  <c:v>6136</c:v>
                </c:pt>
                <c:pt idx="135">
                  <c:v>6137</c:v>
                </c:pt>
                <c:pt idx="136">
                  <c:v>6137</c:v>
                </c:pt>
                <c:pt idx="137">
                  <c:v>6137</c:v>
                </c:pt>
                <c:pt idx="138">
                  <c:v>6135</c:v>
                </c:pt>
                <c:pt idx="139">
                  <c:v>6136</c:v>
                </c:pt>
                <c:pt idx="140">
                  <c:v>6137</c:v>
                </c:pt>
                <c:pt idx="141">
                  <c:v>6138</c:v>
                </c:pt>
                <c:pt idx="142">
                  <c:v>6136</c:v>
                </c:pt>
                <c:pt idx="143">
                  <c:v>6136</c:v>
                </c:pt>
                <c:pt idx="144">
                  <c:v>6136</c:v>
                </c:pt>
                <c:pt idx="145">
                  <c:v>6136</c:v>
                </c:pt>
                <c:pt idx="146">
                  <c:v>6139</c:v>
                </c:pt>
                <c:pt idx="147">
                  <c:v>6139</c:v>
                </c:pt>
                <c:pt idx="148">
                  <c:v>6139</c:v>
                </c:pt>
                <c:pt idx="149">
                  <c:v>6140</c:v>
                </c:pt>
                <c:pt idx="150">
                  <c:v>6140</c:v>
                </c:pt>
                <c:pt idx="151">
                  <c:v>6141</c:v>
                </c:pt>
                <c:pt idx="152">
                  <c:v>6145</c:v>
                </c:pt>
                <c:pt idx="153">
                  <c:v>6147</c:v>
                </c:pt>
                <c:pt idx="154">
                  <c:v>6147</c:v>
                </c:pt>
                <c:pt idx="155">
                  <c:v>6147</c:v>
                </c:pt>
                <c:pt idx="156">
                  <c:v>6148</c:v>
                </c:pt>
                <c:pt idx="157">
                  <c:v>6149</c:v>
                </c:pt>
                <c:pt idx="158">
                  <c:v>6149</c:v>
                </c:pt>
                <c:pt idx="159">
                  <c:v>6150</c:v>
                </c:pt>
                <c:pt idx="160">
                  <c:v>6153</c:v>
                </c:pt>
                <c:pt idx="161">
                  <c:v>6153</c:v>
                </c:pt>
                <c:pt idx="162">
                  <c:v>6154</c:v>
                </c:pt>
                <c:pt idx="163">
                  <c:v>6157</c:v>
                </c:pt>
                <c:pt idx="164">
                  <c:v>6157</c:v>
                </c:pt>
                <c:pt idx="165">
                  <c:v>6157</c:v>
                </c:pt>
                <c:pt idx="166">
                  <c:v>6159</c:v>
                </c:pt>
                <c:pt idx="167">
                  <c:v>6161</c:v>
                </c:pt>
                <c:pt idx="168">
                  <c:v>6165</c:v>
                </c:pt>
                <c:pt idx="169">
                  <c:v>6167</c:v>
                </c:pt>
                <c:pt idx="170">
                  <c:v>6169</c:v>
                </c:pt>
                <c:pt idx="171">
                  <c:v>6172</c:v>
                </c:pt>
                <c:pt idx="172">
                  <c:v>6172</c:v>
                </c:pt>
                <c:pt idx="173">
                  <c:v>6175</c:v>
                </c:pt>
                <c:pt idx="174">
                  <c:v>6181</c:v>
                </c:pt>
                <c:pt idx="175">
                  <c:v>6191</c:v>
                </c:pt>
                <c:pt idx="176">
                  <c:v>6195</c:v>
                </c:pt>
                <c:pt idx="177">
                  <c:v>6200</c:v>
                </c:pt>
                <c:pt idx="178">
                  <c:v>6200</c:v>
                </c:pt>
                <c:pt idx="179">
                  <c:v>6202</c:v>
                </c:pt>
                <c:pt idx="180">
                  <c:v>6207</c:v>
                </c:pt>
                <c:pt idx="181">
                  <c:v>6215</c:v>
                </c:pt>
                <c:pt idx="182">
                  <c:v>6218</c:v>
                </c:pt>
                <c:pt idx="183">
                  <c:v>6220</c:v>
                </c:pt>
                <c:pt idx="184">
                  <c:v>6224</c:v>
                </c:pt>
                <c:pt idx="185">
                  <c:v>6224</c:v>
                </c:pt>
                <c:pt idx="186">
                  <c:v>6224</c:v>
                </c:pt>
                <c:pt idx="187">
                  <c:v>6230</c:v>
                </c:pt>
                <c:pt idx="188">
                  <c:v>6235</c:v>
                </c:pt>
                <c:pt idx="189">
                  <c:v>6235</c:v>
                </c:pt>
                <c:pt idx="190">
                  <c:v>6237</c:v>
                </c:pt>
                <c:pt idx="191">
                  <c:v>6241</c:v>
                </c:pt>
                <c:pt idx="192">
                  <c:v>6243</c:v>
                </c:pt>
                <c:pt idx="193">
                  <c:v>0</c:v>
                </c:pt>
                <c:pt idx="194">
                  <c:v>0</c:v>
                </c:pt>
                <c:pt idx="195">
                  <c:v>0</c:v>
                </c:pt>
                <c:pt idx="196">
                  <c:v>0</c:v>
                </c:pt>
              </c:numCache>
            </c:numRef>
          </c:xVal>
          <c:yVal>
            <c:numRef>
              <c:f>'Official - RIVM (2)'!$AJ$4:$AJ$200</c:f>
              <c:numCache>
                <c:formatCode>0</c:formatCode>
                <c:ptCount val="197"/>
                <c:pt idx="3">
                  <c:v>0</c:v>
                </c:pt>
                <c:pt idx="4">
                  <c:v>0</c:v>
                </c:pt>
                <c:pt idx="5">
                  <c:v>0</c:v>
                </c:pt>
                <c:pt idx="6">
                  <c:v>0</c:v>
                </c:pt>
                <c:pt idx="7">
                  <c:v>0</c:v>
                </c:pt>
                <c:pt idx="8">
                  <c:v>1</c:v>
                </c:pt>
                <c:pt idx="9">
                  <c:v>1</c:v>
                </c:pt>
                <c:pt idx="10">
                  <c:v>3</c:v>
                </c:pt>
                <c:pt idx="11">
                  <c:v>3</c:v>
                </c:pt>
                <c:pt idx="12">
                  <c:v>4</c:v>
                </c:pt>
                <c:pt idx="13">
                  <c:v>5</c:v>
                </c:pt>
                <c:pt idx="14">
                  <c:v>5</c:v>
                </c:pt>
                <c:pt idx="15">
                  <c:v>9</c:v>
                </c:pt>
                <c:pt idx="16">
                  <c:v>11</c:v>
                </c:pt>
                <c:pt idx="17">
                  <c:v>17</c:v>
                </c:pt>
                <c:pt idx="18">
                  <c:v>21</c:v>
                </c:pt>
                <c:pt idx="19">
                  <c:v>39</c:v>
                </c:pt>
                <c:pt idx="20">
                  <c:v>53</c:v>
                </c:pt>
                <c:pt idx="21">
                  <c:v>71</c:v>
                </c:pt>
                <c:pt idx="22">
                  <c:v>96</c:v>
                </c:pt>
                <c:pt idx="23">
                  <c:v>124</c:v>
                </c:pt>
                <c:pt idx="24">
                  <c:v>159</c:v>
                </c:pt>
                <c:pt idx="25">
                  <c:v>189</c:v>
                </c:pt>
                <c:pt idx="26">
                  <c:v>233</c:v>
                </c:pt>
                <c:pt idx="27">
                  <c:v>298</c:v>
                </c:pt>
                <c:pt idx="28">
                  <c:v>358</c:v>
                </c:pt>
                <c:pt idx="29">
                  <c:v>440</c:v>
                </c:pt>
                <c:pt idx="30">
                  <c:v>503</c:v>
                </c:pt>
                <c:pt idx="31">
                  <c:v>592</c:v>
                </c:pt>
                <c:pt idx="32">
                  <c:v>651</c:v>
                </c:pt>
                <c:pt idx="33">
                  <c:v>763</c:v>
                </c:pt>
                <c:pt idx="34">
                  <c:v>817</c:v>
                </c:pt>
                <c:pt idx="35">
                  <c:v>905</c:v>
                </c:pt>
                <c:pt idx="36">
                  <c:v>941</c:v>
                </c:pt>
                <c:pt idx="37">
                  <c:v>1012</c:v>
                </c:pt>
                <c:pt idx="38">
                  <c:v>995</c:v>
                </c:pt>
                <c:pt idx="39">
                  <c:v>1003</c:v>
                </c:pt>
                <c:pt idx="40">
                  <c:v>1062</c:v>
                </c:pt>
                <c:pt idx="41">
                  <c:v>1075</c:v>
                </c:pt>
                <c:pt idx="42">
                  <c:v>1057</c:v>
                </c:pt>
                <c:pt idx="43">
                  <c:v>1024</c:v>
                </c:pt>
                <c:pt idx="44">
                  <c:v>992</c:v>
                </c:pt>
                <c:pt idx="45">
                  <c:v>971</c:v>
                </c:pt>
                <c:pt idx="46">
                  <c:v>956</c:v>
                </c:pt>
                <c:pt idx="47">
                  <c:v>844</c:v>
                </c:pt>
                <c:pt idx="48">
                  <c:v>886</c:v>
                </c:pt>
                <c:pt idx="49">
                  <c:v>919</c:v>
                </c:pt>
                <c:pt idx="50">
                  <c:v>948</c:v>
                </c:pt>
                <c:pt idx="51">
                  <c:v>958</c:v>
                </c:pt>
                <c:pt idx="52">
                  <c:v>947</c:v>
                </c:pt>
                <c:pt idx="53">
                  <c:v>928</c:v>
                </c:pt>
                <c:pt idx="54">
                  <c:v>971</c:v>
                </c:pt>
                <c:pt idx="55">
                  <c:v>920</c:v>
                </c:pt>
                <c:pt idx="56">
                  <c:v>862</c:v>
                </c:pt>
                <c:pt idx="57">
                  <c:v>830</c:v>
                </c:pt>
                <c:pt idx="58">
                  <c:v>808</c:v>
                </c:pt>
                <c:pt idx="59">
                  <c:v>791</c:v>
                </c:pt>
                <c:pt idx="60">
                  <c:v>767</c:v>
                </c:pt>
                <c:pt idx="61">
                  <c:v>650</c:v>
                </c:pt>
                <c:pt idx="62">
                  <c:v>657</c:v>
                </c:pt>
                <c:pt idx="63">
                  <c:v>618</c:v>
                </c:pt>
                <c:pt idx="64">
                  <c:v>604</c:v>
                </c:pt>
                <c:pt idx="65">
                  <c:v>578</c:v>
                </c:pt>
                <c:pt idx="66">
                  <c:v>581</c:v>
                </c:pt>
                <c:pt idx="67">
                  <c:v>564</c:v>
                </c:pt>
                <c:pt idx="68">
                  <c:v>602</c:v>
                </c:pt>
                <c:pt idx="69">
                  <c:v>493</c:v>
                </c:pt>
                <c:pt idx="70">
                  <c:v>493</c:v>
                </c:pt>
                <c:pt idx="71">
                  <c:v>466</c:v>
                </c:pt>
                <c:pt idx="72">
                  <c:v>435</c:v>
                </c:pt>
                <c:pt idx="73">
                  <c:v>384</c:v>
                </c:pt>
                <c:pt idx="74">
                  <c:v>374</c:v>
                </c:pt>
                <c:pt idx="75">
                  <c:v>342</c:v>
                </c:pt>
                <c:pt idx="76">
                  <c:v>358</c:v>
                </c:pt>
                <c:pt idx="77">
                  <c:v>302</c:v>
                </c:pt>
                <c:pt idx="78">
                  <c:v>284</c:v>
                </c:pt>
                <c:pt idx="79">
                  <c:v>248</c:v>
                </c:pt>
                <c:pt idx="80">
                  <c:v>240</c:v>
                </c:pt>
                <c:pt idx="81">
                  <c:v>238</c:v>
                </c:pt>
                <c:pt idx="82">
                  <c:v>205</c:v>
                </c:pt>
                <c:pt idx="83">
                  <c:v>186</c:v>
                </c:pt>
                <c:pt idx="84">
                  <c:v>185</c:v>
                </c:pt>
                <c:pt idx="85">
                  <c:v>145</c:v>
                </c:pt>
                <c:pt idx="86">
                  <c:v>141</c:v>
                </c:pt>
                <c:pt idx="87">
                  <c:v>142</c:v>
                </c:pt>
                <c:pt idx="88">
                  <c:v>136</c:v>
                </c:pt>
                <c:pt idx="89">
                  <c:v>141</c:v>
                </c:pt>
                <c:pt idx="90">
                  <c:v>123</c:v>
                </c:pt>
                <c:pt idx="91">
                  <c:v>128</c:v>
                </c:pt>
                <c:pt idx="92">
                  <c:v>143</c:v>
                </c:pt>
                <c:pt idx="93">
                  <c:v>140</c:v>
                </c:pt>
                <c:pt idx="94">
                  <c:v>134</c:v>
                </c:pt>
                <c:pt idx="95">
                  <c:v>132</c:v>
                </c:pt>
                <c:pt idx="96">
                  <c:v>111</c:v>
                </c:pt>
                <c:pt idx="97">
                  <c:v>106</c:v>
                </c:pt>
                <c:pt idx="98">
                  <c:v>87</c:v>
                </c:pt>
                <c:pt idx="99">
                  <c:v>74</c:v>
                </c:pt>
                <c:pt idx="100">
                  <c:v>60</c:v>
                </c:pt>
                <c:pt idx="101">
                  <c:v>57</c:v>
                </c:pt>
                <c:pt idx="102">
                  <c:v>54</c:v>
                </c:pt>
                <c:pt idx="103">
                  <c:v>64</c:v>
                </c:pt>
                <c:pt idx="104">
                  <c:v>65</c:v>
                </c:pt>
                <c:pt idx="105">
                  <c:v>54</c:v>
                </c:pt>
                <c:pt idx="106">
                  <c:v>48</c:v>
                </c:pt>
                <c:pt idx="107">
                  <c:v>46</c:v>
                </c:pt>
                <c:pt idx="108">
                  <c:v>46</c:v>
                </c:pt>
                <c:pt idx="109">
                  <c:v>49</c:v>
                </c:pt>
                <c:pt idx="110">
                  <c:v>39</c:v>
                </c:pt>
                <c:pt idx="111">
                  <c:v>32</c:v>
                </c:pt>
                <c:pt idx="112">
                  <c:v>34</c:v>
                </c:pt>
                <c:pt idx="113">
                  <c:v>28</c:v>
                </c:pt>
                <c:pt idx="114">
                  <c:v>32</c:v>
                </c:pt>
                <c:pt idx="115">
                  <c:v>31</c:v>
                </c:pt>
                <c:pt idx="116">
                  <c:v>25</c:v>
                </c:pt>
                <c:pt idx="117">
                  <c:v>25</c:v>
                </c:pt>
                <c:pt idx="118">
                  <c:v>23</c:v>
                </c:pt>
                <c:pt idx="119">
                  <c:v>22</c:v>
                </c:pt>
                <c:pt idx="120">
                  <c:v>22</c:v>
                </c:pt>
                <c:pt idx="121">
                  <c:v>16</c:v>
                </c:pt>
                <c:pt idx="122">
                  <c:v>15</c:v>
                </c:pt>
                <c:pt idx="123">
                  <c:v>17</c:v>
                </c:pt>
                <c:pt idx="124">
                  <c:v>18</c:v>
                </c:pt>
                <c:pt idx="125">
                  <c:v>18</c:v>
                </c:pt>
                <c:pt idx="126">
                  <c:v>18</c:v>
                </c:pt>
                <c:pt idx="127">
                  <c:v>17</c:v>
                </c:pt>
                <c:pt idx="128">
                  <c:v>21</c:v>
                </c:pt>
                <c:pt idx="129">
                  <c:v>22</c:v>
                </c:pt>
                <c:pt idx="130">
                  <c:v>21</c:v>
                </c:pt>
                <c:pt idx="131">
                  <c:v>19</c:v>
                </c:pt>
                <c:pt idx="132">
                  <c:v>20</c:v>
                </c:pt>
                <c:pt idx="133">
                  <c:v>19</c:v>
                </c:pt>
                <c:pt idx="134">
                  <c:v>16</c:v>
                </c:pt>
                <c:pt idx="135">
                  <c:v>11</c:v>
                </c:pt>
                <c:pt idx="136">
                  <c:v>10</c:v>
                </c:pt>
                <c:pt idx="137">
                  <c:v>9</c:v>
                </c:pt>
                <c:pt idx="138">
                  <c:v>3</c:v>
                </c:pt>
                <c:pt idx="139">
                  <c:v>1</c:v>
                </c:pt>
                <c:pt idx="140">
                  <c:v>0</c:v>
                </c:pt>
                <c:pt idx="141">
                  <c:v>2</c:v>
                </c:pt>
                <c:pt idx="142">
                  <c:v>-1</c:v>
                </c:pt>
                <c:pt idx="143">
                  <c:v>-1</c:v>
                </c:pt>
                <c:pt idx="144">
                  <c:v>-1</c:v>
                </c:pt>
                <c:pt idx="145">
                  <c:v>1</c:v>
                </c:pt>
                <c:pt idx="146">
                  <c:v>3</c:v>
                </c:pt>
                <c:pt idx="147">
                  <c:v>2</c:v>
                </c:pt>
                <c:pt idx="148">
                  <c:v>1</c:v>
                </c:pt>
                <c:pt idx="149">
                  <c:v>4</c:v>
                </c:pt>
                <c:pt idx="150">
                  <c:v>4</c:v>
                </c:pt>
                <c:pt idx="151">
                  <c:v>5</c:v>
                </c:pt>
                <c:pt idx="152">
                  <c:v>9</c:v>
                </c:pt>
                <c:pt idx="153">
                  <c:v>8</c:v>
                </c:pt>
                <c:pt idx="154">
                  <c:v>8</c:v>
                </c:pt>
                <c:pt idx="155">
                  <c:v>8</c:v>
                </c:pt>
                <c:pt idx="156">
                  <c:v>8</c:v>
                </c:pt>
                <c:pt idx="157">
                  <c:v>9</c:v>
                </c:pt>
                <c:pt idx="158">
                  <c:v>8</c:v>
                </c:pt>
                <c:pt idx="159">
                  <c:v>5</c:v>
                </c:pt>
                <c:pt idx="160">
                  <c:v>6</c:v>
                </c:pt>
                <c:pt idx="161">
                  <c:v>6</c:v>
                </c:pt>
                <c:pt idx="162">
                  <c:v>7</c:v>
                </c:pt>
                <c:pt idx="163">
                  <c:v>9</c:v>
                </c:pt>
                <c:pt idx="164">
                  <c:v>8</c:v>
                </c:pt>
                <c:pt idx="165">
                  <c:v>8</c:v>
                </c:pt>
                <c:pt idx="166">
                  <c:v>9</c:v>
                </c:pt>
                <c:pt idx="167">
                  <c:v>8</c:v>
                </c:pt>
                <c:pt idx="168">
                  <c:v>12</c:v>
                </c:pt>
                <c:pt idx="169">
                  <c:v>13</c:v>
                </c:pt>
                <c:pt idx="170">
                  <c:v>12</c:v>
                </c:pt>
                <c:pt idx="171">
                  <c:v>15</c:v>
                </c:pt>
                <c:pt idx="172">
                  <c:v>15</c:v>
                </c:pt>
                <c:pt idx="173">
                  <c:v>16</c:v>
                </c:pt>
                <c:pt idx="174">
                  <c:v>20</c:v>
                </c:pt>
                <c:pt idx="175">
                  <c:v>26</c:v>
                </c:pt>
                <c:pt idx="176">
                  <c:v>28</c:v>
                </c:pt>
                <c:pt idx="177">
                  <c:v>31</c:v>
                </c:pt>
                <c:pt idx="178">
                  <c:v>28</c:v>
                </c:pt>
                <c:pt idx="179">
                  <c:v>30</c:v>
                </c:pt>
                <c:pt idx="180">
                  <c:v>32</c:v>
                </c:pt>
                <c:pt idx="181">
                  <c:v>34</c:v>
                </c:pt>
                <c:pt idx="182">
                  <c:v>27</c:v>
                </c:pt>
                <c:pt idx="183">
                  <c:v>25</c:v>
                </c:pt>
                <c:pt idx="184">
                  <c:v>24</c:v>
                </c:pt>
                <c:pt idx="185">
                  <c:v>24</c:v>
                </c:pt>
                <c:pt idx="186">
                  <c:v>22</c:v>
                </c:pt>
                <c:pt idx="187">
                  <c:v>23</c:v>
                </c:pt>
                <c:pt idx="188">
                  <c:v>20</c:v>
                </c:pt>
                <c:pt idx="189">
                  <c:v>17</c:v>
                </c:pt>
                <c:pt idx="190">
                  <c:v>17</c:v>
                </c:pt>
                <c:pt idx="191">
                  <c:v>17</c:v>
                </c:pt>
                <c:pt idx="192">
                  <c:v>19</c:v>
                </c:pt>
                <c:pt idx="193">
                  <c:v>-6224</c:v>
                </c:pt>
                <c:pt idx="194">
                  <c:v>-6230</c:v>
                </c:pt>
                <c:pt idx="195">
                  <c:v>-6235</c:v>
                </c:pt>
                <c:pt idx="196">
                  <c:v>-6235</c:v>
                </c:pt>
              </c:numCache>
            </c:numRef>
          </c:yVal>
          <c:smooth val="0"/>
          <c:extLst>
            <c:ext xmlns:c16="http://schemas.microsoft.com/office/drawing/2014/chart" uri="{C3380CC4-5D6E-409C-BE32-E72D297353CC}">
              <c16:uniqueId val="{00000002-247A-4DCC-A341-84EAFE682257}"/>
            </c:ext>
          </c:extLst>
        </c:ser>
        <c:ser>
          <c:idx val="1"/>
          <c:order val="3"/>
          <c:tx>
            <c:strRef>
              <c:f>'Official - RIVM (2)'!$E$2</c:f>
              <c:strCache>
                <c:ptCount val="1"/>
                <c:pt idx="0">
                  <c:v>Cases</c:v>
                </c:pt>
              </c:strCache>
            </c:strRef>
          </c:tx>
          <c:spPr>
            <a:ln w="25400" cap="rnd">
              <a:noFill/>
              <a:round/>
            </a:ln>
            <a:effectLst/>
          </c:spPr>
          <c:marker>
            <c:symbol val="circle"/>
            <c:size val="5"/>
            <c:spPr>
              <a:solidFill>
                <a:schemeClr val="bg1">
                  <a:lumMod val="85000"/>
                </a:schemeClr>
              </a:solidFill>
              <a:ln w="9525">
                <a:solidFill>
                  <a:schemeClr val="bg1">
                    <a:lumMod val="85000"/>
                  </a:schemeClr>
                </a:solidFill>
              </a:ln>
              <a:effectLst/>
            </c:spPr>
          </c:marker>
          <c:xVal>
            <c:numRef>
              <c:f>'Official - RIVM (2)'!$E$4:$E$200</c:f>
              <c:numCache>
                <c:formatCode>#,##0</c:formatCode>
                <c:ptCount val="197"/>
                <c:pt idx="0">
                  <c:v>1</c:v>
                </c:pt>
                <c:pt idx="1">
                  <c:v>2</c:v>
                </c:pt>
                <c:pt idx="2">
                  <c:v>6</c:v>
                </c:pt>
                <c:pt idx="3">
                  <c:v>9</c:v>
                </c:pt>
                <c:pt idx="4">
                  <c:v>17</c:v>
                </c:pt>
                <c:pt idx="5">
                  <c:v>23</c:v>
                </c:pt>
                <c:pt idx="6">
                  <c:v>38</c:v>
                </c:pt>
                <c:pt idx="7">
                  <c:v>82</c:v>
                </c:pt>
                <c:pt idx="8">
                  <c:v>128</c:v>
                </c:pt>
                <c:pt idx="9">
                  <c:v>188</c:v>
                </c:pt>
                <c:pt idx="10">
                  <c:v>265</c:v>
                </c:pt>
                <c:pt idx="11">
                  <c:v>321</c:v>
                </c:pt>
                <c:pt idx="12">
                  <c:v>382</c:v>
                </c:pt>
                <c:pt idx="13">
                  <c:v>503</c:v>
                </c:pt>
                <c:pt idx="14">
                  <c:v>614</c:v>
                </c:pt>
                <c:pt idx="15">
                  <c:v>804</c:v>
                </c:pt>
                <c:pt idx="16">
                  <c:v>959</c:v>
                </c:pt>
                <c:pt idx="17">
                  <c:v>1135</c:v>
                </c:pt>
                <c:pt idx="18">
                  <c:v>1413</c:v>
                </c:pt>
                <c:pt idx="19">
                  <c:v>1705</c:v>
                </c:pt>
                <c:pt idx="20">
                  <c:v>2051</c:v>
                </c:pt>
                <c:pt idx="21">
                  <c:v>2460</c:v>
                </c:pt>
                <c:pt idx="22">
                  <c:v>2994</c:v>
                </c:pt>
                <c:pt idx="23">
                  <c:v>3631</c:v>
                </c:pt>
                <c:pt idx="24">
                  <c:v>4204</c:v>
                </c:pt>
                <c:pt idx="25">
                  <c:v>4749</c:v>
                </c:pt>
                <c:pt idx="26">
                  <c:v>5560</c:v>
                </c:pt>
                <c:pt idx="27">
                  <c:v>6412</c:v>
                </c:pt>
                <c:pt idx="28">
                  <c:v>7431</c:v>
                </c:pt>
                <c:pt idx="29">
                  <c:v>8603</c:v>
                </c:pt>
                <c:pt idx="30">
                  <c:v>9762</c:v>
                </c:pt>
                <c:pt idx="31">
                  <c:v>10866</c:v>
                </c:pt>
                <c:pt idx="32">
                  <c:v>11750</c:v>
                </c:pt>
                <c:pt idx="33">
                  <c:v>12595</c:v>
                </c:pt>
                <c:pt idx="34">
                  <c:v>13614</c:v>
                </c:pt>
                <c:pt idx="35">
                  <c:v>14697</c:v>
                </c:pt>
                <c:pt idx="36">
                  <c:v>15723</c:v>
                </c:pt>
                <c:pt idx="37">
                  <c:v>16627</c:v>
                </c:pt>
                <c:pt idx="38">
                  <c:v>17851</c:v>
                </c:pt>
                <c:pt idx="39">
                  <c:v>18803</c:v>
                </c:pt>
                <c:pt idx="40">
                  <c:v>19580</c:v>
                </c:pt>
                <c:pt idx="41">
                  <c:v>20549</c:v>
                </c:pt>
                <c:pt idx="42">
                  <c:v>21762</c:v>
                </c:pt>
                <c:pt idx="43">
                  <c:v>23097</c:v>
                </c:pt>
                <c:pt idx="44">
                  <c:v>24413</c:v>
                </c:pt>
                <c:pt idx="45">
                  <c:v>25587</c:v>
                </c:pt>
                <c:pt idx="46">
                  <c:v>26551</c:v>
                </c:pt>
                <c:pt idx="47">
                  <c:v>27419</c:v>
                </c:pt>
                <c:pt idx="48">
                  <c:v>28153</c:v>
                </c:pt>
                <c:pt idx="49">
                  <c:v>29214</c:v>
                </c:pt>
                <c:pt idx="50">
                  <c:v>30449</c:v>
                </c:pt>
                <c:pt idx="51">
                  <c:v>31589</c:v>
                </c:pt>
                <c:pt idx="52">
                  <c:v>32655</c:v>
                </c:pt>
                <c:pt idx="53">
                  <c:v>33405</c:v>
                </c:pt>
                <c:pt idx="54">
                  <c:v>34134</c:v>
                </c:pt>
                <c:pt idx="55">
                  <c:v>34842</c:v>
                </c:pt>
                <c:pt idx="56">
                  <c:v>35729</c:v>
                </c:pt>
                <c:pt idx="57">
                  <c:v>36535</c:v>
                </c:pt>
                <c:pt idx="58">
                  <c:v>37190</c:v>
                </c:pt>
                <c:pt idx="59">
                  <c:v>37845</c:v>
                </c:pt>
                <c:pt idx="60">
                  <c:v>38245</c:v>
                </c:pt>
                <c:pt idx="61">
                  <c:v>38416</c:v>
                </c:pt>
                <c:pt idx="62">
                  <c:v>38802</c:v>
                </c:pt>
                <c:pt idx="63">
                  <c:v>39316</c:v>
                </c:pt>
                <c:pt idx="64">
                  <c:v>39791</c:v>
                </c:pt>
                <c:pt idx="65">
                  <c:v>40236</c:v>
                </c:pt>
                <c:pt idx="66">
                  <c:v>40591</c:v>
                </c:pt>
                <c:pt idx="67">
                  <c:v>40790</c:v>
                </c:pt>
                <c:pt idx="68">
                  <c:v>41107</c:v>
                </c:pt>
                <c:pt idx="69">
                  <c:v>41339</c:v>
                </c:pt>
                <c:pt idx="70">
                  <c:v>41794</c:v>
                </c:pt>
                <c:pt idx="71">
                  <c:v>42113</c:v>
                </c:pt>
                <c:pt idx="72">
                  <c:v>42382</c:v>
                </c:pt>
                <c:pt idx="73">
                  <c:v>42627</c:v>
                </c:pt>
                <c:pt idx="74">
                  <c:v>42788</c:v>
                </c:pt>
                <c:pt idx="75">
                  <c:v>42984</c:v>
                </c:pt>
                <c:pt idx="76">
                  <c:v>43211</c:v>
                </c:pt>
                <c:pt idx="77">
                  <c:v>43481</c:v>
                </c:pt>
                <c:pt idx="78">
                  <c:v>43681</c:v>
                </c:pt>
                <c:pt idx="79">
                  <c:v>43870</c:v>
                </c:pt>
                <c:pt idx="80">
                  <c:v>43995</c:v>
                </c:pt>
                <c:pt idx="81">
                  <c:v>44141</c:v>
                </c:pt>
                <c:pt idx="82">
                  <c:v>44249</c:v>
                </c:pt>
                <c:pt idx="83">
                  <c:v>44447</c:v>
                </c:pt>
                <c:pt idx="84">
                  <c:v>44700</c:v>
                </c:pt>
                <c:pt idx="85">
                  <c:v>44888</c:v>
                </c:pt>
                <c:pt idx="86">
                  <c:v>45064</c:v>
                </c:pt>
                <c:pt idx="87">
                  <c:v>45236</c:v>
                </c:pt>
                <c:pt idx="88">
                  <c:v>45445</c:v>
                </c:pt>
                <c:pt idx="89">
                  <c:v>45578</c:v>
                </c:pt>
                <c:pt idx="90">
                  <c:v>45768</c:v>
                </c:pt>
                <c:pt idx="91">
                  <c:v>45950</c:v>
                </c:pt>
                <c:pt idx="92">
                  <c:v>46126</c:v>
                </c:pt>
                <c:pt idx="93">
                  <c:v>46257</c:v>
                </c:pt>
                <c:pt idx="94">
                  <c:v>46442</c:v>
                </c:pt>
                <c:pt idx="95">
                  <c:v>46545</c:v>
                </c:pt>
                <c:pt idx="96">
                  <c:v>46647</c:v>
                </c:pt>
                <c:pt idx="97">
                  <c:v>46733</c:v>
                </c:pt>
                <c:pt idx="98">
                  <c:v>46942</c:v>
                </c:pt>
                <c:pt idx="99">
                  <c:v>47152</c:v>
                </c:pt>
                <c:pt idx="100">
                  <c:v>47335</c:v>
                </c:pt>
                <c:pt idx="101">
                  <c:v>47574</c:v>
                </c:pt>
                <c:pt idx="102">
                  <c:v>47739</c:v>
                </c:pt>
                <c:pt idx="103">
                  <c:v>47903</c:v>
                </c:pt>
                <c:pt idx="104">
                  <c:v>48087</c:v>
                </c:pt>
                <c:pt idx="105">
                  <c:v>48251</c:v>
                </c:pt>
                <c:pt idx="106">
                  <c:v>48461</c:v>
                </c:pt>
                <c:pt idx="107">
                  <c:v>48640</c:v>
                </c:pt>
                <c:pt idx="108">
                  <c:v>48783</c:v>
                </c:pt>
                <c:pt idx="109">
                  <c:v>48948</c:v>
                </c:pt>
                <c:pt idx="110">
                  <c:v>49087</c:v>
                </c:pt>
                <c:pt idx="111">
                  <c:v>49204</c:v>
                </c:pt>
                <c:pt idx="112">
                  <c:v>49319</c:v>
                </c:pt>
                <c:pt idx="113">
                  <c:v>49426</c:v>
                </c:pt>
                <c:pt idx="114">
                  <c:v>49502</c:v>
                </c:pt>
                <c:pt idx="115">
                  <c:v>49593</c:v>
                </c:pt>
                <c:pt idx="116">
                  <c:v>49658</c:v>
                </c:pt>
                <c:pt idx="117">
                  <c:v>49722</c:v>
                </c:pt>
                <c:pt idx="118">
                  <c:v>49804</c:v>
                </c:pt>
                <c:pt idx="119">
                  <c:v>49914</c:v>
                </c:pt>
                <c:pt idx="120">
                  <c:v>50005</c:v>
                </c:pt>
                <c:pt idx="121">
                  <c:v>50074</c:v>
                </c:pt>
                <c:pt idx="122">
                  <c:v>50147</c:v>
                </c:pt>
                <c:pt idx="123">
                  <c:v>50223</c:v>
                </c:pt>
                <c:pt idx="124">
                  <c:v>50273</c:v>
                </c:pt>
                <c:pt idx="125">
                  <c:v>50335</c:v>
                </c:pt>
                <c:pt idx="126">
                  <c:v>50412</c:v>
                </c:pt>
                <c:pt idx="127">
                  <c:v>50487</c:v>
                </c:pt>
                <c:pt idx="128">
                  <c:v>50548</c:v>
                </c:pt>
                <c:pt idx="129">
                  <c:v>50621</c:v>
                </c:pt>
                <c:pt idx="130">
                  <c:v>50657</c:v>
                </c:pt>
                <c:pt idx="131">
                  <c:v>50694</c:v>
                </c:pt>
                <c:pt idx="132">
                  <c:v>50746</c:v>
                </c:pt>
                <c:pt idx="133">
                  <c:v>50798</c:v>
                </c:pt>
                <c:pt idx="134">
                  <c:v>50840</c:v>
                </c:pt>
                <c:pt idx="135">
                  <c:v>50921</c:v>
                </c:pt>
                <c:pt idx="136">
                  <c:v>51022</c:v>
                </c:pt>
                <c:pt idx="137">
                  <c:v>51093</c:v>
                </c:pt>
                <c:pt idx="138">
                  <c:v>51146</c:v>
                </c:pt>
                <c:pt idx="139">
                  <c:v>51252</c:v>
                </c:pt>
                <c:pt idx="140">
                  <c:v>51351</c:v>
                </c:pt>
                <c:pt idx="141">
                  <c:v>51454</c:v>
                </c:pt>
                <c:pt idx="142">
                  <c:v>51581</c:v>
                </c:pt>
                <c:pt idx="143">
                  <c:v>51725</c:v>
                </c:pt>
                <c:pt idx="144">
                  <c:v>51910</c:v>
                </c:pt>
                <c:pt idx="145">
                  <c:v>52073</c:v>
                </c:pt>
                <c:pt idx="146">
                  <c:v>52241</c:v>
                </c:pt>
                <c:pt idx="147">
                  <c:v>52404</c:v>
                </c:pt>
                <c:pt idx="148">
                  <c:v>52595</c:v>
                </c:pt>
                <c:pt idx="149">
                  <c:v>52732</c:v>
                </c:pt>
                <c:pt idx="150">
                  <c:v>52946</c:v>
                </c:pt>
                <c:pt idx="151">
                  <c:v>53151</c:v>
                </c:pt>
                <c:pt idx="152">
                  <c:v>53374</c:v>
                </c:pt>
                <c:pt idx="153">
                  <c:v>53621</c:v>
                </c:pt>
                <c:pt idx="154">
                  <c:v>53963</c:v>
                </c:pt>
                <c:pt idx="155">
                  <c:v>54301</c:v>
                </c:pt>
                <c:pt idx="156">
                  <c:v>54732</c:v>
                </c:pt>
                <c:pt idx="157">
                  <c:v>55098</c:v>
                </c:pt>
                <c:pt idx="158">
                  <c:v>55470</c:v>
                </c:pt>
                <c:pt idx="159">
                  <c:v>55955</c:v>
                </c:pt>
                <c:pt idx="160">
                  <c:v>56381</c:v>
                </c:pt>
                <c:pt idx="161">
                  <c:v>56982</c:v>
                </c:pt>
                <c:pt idx="162">
                  <c:v>57501</c:v>
                </c:pt>
                <c:pt idx="163">
                  <c:v>57987</c:v>
                </c:pt>
                <c:pt idx="164">
                  <c:v>58564</c:v>
                </c:pt>
                <c:pt idx="165">
                  <c:v>59194</c:v>
                </c:pt>
                <c:pt idx="166">
                  <c:v>59973</c:v>
                </c:pt>
                <c:pt idx="167">
                  <c:v>60627</c:v>
                </c:pt>
                <c:pt idx="168">
                  <c:v>61204</c:v>
                </c:pt>
                <c:pt idx="169">
                  <c:v>61840</c:v>
                </c:pt>
                <c:pt idx="170">
                  <c:v>62495</c:v>
                </c:pt>
                <c:pt idx="171">
                  <c:v>63002</c:v>
                </c:pt>
                <c:pt idx="172">
                  <c:v>63484</c:v>
                </c:pt>
                <c:pt idx="173">
                  <c:v>63973</c:v>
                </c:pt>
                <c:pt idx="174">
                  <c:v>64525</c:v>
                </c:pt>
                <c:pt idx="175">
                  <c:v>65054</c:v>
                </c:pt>
                <c:pt idx="176">
                  <c:v>65589</c:v>
                </c:pt>
                <c:pt idx="177">
                  <c:v>66097</c:v>
                </c:pt>
                <c:pt idx="178">
                  <c:v>66554</c:v>
                </c:pt>
                <c:pt idx="179">
                  <c:v>67128</c:v>
                </c:pt>
                <c:pt idx="180">
                  <c:v>67543</c:v>
                </c:pt>
                <c:pt idx="181">
                  <c:v>68114</c:v>
                </c:pt>
                <c:pt idx="182">
                  <c:v>68624</c:v>
                </c:pt>
                <c:pt idx="183">
                  <c:v>69131</c:v>
                </c:pt>
                <c:pt idx="184">
                  <c:v>69632</c:v>
                </c:pt>
                <c:pt idx="185">
                  <c:v>70140</c:v>
                </c:pt>
                <c:pt idx="186">
                  <c:v>70667</c:v>
                </c:pt>
                <c:pt idx="187">
                  <c:v>71129</c:v>
                </c:pt>
                <c:pt idx="188">
                  <c:v>71863</c:v>
                </c:pt>
                <c:pt idx="189">
                  <c:v>72464</c:v>
                </c:pt>
                <c:pt idx="190">
                  <c:v>73208</c:v>
                </c:pt>
                <c:pt idx="191">
                  <c:v>73862</c:v>
                </c:pt>
                <c:pt idx="192">
                  <c:v>74787</c:v>
                </c:pt>
                <c:pt idx="193">
                  <c:v>0</c:v>
                </c:pt>
                <c:pt idx="194">
                  <c:v>0</c:v>
                </c:pt>
                <c:pt idx="195">
                  <c:v>0</c:v>
                </c:pt>
                <c:pt idx="196">
                  <c:v>0</c:v>
                </c:pt>
              </c:numCache>
            </c:numRef>
          </c:xVal>
          <c:yVal>
            <c:numRef>
              <c:f>'Official - RIVM (2)'!$F$4:$F$200</c:f>
              <c:numCache>
                <c:formatCode>#,##0</c:formatCode>
                <c:ptCount val="197"/>
                <c:pt idx="0">
                  <c:v>1</c:v>
                </c:pt>
                <c:pt idx="1">
                  <c:v>1</c:v>
                </c:pt>
                <c:pt idx="2">
                  <c:v>4</c:v>
                </c:pt>
                <c:pt idx="3">
                  <c:v>3</c:v>
                </c:pt>
                <c:pt idx="4">
                  <c:v>8</c:v>
                </c:pt>
                <c:pt idx="5">
                  <c:v>6</c:v>
                </c:pt>
                <c:pt idx="6">
                  <c:v>15</c:v>
                </c:pt>
                <c:pt idx="7">
                  <c:v>44</c:v>
                </c:pt>
                <c:pt idx="8">
                  <c:v>46</c:v>
                </c:pt>
                <c:pt idx="9">
                  <c:v>60</c:v>
                </c:pt>
                <c:pt idx="10">
                  <c:v>77</c:v>
                </c:pt>
                <c:pt idx="11">
                  <c:v>56</c:v>
                </c:pt>
                <c:pt idx="12">
                  <c:v>61</c:v>
                </c:pt>
                <c:pt idx="13">
                  <c:v>121</c:v>
                </c:pt>
                <c:pt idx="14">
                  <c:v>111</c:v>
                </c:pt>
                <c:pt idx="15">
                  <c:v>190</c:v>
                </c:pt>
                <c:pt idx="16">
                  <c:v>155</c:v>
                </c:pt>
                <c:pt idx="17">
                  <c:v>176</c:v>
                </c:pt>
                <c:pt idx="18">
                  <c:v>278</c:v>
                </c:pt>
                <c:pt idx="19">
                  <c:v>292</c:v>
                </c:pt>
                <c:pt idx="20">
                  <c:v>346</c:v>
                </c:pt>
                <c:pt idx="21">
                  <c:v>409</c:v>
                </c:pt>
                <c:pt idx="22">
                  <c:v>534</c:v>
                </c:pt>
                <c:pt idx="23">
                  <c:v>637</c:v>
                </c:pt>
                <c:pt idx="24">
                  <c:v>573</c:v>
                </c:pt>
                <c:pt idx="25">
                  <c:v>545</c:v>
                </c:pt>
                <c:pt idx="26">
                  <c:v>811</c:v>
                </c:pt>
                <c:pt idx="27">
                  <c:v>852</c:v>
                </c:pt>
                <c:pt idx="28">
                  <c:v>1019</c:v>
                </c:pt>
                <c:pt idx="29">
                  <c:v>1172</c:v>
                </c:pt>
                <c:pt idx="30">
                  <c:v>1159</c:v>
                </c:pt>
                <c:pt idx="31">
                  <c:v>1104</c:v>
                </c:pt>
                <c:pt idx="32">
                  <c:v>884</c:v>
                </c:pt>
                <c:pt idx="33">
                  <c:v>845</c:v>
                </c:pt>
                <c:pt idx="34">
                  <c:v>1019</c:v>
                </c:pt>
                <c:pt idx="35">
                  <c:v>1083</c:v>
                </c:pt>
                <c:pt idx="36">
                  <c:v>1026</c:v>
                </c:pt>
                <c:pt idx="37">
                  <c:v>904</c:v>
                </c:pt>
                <c:pt idx="38">
                  <c:v>1224</c:v>
                </c:pt>
                <c:pt idx="39">
                  <c:v>952</c:v>
                </c:pt>
                <c:pt idx="40">
                  <c:v>777</c:v>
                </c:pt>
                <c:pt idx="41">
                  <c:v>969</c:v>
                </c:pt>
                <c:pt idx="42">
                  <c:v>1213</c:v>
                </c:pt>
                <c:pt idx="43">
                  <c:v>1335</c:v>
                </c:pt>
                <c:pt idx="44">
                  <c:v>1316</c:v>
                </c:pt>
                <c:pt idx="45">
                  <c:v>1188</c:v>
                </c:pt>
                <c:pt idx="46">
                  <c:v>964</c:v>
                </c:pt>
                <c:pt idx="47">
                  <c:v>868</c:v>
                </c:pt>
                <c:pt idx="48">
                  <c:v>734</c:v>
                </c:pt>
                <c:pt idx="49">
                  <c:v>1061</c:v>
                </c:pt>
                <c:pt idx="50">
                  <c:v>1235</c:v>
                </c:pt>
                <c:pt idx="51">
                  <c:v>1140</c:v>
                </c:pt>
                <c:pt idx="52">
                  <c:v>1066</c:v>
                </c:pt>
                <c:pt idx="53">
                  <c:v>750</c:v>
                </c:pt>
                <c:pt idx="54">
                  <c:v>729</c:v>
                </c:pt>
                <c:pt idx="55">
                  <c:v>708</c:v>
                </c:pt>
                <c:pt idx="56">
                  <c:v>887</c:v>
                </c:pt>
                <c:pt idx="57">
                  <c:v>806</c:v>
                </c:pt>
                <c:pt idx="58">
                  <c:v>655</c:v>
                </c:pt>
                <c:pt idx="59">
                  <c:v>655</c:v>
                </c:pt>
                <c:pt idx="60">
                  <c:v>400</c:v>
                </c:pt>
                <c:pt idx="61">
                  <c:v>171</c:v>
                </c:pt>
                <c:pt idx="62">
                  <c:v>386</c:v>
                </c:pt>
                <c:pt idx="63">
                  <c:v>514</c:v>
                </c:pt>
                <c:pt idx="64">
                  <c:v>475</c:v>
                </c:pt>
                <c:pt idx="65">
                  <c:v>445</c:v>
                </c:pt>
                <c:pt idx="66">
                  <c:v>355</c:v>
                </c:pt>
                <c:pt idx="67">
                  <c:v>199</c:v>
                </c:pt>
                <c:pt idx="68">
                  <c:v>317</c:v>
                </c:pt>
                <c:pt idx="69">
                  <c:v>232</c:v>
                </c:pt>
                <c:pt idx="70">
                  <c:v>455</c:v>
                </c:pt>
                <c:pt idx="71">
                  <c:v>319</c:v>
                </c:pt>
                <c:pt idx="72">
                  <c:v>289</c:v>
                </c:pt>
                <c:pt idx="73">
                  <c:v>245</c:v>
                </c:pt>
                <c:pt idx="74">
                  <c:v>161</c:v>
                </c:pt>
                <c:pt idx="75">
                  <c:v>196</c:v>
                </c:pt>
                <c:pt idx="76">
                  <c:v>227</c:v>
                </c:pt>
                <c:pt idx="77">
                  <c:v>270</c:v>
                </c:pt>
                <c:pt idx="78">
                  <c:v>200</c:v>
                </c:pt>
                <c:pt idx="79">
                  <c:v>189</c:v>
                </c:pt>
                <c:pt idx="80">
                  <c:v>125</c:v>
                </c:pt>
                <c:pt idx="81">
                  <c:v>146</c:v>
                </c:pt>
                <c:pt idx="82">
                  <c:v>108</c:v>
                </c:pt>
                <c:pt idx="83">
                  <c:v>198</c:v>
                </c:pt>
                <c:pt idx="84">
                  <c:v>253</c:v>
                </c:pt>
                <c:pt idx="85">
                  <c:v>188</c:v>
                </c:pt>
                <c:pt idx="86">
                  <c:v>176</c:v>
                </c:pt>
                <c:pt idx="87">
                  <c:v>172</c:v>
                </c:pt>
                <c:pt idx="88">
                  <c:v>209</c:v>
                </c:pt>
                <c:pt idx="89">
                  <c:v>133</c:v>
                </c:pt>
                <c:pt idx="90">
                  <c:v>190</c:v>
                </c:pt>
                <c:pt idx="91">
                  <c:v>182</c:v>
                </c:pt>
                <c:pt idx="92">
                  <c:v>176</c:v>
                </c:pt>
                <c:pt idx="93">
                  <c:v>131</c:v>
                </c:pt>
                <c:pt idx="94">
                  <c:v>185</c:v>
                </c:pt>
                <c:pt idx="95">
                  <c:v>103</c:v>
                </c:pt>
                <c:pt idx="96">
                  <c:v>102</c:v>
                </c:pt>
                <c:pt idx="97">
                  <c:v>86</c:v>
                </c:pt>
                <c:pt idx="98">
                  <c:v>209</c:v>
                </c:pt>
                <c:pt idx="99">
                  <c:v>210</c:v>
                </c:pt>
                <c:pt idx="100">
                  <c:v>183</c:v>
                </c:pt>
                <c:pt idx="101">
                  <c:v>239</c:v>
                </c:pt>
                <c:pt idx="102">
                  <c:v>165</c:v>
                </c:pt>
                <c:pt idx="103">
                  <c:v>164</c:v>
                </c:pt>
                <c:pt idx="104">
                  <c:v>184</c:v>
                </c:pt>
                <c:pt idx="105">
                  <c:v>164</c:v>
                </c:pt>
                <c:pt idx="106">
                  <c:v>210</c:v>
                </c:pt>
                <c:pt idx="107">
                  <c:v>179</c:v>
                </c:pt>
                <c:pt idx="108">
                  <c:v>143</c:v>
                </c:pt>
                <c:pt idx="109">
                  <c:v>165</c:v>
                </c:pt>
                <c:pt idx="110">
                  <c:v>139</c:v>
                </c:pt>
                <c:pt idx="111">
                  <c:v>117</c:v>
                </c:pt>
                <c:pt idx="112">
                  <c:v>115</c:v>
                </c:pt>
                <c:pt idx="113">
                  <c:v>107</c:v>
                </c:pt>
                <c:pt idx="114">
                  <c:v>76</c:v>
                </c:pt>
                <c:pt idx="115">
                  <c:v>91</c:v>
                </c:pt>
                <c:pt idx="116">
                  <c:v>65</c:v>
                </c:pt>
                <c:pt idx="117">
                  <c:v>64</c:v>
                </c:pt>
                <c:pt idx="118">
                  <c:v>82</c:v>
                </c:pt>
                <c:pt idx="119">
                  <c:v>110</c:v>
                </c:pt>
                <c:pt idx="120">
                  <c:v>91</c:v>
                </c:pt>
                <c:pt idx="121">
                  <c:v>69</c:v>
                </c:pt>
                <c:pt idx="122">
                  <c:v>73</c:v>
                </c:pt>
                <c:pt idx="123">
                  <c:v>76</c:v>
                </c:pt>
                <c:pt idx="124">
                  <c:v>50</c:v>
                </c:pt>
                <c:pt idx="125">
                  <c:v>62</c:v>
                </c:pt>
                <c:pt idx="126">
                  <c:v>77</c:v>
                </c:pt>
                <c:pt idx="127">
                  <c:v>75</c:v>
                </c:pt>
                <c:pt idx="128">
                  <c:v>61</c:v>
                </c:pt>
                <c:pt idx="129">
                  <c:v>73</c:v>
                </c:pt>
                <c:pt idx="130">
                  <c:v>36</c:v>
                </c:pt>
                <c:pt idx="131">
                  <c:v>37</c:v>
                </c:pt>
                <c:pt idx="132">
                  <c:v>52</c:v>
                </c:pt>
                <c:pt idx="133">
                  <c:v>52</c:v>
                </c:pt>
                <c:pt idx="134">
                  <c:v>42</c:v>
                </c:pt>
                <c:pt idx="135">
                  <c:v>81</c:v>
                </c:pt>
                <c:pt idx="136">
                  <c:v>101</c:v>
                </c:pt>
                <c:pt idx="137">
                  <c:v>71</c:v>
                </c:pt>
                <c:pt idx="138">
                  <c:v>53</c:v>
                </c:pt>
                <c:pt idx="139">
                  <c:v>106</c:v>
                </c:pt>
                <c:pt idx="140">
                  <c:v>99</c:v>
                </c:pt>
                <c:pt idx="141">
                  <c:v>103</c:v>
                </c:pt>
                <c:pt idx="142">
                  <c:v>127</c:v>
                </c:pt>
                <c:pt idx="143">
                  <c:v>144</c:v>
                </c:pt>
                <c:pt idx="144">
                  <c:v>185</c:v>
                </c:pt>
                <c:pt idx="145">
                  <c:v>163</c:v>
                </c:pt>
                <c:pt idx="146">
                  <c:v>168</c:v>
                </c:pt>
                <c:pt idx="147">
                  <c:v>163</c:v>
                </c:pt>
                <c:pt idx="148">
                  <c:v>191</c:v>
                </c:pt>
                <c:pt idx="149">
                  <c:v>137</c:v>
                </c:pt>
                <c:pt idx="150">
                  <c:v>214</c:v>
                </c:pt>
                <c:pt idx="151">
                  <c:v>205</c:v>
                </c:pt>
                <c:pt idx="152">
                  <c:v>223</c:v>
                </c:pt>
                <c:pt idx="153">
                  <c:v>247</c:v>
                </c:pt>
                <c:pt idx="154">
                  <c:v>342</c:v>
                </c:pt>
                <c:pt idx="155">
                  <c:v>338</c:v>
                </c:pt>
                <c:pt idx="156">
                  <c:v>431</c:v>
                </c:pt>
                <c:pt idx="157">
                  <c:v>366</c:v>
                </c:pt>
                <c:pt idx="158">
                  <c:v>372</c:v>
                </c:pt>
                <c:pt idx="159">
                  <c:v>485</c:v>
                </c:pt>
                <c:pt idx="160">
                  <c:v>426</c:v>
                </c:pt>
                <c:pt idx="161">
                  <c:v>601</c:v>
                </c:pt>
                <c:pt idx="162">
                  <c:v>519</c:v>
                </c:pt>
                <c:pt idx="163">
                  <c:v>486</c:v>
                </c:pt>
                <c:pt idx="164">
                  <c:v>577</c:v>
                </c:pt>
                <c:pt idx="165">
                  <c:v>630</c:v>
                </c:pt>
                <c:pt idx="166">
                  <c:v>779</c:v>
                </c:pt>
                <c:pt idx="167">
                  <c:v>654</c:v>
                </c:pt>
                <c:pt idx="168">
                  <c:v>577</c:v>
                </c:pt>
                <c:pt idx="169">
                  <c:v>636</c:v>
                </c:pt>
                <c:pt idx="170">
                  <c:v>655</c:v>
                </c:pt>
                <c:pt idx="171">
                  <c:v>507</c:v>
                </c:pt>
                <c:pt idx="172">
                  <c:v>482</c:v>
                </c:pt>
                <c:pt idx="173">
                  <c:v>489</c:v>
                </c:pt>
                <c:pt idx="174">
                  <c:v>552</c:v>
                </c:pt>
                <c:pt idx="175">
                  <c:v>529</c:v>
                </c:pt>
                <c:pt idx="176">
                  <c:v>535</c:v>
                </c:pt>
                <c:pt idx="177">
                  <c:v>508</c:v>
                </c:pt>
                <c:pt idx="178">
                  <c:v>457</c:v>
                </c:pt>
                <c:pt idx="179">
                  <c:v>574</c:v>
                </c:pt>
                <c:pt idx="180">
                  <c:v>415</c:v>
                </c:pt>
                <c:pt idx="181">
                  <c:v>571</c:v>
                </c:pt>
                <c:pt idx="182">
                  <c:v>510</c:v>
                </c:pt>
                <c:pt idx="183">
                  <c:v>507</c:v>
                </c:pt>
                <c:pt idx="184">
                  <c:v>501</c:v>
                </c:pt>
                <c:pt idx="185">
                  <c:v>508</c:v>
                </c:pt>
                <c:pt idx="186">
                  <c:v>527</c:v>
                </c:pt>
                <c:pt idx="187">
                  <c:v>462</c:v>
                </c:pt>
                <c:pt idx="188">
                  <c:v>734</c:v>
                </c:pt>
                <c:pt idx="189">
                  <c:v>601</c:v>
                </c:pt>
                <c:pt idx="190">
                  <c:v>744</c:v>
                </c:pt>
                <c:pt idx="191">
                  <c:v>654</c:v>
                </c:pt>
                <c:pt idx="192">
                  <c:v>925</c:v>
                </c:pt>
                <c:pt idx="193">
                  <c:v>-74787</c:v>
                </c:pt>
                <c:pt idx="194">
                  <c:v>0</c:v>
                </c:pt>
                <c:pt idx="195">
                  <c:v>0</c:v>
                </c:pt>
                <c:pt idx="196">
                  <c:v>0</c:v>
                </c:pt>
              </c:numCache>
            </c:numRef>
          </c:yVal>
          <c:smooth val="0"/>
          <c:extLst>
            <c:ext xmlns:c16="http://schemas.microsoft.com/office/drawing/2014/chart" uri="{C3380CC4-5D6E-409C-BE32-E72D297353CC}">
              <c16:uniqueId val="{00000003-247A-4DCC-A341-84EAFE682257}"/>
            </c:ext>
          </c:extLst>
        </c:ser>
        <c:ser>
          <c:idx val="2"/>
          <c:order val="4"/>
          <c:tx>
            <c:strRef>
              <c:f>'Official - RIVM (2)'!$X$3</c:f>
              <c:strCache>
                <c:ptCount val="1"/>
                <c:pt idx="0">
                  <c:v>Hospitalized in the last 7 days</c:v>
                </c:pt>
              </c:strCache>
            </c:strRef>
          </c:tx>
          <c:spPr>
            <a:ln w="25400" cap="rnd">
              <a:noFill/>
              <a:round/>
            </a:ln>
            <a:effectLst/>
          </c:spPr>
          <c:marker>
            <c:symbol val="circle"/>
            <c:size val="5"/>
            <c:spPr>
              <a:solidFill>
                <a:schemeClr val="accent4"/>
              </a:solidFill>
              <a:ln w="9525">
                <a:solidFill>
                  <a:schemeClr val="accent4">
                    <a:lumMod val="50000"/>
                  </a:schemeClr>
                </a:solidFill>
              </a:ln>
              <a:effectLst/>
            </c:spPr>
          </c:marker>
          <c:xVal>
            <c:numRef>
              <c:f>'Official - RIVM (2)'!$R$18:$R$200</c:f>
              <c:numCache>
                <c:formatCode>#,##0</c:formatCode>
                <c:ptCount val="183"/>
                <c:pt idx="0">
                  <c:v>86</c:v>
                </c:pt>
                <c:pt idx="1">
                  <c:v>115</c:v>
                </c:pt>
                <c:pt idx="2">
                  <c:v>136</c:v>
                </c:pt>
                <c:pt idx="3">
                  <c:v>162</c:v>
                </c:pt>
                <c:pt idx="4">
                  <c:v>205</c:v>
                </c:pt>
                <c:pt idx="5">
                  <c:v>314</c:v>
                </c:pt>
                <c:pt idx="6">
                  <c:v>408</c:v>
                </c:pt>
                <c:pt idx="7">
                  <c:v>489</c:v>
                </c:pt>
                <c:pt idx="8">
                  <c:v>643</c:v>
                </c:pt>
                <c:pt idx="9">
                  <c:v>836</c:v>
                </c:pt>
                <c:pt idx="10">
                  <c:v>988</c:v>
                </c:pt>
                <c:pt idx="11">
                  <c:v>1230</c:v>
                </c:pt>
                <c:pt idx="12">
                  <c:v>1495</c:v>
                </c:pt>
                <c:pt idx="13">
                  <c:v>1836</c:v>
                </c:pt>
                <c:pt idx="14">
                  <c:v>2151</c:v>
                </c:pt>
                <c:pt idx="15">
                  <c:v>2500</c:v>
                </c:pt>
                <c:pt idx="16">
                  <c:v>2954</c:v>
                </c:pt>
                <c:pt idx="17">
                  <c:v>3483</c:v>
                </c:pt>
                <c:pt idx="18">
                  <c:v>3990</c:v>
                </c:pt>
                <c:pt idx="19">
                  <c:v>4712</c:v>
                </c:pt>
                <c:pt idx="20">
                  <c:v>5159</c:v>
                </c:pt>
                <c:pt idx="21">
                  <c:v>5784</c:v>
                </c:pt>
                <c:pt idx="22">
                  <c:v>6286</c:v>
                </c:pt>
                <c:pt idx="23">
                  <c:v>6622</c:v>
                </c:pt>
                <c:pt idx="24">
                  <c:v>6875</c:v>
                </c:pt>
                <c:pt idx="25">
                  <c:v>7135</c:v>
                </c:pt>
                <c:pt idx="26">
                  <c:v>7427</c:v>
                </c:pt>
                <c:pt idx="27">
                  <c:v>7735</c:v>
                </c:pt>
                <c:pt idx="28">
                  <c:v>7972</c:v>
                </c:pt>
                <c:pt idx="29">
                  <c:v>8197</c:v>
                </c:pt>
                <c:pt idx="30">
                  <c:v>8386</c:v>
                </c:pt>
                <c:pt idx="31">
                  <c:v>8582</c:v>
                </c:pt>
                <c:pt idx="32">
                  <c:v>8729</c:v>
                </c:pt>
                <c:pt idx="33">
                  <c:v>8939</c:v>
                </c:pt>
                <c:pt idx="34">
                  <c:v>9127</c:v>
                </c:pt>
                <c:pt idx="35">
                  <c:v>9309</c:v>
                </c:pt>
                <c:pt idx="36">
                  <c:v>9465</c:v>
                </c:pt>
                <c:pt idx="37">
                  <c:v>9594</c:v>
                </c:pt>
                <c:pt idx="38">
                  <c:v>9704</c:v>
                </c:pt>
                <c:pt idx="39">
                  <c:v>9779</c:v>
                </c:pt>
                <c:pt idx="40">
                  <c:v>9897</c:v>
                </c:pt>
                <c:pt idx="41">
                  <c:v>10021</c:v>
                </c:pt>
                <c:pt idx="42">
                  <c:v>10158</c:v>
                </c:pt>
                <c:pt idx="43">
                  <c:v>10281</c:v>
                </c:pt>
                <c:pt idx="44">
                  <c:v>10381</c:v>
                </c:pt>
                <c:pt idx="45">
                  <c:v>10456</c:v>
                </c:pt>
                <c:pt idx="46">
                  <c:v>10521</c:v>
                </c:pt>
                <c:pt idx="47">
                  <c:v>10609</c:v>
                </c:pt>
                <c:pt idx="48">
                  <c:v>10685</c:v>
                </c:pt>
                <c:pt idx="49">
                  <c:v>10769</c:v>
                </c:pt>
                <c:pt idx="50">
                  <c:v>10854</c:v>
                </c:pt>
                <c:pt idx="51">
                  <c:v>10951</c:v>
                </c:pt>
                <c:pt idx="52">
                  <c:v>10995</c:v>
                </c:pt>
                <c:pt idx="53">
                  <c:v>11037</c:v>
                </c:pt>
                <c:pt idx="54">
                  <c:v>11126</c:v>
                </c:pt>
                <c:pt idx="55">
                  <c:v>11153</c:v>
                </c:pt>
                <c:pt idx="56">
                  <c:v>11192</c:v>
                </c:pt>
                <c:pt idx="57">
                  <c:v>11227</c:v>
                </c:pt>
                <c:pt idx="58">
                  <c:v>11285</c:v>
                </c:pt>
                <c:pt idx="59">
                  <c:v>11307</c:v>
                </c:pt>
                <c:pt idx="60">
                  <c:v>11343</c:v>
                </c:pt>
                <c:pt idx="61">
                  <c:v>11378</c:v>
                </c:pt>
                <c:pt idx="62">
                  <c:v>11430</c:v>
                </c:pt>
                <c:pt idx="63">
                  <c:v>11457</c:v>
                </c:pt>
                <c:pt idx="64">
                  <c:v>11492</c:v>
                </c:pt>
                <c:pt idx="65">
                  <c:v>11537</c:v>
                </c:pt>
                <c:pt idx="66">
                  <c:v>11552</c:v>
                </c:pt>
                <c:pt idx="67">
                  <c:v>11579</c:v>
                </c:pt>
                <c:pt idx="68">
                  <c:v>11613</c:v>
                </c:pt>
                <c:pt idx="69">
                  <c:v>11627</c:v>
                </c:pt>
                <c:pt idx="70">
                  <c:v>11640</c:v>
                </c:pt>
                <c:pt idx="71">
                  <c:v>11649</c:v>
                </c:pt>
                <c:pt idx="72">
                  <c:v>11659</c:v>
                </c:pt>
                <c:pt idx="73">
                  <c:v>11672</c:v>
                </c:pt>
                <c:pt idx="74">
                  <c:v>11680</c:v>
                </c:pt>
                <c:pt idx="75">
                  <c:v>11690</c:v>
                </c:pt>
                <c:pt idx="76">
                  <c:v>11697</c:v>
                </c:pt>
                <c:pt idx="77">
                  <c:v>11713</c:v>
                </c:pt>
                <c:pt idx="78">
                  <c:v>11722</c:v>
                </c:pt>
                <c:pt idx="79">
                  <c:v>11727</c:v>
                </c:pt>
                <c:pt idx="80">
                  <c:v>11735</c:v>
                </c:pt>
                <c:pt idx="81">
                  <c:v>11744</c:v>
                </c:pt>
                <c:pt idx="82">
                  <c:v>11750</c:v>
                </c:pt>
                <c:pt idx="83">
                  <c:v>11759</c:v>
                </c:pt>
                <c:pt idx="84">
                  <c:v>11771</c:v>
                </c:pt>
                <c:pt idx="85">
                  <c:v>11782</c:v>
                </c:pt>
                <c:pt idx="86">
                  <c:v>11785</c:v>
                </c:pt>
                <c:pt idx="87">
                  <c:v>11789</c:v>
                </c:pt>
                <c:pt idx="88">
                  <c:v>11794</c:v>
                </c:pt>
                <c:pt idx="89">
                  <c:v>11800</c:v>
                </c:pt>
                <c:pt idx="90">
                  <c:v>11805</c:v>
                </c:pt>
                <c:pt idx="91">
                  <c:v>11808</c:v>
                </c:pt>
                <c:pt idx="92">
                  <c:v>11813</c:v>
                </c:pt>
                <c:pt idx="93">
                  <c:v>11822</c:v>
                </c:pt>
                <c:pt idx="94">
                  <c:v>11828</c:v>
                </c:pt>
                <c:pt idx="95">
                  <c:v>11831</c:v>
                </c:pt>
                <c:pt idx="96">
                  <c:v>11834</c:v>
                </c:pt>
                <c:pt idx="97">
                  <c:v>11836</c:v>
                </c:pt>
                <c:pt idx="98">
                  <c:v>11835</c:v>
                </c:pt>
                <c:pt idx="99">
                  <c:v>11846</c:v>
                </c:pt>
                <c:pt idx="100">
                  <c:v>11846</c:v>
                </c:pt>
                <c:pt idx="101">
                  <c:v>11849</c:v>
                </c:pt>
                <c:pt idx="102">
                  <c:v>11851</c:v>
                </c:pt>
                <c:pt idx="103">
                  <c:v>11853</c:v>
                </c:pt>
                <c:pt idx="104">
                  <c:v>11859</c:v>
                </c:pt>
                <c:pt idx="105">
                  <c:v>11863</c:v>
                </c:pt>
                <c:pt idx="106">
                  <c:v>11868</c:v>
                </c:pt>
                <c:pt idx="107">
                  <c:v>11868</c:v>
                </c:pt>
                <c:pt idx="108">
                  <c:v>11871</c:v>
                </c:pt>
                <c:pt idx="109">
                  <c:v>11874</c:v>
                </c:pt>
                <c:pt idx="110">
                  <c:v>11877</c:v>
                </c:pt>
                <c:pt idx="111">
                  <c:v>11878</c:v>
                </c:pt>
                <c:pt idx="112">
                  <c:v>11878</c:v>
                </c:pt>
                <c:pt idx="113">
                  <c:v>11882</c:v>
                </c:pt>
                <c:pt idx="114">
                  <c:v>11883</c:v>
                </c:pt>
                <c:pt idx="115">
                  <c:v>11884</c:v>
                </c:pt>
                <c:pt idx="116">
                  <c:v>11884</c:v>
                </c:pt>
                <c:pt idx="117">
                  <c:v>11886</c:v>
                </c:pt>
                <c:pt idx="118">
                  <c:v>11889</c:v>
                </c:pt>
                <c:pt idx="119">
                  <c:v>11887</c:v>
                </c:pt>
                <c:pt idx="120">
                  <c:v>11888</c:v>
                </c:pt>
                <c:pt idx="121">
                  <c:v>11891</c:v>
                </c:pt>
                <c:pt idx="122">
                  <c:v>11893</c:v>
                </c:pt>
                <c:pt idx="123">
                  <c:v>11894</c:v>
                </c:pt>
                <c:pt idx="124">
                  <c:v>11892</c:v>
                </c:pt>
                <c:pt idx="125">
                  <c:v>11897</c:v>
                </c:pt>
                <c:pt idx="126">
                  <c:v>11898</c:v>
                </c:pt>
                <c:pt idx="127">
                  <c:v>11894</c:v>
                </c:pt>
                <c:pt idx="128">
                  <c:v>11895</c:v>
                </c:pt>
                <c:pt idx="129">
                  <c:v>11898</c:v>
                </c:pt>
                <c:pt idx="130">
                  <c:v>11900</c:v>
                </c:pt>
                <c:pt idx="131">
                  <c:v>11902</c:v>
                </c:pt>
                <c:pt idx="132">
                  <c:v>11902</c:v>
                </c:pt>
                <c:pt idx="133">
                  <c:v>11905</c:v>
                </c:pt>
                <c:pt idx="134">
                  <c:v>11904</c:v>
                </c:pt>
                <c:pt idx="135">
                  <c:v>11906</c:v>
                </c:pt>
                <c:pt idx="136">
                  <c:v>11908</c:v>
                </c:pt>
                <c:pt idx="137">
                  <c:v>11913</c:v>
                </c:pt>
                <c:pt idx="138">
                  <c:v>11919</c:v>
                </c:pt>
                <c:pt idx="139">
                  <c:v>11922</c:v>
                </c:pt>
                <c:pt idx="140">
                  <c:v>11927</c:v>
                </c:pt>
                <c:pt idx="141">
                  <c:v>11934</c:v>
                </c:pt>
                <c:pt idx="142">
                  <c:v>11937</c:v>
                </c:pt>
                <c:pt idx="143">
                  <c:v>11943</c:v>
                </c:pt>
                <c:pt idx="144">
                  <c:v>11949</c:v>
                </c:pt>
                <c:pt idx="145">
                  <c:v>11959</c:v>
                </c:pt>
                <c:pt idx="146">
                  <c:v>11964</c:v>
                </c:pt>
                <c:pt idx="147">
                  <c:v>11965</c:v>
                </c:pt>
                <c:pt idx="148">
                  <c:v>11969</c:v>
                </c:pt>
                <c:pt idx="149">
                  <c:v>11971</c:v>
                </c:pt>
                <c:pt idx="150">
                  <c:v>11978</c:v>
                </c:pt>
                <c:pt idx="151">
                  <c:v>11984</c:v>
                </c:pt>
                <c:pt idx="152">
                  <c:v>11994</c:v>
                </c:pt>
                <c:pt idx="153">
                  <c:v>12003</c:v>
                </c:pt>
                <c:pt idx="154">
                  <c:v>12009</c:v>
                </c:pt>
                <c:pt idx="155">
                  <c:v>12020</c:v>
                </c:pt>
                <c:pt idx="156">
                  <c:v>12027</c:v>
                </c:pt>
                <c:pt idx="157">
                  <c:v>12033</c:v>
                </c:pt>
                <c:pt idx="158">
                  <c:v>12038</c:v>
                </c:pt>
                <c:pt idx="159">
                  <c:v>12042</c:v>
                </c:pt>
                <c:pt idx="160">
                  <c:v>12060</c:v>
                </c:pt>
                <c:pt idx="161">
                  <c:v>12070</c:v>
                </c:pt>
                <c:pt idx="162">
                  <c:v>12088</c:v>
                </c:pt>
                <c:pt idx="163">
                  <c:v>12099</c:v>
                </c:pt>
                <c:pt idx="164">
                  <c:v>12107</c:v>
                </c:pt>
                <c:pt idx="165">
                  <c:v>12111</c:v>
                </c:pt>
                <c:pt idx="166">
                  <c:v>12126</c:v>
                </c:pt>
                <c:pt idx="167">
                  <c:v>12145</c:v>
                </c:pt>
                <c:pt idx="168">
                  <c:v>12152</c:v>
                </c:pt>
                <c:pt idx="169">
                  <c:v>12161</c:v>
                </c:pt>
                <c:pt idx="170">
                  <c:v>12163</c:v>
                </c:pt>
                <c:pt idx="171">
                  <c:v>12166</c:v>
                </c:pt>
                <c:pt idx="172">
                  <c:v>12177</c:v>
                </c:pt>
                <c:pt idx="173">
                  <c:v>12182</c:v>
                </c:pt>
                <c:pt idx="174">
                  <c:v>12188</c:v>
                </c:pt>
                <c:pt idx="175">
                  <c:v>12193</c:v>
                </c:pt>
                <c:pt idx="176">
                  <c:v>12200</c:v>
                </c:pt>
                <c:pt idx="177">
                  <c:v>12205</c:v>
                </c:pt>
                <c:pt idx="178">
                  <c:v>12210</c:v>
                </c:pt>
                <c:pt idx="179">
                  <c:v>0</c:v>
                </c:pt>
                <c:pt idx="180">
                  <c:v>0</c:v>
                </c:pt>
                <c:pt idx="181">
                  <c:v>0</c:v>
                </c:pt>
                <c:pt idx="182">
                  <c:v>0</c:v>
                </c:pt>
              </c:numCache>
            </c:numRef>
          </c:xVal>
          <c:yVal>
            <c:numRef>
              <c:f>'Official - RIVM (2)'!$X$18:$X$200</c:f>
              <c:numCache>
                <c:formatCode>0</c:formatCode>
                <c:ptCount val="183"/>
                <c:pt idx="0">
                  <c:v>85</c:v>
                </c:pt>
                <c:pt idx="1">
                  <c:v>114</c:v>
                </c:pt>
                <c:pt idx="2">
                  <c:v>135</c:v>
                </c:pt>
                <c:pt idx="3">
                  <c:v>161</c:v>
                </c:pt>
                <c:pt idx="4">
                  <c:v>204</c:v>
                </c:pt>
                <c:pt idx="5">
                  <c:v>313</c:v>
                </c:pt>
                <c:pt idx="6">
                  <c:v>407</c:v>
                </c:pt>
                <c:pt idx="7">
                  <c:v>403</c:v>
                </c:pt>
                <c:pt idx="8">
                  <c:v>528</c:v>
                </c:pt>
                <c:pt idx="9">
                  <c:v>700</c:v>
                </c:pt>
                <c:pt idx="10">
                  <c:v>826</c:v>
                </c:pt>
                <c:pt idx="11">
                  <c:v>1025</c:v>
                </c:pt>
                <c:pt idx="12">
                  <c:v>1181</c:v>
                </c:pt>
                <c:pt idx="13">
                  <c:v>1428</c:v>
                </c:pt>
                <c:pt idx="14">
                  <c:v>1662</c:v>
                </c:pt>
                <c:pt idx="15">
                  <c:v>1857</c:v>
                </c:pt>
                <c:pt idx="16">
                  <c:v>2118</c:v>
                </c:pt>
                <c:pt idx="17">
                  <c:v>2495</c:v>
                </c:pt>
                <c:pt idx="18">
                  <c:v>2760</c:v>
                </c:pt>
                <c:pt idx="19">
                  <c:v>3217</c:v>
                </c:pt>
                <c:pt idx="20">
                  <c:v>3323</c:v>
                </c:pt>
                <c:pt idx="21">
                  <c:v>3633</c:v>
                </c:pt>
                <c:pt idx="22">
                  <c:v>3786</c:v>
                </c:pt>
                <c:pt idx="23">
                  <c:v>3668</c:v>
                </c:pt>
                <c:pt idx="24">
                  <c:v>3392</c:v>
                </c:pt>
                <c:pt idx="25">
                  <c:v>3145</c:v>
                </c:pt>
                <c:pt idx="26">
                  <c:v>2715</c:v>
                </c:pt>
                <c:pt idx="27">
                  <c:v>2576</c:v>
                </c:pt>
                <c:pt idx="28">
                  <c:v>2188</c:v>
                </c:pt>
                <c:pt idx="29">
                  <c:v>1911</c:v>
                </c:pt>
                <c:pt idx="30">
                  <c:v>1764</c:v>
                </c:pt>
                <c:pt idx="31">
                  <c:v>1714</c:v>
                </c:pt>
                <c:pt idx="32">
                  <c:v>1601</c:v>
                </c:pt>
                <c:pt idx="33">
                  <c:v>1519</c:v>
                </c:pt>
                <c:pt idx="34">
                  <c:v>1399</c:v>
                </c:pt>
                <c:pt idx="35">
                  <c:v>1344</c:v>
                </c:pt>
                <c:pt idx="36">
                  <c:v>1275</c:v>
                </c:pt>
                <c:pt idx="37">
                  <c:v>1215</c:v>
                </c:pt>
                <c:pt idx="38">
                  <c:v>1122</c:v>
                </c:pt>
                <c:pt idx="39">
                  <c:v>1050</c:v>
                </c:pt>
                <c:pt idx="40">
                  <c:v>958</c:v>
                </c:pt>
                <c:pt idx="41">
                  <c:v>894</c:v>
                </c:pt>
                <c:pt idx="42">
                  <c:v>849</c:v>
                </c:pt>
                <c:pt idx="43">
                  <c:v>816</c:v>
                </c:pt>
                <c:pt idx="44">
                  <c:v>787</c:v>
                </c:pt>
                <c:pt idx="45">
                  <c:v>752</c:v>
                </c:pt>
                <c:pt idx="46">
                  <c:v>742</c:v>
                </c:pt>
                <c:pt idx="47">
                  <c:v>712</c:v>
                </c:pt>
                <c:pt idx="48">
                  <c:v>664</c:v>
                </c:pt>
                <c:pt idx="49">
                  <c:v>611</c:v>
                </c:pt>
                <c:pt idx="50">
                  <c:v>573</c:v>
                </c:pt>
                <c:pt idx="51">
                  <c:v>570</c:v>
                </c:pt>
                <c:pt idx="52">
                  <c:v>539</c:v>
                </c:pt>
                <c:pt idx="53">
                  <c:v>516</c:v>
                </c:pt>
                <c:pt idx="54">
                  <c:v>517</c:v>
                </c:pt>
                <c:pt idx="55">
                  <c:v>468</c:v>
                </c:pt>
                <c:pt idx="56">
                  <c:v>423</c:v>
                </c:pt>
                <c:pt idx="57">
                  <c:v>373</c:v>
                </c:pt>
                <c:pt idx="58">
                  <c:v>334</c:v>
                </c:pt>
                <c:pt idx="59">
                  <c:v>312</c:v>
                </c:pt>
                <c:pt idx="60">
                  <c:v>306</c:v>
                </c:pt>
                <c:pt idx="61">
                  <c:v>252</c:v>
                </c:pt>
                <c:pt idx="62">
                  <c:v>277</c:v>
                </c:pt>
                <c:pt idx="63">
                  <c:v>265</c:v>
                </c:pt>
                <c:pt idx="64">
                  <c:v>265</c:v>
                </c:pt>
                <c:pt idx="65">
                  <c:v>252</c:v>
                </c:pt>
                <c:pt idx="66">
                  <c:v>245</c:v>
                </c:pt>
                <c:pt idx="67">
                  <c:v>236</c:v>
                </c:pt>
                <c:pt idx="68">
                  <c:v>235</c:v>
                </c:pt>
                <c:pt idx="69">
                  <c:v>197</c:v>
                </c:pt>
                <c:pt idx="70">
                  <c:v>183</c:v>
                </c:pt>
                <c:pt idx="71">
                  <c:v>157</c:v>
                </c:pt>
                <c:pt idx="72">
                  <c:v>122</c:v>
                </c:pt>
                <c:pt idx="73">
                  <c:v>120</c:v>
                </c:pt>
                <c:pt idx="74">
                  <c:v>101</c:v>
                </c:pt>
                <c:pt idx="75">
                  <c:v>77</c:v>
                </c:pt>
                <c:pt idx="76">
                  <c:v>70</c:v>
                </c:pt>
                <c:pt idx="77">
                  <c:v>73</c:v>
                </c:pt>
                <c:pt idx="78">
                  <c:v>73</c:v>
                </c:pt>
                <c:pt idx="79">
                  <c:v>68</c:v>
                </c:pt>
                <c:pt idx="80">
                  <c:v>63</c:v>
                </c:pt>
                <c:pt idx="81">
                  <c:v>64</c:v>
                </c:pt>
                <c:pt idx="82">
                  <c:v>60</c:v>
                </c:pt>
                <c:pt idx="83">
                  <c:v>62</c:v>
                </c:pt>
                <c:pt idx="84">
                  <c:v>58</c:v>
                </c:pt>
                <c:pt idx="85">
                  <c:v>60</c:v>
                </c:pt>
                <c:pt idx="86">
                  <c:v>58</c:v>
                </c:pt>
                <c:pt idx="87">
                  <c:v>54</c:v>
                </c:pt>
                <c:pt idx="88">
                  <c:v>50</c:v>
                </c:pt>
                <c:pt idx="89">
                  <c:v>50</c:v>
                </c:pt>
                <c:pt idx="90">
                  <c:v>46</c:v>
                </c:pt>
                <c:pt idx="91">
                  <c:v>37</c:v>
                </c:pt>
                <c:pt idx="92">
                  <c:v>31</c:v>
                </c:pt>
                <c:pt idx="93">
                  <c:v>37</c:v>
                </c:pt>
                <c:pt idx="94">
                  <c:v>39</c:v>
                </c:pt>
                <c:pt idx="95">
                  <c:v>37</c:v>
                </c:pt>
                <c:pt idx="96">
                  <c:v>34</c:v>
                </c:pt>
                <c:pt idx="97">
                  <c:v>31</c:v>
                </c:pt>
                <c:pt idx="98">
                  <c:v>27</c:v>
                </c:pt>
                <c:pt idx="99">
                  <c:v>33</c:v>
                </c:pt>
                <c:pt idx="100">
                  <c:v>24</c:v>
                </c:pt>
                <c:pt idx="101">
                  <c:v>21</c:v>
                </c:pt>
                <c:pt idx="102">
                  <c:v>20</c:v>
                </c:pt>
                <c:pt idx="103">
                  <c:v>19</c:v>
                </c:pt>
                <c:pt idx="104">
                  <c:v>23</c:v>
                </c:pt>
                <c:pt idx="105">
                  <c:v>28</c:v>
                </c:pt>
                <c:pt idx="106">
                  <c:v>22</c:v>
                </c:pt>
                <c:pt idx="107">
                  <c:v>22</c:v>
                </c:pt>
                <c:pt idx="108">
                  <c:v>22</c:v>
                </c:pt>
                <c:pt idx="109">
                  <c:v>23</c:v>
                </c:pt>
                <c:pt idx="110">
                  <c:v>24</c:v>
                </c:pt>
                <c:pt idx="111">
                  <c:v>19</c:v>
                </c:pt>
                <c:pt idx="112">
                  <c:v>15</c:v>
                </c:pt>
                <c:pt idx="113">
                  <c:v>14</c:v>
                </c:pt>
                <c:pt idx="114">
                  <c:v>15</c:v>
                </c:pt>
                <c:pt idx="115">
                  <c:v>13</c:v>
                </c:pt>
                <c:pt idx="116">
                  <c:v>10</c:v>
                </c:pt>
                <c:pt idx="117">
                  <c:v>9</c:v>
                </c:pt>
                <c:pt idx="118">
                  <c:v>11</c:v>
                </c:pt>
                <c:pt idx="119">
                  <c:v>9</c:v>
                </c:pt>
                <c:pt idx="120">
                  <c:v>6</c:v>
                </c:pt>
                <c:pt idx="121">
                  <c:v>8</c:v>
                </c:pt>
                <c:pt idx="122">
                  <c:v>9</c:v>
                </c:pt>
                <c:pt idx="123">
                  <c:v>10</c:v>
                </c:pt>
                <c:pt idx="124">
                  <c:v>6</c:v>
                </c:pt>
                <c:pt idx="125">
                  <c:v>8</c:v>
                </c:pt>
                <c:pt idx="126">
                  <c:v>11</c:v>
                </c:pt>
                <c:pt idx="127">
                  <c:v>6</c:v>
                </c:pt>
                <c:pt idx="128">
                  <c:v>4</c:v>
                </c:pt>
                <c:pt idx="129">
                  <c:v>5</c:v>
                </c:pt>
                <c:pt idx="130">
                  <c:v>6</c:v>
                </c:pt>
                <c:pt idx="131">
                  <c:v>10</c:v>
                </c:pt>
                <c:pt idx="132">
                  <c:v>5</c:v>
                </c:pt>
                <c:pt idx="133">
                  <c:v>7</c:v>
                </c:pt>
                <c:pt idx="134">
                  <c:v>10</c:v>
                </c:pt>
                <c:pt idx="135">
                  <c:v>11</c:v>
                </c:pt>
                <c:pt idx="136">
                  <c:v>10</c:v>
                </c:pt>
                <c:pt idx="137">
                  <c:v>13</c:v>
                </c:pt>
                <c:pt idx="138">
                  <c:v>17</c:v>
                </c:pt>
                <c:pt idx="139">
                  <c:v>20</c:v>
                </c:pt>
                <c:pt idx="140">
                  <c:v>22</c:v>
                </c:pt>
                <c:pt idx="141">
                  <c:v>30</c:v>
                </c:pt>
                <c:pt idx="142">
                  <c:v>31</c:v>
                </c:pt>
                <c:pt idx="143">
                  <c:v>35</c:v>
                </c:pt>
                <c:pt idx="144">
                  <c:v>36</c:v>
                </c:pt>
                <c:pt idx="145">
                  <c:v>40</c:v>
                </c:pt>
                <c:pt idx="146">
                  <c:v>42</c:v>
                </c:pt>
                <c:pt idx="147">
                  <c:v>38</c:v>
                </c:pt>
                <c:pt idx="148">
                  <c:v>35</c:v>
                </c:pt>
                <c:pt idx="149">
                  <c:v>34</c:v>
                </c:pt>
                <c:pt idx="150">
                  <c:v>35</c:v>
                </c:pt>
                <c:pt idx="151">
                  <c:v>35</c:v>
                </c:pt>
                <c:pt idx="152">
                  <c:v>35</c:v>
                </c:pt>
                <c:pt idx="153">
                  <c:v>39</c:v>
                </c:pt>
                <c:pt idx="154">
                  <c:v>44</c:v>
                </c:pt>
                <c:pt idx="155">
                  <c:v>51</c:v>
                </c:pt>
                <c:pt idx="156">
                  <c:v>56</c:v>
                </c:pt>
                <c:pt idx="157">
                  <c:v>55</c:v>
                </c:pt>
                <c:pt idx="158">
                  <c:v>54</c:v>
                </c:pt>
                <c:pt idx="159">
                  <c:v>48</c:v>
                </c:pt>
                <c:pt idx="160">
                  <c:v>57</c:v>
                </c:pt>
                <c:pt idx="161">
                  <c:v>61</c:v>
                </c:pt>
                <c:pt idx="162">
                  <c:v>68</c:v>
                </c:pt>
                <c:pt idx="163">
                  <c:v>72</c:v>
                </c:pt>
                <c:pt idx="164">
                  <c:v>74</c:v>
                </c:pt>
                <c:pt idx="165">
                  <c:v>73</c:v>
                </c:pt>
                <c:pt idx="166">
                  <c:v>84</c:v>
                </c:pt>
                <c:pt idx="167">
                  <c:v>85</c:v>
                </c:pt>
                <c:pt idx="168">
                  <c:v>82</c:v>
                </c:pt>
                <c:pt idx="169">
                  <c:v>73</c:v>
                </c:pt>
                <c:pt idx="170">
                  <c:v>64</c:v>
                </c:pt>
                <c:pt idx="171">
                  <c:v>59</c:v>
                </c:pt>
                <c:pt idx="172">
                  <c:v>66</c:v>
                </c:pt>
                <c:pt idx="173">
                  <c:v>56</c:v>
                </c:pt>
                <c:pt idx="174">
                  <c:v>43</c:v>
                </c:pt>
                <c:pt idx="175">
                  <c:v>41</c:v>
                </c:pt>
                <c:pt idx="176">
                  <c:v>39</c:v>
                </c:pt>
                <c:pt idx="177">
                  <c:v>42</c:v>
                </c:pt>
                <c:pt idx="178">
                  <c:v>44</c:v>
                </c:pt>
                <c:pt idx="179">
                  <c:v>-12177</c:v>
                </c:pt>
                <c:pt idx="180">
                  <c:v>-12182</c:v>
                </c:pt>
                <c:pt idx="181">
                  <c:v>-12188</c:v>
                </c:pt>
                <c:pt idx="182">
                  <c:v>-12193</c:v>
                </c:pt>
              </c:numCache>
            </c:numRef>
          </c:yVal>
          <c:smooth val="0"/>
          <c:extLst>
            <c:ext xmlns:c16="http://schemas.microsoft.com/office/drawing/2014/chart" uri="{C3380CC4-5D6E-409C-BE32-E72D297353CC}">
              <c16:uniqueId val="{00000004-247A-4DCC-A341-84EAFE682257}"/>
            </c:ext>
          </c:extLst>
        </c:ser>
        <c:ser>
          <c:idx val="5"/>
          <c:order val="5"/>
          <c:tx>
            <c:strRef>
              <c:f>'Official - RIVM (2)'!$AD$3</c:f>
              <c:strCache>
                <c:ptCount val="1"/>
                <c:pt idx="0">
                  <c:v>Deceased </c:v>
                </c:pt>
              </c:strCache>
            </c:strRef>
          </c:tx>
          <c:spPr>
            <a:ln w="25400" cap="rnd">
              <a:noFill/>
              <a:round/>
            </a:ln>
            <a:effectLst/>
          </c:spPr>
          <c:marker>
            <c:symbol val="circle"/>
            <c:size val="5"/>
            <c:spPr>
              <a:solidFill>
                <a:srgbClr val="C00000">
                  <a:alpha val="10000"/>
                </a:srgbClr>
              </a:solidFill>
              <a:ln w="9525">
                <a:solidFill>
                  <a:srgbClr val="C00000">
                    <a:alpha val="25000"/>
                  </a:srgbClr>
                </a:solidFill>
              </a:ln>
              <a:effectLst/>
            </c:spPr>
          </c:marker>
          <c:xVal>
            <c:numRef>
              <c:f>'Official - RIVM (2)'!$AD$4:$AD$200</c:f>
              <c:numCache>
                <c:formatCode>#,##0</c:formatCode>
                <c:ptCount val="197"/>
                <c:pt idx="0">
                  <c:v>0</c:v>
                </c:pt>
                <c:pt idx="1">
                  <c:v>0</c:v>
                </c:pt>
                <c:pt idx="2">
                  <c:v>0</c:v>
                </c:pt>
                <c:pt idx="3">
                  <c:v>0</c:v>
                </c:pt>
                <c:pt idx="4">
                  <c:v>0</c:v>
                </c:pt>
                <c:pt idx="5">
                  <c:v>0</c:v>
                </c:pt>
                <c:pt idx="6">
                  <c:v>0</c:v>
                </c:pt>
                <c:pt idx="7">
                  <c:v>0</c:v>
                </c:pt>
                <c:pt idx="8">
                  <c:v>1</c:v>
                </c:pt>
                <c:pt idx="9">
                  <c:v>1</c:v>
                </c:pt>
                <c:pt idx="10">
                  <c:v>3</c:v>
                </c:pt>
                <c:pt idx="11">
                  <c:v>3</c:v>
                </c:pt>
                <c:pt idx="12">
                  <c:v>4</c:v>
                </c:pt>
                <c:pt idx="13">
                  <c:v>5</c:v>
                </c:pt>
                <c:pt idx="14">
                  <c:v>5</c:v>
                </c:pt>
                <c:pt idx="15">
                  <c:v>10</c:v>
                </c:pt>
                <c:pt idx="16">
                  <c:v>12</c:v>
                </c:pt>
                <c:pt idx="17">
                  <c:v>20</c:v>
                </c:pt>
                <c:pt idx="18">
                  <c:v>24</c:v>
                </c:pt>
                <c:pt idx="19">
                  <c:v>43</c:v>
                </c:pt>
                <c:pt idx="20">
                  <c:v>58</c:v>
                </c:pt>
                <c:pt idx="21">
                  <c:v>76</c:v>
                </c:pt>
                <c:pt idx="22">
                  <c:v>106</c:v>
                </c:pt>
                <c:pt idx="23">
                  <c:v>136</c:v>
                </c:pt>
                <c:pt idx="24">
                  <c:v>179</c:v>
                </c:pt>
                <c:pt idx="25">
                  <c:v>213</c:v>
                </c:pt>
                <c:pt idx="26">
                  <c:v>276</c:v>
                </c:pt>
                <c:pt idx="27">
                  <c:v>356</c:v>
                </c:pt>
                <c:pt idx="28">
                  <c:v>434</c:v>
                </c:pt>
                <c:pt idx="29">
                  <c:v>546</c:v>
                </c:pt>
                <c:pt idx="30">
                  <c:v>639</c:v>
                </c:pt>
                <c:pt idx="31">
                  <c:v>771</c:v>
                </c:pt>
                <c:pt idx="32">
                  <c:v>864</c:v>
                </c:pt>
                <c:pt idx="33">
                  <c:v>1039</c:v>
                </c:pt>
                <c:pt idx="34">
                  <c:v>1173</c:v>
                </c:pt>
                <c:pt idx="35">
                  <c:v>1339</c:v>
                </c:pt>
                <c:pt idx="36">
                  <c:v>1487</c:v>
                </c:pt>
                <c:pt idx="37">
                  <c:v>1651</c:v>
                </c:pt>
                <c:pt idx="38">
                  <c:v>1766</c:v>
                </c:pt>
                <c:pt idx="39">
                  <c:v>1867</c:v>
                </c:pt>
                <c:pt idx="40">
                  <c:v>2101</c:v>
                </c:pt>
                <c:pt idx="41">
                  <c:v>2248</c:v>
                </c:pt>
                <c:pt idx="42">
                  <c:v>2396</c:v>
                </c:pt>
                <c:pt idx="43">
                  <c:v>2511</c:v>
                </c:pt>
                <c:pt idx="44">
                  <c:v>2643</c:v>
                </c:pt>
                <c:pt idx="45">
                  <c:v>2737</c:v>
                </c:pt>
                <c:pt idx="46">
                  <c:v>2823</c:v>
                </c:pt>
                <c:pt idx="47">
                  <c:v>2945</c:v>
                </c:pt>
                <c:pt idx="48">
                  <c:v>3134</c:v>
                </c:pt>
                <c:pt idx="49">
                  <c:v>3315</c:v>
                </c:pt>
                <c:pt idx="50">
                  <c:v>3459</c:v>
                </c:pt>
                <c:pt idx="51">
                  <c:v>3601</c:v>
                </c:pt>
                <c:pt idx="52">
                  <c:v>3684</c:v>
                </c:pt>
                <c:pt idx="53">
                  <c:v>3751</c:v>
                </c:pt>
                <c:pt idx="54">
                  <c:v>3916</c:v>
                </c:pt>
                <c:pt idx="55">
                  <c:v>4054</c:v>
                </c:pt>
                <c:pt idx="56">
                  <c:v>4177</c:v>
                </c:pt>
                <c:pt idx="57">
                  <c:v>4289</c:v>
                </c:pt>
                <c:pt idx="58">
                  <c:v>4409</c:v>
                </c:pt>
                <c:pt idx="59">
                  <c:v>4475</c:v>
                </c:pt>
                <c:pt idx="60">
                  <c:v>4518</c:v>
                </c:pt>
                <c:pt idx="61">
                  <c:v>4566</c:v>
                </c:pt>
                <c:pt idx="62">
                  <c:v>4711</c:v>
                </c:pt>
                <c:pt idx="63">
                  <c:v>4795</c:v>
                </c:pt>
                <c:pt idx="64">
                  <c:v>4893</c:v>
                </c:pt>
                <c:pt idx="65">
                  <c:v>4987</c:v>
                </c:pt>
                <c:pt idx="66">
                  <c:v>5056</c:v>
                </c:pt>
                <c:pt idx="67">
                  <c:v>5082</c:v>
                </c:pt>
                <c:pt idx="68">
                  <c:v>5168</c:v>
                </c:pt>
                <c:pt idx="69">
                  <c:v>5204</c:v>
                </c:pt>
                <c:pt idx="70">
                  <c:v>5288</c:v>
                </c:pt>
                <c:pt idx="71">
                  <c:v>5359</c:v>
                </c:pt>
                <c:pt idx="72">
                  <c:v>5422</c:v>
                </c:pt>
                <c:pt idx="73">
                  <c:v>5440</c:v>
                </c:pt>
                <c:pt idx="74">
                  <c:v>5456</c:v>
                </c:pt>
                <c:pt idx="75">
                  <c:v>5510</c:v>
                </c:pt>
                <c:pt idx="76">
                  <c:v>5562</c:v>
                </c:pt>
                <c:pt idx="77">
                  <c:v>5590</c:v>
                </c:pt>
                <c:pt idx="78">
                  <c:v>5643</c:v>
                </c:pt>
                <c:pt idx="79">
                  <c:v>5670</c:v>
                </c:pt>
                <c:pt idx="80">
                  <c:v>5680</c:v>
                </c:pt>
                <c:pt idx="81">
                  <c:v>5694</c:v>
                </c:pt>
                <c:pt idx="82">
                  <c:v>5715</c:v>
                </c:pt>
                <c:pt idx="83">
                  <c:v>5748</c:v>
                </c:pt>
                <c:pt idx="84">
                  <c:v>5775</c:v>
                </c:pt>
                <c:pt idx="85">
                  <c:v>5788</c:v>
                </c:pt>
                <c:pt idx="86">
                  <c:v>5811</c:v>
                </c:pt>
                <c:pt idx="87">
                  <c:v>5822</c:v>
                </c:pt>
                <c:pt idx="88">
                  <c:v>5830</c:v>
                </c:pt>
                <c:pt idx="89">
                  <c:v>5856</c:v>
                </c:pt>
                <c:pt idx="90">
                  <c:v>5871</c:v>
                </c:pt>
                <c:pt idx="91">
                  <c:v>5903</c:v>
                </c:pt>
                <c:pt idx="92">
                  <c:v>5931</c:v>
                </c:pt>
                <c:pt idx="93">
                  <c:v>5951</c:v>
                </c:pt>
                <c:pt idx="94">
                  <c:v>5956</c:v>
                </c:pt>
                <c:pt idx="95">
                  <c:v>5962</c:v>
                </c:pt>
                <c:pt idx="96">
                  <c:v>5967</c:v>
                </c:pt>
                <c:pt idx="97">
                  <c:v>5977</c:v>
                </c:pt>
                <c:pt idx="98">
                  <c:v>5990</c:v>
                </c:pt>
                <c:pt idx="99">
                  <c:v>6005</c:v>
                </c:pt>
                <c:pt idx="100">
                  <c:v>6011</c:v>
                </c:pt>
                <c:pt idx="101">
                  <c:v>6013</c:v>
                </c:pt>
                <c:pt idx="102">
                  <c:v>6016</c:v>
                </c:pt>
                <c:pt idx="103">
                  <c:v>6031</c:v>
                </c:pt>
                <c:pt idx="104">
                  <c:v>6042</c:v>
                </c:pt>
                <c:pt idx="105">
                  <c:v>6044</c:v>
                </c:pt>
                <c:pt idx="106">
                  <c:v>6053</c:v>
                </c:pt>
                <c:pt idx="107">
                  <c:v>6057</c:v>
                </c:pt>
                <c:pt idx="108">
                  <c:v>6059</c:v>
                </c:pt>
                <c:pt idx="109">
                  <c:v>6065</c:v>
                </c:pt>
                <c:pt idx="110">
                  <c:v>6070</c:v>
                </c:pt>
                <c:pt idx="111">
                  <c:v>6074</c:v>
                </c:pt>
                <c:pt idx="112">
                  <c:v>6078</c:v>
                </c:pt>
                <c:pt idx="113">
                  <c:v>6081</c:v>
                </c:pt>
                <c:pt idx="114">
                  <c:v>6089</c:v>
                </c:pt>
                <c:pt idx="115">
                  <c:v>6090</c:v>
                </c:pt>
                <c:pt idx="116">
                  <c:v>6090</c:v>
                </c:pt>
                <c:pt idx="117">
                  <c:v>6095</c:v>
                </c:pt>
                <c:pt idx="118">
                  <c:v>6097</c:v>
                </c:pt>
                <c:pt idx="119">
                  <c:v>6100</c:v>
                </c:pt>
                <c:pt idx="120">
                  <c:v>6103</c:v>
                </c:pt>
                <c:pt idx="121">
                  <c:v>6105</c:v>
                </c:pt>
                <c:pt idx="122">
                  <c:v>6105</c:v>
                </c:pt>
                <c:pt idx="123">
                  <c:v>6107</c:v>
                </c:pt>
                <c:pt idx="124">
                  <c:v>6113</c:v>
                </c:pt>
                <c:pt idx="125">
                  <c:v>6115</c:v>
                </c:pt>
                <c:pt idx="126">
                  <c:v>6118</c:v>
                </c:pt>
                <c:pt idx="127">
                  <c:v>6120</c:v>
                </c:pt>
                <c:pt idx="128">
                  <c:v>6126</c:v>
                </c:pt>
                <c:pt idx="129">
                  <c:v>6127</c:v>
                </c:pt>
                <c:pt idx="130">
                  <c:v>6128</c:v>
                </c:pt>
                <c:pt idx="131">
                  <c:v>6132</c:v>
                </c:pt>
                <c:pt idx="132">
                  <c:v>6135</c:v>
                </c:pt>
                <c:pt idx="133">
                  <c:v>6137</c:v>
                </c:pt>
                <c:pt idx="134">
                  <c:v>6136</c:v>
                </c:pt>
                <c:pt idx="135">
                  <c:v>6137</c:v>
                </c:pt>
                <c:pt idx="136">
                  <c:v>6137</c:v>
                </c:pt>
                <c:pt idx="137">
                  <c:v>6137</c:v>
                </c:pt>
                <c:pt idx="138">
                  <c:v>6135</c:v>
                </c:pt>
                <c:pt idx="139">
                  <c:v>6136</c:v>
                </c:pt>
                <c:pt idx="140">
                  <c:v>6137</c:v>
                </c:pt>
                <c:pt idx="141">
                  <c:v>6138</c:v>
                </c:pt>
                <c:pt idx="142">
                  <c:v>6136</c:v>
                </c:pt>
                <c:pt idx="143">
                  <c:v>6136</c:v>
                </c:pt>
                <c:pt idx="144">
                  <c:v>6136</c:v>
                </c:pt>
                <c:pt idx="145">
                  <c:v>6136</c:v>
                </c:pt>
                <c:pt idx="146">
                  <c:v>6139</c:v>
                </c:pt>
                <c:pt idx="147">
                  <c:v>6139</c:v>
                </c:pt>
                <c:pt idx="148">
                  <c:v>6139</c:v>
                </c:pt>
                <c:pt idx="149">
                  <c:v>6140</c:v>
                </c:pt>
                <c:pt idx="150">
                  <c:v>6140</c:v>
                </c:pt>
                <c:pt idx="151">
                  <c:v>6141</c:v>
                </c:pt>
                <c:pt idx="152">
                  <c:v>6145</c:v>
                </c:pt>
                <c:pt idx="153">
                  <c:v>6147</c:v>
                </c:pt>
                <c:pt idx="154">
                  <c:v>6147</c:v>
                </c:pt>
                <c:pt idx="155">
                  <c:v>6147</c:v>
                </c:pt>
                <c:pt idx="156">
                  <c:v>6148</c:v>
                </c:pt>
                <c:pt idx="157">
                  <c:v>6149</c:v>
                </c:pt>
                <c:pt idx="158">
                  <c:v>6149</c:v>
                </c:pt>
                <c:pt idx="159">
                  <c:v>6150</c:v>
                </c:pt>
                <c:pt idx="160">
                  <c:v>6153</c:v>
                </c:pt>
                <c:pt idx="161">
                  <c:v>6153</c:v>
                </c:pt>
                <c:pt idx="162">
                  <c:v>6154</c:v>
                </c:pt>
                <c:pt idx="163">
                  <c:v>6157</c:v>
                </c:pt>
                <c:pt idx="164">
                  <c:v>6157</c:v>
                </c:pt>
                <c:pt idx="165">
                  <c:v>6157</c:v>
                </c:pt>
                <c:pt idx="166">
                  <c:v>6159</c:v>
                </c:pt>
                <c:pt idx="167">
                  <c:v>6161</c:v>
                </c:pt>
                <c:pt idx="168">
                  <c:v>6165</c:v>
                </c:pt>
                <c:pt idx="169">
                  <c:v>6167</c:v>
                </c:pt>
                <c:pt idx="170">
                  <c:v>6169</c:v>
                </c:pt>
                <c:pt idx="171">
                  <c:v>6172</c:v>
                </c:pt>
                <c:pt idx="172">
                  <c:v>6172</c:v>
                </c:pt>
                <c:pt idx="173">
                  <c:v>6175</c:v>
                </c:pt>
                <c:pt idx="174">
                  <c:v>6181</c:v>
                </c:pt>
                <c:pt idx="175">
                  <c:v>6191</c:v>
                </c:pt>
                <c:pt idx="176">
                  <c:v>6195</c:v>
                </c:pt>
                <c:pt idx="177">
                  <c:v>6200</c:v>
                </c:pt>
                <c:pt idx="178">
                  <c:v>6200</c:v>
                </c:pt>
                <c:pt idx="179">
                  <c:v>6202</c:v>
                </c:pt>
                <c:pt idx="180">
                  <c:v>6207</c:v>
                </c:pt>
                <c:pt idx="181">
                  <c:v>6215</c:v>
                </c:pt>
                <c:pt idx="182">
                  <c:v>6218</c:v>
                </c:pt>
                <c:pt idx="183">
                  <c:v>6220</c:v>
                </c:pt>
                <c:pt idx="184">
                  <c:v>6224</c:v>
                </c:pt>
                <c:pt idx="185">
                  <c:v>6224</c:v>
                </c:pt>
                <c:pt idx="186">
                  <c:v>6224</c:v>
                </c:pt>
                <c:pt idx="187">
                  <c:v>6230</c:v>
                </c:pt>
                <c:pt idx="188">
                  <c:v>6235</c:v>
                </c:pt>
                <c:pt idx="189">
                  <c:v>6235</c:v>
                </c:pt>
                <c:pt idx="190">
                  <c:v>6237</c:v>
                </c:pt>
                <c:pt idx="191">
                  <c:v>6241</c:v>
                </c:pt>
                <c:pt idx="192">
                  <c:v>6243</c:v>
                </c:pt>
                <c:pt idx="193">
                  <c:v>0</c:v>
                </c:pt>
                <c:pt idx="194">
                  <c:v>0</c:v>
                </c:pt>
                <c:pt idx="195">
                  <c:v>0</c:v>
                </c:pt>
                <c:pt idx="196">
                  <c:v>0</c:v>
                </c:pt>
              </c:numCache>
            </c:numRef>
          </c:xVal>
          <c:yVal>
            <c:numRef>
              <c:f>'Official - RIVM (2)'!$AE$4:$AE$200</c:f>
              <c:numCache>
                <c:formatCode>General</c:formatCode>
                <c:ptCount val="197"/>
                <c:pt idx="8">
                  <c:v>1</c:v>
                </c:pt>
                <c:pt idx="9">
                  <c:v>0</c:v>
                </c:pt>
                <c:pt idx="10">
                  <c:v>2</c:v>
                </c:pt>
                <c:pt idx="11">
                  <c:v>0</c:v>
                </c:pt>
                <c:pt idx="12">
                  <c:v>1</c:v>
                </c:pt>
                <c:pt idx="13">
                  <c:v>1</c:v>
                </c:pt>
                <c:pt idx="14">
                  <c:v>0</c:v>
                </c:pt>
                <c:pt idx="15">
                  <c:v>5</c:v>
                </c:pt>
                <c:pt idx="16">
                  <c:v>2</c:v>
                </c:pt>
                <c:pt idx="17">
                  <c:v>8</c:v>
                </c:pt>
                <c:pt idx="18">
                  <c:v>4</c:v>
                </c:pt>
                <c:pt idx="19">
                  <c:v>19</c:v>
                </c:pt>
                <c:pt idx="20">
                  <c:v>15</c:v>
                </c:pt>
                <c:pt idx="21">
                  <c:v>18</c:v>
                </c:pt>
                <c:pt idx="22">
                  <c:v>30</c:v>
                </c:pt>
                <c:pt idx="23">
                  <c:v>30</c:v>
                </c:pt>
                <c:pt idx="24">
                  <c:v>43</c:v>
                </c:pt>
                <c:pt idx="25">
                  <c:v>34</c:v>
                </c:pt>
                <c:pt idx="26">
                  <c:v>63</c:v>
                </c:pt>
                <c:pt idx="27">
                  <c:v>80</c:v>
                </c:pt>
                <c:pt idx="28">
                  <c:v>78</c:v>
                </c:pt>
                <c:pt idx="29">
                  <c:v>112</c:v>
                </c:pt>
                <c:pt idx="30">
                  <c:v>93</c:v>
                </c:pt>
                <c:pt idx="31">
                  <c:v>132</c:v>
                </c:pt>
                <c:pt idx="32">
                  <c:v>93</c:v>
                </c:pt>
                <c:pt idx="33">
                  <c:v>175</c:v>
                </c:pt>
                <c:pt idx="34">
                  <c:v>134</c:v>
                </c:pt>
                <c:pt idx="35">
                  <c:v>166</c:v>
                </c:pt>
                <c:pt idx="36">
                  <c:v>148</c:v>
                </c:pt>
                <c:pt idx="37">
                  <c:v>164</c:v>
                </c:pt>
                <c:pt idx="38">
                  <c:v>115</c:v>
                </c:pt>
                <c:pt idx="39">
                  <c:v>101</c:v>
                </c:pt>
                <c:pt idx="40">
                  <c:v>234</c:v>
                </c:pt>
                <c:pt idx="41">
                  <c:v>147</c:v>
                </c:pt>
                <c:pt idx="42">
                  <c:v>148</c:v>
                </c:pt>
                <c:pt idx="43">
                  <c:v>115</c:v>
                </c:pt>
                <c:pt idx="44">
                  <c:v>132</c:v>
                </c:pt>
                <c:pt idx="45">
                  <c:v>94</c:v>
                </c:pt>
                <c:pt idx="46">
                  <c:v>86</c:v>
                </c:pt>
                <c:pt idx="47">
                  <c:v>122</c:v>
                </c:pt>
                <c:pt idx="48">
                  <c:v>189</c:v>
                </c:pt>
                <c:pt idx="49">
                  <c:v>181</c:v>
                </c:pt>
                <c:pt idx="50">
                  <c:v>144</c:v>
                </c:pt>
                <c:pt idx="51">
                  <c:v>142</c:v>
                </c:pt>
                <c:pt idx="52">
                  <c:v>83</c:v>
                </c:pt>
                <c:pt idx="53">
                  <c:v>67</c:v>
                </c:pt>
                <c:pt idx="54">
                  <c:v>165</c:v>
                </c:pt>
                <c:pt idx="55">
                  <c:v>138</c:v>
                </c:pt>
                <c:pt idx="56">
                  <c:v>123</c:v>
                </c:pt>
                <c:pt idx="57">
                  <c:v>112</c:v>
                </c:pt>
                <c:pt idx="58">
                  <c:v>120</c:v>
                </c:pt>
                <c:pt idx="59">
                  <c:v>66</c:v>
                </c:pt>
                <c:pt idx="60">
                  <c:v>43</c:v>
                </c:pt>
                <c:pt idx="61">
                  <c:v>48</c:v>
                </c:pt>
                <c:pt idx="62">
                  <c:v>145</c:v>
                </c:pt>
                <c:pt idx="63">
                  <c:v>84</c:v>
                </c:pt>
                <c:pt idx="64">
                  <c:v>98</c:v>
                </c:pt>
                <c:pt idx="65">
                  <c:v>94</c:v>
                </c:pt>
                <c:pt idx="66">
                  <c:v>69</c:v>
                </c:pt>
                <c:pt idx="67">
                  <c:v>26</c:v>
                </c:pt>
                <c:pt idx="68">
                  <c:v>86</c:v>
                </c:pt>
                <c:pt idx="69">
                  <c:v>36</c:v>
                </c:pt>
                <c:pt idx="70">
                  <c:v>84</c:v>
                </c:pt>
                <c:pt idx="71">
                  <c:v>71</c:v>
                </c:pt>
                <c:pt idx="72">
                  <c:v>63</c:v>
                </c:pt>
                <c:pt idx="73">
                  <c:v>18</c:v>
                </c:pt>
                <c:pt idx="74">
                  <c:v>16</c:v>
                </c:pt>
                <c:pt idx="75">
                  <c:v>54</c:v>
                </c:pt>
                <c:pt idx="76">
                  <c:v>52</c:v>
                </c:pt>
                <c:pt idx="77">
                  <c:v>28</c:v>
                </c:pt>
                <c:pt idx="78">
                  <c:v>53</c:v>
                </c:pt>
                <c:pt idx="79">
                  <c:v>27</c:v>
                </c:pt>
                <c:pt idx="80">
                  <c:v>10</c:v>
                </c:pt>
                <c:pt idx="81">
                  <c:v>14</c:v>
                </c:pt>
                <c:pt idx="82">
                  <c:v>21</c:v>
                </c:pt>
                <c:pt idx="83">
                  <c:v>33</c:v>
                </c:pt>
                <c:pt idx="84">
                  <c:v>27</c:v>
                </c:pt>
                <c:pt idx="85">
                  <c:v>13</c:v>
                </c:pt>
                <c:pt idx="86">
                  <c:v>23</c:v>
                </c:pt>
                <c:pt idx="87">
                  <c:v>11</c:v>
                </c:pt>
                <c:pt idx="88">
                  <c:v>8</c:v>
                </c:pt>
                <c:pt idx="89">
                  <c:v>26</c:v>
                </c:pt>
                <c:pt idx="90">
                  <c:v>15</c:v>
                </c:pt>
                <c:pt idx="91">
                  <c:v>32</c:v>
                </c:pt>
                <c:pt idx="92">
                  <c:v>28</c:v>
                </c:pt>
                <c:pt idx="93">
                  <c:v>20</c:v>
                </c:pt>
                <c:pt idx="94">
                  <c:v>5</c:v>
                </c:pt>
                <c:pt idx="95">
                  <c:v>6</c:v>
                </c:pt>
                <c:pt idx="96">
                  <c:v>5</c:v>
                </c:pt>
                <c:pt idx="97">
                  <c:v>10</c:v>
                </c:pt>
                <c:pt idx="98">
                  <c:v>13</c:v>
                </c:pt>
                <c:pt idx="99">
                  <c:v>15</c:v>
                </c:pt>
                <c:pt idx="100">
                  <c:v>6</c:v>
                </c:pt>
                <c:pt idx="101">
                  <c:v>2</c:v>
                </c:pt>
                <c:pt idx="102">
                  <c:v>3</c:v>
                </c:pt>
                <c:pt idx="103">
                  <c:v>15</c:v>
                </c:pt>
                <c:pt idx="104">
                  <c:v>11</c:v>
                </c:pt>
                <c:pt idx="105">
                  <c:v>2</c:v>
                </c:pt>
                <c:pt idx="106">
                  <c:v>9</c:v>
                </c:pt>
                <c:pt idx="107">
                  <c:v>4</c:v>
                </c:pt>
                <c:pt idx="108">
                  <c:v>2</c:v>
                </c:pt>
                <c:pt idx="109">
                  <c:v>6</c:v>
                </c:pt>
                <c:pt idx="110">
                  <c:v>5</c:v>
                </c:pt>
                <c:pt idx="111">
                  <c:v>4</c:v>
                </c:pt>
                <c:pt idx="112">
                  <c:v>4</c:v>
                </c:pt>
                <c:pt idx="113">
                  <c:v>3</c:v>
                </c:pt>
                <c:pt idx="114">
                  <c:v>8</c:v>
                </c:pt>
                <c:pt idx="115">
                  <c:v>1</c:v>
                </c:pt>
                <c:pt idx="116">
                  <c:v>0</c:v>
                </c:pt>
                <c:pt idx="117">
                  <c:v>5</c:v>
                </c:pt>
                <c:pt idx="118">
                  <c:v>2</c:v>
                </c:pt>
                <c:pt idx="119">
                  <c:v>3</c:v>
                </c:pt>
                <c:pt idx="120">
                  <c:v>3</c:v>
                </c:pt>
                <c:pt idx="121">
                  <c:v>2</c:v>
                </c:pt>
                <c:pt idx="122">
                  <c:v>0</c:v>
                </c:pt>
                <c:pt idx="123">
                  <c:v>2</c:v>
                </c:pt>
                <c:pt idx="124">
                  <c:v>6</c:v>
                </c:pt>
                <c:pt idx="125">
                  <c:v>2</c:v>
                </c:pt>
                <c:pt idx="126">
                  <c:v>3</c:v>
                </c:pt>
                <c:pt idx="127">
                  <c:v>2</c:v>
                </c:pt>
                <c:pt idx="128">
                  <c:v>6</c:v>
                </c:pt>
                <c:pt idx="129">
                  <c:v>1</c:v>
                </c:pt>
                <c:pt idx="130">
                  <c:v>1</c:v>
                </c:pt>
                <c:pt idx="131">
                  <c:v>4</c:v>
                </c:pt>
                <c:pt idx="132">
                  <c:v>3</c:v>
                </c:pt>
                <c:pt idx="133">
                  <c:v>2</c:v>
                </c:pt>
                <c:pt idx="134">
                  <c:v>-1</c:v>
                </c:pt>
                <c:pt idx="135">
                  <c:v>1</c:v>
                </c:pt>
                <c:pt idx="136">
                  <c:v>0</c:v>
                </c:pt>
                <c:pt idx="137">
                  <c:v>0</c:v>
                </c:pt>
                <c:pt idx="138">
                  <c:v>-2</c:v>
                </c:pt>
                <c:pt idx="139">
                  <c:v>1</c:v>
                </c:pt>
                <c:pt idx="140">
                  <c:v>1</c:v>
                </c:pt>
                <c:pt idx="141">
                  <c:v>1</c:v>
                </c:pt>
                <c:pt idx="142">
                  <c:v>-2</c:v>
                </c:pt>
                <c:pt idx="143">
                  <c:v>0</c:v>
                </c:pt>
                <c:pt idx="144">
                  <c:v>0</c:v>
                </c:pt>
                <c:pt idx="145">
                  <c:v>0</c:v>
                </c:pt>
                <c:pt idx="146">
                  <c:v>3</c:v>
                </c:pt>
                <c:pt idx="147">
                  <c:v>0</c:v>
                </c:pt>
                <c:pt idx="148">
                  <c:v>0</c:v>
                </c:pt>
                <c:pt idx="149">
                  <c:v>1</c:v>
                </c:pt>
                <c:pt idx="150">
                  <c:v>0</c:v>
                </c:pt>
                <c:pt idx="151">
                  <c:v>1</c:v>
                </c:pt>
                <c:pt idx="152">
                  <c:v>4</c:v>
                </c:pt>
                <c:pt idx="153">
                  <c:v>2</c:v>
                </c:pt>
                <c:pt idx="154">
                  <c:v>0</c:v>
                </c:pt>
                <c:pt idx="155">
                  <c:v>0</c:v>
                </c:pt>
                <c:pt idx="156">
                  <c:v>1</c:v>
                </c:pt>
                <c:pt idx="157">
                  <c:v>1</c:v>
                </c:pt>
                <c:pt idx="158">
                  <c:v>0</c:v>
                </c:pt>
                <c:pt idx="159">
                  <c:v>1</c:v>
                </c:pt>
                <c:pt idx="160">
                  <c:v>3</c:v>
                </c:pt>
                <c:pt idx="161">
                  <c:v>0</c:v>
                </c:pt>
                <c:pt idx="162">
                  <c:v>1</c:v>
                </c:pt>
                <c:pt idx="163">
                  <c:v>3</c:v>
                </c:pt>
                <c:pt idx="164">
                  <c:v>0</c:v>
                </c:pt>
                <c:pt idx="165">
                  <c:v>0</c:v>
                </c:pt>
                <c:pt idx="166">
                  <c:v>2</c:v>
                </c:pt>
                <c:pt idx="167">
                  <c:v>2</c:v>
                </c:pt>
                <c:pt idx="168">
                  <c:v>4</c:v>
                </c:pt>
                <c:pt idx="169">
                  <c:v>2</c:v>
                </c:pt>
                <c:pt idx="170">
                  <c:v>2</c:v>
                </c:pt>
                <c:pt idx="171">
                  <c:v>3</c:v>
                </c:pt>
                <c:pt idx="172" formatCode="#,##0">
                  <c:v>0</c:v>
                </c:pt>
                <c:pt idx="173" formatCode="#,##0">
                  <c:v>3</c:v>
                </c:pt>
                <c:pt idx="174" formatCode="#,##0">
                  <c:v>6</c:v>
                </c:pt>
                <c:pt idx="175" formatCode="#,##0">
                  <c:v>10</c:v>
                </c:pt>
                <c:pt idx="176" formatCode="#,##0">
                  <c:v>4</c:v>
                </c:pt>
                <c:pt idx="177" formatCode="#,##0">
                  <c:v>5</c:v>
                </c:pt>
                <c:pt idx="178" formatCode="#,##0">
                  <c:v>0</c:v>
                </c:pt>
                <c:pt idx="179" formatCode="#,##0">
                  <c:v>2</c:v>
                </c:pt>
                <c:pt idx="180" formatCode="#,##0">
                  <c:v>5</c:v>
                </c:pt>
                <c:pt idx="181" formatCode="#,##0">
                  <c:v>8</c:v>
                </c:pt>
                <c:pt idx="182" formatCode="#,##0">
                  <c:v>3</c:v>
                </c:pt>
                <c:pt idx="183" formatCode="#,##0">
                  <c:v>2</c:v>
                </c:pt>
                <c:pt idx="184" formatCode="#,##0">
                  <c:v>4</c:v>
                </c:pt>
                <c:pt idx="185" formatCode="#,##0">
                  <c:v>0</c:v>
                </c:pt>
                <c:pt idx="186" formatCode="#,##0">
                  <c:v>0</c:v>
                </c:pt>
                <c:pt idx="187" formatCode="#,##0">
                  <c:v>6</c:v>
                </c:pt>
                <c:pt idx="188" formatCode="#,##0">
                  <c:v>5</c:v>
                </c:pt>
                <c:pt idx="189" formatCode="#,##0">
                  <c:v>0</c:v>
                </c:pt>
                <c:pt idx="190" formatCode="#,##0">
                  <c:v>2</c:v>
                </c:pt>
                <c:pt idx="191" formatCode="#,##0">
                  <c:v>4</c:v>
                </c:pt>
                <c:pt idx="192" formatCode="#,##0">
                  <c:v>2</c:v>
                </c:pt>
                <c:pt idx="193" formatCode="#,##0">
                  <c:v>-6243</c:v>
                </c:pt>
                <c:pt idx="194" formatCode="#,##0">
                  <c:v>0</c:v>
                </c:pt>
                <c:pt idx="195" formatCode="#,##0">
                  <c:v>0</c:v>
                </c:pt>
                <c:pt idx="196" formatCode="#,##0">
                  <c:v>0</c:v>
                </c:pt>
              </c:numCache>
            </c:numRef>
          </c:yVal>
          <c:smooth val="0"/>
          <c:extLst>
            <c:ext xmlns:c16="http://schemas.microsoft.com/office/drawing/2014/chart" uri="{C3380CC4-5D6E-409C-BE32-E72D297353CC}">
              <c16:uniqueId val="{00000005-247A-4DCC-A341-84EAFE682257}"/>
            </c:ext>
          </c:extLst>
        </c:ser>
        <c:dLbls>
          <c:showLegendKey val="0"/>
          <c:showVal val="0"/>
          <c:showCatName val="0"/>
          <c:showSerName val="0"/>
          <c:showPercent val="0"/>
          <c:showBubbleSize val="0"/>
        </c:dLbls>
        <c:axId val="596545392"/>
        <c:axId val="596544408"/>
      </c:scatterChart>
      <c:valAx>
        <c:axId val="596545392"/>
        <c:scaling>
          <c:logBase val="10"/>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1200"/>
                  <a:t>Cumulative number of:</a:t>
                </a:r>
                <a:r>
                  <a:rPr lang="nl-NL" sz="1200" baseline="0"/>
                  <a:t> </a:t>
                </a:r>
                <a:r>
                  <a:rPr lang="nl-NL" sz="1200"/>
                  <a:t>cases/hospitalizations/deceased </a:t>
                </a:r>
                <a:r>
                  <a:rPr lang="nl-NL" sz="1200" b="1"/>
                  <a:t>(Logaritmic)</a:t>
                </a:r>
                <a:r>
                  <a:rPr lang="nl-NL" sz="1200"/>
                  <a:t> ---&gt;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crossBetween val="midCat"/>
      </c:valAx>
      <c:valAx>
        <c:axId val="596544408"/>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1200" b="0" i="0" baseline="0">
                    <a:effectLst/>
                  </a:rPr>
                  <a:t>New  number of: cases/hospitalizations/deceased </a:t>
                </a:r>
                <a:r>
                  <a:rPr lang="nl-NL" sz="1200" b="1" i="0" baseline="0">
                    <a:effectLst/>
                  </a:rPr>
                  <a:t>(Logaritmic) </a:t>
                </a:r>
                <a:r>
                  <a:rPr lang="nl-NL" sz="1200" b="0" i="0" baseline="0">
                    <a:effectLst/>
                  </a:rPr>
                  <a:t> ----&gt;</a:t>
                </a:r>
                <a:endParaRPr lang="en-NL" sz="1200">
                  <a:effectLst/>
                </a:endParaRPr>
              </a:p>
            </c:rich>
          </c:tx>
          <c:layout>
            <c:manualLayout>
              <c:xMode val="edge"/>
              <c:yMode val="edge"/>
              <c:x val="2.7691949089114765E-3"/>
              <c:y val="0.2223390843318850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L"/>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valAx>
      <c:spPr>
        <a:noFill/>
        <a:ln>
          <a:noFill/>
        </a:ln>
        <a:effectLst/>
      </c:spPr>
    </c:plotArea>
    <c:legend>
      <c:legendPos val="r"/>
      <c:layout>
        <c:manualLayout>
          <c:xMode val="edge"/>
          <c:yMode val="edge"/>
          <c:x val="0.11922599793243745"/>
          <c:y val="0.2090159633773627"/>
          <c:w val="0.23016999830961932"/>
          <c:h val="0.25512208024781191"/>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deaths</a:t>
            </a:r>
            <a:r>
              <a:rPr lang="nl-NL" sz="2000" b="1" i="0" u="none" kern="1200" spc="100" baseline="0">
                <a:ln>
                  <a:noFill/>
                </a:ln>
                <a:solidFill>
                  <a:schemeClr val="bg2">
                    <a:lumMod val="50000"/>
                  </a:schemeClr>
                </a:solidFill>
                <a:effectLst/>
              </a:rPr>
              <a:t> in The Netherlands</a:t>
            </a:r>
            <a:endParaRPr lang="en-NL" sz="2000">
              <a:effectLst/>
            </a:endParaRPr>
          </a:p>
        </c:rich>
      </c:tx>
      <c:layout>
        <c:manualLayout>
          <c:xMode val="edge"/>
          <c:yMode val="edge"/>
          <c:x val="0.23102929869217942"/>
          <c:y val="5.148694444444444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barChart>
        <c:barDir val="col"/>
        <c:grouping val="stacked"/>
        <c:varyColors val="0"/>
        <c:ser>
          <c:idx val="0"/>
          <c:order val="1"/>
          <c:tx>
            <c:strRef>
              <c:f>'Official - RIVM (2)'!$AG$3</c:f>
              <c:strCache>
                <c:ptCount val="1"/>
                <c:pt idx="0">
                  <c:v> Reported before this week</c:v>
                </c:pt>
              </c:strCache>
            </c:strRef>
          </c:tx>
          <c:spPr>
            <a:solidFill>
              <a:srgbClr val="FF0000">
                <a:alpha val="15000"/>
              </a:srgbClr>
            </a:solidFill>
            <a:ln>
              <a:noFill/>
            </a:ln>
            <a:effectLst/>
          </c:spPr>
          <c:invertIfNegative val="0"/>
          <c:dPt>
            <c:idx val="33"/>
            <c:invertIfNegative val="0"/>
            <c:bubble3D val="0"/>
            <c:spPr>
              <a:solidFill>
                <a:srgbClr val="FF0000">
                  <a:alpha val="15000"/>
                </a:srgbClr>
              </a:solidFill>
              <a:ln>
                <a:noFill/>
              </a:ln>
              <a:effectLst/>
            </c:spPr>
            <c:extLst>
              <c:ext xmlns:c16="http://schemas.microsoft.com/office/drawing/2014/chart" uri="{C3380CC4-5D6E-409C-BE32-E72D297353CC}">
                <c16:uniqueId val="{00000001-6F36-42CD-A7ED-64369F6DA5C1}"/>
              </c:ext>
            </c:extLst>
          </c:dPt>
          <c:cat>
            <c:strLit>
              <c:ptCount val="188"/>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19/08/2020</c:v>
              </c:pt>
              <c:pt idx="174">
                <c:v>20/08/2020</c:v>
              </c:pt>
              <c:pt idx="175">
                <c:v>21/08/2020</c:v>
              </c:pt>
              <c:pt idx="176">
                <c:v>22/08/2020</c:v>
              </c:pt>
              <c:pt idx="177">
                <c:v>23/08/2020</c:v>
              </c:pt>
              <c:pt idx="178">
                <c:v>24/08/2020</c:v>
              </c:pt>
              <c:pt idx="179">
                <c:v>25/08/2020</c:v>
              </c:pt>
              <c:pt idx="180">
                <c:v>26/08/2020</c:v>
              </c:pt>
              <c:pt idx="181">
                <c:v>27/08/2020</c:v>
              </c:pt>
              <c:pt idx="182">
                <c:v>28/08/2020</c:v>
              </c:pt>
              <c:pt idx="183">
                <c:v>29/08/2020</c:v>
              </c:pt>
              <c:pt idx="184">
                <c:v>30/08/2020</c:v>
              </c:pt>
              <c:pt idx="185">
                <c:v>31/08/2020</c:v>
              </c:pt>
              <c:pt idx="186">
                <c:v>01/09/2020</c:v>
              </c:pt>
              <c:pt idx="187">
                <c:v>02/09/2020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(2)'!$AG$4:$AG$200</c15:sqref>
                  </c15:fullRef>
                </c:ext>
              </c:extLst>
              <c:f>('Official - RIVM (2)'!$AG$4:$AG$176,'Official - RIVM (2)'!$AG$178:$AG$192)</c:f>
              <c:numCache>
                <c:formatCode>General</c:formatCode>
                <c:ptCount val="188"/>
                <c:pt idx="0">
                  <c:v>0</c:v>
                </c:pt>
                <c:pt idx="1">
                  <c:v>0</c:v>
                </c:pt>
                <c:pt idx="2">
                  <c:v>0</c:v>
                </c:pt>
                <c:pt idx="3">
                  <c:v>0</c:v>
                </c:pt>
                <c:pt idx="4">
                  <c:v>0</c:v>
                </c:pt>
                <c:pt idx="5">
                  <c:v>0</c:v>
                </c:pt>
                <c:pt idx="6">
                  <c:v>0</c:v>
                </c:pt>
                <c:pt idx="7">
                  <c:v>0</c:v>
                </c:pt>
                <c:pt idx="8">
                  <c:v>1</c:v>
                </c:pt>
                <c:pt idx="9">
                  <c:v>1</c:v>
                </c:pt>
                <c:pt idx="10">
                  <c:v>2</c:v>
                </c:pt>
                <c:pt idx="11">
                  <c:v>0</c:v>
                </c:pt>
                <c:pt idx="12">
                  <c:v>1</c:v>
                </c:pt>
                <c:pt idx="13">
                  <c:v>2</c:v>
                </c:pt>
                <c:pt idx="14">
                  <c:v>3</c:v>
                </c:pt>
                <c:pt idx="15">
                  <c:v>6</c:v>
                </c:pt>
                <c:pt idx="16">
                  <c:v>10</c:v>
                </c:pt>
                <c:pt idx="17">
                  <c:v>14</c:v>
                </c:pt>
                <c:pt idx="18">
                  <c:v>24</c:v>
                </c:pt>
                <c:pt idx="19">
                  <c:v>23</c:v>
                </c:pt>
                <c:pt idx="20">
                  <c:v>19</c:v>
                </c:pt>
                <c:pt idx="21">
                  <c:v>44</c:v>
                </c:pt>
                <c:pt idx="22">
                  <c:v>56</c:v>
                </c:pt>
                <c:pt idx="23">
                  <c:v>64</c:v>
                </c:pt>
                <c:pt idx="24">
                  <c:v>61</c:v>
                </c:pt>
                <c:pt idx="25">
                  <c:v>86</c:v>
                </c:pt>
                <c:pt idx="26">
                  <c:v>76</c:v>
                </c:pt>
                <c:pt idx="27">
                  <c:v>114</c:v>
                </c:pt>
                <c:pt idx="28">
                  <c:v>124</c:v>
                </c:pt>
                <c:pt idx="29">
                  <c:v>114</c:v>
                </c:pt>
                <c:pt idx="30">
                  <c:v>153</c:v>
                </c:pt>
                <c:pt idx="31">
                  <c:v>123</c:v>
                </c:pt>
                <c:pt idx="32">
                  <c:v>153</c:v>
                </c:pt>
                <c:pt idx="33">
                  <c:v>175</c:v>
                </c:pt>
                <c:pt idx="34">
                  <c:v>161</c:v>
                </c:pt>
                <c:pt idx="35">
                  <c:v>176</c:v>
                </c:pt>
                <c:pt idx="36">
                  <c:v>171</c:v>
                </c:pt>
                <c:pt idx="37">
                  <c:v>171</c:v>
                </c:pt>
                <c:pt idx="38">
                  <c:v>163</c:v>
                </c:pt>
                <c:pt idx="39">
                  <c:v>167</c:v>
                </c:pt>
                <c:pt idx="40">
                  <c:v>151</c:v>
                </c:pt>
                <c:pt idx="41">
                  <c:v>150</c:v>
                </c:pt>
                <c:pt idx="42">
                  <c:v>117</c:v>
                </c:pt>
                <c:pt idx="43">
                  <c:v>157</c:v>
                </c:pt>
                <c:pt idx="44">
                  <c:v>141</c:v>
                </c:pt>
                <c:pt idx="45">
                  <c:v>143</c:v>
                </c:pt>
                <c:pt idx="46">
                  <c:v>129</c:v>
                </c:pt>
                <c:pt idx="47">
                  <c:v>130</c:v>
                </c:pt>
                <c:pt idx="48">
                  <c:v>123</c:v>
                </c:pt>
                <c:pt idx="49">
                  <c:v>137</c:v>
                </c:pt>
                <c:pt idx="50">
                  <c:v>129</c:v>
                </c:pt>
                <c:pt idx="51">
                  <c:v>118</c:v>
                </c:pt>
                <c:pt idx="52">
                  <c:v>113</c:v>
                </c:pt>
                <c:pt idx="53">
                  <c:v>95</c:v>
                </c:pt>
                <c:pt idx="54">
                  <c:v>128</c:v>
                </c:pt>
                <c:pt idx="55">
                  <c:v>117</c:v>
                </c:pt>
                <c:pt idx="56">
                  <c:v>104</c:v>
                </c:pt>
                <c:pt idx="57">
                  <c:v>92</c:v>
                </c:pt>
                <c:pt idx="58">
                  <c:v>81</c:v>
                </c:pt>
                <c:pt idx="59">
                  <c:v>78</c:v>
                </c:pt>
                <c:pt idx="60">
                  <c:v>75</c:v>
                </c:pt>
                <c:pt idx="61">
                  <c:v>70</c:v>
                </c:pt>
                <c:pt idx="62">
                  <c:v>58</c:v>
                </c:pt>
                <c:pt idx="63">
                  <c:v>66</c:v>
                </c:pt>
                <c:pt idx="64">
                  <c:v>53</c:v>
                </c:pt>
                <c:pt idx="65">
                  <c:v>55</c:v>
                </c:pt>
                <c:pt idx="66">
                  <c:v>45</c:v>
                </c:pt>
                <c:pt idx="67">
                  <c:v>57</c:v>
                </c:pt>
                <c:pt idx="68">
                  <c:v>35</c:v>
                </c:pt>
                <c:pt idx="69">
                  <c:v>53</c:v>
                </c:pt>
                <c:pt idx="70">
                  <c:v>44</c:v>
                </c:pt>
                <c:pt idx="71">
                  <c:v>40</c:v>
                </c:pt>
                <c:pt idx="72">
                  <c:v>39</c:v>
                </c:pt>
                <c:pt idx="73">
                  <c:v>25</c:v>
                </c:pt>
                <c:pt idx="74">
                  <c:v>33</c:v>
                </c:pt>
                <c:pt idx="75">
                  <c:v>34</c:v>
                </c:pt>
                <c:pt idx="76">
                  <c:v>26</c:v>
                </c:pt>
                <c:pt idx="77">
                  <c:v>22</c:v>
                </c:pt>
                <c:pt idx="78">
                  <c:v>23</c:v>
                </c:pt>
                <c:pt idx="79">
                  <c:v>19</c:v>
                </c:pt>
                <c:pt idx="80">
                  <c:v>16</c:v>
                </c:pt>
                <c:pt idx="81">
                  <c:v>15</c:v>
                </c:pt>
                <c:pt idx="82">
                  <c:v>20</c:v>
                </c:pt>
                <c:pt idx="83">
                  <c:v>22</c:v>
                </c:pt>
                <c:pt idx="84">
                  <c:v>11</c:v>
                </c:pt>
                <c:pt idx="85">
                  <c:v>20</c:v>
                </c:pt>
                <c:pt idx="86">
                  <c:v>18</c:v>
                </c:pt>
                <c:pt idx="87">
                  <c:v>13</c:v>
                </c:pt>
                <c:pt idx="88">
                  <c:v>15</c:v>
                </c:pt>
                <c:pt idx="89">
                  <c:v>19</c:v>
                </c:pt>
                <c:pt idx="90">
                  <c:v>16</c:v>
                </c:pt>
                <c:pt idx="91">
                  <c:v>5</c:v>
                </c:pt>
                <c:pt idx="92">
                  <c:v>11</c:v>
                </c:pt>
                <c:pt idx="93">
                  <c:v>11</c:v>
                </c:pt>
                <c:pt idx="94">
                  <c:v>14</c:v>
                </c:pt>
                <c:pt idx="95">
                  <c:v>7</c:v>
                </c:pt>
                <c:pt idx="96">
                  <c:v>8</c:v>
                </c:pt>
                <c:pt idx="97">
                  <c:v>6</c:v>
                </c:pt>
                <c:pt idx="98">
                  <c:v>8</c:v>
                </c:pt>
                <c:pt idx="99">
                  <c:v>9</c:v>
                </c:pt>
                <c:pt idx="100">
                  <c:v>7</c:v>
                </c:pt>
                <c:pt idx="101">
                  <c:v>9</c:v>
                </c:pt>
                <c:pt idx="102">
                  <c:v>5</c:v>
                </c:pt>
                <c:pt idx="103">
                  <c:v>5</c:v>
                </c:pt>
                <c:pt idx="104">
                  <c:v>7</c:v>
                </c:pt>
                <c:pt idx="105">
                  <c:v>5</c:v>
                </c:pt>
                <c:pt idx="106">
                  <c:v>5</c:v>
                </c:pt>
                <c:pt idx="107">
                  <c:v>1</c:v>
                </c:pt>
                <c:pt idx="108">
                  <c:v>4</c:v>
                </c:pt>
                <c:pt idx="109">
                  <c:v>5</c:v>
                </c:pt>
                <c:pt idx="110">
                  <c:v>3</c:v>
                </c:pt>
                <c:pt idx="111">
                  <c:v>4</c:v>
                </c:pt>
                <c:pt idx="112">
                  <c:v>5</c:v>
                </c:pt>
                <c:pt idx="113">
                  <c:v>2</c:v>
                </c:pt>
                <c:pt idx="114">
                  <c:v>1</c:v>
                </c:pt>
                <c:pt idx="115">
                  <c:v>4</c:v>
                </c:pt>
                <c:pt idx="116">
                  <c:v>1</c:v>
                </c:pt>
                <c:pt idx="117">
                  <c:v>1</c:v>
                </c:pt>
                <c:pt idx="118">
                  <c:v>2</c:v>
                </c:pt>
                <c:pt idx="119">
                  <c:v>0</c:v>
                </c:pt>
                <c:pt idx="120">
                  <c:v>2</c:v>
                </c:pt>
                <c:pt idx="121">
                  <c:v>3</c:v>
                </c:pt>
                <c:pt idx="122">
                  <c:v>2</c:v>
                </c:pt>
                <c:pt idx="123">
                  <c:v>1</c:v>
                </c:pt>
                <c:pt idx="124">
                  <c:v>2</c:v>
                </c:pt>
                <c:pt idx="125">
                  <c:v>3</c:v>
                </c:pt>
                <c:pt idx="126">
                  <c:v>0</c:v>
                </c:pt>
                <c:pt idx="127">
                  <c:v>3</c:v>
                </c:pt>
                <c:pt idx="128">
                  <c:v>0</c:v>
                </c:pt>
                <c:pt idx="129">
                  <c:v>3</c:v>
                </c:pt>
                <c:pt idx="130">
                  <c:v>0</c:v>
                </c:pt>
                <c:pt idx="131">
                  <c:v>3</c:v>
                </c:pt>
                <c:pt idx="132">
                  <c:v>0</c:v>
                </c:pt>
                <c:pt idx="133">
                  <c:v>0</c:v>
                </c:pt>
                <c:pt idx="134">
                  <c:v>1</c:v>
                </c:pt>
                <c:pt idx="135">
                  <c:v>0</c:v>
                </c:pt>
                <c:pt idx="136">
                  <c:v>2</c:v>
                </c:pt>
                <c:pt idx="137">
                  <c:v>0</c:v>
                </c:pt>
                <c:pt idx="138">
                  <c:v>2</c:v>
                </c:pt>
                <c:pt idx="139">
                  <c:v>3</c:v>
                </c:pt>
                <c:pt idx="140">
                  <c:v>0</c:v>
                </c:pt>
                <c:pt idx="141">
                  <c:v>1</c:v>
                </c:pt>
                <c:pt idx="142">
                  <c:v>0</c:v>
                </c:pt>
                <c:pt idx="143">
                  <c:v>1</c:v>
                </c:pt>
                <c:pt idx="144">
                  <c:v>2</c:v>
                </c:pt>
                <c:pt idx="145">
                  <c:v>0</c:v>
                </c:pt>
                <c:pt idx="146">
                  <c:v>3</c:v>
                </c:pt>
                <c:pt idx="147">
                  <c:v>1</c:v>
                </c:pt>
                <c:pt idx="148">
                  <c:v>0</c:v>
                </c:pt>
                <c:pt idx="149">
                  <c:v>0</c:v>
                </c:pt>
                <c:pt idx="150">
                  <c:v>1</c:v>
                </c:pt>
                <c:pt idx="151">
                  <c:v>3</c:v>
                </c:pt>
                <c:pt idx="152">
                  <c:v>2</c:v>
                </c:pt>
                <c:pt idx="153">
                  <c:v>1</c:v>
                </c:pt>
                <c:pt idx="154">
                  <c:v>1</c:v>
                </c:pt>
                <c:pt idx="155">
                  <c:v>1</c:v>
                </c:pt>
                <c:pt idx="156">
                  <c:v>0</c:v>
                </c:pt>
                <c:pt idx="157">
                  <c:v>0</c:v>
                </c:pt>
                <c:pt idx="158">
                  <c:v>0</c:v>
                </c:pt>
                <c:pt idx="159">
                  <c:v>0</c:v>
                </c:pt>
                <c:pt idx="160">
                  <c:v>2</c:v>
                </c:pt>
                <c:pt idx="161">
                  <c:v>0</c:v>
                </c:pt>
                <c:pt idx="162">
                  <c:v>0</c:v>
                </c:pt>
                <c:pt idx="163">
                  <c:v>1</c:v>
                </c:pt>
                <c:pt idx="164">
                  <c:v>1</c:v>
                </c:pt>
                <c:pt idx="165">
                  <c:v>5</c:v>
                </c:pt>
                <c:pt idx="166">
                  <c:v>3</c:v>
                </c:pt>
                <c:pt idx="167">
                  <c:v>3</c:v>
                </c:pt>
                <c:pt idx="168">
                  <c:v>3</c:v>
                </c:pt>
                <c:pt idx="169">
                  <c:v>4</c:v>
                </c:pt>
                <c:pt idx="170">
                  <c:v>5</c:v>
                </c:pt>
                <c:pt idx="171">
                  <c:v>2</c:v>
                </c:pt>
                <c:pt idx="172">
                  <c:v>6</c:v>
                </c:pt>
                <c:pt idx="173">
                  <c:v>2</c:v>
                </c:pt>
                <c:pt idx="174">
                  <c:v>6</c:v>
                </c:pt>
                <c:pt idx="175">
                  <c:v>4</c:v>
                </c:pt>
                <c:pt idx="176">
                  <c:v>0</c:v>
                </c:pt>
                <c:pt idx="177">
                  <c:v>1</c:v>
                </c:pt>
                <c:pt idx="178">
                  <c:v>0</c:v>
                </c:pt>
                <c:pt idx="179">
                  <c:v>0</c:v>
                </c:pt>
                <c:pt idx="180">
                  <c:v>0</c:v>
                </c:pt>
                <c:pt idx="181">
                  <c:v>0</c:v>
                </c:pt>
                <c:pt idx="182">
                  <c:v>0</c:v>
                </c:pt>
                <c:pt idx="183">
                  <c:v>0</c:v>
                </c:pt>
                <c:pt idx="184">
                  <c:v>0</c:v>
                </c:pt>
                <c:pt idx="185">
                  <c:v>0</c:v>
                </c:pt>
                <c:pt idx="186">
                  <c:v>0</c:v>
                </c:pt>
              </c:numCache>
            </c:numRef>
          </c:val>
          <c:extLst>
            <c:ext xmlns:c16="http://schemas.microsoft.com/office/drawing/2014/chart" uri="{C3380CC4-5D6E-409C-BE32-E72D297353CC}">
              <c16:uniqueId val="{00000002-6F36-42CD-A7ED-64369F6DA5C1}"/>
            </c:ext>
          </c:extLst>
        </c:ser>
        <c:ser>
          <c:idx val="2"/>
          <c:order val="2"/>
          <c:tx>
            <c:strRef>
              <c:f>'Official - RIVM (2)'!$AF$3</c:f>
              <c:strCache>
                <c:ptCount val="1"/>
                <c:pt idx="0">
                  <c:v> Added this week</c:v>
                </c:pt>
              </c:strCache>
            </c:strRef>
          </c:tx>
          <c:spPr>
            <a:solidFill>
              <a:srgbClr val="FF0000">
                <a:alpha val="50000"/>
              </a:srgbClr>
            </a:solidFill>
            <a:ln>
              <a:noFill/>
            </a:ln>
            <a:effectLst/>
          </c:spPr>
          <c:invertIfNegative val="0"/>
          <c:cat>
            <c:strLit>
              <c:ptCount val="188"/>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19/08/2020</c:v>
              </c:pt>
              <c:pt idx="174">
                <c:v>20/08/2020</c:v>
              </c:pt>
              <c:pt idx="175">
                <c:v>21/08/2020</c:v>
              </c:pt>
              <c:pt idx="176">
                <c:v>22/08/2020</c:v>
              </c:pt>
              <c:pt idx="177">
                <c:v>23/08/2020</c:v>
              </c:pt>
              <c:pt idx="178">
                <c:v>24/08/2020</c:v>
              </c:pt>
              <c:pt idx="179">
                <c:v>25/08/2020</c:v>
              </c:pt>
              <c:pt idx="180">
                <c:v>26/08/2020</c:v>
              </c:pt>
              <c:pt idx="181">
                <c:v>27/08/2020</c:v>
              </c:pt>
              <c:pt idx="182">
                <c:v>28/08/2020</c:v>
              </c:pt>
              <c:pt idx="183">
                <c:v>29/08/2020</c:v>
              </c:pt>
              <c:pt idx="184">
                <c:v>30/08/2020</c:v>
              </c:pt>
              <c:pt idx="185">
                <c:v>31/08/2020</c:v>
              </c:pt>
              <c:pt idx="186">
                <c:v>01/09/2020</c:v>
              </c:pt>
              <c:pt idx="187">
                <c:v>02/09/2020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(2)'!$AF$4:$AF$200</c15:sqref>
                  </c15:fullRef>
                </c:ext>
              </c:extLst>
              <c:f>('Official - RIVM (2)'!$AF$4:$AF$176,'Official - RIVM (2)'!$AF$178:$AF$192)</c:f>
              <c:numCache>
                <c:formatCode>General</c:formatCode>
                <c:ptCount val="1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1</c:v>
                </c:pt>
                <c:pt idx="152">
                  <c:v>0</c:v>
                </c:pt>
                <c:pt idx="153">
                  <c:v>0</c:v>
                </c:pt>
                <c:pt idx="154">
                  <c:v>0</c:v>
                </c:pt>
                <c:pt idx="155">
                  <c:v>0</c:v>
                </c:pt>
                <c:pt idx="156">
                  <c:v>0</c:v>
                </c:pt>
                <c:pt idx="157">
                  <c:v>0</c:v>
                </c:pt>
                <c:pt idx="158">
                  <c:v>0</c:v>
                </c:pt>
                <c:pt idx="159">
                  <c:v>0</c:v>
                </c:pt>
                <c:pt idx="160">
                  <c:v>0</c:v>
                </c:pt>
                <c:pt idx="161">
                  <c:v>0</c:v>
                </c:pt>
                <c:pt idx="162">
                  <c:v>0</c:v>
                </c:pt>
                <c:pt idx="163">
                  <c:v>0</c:v>
                </c:pt>
                <c:pt idx="164">
                  <c:v>1</c:v>
                </c:pt>
                <c:pt idx="165">
                  <c:v>0</c:v>
                </c:pt>
                <c:pt idx="166">
                  <c:v>0</c:v>
                </c:pt>
                <c:pt idx="167">
                  <c:v>0</c:v>
                </c:pt>
                <c:pt idx="168">
                  <c:v>1</c:v>
                </c:pt>
                <c:pt idx="169">
                  <c:v>0</c:v>
                </c:pt>
                <c:pt idx="170">
                  <c:v>0</c:v>
                </c:pt>
                <c:pt idx="171">
                  <c:v>0</c:v>
                </c:pt>
                <c:pt idx="172">
                  <c:v>0</c:v>
                </c:pt>
                <c:pt idx="173">
                  <c:v>0</c:v>
                </c:pt>
                <c:pt idx="174">
                  <c:v>2</c:v>
                </c:pt>
                <c:pt idx="175">
                  <c:v>0</c:v>
                </c:pt>
                <c:pt idx="176">
                  <c:v>1</c:v>
                </c:pt>
                <c:pt idx="177">
                  <c:v>2</c:v>
                </c:pt>
                <c:pt idx="178">
                  <c:v>2</c:v>
                </c:pt>
                <c:pt idx="179">
                  <c:v>1</c:v>
                </c:pt>
                <c:pt idx="180">
                  <c:v>4</c:v>
                </c:pt>
                <c:pt idx="181">
                  <c:v>0</c:v>
                </c:pt>
                <c:pt idx="182">
                  <c:v>2</c:v>
                </c:pt>
                <c:pt idx="183">
                  <c:v>1</c:v>
                </c:pt>
                <c:pt idx="184">
                  <c:v>3</c:v>
                </c:pt>
                <c:pt idx="185">
                  <c:v>1</c:v>
                </c:pt>
                <c:pt idx="186">
                  <c:v>0</c:v>
                </c:pt>
              </c:numCache>
            </c:numRef>
          </c:val>
          <c:extLst>
            <c:ext xmlns:c16="http://schemas.microsoft.com/office/drawing/2014/chart" uri="{C3380CC4-5D6E-409C-BE32-E72D297353CC}">
              <c16:uniqueId val="{00000003-6F36-42CD-A7ED-64369F6DA5C1}"/>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 (2)'!$AK$3</c:f>
              <c:strCache>
                <c:ptCount val="1"/>
                <c:pt idx="0">
                  <c:v> 7 day moving average</c:v>
                </c:pt>
              </c:strCache>
            </c:strRef>
          </c:tx>
          <c:spPr>
            <a:ln w="44450" cap="rnd">
              <a:solidFill>
                <a:srgbClr val="FF0000"/>
              </a:solidFill>
              <a:round/>
            </a:ln>
            <a:effectLst/>
          </c:spPr>
          <c:marker>
            <c:symbol val="none"/>
          </c:marker>
          <c:cat>
            <c:numRef>
              <c:extLst>
                <c:ext xmlns:c15="http://schemas.microsoft.com/office/drawing/2012/chart" uri="{02D57815-91ED-43cb-92C2-25804820EDAC}">
                  <c15:fullRef>
                    <c15:sqref>'Official - RIVM (2)'!$C$4:$C$200</c15:sqref>
                  </c15:fullRef>
                </c:ext>
              </c:extLst>
              <c:f>('Official - RIVM (2)'!$C$4:$C$176,'Official - RIVM (2)'!$C$178:$C$192)</c:f>
              <c:numCache>
                <c:formatCode>m/d/yyyy</c:formatCode>
                <c:ptCount val="188"/>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44062</c:v>
                </c:pt>
                <c:pt idx="174">
                  <c:v>44063</c:v>
                </c:pt>
                <c:pt idx="175">
                  <c:v>44064</c:v>
                </c:pt>
                <c:pt idx="176">
                  <c:v>44065</c:v>
                </c:pt>
                <c:pt idx="177">
                  <c:v>44066</c:v>
                </c:pt>
                <c:pt idx="178">
                  <c:v>44067</c:v>
                </c:pt>
                <c:pt idx="179">
                  <c:v>44068</c:v>
                </c:pt>
                <c:pt idx="180">
                  <c:v>44069</c:v>
                </c:pt>
                <c:pt idx="181">
                  <c:v>44070</c:v>
                </c:pt>
                <c:pt idx="182">
                  <c:v>44071</c:v>
                </c:pt>
                <c:pt idx="183">
                  <c:v>44072</c:v>
                </c:pt>
                <c:pt idx="184">
                  <c:v>44073</c:v>
                </c:pt>
                <c:pt idx="185">
                  <c:v>44074</c:v>
                </c:pt>
                <c:pt idx="186">
                  <c:v>44075</c:v>
                </c:pt>
                <c:pt idx="187">
                  <c:v>44076</c:v>
                </c:pt>
                <c:pt idx="188">
                  <c:v>44077</c:v>
                </c:pt>
                <c:pt idx="189">
                  <c:v>44078</c:v>
                </c:pt>
                <c:pt idx="190">
                  <c:v>44079</c:v>
                </c:pt>
                <c:pt idx="191">
                  <c:v>44080</c:v>
                </c:pt>
                <c:pt idx="192">
                  <c:v>44081</c:v>
                </c:pt>
                <c:pt idx="193">
                  <c:v>44082</c:v>
                </c:pt>
                <c:pt idx="194">
                  <c:v>44083</c:v>
                </c:pt>
                <c:pt idx="195">
                  <c:v>44084</c:v>
                </c:pt>
              </c:numCache>
            </c:numRef>
          </c:cat>
          <c:val>
            <c:numRef>
              <c:extLst>
                <c:ext xmlns:c15="http://schemas.microsoft.com/office/drawing/2012/chart" uri="{02D57815-91ED-43cb-92C2-25804820EDAC}">
                  <c15:fullRef>
                    <c15:sqref>'Official - RIVM (2)'!$AK$4:$AK$181</c15:sqref>
                  </c15:fullRef>
                </c:ext>
              </c:extLst>
              <c:f>('Official - RIVM (2)'!$AK$4:$AK$176,'Official - RIVM (2)'!$AK$178:$AK$181)</c:f>
              <c:numCache>
                <c:formatCode>General</c:formatCode>
                <c:ptCount val="177"/>
                <c:pt idx="6" formatCode="0">
                  <c:v>0</c:v>
                </c:pt>
                <c:pt idx="7" formatCode="0">
                  <c:v>0</c:v>
                </c:pt>
                <c:pt idx="8" formatCode="0">
                  <c:v>0.14285714285714285</c:v>
                </c:pt>
                <c:pt idx="9" formatCode="0">
                  <c:v>0.2857142857142857</c:v>
                </c:pt>
                <c:pt idx="10" formatCode="0">
                  <c:v>0.5714285714285714</c:v>
                </c:pt>
                <c:pt idx="11" formatCode="0">
                  <c:v>0.5714285714285714</c:v>
                </c:pt>
                <c:pt idx="12" formatCode="0">
                  <c:v>0.7142857142857143</c:v>
                </c:pt>
                <c:pt idx="13" formatCode="0">
                  <c:v>1</c:v>
                </c:pt>
                <c:pt idx="14" formatCode="0">
                  <c:v>1.4285714285714286</c:v>
                </c:pt>
                <c:pt idx="15" formatCode="0">
                  <c:v>2.1428571428571428</c:v>
                </c:pt>
                <c:pt idx="16" formatCode="0">
                  <c:v>3.4285714285714284</c:v>
                </c:pt>
                <c:pt idx="17" formatCode="0">
                  <c:v>5.1428571428571432</c:v>
                </c:pt>
                <c:pt idx="18" formatCode="0">
                  <c:v>8.5714285714285712</c:v>
                </c:pt>
                <c:pt idx="19" formatCode="0">
                  <c:v>11.714285714285714</c:v>
                </c:pt>
                <c:pt idx="20" formatCode="0">
                  <c:v>14.142857142857142</c:v>
                </c:pt>
                <c:pt idx="21" formatCode="0">
                  <c:v>20</c:v>
                </c:pt>
                <c:pt idx="22" formatCode="0">
                  <c:v>27.142857142857142</c:v>
                </c:pt>
                <c:pt idx="23" formatCode="0">
                  <c:v>34.857142857142854</c:v>
                </c:pt>
                <c:pt idx="24" formatCode="0">
                  <c:v>41.571428571428569</c:v>
                </c:pt>
                <c:pt idx="25" formatCode="0">
                  <c:v>50.428571428571431</c:v>
                </c:pt>
                <c:pt idx="26" formatCode="0">
                  <c:v>58</c:v>
                </c:pt>
                <c:pt idx="27" formatCode="0">
                  <c:v>71.571428571428569</c:v>
                </c:pt>
                <c:pt idx="28" formatCode="0">
                  <c:v>83</c:v>
                </c:pt>
                <c:pt idx="29" formatCode="0">
                  <c:v>91.285714285714292</c:v>
                </c:pt>
                <c:pt idx="30" formatCode="0">
                  <c:v>104</c:v>
                </c:pt>
                <c:pt idx="31" formatCode="0">
                  <c:v>112.85714285714286</c:v>
                </c:pt>
                <c:pt idx="32" formatCode="0">
                  <c:v>122.42857142857143</c:v>
                </c:pt>
                <c:pt idx="33" formatCode="0">
                  <c:v>136.57142857142858</c:v>
                </c:pt>
                <c:pt idx="34" formatCode="0">
                  <c:v>143.28571428571428</c:v>
                </c:pt>
                <c:pt idx="35" formatCode="0">
                  <c:v>150.71428571428572</c:v>
                </c:pt>
                <c:pt idx="36" formatCode="0">
                  <c:v>158.85714285714286</c:v>
                </c:pt>
                <c:pt idx="37" formatCode="0">
                  <c:v>161.42857142857142</c:v>
                </c:pt>
                <c:pt idx="38" formatCode="0">
                  <c:v>167.14285714285714</c:v>
                </c:pt>
                <c:pt idx="39" formatCode="0">
                  <c:v>169.14285714285714</c:v>
                </c:pt>
                <c:pt idx="40" formatCode="0">
                  <c:v>165.71428571428572</c:v>
                </c:pt>
                <c:pt idx="41" formatCode="0">
                  <c:v>164.14285714285714</c:v>
                </c:pt>
                <c:pt idx="42" formatCode="0">
                  <c:v>155.71428571428572</c:v>
                </c:pt>
                <c:pt idx="43" formatCode="0">
                  <c:v>153.71428571428572</c:v>
                </c:pt>
                <c:pt idx="44" formatCode="0">
                  <c:v>149.42857142857142</c:v>
                </c:pt>
                <c:pt idx="45" formatCode="0">
                  <c:v>146.57142857142858</c:v>
                </c:pt>
                <c:pt idx="46" formatCode="0">
                  <c:v>141.14285714285714</c:v>
                </c:pt>
                <c:pt idx="47" formatCode="0">
                  <c:v>138.14285714285714</c:v>
                </c:pt>
                <c:pt idx="48" formatCode="0">
                  <c:v>134.28571428571428</c:v>
                </c:pt>
                <c:pt idx="49" formatCode="0">
                  <c:v>137.14285714285714</c:v>
                </c:pt>
                <c:pt idx="50" formatCode="0">
                  <c:v>133.14285714285714</c:v>
                </c:pt>
                <c:pt idx="51" formatCode="0">
                  <c:v>129.85714285714286</c:v>
                </c:pt>
                <c:pt idx="52" formatCode="0">
                  <c:v>125.57142857142857</c:v>
                </c:pt>
                <c:pt idx="53" formatCode="0">
                  <c:v>120.71428571428571</c:v>
                </c:pt>
                <c:pt idx="54" formatCode="0">
                  <c:v>120.42857142857143</c:v>
                </c:pt>
                <c:pt idx="55" formatCode="0">
                  <c:v>119.57142857142857</c:v>
                </c:pt>
                <c:pt idx="56" formatCode="0">
                  <c:v>114.85714285714286</c:v>
                </c:pt>
                <c:pt idx="57" formatCode="0">
                  <c:v>109.57142857142857</c:v>
                </c:pt>
                <c:pt idx="58" formatCode="0">
                  <c:v>104.28571428571429</c:v>
                </c:pt>
                <c:pt idx="59" formatCode="0">
                  <c:v>99.285714285714292</c:v>
                </c:pt>
                <c:pt idx="60" formatCode="0">
                  <c:v>96.428571428571431</c:v>
                </c:pt>
                <c:pt idx="61" formatCode="0">
                  <c:v>88.142857142857139</c:v>
                </c:pt>
                <c:pt idx="62" formatCode="0">
                  <c:v>79.714285714285708</c:v>
                </c:pt>
                <c:pt idx="63" formatCode="0">
                  <c:v>74.285714285714292</c:v>
                </c:pt>
                <c:pt idx="64" formatCode="0">
                  <c:v>68.714285714285708</c:v>
                </c:pt>
                <c:pt idx="65" formatCode="0">
                  <c:v>65</c:v>
                </c:pt>
                <c:pt idx="66" formatCode="0">
                  <c:v>60.285714285714285</c:v>
                </c:pt>
                <c:pt idx="67" formatCode="0">
                  <c:v>57.714285714285715</c:v>
                </c:pt>
                <c:pt idx="68" formatCode="0">
                  <c:v>52.714285714285715</c:v>
                </c:pt>
                <c:pt idx="69" formatCode="0">
                  <c:v>52</c:v>
                </c:pt>
                <c:pt idx="70" formatCode="0">
                  <c:v>48.857142857142854</c:v>
                </c:pt>
                <c:pt idx="71" formatCode="0">
                  <c:v>47</c:v>
                </c:pt>
                <c:pt idx="72" formatCode="0">
                  <c:v>44.714285714285715</c:v>
                </c:pt>
                <c:pt idx="73" formatCode="0">
                  <c:v>41.857142857142854</c:v>
                </c:pt>
                <c:pt idx="74" formatCode="0">
                  <c:v>38.428571428571431</c:v>
                </c:pt>
                <c:pt idx="75" formatCode="0">
                  <c:v>38.285714285714285</c:v>
                </c:pt>
                <c:pt idx="76" formatCode="0">
                  <c:v>34.428571428571431</c:v>
                </c:pt>
                <c:pt idx="77" formatCode="0">
                  <c:v>31.285714285714285</c:v>
                </c:pt>
                <c:pt idx="78" formatCode="0">
                  <c:v>28.857142857142858</c:v>
                </c:pt>
                <c:pt idx="79" formatCode="0">
                  <c:v>26</c:v>
                </c:pt>
                <c:pt idx="80" formatCode="0">
                  <c:v>24.714285714285715</c:v>
                </c:pt>
                <c:pt idx="81" formatCode="0">
                  <c:v>22.142857142857142</c:v>
                </c:pt>
                <c:pt idx="82" formatCode="0">
                  <c:v>20.142857142857142</c:v>
                </c:pt>
                <c:pt idx="83" formatCode="0">
                  <c:v>19.571428571428573</c:v>
                </c:pt>
                <c:pt idx="84" formatCode="0">
                  <c:v>18</c:v>
                </c:pt>
                <c:pt idx="85" formatCode="0">
                  <c:v>17.571428571428573</c:v>
                </c:pt>
                <c:pt idx="86" formatCode="0">
                  <c:v>17.428571428571427</c:v>
                </c:pt>
                <c:pt idx="87" formatCode="0">
                  <c:v>17</c:v>
                </c:pt>
                <c:pt idx="88" formatCode="0">
                  <c:v>17</c:v>
                </c:pt>
                <c:pt idx="89" formatCode="0">
                  <c:v>16.857142857142858</c:v>
                </c:pt>
                <c:pt idx="90" formatCode="0">
                  <c:v>16</c:v>
                </c:pt>
                <c:pt idx="91" formatCode="0">
                  <c:v>15.142857142857142</c:v>
                </c:pt>
                <c:pt idx="92" formatCode="0">
                  <c:v>13.857142857142858</c:v>
                </c:pt>
                <c:pt idx="93" formatCode="0">
                  <c:v>12.857142857142858</c:v>
                </c:pt>
                <c:pt idx="94" formatCode="0">
                  <c:v>13</c:v>
                </c:pt>
                <c:pt idx="95" formatCode="0">
                  <c:v>11.857142857142858</c:v>
                </c:pt>
                <c:pt idx="96" formatCode="0">
                  <c:v>10.285714285714286</c:v>
                </c:pt>
                <c:pt idx="97" formatCode="0">
                  <c:v>8.8571428571428577</c:v>
                </c:pt>
                <c:pt idx="98" formatCode="0">
                  <c:v>9.2857142857142865</c:v>
                </c:pt>
                <c:pt idx="99" formatCode="0">
                  <c:v>9.1428571428571423</c:v>
                </c:pt>
                <c:pt idx="100" formatCode="0">
                  <c:v>8.5714285714285712</c:v>
                </c:pt>
                <c:pt idx="101" formatCode="0">
                  <c:v>7.8571428571428568</c:v>
                </c:pt>
                <c:pt idx="102" formatCode="0">
                  <c:v>7.5714285714285712</c:v>
                </c:pt>
                <c:pt idx="103" formatCode="0">
                  <c:v>7.1428571428571432</c:v>
                </c:pt>
                <c:pt idx="104" formatCode="0">
                  <c:v>7.2857142857142856</c:v>
                </c:pt>
                <c:pt idx="105" formatCode="0">
                  <c:v>6.8571428571428568</c:v>
                </c:pt>
                <c:pt idx="106" formatCode="0">
                  <c:v>6.1428571428571432</c:v>
                </c:pt>
                <c:pt idx="107" formatCode="0">
                  <c:v>5.2857142857142856</c:v>
                </c:pt>
                <c:pt idx="108" formatCode="0">
                  <c:v>4.5714285714285712</c:v>
                </c:pt>
                <c:pt idx="109" formatCode="0">
                  <c:v>4.5714285714285712</c:v>
                </c:pt>
                <c:pt idx="110" formatCode="0">
                  <c:v>4.2857142857142856</c:v>
                </c:pt>
                <c:pt idx="111" formatCode="0">
                  <c:v>3.8571428571428572</c:v>
                </c:pt>
                <c:pt idx="112" formatCode="0">
                  <c:v>3.8571428571428572</c:v>
                </c:pt>
                <c:pt idx="113" formatCode="0">
                  <c:v>3.4285714285714284</c:v>
                </c:pt>
                <c:pt idx="114" formatCode="0">
                  <c:v>3.4285714285714284</c:v>
                </c:pt>
                <c:pt idx="115" formatCode="0">
                  <c:v>3.4285714285714284</c:v>
                </c:pt>
                <c:pt idx="116" formatCode="0">
                  <c:v>2.8571428571428572</c:v>
                </c:pt>
                <c:pt idx="117" formatCode="0">
                  <c:v>2.5714285714285716</c:v>
                </c:pt>
                <c:pt idx="118" formatCode="0">
                  <c:v>2.2857142857142856</c:v>
                </c:pt>
                <c:pt idx="119" formatCode="0">
                  <c:v>1.5714285714285714</c:v>
                </c:pt>
                <c:pt idx="120" formatCode="0">
                  <c:v>1.5714285714285714</c:v>
                </c:pt>
                <c:pt idx="121" formatCode="0">
                  <c:v>1.8571428571428572</c:v>
                </c:pt>
                <c:pt idx="122" formatCode="0">
                  <c:v>1.5714285714285714</c:v>
                </c:pt>
                <c:pt idx="123" formatCode="0">
                  <c:v>1.5714285714285714</c:v>
                </c:pt>
                <c:pt idx="124" formatCode="0">
                  <c:v>1.7142857142857142</c:v>
                </c:pt>
                <c:pt idx="125" formatCode="0">
                  <c:v>1.8571428571428572</c:v>
                </c:pt>
                <c:pt idx="126" formatCode="0">
                  <c:v>1.8571428571428572</c:v>
                </c:pt>
                <c:pt idx="127" formatCode="0">
                  <c:v>2</c:v>
                </c:pt>
                <c:pt idx="128" formatCode="0">
                  <c:v>1.5714285714285714</c:v>
                </c:pt>
                <c:pt idx="129" formatCode="0">
                  <c:v>1.7142857142857142</c:v>
                </c:pt>
                <c:pt idx="130" formatCode="0">
                  <c:v>1.5714285714285714</c:v>
                </c:pt>
                <c:pt idx="131" formatCode="0">
                  <c:v>1.7142857142857142</c:v>
                </c:pt>
                <c:pt idx="132" formatCode="0">
                  <c:v>1.2857142857142858</c:v>
                </c:pt>
                <c:pt idx="133" formatCode="0">
                  <c:v>1.2857142857142858</c:v>
                </c:pt>
                <c:pt idx="134" formatCode="0">
                  <c:v>1</c:v>
                </c:pt>
                <c:pt idx="135" formatCode="0">
                  <c:v>1</c:v>
                </c:pt>
                <c:pt idx="136" formatCode="0">
                  <c:v>0.8571428571428571</c:v>
                </c:pt>
                <c:pt idx="137" formatCode="0">
                  <c:v>0.8571428571428571</c:v>
                </c:pt>
                <c:pt idx="138" formatCode="0">
                  <c:v>0.7142857142857143</c:v>
                </c:pt>
                <c:pt idx="139" formatCode="0">
                  <c:v>1.1428571428571428</c:v>
                </c:pt>
                <c:pt idx="140" formatCode="0">
                  <c:v>1.1428571428571428</c:v>
                </c:pt>
                <c:pt idx="141" formatCode="0">
                  <c:v>1.1428571428571428</c:v>
                </c:pt>
                <c:pt idx="142" formatCode="0">
                  <c:v>1.1428571428571428</c:v>
                </c:pt>
                <c:pt idx="143" formatCode="0">
                  <c:v>1</c:v>
                </c:pt>
                <c:pt idx="144" formatCode="0">
                  <c:v>1.2857142857142858</c:v>
                </c:pt>
                <c:pt idx="145" formatCode="0">
                  <c:v>1</c:v>
                </c:pt>
                <c:pt idx="146" formatCode="0">
                  <c:v>1</c:v>
                </c:pt>
                <c:pt idx="147" formatCode="0">
                  <c:v>1.1428571428571428</c:v>
                </c:pt>
                <c:pt idx="148" formatCode="0">
                  <c:v>1</c:v>
                </c:pt>
                <c:pt idx="149" formatCode="0">
                  <c:v>1</c:v>
                </c:pt>
                <c:pt idx="150" formatCode="0">
                  <c:v>1</c:v>
                </c:pt>
                <c:pt idx="151" formatCode="0">
                  <c:v>1.2857142857142858</c:v>
                </c:pt>
                <c:pt idx="152" formatCode="0">
                  <c:v>1.5714285714285714</c:v>
                </c:pt>
                <c:pt idx="153" formatCode="0">
                  <c:v>1.2857142857142858</c:v>
                </c:pt>
                <c:pt idx="154" formatCode="0">
                  <c:v>1.2857142857142858</c:v>
                </c:pt>
                <c:pt idx="155" formatCode="0">
                  <c:v>1.4285714285714286</c:v>
                </c:pt>
                <c:pt idx="156" formatCode="0">
                  <c:v>1.4285714285714286</c:v>
                </c:pt>
                <c:pt idx="157" formatCode="0">
                  <c:v>1.2857142857142858</c:v>
                </c:pt>
                <c:pt idx="158" formatCode="0">
                  <c:v>0.7142857142857143</c:v>
                </c:pt>
                <c:pt idx="159" formatCode="0">
                  <c:v>0.42857142857142855</c:v>
                </c:pt>
                <c:pt idx="160" formatCode="0">
                  <c:v>0.5714285714285714</c:v>
                </c:pt>
                <c:pt idx="161" formatCode="0">
                  <c:v>0.42857142857142855</c:v>
                </c:pt>
                <c:pt idx="162" formatCode="0">
                  <c:v>0.2857142857142857</c:v>
                </c:pt>
                <c:pt idx="163" formatCode="0">
                  <c:v>0.42857142857142855</c:v>
                </c:pt>
                <c:pt idx="164" formatCode="0">
                  <c:v>0.7142857142857143</c:v>
                </c:pt>
                <c:pt idx="165" formatCode="0">
                  <c:v>1.4285714285714286</c:v>
                </c:pt>
                <c:pt idx="166" formatCode="0">
                  <c:v>1.8571428571428572</c:v>
                </c:pt>
                <c:pt idx="167" formatCode="0">
                  <c:v>2</c:v>
                </c:pt>
                <c:pt idx="168" formatCode="0">
                  <c:v>2.5714285714285716</c:v>
                </c:pt>
                <c:pt idx="169" formatCode="0">
                  <c:v>3.1428571428571428</c:v>
                </c:pt>
                <c:pt idx="170" formatCode="0">
                  <c:v>3.7142857142857144</c:v>
                </c:pt>
                <c:pt idx="171" formatCode="0">
                  <c:v>3.7142857142857144</c:v>
                </c:pt>
                <c:pt idx="172" formatCode="0">
                  <c:v>3.8571428571428572</c:v>
                </c:pt>
                <c:pt idx="173" formatCode="0">
                  <c:v>3.7142857142857144</c:v>
                </c:pt>
                <c:pt idx="174" formatCode="0">
                  <c:v>4.2857142857142856</c:v>
                </c:pt>
                <c:pt idx="175" formatCode="0">
                  <c:v>4.2857142857142856</c:v>
                </c:pt>
                <c:pt idx="176" formatCode="0">
                  <c:v>3.7142857142857144</c:v>
                </c:pt>
              </c:numCache>
            </c:numRef>
          </c:val>
          <c:smooth val="0"/>
          <c:extLst>
            <c:ext xmlns:c16="http://schemas.microsoft.com/office/drawing/2014/chart" uri="{C3380CC4-5D6E-409C-BE32-E72D297353CC}">
              <c16:uniqueId val="{00000004-6F36-42CD-A7ED-64369F6DA5C1}"/>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180"/>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5"/>
      </c:valAx>
      <c:spPr>
        <a:noFill/>
        <a:ln w="25400">
          <a:noFill/>
        </a:ln>
        <a:effectLst/>
      </c:spPr>
    </c:plotArea>
    <c:legend>
      <c:legendPos val="t"/>
      <c:layout>
        <c:manualLayout>
          <c:xMode val="edge"/>
          <c:yMode val="edge"/>
          <c:x val="0.62006029465266377"/>
          <c:y val="0.12381431007618275"/>
          <c:w val="0.35146770604872585"/>
          <c:h val="0.11563243440359804"/>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ysClr val="windowText" lastClr="000000">
                    <a:lumMod val="65000"/>
                    <a:lumOff val="35000"/>
                  </a:sysClr>
                </a:solidFill>
                <a:latin typeface="+mn-lt"/>
                <a:ea typeface="+mn-ea"/>
                <a:cs typeface="+mn-cs"/>
              </a:defRPr>
            </a:pPr>
            <a:r>
              <a:rPr lang="nl-NL" sz="2000">
                <a:solidFill>
                  <a:schemeClr val="bg2">
                    <a:lumMod val="50000"/>
                  </a:schemeClr>
                </a:solidFill>
              </a:rPr>
              <a:t>New COVID-19 </a:t>
            </a:r>
            <a:r>
              <a:rPr lang="nl-NL" sz="2000" u="sng">
                <a:solidFill>
                  <a:schemeClr val="bg2">
                    <a:lumMod val="50000"/>
                  </a:schemeClr>
                </a:solidFill>
              </a:rPr>
              <a:t>hospitalizations</a:t>
            </a:r>
            <a:r>
              <a:rPr lang="nl-NL" sz="2000">
                <a:solidFill>
                  <a:schemeClr val="bg2">
                    <a:lumMod val="50000"/>
                  </a:schemeClr>
                </a:solidFill>
              </a:rPr>
              <a:t> in The Netherlands</a:t>
            </a:r>
            <a:endParaRPr lang="en-NL" sz="2000">
              <a:effectLst/>
            </a:endParaRPr>
          </a:p>
        </c:rich>
      </c:tx>
      <c:layout>
        <c:manualLayout>
          <c:xMode val="edge"/>
          <c:yMode val="edge"/>
          <c:x val="0.15342655641823519"/>
          <c:y val="5.024607712406779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730551581778999"/>
          <c:y val="0.12922388888888889"/>
          <c:w val="0.86883412475087018"/>
          <c:h val="0.77418034532812841"/>
        </c:manualLayout>
      </c:layout>
      <c:barChart>
        <c:barDir val="col"/>
        <c:grouping val="stacked"/>
        <c:varyColors val="0"/>
        <c:ser>
          <c:idx val="0"/>
          <c:order val="1"/>
          <c:tx>
            <c:strRef>
              <c:f>'Official - RIVM (2)'!$U$3</c:f>
              <c:strCache>
                <c:ptCount val="1"/>
                <c:pt idx="0">
                  <c:v> Reported before this week</c:v>
                </c:pt>
              </c:strCache>
            </c:strRef>
          </c:tx>
          <c:spPr>
            <a:solidFill>
              <a:schemeClr val="accent2">
                <a:lumMod val="40000"/>
                <a:lumOff val="60000"/>
              </a:schemeClr>
            </a:solidFill>
            <a:ln>
              <a:noFill/>
            </a:ln>
            <a:effectLst/>
          </c:spPr>
          <c:invertIfNegative val="0"/>
          <c:dPt>
            <c:idx val="29"/>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DA94-422E-AF12-46DE16073EAE}"/>
              </c:ext>
            </c:extLst>
          </c:dPt>
          <c:cat>
            <c:strLit>
              <c:ptCount val="189"/>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18/08/2020</c:v>
              </c:pt>
              <c:pt idx="174">
                <c:v>19/08/2020</c:v>
              </c:pt>
              <c:pt idx="175">
                <c:v>20/08/2020</c:v>
              </c:pt>
              <c:pt idx="176">
                <c:v>21/08/2020</c:v>
              </c:pt>
              <c:pt idx="177">
                <c:v>22/08/2020</c:v>
              </c:pt>
              <c:pt idx="178">
                <c:v>23/08/2020</c:v>
              </c:pt>
              <c:pt idx="179">
                <c:v>24/08/2020</c:v>
              </c:pt>
              <c:pt idx="180">
                <c:v>25/08/2020</c:v>
              </c:pt>
              <c:pt idx="181">
                <c:v>26/08/2020</c:v>
              </c:pt>
              <c:pt idx="182">
                <c:v>27/08/2020</c:v>
              </c:pt>
              <c:pt idx="183">
                <c:v>28/08/2020</c:v>
              </c:pt>
              <c:pt idx="184">
                <c:v>29/08/2020</c:v>
              </c:pt>
              <c:pt idx="185">
                <c:v>30/08/2020</c:v>
              </c:pt>
              <c:pt idx="186">
                <c:v>31/08/2020</c:v>
              </c:pt>
              <c:pt idx="187">
                <c:v>01/09/2020</c:v>
              </c:pt>
              <c:pt idx="188">
                <c:v>02/09/2020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(2)'!$U$4:$U$200</c15:sqref>
                  </c15:fullRef>
                </c:ext>
              </c:extLst>
              <c:f>'Official - RIVM (2)'!$U$4:$U$192</c:f>
              <c:numCache>
                <c:formatCode>General</c:formatCode>
                <c:ptCount val="189"/>
                <c:pt idx="0">
                  <c:v>1</c:v>
                </c:pt>
                <c:pt idx="1">
                  <c:v>8</c:v>
                </c:pt>
                <c:pt idx="2">
                  <c:v>1</c:v>
                </c:pt>
                <c:pt idx="3">
                  <c:v>10</c:v>
                </c:pt>
                <c:pt idx="4">
                  <c:v>14</c:v>
                </c:pt>
                <c:pt idx="5">
                  <c:v>6</c:v>
                </c:pt>
                <c:pt idx="6">
                  <c:v>13</c:v>
                </c:pt>
                <c:pt idx="7">
                  <c:v>13</c:v>
                </c:pt>
                <c:pt idx="8">
                  <c:v>20</c:v>
                </c:pt>
                <c:pt idx="9">
                  <c:v>17</c:v>
                </c:pt>
                <c:pt idx="10">
                  <c:v>25</c:v>
                </c:pt>
                <c:pt idx="11">
                  <c:v>47</c:v>
                </c:pt>
                <c:pt idx="12">
                  <c:v>39</c:v>
                </c:pt>
                <c:pt idx="13">
                  <c:v>54</c:v>
                </c:pt>
                <c:pt idx="14">
                  <c:v>81</c:v>
                </c:pt>
                <c:pt idx="15">
                  <c:v>87</c:v>
                </c:pt>
                <c:pt idx="16">
                  <c:v>91</c:v>
                </c:pt>
                <c:pt idx="17">
                  <c:v>101</c:v>
                </c:pt>
                <c:pt idx="18">
                  <c:v>183</c:v>
                </c:pt>
                <c:pt idx="19">
                  <c:v>178</c:v>
                </c:pt>
                <c:pt idx="20">
                  <c:v>245</c:v>
                </c:pt>
                <c:pt idx="21">
                  <c:v>349</c:v>
                </c:pt>
                <c:pt idx="22">
                  <c:v>335</c:v>
                </c:pt>
                <c:pt idx="23">
                  <c:v>280</c:v>
                </c:pt>
                <c:pt idx="24">
                  <c:v>301</c:v>
                </c:pt>
                <c:pt idx="25">
                  <c:v>556</c:v>
                </c:pt>
                <c:pt idx="26">
                  <c:v>478</c:v>
                </c:pt>
                <c:pt idx="27">
                  <c:v>512</c:v>
                </c:pt>
                <c:pt idx="28">
                  <c:v>490</c:v>
                </c:pt>
                <c:pt idx="29">
                  <c:v>609</c:v>
                </c:pt>
                <c:pt idx="30">
                  <c:v>338</c:v>
                </c:pt>
                <c:pt idx="31">
                  <c:v>301</c:v>
                </c:pt>
                <c:pt idx="32">
                  <c:v>504</c:v>
                </c:pt>
                <c:pt idx="33">
                  <c:v>341</c:v>
                </c:pt>
                <c:pt idx="34">
                  <c:v>362</c:v>
                </c:pt>
                <c:pt idx="35">
                  <c:v>352</c:v>
                </c:pt>
                <c:pt idx="36">
                  <c:v>333</c:v>
                </c:pt>
                <c:pt idx="37">
                  <c:v>198</c:v>
                </c:pt>
                <c:pt idx="38">
                  <c:v>217</c:v>
                </c:pt>
                <c:pt idx="39">
                  <c:v>312</c:v>
                </c:pt>
                <c:pt idx="40">
                  <c:v>193</c:v>
                </c:pt>
                <c:pt idx="41">
                  <c:v>189</c:v>
                </c:pt>
                <c:pt idx="42">
                  <c:v>186</c:v>
                </c:pt>
                <c:pt idx="43">
                  <c:v>170</c:v>
                </c:pt>
                <c:pt idx="44">
                  <c:v>133</c:v>
                </c:pt>
                <c:pt idx="45">
                  <c:v>126</c:v>
                </c:pt>
                <c:pt idx="46">
                  <c:v>135</c:v>
                </c:pt>
                <c:pt idx="47">
                  <c:v>159</c:v>
                </c:pt>
                <c:pt idx="48">
                  <c:v>108</c:v>
                </c:pt>
                <c:pt idx="49">
                  <c:v>101</c:v>
                </c:pt>
                <c:pt idx="50">
                  <c:v>122</c:v>
                </c:pt>
                <c:pt idx="51">
                  <c:v>70</c:v>
                </c:pt>
                <c:pt idx="52">
                  <c:v>60</c:v>
                </c:pt>
                <c:pt idx="53">
                  <c:v>90</c:v>
                </c:pt>
                <c:pt idx="54">
                  <c:v>71</c:v>
                </c:pt>
                <c:pt idx="55">
                  <c:v>69</c:v>
                </c:pt>
                <c:pt idx="56">
                  <c:v>76</c:v>
                </c:pt>
                <c:pt idx="57">
                  <c:v>44</c:v>
                </c:pt>
                <c:pt idx="58">
                  <c:v>44</c:v>
                </c:pt>
                <c:pt idx="59">
                  <c:v>31</c:v>
                </c:pt>
                <c:pt idx="60">
                  <c:v>39</c:v>
                </c:pt>
                <c:pt idx="61">
                  <c:v>59</c:v>
                </c:pt>
                <c:pt idx="62">
                  <c:v>41</c:v>
                </c:pt>
                <c:pt idx="63">
                  <c:v>36</c:v>
                </c:pt>
                <c:pt idx="64">
                  <c:v>29</c:v>
                </c:pt>
                <c:pt idx="65">
                  <c:v>17</c:v>
                </c:pt>
                <c:pt idx="66">
                  <c:v>32</c:v>
                </c:pt>
                <c:pt idx="67">
                  <c:v>32</c:v>
                </c:pt>
                <c:pt idx="68">
                  <c:v>16</c:v>
                </c:pt>
                <c:pt idx="69">
                  <c:v>36</c:v>
                </c:pt>
                <c:pt idx="70">
                  <c:v>27</c:v>
                </c:pt>
                <c:pt idx="71">
                  <c:v>27</c:v>
                </c:pt>
                <c:pt idx="72">
                  <c:v>16</c:v>
                </c:pt>
                <c:pt idx="73">
                  <c:v>13</c:v>
                </c:pt>
                <c:pt idx="74">
                  <c:v>22</c:v>
                </c:pt>
                <c:pt idx="75">
                  <c:v>9</c:v>
                </c:pt>
                <c:pt idx="76">
                  <c:v>19</c:v>
                </c:pt>
                <c:pt idx="77">
                  <c:v>11</c:v>
                </c:pt>
                <c:pt idx="78">
                  <c:v>10</c:v>
                </c:pt>
                <c:pt idx="79">
                  <c:v>9</c:v>
                </c:pt>
                <c:pt idx="80">
                  <c:v>8</c:v>
                </c:pt>
                <c:pt idx="81">
                  <c:v>11</c:v>
                </c:pt>
                <c:pt idx="82">
                  <c:v>8</c:v>
                </c:pt>
                <c:pt idx="83">
                  <c:v>9</c:v>
                </c:pt>
                <c:pt idx="84">
                  <c:v>8</c:v>
                </c:pt>
                <c:pt idx="85">
                  <c:v>9</c:v>
                </c:pt>
                <c:pt idx="86">
                  <c:v>8</c:v>
                </c:pt>
                <c:pt idx="87">
                  <c:v>4</c:v>
                </c:pt>
                <c:pt idx="88">
                  <c:v>14</c:v>
                </c:pt>
                <c:pt idx="89">
                  <c:v>7</c:v>
                </c:pt>
                <c:pt idx="90">
                  <c:v>8</c:v>
                </c:pt>
                <c:pt idx="91">
                  <c:v>4</c:v>
                </c:pt>
                <c:pt idx="92">
                  <c:v>9</c:v>
                </c:pt>
                <c:pt idx="93">
                  <c:v>8</c:v>
                </c:pt>
                <c:pt idx="94">
                  <c:v>6</c:v>
                </c:pt>
                <c:pt idx="95">
                  <c:v>5</c:v>
                </c:pt>
                <c:pt idx="96">
                  <c:v>9</c:v>
                </c:pt>
                <c:pt idx="97">
                  <c:v>2</c:v>
                </c:pt>
                <c:pt idx="98">
                  <c:v>8</c:v>
                </c:pt>
                <c:pt idx="99">
                  <c:v>5</c:v>
                </c:pt>
                <c:pt idx="100">
                  <c:v>3</c:v>
                </c:pt>
                <c:pt idx="101">
                  <c:v>2</c:v>
                </c:pt>
                <c:pt idx="102">
                  <c:v>6</c:v>
                </c:pt>
                <c:pt idx="103">
                  <c:v>5</c:v>
                </c:pt>
                <c:pt idx="104">
                  <c:v>2</c:v>
                </c:pt>
                <c:pt idx="105">
                  <c:v>3</c:v>
                </c:pt>
                <c:pt idx="106">
                  <c:v>5</c:v>
                </c:pt>
                <c:pt idx="107">
                  <c:v>1</c:v>
                </c:pt>
                <c:pt idx="108">
                  <c:v>2</c:v>
                </c:pt>
                <c:pt idx="109">
                  <c:v>0</c:v>
                </c:pt>
                <c:pt idx="110">
                  <c:v>4</c:v>
                </c:pt>
                <c:pt idx="111">
                  <c:v>1</c:v>
                </c:pt>
                <c:pt idx="112">
                  <c:v>3</c:v>
                </c:pt>
                <c:pt idx="113">
                  <c:v>2</c:v>
                </c:pt>
                <c:pt idx="114">
                  <c:v>3</c:v>
                </c:pt>
                <c:pt idx="115">
                  <c:v>2</c:v>
                </c:pt>
                <c:pt idx="116">
                  <c:v>4</c:v>
                </c:pt>
                <c:pt idx="117">
                  <c:v>2</c:v>
                </c:pt>
                <c:pt idx="118">
                  <c:v>2</c:v>
                </c:pt>
                <c:pt idx="119">
                  <c:v>3</c:v>
                </c:pt>
                <c:pt idx="120">
                  <c:v>0</c:v>
                </c:pt>
                <c:pt idx="121">
                  <c:v>2</c:v>
                </c:pt>
                <c:pt idx="122">
                  <c:v>1</c:v>
                </c:pt>
                <c:pt idx="123">
                  <c:v>1</c:v>
                </c:pt>
                <c:pt idx="124">
                  <c:v>1</c:v>
                </c:pt>
                <c:pt idx="125">
                  <c:v>1</c:v>
                </c:pt>
                <c:pt idx="126">
                  <c:v>0</c:v>
                </c:pt>
                <c:pt idx="127">
                  <c:v>1</c:v>
                </c:pt>
                <c:pt idx="128">
                  <c:v>0</c:v>
                </c:pt>
                <c:pt idx="129">
                  <c:v>1</c:v>
                </c:pt>
                <c:pt idx="130">
                  <c:v>2</c:v>
                </c:pt>
                <c:pt idx="131">
                  <c:v>2</c:v>
                </c:pt>
                <c:pt idx="132">
                  <c:v>1</c:v>
                </c:pt>
                <c:pt idx="133">
                  <c:v>2</c:v>
                </c:pt>
                <c:pt idx="134">
                  <c:v>1</c:v>
                </c:pt>
                <c:pt idx="135">
                  <c:v>0</c:v>
                </c:pt>
                <c:pt idx="136">
                  <c:v>1</c:v>
                </c:pt>
                <c:pt idx="137">
                  <c:v>4</c:v>
                </c:pt>
                <c:pt idx="138">
                  <c:v>1</c:v>
                </c:pt>
                <c:pt idx="139">
                  <c:v>1</c:v>
                </c:pt>
                <c:pt idx="140">
                  <c:v>0</c:v>
                </c:pt>
                <c:pt idx="141">
                  <c:v>3</c:v>
                </c:pt>
                <c:pt idx="142">
                  <c:v>3</c:v>
                </c:pt>
                <c:pt idx="143">
                  <c:v>4</c:v>
                </c:pt>
                <c:pt idx="144">
                  <c:v>2</c:v>
                </c:pt>
                <c:pt idx="145">
                  <c:v>1</c:v>
                </c:pt>
                <c:pt idx="146">
                  <c:v>3</c:v>
                </c:pt>
                <c:pt idx="147">
                  <c:v>7</c:v>
                </c:pt>
                <c:pt idx="148">
                  <c:v>3</c:v>
                </c:pt>
                <c:pt idx="149">
                  <c:v>5</c:v>
                </c:pt>
                <c:pt idx="150">
                  <c:v>2</c:v>
                </c:pt>
                <c:pt idx="151">
                  <c:v>4</c:v>
                </c:pt>
                <c:pt idx="152">
                  <c:v>6</c:v>
                </c:pt>
                <c:pt idx="153">
                  <c:v>4</c:v>
                </c:pt>
                <c:pt idx="154">
                  <c:v>12</c:v>
                </c:pt>
                <c:pt idx="155">
                  <c:v>9</c:v>
                </c:pt>
                <c:pt idx="156">
                  <c:v>4</c:v>
                </c:pt>
                <c:pt idx="157">
                  <c:v>3</c:v>
                </c:pt>
                <c:pt idx="158">
                  <c:v>9</c:v>
                </c:pt>
                <c:pt idx="159">
                  <c:v>2</c:v>
                </c:pt>
                <c:pt idx="160">
                  <c:v>6</c:v>
                </c:pt>
                <c:pt idx="161">
                  <c:v>5</c:v>
                </c:pt>
                <c:pt idx="162">
                  <c:v>9</c:v>
                </c:pt>
                <c:pt idx="163">
                  <c:v>11</c:v>
                </c:pt>
                <c:pt idx="164">
                  <c:v>13</c:v>
                </c:pt>
                <c:pt idx="165">
                  <c:v>14</c:v>
                </c:pt>
                <c:pt idx="166">
                  <c:v>6</c:v>
                </c:pt>
                <c:pt idx="167">
                  <c:v>10</c:v>
                </c:pt>
                <c:pt idx="168">
                  <c:v>9</c:v>
                </c:pt>
                <c:pt idx="169">
                  <c:v>8</c:v>
                </c:pt>
                <c:pt idx="170">
                  <c:v>8</c:v>
                </c:pt>
                <c:pt idx="171">
                  <c:v>9</c:v>
                </c:pt>
                <c:pt idx="172">
                  <c:v>8</c:v>
                </c:pt>
                <c:pt idx="173">
                  <c:v>6</c:v>
                </c:pt>
                <c:pt idx="174">
                  <c:v>1</c:v>
                </c:pt>
                <c:pt idx="175">
                  <c:v>6</c:v>
                </c:pt>
                <c:pt idx="176">
                  <c:v>4</c:v>
                </c:pt>
                <c:pt idx="177">
                  <c:v>6</c:v>
                </c:pt>
                <c:pt idx="178">
                  <c:v>1</c:v>
                </c:pt>
                <c:pt idx="179">
                  <c:v>0</c:v>
                </c:pt>
                <c:pt idx="180">
                  <c:v>0</c:v>
                </c:pt>
                <c:pt idx="181">
                  <c:v>0</c:v>
                </c:pt>
                <c:pt idx="182">
                  <c:v>0</c:v>
                </c:pt>
                <c:pt idx="183">
                  <c:v>0</c:v>
                </c:pt>
                <c:pt idx="184">
                  <c:v>0</c:v>
                </c:pt>
                <c:pt idx="185">
                  <c:v>0</c:v>
                </c:pt>
                <c:pt idx="186">
                  <c:v>0</c:v>
                </c:pt>
                <c:pt idx="187">
                  <c:v>0</c:v>
                </c:pt>
              </c:numCache>
            </c:numRef>
          </c:val>
          <c:extLst>
            <c:ext xmlns:c16="http://schemas.microsoft.com/office/drawing/2014/chart" uri="{C3380CC4-5D6E-409C-BE32-E72D297353CC}">
              <c16:uniqueId val="{00000002-DA94-422E-AF12-46DE16073EAE}"/>
            </c:ext>
          </c:extLst>
        </c:ser>
        <c:ser>
          <c:idx val="2"/>
          <c:order val="2"/>
          <c:tx>
            <c:strRef>
              <c:f>'Official - RIVM (2)'!$T$3</c:f>
              <c:strCache>
                <c:ptCount val="1"/>
                <c:pt idx="0">
                  <c:v> Added this week</c:v>
                </c:pt>
              </c:strCache>
            </c:strRef>
          </c:tx>
          <c:spPr>
            <a:solidFill>
              <a:schemeClr val="accent2">
                <a:lumMod val="75000"/>
              </a:schemeClr>
            </a:solidFill>
            <a:ln>
              <a:noFill/>
            </a:ln>
            <a:effectLst/>
          </c:spPr>
          <c:invertIfNegative val="0"/>
          <c:cat>
            <c:strLit>
              <c:ptCount val="189"/>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18/08/2020</c:v>
              </c:pt>
              <c:pt idx="174">
                <c:v>19/08/2020</c:v>
              </c:pt>
              <c:pt idx="175">
                <c:v>20/08/2020</c:v>
              </c:pt>
              <c:pt idx="176">
                <c:v>21/08/2020</c:v>
              </c:pt>
              <c:pt idx="177">
                <c:v>22/08/2020</c:v>
              </c:pt>
              <c:pt idx="178">
                <c:v>23/08/2020</c:v>
              </c:pt>
              <c:pt idx="179">
                <c:v>24/08/2020</c:v>
              </c:pt>
              <c:pt idx="180">
                <c:v>25/08/2020</c:v>
              </c:pt>
              <c:pt idx="181">
                <c:v>26/08/2020</c:v>
              </c:pt>
              <c:pt idx="182">
                <c:v>27/08/2020</c:v>
              </c:pt>
              <c:pt idx="183">
                <c:v>28/08/2020</c:v>
              </c:pt>
              <c:pt idx="184">
                <c:v>29/08/2020</c:v>
              </c:pt>
              <c:pt idx="185">
                <c:v>30/08/2020</c:v>
              </c:pt>
              <c:pt idx="186">
                <c:v>31/08/2020</c:v>
              </c:pt>
              <c:pt idx="187">
                <c:v>01/09/2020</c:v>
              </c:pt>
              <c:pt idx="188">
                <c:v>02/09/2020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(2)'!$T$4:$T$200</c15:sqref>
                  </c15:fullRef>
                </c:ext>
              </c:extLst>
              <c:f>'Official - RIVM (2)'!$T$4:$T$192</c:f>
              <c:numCache>
                <c:formatCode>General</c:formatCode>
                <c:ptCount val="18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2</c:v>
                </c:pt>
                <c:pt idx="69">
                  <c:v>0</c:v>
                </c:pt>
                <c:pt idx="70">
                  <c:v>0</c:v>
                </c:pt>
                <c:pt idx="71">
                  <c:v>0</c:v>
                </c:pt>
                <c:pt idx="72">
                  <c:v>0</c:v>
                </c:pt>
                <c:pt idx="73">
                  <c:v>0</c:v>
                </c:pt>
                <c:pt idx="74">
                  <c:v>1</c:v>
                </c:pt>
                <c:pt idx="75">
                  <c:v>1</c:v>
                </c:pt>
                <c:pt idx="76">
                  <c:v>0</c:v>
                </c:pt>
                <c:pt idx="77">
                  <c:v>0</c:v>
                </c:pt>
                <c:pt idx="78">
                  <c:v>0</c:v>
                </c:pt>
                <c:pt idx="79">
                  <c:v>0</c:v>
                </c:pt>
                <c:pt idx="80">
                  <c:v>1</c:v>
                </c:pt>
                <c:pt idx="81">
                  <c:v>0</c:v>
                </c:pt>
                <c:pt idx="82">
                  <c:v>0</c:v>
                </c:pt>
                <c:pt idx="83">
                  <c:v>1</c:v>
                </c:pt>
                <c:pt idx="84">
                  <c:v>0</c:v>
                </c:pt>
                <c:pt idx="85">
                  <c:v>1</c:v>
                </c:pt>
                <c:pt idx="86">
                  <c:v>0</c:v>
                </c:pt>
                <c:pt idx="87">
                  <c:v>0</c:v>
                </c:pt>
                <c:pt idx="88">
                  <c:v>0</c:v>
                </c:pt>
                <c:pt idx="89">
                  <c:v>1</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1</c:v>
                </c:pt>
                <c:pt idx="163">
                  <c:v>0</c:v>
                </c:pt>
                <c:pt idx="164">
                  <c:v>0</c:v>
                </c:pt>
                <c:pt idx="165">
                  <c:v>0</c:v>
                </c:pt>
                <c:pt idx="166">
                  <c:v>0</c:v>
                </c:pt>
                <c:pt idx="167">
                  <c:v>1</c:v>
                </c:pt>
                <c:pt idx="168">
                  <c:v>0</c:v>
                </c:pt>
                <c:pt idx="169">
                  <c:v>2</c:v>
                </c:pt>
                <c:pt idx="170">
                  <c:v>0</c:v>
                </c:pt>
                <c:pt idx="171">
                  <c:v>1</c:v>
                </c:pt>
                <c:pt idx="172">
                  <c:v>2</c:v>
                </c:pt>
                <c:pt idx="173">
                  <c:v>0</c:v>
                </c:pt>
                <c:pt idx="174">
                  <c:v>1</c:v>
                </c:pt>
                <c:pt idx="175">
                  <c:v>1</c:v>
                </c:pt>
                <c:pt idx="176">
                  <c:v>2</c:v>
                </c:pt>
                <c:pt idx="177">
                  <c:v>3</c:v>
                </c:pt>
                <c:pt idx="178">
                  <c:v>0</c:v>
                </c:pt>
                <c:pt idx="179">
                  <c:v>5</c:v>
                </c:pt>
                <c:pt idx="180">
                  <c:v>8</c:v>
                </c:pt>
                <c:pt idx="181">
                  <c:v>5</c:v>
                </c:pt>
                <c:pt idx="182">
                  <c:v>3</c:v>
                </c:pt>
                <c:pt idx="183">
                  <c:v>3</c:v>
                </c:pt>
                <c:pt idx="184">
                  <c:v>1</c:v>
                </c:pt>
                <c:pt idx="185">
                  <c:v>2</c:v>
                </c:pt>
                <c:pt idx="186">
                  <c:v>0</c:v>
                </c:pt>
                <c:pt idx="187">
                  <c:v>0</c:v>
                </c:pt>
              </c:numCache>
            </c:numRef>
          </c:val>
          <c:extLst>
            <c:ext xmlns:c16="http://schemas.microsoft.com/office/drawing/2014/chart" uri="{C3380CC4-5D6E-409C-BE32-E72D297353CC}">
              <c16:uniqueId val="{00000003-DA94-422E-AF12-46DE16073EAE}"/>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 (2)'!$Y$3</c:f>
              <c:strCache>
                <c:ptCount val="1"/>
                <c:pt idx="0">
                  <c:v> 7 day moving average</c:v>
                </c:pt>
              </c:strCache>
            </c:strRef>
          </c:tx>
          <c:spPr>
            <a:ln w="44450" cap="rnd">
              <a:solidFill>
                <a:schemeClr val="accent2">
                  <a:lumMod val="75000"/>
                </a:schemeClr>
              </a:solidFill>
              <a:round/>
            </a:ln>
            <a:effectLst/>
          </c:spPr>
          <c:marker>
            <c:symbol val="none"/>
          </c:marker>
          <c:cat>
            <c:numRef>
              <c:extLst>
                <c:ext xmlns:c15="http://schemas.microsoft.com/office/drawing/2012/chart" uri="{02D57815-91ED-43cb-92C2-25804820EDAC}">
                  <c15:fullRef>
                    <c15:sqref>'Official - RIVM (2)'!$C$4:$C$200</c15:sqref>
                  </c15:fullRef>
                </c:ext>
              </c:extLst>
              <c:f>'Official - RIVM (2)'!$C$4:$C$192</c:f>
              <c:numCache>
                <c:formatCode>m/d/yyyy</c:formatCode>
                <c:ptCount val="189"/>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extLst>
                <c:ext xmlns:c15="http://schemas.microsoft.com/office/drawing/2012/chart" uri="{02D57815-91ED-43cb-92C2-25804820EDAC}">
                  <c15:fullRef>
                    <c15:sqref>'Official - RIVM (2)'!$Y$4:$Y$184</c15:sqref>
                  </c15:fullRef>
                </c:ext>
              </c:extLst>
              <c:f>'Official - RIVM (2)'!$Y$4:$Y$184</c:f>
              <c:numCache>
                <c:formatCode>0</c:formatCode>
                <c:ptCount val="181"/>
                <c:pt idx="7">
                  <c:v>9.2857142857142865</c:v>
                </c:pt>
                <c:pt idx="8">
                  <c:v>11</c:v>
                </c:pt>
                <c:pt idx="9">
                  <c:v>13.285714285714286</c:v>
                </c:pt>
                <c:pt idx="10">
                  <c:v>15.428571428571429</c:v>
                </c:pt>
                <c:pt idx="11">
                  <c:v>20.142857142857142</c:v>
                </c:pt>
                <c:pt idx="12">
                  <c:v>24.857142857142858</c:v>
                </c:pt>
                <c:pt idx="13">
                  <c:v>30.714285714285715</c:v>
                </c:pt>
                <c:pt idx="14">
                  <c:v>40.428571428571431</c:v>
                </c:pt>
                <c:pt idx="15">
                  <c:v>50</c:v>
                </c:pt>
                <c:pt idx="16">
                  <c:v>60.571428571428569</c:v>
                </c:pt>
                <c:pt idx="17">
                  <c:v>71.428571428571431</c:v>
                </c:pt>
                <c:pt idx="18">
                  <c:v>90.857142857142861</c:v>
                </c:pt>
                <c:pt idx="19">
                  <c:v>110.71428571428571</c:v>
                </c:pt>
                <c:pt idx="20">
                  <c:v>138</c:v>
                </c:pt>
                <c:pt idx="21">
                  <c:v>176.28571428571428</c:v>
                </c:pt>
                <c:pt idx="22">
                  <c:v>211.71428571428572</c:v>
                </c:pt>
                <c:pt idx="23">
                  <c:v>238.71428571428572</c:v>
                </c:pt>
                <c:pt idx="24">
                  <c:v>267.28571428571428</c:v>
                </c:pt>
                <c:pt idx="25">
                  <c:v>320.57142857142856</c:v>
                </c:pt>
                <c:pt idx="26">
                  <c:v>363.42857142857144</c:v>
                </c:pt>
                <c:pt idx="27">
                  <c:v>401.57142857142856</c:v>
                </c:pt>
                <c:pt idx="28">
                  <c:v>421.71428571428572</c:v>
                </c:pt>
                <c:pt idx="29">
                  <c:v>460.85714285714283</c:v>
                </c:pt>
                <c:pt idx="30">
                  <c:v>469.14285714285717</c:v>
                </c:pt>
                <c:pt idx="31">
                  <c:v>469.14285714285717</c:v>
                </c:pt>
                <c:pt idx="32">
                  <c:v>461.71428571428572</c:v>
                </c:pt>
                <c:pt idx="33">
                  <c:v>442.14285714285717</c:v>
                </c:pt>
                <c:pt idx="34">
                  <c:v>420.71428571428572</c:v>
                </c:pt>
                <c:pt idx="35">
                  <c:v>401</c:v>
                </c:pt>
                <c:pt idx="36">
                  <c:v>361.57142857142856</c:v>
                </c:pt>
                <c:pt idx="37">
                  <c:v>341.57142857142856</c:v>
                </c:pt>
                <c:pt idx="38">
                  <c:v>329.57142857142856</c:v>
                </c:pt>
                <c:pt idx="39">
                  <c:v>302.14285714285717</c:v>
                </c:pt>
                <c:pt idx="40">
                  <c:v>281</c:v>
                </c:pt>
                <c:pt idx="41">
                  <c:v>256.28571428571428</c:v>
                </c:pt>
                <c:pt idx="42">
                  <c:v>232.57142857142858</c:v>
                </c:pt>
                <c:pt idx="43">
                  <c:v>209.42857142857142</c:v>
                </c:pt>
                <c:pt idx="44">
                  <c:v>200.14285714285714</c:v>
                </c:pt>
                <c:pt idx="45">
                  <c:v>187.14285714285714</c:v>
                </c:pt>
                <c:pt idx="46">
                  <c:v>161.85714285714286</c:v>
                </c:pt>
                <c:pt idx="47">
                  <c:v>157</c:v>
                </c:pt>
                <c:pt idx="48">
                  <c:v>145.42857142857142</c:v>
                </c:pt>
                <c:pt idx="49">
                  <c:v>133.28571428571428</c:v>
                </c:pt>
                <c:pt idx="50">
                  <c:v>126.28571428571429</c:v>
                </c:pt>
                <c:pt idx="51">
                  <c:v>117.28571428571429</c:v>
                </c:pt>
                <c:pt idx="52">
                  <c:v>107.85714285714286</c:v>
                </c:pt>
                <c:pt idx="53">
                  <c:v>101.42857142857143</c:v>
                </c:pt>
                <c:pt idx="54">
                  <c:v>88.857142857142861</c:v>
                </c:pt>
                <c:pt idx="55">
                  <c:v>83.285714285714292</c:v>
                </c:pt>
                <c:pt idx="56">
                  <c:v>79.714285714285708</c:v>
                </c:pt>
                <c:pt idx="57">
                  <c:v>68.571428571428569</c:v>
                </c:pt>
                <c:pt idx="58">
                  <c:v>64.857142857142861</c:v>
                </c:pt>
                <c:pt idx="59">
                  <c:v>60.714285714285715</c:v>
                </c:pt>
                <c:pt idx="60">
                  <c:v>53.428571428571431</c:v>
                </c:pt>
                <c:pt idx="61">
                  <c:v>51.714285714285715</c:v>
                </c:pt>
                <c:pt idx="62">
                  <c:v>47.714285714285715</c:v>
                </c:pt>
                <c:pt idx="63">
                  <c:v>42</c:v>
                </c:pt>
                <c:pt idx="64">
                  <c:v>39.857142857142854</c:v>
                </c:pt>
                <c:pt idx="65">
                  <c:v>36</c:v>
                </c:pt>
                <c:pt idx="66">
                  <c:v>36.142857142857146</c:v>
                </c:pt>
                <c:pt idx="67">
                  <c:v>35.142857142857146</c:v>
                </c:pt>
                <c:pt idx="68">
                  <c:v>29.285714285714285</c:v>
                </c:pt>
                <c:pt idx="69">
                  <c:v>28.571428571428573</c:v>
                </c:pt>
                <c:pt idx="70">
                  <c:v>27.285714285714285</c:v>
                </c:pt>
                <c:pt idx="71">
                  <c:v>27</c:v>
                </c:pt>
                <c:pt idx="72">
                  <c:v>26.857142857142858</c:v>
                </c:pt>
                <c:pt idx="73">
                  <c:v>24.142857142857142</c:v>
                </c:pt>
                <c:pt idx="74">
                  <c:v>22.857142857142858</c:v>
                </c:pt>
                <c:pt idx="75">
                  <c:v>21.714285714285715</c:v>
                </c:pt>
                <c:pt idx="76">
                  <c:v>19.285714285714285</c:v>
                </c:pt>
                <c:pt idx="77">
                  <c:v>17</c:v>
                </c:pt>
                <c:pt idx="78">
                  <c:v>14.571428571428571</c:v>
                </c:pt>
                <c:pt idx="79">
                  <c:v>13.571428571428571</c:v>
                </c:pt>
                <c:pt idx="80">
                  <c:v>13</c:v>
                </c:pt>
                <c:pt idx="81">
                  <c:v>11.285714285714286</c:v>
                </c:pt>
                <c:pt idx="82">
                  <c:v>11</c:v>
                </c:pt>
                <c:pt idx="83">
                  <c:v>9.7142857142857135</c:v>
                </c:pt>
                <c:pt idx="84">
                  <c:v>9.2857142857142865</c:v>
                </c:pt>
                <c:pt idx="85">
                  <c:v>9.2857142857142865</c:v>
                </c:pt>
                <c:pt idx="86">
                  <c:v>9.1428571428571423</c:v>
                </c:pt>
                <c:pt idx="87">
                  <c:v>8.4285714285714288</c:v>
                </c:pt>
                <c:pt idx="88">
                  <c:v>8.8571428571428577</c:v>
                </c:pt>
                <c:pt idx="89">
                  <c:v>8.8571428571428577</c:v>
                </c:pt>
                <c:pt idx="90">
                  <c:v>8.5714285714285712</c:v>
                </c:pt>
                <c:pt idx="91">
                  <c:v>8</c:v>
                </c:pt>
                <c:pt idx="92">
                  <c:v>7.8571428571428568</c:v>
                </c:pt>
                <c:pt idx="93">
                  <c:v>7.8571428571428568</c:v>
                </c:pt>
                <c:pt idx="94">
                  <c:v>8.1428571428571423</c:v>
                </c:pt>
                <c:pt idx="95">
                  <c:v>6.8571428571428568</c:v>
                </c:pt>
                <c:pt idx="96">
                  <c:v>7</c:v>
                </c:pt>
                <c:pt idx="97">
                  <c:v>6.1428571428571432</c:v>
                </c:pt>
                <c:pt idx="98">
                  <c:v>6.7142857142857144</c:v>
                </c:pt>
                <c:pt idx="99">
                  <c:v>6.1428571428571432</c:v>
                </c:pt>
                <c:pt idx="100">
                  <c:v>5.4285714285714288</c:v>
                </c:pt>
                <c:pt idx="101">
                  <c:v>4.8571428571428568</c:v>
                </c:pt>
                <c:pt idx="102">
                  <c:v>5</c:v>
                </c:pt>
                <c:pt idx="103">
                  <c:v>4.4285714285714288</c:v>
                </c:pt>
                <c:pt idx="104">
                  <c:v>4.4285714285714288</c:v>
                </c:pt>
                <c:pt idx="105">
                  <c:v>3.7142857142857144</c:v>
                </c:pt>
                <c:pt idx="106">
                  <c:v>3.7142857142857144</c:v>
                </c:pt>
                <c:pt idx="107">
                  <c:v>3.4285714285714284</c:v>
                </c:pt>
                <c:pt idx="108">
                  <c:v>3.4285714285714284</c:v>
                </c:pt>
                <c:pt idx="109">
                  <c:v>2.5714285714285716</c:v>
                </c:pt>
                <c:pt idx="110">
                  <c:v>2.4285714285714284</c:v>
                </c:pt>
                <c:pt idx="111">
                  <c:v>2.2857142857142856</c:v>
                </c:pt>
                <c:pt idx="112">
                  <c:v>2.2857142857142856</c:v>
                </c:pt>
                <c:pt idx="113">
                  <c:v>1.8571428571428572</c:v>
                </c:pt>
                <c:pt idx="114">
                  <c:v>2.1428571428571428</c:v>
                </c:pt>
                <c:pt idx="115">
                  <c:v>2.1428571428571428</c:v>
                </c:pt>
                <c:pt idx="116">
                  <c:v>2.7142857142857144</c:v>
                </c:pt>
                <c:pt idx="117">
                  <c:v>2.4285714285714284</c:v>
                </c:pt>
                <c:pt idx="118">
                  <c:v>2.5714285714285716</c:v>
                </c:pt>
                <c:pt idx="119">
                  <c:v>2.5714285714285716</c:v>
                </c:pt>
                <c:pt idx="120">
                  <c:v>2.2857142857142856</c:v>
                </c:pt>
                <c:pt idx="121">
                  <c:v>2.1428571428571428</c:v>
                </c:pt>
                <c:pt idx="122">
                  <c:v>2</c:v>
                </c:pt>
                <c:pt idx="123">
                  <c:v>1.5714285714285714</c:v>
                </c:pt>
                <c:pt idx="124">
                  <c:v>1.4285714285714286</c:v>
                </c:pt>
                <c:pt idx="125">
                  <c:v>1.2857142857142858</c:v>
                </c:pt>
                <c:pt idx="126">
                  <c:v>0.8571428571428571</c:v>
                </c:pt>
                <c:pt idx="127">
                  <c:v>1</c:v>
                </c:pt>
                <c:pt idx="128">
                  <c:v>0.7142857142857143</c:v>
                </c:pt>
                <c:pt idx="129">
                  <c:v>0.7142857142857143</c:v>
                </c:pt>
                <c:pt idx="130">
                  <c:v>0.8571428571428571</c:v>
                </c:pt>
                <c:pt idx="131">
                  <c:v>1</c:v>
                </c:pt>
                <c:pt idx="132">
                  <c:v>1</c:v>
                </c:pt>
                <c:pt idx="133">
                  <c:v>1.2857142857142858</c:v>
                </c:pt>
                <c:pt idx="134">
                  <c:v>1.2857142857142858</c:v>
                </c:pt>
                <c:pt idx="135">
                  <c:v>1.2857142857142858</c:v>
                </c:pt>
                <c:pt idx="136">
                  <c:v>1.2857142857142858</c:v>
                </c:pt>
                <c:pt idx="137">
                  <c:v>1.5714285714285714</c:v>
                </c:pt>
                <c:pt idx="138">
                  <c:v>1.4285714285714286</c:v>
                </c:pt>
                <c:pt idx="139">
                  <c:v>1.4285714285714286</c:v>
                </c:pt>
                <c:pt idx="140">
                  <c:v>1.1428571428571428</c:v>
                </c:pt>
                <c:pt idx="141">
                  <c:v>1.4285714285714286</c:v>
                </c:pt>
                <c:pt idx="142">
                  <c:v>1.8571428571428572</c:v>
                </c:pt>
                <c:pt idx="143">
                  <c:v>2.2857142857142856</c:v>
                </c:pt>
                <c:pt idx="144">
                  <c:v>2</c:v>
                </c:pt>
                <c:pt idx="145">
                  <c:v>2</c:v>
                </c:pt>
                <c:pt idx="146">
                  <c:v>2.2857142857142856</c:v>
                </c:pt>
                <c:pt idx="147">
                  <c:v>3.2857142857142856</c:v>
                </c:pt>
                <c:pt idx="148">
                  <c:v>3.2857142857142856</c:v>
                </c:pt>
                <c:pt idx="149">
                  <c:v>3.5714285714285716</c:v>
                </c:pt>
                <c:pt idx="150">
                  <c:v>3.2857142857142856</c:v>
                </c:pt>
                <c:pt idx="151">
                  <c:v>3.5714285714285716</c:v>
                </c:pt>
                <c:pt idx="152">
                  <c:v>4.2857142857142856</c:v>
                </c:pt>
                <c:pt idx="153">
                  <c:v>4.4285714285714288</c:v>
                </c:pt>
                <c:pt idx="154">
                  <c:v>5.1428571428571432</c:v>
                </c:pt>
                <c:pt idx="155">
                  <c:v>6</c:v>
                </c:pt>
                <c:pt idx="156">
                  <c:v>5.8571428571428568</c:v>
                </c:pt>
                <c:pt idx="157">
                  <c:v>6</c:v>
                </c:pt>
                <c:pt idx="158">
                  <c:v>6.7142857142857144</c:v>
                </c:pt>
                <c:pt idx="159">
                  <c:v>6.1428571428571432</c:v>
                </c:pt>
                <c:pt idx="160">
                  <c:v>6.4285714285714288</c:v>
                </c:pt>
                <c:pt idx="161">
                  <c:v>5.4285714285714288</c:v>
                </c:pt>
                <c:pt idx="162">
                  <c:v>5.5714285714285712</c:v>
                </c:pt>
                <c:pt idx="163">
                  <c:v>6.5714285714285712</c:v>
                </c:pt>
                <c:pt idx="164">
                  <c:v>8</c:v>
                </c:pt>
                <c:pt idx="165">
                  <c:v>8.7142857142857135</c:v>
                </c:pt>
                <c:pt idx="166">
                  <c:v>9.2857142857142865</c:v>
                </c:pt>
                <c:pt idx="167">
                  <c:v>10</c:v>
                </c:pt>
                <c:pt idx="168">
                  <c:v>10.571428571428571</c:v>
                </c:pt>
                <c:pt idx="169">
                  <c:v>10.571428571428571</c:v>
                </c:pt>
                <c:pt idx="170">
                  <c:v>10.142857142857142</c:v>
                </c:pt>
                <c:pt idx="171">
                  <c:v>9.7142857142857135</c:v>
                </c:pt>
                <c:pt idx="172">
                  <c:v>9.1428571428571423</c:v>
                </c:pt>
                <c:pt idx="173">
                  <c:v>9.1428571428571423</c:v>
                </c:pt>
                <c:pt idx="174">
                  <c:v>7.8571428571428568</c:v>
                </c:pt>
                <c:pt idx="175">
                  <c:v>7.5714285714285712</c:v>
                </c:pt>
                <c:pt idx="176">
                  <c:v>7</c:v>
                </c:pt>
                <c:pt idx="177">
                  <c:v>7.1428571428571432</c:v>
                </c:pt>
                <c:pt idx="178">
                  <c:v>5.8571428571428568</c:v>
                </c:pt>
                <c:pt idx="179">
                  <c:v>5.1428571428571432</c:v>
                </c:pt>
                <c:pt idx="180">
                  <c:v>5.4285714285714288</c:v>
                </c:pt>
              </c:numCache>
            </c:numRef>
          </c:val>
          <c:smooth val="0"/>
          <c:extLst>
            <c:ext xmlns:c16="http://schemas.microsoft.com/office/drawing/2014/chart" uri="{C3380CC4-5D6E-409C-BE32-E72D297353CC}">
              <c16:uniqueId val="{00000004-DA94-422E-AF12-46DE16073EAE}"/>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620"/>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100"/>
      </c:valAx>
      <c:spPr>
        <a:noFill/>
        <a:ln w="25400">
          <a:noFill/>
        </a:ln>
        <a:effectLst/>
      </c:spPr>
    </c:plotArea>
    <c:legend>
      <c:legendPos val="t"/>
      <c:layout>
        <c:manualLayout>
          <c:xMode val="edge"/>
          <c:yMode val="edge"/>
          <c:x val="0.62202791666666668"/>
          <c:y val="0.1131861111111111"/>
          <c:w val="0.35044541666666668"/>
          <c:h val="0.1128384722222222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sz="1800" b="1"/>
      </a:pPr>
      <a:endParaRPr lang="en-NL"/>
    </a:p>
  </c:txPr>
  <c:printSettings>
    <c:headerFooter/>
    <c:pageMargins b="0.75" l="0.7" r="0.7" t="0.75" header="0.3" footer="0.3"/>
    <c:pageSetup/>
  </c:printSettings>
  <c:userShapes r:id="rId3"/>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ysClr val="windowText" lastClr="000000">
                    <a:lumMod val="65000"/>
                    <a:lumOff val="35000"/>
                  </a:sysClr>
                </a:solidFill>
                <a:latin typeface="+mn-lt"/>
                <a:ea typeface="+mn-ea"/>
                <a:cs typeface="+mn-cs"/>
              </a:defRPr>
            </a:pPr>
            <a:r>
              <a:rPr lang="nl-NL" sz="2000">
                <a:solidFill>
                  <a:schemeClr val="bg2">
                    <a:lumMod val="50000"/>
                  </a:schemeClr>
                </a:solidFill>
              </a:rPr>
              <a:t>COVID-19 in The Netherlands</a:t>
            </a:r>
            <a:br>
              <a:rPr lang="nl-NL" sz="2000">
                <a:solidFill>
                  <a:schemeClr val="bg2">
                    <a:lumMod val="50000"/>
                  </a:schemeClr>
                </a:solidFill>
              </a:rPr>
            </a:br>
            <a:r>
              <a:rPr lang="nl-NL" sz="1400" b="0">
                <a:solidFill>
                  <a:schemeClr val="bg2">
                    <a:lumMod val="50000"/>
                  </a:schemeClr>
                </a:solidFill>
              </a:rPr>
              <a:t>New cases, hospitalizations,</a:t>
            </a:r>
            <a:r>
              <a:rPr lang="nl-NL" sz="1400" b="0" baseline="0">
                <a:solidFill>
                  <a:schemeClr val="bg2">
                    <a:lumMod val="50000"/>
                  </a:schemeClr>
                </a:solidFill>
              </a:rPr>
              <a:t> deceased</a:t>
            </a:r>
            <a:endParaRPr lang="en-NL" sz="2000" b="0">
              <a:effectLst/>
            </a:endParaRPr>
          </a:p>
        </c:rich>
      </c:tx>
      <c:layout>
        <c:manualLayout>
          <c:xMode val="edge"/>
          <c:yMode val="edge"/>
          <c:x val="0.2789948405155307"/>
          <c:y val="3.260722222222222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000" b="1"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730551581778999"/>
          <c:y val="0.12922388888888889"/>
          <c:w val="0.86883412475087018"/>
          <c:h val="0.77418034532812841"/>
        </c:manualLayout>
      </c:layout>
      <c:barChart>
        <c:barDir val="col"/>
        <c:grouping val="clustered"/>
        <c:varyColors val="0"/>
        <c:ser>
          <c:idx val="3"/>
          <c:order val="0"/>
          <c:tx>
            <c:strRef>
              <c:f>'Official - RIVM (2)'!$F$3</c:f>
              <c:strCache>
                <c:ptCount val="1"/>
                <c:pt idx="0">
                  <c:v>New Cases</c:v>
                </c:pt>
              </c:strCache>
            </c:strRef>
          </c:tx>
          <c:spPr>
            <a:solidFill>
              <a:schemeClr val="accent1">
                <a:lumMod val="40000"/>
                <a:lumOff val="60000"/>
              </a:schemeClr>
            </a:solidFill>
            <a:ln>
              <a:noFill/>
            </a:ln>
            <a:effectLst/>
          </c:spPr>
          <c:invertIfNegative val="0"/>
          <c:dPt>
            <c:idx val="25"/>
            <c:invertIfNegative val="0"/>
            <c:bubble3D val="0"/>
            <c:spPr>
              <a:solidFill>
                <a:schemeClr val="accent6">
                  <a:lumMod val="75000"/>
                </a:schemeClr>
              </a:solidFill>
              <a:ln>
                <a:noFill/>
              </a:ln>
              <a:effectLst/>
            </c:spPr>
            <c:extLst>
              <c:ext xmlns:c16="http://schemas.microsoft.com/office/drawing/2014/chart" uri="{C3380CC4-5D6E-409C-BE32-E72D297353CC}">
                <c16:uniqueId val="{00000001-5B6A-483A-BCC9-838C561A5CAE}"/>
              </c:ext>
            </c:extLst>
          </c:dPt>
          <c:dLbls>
            <c:dLbl>
              <c:idx val="25"/>
              <c:layout>
                <c:manualLayout>
                  <c:x val="-7.0555555555555594E-2"/>
                  <c:y val="-7.937500000000007E-2"/>
                </c:manualLayout>
              </c:layout>
              <c:tx>
                <c:rich>
                  <a:bodyPr rot="0" spcFirstLastPara="1" vertOverflow="clip" horzOverflow="clip" vert="horz" wrap="square" lIns="38100" tIns="19050" rIns="38100" bIns="19050" anchor="ctr" anchorCtr="1">
                    <a:spAutoFit/>
                  </a:bodyPr>
                  <a:lstStyle/>
                  <a:p>
                    <a:pPr>
                      <a:defRPr sz="1800" b="1" i="0" u="none" strike="noStrike" kern="1200" baseline="0">
                        <a:solidFill>
                          <a:schemeClr val="dk1">
                            <a:lumMod val="65000"/>
                            <a:lumOff val="35000"/>
                          </a:schemeClr>
                        </a:solidFill>
                        <a:latin typeface="+mn-lt"/>
                        <a:ea typeface="+mn-ea"/>
                        <a:cs typeface="+mn-cs"/>
                      </a:defRPr>
                    </a:pPr>
                    <a:r>
                      <a:rPr lang="en-US" baseline="0"/>
                      <a:t>Lockdown</a:t>
                    </a:r>
                    <a:endParaRPr lang="en-US"/>
                  </a:p>
                </c:rich>
              </c:tx>
              <c:spPr>
                <a:solidFill>
                  <a:srgbClr val="E7E6E6">
                    <a:lumMod val="75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dk1">
                          <a:lumMod val="65000"/>
                          <a:lumOff val="35000"/>
                        </a:schemeClr>
                      </a:solidFill>
                      <a:latin typeface="+mn-lt"/>
                      <a:ea typeface="+mn-ea"/>
                      <a:cs typeface="+mn-cs"/>
                    </a:defRPr>
                  </a:pPr>
                  <a:endParaRPr lang="en-NL"/>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DataLabelsRange val="0"/>
                </c:ext>
                <c:ext xmlns:c16="http://schemas.microsoft.com/office/drawing/2014/chart" uri="{C3380CC4-5D6E-409C-BE32-E72D297353CC}">
                  <c16:uniqueId val="{00000001-5B6A-483A-BCC9-838C561A5CA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800" b="1" i="0" u="none" strike="noStrike" kern="1200" baseline="0">
                    <a:solidFill>
                      <a:schemeClr val="dk1">
                        <a:lumMod val="65000"/>
                        <a:lumOff val="3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167"/>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13/06/2020</c:v>
              </c:pt>
              <c:pt idx="101">
                <c:v>14/06/2020</c:v>
              </c:pt>
              <c:pt idx="102">
                <c:v>15/06/2020</c:v>
              </c:pt>
              <c:pt idx="103">
                <c:v>16/06/2020</c:v>
              </c:pt>
              <c:pt idx="104">
                <c:v>17/06/2020</c:v>
              </c:pt>
              <c:pt idx="105">
                <c:v>18/06/2020</c:v>
              </c:pt>
              <c:pt idx="106">
                <c:v>19/06/2020</c:v>
              </c:pt>
              <c:pt idx="107">
                <c:v>20/06/2020</c:v>
              </c:pt>
              <c:pt idx="108">
                <c:v>21/06/2020</c:v>
              </c:pt>
              <c:pt idx="109">
                <c:v>22/06/2020</c:v>
              </c:pt>
              <c:pt idx="110">
                <c:v>23/06/2020</c:v>
              </c:pt>
              <c:pt idx="111">
                <c:v>24/06/2020</c:v>
              </c:pt>
              <c:pt idx="112">
                <c:v>25/06/2020</c:v>
              </c:pt>
              <c:pt idx="113">
                <c:v>26/06/2020</c:v>
              </c:pt>
              <c:pt idx="114">
                <c:v>27/06/2020</c:v>
              </c:pt>
              <c:pt idx="115">
                <c:v>28/06/2020</c:v>
              </c:pt>
              <c:pt idx="116">
                <c:v>29/06/2020</c:v>
              </c:pt>
              <c:pt idx="117">
                <c:v>30/06/2020</c:v>
              </c:pt>
              <c:pt idx="118">
                <c:v>01/07/2020</c:v>
              </c:pt>
              <c:pt idx="119">
                <c:v>02/07/2020</c:v>
              </c:pt>
              <c:pt idx="120">
                <c:v>03/07/2020</c:v>
              </c:pt>
              <c:pt idx="121">
                <c:v>04/07/2020</c:v>
              </c:pt>
              <c:pt idx="122">
                <c:v>05/07/2020</c:v>
              </c:pt>
              <c:pt idx="123">
                <c:v>06/07/2020</c:v>
              </c:pt>
              <c:pt idx="124">
                <c:v>07/07/2020</c:v>
              </c:pt>
              <c:pt idx="125">
                <c:v>08/07/2020</c:v>
              </c:pt>
              <c:pt idx="126">
                <c:v>09/07/2020</c:v>
              </c:pt>
              <c:pt idx="127">
                <c:v>10/07/2020</c:v>
              </c:pt>
              <c:pt idx="128">
                <c:v>11/07/2020</c:v>
              </c:pt>
              <c:pt idx="129">
                <c:v>12/07/2020</c:v>
              </c:pt>
              <c:pt idx="130">
                <c:v>13/07/2020</c:v>
              </c:pt>
              <c:pt idx="131">
                <c:v>14/07/2020</c:v>
              </c:pt>
              <c:pt idx="132">
                <c:v>15/07/2020</c:v>
              </c:pt>
              <c:pt idx="133">
                <c:v>18/07/2020</c:v>
              </c:pt>
              <c:pt idx="134">
                <c:v>19/07/2020</c:v>
              </c:pt>
              <c:pt idx="135">
                <c:v>20/07/2020</c:v>
              </c:pt>
              <c:pt idx="136">
                <c:v>21/07/2020</c:v>
              </c:pt>
              <c:pt idx="137">
                <c:v>22/07/2020</c:v>
              </c:pt>
              <c:pt idx="138">
                <c:v>23/07/2020</c:v>
              </c:pt>
              <c:pt idx="139">
                <c:v>24/07/2020</c:v>
              </c:pt>
              <c:pt idx="140">
                <c:v>25/07/2020</c:v>
              </c:pt>
              <c:pt idx="141">
                <c:v>26/07/2020</c:v>
              </c:pt>
              <c:pt idx="142">
                <c:v>27/07/2020</c:v>
              </c:pt>
              <c:pt idx="143">
                <c:v>28/07/2020</c:v>
              </c:pt>
              <c:pt idx="144">
                <c:v>29/07/2020</c:v>
              </c:pt>
              <c:pt idx="145">
                <c:v>30/07/2020</c:v>
              </c:pt>
              <c:pt idx="146">
                <c:v>31/07/2020</c:v>
              </c:pt>
              <c:pt idx="147">
                <c:v>01/08/2020</c:v>
              </c:pt>
              <c:pt idx="148">
                <c:v>02/08/2020</c:v>
              </c:pt>
              <c:pt idx="149">
                <c:v>03/08/2020</c:v>
              </c:pt>
              <c:pt idx="150">
                <c:v>04/08/2020</c:v>
              </c:pt>
              <c:pt idx="151">
                <c:v>05/08/2020</c:v>
              </c:pt>
              <c:pt idx="152">
                <c:v>06/08/2020</c:v>
              </c:pt>
              <c:pt idx="153">
                <c:v>07/08/2020</c:v>
              </c:pt>
              <c:pt idx="154">
                <c:v>08/08/2020</c:v>
              </c:pt>
              <c:pt idx="155">
                <c:v>09/08/2020</c:v>
              </c:pt>
              <c:pt idx="156">
                <c:v>10/08/2020</c:v>
              </c:pt>
              <c:pt idx="157">
                <c:v>11/08/2020</c:v>
              </c:pt>
              <c:pt idx="158">
                <c:v>12/08/2020</c:v>
              </c:pt>
              <c:pt idx="159">
                <c:v>13/08/2020</c:v>
              </c:pt>
              <c:pt idx="160">
                <c:v>14/08/2020</c:v>
              </c:pt>
              <c:pt idx="161">
                <c:v>15/08/2020</c:v>
              </c:pt>
              <c:pt idx="162">
                <c:v>16/08/2020</c:v>
              </c:pt>
              <c:pt idx="163">
                <c:v>17/08/2020</c:v>
              </c:pt>
              <c:pt idx="164">
                <c:v>18/08/2020</c:v>
              </c:pt>
              <c:pt idx="165">
                <c:v>19/08/2020</c:v>
              </c:pt>
              <c:pt idx="166">
                <c:v>20/08/2020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(2)'!$I$4:$I$200</c15:sqref>
                  </c15:fullRef>
                </c:ext>
              </c:extLst>
              <c:f>('Official - RIVM (2)'!$I$4:$I$103,'Official - RIVM (2)'!$I$111:$I$143,'Official - RIVM (2)'!$I$146:$I$179)</c:f>
              <c:numCache>
                <c:formatCode>#,##0</c:formatCode>
                <c:ptCount val="167"/>
                <c:pt idx="0">
                  <c:v>3</c:v>
                </c:pt>
                <c:pt idx="1">
                  <c:v>4</c:v>
                </c:pt>
                <c:pt idx="2">
                  <c:v>13</c:v>
                </c:pt>
                <c:pt idx="3">
                  <c:v>13</c:v>
                </c:pt>
                <c:pt idx="4">
                  <c:v>47</c:v>
                </c:pt>
                <c:pt idx="5">
                  <c:v>40</c:v>
                </c:pt>
                <c:pt idx="6">
                  <c:v>41</c:v>
                </c:pt>
                <c:pt idx="7">
                  <c:v>41</c:v>
                </c:pt>
                <c:pt idx="8">
                  <c:v>32</c:v>
                </c:pt>
                <c:pt idx="9">
                  <c:v>45</c:v>
                </c:pt>
                <c:pt idx="10">
                  <c:v>72</c:v>
                </c:pt>
                <c:pt idx="11">
                  <c:v>78</c:v>
                </c:pt>
                <c:pt idx="12">
                  <c:v>137</c:v>
                </c:pt>
                <c:pt idx="13">
                  <c:v>168</c:v>
                </c:pt>
                <c:pt idx="14">
                  <c:v>186</c:v>
                </c:pt>
                <c:pt idx="15">
                  <c:v>222</c:v>
                </c:pt>
                <c:pt idx="16">
                  <c:v>222</c:v>
                </c:pt>
                <c:pt idx="17">
                  <c:v>234</c:v>
                </c:pt>
                <c:pt idx="18">
                  <c:v>271</c:v>
                </c:pt>
                <c:pt idx="19">
                  <c:v>371</c:v>
                </c:pt>
                <c:pt idx="20">
                  <c:v>458</c:v>
                </c:pt>
                <c:pt idx="21">
                  <c:v>514</c:v>
                </c:pt>
                <c:pt idx="22">
                  <c:v>696</c:v>
                </c:pt>
                <c:pt idx="23">
                  <c:v>668</c:v>
                </c:pt>
                <c:pt idx="24">
                  <c:v>540</c:v>
                </c:pt>
                <c:pt idx="25">
                  <c:v>619</c:v>
                </c:pt>
                <c:pt idx="26">
                  <c:v>1120</c:v>
                </c:pt>
                <c:pt idx="27">
                  <c:v>1049</c:v>
                </c:pt>
                <c:pt idx="28">
                  <c:v>1050</c:v>
                </c:pt>
                <c:pt idx="29">
                  <c:v>1177</c:v>
                </c:pt>
                <c:pt idx="30">
                  <c:v>985</c:v>
                </c:pt>
                <c:pt idx="31">
                  <c:v>746</c:v>
                </c:pt>
                <c:pt idx="32">
                  <c:v>805</c:v>
                </c:pt>
                <c:pt idx="33">
                  <c:v>1124</c:v>
                </c:pt>
                <c:pt idx="34">
                  <c:v>1042</c:v>
                </c:pt>
                <c:pt idx="35">
                  <c:v>1028</c:v>
                </c:pt>
                <c:pt idx="36">
                  <c:v>1221</c:v>
                </c:pt>
                <c:pt idx="37">
                  <c:v>1096</c:v>
                </c:pt>
                <c:pt idx="38">
                  <c:v>857</c:v>
                </c:pt>
                <c:pt idx="39">
                  <c:v>773</c:v>
                </c:pt>
                <c:pt idx="40">
                  <c:v>1089</c:v>
                </c:pt>
                <c:pt idx="41">
                  <c:v>1344</c:v>
                </c:pt>
                <c:pt idx="42">
                  <c:v>1314</c:v>
                </c:pt>
                <c:pt idx="43">
                  <c:v>1394</c:v>
                </c:pt>
                <c:pt idx="44">
                  <c:v>1055</c:v>
                </c:pt>
                <c:pt idx="45">
                  <c:v>823</c:v>
                </c:pt>
                <c:pt idx="46">
                  <c:v>756</c:v>
                </c:pt>
                <c:pt idx="47">
                  <c:v>814</c:v>
                </c:pt>
                <c:pt idx="48">
                  <c:v>1114</c:v>
                </c:pt>
                <c:pt idx="49">
                  <c:v>1168</c:v>
                </c:pt>
                <c:pt idx="50">
                  <c:v>1276</c:v>
                </c:pt>
                <c:pt idx="51">
                  <c:v>994</c:v>
                </c:pt>
                <c:pt idx="52">
                  <c:v>623</c:v>
                </c:pt>
                <c:pt idx="53">
                  <c:v>585</c:v>
                </c:pt>
                <c:pt idx="54">
                  <c:v>712</c:v>
                </c:pt>
                <c:pt idx="55">
                  <c:v>971</c:v>
                </c:pt>
                <c:pt idx="56">
                  <c:v>796</c:v>
                </c:pt>
                <c:pt idx="57">
                  <c:v>661</c:v>
                </c:pt>
                <c:pt idx="58">
                  <c:v>574</c:v>
                </c:pt>
                <c:pt idx="59">
                  <c:v>379</c:v>
                </c:pt>
                <c:pt idx="60">
                  <c:v>175</c:v>
                </c:pt>
                <c:pt idx="61">
                  <c:v>393</c:v>
                </c:pt>
                <c:pt idx="62">
                  <c:v>458</c:v>
                </c:pt>
                <c:pt idx="63">
                  <c:v>506</c:v>
                </c:pt>
                <c:pt idx="64">
                  <c:v>491</c:v>
                </c:pt>
                <c:pt idx="65">
                  <c:v>311</c:v>
                </c:pt>
                <c:pt idx="66">
                  <c:v>175</c:v>
                </c:pt>
                <c:pt idx="67">
                  <c:v>284</c:v>
                </c:pt>
                <c:pt idx="68">
                  <c:v>250</c:v>
                </c:pt>
                <c:pt idx="69">
                  <c:v>299</c:v>
                </c:pt>
                <c:pt idx="70">
                  <c:v>298</c:v>
                </c:pt>
                <c:pt idx="71">
                  <c:v>327</c:v>
                </c:pt>
                <c:pt idx="72">
                  <c:v>252</c:v>
                </c:pt>
                <c:pt idx="73">
                  <c:v>152</c:v>
                </c:pt>
                <c:pt idx="74">
                  <c:v>169</c:v>
                </c:pt>
                <c:pt idx="75">
                  <c:v>218</c:v>
                </c:pt>
                <c:pt idx="76">
                  <c:v>294</c:v>
                </c:pt>
                <c:pt idx="77">
                  <c:v>184</c:v>
                </c:pt>
                <c:pt idx="78">
                  <c:v>210</c:v>
                </c:pt>
                <c:pt idx="79">
                  <c:v>157</c:v>
                </c:pt>
                <c:pt idx="80">
                  <c:v>113</c:v>
                </c:pt>
                <c:pt idx="81">
                  <c:v>103</c:v>
                </c:pt>
                <c:pt idx="82">
                  <c:v>180</c:v>
                </c:pt>
                <c:pt idx="83">
                  <c:v>294</c:v>
                </c:pt>
                <c:pt idx="84">
                  <c:v>193</c:v>
                </c:pt>
                <c:pt idx="85">
                  <c:v>195</c:v>
                </c:pt>
                <c:pt idx="86">
                  <c:v>203</c:v>
                </c:pt>
                <c:pt idx="87">
                  <c:v>150</c:v>
                </c:pt>
                <c:pt idx="88">
                  <c:v>125</c:v>
                </c:pt>
                <c:pt idx="89">
                  <c:v>173</c:v>
                </c:pt>
                <c:pt idx="90">
                  <c:v>191</c:v>
                </c:pt>
                <c:pt idx="91">
                  <c:v>206</c:v>
                </c:pt>
                <c:pt idx="92">
                  <c:v>165</c:v>
                </c:pt>
                <c:pt idx="93">
                  <c:v>170</c:v>
                </c:pt>
                <c:pt idx="94">
                  <c:v>97</c:v>
                </c:pt>
                <c:pt idx="95">
                  <c:v>99</c:v>
                </c:pt>
                <c:pt idx="96">
                  <c:v>122</c:v>
                </c:pt>
                <c:pt idx="97">
                  <c:v>186</c:v>
                </c:pt>
                <c:pt idx="98">
                  <c:v>261</c:v>
                </c:pt>
                <c:pt idx="99">
                  <c:v>222</c:v>
                </c:pt>
                <c:pt idx="100">
                  <c:v>131</c:v>
                </c:pt>
                <c:pt idx="101">
                  <c:v>148</c:v>
                </c:pt>
                <c:pt idx="102">
                  <c:v>129</c:v>
                </c:pt>
                <c:pt idx="103">
                  <c:v>118</c:v>
                </c:pt>
                <c:pt idx="104">
                  <c:v>137</c:v>
                </c:pt>
                <c:pt idx="105">
                  <c:v>83</c:v>
                </c:pt>
                <c:pt idx="106">
                  <c:v>101</c:v>
                </c:pt>
                <c:pt idx="107">
                  <c:v>98</c:v>
                </c:pt>
                <c:pt idx="108">
                  <c:v>57</c:v>
                </c:pt>
                <c:pt idx="109">
                  <c:v>71</c:v>
                </c:pt>
                <c:pt idx="110">
                  <c:v>75</c:v>
                </c:pt>
                <c:pt idx="111">
                  <c:v>112</c:v>
                </c:pt>
                <c:pt idx="112">
                  <c:v>83</c:v>
                </c:pt>
                <c:pt idx="113">
                  <c:v>68</c:v>
                </c:pt>
                <c:pt idx="114">
                  <c:v>81</c:v>
                </c:pt>
                <c:pt idx="115">
                  <c:v>68</c:v>
                </c:pt>
                <c:pt idx="116">
                  <c:v>50</c:v>
                </c:pt>
                <c:pt idx="117">
                  <c:v>57</c:v>
                </c:pt>
                <c:pt idx="118">
                  <c:v>74</c:v>
                </c:pt>
                <c:pt idx="119">
                  <c:v>75</c:v>
                </c:pt>
                <c:pt idx="120">
                  <c:v>59</c:v>
                </c:pt>
                <c:pt idx="121">
                  <c:v>78</c:v>
                </c:pt>
                <c:pt idx="122">
                  <c:v>43</c:v>
                </c:pt>
                <c:pt idx="123">
                  <c:v>41</c:v>
                </c:pt>
                <c:pt idx="124">
                  <c:v>49</c:v>
                </c:pt>
                <c:pt idx="125">
                  <c:v>57</c:v>
                </c:pt>
                <c:pt idx="126">
                  <c:v>62</c:v>
                </c:pt>
                <c:pt idx="127">
                  <c:v>98</c:v>
                </c:pt>
                <c:pt idx="128">
                  <c:v>74</c:v>
                </c:pt>
                <c:pt idx="129">
                  <c:v>88</c:v>
                </c:pt>
                <c:pt idx="130">
                  <c:v>102</c:v>
                </c:pt>
                <c:pt idx="131">
                  <c:v>95</c:v>
                </c:pt>
                <c:pt idx="132">
                  <c:v>151</c:v>
                </c:pt>
                <c:pt idx="133">
                  <c:v>134</c:v>
                </c:pt>
                <c:pt idx="134">
                  <c:v>153</c:v>
                </c:pt>
                <c:pt idx="135">
                  <c:v>180</c:v>
                </c:pt>
                <c:pt idx="136">
                  <c:v>166</c:v>
                </c:pt>
                <c:pt idx="137">
                  <c:v>141</c:v>
                </c:pt>
                <c:pt idx="138">
                  <c:v>218</c:v>
                </c:pt>
                <c:pt idx="139">
                  <c:v>188</c:v>
                </c:pt>
                <c:pt idx="140">
                  <c:v>193</c:v>
                </c:pt>
                <c:pt idx="141">
                  <c:v>201</c:v>
                </c:pt>
                <c:pt idx="142">
                  <c:v>202</c:v>
                </c:pt>
                <c:pt idx="143">
                  <c:v>234</c:v>
                </c:pt>
                <c:pt idx="144">
                  <c:v>345</c:v>
                </c:pt>
                <c:pt idx="145">
                  <c:v>343</c:v>
                </c:pt>
                <c:pt idx="146">
                  <c:v>552</c:v>
                </c:pt>
                <c:pt idx="147">
                  <c:v>365</c:v>
                </c:pt>
                <c:pt idx="148">
                  <c:v>335</c:v>
                </c:pt>
                <c:pt idx="149">
                  <c:v>472</c:v>
                </c:pt>
                <c:pt idx="150">
                  <c:v>488</c:v>
                </c:pt>
                <c:pt idx="151">
                  <c:v>671</c:v>
                </c:pt>
                <c:pt idx="152">
                  <c:v>538</c:v>
                </c:pt>
                <c:pt idx="153">
                  <c:v>560</c:v>
                </c:pt>
                <c:pt idx="154">
                  <c:v>624</c:v>
                </c:pt>
                <c:pt idx="155">
                  <c:v>568</c:v>
                </c:pt>
                <c:pt idx="156">
                  <c:v>525</c:v>
                </c:pt>
                <c:pt idx="157">
                  <c:v>680</c:v>
                </c:pt>
                <c:pt idx="158">
                  <c:v>602</c:v>
                </c:pt>
                <c:pt idx="159">
                  <c:v>686</c:v>
                </c:pt>
                <c:pt idx="160">
                  <c:v>590</c:v>
                </c:pt>
                <c:pt idx="161">
                  <c:v>544</c:v>
                </c:pt>
                <c:pt idx="162">
                  <c:v>436</c:v>
                </c:pt>
                <c:pt idx="163">
                  <c:v>431</c:v>
                </c:pt>
                <c:pt idx="164">
                  <c:v>563</c:v>
                </c:pt>
                <c:pt idx="165">
                  <c:v>572</c:v>
                </c:pt>
                <c:pt idx="166">
                  <c:v>500</c:v>
                </c:pt>
              </c:numCache>
            </c:numRef>
          </c:val>
          <c:extLst>
            <c:ext xmlns:c16="http://schemas.microsoft.com/office/drawing/2014/chart" uri="{C3380CC4-5D6E-409C-BE32-E72D297353CC}">
              <c16:uniqueId val="{00000002-5B6A-483A-BCC9-838C561A5CAE}"/>
            </c:ext>
          </c:extLst>
        </c:ser>
        <c:ser>
          <c:idx val="0"/>
          <c:order val="1"/>
          <c:tx>
            <c:strRef>
              <c:f>'Official - RIVM (2)'!$R$3</c:f>
              <c:strCache>
                <c:ptCount val="1"/>
                <c:pt idx="0">
                  <c:v>Hospitalized</c:v>
                </c:pt>
              </c:strCache>
            </c:strRef>
          </c:tx>
          <c:spPr>
            <a:solidFill>
              <a:schemeClr val="accent2">
                <a:lumMod val="60000"/>
                <a:lumOff val="40000"/>
              </a:schemeClr>
            </a:solidFill>
            <a:ln>
              <a:noFill/>
            </a:ln>
            <a:effectLst/>
          </c:spPr>
          <c:invertIfNegative val="0"/>
          <c:dPt>
            <c:idx val="25"/>
            <c:invertIfNegative val="0"/>
            <c:bubble3D val="0"/>
            <c:spPr>
              <a:solidFill>
                <a:schemeClr val="accent6">
                  <a:lumMod val="75000"/>
                </a:schemeClr>
              </a:solidFill>
              <a:ln>
                <a:noFill/>
              </a:ln>
              <a:effectLst/>
            </c:spPr>
            <c:extLst>
              <c:ext xmlns:c16="http://schemas.microsoft.com/office/drawing/2014/chart" uri="{C3380CC4-5D6E-409C-BE32-E72D297353CC}">
                <c16:uniqueId val="{00000004-5B6A-483A-BCC9-838C561A5CAE}"/>
              </c:ext>
            </c:extLst>
          </c:dPt>
          <c:cat>
            <c:strLit>
              <c:ptCount val="167"/>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13/06/2020</c:v>
              </c:pt>
              <c:pt idx="101">
                <c:v>14/06/2020</c:v>
              </c:pt>
              <c:pt idx="102">
                <c:v>15/06/2020</c:v>
              </c:pt>
              <c:pt idx="103">
                <c:v>16/06/2020</c:v>
              </c:pt>
              <c:pt idx="104">
                <c:v>17/06/2020</c:v>
              </c:pt>
              <c:pt idx="105">
                <c:v>18/06/2020</c:v>
              </c:pt>
              <c:pt idx="106">
                <c:v>19/06/2020</c:v>
              </c:pt>
              <c:pt idx="107">
                <c:v>20/06/2020</c:v>
              </c:pt>
              <c:pt idx="108">
                <c:v>21/06/2020</c:v>
              </c:pt>
              <c:pt idx="109">
                <c:v>22/06/2020</c:v>
              </c:pt>
              <c:pt idx="110">
                <c:v>23/06/2020</c:v>
              </c:pt>
              <c:pt idx="111">
                <c:v>24/06/2020</c:v>
              </c:pt>
              <c:pt idx="112">
                <c:v>25/06/2020</c:v>
              </c:pt>
              <c:pt idx="113">
                <c:v>26/06/2020</c:v>
              </c:pt>
              <c:pt idx="114">
                <c:v>27/06/2020</c:v>
              </c:pt>
              <c:pt idx="115">
                <c:v>28/06/2020</c:v>
              </c:pt>
              <c:pt idx="116">
                <c:v>29/06/2020</c:v>
              </c:pt>
              <c:pt idx="117">
                <c:v>30/06/2020</c:v>
              </c:pt>
              <c:pt idx="118">
                <c:v>01/07/2020</c:v>
              </c:pt>
              <c:pt idx="119">
                <c:v>02/07/2020</c:v>
              </c:pt>
              <c:pt idx="120">
                <c:v>03/07/2020</c:v>
              </c:pt>
              <c:pt idx="121">
                <c:v>04/07/2020</c:v>
              </c:pt>
              <c:pt idx="122">
                <c:v>05/07/2020</c:v>
              </c:pt>
              <c:pt idx="123">
                <c:v>06/07/2020</c:v>
              </c:pt>
              <c:pt idx="124">
                <c:v>07/07/2020</c:v>
              </c:pt>
              <c:pt idx="125">
                <c:v>08/07/2020</c:v>
              </c:pt>
              <c:pt idx="126">
                <c:v>09/07/2020</c:v>
              </c:pt>
              <c:pt idx="127">
                <c:v>10/07/2020</c:v>
              </c:pt>
              <c:pt idx="128">
                <c:v>11/07/2020</c:v>
              </c:pt>
              <c:pt idx="129">
                <c:v>12/07/2020</c:v>
              </c:pt>
              <c:pt idx="130">
                <c:v>13/07/2020</c:v>
              </c:pt>
              <c:pt idx="131">
                <c:v>14/07/2020</c:v>
              </c:pt>
              <c:pt idx="132">
                <c:v>15/07/2020</c:v>
              </c:pt>
              <c:pt idx="133">
                <c:v>18/07/2020</c:v>
              </c:pt>
              <c:pt idx="134">
                <c:v>19/07/2020</c:v>
              </c:pt>
              <c:pt idx="135">
                <c:v>20/07/2020</c:v>
              </c:pt>
              <c:pt idx="136">
                <c:v>21/07/2020</c:v>
              </c:pt>
              <c:pt idx="137">
                <c:v>22/07/2020</c:v>
              </c:pt>
              <c:pt idx="138">
                <c:v>23/07/2020</c:v>
              </c:pt>
              <c:pt idx="139">
                <c:v>24/07/2020</c:v>
              </c:pt>
              <c:pt idx="140">
                <c:v>25/07/2020</c:v>
              </c:pt>
              <c:pt idx="141">
                <c:v>26/07/2020</c:v>
              </c:pt>
              <c:pt idx="142">
                <c:v>27/07/2020</c:v>
              </c:pt>
              <c:pt idx="143">
                <c:v>28/07/2020</c:v>
              </c:pt>
              <c:pt idx="144">
                <c:v>29/07/2020</c:v>
              </c:pt>
              <c:pt idx="145">
                <c:v>30/07/2020</c:v>
              </c:pt>
              <c:pt idx="146">
                <c:v>31/07/2020</c:v>
              </c:pt>
              <c:pt idx="147">
                <c:v>01/08/2020</c:v>
              </c:pt>
              <c:pt idx="148">
                <c:v>02/08/2020</c:v>
              </c:pt>
              <c:pt idx="149">
                <c:v>03/08/2020</c:v>
              </c:pt>
              <c:pt idx="150">
                <c:v>04/08/2020</c:v>
              </c:pt>
              <c:pt idx="151">
                <c:v>05/08/2020</c:v>
              </c:pt>
              <c:pt idx="152">
                <c:v>06/08/2020</c:v>
              </c:pt>
              <c:pt idx="153">
                <c:v>07/08/2020</c:v>
              </c:pt>
              <c:pt idx="154">
                <c:v>08/08/2020</c:v>
              </c:pt>
              <c:pt idx="155">
                <c:v>09/08/2020</c:v>
              </c:pt>
              <c:pt idx="156">
                <c:v>10/08/2020</c:v>
              </c:pt>
              <c:pt idx="157">
                <c:v>11/08/2020</c:v>
              </c:pt>
              <c:pt idx="158">
                <c:v>12/08/2020</c:v>
              </c:pt>
              <c:pt idx="159">
                <c:v>13/08/2020</c:v>
              </c:pt>
              <c:pt idx="160">
                <c:v>14/08/2020</c:v>
              </c:pt>
              <c:pt idx="161">
                <c:v>15/08/2020</c:v>
              </c:pt>
              <c:pt idx="162">
                <c:v>16/08/2020</c:v>
              </c:pt>
              <c:pt idx="163">
                <c:v>17/08/2020</c:v>
              </c:pt>
              <c:pt idx="164">
                <c:v>18/08/2020</c:v>
              </c:pt>
              <c:pt idx="165">
                <c:v>19/08/2020</c:v>
              </c:pt>
              <c:pt idx="166">
                <c:v>20/08/2020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(2)'!$V$4:$V$200</c15:sqref>
                  </c15:fullRef>
                </c:ext>
              </c:extLst>
              <c:f>('Official - RIVM (2)'!$V$4:$V$103,'Official - RIVM (2)'!$V$111:$V$143,'Official - RIVM (2)'!$V$146:$V$179)</c:f>
              <c:numCache>
                <c:formatCode>#,##0</c:formatCode>
                <c:ptCount val="167"/>
                <c:pt idx="0">
                  <c:v>1</c:v>
                </c:pt>
                <c:pt idx="1">
                  <c:v>8</c:v>
                </c:pt>
                <c:pt idx="2">
                  <c:v>1</c:v>
                </c:pt>
                <c:pt idx="3">
                  <c:v>10</c:v>
                </c:pt>
                <c:pt idx="4">
                  <c:v>14</c:v>
                </c:pt>
                <c:pt idx="5">
                  <c:v>6</c:v>
                </c:pt>
                <c:pt idx="6">
                  <c:v>13</c:v>
                </c:pt>
                <c:pt idx="7">
                  <c:v>13</c:v>
                </c:pt>
                <c:pt idx="8">
                  <c:v>20</c:v>
                </c:pt>
                <c:pt idx="9">
                  <c:v>17</c:v>
                </c:pt>
                <c:pt idx="10">
                  <c:v>25</c:v>
                </c:pt>
                <c:pt idx="11">
                  <c:v>47</c:v>
                </c:pt>
                <c:pt idx="12">
                  <c:v>39</c:v>
                </c:pt>
                <c:pt idx="13">
                  <c:v>54</c:v>
                </c:pt>
                <c:pt idx="14">
                  <c:v>81</c:v>
                </c:pt>
                <c:pt idx="15">
                  <c:v>87</c:v>
                </c:pt>
                <c:pt idx="16">
                  <c:v>91</c:v>
                </c:pt>
                <c:pt idx="17">
                  <c:v>101</c:v>
                </c:pt>
                <c:pt idx="18">
                  <c:v>183</c:v>
                </c:pt>
                <c:pt idx="19">
                  <c:v>178</c:v>
                </c:pt>
                <c:pt idx="20">
                  <c:v>245</c:v>
                </c:pt>
                <c:pt idx="21">
                  <c:v>349</c:v>
                </c:pt>
                <c:pt idx="22">
                  <c:v>335</c:v>
                </c:pt>
                <c:pt idx="23">
                  <c:v>280</c:v>
                </c:pt>
                <c:pt idx="24">
                  <c:v>301</c:v>
                </c:pt>
                <c:pt idx="25">
                  <c:v>556</c:v>
                </c:pt>
                <c:pt idx="26">
                  <c:v>478</c:v>
                </c:pt>
                <c:pt idx="27">
                  <c:v>512</c:v>
                </c:pt>
                <c:pt idx="28">
                  <c:v>490</c:v>
                </c:pt>
                <c:pt idx="29">
                  <c:v>609</c:v>
                </c:pt>
                <c:pt idx="30">
                  <c:v>338</c:v>
                </c:pt>
                <c:pt idx="31">
                  <c:v>301</c:v>
                </c:pt>
                <c:pt idx="32">
                  <c:v>504</c:v>
                </c:pt>
                <c:pt idx="33">
                  <c:v>341</c:v>
                </c:pt>
                <c:pt idx="34">
                  <c:v>362</c:v>
                </c:pt>
                <c:pt idx="35">
                  <c:v>352</c:v>
                </c:pt>
                <c:pt idx="36">
                  <c:v>333</c:v>
                </c:pt>
                <c:pt idx="37">
                  <c:v>198</c:v>
                </c:pt>
                <c:pt idx="38">
                  <c:v>217</c:v>
                </c:pt>
                <c:pt idx="39">
                  <c:v>312</c:v>
                </c:pt>
                <c:pt idx="40">
                  <c:v>193</c:v>
                </c:pt>
                <c:pt idx="41">
                  <c:v>189</c:v>
                </c:pt>
                <c:pt idx="42">
                  <c:v>186</c:v>
                </c:pt>
                <c:pt idx="43">
                  <c:v>171</c:v>
                </c:pt>
                <c:pt idx="44">
                  <c:v>133</c:v>
                </c:pt>
                <c:pt idx="45">
                  <c:v>126</c:v>
                </c:pt>
                <c:pt idx="46">
                  <c:v>135</c:v>
                </c:pt>
                <c:pt idx="47">
                  <c:v>159</c:v>
                </c:pt>
                <c:pt idx="48">
                  <c:v>108</c:v>
                </c:pt>
                <c:pt idx="49">
                  <c:v>101</c:v>
                </c:pt>
                <c:pt idx="50">
                  <c:v>122</c:v>
                </c:pt>
                <c:pt idx="51">
                  <c:v>70</c:v>
                </c:pt>
                <c:pt idx="52">
                  <c:v>60</c:v>
                </c:pt>
                <c:pt idx="53">
                  <c:v>90</c:v>
                </c:pt>
                <c:pt idx="54">
                  <c:v>71</c:v>
                </c:pt>
                <c:pt idx="55">
                  <c:v>69</c:v>
                </c:pt>
                <c:pt idx="56">
                  <c:v>76</c:v>
                </c:pt>
                <c:pt idx="57">
                  <c:v>44</c:v>
                </c:pt>
                <c:pt idx="58">
                  <c:v>44</c:v>
                </c:pt>
                <c:pt idx="59">
                  <c:v>31</c:v>
                </c:pt>
                <c:pt idx="60">
                  <c:v>39</c:v>
                </c:pt>
                <c:pt idx="61">
                  <c:v>59</c:v>
                </c:pt>
                <c:pt idx="62">
                  <c:v>41</c:v>
                </c:pt>
                <c:pt idx="63">
                  <c:v>36</c:v>
                </c:pt>
                <c:pt idx="64">
                  <c:v>29</c:v>
                </c:pt>
                <c:pt idx="65">
                  <c:v>17</c:v>
                </c:pt>
                <c:pt idx="66">
                  <c:v>32</c:v>
                </c:pt>
                <c:pt idx="67">
                  <c:v>32</c:v>
                </c:pt>
                <c:pt idx="68">
                  <c:v>18</c:v>
                </c:pt>
                <c:pt idx="69">
                  <c:v>36</c:v>
                </c:pt>
                <c:pt idx="70">
                  <c:v>27</c:v>
                </c:pt>
                <c:pt idx="71">
                  <c:v>27</c:v>
                </c:pt>
                <c:pt idx="72">
                  <c:v>16</c:v>
                </c:pt>
                <c:pt idx="73">
                  <c:v>13</c:v>
                </c:pt>
                <c:pt idx="74">
                  <c:v>23</c:v>
                </c:pt>
                <c:pt idx="75">
                  <c:v>10</c:v>
                </c:pt>
                <c:pt idx="76">
                  <c:v>19</c:v>
                </c:pt>
                <c:pt idx="77">
                  <c:v>11</c:v>
                </c:pt>
                <c:pt idx="78">
                  <c:v>10</c:v>
                </c:pt>
                <c:pt idx="79">
                  <c:v>9</c:v>
                </c:pt>
                <c:pt idx="80">
                  <c:v>9</c:v>
                </c:pt>
                <c:pt idx="81">
                  <c:v>11</c:v>
                </c:pt>
                <c:pt idx="82">
                  <c:v>8</c:v>
                </c:pt>
                <c:pt idx="83">
                  <c:v>10</c:v>
                </c:pt>
                <c:pt idx="84">
                  <c:v>8</c:v>
                </c:pt>
                <c:pt idx="85">
                  <c:v>10</c:v>
                </c:pt>
                <c:pt idx="86">
                  <c:v>8</c:v>
                </c:pt>
                <c:pt idx="87">
                  <c:v>4</c:v>
                </c:pt>
                <c:pt idx="88">
                  <c:v>14</c:v>
                </c:pt>
                <c:pt idx="89">
                  <c:v>8</c:v>
                </c:pt>
                <c:pt idx="90">
                  <c:v>8</c:v>
                </c:pt>
                <c:pt idx="91">
                  <c:v>4</c:v>
                </c:pt>
                <c:pt idx="92">
                  <c:v>9</c:v>
                </c:pt>
                <c:pt idx="93">
                  <c:v>8</c:v>
                </c:pt>
                <c:pt idx="94">
                  <c:v>6</c:v>
                </c:pt>
                <c:pt idx="95">
                  <c:v>5</c:v>
                </c:pt>
                <c:pt idx="96">
                  <c:v>9</c:v>
                </c:pt>
                <c:pt idx="97">
                  <c:v>2</c:v>
                </c:pt>
                <c:pt idx="98">
                  <c:v>8</c:v>
                </c:pt>
                <c:pt idx="99">
                  <c:v>5</c:v>
                </c:pt>
                <c:pt idx="100">
                  <c:v>1</c:v>
                </c:pt>
                <c:pt idx="101">
                  <c:v>2</c:v>
                </c:pt>
                <c:pt idx="102">
                  <c:v>0</c:v>
                </c:pt>
                <c:pt idx="103">
                  <c:v>4</c:v>
                </c:pt>
                <c:pt idx="104">
                  <c:v>1</c:v>
                </c:pt>
                <c:pt idx="105">
                  <c:v>3</c:v>
                </c:pt>
                <c:pt idx="106">
                  <c:v>2</c:v>
                </c:pt>
                <c:pt idx="107">
                  <c:v>3</c:v>
                </c:pt>
                <c:pt idx="108">
                  <c:v>2</c:v>
                </c:pt>
                <c:pt idx="109">
                  <c:v>4</c:v>
                </c:pt>
                <c:pt idx="110">
                  <c:v>2</c:v>
                </c:pt>
                <c:pt idx="111">
                  <c:v>2</c:v>
                </c:pt>
                <c:pt idx="112">
                  <c:v>3</c:v>
                </c:pt>
                <c:pt idx="113">
                  <c:v>0</c:v>
                </c:pt>
                <c:pt idx="114">
                  <c:v>2</c:v>
                </c:pt>
                <c:pt idx="115">
                  <c:v>1</c:v>
                </c:pt>
                <c:pt idx="116">
                  <c:v>1</c:v>
                </c:pt>
                <c:pt idx="117">
                  <c:v>1</c:v>
                </c:pt>
                <c:pt idx="118">
                  <c:v>1</c:v>
                </c:pt>
                <c:pt idx="119">
                  <c:v>0</c:v>
                </c:pt>
                <c:pt idx="120">
                  <c:v>1</c:v>
                </c:pt>
                <c:pt idx="121">
                  <c:v>0</c:v>
                </c:pt>
                <c:pt idx="122">
                  <c:v>1</c:v>
                </c:pt>
                <c:pt idx="123">
                  <c:v>2</c:v>
                </c:pt>
                <c:pt idx="124">
                  <c:v>2</c:v>
                </c:pt>
                <c:pt idx="125">
                  <c:v>1</c:v>
                </c:pt>
                <c:pt idx="126">
                  <c:v>2</c:v>
                </c:pt>
                <c:pt idx="127">
                  <c:v>1</c:v>
                </c:pt>
                <c:pt idx="128">
                  <c:v>0</c:v>
                </c:pt>
                <c:pt idx="129">
                  <c:v>1</c:v>
                </c:pt>
                <c:pt idx="130">
                  <c:v>4</c:v>
                </c:pt>
                <c:pt idx="131">
                  <c:v>1</c:v>
                </c:pt>
                <c:pt idx="132">
                  <c:v>1</c:v>
                </c:pt>
                <c:pt idx="133">
                  <c:v>3</c:v>
                </c:pt>
                <c:pt idx="134">
                  <c:v>4</c:v>
                </c:pt>
                <c:pt idx="135">
                  <c:v>2</c:v>
                </c:pt>
                <c:pt idx="136">
                  <c:v>1</c:v>
                </c:pt>
                <c:pt idx="137">
                  <c:v>3</c:v>
                </c:pt>
                <c:pt idx="138">
                  <c:v>7</c:v>
                </c:pt>
                <c:pt idx="139">
                  <c:v>3</c:v>
                </c:pt>
                <c:pt idx="140">
                  <c:v>5</c:v>
                </c:pt>
                <c:pt idx="141">
                  <c:v>2</c:v>
                </c:pt>
                <c:pt idx="142">
                  <c:v>4</c:v>
                </c:pt>
                <c:pt idx="143">
                  <c:v>6</c:v>
                </c:pt>
                <c:pt idx="144">
                  <c:v>4</c:v>
                </c:pt>
                <c:pt idx="145">
                  <c:v>12</c:v>
                </c:pt>
                <c:pt idx="146">
                  <c:v>9</c:v>
                </c:pt>
                <c:pt idx="147">
                  <c:v>4</c:v>
                </c:pt>
                <c:pt idx="148">
                  <c:v>3</c:v>
                </c:pt>
                <c:pt idx="149">
                  <c:v>9</c:v>
                </c:pt>
                <c:pt idx="150">
                  <c:v>2</c:v>
                </c:pt>
                <c:pt idx="151">
                  <c:v>6</c:v>
                </c:pt>
                <c:pt idx="152">
                  <c:v>5</c:v>
                </c:pt>
                <c:pt idx="153">
                  <c:v>10</c:v>
                </c:pt>
                <c:pt idx="154">
                  <c:v>11</c:v>
                </c:pt>
                <c:pt idx="155">
                  <c:v>13</c:v>
                </c:pt>
                <c:pt idx="156">
                  <c:v>14</c:v>
                </c:pt>
                <c:pt idx="157">
                  <c:v>6</c:v>
                </c:pt>
                <c:pt idx="158">
                  <c:v>11</c:v>
                </c:pt>
                <c:pt idx="159">
                  <c:v>9</c:v>
                </c:pt>
                <c:pt idx="160">
                  <c:v>10</c:v>
                </c:pt>
                <c:pt idx="161">
                  <c:v>8</c:v>
                </c:pt>
                <c:pt idx="162">
                  <c:v>10</c:v>
                </c:pt>
                <c:pt idx="163">
                  <c:v>10</c:v>
                </c:pt>
                <c:pt idx="164">
                  <c:v>6</c:v>
                </c:pt>
                <c:pt idx="165">
                  <c:v>2</c:v>
                </c:pt>
                <c:pt idx="166">
                  <c:v>7</c:v>
                </c:pt>
              </c:numCache>
            </c:numRef>
          </c:val>
          <c:extLst>
            <c:ext xmlns:c16="http://schemas.microsoft.com/office/drawing/2014/chart" uri="{C3380CC4-5D6E-409C-BE32-E72D297353CC}">
              <c16:uniqueId val="{00000005-5B6A-483A-BCC9-838C561A5CAE}"/>
            </c:ext>
          </c:extLst>
        </c:ser>
        <c:ser>
          <c:idx val="6"/>
          <c:order val="2"/>
          <c:tx>
            <c:strRef>
              <c:f>'Official - RIVM (2)'!$AD$3</c:f>
              <c:strCache>
                <c:ptCount val="1"/>
                <c:pt idx="0">
                  <c:v>Deceased </c:v>
                </c:pt>
              </c:strCache>
            </c:strRef>
          </c:tx>
          <c:spPr>
            <a:solidFill>
              <a:srgbClr val="FF0000"/>
            </a:solidFill>
            <a:ln>
              <a:noFill/>
            </a:ln>
            <a:effectLst/>
          </c:spPr>
          <c:invertIfNegative val="0"/>
          <c:dPt>
            <c:idx val="25"/>
            <c:invertIfNegative val="0"/>
            <c:bubble3D val="0"/>
            <c:spPr>
              <a:solidFill>
                <a:schemeClr val="accent6">
                  <a:lumMod val="75000"/>
                </a:schemeClr>
              </a:solidFill>
              <a:ln>
                <a:noFill/>
              </a:ln>
              <a:effectLst/>
            </c:spPr>
            <c:extLst>
              <c:ext xmlns:c16="http://schemas.microsoft.com/office/drawing/2014/chart" uri="{C3380CC4-5D6E-409C-BE32-E72D297353CC}">
                <c16:uniqueId val="{00000007-5B6A-483A-BCC9-838C561A5CAE}"/>
              </c:ext>
            </c:extLst>
          </c:dPt>
          <c:cat>
            <c:strLit>
              <c:ptCount val="167"/>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13/06/2020</c:v>
              </c:pt>
              <c:pt idx="101">
                <c:v>14/06/2020</c:v>
              </c:pt>
              <c:pt idx="102">
                <c:v>15/06/2020</c:v>
              </c:pt>
              <c:pt idx="103">
                <c:v>16/06/2020</c:v>
              </c:pt>
              <c:pt idx="104">
                <c:v>17/06/2020</c:v>
              </c:pt>
              <c:pt idx="105">
                <c:v>18/06/2020</c:v>
              </c:pt>
              <c:pt idx="106">
                <c:v>19/06/2020</c:v>
              </c:pt>
              <c:pt idx="107">
                <c:v>20/06/2020</c:v>
              </c:pt>
              <c:pt idx="108">
                <c:v>21/06/2020</c:v>
              </c:pt>
              <c:pt idx="109">
                <c:v>22/06/2020</c:v>
              </c:pt>
              <c:pt idx="110">
                <c:v>23/06/2020</c:v>
              </c:pt>
              <c:pt idx="111">
                <c:v>24/06/2020</c:v>
              </c:pt>
              <c:pt idx="112">
                <c:v>25/06/2020</c:v>
              </c:pt>
              <c:pt idx="113">
                <c:v>26/06/2020</c:v>
              </c:pt>
              <c:pt idx="114">
                <c:v>27/06/2020</c:v>
              </c:pt>
              <c:pt idx="115">
                <c:v>28/06/2020</c:v>
              </c:pt>
              <c:pt idx="116">
                <c:v>29/06/2020</c:v>
              </c:pt>
              <c:pt idx="117">
                <c:v>30/06/2020</c:v>
              </c:pt>
              <c:pt idx="118">
                <c:v>01/07/2020</c:v>
              </c:pt>
              <c:pt idx="119">
                <c:v>02/07/2020</c:v>
              </c:pt>
              <c:pt idx="120">
                <c:v>03/07/2020</c:v>
              </c:pt>
              <c:pt idx="121">
                <c:v>04/07/2020</c:v>
              </c:pt>
              <c:pt idx="122">
                <c:v>05/07/2020</c:v>
              </c:pt>
              <c:pt idx="123">
                <c:v>06/07/2020</c:v>
              </c:pt>
              <c:pt idx="124">
                <c:v>07/07/2020</c:v>
              </c:pt>
              <c:pt idx="125">
                <c:v>08/07/2020</c:v>
              </c:pt>
              <c:pt idx="126">
                <c:v>09/07/2020</c:v>
              </c:pt>
              <c:pt idx="127">
                <c:v>10/07/2020</c:v>
              </c:pt>
              <c:pt idx="128">
                <c:v>11/07/2020</c:v>
              </c:pt>
              <c:pt idx="129">
                <c:v>12/07/2020</c:v>
              </c:pt>
              <c:pt idx="130">
                <c:v>13/07/2020</c:v>
              </c:pt>
              <c:pt idx="131">
                <c:v>14/07/2020</c:v>
              </c:pt>
              <c:pt idx="132">
                <c:v>15/07/2020</c:v>
              </c:pt>
              <c:pt idx="133">
                <c:v>18/07/2020</c:v>
              </c:pt>
              <c:pt idx="134">
                <c:v>19/07/2020</c:v>
              </c:pt>
              <c:pt idx="135">
                <c:v>20/07/2020</c:v>
              </c:pt>
              <c:pt idx="136">
                <c:v>21/07/2020</c:v>
              </c:pt>
              <c:pt idx="137">
                <c:v>22/07/2020</c:v>
              </c:pt>
              <c:pt idx="138">
                <c:v>23/07/2020</c:v>
              </c:pt>
              <c:pt idx="139">
                <c:v>24/07/2020</c:v>
              </c:pt>
              <c:pt idx="140">
                <c:v>25/07/2020</c:v>
              </c:pt>
              <c:pt idx="141">
                <c:v>26/07/2020</c:v>
              </c:pt>
              <c:pt idx="142">
                <c:v>27/07/2020</c:v>
              </c:pt>
              <c:pt idx="143">
                <c:v>28/07/2020</c:v>
              </c:pt>
              <c:pt idx="144">
                <c:v>29/07/2020</c:v>
              </c:pt>
              <c:pt idx="145">
                <c:v>30/07/2020</c:v>
              </c:pt>
              <c:pt idx="146">
                <c:v>31/07/2020</c:v>
              </c:pt>
              <c:pt idx="147">
                <c:v>01/08/2020</c:v>
              </c:pt>
              <c:pt idx="148">
                <c:v>02/08/2020</c:v>
              </c:pt>
              <c:pt idx="149">
                <c:v>03/08/2020</c:v>
              </c:pt>
              <c:pt idx="150">
                <c:v>04/08/2020</c:v>
              </c:pt>
              <c:pt idx="151">
                <c:v>05/08/2020</c:v>
              </c:pt>
              <c:pt idx="152">
                <c:v>06/08/2020</c:v>
              </c:pt>
              <c:pt idx="153">
                <c:v>07/08/2020</c:v>
              </c:pt>
              <c:pt idx="154">
                <c:v>08/08/2020</c:v>
              </c:pt>
              <c:pt idx="155">
                <c:v>09/08/2020</c:v>
              </c:pt>
              <c:pt idx="156">
                <c:v>10/08/2020</c:v>
              </c:pt>
              <c:pt idx="157">
                <c:v>11/08/2020</c:v>
              </c:pt>
              <c:pt idx="158">
                <c:v>12/08/2020</c:v>
              </c:pt>
              <c:pt idx="159">
                <c:v>13/08/2020</c:v>
              </c:pt>
              <c:pt idx="160">
                <c:v>14/08/2020</c:v>
              </c:pt>
              <c:pt idx="161">
                <c:v>15/08/2020</c:v>
              </c:pt>
              <c:pt idx="162">
                <c:v>16/08/2020</c:v>
              </c:pt>
              <c:pt idx="163">
                <c:v>17/08/2020</c:v>
              </c:pt>
              <c:pt idx="164">
                <c:v>18/08/2020</c:v>
              </c:pt>
              <c:pt idx="165">
                <c:v>19/08/2020</c:v>
              </c:pt>
              <c:pt idx="166">
                <c:v>20/08/2020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(2)'!$AH$4:$AH$200</c15:sqref>
                  </c15:fullRef>
                </c:ext>
              </c:extLst>
              <c:f>('Official - RIVM (2)'!$AH$4:$AH$103,'Official - RIVM (2)'!$AH$111:$AH$143,'Official - RIVM (2)'!$AH$146:$AH$179)</c:f>
              <c:numCache>
                <c:formatCode>General</c:formatCode>
                <c:ptCount val="167"/>
                <c:pt idx="0">
                  <c:v>0</c:v>
                </c:pt>
                <c:pt idx="1">
                  <c:v>0</c:v>
                </c:pt>
                <c:pt idx="2">
                  <c:v>0</c:v>
                </c:pt>
                <c:pt idx="3">
                  <c:v>0</c:v>
                </c:pt>
                <c:pt idx="4">
                  <c:v>0</c:v>
                </c:pt>
                <c:pt idx="5">
                  <c:v>0</c:v>
                </c:pt>
                <c:pt idx="6">
                  <c:v>0</c:v>
                </c:pt>
                <c:pt idx="7">
                  <c:v>0</c:v>
                </c:pt>
                <c:pt idx="8">
                  <c:v>1</c:v>
                </c:pt>
                <c:pt idx="9">
                  <c:v>1</c:v>
                </c:pt>
                <c:pt idx="10">
                  <c:v>2</c:v>
                </c:pt>
                <c:pt idx="11">
                  <c:v>0</c:v>
                </c:pt>
                <c:pt idx="12">
                  <c:v>1</c:v>
                </c:pt>
                <c:pt idx="13">
                  <c:v>2</c:v>
                </c:pt>
                <c:pt idx="14">
                  <c:v>3</c:v>
                </c:pt>
                <c:pt idx="15">
                  <c:v>6</c:v>
                </c:pt>
                <c:pt idx="16">
                  <c:v>10</c:v>
                </c:pt>
                <c:pt idx="17">
                  <c:v>14</c:v>
                </c:pt>
                <c:pt idx="18">
                  <c:v>24</c:v>
                </c:pt>
                <c:pt idx="19">
                  <c:v>23</c:v>
                </c:pt>
                <c:pt idx="20">
                  <c:v>19</c:v>
                </c:pt>
                <c:pt idx="21">
                  <c:v>44</c:v>
                </c:pt>
                <c:pt idx="22">
                  <c:v>56</c:v>
                </c:pt>
                <c:pt idx="23">
                  <c:v>64</c:v>
                </c:pt>
                <c:pt idx="24">
                  <c:v>61</c:v>
                </c:pt>
                <c:pt idx="25">
                  <c:v>86</c:v>
                </c:pt>
                <c:pt idx="26">
                  <c:v>76</c:v>
                </c:pt>
                <c:pt idx="27">
                  <c:v>114</c:v>
                </c:pt>
                <c:pt idx="28">
                  <c:v>124</c:v>
                </c:pt>
                <c:pt idx="29">
                  <c:v>114</c:v>
                </c:pt>
                <c:pt idx="30">
                  <c:v>153</c:v>
                </c:pt>
                <c:pt idx="31">
                  <c:v>123</c:v>
                </c:pt>
                <c:pt idx="32">
                  <c:v>153</c:v>
                </c:pt>
                <c:pt idx="33">
                  <c:v>175</c:v>
                </c:pt>
                <c:pt idx="34">
                  <c:v>161</c:v>
                </c:pt>
                <c:pt idx="35">
                  <c:v>176</c:v>
                </c:pt>
                <c:pt idx="36">
                  <c:v>171</c:v>
                </c:pt>
                <c:pt idx="37">
                  <c:v>171</c:v>
                </c:pt>
                <c:pt idx="38">
                  <c:v>163</c:v>
                </c:pt>
                <c:pt idx="39">
                  <c:v>167</c:v>
                </c:pt>
                <c:pt idx="40">
                  <c:v>151</c:v>
                </c:pt>
                <c:pt idx="41">
                  <c:v>150</c:v>
                </c:pt>
                <c:pt idx="42">
                  <c:v>117</c:v>
                </c:pt>
                <c:pt idx="43">
                  <c:v>157</c:v>
                </c:pt>
                <c:pt idx="44">
                  <c:v>141</c:v>
                </c:pt>
                <c:pt idx="45">
                  <c:v>143</c:v>
                </c:pt>
                <c:pt idx="46">
                  <c:v>129</c:v>
                </c:pt>
                <c:pt idx="47">
                  <c:v>130</c:v>
                </c:pt>
                <c:pt idx="48">
                  <c:v>123</c:v>
                </c:pt>
                <c:pt idx="49">
                  <c:v>137</c:v>
                </c:pt>
                <c:pt idx="50">
                  <c:v>129</c:v>
                </c:pt>
                <c:pt idx="51">
                  <c:v>118</c:v>
                </c:pt>
                <c:pt idx="52">
                  <c:v>113</c:v>
                </c:pt>
                <c:pt idx="53">
                  <c:v>95</c:v>
                </c:pt>
                <c:pt idx="54">
                  <c:v>128</c:v>
                </c:pt>
                <c:pt idx="55">
                  <c:v>117</c:v>
                </c:pt>
                <c:pt idx="56">
                  <c:v>104</c:v>
                </c:pt>
                <c:pt idx="57">
                  <c:v>92</c:v>
                </c:pt>
                <c:pt idx="58">
                  <c:v>81</c:v>
                </c:pt>
                <c:pt idx="59">
                  <c:v>78</c:v>
                </c:pt>
                <c:pt idx="60">
                  <c:v>75</c:v>
                </c:pt>
                <c:pt idx="61">
                  <c:v>70</c:v>
                </c:pt>
                <c:pt idx="62">
                  <c:v>58</c:v>
                </c:pt>
                <c:pt idx="63">
                  <c:v>66</c:v>
                </c:pt>
                <c:pt idx="64">
                  <c:v>53</c:v>
                </c:pt>
                <c:pt idx="65">
                  <c:v>55</c:v>
                </c:pt>
                <c:pt idx="66">
                  <c:v>45</c:v>
                </c:pt>
                <c:pt idx="67">
                  <c:v>57</c:v>
                </c:pt>
                <c:pt idx="68">
                  <c:v>35</c:v>
                </c:pt>
                <c:pt idx="69">
                  <c:v>53</c:v>
                </c:pt>
                <c:pt idx="70">
                  <c:v>44</c:v>
                </c:pt>
                <c:pt idx="71">
                  <c:v>40</c:v>
                </c:pt>
                <c:pt idx="72">
                  <c:v>39</c:v>
                </c:pt>
                <c:pt idx="73">
                  <c:v>25</c:v>
                </c:pt>
                <c:pt idx="74">
                  <c:v>33</c:v>
                </c:pt>
                <c:pt idx="75">
                  <c:v>34</c:v>
                </c:pt>
                <c:pt idx="76">
                  <c:v>26</c:v>
                </c:pt>
                <c:pt idx="77">
                  <c:v>22</c:v>
                </c:pt>
                <c:pt idx="78">
                  <c:v>23</c:v>
                </c:pt>
                <c:pt idx="79">
                  <c:v>19</c:v>
                </c:pt>
                <c:pt idx="80">
                  <c:v>16</c:v>
                </c:pt>
                <c:pt idx="81">
                  <c:v>15</c:v>
                </c:pt>
                <c:pt idx="82">
                  <c:v>20</c:v>
                </c:pt>
                <c:pt idx="83">
                  <c:v>22</c:v>
                </c:pt>
                <c:pt idx="84">
                  <c:v>11</c:v>
                </c:pt>
                <c:pt idx="85">
                  <c:v>20</c:v>
                </c:pt>
                <c:pt idx="86">
                  <c:v>18</c:v>
                </c:pt>
                <c:pt idx="87">
                  <c:v>13</c:v>
                </c:pt>
                <c:pt idx="88">
                  <c:v>15</c:v>
                </c:pt>
                <c:pt idx="89">
                  <c:v>19</c:v>
                </c:pt>
                <c:pt idx="90">
                  <c:v>16</c:v>
                </c:pt>
                <c:pt idx="91">
                  <c:v>5</c:v>
                </c:pt>
                <c:pt idx="92">
                  <c:v>11</c:v>
                </c:pt>
                <c:pt idx="93">
                  <c:v>11</c:v>
                </c:pt>
                <c:pt idx="94">
                  <c:v>14</c:v>
                </c:pt>
                <c:pt idx="95">
                  <c:v>7</c:v>
                </c:pt>
                <c:pt idx="96">
                  <c:v>8</c:v>
                </c:pt>
                <c:pt idx="97">
                  <c:v>6</c:v>
                </c:pt>
                <c:pt idx="98">
                  <c:v>8</c:v>
                </c:pt>
                <c:pt idx="99">
                  <c:v>10</c:v>
                </c:pt>
                <c:pt idx="100">
                  <c:v>1</c:v>
                </c:pt>
                <c:pt idx="101">
                  <c:v>4</c:v>
                </c:pt>
                <c:pt idx="102">
                  <c:v>5</c:v>
                </c:pt>
                <c:pt idx="103">
                  <c:v>3</c:v>
                </c:pt>
                <c:pt idx="104">
                  <c:v>4</c:v>
                </c:pt>
                <c:pt idx="105">
                  <c:v>5</c:v>
                </c:pt>
                <c:pt idx="106">
                  <c:v>2</c:v>
                </c:pt>
                <c:pt idx="107">
                  <c:v>1</c:v>
                </c:pt>
                <c:pt idx="108">
                  <c:v>4</c:v>
                </c:pt>
                <c:pt idx="109">
                  <c:v>1</c:v>
                </c:pt>
                <c:pt idx="110">
                  <c:v>1</c:v>
                </c:pt>
                <c:pt idx="111">
                  <c:v>2</c:v>
                </c:pt>
                <c:pt idx="112">
                  <c:v>0</c:v>
                </c:pt>
                <c:pt idx="113">
                  <c:v>2</c:v>
                </c:pt>
                <c:pt idx="114">
                  <c:v>3</c:v>
                </c:pt>
                <c:pt idx="115">
                  <c:v>2</c:v>
                </c:pt>
                <c:pt idx="116">
                  <c:v>1</c:v>
                </c:pt>
                <c:pt idx="117">
                  <c:v>2</c:v>
                </c:pt>
                <c:pt idx="118">
                  <c:v>3</c:v>
                </c:pt>
                <c:pt idx="119">
                  <c:v>0</c:v>
                </c:pt>
                <c:pt idx="120">
                  <c:v>3</c:v>
                </c:pt>
                <c:pt idx="121">
                  <c:v>0</c:v>
                </c:pt>
                <c:pt idx="122">
                  <c:v>3</c:v>
                </c:pt>
                <c:pt idx="123">
                  <c:v>0</c:v>
                </c:pt>
                <c:pt idx="124">
                  <c:v>3</c:v>
                </c:pt>
                <c:pt idx="125">
                  <c:v>0</c:v>
                </c:pt>
                <c:pt idx="126">
                  <c:v>0</c:v>
                </c:pt>
                <c:pt idx="127">
                  <c:v>1</c:v>
                </c:pt>
                <c:pt idx="128">
                  <c:v>0</c:v>
                </c:pt>
                <c:pt idx="129">
                  <c:v>2</c:v>
                </c:pt>
                <c:pt idx="130">
                  <c:v>0</c:v>
                </c:pt>
                <c:pt idx="131">
                  <c:v>2</c:v>
                </c:pt>
                <c:pt idx="132">
                  <c:v>3</c:v>
                </c:pt>
                <c:pt idx="133">
                  <c:v>0</c:v>
                </c:pt>
                <c:pt idx="134">
                  <c:v>1</c:v>
                </c:pt>
                <c:pt idx="135">
                  <c:v>2</c:v>
                </c:pt>
                <c:pt idx="136">
                  <c:v>0</c:v>
                </c:pt>
                <c:pt idx="137">
                  <c:v>3</c:v>
                </c:pt>
                <c:pt idx="138">
                  <c:v>1</c:v>
                </c:pt>
                <c:pt idx="139">
                  <c:v>0</c:v>
                </c:pt>
                <c:pt idx="140">
                  <c:v>0</c:v>
                </c:pt>
                <c:pt idx="141">
                  <c:v>1</c:v>
                </c:pt>
                <c:pt idx="142">
                  <c:v>4</c:v>
                </c:pt>
                <c:pt idx="143">
                  <c:v>2</c:v>
                </c:pt>
                <c:pt idx="144">
                  <c:v>1</c:v>
                </c:pt>
                <c:pt idx="145">
                  <c:v>1</c:v>
                </c:pt>
                <c:pt idx="146">
                  <c:v>1</c:v>
                </c:pt>
                <c:pt idx="147">
                  <c:v>0</c:v>
                </c:pt>
                <c:pt idx="148">
                  <c:v>0</c:v>
                </c:pt>
                <c:pt idx="149">
                  <c:v>0</c:v>
                </c:pt>
                <c:pt idx="150">
                  <c:v>0</c:v>
                </c:pt>
                <c:pt idx="151">
                  <c:v>2</c:v>
                </c:pt>
                <c:pt idx="152">
                  <c:v>0</c:v>
                </c:pt>
                <c:pt idx="153">
                  <c:v>0</c:v>
                </c:pt>
                <c:pt idx="154">
                  <c:v>1</c:v>
                </c:pt>
                <c:pt idx="155">
                  <c:v>2</c:v>
                </c:pt>
                <c:pt idx="156">
                  <c:v>5</c:v>
                </c:pt>
                <c:pt idx="157">
                  <c:v>3</c:v>
                </c:pt>
                <c:pt idx="158">
                  <c:v>3</c:v>
                </c:pt>
                <c:pt idx="159">
                  <c:v>4</c:v>
                </c:pt>
                <c:pt idx="160">
                  <c:v>4</c:v>
                </c:pt>
                <c:pt idx="161">
                  <c:v>5</c:v>
                </c:pt>
                <c:pt idx="162">
                  <c:v>2</c:v>
                </c:pt>
                <c:pt idx="163">
                  <c:v>6</c:v>
                </c:pt>
                <c:pt idx="164">
                  <c:v>3</c:v>
                </c:pt>
                <c:pt idx="165">
                  <c:v>2</c:v>
                </c:pt>
                <c:pt idx="166">
                  <c:v>8</c:v>
                </c:pt>
              </c:numCache>
            </c:numRef>
          </c:val>
          <c:extLst>
            <c:ext xmlns:c16="http://schemas.microsoft.com/office/drawing/2014/chart" uri="{C3380CC4-5D6E-409C-BE32-E72D297353CC}">
              <c16:uniqueId val="{00000008-5B6A-483A-BCC9-838C561A5CAE}"/>
            </c:ext>
          </c:extLst>
        </c:ser>
        <c:dLbls>
          <c:showLegendKey val="0"/>
          <c:showVal val="0"/>
          <c:showCatName val="0"/>
          <c:showSerName val="0"/>
          <c:showPercent val="0"/>
          <c:showBubbleSize val="0"/>
        </c:dLbls>
        <c:gapWidth val="0"/>
        <c:axId val="596545392"/>
        <c:axId val="596544408"/>
      </c:barChart>
      <c:lineChart>
        <c:grouping val="standard"/>
        <c:varyColors val="0"/>
        <c:ser>
          <c:idx val="5"/>
          <c:order val="3"/>
          <c:tx>
            <c:strRef>
              <c:f>'Official - RIVM (2)'!$L$3</c:f>
              <c:strCache>
                <c:ptCount val="1"/>
                <c:pt idx="0">
                  <c:v> 7 day moving average</c:v>
                </c:pt>
              </c:strCache>
            </c:strRef>
          </c:tx>
          <c:spPr>
            <a:ln w="47625" cap="rnd">
              <a:solidFill>
                <a:schemeClr val="accent1"/>
              </a:solidFill>
              <a:round/>
            </a:ln>
            <a:effectLst/>
          </c:spPr>
          <c:marker>
            <c:symbol val="none"/>
          </c:marker>
          <c:cat>
            <c:numRef>
              <c:extLst>
                <c:ext xmlns:c15="http://schemas.microsoft.com/office/drawing/2012/chart" uri="{02D57815-91ED-43cb-92C2-25804820EDAC}">
                  <c15:fullRef>
                    <c15:sqref>'Official - RIVM (2)'!$C$4:$C$200</c15:sqref>
                  </c15:fullRef>
                </c:ext>
              </c:extLst>
              <c:f>('Official - RIVM (2)'!$C$4:$C$103,'Official - RIVM (2)'!$C$111:$C$143,'Official - RIVM (2)'!$C$146:$C$179)</c:f>
              <c:numCache>
                <c:formatCode>m/d/yyyy</c:formatCode>
                <c:ptCount val="16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43995</c:v>
                </c:pt>
                <c:pt idx="101">
                  <c:v>43996</c:v>
                </c:pt>
                <c:pt idx="102">
                  <c:v>43997</c:v>
                </c:pt>
                <c:pt idx="103">
                  <c:v>43998</c:v>
                </c:pt>
                <c:pt idx="104">
                  <c:v>43999</c:v>
                </c:pt>
                <c:pt idx="105">
                  <c:v>44000</c:v>
                </c:pt>
                <c:pt idx="106">
                  <c:v>44001</c:v>
                </c:pt>
                <c:pt idx="107">
                  <c:v>44002</c:v>
                </c:pt>
                <c:pt idx="108">
                  <c:v>44003</c:v>
                </c:pt>
                <c:pt idx="109">
                  <c:v>44004</c:v>
                </c:pt>
                <c:pt idx="110">
                  <c:v>44005</c:v>
                </c:pt>
                <c:pt idx="111">
                  <c:v>44006</c:v>
                </c:pt>
                <c:pt idx="112">
                  <c:v>44007</c:v>
                </c:pt>
                <c:pt idx="113">
                  <c:v>44008</c:v>
                </c:pt>
                <c:pt idx="114">
                  <c:v>44009</c:v>
                </c:pt>
                <c:pt idx="115">
                  <c:v>44010</c:v>
                </c:pt>
                <c:pt idx="116">
                  <c:v>44011</c:v>
                </c:pt>
                <c:pt idx="117">
                  <c:v>44012</c:v>
                </c:pt>
                <c:pt idx="118">
                  <c:v>44013</c:v>
                </c:pt>
                <c:pt idx="119">
                  <c:v>44014</c:v>
                </c:pt>
                <c:pt idx="120">
                  <c:v>44015</c:v>
                </c:pt>
                <c:pt idx="121">
                  <c:v>44016</c:v>
                </c:pt>
                <c:pt idx="122">
                  <c:v>44017</c:v>
                </c:pt>
                <c:pt idx="123">
                  <c:v>44018</c:v>
                </c:pt>
                <c:pt idx="124">
                  <c:v>44019</c:v>
                </c:pt>
                <c:pt idx="125">
                  <c:v>44020</c:v>
                </c:pt>
                <c:pt idx="126">
                  <c:v>44021</c:v>
                </c:pt>
                <c:pt idx="127">
                  <c:v>44022</c:v>
                </c:pt>
                <c:pt idx="128">
                  <c:v>44023</c:v>
                </c:pt>
                <c:pt idx="129">
                  <c:v>44024</c:v>
                </c:pt>
                <c:pt idx="130">
                  <c:v>44025</c:v>
                </c:pt>
                <c:pt idx="131">
                  <c:v>44026</c:v>
                </c:pt>
                <c:pt idx="132">
                  <c:v>44027</c:v>
                </c:pt>
                <c:pt idx="133">
                  <c:v>44030</c:v>
                </c:pt>
                <c:pt idx="134">
                  <c:v>44031</c:v>
                </c:pt>
                <c:pt idx="135">
                  <c:v>44032</c:v>
                </c:pt>
                <c:pt idx="136">
                  <c:v>44033</c:v>
                </c:pt>
                <c:pt idx="137">
                  <c:v>44034</c:v>
                </c:pt>
                <c:pt idx="138">
                  <c:v>44035</c:v>
                </c:pt>
                <c:pt idx="139">
                  <c:v>44036</c:v>
                </c:pt>
                <c:pt idx="140">
                  <c:v>44037</c:v>
                </c:pt>
                <c:pt idx="141">
                  <c:v>44038</c:v>
                </c:pt>
                <c:pt idx="142">
                  <c:v>44039</c:v>
                </c:pt>
                <c:pt idx="143">
                  <c:v>44040</c:v>
                </c:pt>
                <c:pt idx="144">
                  <c:v>44041</c:v>
                </c:pt>
                <c:pt idx="145">
                  <c:v>44042</c:v>
                </c:pt>
                <c:pt idx="146">
                  <c:v>44043</c:v>
                </c:pt>
                <c:pt idx="147">
                  <c:v>44044</c:v>
                </c:pt>
                <c:pt idx="148">
                  <c:v>44045</c:v>
                </c:pt>
                <c:pt idx="149">
                  <c:v>44046</c:v>
                </c:pt>
                <c:pt idx="150">
                  <c:v>44047</c:v>
                </c:pt>
                <c:pt idx="151">
                  <c:v>44048</c:v>
                </c:pt>
                <c:pt idx="152">
                  <c:v>44049</c:v>
                </c:pt>
                <c:pt idx="153">
                  <c:v>44050</c:v>
                </c:pt>
                <c:pt idx="154">
                  <c:v>44051</c:v>
                </c:pt>
                <c:pt idx="155">
                  <c:v>44052</c:v>
                </c:pt>
                <c:pt idx="156">
                  <c:v>44053</c:v>
                </c:pt>
                <c:pt idx="157">
                  <c:v>44054</c:v>
                </c:pt>
                <c:pt idx="158">
                  <c:v>44055</c:v>
                </c:pt>
                <c:pt idx="159">
                  <c:v>44056</c:v>
                </c:pt>
                <c:pt idx="160">
                  <c:v>44057</c:v>
                </c:pt>
                <c:pt idx="161">
                  <c:v>44058</c:v>
                </c:pt>
                <c:pt idx="162">
                  <c:v>44059</c:v>
                </c:pt>
                <c:pt idx="163">
                  <c:v>44060</c:v>
                </c:pt>
                <c:pt idx="164">
                  <c:v>44061</c:v>
                </c:pt>
                <c:pt idx="165">
                  <c:v>44062</c:v>
                </c:pt>
                <c:pt idx="166">
                  <c:v>44063</c:v>
                </c:pt>
                <c:pt idx="167">
                  <c:v>44064</c:v>
                </c:pt>
                <c:pt idx="168">
                  <c:v>44065</c:v>
                </c:pt>
                <c:pt idx="169">
                  <c:v>44066</c:v>
                </c:pt>
                <c:pt idx="170">
                  <c:v>44067</c:v>
                </c:pt>
                <c:pt idx="171">
                  <c:v>44068</c:v>
                </c:pt>
                <c:pt idx="172">
                  <c:v>44069</c:v>
                </c:pt>
                <c:pt idx="173">
                  <c:v>44070</c:v>
                </c:pt>
                <c:pt idx="174">
                  <c:v>44071</c:v>
                </c:pt>
                <c:pt idx="175">
                  <c:v>44072</c:v>
                </c:pt>
                <c:pt idx="176">
                  <c:v>44073</c:v>
                </c:pt>
                <c:pt idx="177">
                  <c:v>44074</c:v>
                </c:pt>
                <c:pt idx="178">
                  <c:v>44075</c:v>
                </c:pt>
                <c:pt idx="179">
                  <c:v>44076</c:v>
                </c:pt>
                <c:pt idx="180">
                  <c:v>44077</c:v>
                </c:pt>
                <c:pt idx="181">
                  <c:v>44078</c:v>
                </c:pt>
                <c:pt idx="182">
                  <c:v>44079</c:v>
                </c:pt>
                <c:pt idx="183">
                  <c:v>44080</c:v>
                </c:pt>
                <c:pt idx="184">
                  <c:v>44081</c:v>
                </c:pt>
                <c:pt idx="185">
                  <c:v>44082</c:v>
                </c:pt>
                <c:pt idx="186">
                  <c:v>44083</c:v>
                </c:pt>
                <c:pt idx="187">
                  <c:v>44084</c:v>
                </c:pt>
              </c:numCache>
            </c:numRef>
          </c:cat>
          <c:val>
            <c:numRef>
              <c:extLst>
                <c:ext xmlns:c15="http://schemas.microsoft.com/office/drawing/2012/chart" uri="{02D57815-91ED-43cb-92C2-25804820EDAC}">
                  <c15:fullRef>
                    <c15:sqref>'Official - RIVM (2)'!$L$4:$L$169</c15:sqref>
                  </c15:fullRef>
                </c:ext>
              </c:extLst>
              <c:f>('Official - RIVM (2)'!$L$4:$L$103,'Official - RIVM (2)'!$L$111:$L$143,'Official - RIVM (2)'!$L$146:$L$169)</c:f>
              <c:numCache>
                <c:formatCode>#,##0</c:formatCode>
                <c:ptCount val="157"/>
                <c:pt idx="6">
                  <c:v>23</c:v>
                </c:pt>
                <c:pt idx="7">
                  <c:v>28.428571428571427</c:v>
                </c:pt>
                <c:pt idx="8">
                  <c:v>32.428571428571431</c:v>
                </c:pt>
                <c:pt idx="9">
                  <c:v>37</c:v>
                </c:pt>
                <c:pt idx="10">
                  <c:v>45.428571428571431</c:v>
                </c:pt>
                <c:pt idx="11">
                  <c:v>49.857142857142854</c:v>
                </c:pt>
                <c:pt idx="12">
                  <c:v>63.714285714285715</c:v>
                </c:pt>
                <c:pt idx="13">
                  <c:v>81.857142857142861</c:v>
                </c:pt>
                <c:pt idx="14">
                  <c:v>102.57142857142857</c:v>
                </c:pt>
                <c:pt idx="15">
                  <c:v>129.71428571428572</c:v>
                </c:pt>
                <c:pt idx="16">
                  <c:v>155</c:v>
                </c:pt>
                <c:pt idx="17">
                  <c:v>178.14285714285714</c:v>
                </c:pt>
                <c:pt idx="18">
                  <c:v>205.71428571428572</c:v>
                </c:pt>
                <c:pt idx="19">
                  <c:v>239.14285714285714</c:v>
                </c:pt>
                <c:pt idx="20">
                  <c:v>280.57142857142856</c:v>
                </c:pt>
                <c:pt idx="21">
                  <c:v>327.42857142857144</c:v>
                </c:pt>
                <c:pt idx="22">
                  <c:v>395.14285714285717</c:v>
                </c:pt>
                <c:pt idx="23">
                  <c:v>458.85714285714283</c:v>
                </c:pt>
                <c:pt idx="24">
                  <c:v>502.57142857142856</c:v>
                </c:pt>
                <c:pt idx="25">
                  <c:v>552.28571428571433</c:v>
                </c:pt>
                <c:pt idx="26">
                  <c:v>659.28571428571433</c:v>
                </c:pt>
                <c:pt idx="27">
                  <c:v>743.71428571428567</c:v>
                </c:pt>
                <c:pt idx="28">
                  <c:v>820.28571428571433</c:v>
                </c:pt>
                <c:pt idx="29">
                  <c:v>889</c:v>
                </c:pt>
                <c:pt idx="30">
                  <c:v>934.28571428571433</c:v>
                </c:pt>
                <c:pt idx="31">
                  <c:v>963.71428571428567</c:v>
                </c:pt>
                <c:pt idx="32">
                  <c:v>990.28571428571433</c:v>
                </c:pt>
                <c:pt idx="33">
                  <c:v>990.85714285714289</c:v>
                </c:pt>
                <c:pt idx="34">
                  <c:v>989.85714285714289</c:v>
                </c:pt>
                <c:pt idx="35">
                  <c:v>986.71428571428567</c:v>
                </c:pt>
                <c:pt idx="36">
                  <c:v>993</c:v>
                </c:pt>
                <c:pt idx="37">
                  <c:v>1008.8571428571429</c:v>
                </c:pt>
                <c:pt idx="38">
                  <c:v>1024.7142857142858</c:v>
                </c:pt>
                <c:pt idx="39">
                  <c:v>1020.1428571428571</c:v>
                </c:pt>
                <c:pt idx="40">
                  <c:v>1015.1428571428571</c:v>
                </c:pt>
                <c:pt idx="41">
                  <c:v>1058.2857142857142</c:v>
                </c:pt>
                <c:pt idx="42">
                  <c:v>1099.1428571428571</c:v>
                </c:pt>
                <c:pt idx="43">
                  <c:v>1123.8571428571429</c:v>
                </c:pt>
                <c:pt idx="44">
                  <c:v>1118</c:v>
                </c:pt>
                <c:pt idx="45">
                  <c:v>1113.1428571428571</c:v>
                </c:pt>
                <c:pt idx="46">
                  <c:v>1110.7142857142858</c:v>
                </c:pt>
                <c:pt idx="47">
                  <c:v>1071.4285714285713</c:v>
                </c:pt>
                <c:pt idx="48">
                  <c:v>1038.5714285714287</c:v>
                </c:pt>
                <c:pt idx="49">
                  <c:v>1017.7142857142857</c:v>
                </c:pt>
                <c:pt idx="50">
                  <c:v>1000.8571428571429</c:v>
                </c:pt>
                <c:pt idx="51">
                  <c:v>992.14285714285711</c:v>
                </c:pt>
                <c:pt idx="52">
                  <c:v>963.57142857142856</c:v>
                </c:pt>
                <c:pt idx="53">
                  <c:v>939.14285714285711</c:v>
                </c:pt>
                <c:pt idx="54">
                  <c:v>924.57142857142856</c:v>
                </c:pt>
                <c:pt idx="55">
                  <c:v>904.14285714285711</c:v>
                </c:pt>
                <c:pt idx="56">
                  <c:v>851</c:v>
                </c:pt>
                <c:pt idx="57">
                  <c:v>763.14285714285711</c:v>
                </c:pt>
                <c:pt idx="58">
                  <c:v>703.14285714285711</c:v>
                </c:pt>
                <c:pt idx="59">
                  <c:v>668.28571428571433</c:v>
                </c:pt>
                <c:pt idx="60">
                  <c:v>609.71428571428567</c:v>
                </c:pt>
                <c:pt idx="61">
                  <c:v>564.14285714285711</c:v>
                </c:pt>
                <c:pt idx="62">
                  <c:v>490.85714285714283</c:v>
                </c:pt>
                <c:pt idx="63">
                  <c:v>449.42857142857144</c:v>
                </c:pt>
                <c:pt idx="64">
                  <c:v>425.14285714285717</c:v>
                </c:pt>
                <c:pt idx="65">
                  <c:v>387.57142857142856</c:v>
                </c:pt>
                <c:pt idx="66">
                  <c:v>358.42857142857144</c:v>
                </c:pt>
                <c:pt idx="67">
                  <c:v>374</c:v>
                </c:pt>
                <c:pt idx="68">
                  <c:v>353.57142857142856</c:v>
                </c:pt>
                <c:pt idx="69">
                  <c:v>330.85714285714283</c:v>
                </c:pt>
                <c:pt idx="70">
                  <c:v>301.14285714285717</c:v>
                </c:pt>
                <c:pt idx="71">
                  <c:v>277.71428571428572</c:v>
                </c:pt>
                <c:pt idx="72">
                  <c:v>269.28571428571428</c:v>
                </c:pt>
                <c:pt idx="73">
                  <c:v>266</c:v>
                </c:pt>
                <c:pt idx="74">
                  <c:v>249.57142857142858</c:v>
                </c:pt>
                <c:pt idx="75">
                  <c:v>245</c:v>
                </c:pt>
                <c:pt idx="76">
                  <c:v>244.28571428571428</c:v>
                </c:pt>
                <c:pt idx="77">
                  <c:v>228</c:v>
                </c:pt>
                <c:pt idx="78">
                  <c:v>211.28571428571428</c:v>
                </c:pt>
                <c:pt idx="79">
                  <c:v>197.71428571428572</c:v>
                </c:pt>
                <c:pt idx="80">
                  <c:v>192.14285714285714</c:v>
                </c:pt>
                <c:pt idx="81">
                  <c:v>182.71428571428572</c:v>
                </c:pt>
                <c:pt idx="82">
                  <c:v>177.28571428571428</c:v>
                </c:pt>
                <c:pt idx="83">
                  <c:v>177.28571428571428</c:v>
                </c:pt>
                <c:pt idx="84">
                  <c:v>178.57142857142858</c:v>
                </c:pt>
                <c:pt idx="85">
                  <c:v>176.42857142857142</c:v>
                </c:pt>
                <c:pt idx="86">
                  <c:v>183</c:v>
                </c:pt>
                <c:pt idx="87">
                  <c:v>188.28571428571428</c:v>
                </c:pt>
                <c:pt idx="88">
                  <c:v>191.42857142857142</c:v>
                </c:pt>
                <c:pt idx="89">
                  <c:v>190.42857142857142</c:v>
                </c:pt>
                <c:pt idx="90">
                  <c:v>175.71428571428572</c:v>
                </c:pt>
                <c:pt idx="91">
                  <c:v>177.57142857142858</c:v>
                </c:pt>
                <c:pt idx="92">
                  <c:v>173.28571428571428</c:v>
                </c:pt>
                <c:pt idx="93">
                  <c:v>168.57142857142858</c:v>
                </c:pt>
                <c:pt idx="94">
                  <c:v>161</c:v>
                </c:pt>
                <c:pt idx="95">
                  <c:v>157.28571428571428</c:v>
                </c:pt>
                <c:pt idx="96">
                  <c:v>150</c:v>
                </c:pt>
                <c:pt idx="97">
                  <c:v>149.28571428571428</c:v>
                </c:pt>
                <c:pt idx="98">
                  <c:v>157.14285714285714</c:v>
                </c:pt>
                <c:pt idx="99">
                  <c:v>165.28571428571428</c:v>
                </c:pt>
                <c:pt idx="100">
                  <c:v>163.42857142857142</c:v>
                </c:pt>
                <c:pt idx="101">
                  <c:v>165.42857142857142</c:v>
                </c:pt>
                <c:pt idx="102">
                  <c:v>161.71428571428572</c:v>
                </c:pt>
                <c:pt idx="103">
                  <c:v>158.28571428571428</c:v>
                </c:pt>
                <c:pt idx="104">
                  <c:v>151.85714285714286</c:v>
                </c:pt>
                <c:pt idx="105">
                  <c:v>134.42857142857142</c:v>
                </c:pt>
                <c:pt idx="106">
                  <c:v>121</c:v>
                </c:pt>
                <c:pt idx="107">
                  <c:v>116.28571428571429</c:v>
                </c:pt>
                <c:pt idx="108">
                  <c:v>103.28571428571429</c:v>
                </c:pt>
                <c:pt idx="109">
                  <c:v>95</c:v>
                </c:pt>
                <c:pt idx="110">
                  <c:v>88.857142857142861</c:v>
                </c:pt>
                <c:pt idx="111">
                  <c:v>85.285714285714292</c:v>
                </c:pt>
                <c:pt idx="112">
                  <c:v>85.285714285714292</c:v>
                </c:pt>
                <c:pt idx="113">
                  <c:v>80.571428571428569</c:v>
                </c:pt>
                <c:pt idx="114">
                  <c:v>78.142857142857139</c:v>
                </c:pt>
                <c:pt idx="115">
                  <c:v>79.714285714285708</c:v>
                </c:pt>
                <c:pt idx="116">
                  <c:v>76.714285714285708</c:v>
                </c:pt>
                <c:pt idx="117">
                  <c:v>74.142857142857139</c:v>
                </c:pt>
                <c:pt idx="118">
                  <c:v>68.714285714285708</c:v>
                </c:pt>
                <c:pt idx="119">
                  <c:v>67.571428571428569</c:v>
                </c:pt>
                <c:pt idx="120">
                  <c:v>66.285714285714292</c:v>
                </c:pt>
                <c:pt idx="121">
                  <c:v>65.857142857142861</c:v>
                </c:pt>
                <c:pt idx="122">
                  <c:v>62.285714285714285</c:v>
                </c:pt>
                <c:pt idx="123">
                  <c:v>61</c:v>
                </c:pt>
                <c:pt idx="124">
                  <c:v>59.857142857142854</c:v>
                </c:pt>
                <c:pt idx="125">
                  <c:v>57.428571428571431</c:v>
                </c:pt>
                <c:pt idx="126">
                  <c:v>55.571428571428569</c:v>
                </c:pt>
                <c:pt idx="127">
                  <c:v>61.142857142857146</c:v>
                </c:pt>
                <c:pt idx="128">
                  <c:v>60.571428571428569</c:v>
                </c:pt>
                <c:pt idx="129">
                  <c:v>67</c:v>
                </c:pt>
                <c:pt idx="130">
                  <c:v>75.714285714285708</c:v>
                </c:pt>
                <c:pt idx="131">
                  <c:v>82.285714285714292</c:v>
                </c:pt>
                <c:pt idx="132">
                  <c:v>95.714285714285708</c:v>
                </c:pt>
                <c:pt idx="133">
                  <c:v>123.71428571428571</c:v>
                </c:pt>
                <c:pt idx="134">
                  <c:v>133</c:v>
                </c:pt>
                <c:pt idx="135">
                  <c:v>144.14285714285714</c:v>
                </c:pt>
                <c:pt idx="136">
                  <c:v>154.28571428571428</c:v>
                </c:pt>
                <c:pt idx="137">
                  <c:v>152.85714285714286</c:v>
                </c:pt>
                <c:pt idx="138">
                  <c:v>164.85714285714286</c:v>
                </c:pt>
                <c:pt idx="139">
                  <c:v>168.57142857142858</c:v>
                </c:pt>
                <c:pt idx="140">
                  <c:v>177</c:v>
                </c:pt>
                <c:pt idx="141">
                  <c:v>183.85714285714286</c:v>
                </c:pt>
                <c:pt idx="142">
                  <c:v>187</c:v>
                </c:pt>
                <c:pt idx="143">
                  <c:v>196.71428571428572</c:v>
                </c:pt>
                <c:pt idx="144">
                  <c:v>225.85714285714286</c:v>
                </c:pt>
                <c:pt idx="145">
                  <c:v>243.71428571428572</c:v>
                </c:pt>
                <c:pt idx="146">
                  <c:v>295.71428571428572</c:v>
                </c:pt>
                <c:pt idx="147">
                  <c:v>320.28571428571428</c:v>
                </c:pt>
                <c:pt idx="148">
                  <c:v>339.42857142857144</c:v>
                </c:pt>
                <c:pt idx="149">
                  <c:v>378</c:v>
                </c:pt>
                <c:pt idx="150">
                  <c:v>414.28571428571428</c:v>
                </c:pt>
                <c:pt idx="151">
                  <c:v>460.85714285714283</c:v>
                </c:pt>
                <c:pt idx="152">
                  <c:v>488.71428571428572</c:v>
                </c:pt>
                <c:pt idx="153">
                  <c:v>489.85714285714283</c:v>
                </c:pt>
                <c:pt idx="154">
                  <c:v>526.85714285714289</c:v>
                </c:pt>
                <c:pt idx="155">
                  <c:v>560.14285714285711</c:v>
                </c:pt>
                <c:pt idx="156">
                  <c:v>567.71428571428567</c:v>
                </c:pt>
              </c:numCache>
            </c:numRef>
          </c:val>
          <c:smooth val="0"/>
          <c:extLst>
            <c:ext xmlns:c16="http://schemas.microsoft.com/office/drawing/2014/chart" uri="{C3380CC4-5D6E-409C-BE32-E72D297353CC}">
              <c16:uniqueId val="{00000009-5B6A-483A-BCC9-838C561A5CAE}"/>
            </c:ext>
          </c:extLst>
        </c:ser>
        <c:ser>
          <c:idx val="8"/>
          <c:order val="4"/>
          <c:tx>
            <c:strRef>
              <c:f>'Official - RIVM (2)'!$AK$3</c:f>
              <c:strCache>
                <c:ptCount val="1"/>
                <c:pt idx="0">
                  <c:v> 7 day moving average</c:v>
                </c:pt>
              </c:strCache>
            </c:strRef>
          </c:tx>
          <c:spPr>
            <a:ln w="47625" cap="rnd">
              <a:solidFill>
                <a:srgbClr val="FF0000"/>
              </a:solidFill>
              <a:round/>
            </a:ln>
            <a:effectLst/>
          </c:spPr>
          <c:marker>
            <c:symbol val="none"/>
          </c:marker>
          <c:cat>
            <c:numRef>
              <c:extLst>
                <c:ext xmlns:c15="http://schemas.microsoft.com/office/drawing/2012/chart" uri="{02D57815-91ED-43cb-92C2-25804820EDAC}">
                  <c15:fullRef>
                    <c15:sqref>'Official - RIVM (2)'!$C$4:$C$200</c15:sqref>
                  </c15:fullRef>
                </c:ext>
              </c:extLst>
              <c:f>('Official - RIVM (2)'!$C$4:$C$103,'Official - RIVM (2)'!$C$111:$C$143,'Official - RIVM (2)'!$C$146:$C$179)</c:f>
              <c:numCache>
                <c:formatCode>m/d/yyyy</c:formatCode>
                <c:ptCount val="16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43995</c:v>
                </c:pt>
                <c:pt idx="101">
                  <c:v>43996</c:v>
                </c:pt>
                <c:pt idx="102">
                  <c:v>43997</c:v>
                </c:pt>
                <c:pt idx="103">
                  <c:v>43998</c:v>
                </c:pt>
                <c:pt idx="104">
                  <c:v>43999</c:v>
                </c:pt>
                <c:pt idx="105">
                  <c:v>44000</c:v>
                </c:pt>
                <c:pt idx="106">
                  <c:v>44001</c:v>
                </c:pt>
                <c:pt idx="107">
                  <c:v>44002</c:v>
                </c:pt>
                <c:pt idx="108">
                  <c:v>44003</c:v>
                </c:pt>
                <c:pt idx="109">
                  <c:v>44004</c:v>
                </c:pt>
                <c:pt idx="110">
                  <c:v>44005</c:v>
                </c:pt>
                <c:pt idx="111">
                  <c:v>44006</c:v>
                </c:pt>
                <c:pt idx="112">
                  <c:v>44007</c:v>
                </c:pt>
                <c:pt idx="113">
                  <c:v>44008</c:v>
                </c:pt>
                <c:pt idx="114">
                  <c:v>44009</c:v>
                </c:pt>
                <c:pt idx="115">
                  <c:v>44010</c:v>
                </c:pt>
                <c:pt idx="116">
                  <c:v>44011</c:v>
                </c:pt>
                <c:pt idx="117">
                  <c:v>44012</c:v>
                </c:pt>
                <c:pt idx="118">
                  <c:v>44013</c:v>
                </c:pt>
                <c:pt idx="119">
                  <c:v>44014</c:v>
                </c:pt>
                <c:pt idx="120">
                  <c:v>44015</c:v>
                </c:pt>
                <c:pt idx="121">
                  <c:v>44016</c:v>
                </c:pt>
                <c:pt idx="122">
                  <c:v>44017</c:v>
                </c:pt>
                <c:pt idx="123">
                  <c:v>44018</c:v>
                </c:pt>
                <c:pt idx="124">
                  <c:v>44019</c:v>
                </c:pt>
                <c:pt idx="125">
                  <c:v>44020</c:v>
                </c:pt>
                <c:pt idx="126">
                  <c:v>44021</c:v>
                </c:pt>
                <c:pt idx="127">
                  <c:v>44022</c:v>
                </c:pt>
                <c:pt idx="128">
                  <c:v>44023</c:v>
                </c:pt>
                <c:pt idx="129">
                  <c:v>44024</c:v>
                </c:pt>
                <c:pt idx="130">
                  <c:v>44025</c:v>
                </c:pt>
                <c:pt idx="131">
                  <c:v>44026</c:v>
                </c:pt>
                <c:pt idx="132">
                  <c:v>44027</c:v>
                </c:pt>
                <c:pt idx="133">
                  <c:v>44030</c:v>
                </c:pt>
                <c:pt idx="134">
                  <c:v>44031</c:v>
                </c:pt>
                <c:pt idx="135">
                  <c:v>44032</c:v>
                </c:pt>
                <c:pt idx="136">
                  <c:v>44033</c:v>
                </c:pt>
                <c:pt idx="137">
                  <c:v>44034</c:v>
                </c:pt>
                <c:pt idx="138">
                  <c:v>44035</c:v>
                </c:pt>
                <c:pt idx="139">
                  <c:v>44036</c:v>
                </c:pt>
                <c:pt idx="140">
                  <c:v>44037</c:v>
                </c:pt>
                <c:pt idx="141">
                  <c:v>44038</c:v>
                </c:pt>
                <c:pt idx="142">
                  <c:v>44039</c:v>
                </c:pt>
                <c:pt idx="143">
                  <c:v>44040</c:v>
                </c:pt>
                <c:pt idx="144">
                  <c:v>44041</c:v>
                </c:pt>
                <c:pt idx="145">
                  <c:v>44042</c:v>
                </c:pt>
                <c:pt idx="146">
                  <c:v>44043</c:v>
                </c:pt>
                <c:pt idx="147">
                  <c:v>44044</c:v>
                </c:pt>
                <c:pt idx="148">
                  <c:v>44045</c:v>
                </c:pt>
                <c:pt idx="149">
                  <c:v>44046</c:v>
                </c:pt>
                <c:pt idx="150">
                  <c:v>44047</c:v>
                </c:pt>
                <c:pt idx="151">
                  <c:v>44048</c:v>
                </c:pt>
                <c:pt idx="152">
                  <c:v>44049</c:v>
                </c:pt>
                <c:pt idx="153">
                  <c:v>44050</c:v>
                </c:pt>
                <c:pt idx="154">
                  <c:v>44051</c:v>
                </c:pt>
                <c:pt idx="155">
                  <c:v>44052</c:v>
                </c:pt>
                <c:pt idx="156">
                  <c:v>44053</c:v>
                </c:pt>
                <c:pt idx="157">
                  <c:v>44054</c:v>
                </c:pt>
                <c:pt idx="158">
                  <c:v>44055</c:v>
                </c:pt>
                <c:pt idx="159">
                  <c:v>44056</c:v>
                </c:pt>
                <c:pt idx="160">
                  <c:v>44057</c:v>
                </c:pt>
                <c:pt idx="161">
                  <c:v>44058</c:v>
                </c:pt>
                <c:pt idx="162">
                  <c:v>44059</c:v>
                </c:pt>
                <c:pt idx="163">
                  <c:v>44060</c:v>
                </c:pt>
                <c:pt idx="164">
                  <c:v>44061</c:v>
                </c:pt>
                <c:pt idx="165">
                  <c:v>44062</c:v>
                </c:pt>
                <c:pt idx="166">
                  <c:v>44063</c:v>
                </c:pt>
                <c:pt idx="167">
                  <c:v>44064</c:v>
                </c:pt>
                <c:pt idx="168">
                  <c:v>44065</c:v>
                </c:pt>
                <c:pt idx="169">
                  <c:v>44066</c:v>
                </c:pt>
                <c:pt idx="170">
                  <c:v>44067</c:v>
                </c:pt>
                <c:pt idx="171">
                  <c:v>44068</c:v>
                </c:pt>
                <c:pt idx="172">
                  <c:v>44069</c:v>
                </c:pt>
                <c:pt idx="173">
                  <c:v>44070</c:v>
                </c:pt>
                <c:pt idx="174">
                  <c:v>44071</c:v>
                </c:pt>
                <c:pt idx="175">
                  <c:v>44072</c:v>
                </c:pt>
                <c:pt idx="176">
                  <c:v>44073</c:v>
                </c:pt>
                <c:pt idx="177">
                  <c:v>44074</c:v>
                </c:pt>
                <c:pt idx="178">
                  <c:v>44075</c:v>
                </c:pt>
                <c:pt idx="179">
                  <c:v>44076</c:v>
                </c:pt>
                <c:pt idx="180">
                  <c:v>44077</c:v>
                </c:pt>
                <c:pt idx="181">
                  <c:v>44078</c:v>
                </c:pt>
                <c:pt idx="182">
                  <c:v>44079</c:v>
                </c:pt>
                <c:pt idx="183">
                  <c:v>44080</c:v>
                </c:pt>
                <c:pt idx="184">
                  <c:v>44081</c:v>
                </c:pt>
                <c:pt idx="185">
                  <c:v>44082</c:v>
                </c:pt>
                <c:pt idx="186">
                  <c:v>44083</c:v>
                </c:pt>
                <c:pt idx="187">
                  <c:v>44084</c:v>
                </c:pt>
              </c:numCache>
            </c:numRef>
          </c:cat>
          <c:val>
            <c:numRef>
              <c:extLst>
                <c:ext xmlns:c15="http://schemas.microsoft.com/office/drawing/2012/chart" uri="{02D57815-91ED-43cb-92C2-25804820EDAC}">
                  <c15:fullRef>
                    <c15:sqref>'Official - RIVM (2)'!$AK$4:$AK$171</c15:sqref>
                  </c15:fullRef>
                </c:ext>
              </c:extLst>
              <c:f>('Official - RIVM (2)'!$AK$4:$AK$103,'Official - RIVM (2)'!$AK$111:$AK$143,'Official - RIVM (2)'!$AK$146:$AK$171)</c:f>
              <c:numCache>
                <c:formatCode>General</c:formatCode>
                <c:ptCount val="159"/>
                <c:pt idx="6" formatCode="0">
                  <c:v>0</c:v>
                </c:pt>
                <c:pt idx="7" formatCode="0">
                  <c:v>0</c:v>
                </c:pt>
                <c:pt idx="8" formatCode="0">
                  <c:v>0.14285714285714285</c:v>
                </c:pt>
                <c:pt idx="9" formatCode="0">
                  <c:v>0.2857142857142857</c:v>
                </c:pt>
                <c:pt idx="10" formatCode="0">
                  <c:v>0.5714285714285714</c:v>
                </c:pt>
                <c:pt idx="11" formatCode="0">
                  <c:v>0.5714285714285714</c:v>
                </c:pt>
                <c:pt idx="12" formatCode="0">
                  <c:v>0.7142857142857143</c:v>
                </c:pt>
                <c:pt idx="13" formatCode="0">
                  <c:v>1</c:v>
                </c:pt>
                <c:pt idx="14" formatCode="0">
                  <c:v>1.4285714285714286</c:v>
                </c:pt>
                <c:pt idx="15" formatCode="0">
                  <c:v>2.1428571428571428</c:v>
                </c:pt>
                <c:pt idx="16" formatCode="0">
                  <c:v>3.4285714285714284</c:v>
                </c:pt>
                <c:pt idx="17" formatCode="0">
                  <c:v>5.1428571428571432</c:v>
                </c:pt>
                <c:pt idx="18" formatCode="0">
                  <c:v>8.5714285714285712</c:v>
                </c:pt>
                <c:pt idx="19" formatCode="0">
                  <c:v>11.714285714285714</c:v>
                </c:pt>
                <c:pt idx="20" formatCode="0">
                  <c:v>14.142857142857142</c:v>
                </c:pt>
                <c:pt idx="21" formatCode="0">
                  <c:v>20</c:v>
                </c:pt>
                <c:pt idx="22" formatCode="0">
                  <c:v>27.142857142857142</c:v>
                </c:pt>
                <c:pt idx="23" formatCode="0">
                  <c:v>34.857142857142854</c:v>
                </c:pt>
                <c:pt idx="24" formatCode="0">
                  <c:v>41.571428571428569</c:v>
                </c:pt>
                <c:pt idx="25" formatCode="0">
                  <c:v>50.428571428571431</c:v>
                </c:pt>
                <c:pt idx="26" formatCode="0">
                  <c:v>58</c:v>
                </c:pt>
                <c:pt idx="27" formatCode="0">
                  <c:v>71.571428571428569</c:v>
                </c:pt>
                <c:pt idx="28" formatCode="0">
                  <c:v>83</c:v>
                </c:pt>
                <c:pt idx="29" formatCode="0">
                  <c:v>91.285714285714292</c:v>
                </c:pt>
                <c:pt idx="30" formatCode="0">
                  <c:v>104</c:v>
                </c:pt>
                <c:pt idx="31" formatCode="0">
                  <c:v>112.85714285714286</c:v>
                </c:pt>
                <c:pt idx="32" formatCode="0">
                  <c:v>122.42857142857143</c:v>
                </c:pt>
                <c:pt idx="33" formatCode="0">
                  <c:v>136.57142857142858</c:v>
                </c:pt>
                <c:pt idx="34" formatCode="0">
                  <c:v>143.28571428571428</c:v>
                </c:pt>
                <c:pt idx="35" formatCode="0">
                  <c:v>150.71428571428572</c:v>
                </c:pt>
                <c:pt idx="36" formatCode="0">
                  <c:v>158.85714285714286</c:v>
                </c:pt>
                <c:pt idx="37" formatCode="0">
                  <c:v>161.42857142857142</c:v>
                </c:pt>
                <c:pt idx="38" formatCode="0">
                  <c:v>167.14285714285714</c:v>
                </c:pt>
                <c:pt idx="39" formatCode="0">
                  <c:v>169.14285714285714</c:v>
                </c:pt>
                <c:pt idx="40" formatCode="0">
                  <c:v>165.71428571428572</c:v>
                </c:pt>
                <c:pt idx="41" formatCode="0">
                  <c:v>164.14285714285714</c:v>
                </c:pt>
                <c:pt idx="42" formatCode="0">
                  <c:v>155.71428571428572</c:v>
                </c:pt>
                <c:pt idx="43" formatCode="0">
                  <c:v>153.71428571428572</c:v>
                </c:pt>
                <c:pt idx="44" formatCode="0">
                  <c:v>149.42857142857142</c:v>
                </c:pt>
                <c:pt idx="45" formatCode="0">
                  <c:v>146.57142857142858</c:v>
                </c:pt>
                <c:pt idx="46" formatCode="0">
                  <c:v>141.14285714285714</c:v>
                </c:pt>
                <c:pt idx="47" formatCode="0">
                  <c:v>138.14285714285714</c:v>
                </c:pt>
                <c:pt idx="48" formatCode="0">
                  <c:v>134.28571428571428</c:v>
                </c:pt>
                <c:pt idx="49" formatCode="0">
                  <c:v>137.14285714285714</c:v>
                </c:pt>
                <c:pt idx="50" formatCode="0">
                  <c:v>133.14285714285714</c:v>
                </c:pt>
                <c:pt idx="51" formatCode="0">
                  <c:v>129.85714285714286</c:v>
                </c:pt>
                <c:pt idx="52" formatCode="0">
                  <c:v>125.57142857142857</c:v>
                </c:pt>
                <c:pt idx="53" formatCode="0">
                  <c:v>120.71428571428571</c:v>
                </c:pt>
                <c:pt idx="54" formatCode="0">
                  <c:v>120.42857142857143</c:v>
                </c:pt>
                <c:pt idx="55" formatCode="0">
                  <c:v>119.57142857142857</c:v>
                </c:pt>
                <c:pt idx="56" formatCode="0">
                  <c:v>114.85714285714286</c:v>
                </c:pt>
                <c:pt idx="57" formatCode="0">
                  <c:v>109.57142857142857</c:v>
                </c:pt>
                <c:pt idx="58" formatCode="0">
                  <c:v>104.28571428571429</c:v>
                </c:pt>
                <c:pt idx="59" formatCode="0">
                  <c:v>99.285714285714292</c:v>
                </c:pt>
                <c:pt idx="60" formatCode="0">
                  <c:v>96.428571428571431</c:v>
                </c:pt>
                <c:pt idx="61" formatCode="0">
                  <c:v>88.142857142857139</c:v>
                </c:pt>
                <c:pt idx="62" formatCode="0">
                  <c:v>79.714285714285708</c:v>
                </c:pt>
                <c:pt idx="63" formatCode="0">
                  <c:v>74.285714285714292</c:v>
                </c:pt>
                <c:pt idx="64" formatCode="0">
                  <c:v>68.714285714285708</c:v>
                </c:pt>
                <c:pt idx="65" formatCode="0">
                  <c:v>65</c:v>
                </c:pt>
                <c:pt idx="66" formatCode="0">
                  <c:v>60.285714285714285</c:v>
                </c:pt>
                <c:pt idx="67" formatCode="0">
                  <c:v>57.714285714285715</c:v>
                </c:pt>
                <c:pt idx="68" formatCode="0">
                  <c:v>52.714285714285715</c:v>
                </c:pt>
                <c:pt idx="69" formatCode="0">
                  <c:v>52</c:v>
                </c:pt>
                <c:pt idx="70" formatCode="0">
                  <c:v>48.857142857142854</c:v>
                </c:pt>
                <c:pt idx="71" formatCode="0">
                  <c:v>47</c:v>
                </c:pt>
                <c:pt idx="72" formatCode="0">
                  <c:v>44.714285714285715</c:v>
                </c:pt>
                <c:pt idx="73" formatCode="0">
                  <c:v>41.857142857142854</c:v>
                </c:pt>
                <c:pt idx="74" formatCode="0">
                  <c:v>38.428571428571431</c:v>
                </c:pt>
                <c:pt idx="75" formatCode="0">
                  <c:v>38.285714285714285</c:v>
                </c:pt>
                <c:pt idx="76" formatCode="0">
                  <c:v>34.428571428571431</c:v>
                </c:pt>
                <c:pt idx="77" formatCode="0">
                  <c:v>31.285714285714285</c:v>
                </c:pt>
                <c:pt idx="78" formatCode="0">
                  <c:v>28.857142857142858</c:v>
                </c:pt>
                <c:pt idx="79" formatCode="0">
                  <c:v>26</c:v>
                </c:pt>
                <c:pt idx="80" formatCode="0">
                  <c:v>24.714285714285715</c:v>
                </c:pt>
                <c:pt idx="81" formatCode="0">
                  <c:v>22.142857142857142</c:v>
                </c:pt>
                <c:pt idx="82" formatCode="0">
                  <c:v>20.142857142857142</c:v>
                </c:pt>
                <c:pt idx="83" formatCode="0">
                  <c:v>19.571428571428573</c:v>
                </c:pt>
                <c:pt idx="84" formatCode="0">
                  <c:v>18</c:v>
                </c:pt>
                <c:pt idx="85" formatCode="0">
                  <c:v>17.571428571428573</c:v>
                </c:pt>
                <c:pt idx="86" formatCode="0">
                  <c:v>17.428571428571427</c:v>
                </c:pt>
                <c:pt idx="87" formatCode="0">
                  <c:v>17</c:v>
                </c:pt>
                <c:pt idx="88" formatCode="0">
                  <c:v>17</c:v>
                </c:pt>
                <c:pt idx="89" formatCode="0">
                  <c:v>16.857142857142858</c:v>
                </c:pt>
                <c:pt idx="90" formatCode="0">
                  <c:v>16</c:v>
                </c:pt>
                <c:pt idx="91" formatCode="0">
                  <c:v>15.142857142857142</c:v>
                </c:pt>
                <c:pt idx="92" formatCode="0">
                  <c:v>13.857142857142858</c:v>
                </c:pt>
                <c:pt idx="93" formatCode="0">
                  <c:v>12.857142857142858</c:v>
                </c:pt>
                <c:pt idx="94" formatCode="0">
                  <c:v>13</c:v>
                </c:pt>
                <c:pt idx="95" formatCode="0">
                  <c:v>11.857142857142858</c:v>
                </c:pt>
                <c:pt idx="96" formatCode="0">
                  <c:v>10.285714285714286</c:v>
                </c:pt>
                <c:pt idx="97" formatCode="0">
                  <c:v>8.8571428571428577</c:v>
                </c:pt>
                <c:pt idx="98" formatCode="0">
                  <c:v>9.2857142857142865</c:v>
                </c:pt>
                <c:pt idx="99" formatCode="0">
                  <c:v>9.1428571428571423</c:v>
                </c:pt>
                <c:pt idx="100" formatCode="0">
                  <c:v>5.2857142857142856</c:v>
                </c:pt>
                <c:pt idx="101" formatCode="0">
                  <c:v>4.5714285714285712</c:v>
                </c:pt>
                <c:pt idx="102" formatCode="0">
                  <c:v>4.5714285714285712</c:v>
                </c:pt>
                <c:pt idx="103" formatCode="0">
                  <c:v>4.2857142857142856</c:v>
                </c:pt>
                <c:pt idx="104" formatCode="0">
                  <c:v>3.8571428571428572</c:v>
                </c:pt>
                <c:pt idx="105" formatCode="0">
                  <c:v>3.8571428571428572</c:v>
                </c:pt>
                <c:pt idx="106" formatCode="0">
                  <c:v>3.4285714285714284</c:v>
                </c:pt>
                <c:pt idx="107" formatCode="0">
                  <c:v>3.4285714285714284</c:v>
                </c:pt>
                <c:pt idx="108" formatCode="0">
                  <c:v>3.4285714285714284</c:v>
                </c:pt>
                <c:pt idx="109" formatCode="0">
                  <c:v>2.8571428571428572</c:v>
                </c:pt>
                <c:pt idx="110" formatCode="0">
                  <c:v>2.5714285714285716</c:v>
                </c:pt>
                <c:pt idx="111" formatCode="0">
                  <c:v>2.2857142857142856</c:v>
                </c:pt>
                <c:pt idx="112" formatCode="0">
                  <c:v>1.5714285714285714</c:v>
                </c:pt>
                <c:pt idx="113" formatCode="0">
                  <c:v>1.5714285714285714</c:v>
                </c:pt>
                <c:pt idx="114" formatCode="0">
                  <c:v>1.8571428571428572</c:v>
                </c:pt>
                <c:pt idx="115" formatCode="0">
                  <c:v>1.5714285714285714</c:v>
                </c:pt>
                <c:pt idx="116" formatCode="0">
                  <c:v>1.5714285714285714</c:v>
                </c:pt>
                <c:pt idx="117" formatCode="0">
                  <c:v>1.7142857142857142</c:v>
                </c:pt>
                <c:pt idx="118" formatCode="0">
                  <c:v>1.8571428571428572</c:v>
                </c:pt>
                <c:pt idx="119" formatCode="0">
                  <c:v>1.8571428571428572</c:v>
                </c:pt>
                <c:pt idx="120" formatCode="0">
                  <c:v>2</c:v>
                </c:pt>
                <c:pt idx="121" formatCode="0">
                  <c:v>1.5714285714285714</c:v>
                </c:pt>
                <c:pt idx="122" formatCode="0">
                  <c:v>1.7142857142857142</c:v>
                </c:pt>
                <c:pt idx="123" formatCode="0">
                  <c:v>1.5714285714285714</c:v>
                </c:pt>
                <c:pt idx="124" formatCode="0">
                  <c:v>1.7142857142857142</c:v>
                </c:pt>
                <c:pt idx="125" formatCode="0">
                  <c:v>1.2857142857142858</c:v>
                </c:pt>
                <c:pt idx="126" formatCode="0">
                  <c:v>1.2857142857142858</c:v>
                </c:pt>
                <c:pt idx="127" formatCode="0">
                  <c:v>1</c:v>
                </c:pt>
                <c:pt idx="128" formatCode="0">
                  <c:v>1</c:v>
                </c:pt>
                <c:pt idx="129" formatCode="0">
                  <c:v>0.8571428571428571</c:v>
                </c:pt>
                <c:pt idx="130" formatCode="0">
                  <c:v>0.8571428571428571</c:v>
                </c:pt>
                <c:pt idx="131" formatCode="0">
                  <c:v>0.7142857142857143</c:v>
                </c:pt>
                <c:pt idx="132" formatCode="0">
                  <c:v>1.1428571428571428</c:v>
                </c:pt>
                <c:pt idx="133" formatCode="0">
                  <c:v>1.1428571428571428</c:v>
                </c:pt>
                <c:pt idx="134" formatCode="0">
                  <c:v>1</c:v>
                </c:pt>
                <c:pt idx="135" formatCode="0">
                  <c:v>1.2857142857142858</c:v>
                </c:pt>
                <c:pt idx="136" formatCode="0">
                  <c:v>1</c:v>
                </c:pt>
                <c:pt idx="137" formatCode="0">
                  <c:v>1</c:v>
                </c:pt>
                <c:pt idx="138" formatCode="0">
                  <c:v>1.1428571428571428</c:v>
                </c:pt>
                <c:pt idx="139" formatCode="0">
                  <c:v>1</c:v>
                </c:pt>
                <c:pt idx="140" formatCode="0">
                  <c:v>1</c:v>
                </c:pt>
                <c:pt idx="141" formatCode="0">
                  <c:v>1</c:v>
                </c:pt>
                <c:pt idx="142" formatCode="0">
                  <c:v>1.2857142857142858</c:v>
                </c:pt>
                <c:pt idx="143" formatCode="0">
                  <c:v>1.5714285714285714</c:v>
                </c:pt>
                <c:pt idx="144" formatCode="0">
                  <c:v>1.2857142857142858</c:v>
                </c:pt>
                <c:pt idx="145" formatCode="0">
                  <c:v>1.2857142857142858</c:v>
                </c:pt>
                <c:pt idx="146" formatCode="0">
                  <c:v>1.4285714285714286</c:v>
                </c:pt>
                <c:pt idx="147" formatCode="0">
                  <c:v>1.4285714285714286</c:v>
                </c:pt>
                <c:pt idx="148" formatCode="0">
                  <c:v>1.2857142857142858</c:v>
                </c:pt>
                <c:pt idx="149" formatCode="0">
                  <c:v>0.7142857142857143</c:v>
                </c:pt>
                <c:pt idx="150" formatCode="0">
                  <c:v>0.42857142857142855</c:v>
                </c:pt>
                <c:pt idx="151" formatCode="0">
                  <c:v>0.5714285714285714</c:v>
                </c:pt>
                <c:pt idx="152" formatCode="0">
                  <c:v>0.42857142857142855</c:v>
                </c:pt>
                <c:pt idx="153" formatCode="0">
                  <c:v>0.2857142857142857</c:v>
                </c:pt>
                <c:pt idx="154" formatCode="0">
                  <c:v>0.42857142857142855</c:v>
                </c:pt>
                <c:pt idx="155" formatCode="0">
                  <c:v>0.7142857142857143</c:v>
                </c:pt>
                <c:pt idx="156" formatCode="0">
                  <c:v>1.4285714285714286</c:v>
                </c:pt>
                <c:pt idx="157" formatCode="0">
                  <c:v>1.8571428571428572</c:v>
                </c:pt>
                <c:pt idx="158" formatCode="0">
                  <c:v>2</c:v>
                </c:pt>
              </c:numCache>
            </c:numRef>
          </c:val>
          <c:smooth val="0"/>
          <c:extLst>
            <c:ext xmlns:c16="http://schemas.microsoft.com/office/drawing/2014/chart" uri="{C3380CC4-5D6E-409C-BE32-E72D297353CC}">
              <c16:uniqueId val="{0000000A-5B6A-483A-BCC9-838C561A5CAE}"/>
            </c:ext>
          </c:extLst>
        </c:ser>
        <c:ser>
          <c:idx val="1"/>
          <c:order val="5"/>
          <c:tx>
            <c:strRef>
              <c:f>'Official - RIVM (2)'!$Y$3</c:f>
              <c:strCache>
                <c:ptCount val="1"/>
                <c:pt idx="0">
                  <c:v> 7 day moving average</c:v>
                </c:pt>
              </c:strCache>
            </c:strRef>
          </c:tx>
          <c:spPr>
            <a:ln w="44450" cap="rnd">
              <a:solidFill>
                <a:schemeClr val="accent2">
                  <a:lumMod val="75000"/>
                </a:schemeClr>
              </a:solidFill>
              <a:round/>
            </a:ln>
            <a:effectLst/>
          </c:spPr>
          <c:marker>
            <c:symbol val="none"/>
          </c:marker>
          <c:cat>
            <c:numRef>
              <c:extLst>
                <c:ext xmlns:c15="http://schemas.microsoft.com/office/drawing/2012/chart" uri="{02D57815-91ED-43cb-92C2-25804820EDAC}">
                  <c15:fullRef>
                    <c15:sqref>'Official - RIVM (2)'!$C$4:$C$200</c15:sqref>
                  </c15:fullRef>
                </c:ext>
              </c:extLst>
              <c:f>('Official - RIVM (2)'!$C$4:$C$103,'Official - RIVM (2)'!$C$111:$C$143,'Official - RIVM (2)'!$C$146:$C$179)</c:f>
              <c:numCache>
                <c:formatCode>m/d/yyyy</c:formatCode>
                <c:ptCount val="16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43995</c:v>
                </c:pt>
                <c:pt idx="101">
                  <c:v>43996</c:v>
                </c:pt>
                <c:pt idx="102">
                  <c:v>43997</c:v>
                </c:pt>
                <c:pt idx="103">
                  <c:v>43998</c:v>
                </c:pt>
                <c:pt idx="104">
                  <c:v>43999</c:v>
                </c:pt>
                <c:pt idx="105">
                  <c:v>44000</c:v>
                </c:pt>
                <c:pt idx="106">
                  <c:v>44001</c:v>
                </c:pt>
                <c:pt idx="107">
                  <c:v>44002</c:v>
                </c:pt>
                <c:pt idx="108">
                  <c:v>44003</c:v>
                </c:pt>
                <c:pt idx="109">
                  <c:v>44004</c:v>
                </c:pt>
                <c:pt idx="110">
                  <c:v>44005</c:v>
                </c:pt>
                <c:pt idx="111">
                  <c:v>44006</c:v>
                </c:pt>
                <c:pt idx="112">
                  <c:v>44007</c:v>
                </c:pt>
                <c:pt idx="113">
                  <c:v>44008</c:v>
                </c:pt>
                <c:pt idx="114">
                  <c:v>44009</c:v>
                </c:pt>
                <c:pt idx="115">
                  <c:v>44010</c:v>
                </c:pt>
                <c:pt idx="116">
                  <c:v>44011</c:v>
                </c:pt>
                <c:pt idx="117">
                  <c:v>44012</c:v>
                </c:pt>
                <c:pt idx="118">
                  <c:v>44013</c:v>
                </c:pt>
                <c:pt idx="119">
                  <c:v>44014</c:v>
                </c:pt>
                <c:pt idx="120">
                  <c:v>44015</c:v>
                </c:pt>
                <c:pt idx="121">
                  <c:v>44016</c:v>
                </c:pt>
                <c:pt idx="122">
                  <c:v>44017</c:v>
                </c:pt>
                <c:pt idx="123">
                  <c:v>44018</c:v>
                </c:pt>
                <c:pt idx="124">
                  <c:v>44019</c:v>
                </c:pt>
                <c:pt idx="125">
                  <c:v>44020</c:v>
                </c:pt>
                <c:pt idx="126">
                  <c:v>44021</c:v>
                </c:pt>
                <c:pt idx="127">
                  <c:v>44022</c:v>
                </c:pt>
                <c:pt idx="128">
                  <c:v>44023</c:v>
                </c:pt>
                <c:pt idx="129">
                  <c:v>44024</c:v>
                </c:pt>
                <c:pt idx="130">
                  <c:v>44025</c:v>
                </c:pt>
                <c:pt idx="131">
                  <c:v>44026</c:v>
                </c:pt>
                <c:pt idx="132">
                  <c:v>44027</c:v>
                </c:pt>
                <c:pt idx="133">
                  <c:v>44030</c:v>
                </c:pt>
                <c:pt idx="134">
                  <c:v>44031</c:v>
                </c:pt>
                <c:pt idx="135">
                  <c:v>44032</c:v>
                </c:pt>
                <c:pt idx="136">
                  <c:v>44033</c:v>
                </c:pt>
                <c:pt idx="137">
                  <c:v>44034</c:v>
                </c:pt>
                <c:pt idx="138">
                  <c:v>44035</c:v>
                </c:pt>
                <c:pt idx="139">
                  <c:v>44036</c:v>
                </c:pt>
                <c:pt idx="140">
                  <c:v>44037</c:v>
                </c:pt>
                <c:pt idx="141">
                  <c:v>44038</c:v>
                </c:pt>
                <c:pt idx="142">
                  <c:v>44039</c:v>
                </c:pt>
                <c:pt idx="143">
                  <c:v>44040</c:v>
                </c:pt>
                <c:pt idx="144">
                  <c:v>44041</c:v>
                </c:pt>
                <c:pt idx="145">
                  <c:v>44042</c:v>
                </c:pt>
                <c:pt idx="146">
                  <c:v>44043</c:v>
                </c:pt>
                <c:pt idx="147">
                  <c:v>44044</c:v>
                </c:pt>
                <c:pt idx="148">
                  <c:v>44045</c:v>
                </c:pt>
                <c:pt idx="149">
                  <c:v>44046</c:v>
                </c:pt>
                <c:pt idx="150">
                  <c:v>44047</c:v>
                </c:pt>
                <c:pt idx="151">
                  <c:v>44048</c:v>
                </c:pt>
                <c:pt idx="152">
                  <c:v>44049</c:v>
                </c:pt>
                <c:pt idx="153">
                  <c:v>44050</c:v>
                </c:pt>
                <c:pt idx="154">
                  <c:v>44051</c:v>
                </c:pt>
                <c:pt idx="155">
                  <c:v>44052</c:v>
                </c:pt>
                <c:pt idx="156">
                  <c:v>44053</c:v>
                </c:pt>
                <c:pt idx="157">
                  <c:v>44054</c:v>
                </c:pt>
                <c:pt idx="158">
                  <c:v>44055</c:v>
                </c:pt>
                <c:pt idx="159">
                  <c:v>44056</c:v>
                </c:pt>
                <c:pt idx="160">
                  <c:v>44057</c:v>
                </c:pt>
                <c:pt idx="161">
                  <c:v>44058</c:v>
                </c:pt>
                <c:pt idx="162">
                  <c:v>44059</c:v>
                </c:pt>
                <c:pt idx="163">
                  <c:v>44060</c:v>
                </c:pt>
                <c:pt idx="164">
                  <c:v>44061</c:v>
                </c:pt>
                <c:pt idx="165">
                  <c:v>44062</c:v>
                </c:pt>
                <c:pt idx="166">
                  <c:v>44063</c:v>
                </c:pt>
                <c:pt idx="167">
                  <c:v>44064</c:v>
                </c:pt>
                <c:pt idx="168">
                  <c:v>44065</c:v>
                </c:pt>
                <c:pt idx="169">
                  <c:v>44066</c:v>
                </c:pt>
                <c:pt idx="170">
                  <c:v>44067</c:v>
                </c:pt>
                <c:pt idx="171">
                  <c:v>44068</c:v>
                </c:pt>
                <c:pt idx="172">
                  <c:v>44069</c:v>
                </c:pt>
                <c:pt idx="173">
                  <c:v>44070</c:v>
                </c:pt>
                <c:pt idx="174">
                  <c:v>44071</c:v>
                </c:pt>
                <c:pt idx="175">
                  <c:v>44072</c:v>
                </c:pt>
                <c:pt idx="176">
                  <c:v>44073</c:v>
                </c:pt>
                <c:pt idx="177">
                  <c:v>44074</c:v>
                </c:pt>
                <c:pt idx="178">
                  <c:v>44075</c:v>
                </c:pt>
                <c:pt idx="179">
                  <c:v>44076</c:v>
                </c:pt>
                <c:pt idx="180">
                  <c:v>44077</c:v>
                </c:pt>
                <c:pt idx="181">
                  <c:v>44078</c:v>
                </c:pt>
                <c:pt idx="182">
                  <c:v>44079</c:v>
                </c:pt>
                <c:pt idx="183">
                  <c:v>44080</c:v>
                </c:pt>
                <c:pt idx="184">
                  <c:v>44081</c:v>
                </c:pt>
                <c:pt idx="185">
                  <c:v>44082</c:v>
                </c:pt>
                <c:pt idx="186">
                  <c:v>44083</c:v>
                </c:pt>
                <c:pt idx="187">
                  <c:v>44084</c:v>
                </c:pt>
              </c:numCache>
            </c:numRef>
          </c:cat>
          <c:val>
            <c:numRef>
              <c:extLst>
                <c:ext xmlns:c15="http://schemas.microsoft.com/office/drawing/2012/chart" uri="{02D57815-91ED-43cb-92C2-25804820EDAC}">
                  <c15:fullRef>
                    <c15:sqref>'Official - RIVM (2)'!$Y$4:$Y$165</c15:sqref>
                  </c15:fullRef>
                </c:ext>
              </c:extLst>
              <c:f>('Official - RIVM (2)'!$Y$4:$Y$103,'Official - RIVM (2)'!$Y$111:$Y$143,'Official - RIVM (2)'!$Y$146:$Y$165)</c:f>
              <c:numCache>
                <c:formatCode>0</c:formatCode>
                <c:ptCount val="153"/>
                <c:pt idx="7">
                  <c:v>9.2857142857142865</c:v>
                </c:pt>
                <c:pt idx="8">
                  <c:v>11</c:v>
                </c:pt>
                <c:pt idx="9">
                  <c:v>13.285714285714286</c:v>
                </c:pt>
                <c:pt idx="10">
                  <c:v>15.428571428571429</c:v>
                </c:pt>
                <c:pt idx="11">
                  <c:v>20.142857142857142</c:v>
                </c:pt>
                <c:pt idx="12">
                  <c:v>24.857142857142858</c:v>
                </c:pt>
                <c:pt idx="13">
                  <c:v>30.714285714285715</c:v>
                </c:pt>
                <c:pt idx="14">
                  <c:v>40.428571428571431</c:v>
                </c:pt>
                <c:pt idx="15">
                  <c:v>50</c:v>
                </c:pt>
                <c:pt idx="16">
                  <c:v>60.571428571428569</c:v>
                </c:pt>
                <c:pt idx="17">
                  <c:v>71.428571428571431</c:v>
                </c:pt>
                <c:pt idx="18">
                  <c:v>90.857142857142861</c:v>
                </c:pt>
                <c:pt idx="19">
                  <c:v>110.71428571428571</c:v>
                </c:pt>
                <c:pt idx="20">
                  <c:v>138</c:v>
                </c:pt>
                <c:pt idx="21">
                  <c:v>176.28571428571428</c:v>
                </c:pt>
                <c:pt idx="22">
                  <c:v>211.71428571428572</c:v>
                </c:pt>
                <c:pt idx="23">
                  <c:v>238.71428571428572</c:v>
                </c:pt>
                <c:pt idx="24">
                  <c:v>267.28571428571428</c:v>
                </c:pt>
                <c:pt idx="25">
                  <c:v>320.57142857142856</c:v>
                </c:pt>
                <c:pt idx="26">
                  <c:v>363.42857142857144</c:v>
                </c:pt>
                <c:pt idx="27">
                  <c:v>401.57142857142856</c:v>
                </c:pt>
                <c:pt idx="28">
                  <c:v>421.71428571428572</c:v>
                </c:pt>
                <c:pt idx="29">
                  <c:v>460.85714285714283</c:v>
                </c:pt>
                <c:pt idx="30">
                  <c:v>469.14285714285717</c:v>
                </c:pt>
                <c:pt idx="31">
                  <c:v>469.14285714285717</c:v>
                </c:pt>
                <c:pt idx="32">
                  <c:v>461.71428571428572</c:v>
                </c:pt>
                <c:pt idx="33">
                  <c:v>442.14285714285717</c:v>
                </c:pt>
                <c:pt idx="34">
                  <c:v>420.71428571428572</c:v>
                </c:pt>
                <c:pt idx="35">
                  <c:v>401</c:v>
                </c:pt>
                <c:pt idx="36">
                  <c:v>361.57142857142856</c:v>
                </c:pt>
                <c:pt idx="37">
                  <c:v>341.57142857142856</c:v>
                </c:pt>
                <c:pt idx="38">
                  <c:v>329.57142857142856</c:v>
                </c:pt>
                <c:pt idx="39">
                  <c:v>302.14285714285717</c:v>
                </c:pt>
                <c:pt idx="40">
                  <c:v>281</c:v>
                </c:pt>
                <c:pt idx="41">
                  <c:v>256.28571428571428</c:v>
                </c:pt>
                <c:pt idx="42">
                  <c:v>232.57142857142858</c:v>
                </c:pt>
                <c:pt idx="43">
                  <c:v>209.42857142857142</c:v>
                </c:pt>
                <c:pt idx="44">
                  <c:v>200.14285714285714</c:v>
                </c:pt>
                <c:pt idx="45">
                  <c:v>187.14285714285714</c:v>
                </c:pt>
                <c:pt idx="46">
                  <c:v>161.85714285714286</c:v>
                </c:pt>
                <c:pt idx="47">
                  <c:v>157</c:v>
                </c:pt>
                <c:pt idx="48">
                  <c:v>145.42857142857142</c:v>
                </c:pt>
                <c:pt idx="49">
                  <c:v>133.28571428571428</c:v>
                </c:pt>
                <c:pt idx="50">
                  <c:v>126.28571428571429</c:v>
                </c:pt>
                <c:pt idx="51">
                  <c:v>117.28571428571429</c:v>
                </c:pt>
                <c:pt idx="52">
                  <c:v>107.85714285714286</c:v>
                </c:pt>
                <c:pt idx="53">
                  <c:v>101.42857142857143</c:v>
                </c:pt>
                <c:pt idx="54">
                  <c:v>88.857142857142861</c:v>
                </c:pt>
                <c:pt idx="55">
                  <c:v>83.285714285714292</c:v>
                </c:pt>
                <c:pt idx="56">
                  <c:v>79.714285714285708</c:v>
                </c:pt>
                <c:pt idx="57">
                  <c:v>68.571428571428569</c:v>
                </c:pt>
                <c:pt idx="58">
                  <c:v>64.857142857142861</c:v>
                </c:pt>
                <c:pt idx="59">
                  <c:v>60.714285714285715</c:v>
                </c:pt>
                <c:pt idx="60">
                  <c:v>53.428571428571431</c:v>
                </c:pt>
                <c:pt idx="61">
                  <c:v>51.714285714285715</c:v>
                </c:pt>
                <c:pt idx="62">
                  <c:v>47.714285714285715</c:v>
                </c:pt>
                <c:pt idx="63">
                  <c:v>42</c:v>
                </c:pt>
                <c:pt idx="64">
                  <c:v>39.857142857142854</c:v>
                </c:pt>
                <c:pt idx="65">
                  <c:v>36</c:v>
                </c:pt>
                <c:pt idx="66">
                  <c:v>36.142857142857146</c:v>
                </c:pt>
                <c:pt idx="67">
                  <c:v>35.142857142857146</c:v>
                </c:pt>
                <c:pt idx="68">
                  <c:v>29.285714285714285</c:v>
                </c:pt>
                <c:pt idx="69">
                  <c:v>28.571428571428573</c:v>
                </c:pt>
                <c:pt idx="70">
                  <c:v>27.285714285714285</c:v>
                </c:pt>
                <c:pt idx="71">
                  <c:v>27</c:v>
                </c:pt>
                <c:pt idx="72">
                  <c:v>26.857142857142858</c:v>
                </c:pt>
                <c:pt idx="73">
                  <c:v>24.142857142857142</c:v>
                </c:pt>
                <c:pt idx="74">
                  <c:v>22.857142857142858</c:v>
                </c:pt>
                <c:pt idx="75">
                  <c:v>21.714285714285715</c:v>
                </c:pt>
                <c:pt idx="76">
                  <c:v>19.285714285714285</c:v>
                </c:pt>
                <c:pt idx="77">
                  <c:v>17</c:v>
                </c:pt>
                <c:pt idx="78">
                  <c:v>14.571428571428571</c:v>
                </c:pt>
                <c:pt idx="79">
                  <c:v>13.571428571428571</c:v>
                </c:pt>
                <c:pt idx="80">
                  <c:v>13</c:v>
                </c:pt>
                <c:pt idx="81">
                  <c:v>11.285714285714286</c:v>
                </c:pt>
                <c:pt idx="82">
                  <c:v>11</c:v>
                </c:pt>
                <c:pt idx="83">
                  <c:v>9.7142857142857135</c:v>
                </c:pt>
                <c:pt idx="84">
                  <c:v>9.2857142857142865</c:v>
                </c:pt>
                <c:pt idx="85">
                  <c:v>9.2857142857142865</c:v>
                </c:pt>
                <c:pt idx="86">
                  <c:v>9.1428571428571423</c:v>
                </c:pt>
                <c:pt idx="87">
                  <c:v>8.4285714285714288</c:v>
                </c:pt>
                <c:pt idx="88">
                  <c:v>8.8571428571428577</c:v>
                </c:pt>
                <c:pt idx="89">
                  <c:v>8.8571428571428577</c:v>
                </c:pt>
                <c:pt idx="90">
                  <c:v>8.5714285714285712</c:v>
                </c:pt>
                <c:pt idx="91">
                  <c:v>8</c:v>
                </c:pt>
                <c:pt idx="92">
                  <c:v>7.8571428571428568</c:v>
                </c:pt>
                <c:pt idx="93">
                  <c:v>7.8571428571428568</c:v>
                </c:pt>
                <c:pt idx="94">
                  <c:v>8.1428571428571423</c:v>
                </c:pt>
                <c:pt idx="95">
                  <c:v>6.8571428571428568</c:v>
                </c:pt>
                <c:pt idx="96">
                  <c:v>7</c:v>
                </c:pt>
                <c:pt idx="97">
                  <c:v>6.1428571428571432</c:v>
                </c:pt>
                <c:pt idx="98">
                  <c:v>6.7142857142857144</c:v>
                </c:pt>
                <c:pt idx="99">
                  <c:v>6.1428571428571432</c:v>
                </c:pt>
                <c:pt idx="100">
                  <c:v>3.4285714285714284</c:v>
                </c:pt>
                <c:pt idx="101">
                  <c:v>3.4285714285714284</c:v>
                </c:pt>
                <c:pt idx="102">
                  <c:v>2.5714285714285716</c:v>
                </c:pt>
                <c:pt idx="103">
                  <c:v>2.4285714285714284</c:v>
                </c:pt>
                <c:pt idx="104">
                  <c:v>2.2857142857142856</c:v>
                </c:pt>
                <c:pt idx="105">
                  <c:v>2.2857142857142856</c:v>
                </c:pt>
                <c:pt idx="106">
                  <c:v>1.8571428571428572</c:v>
                </c:pt>
                <c:pt idx="107">
                  <c:v>2.1428571428571428</c:v>
                </c:pt>
                <c:pt idx="108">
                  <c:v>2.1428571428571428</c:v>
                </c:pt>
                <c:pt idx="109">
                  <c:v>2.7142857142857144</c:v>
                </c:pt>
                <c:pt idx="110">
                  <c:v>2.4285714285714284</c:v>
                </c:pt>
                <c:pt idx="111">
                  <c:v>2.5714285714285716</c:v>
                </c:pt>
                <c:pt idx="112">
                  <c:v>2.5714285714285716</c:v>
                </c:pt>
                <c:pt idx="113">
                  <c:v>2.2857142857142856</c:v>
                </c:pt>
                <c:pt idx="114">
                  <c:v>2.1428571428571428</c:v>
                </c:pt>
                <c:pt idx="115">
                  <c:v>2</c:v>
                </c:pt>
                <c:pt idx="116">
                  <c:v>1.5714285714285714</c:v>
                </c:pt>
                <c:pt idx="117">
                  <c:v>1.4285714285714286</c:v>
                </c:pt>
                <c:pt idx="118">
                  <c:v>1.2857142857142858</c:v>
                </c:pt>
                <c:pt idx="119">
                  <c:v>0.8571428571428571</c:v>
                </c:pt>
                <c:pt idx="120">
                  <c:v>1</c:v>
                </c:pt>
                <c:pt idx="121">
                  <c:v>0.7142857142857143</c:v>
                </c:pt>
                <c:pt idx="122">
                  <c:v>0.7142857142857143</c:v>
                </c:pt>
                <c:pt idx="123">
                  <c:v>0.8571428571428571</c:v>
                </c:pt>
                <c:pt idx="124">
                  <c:v>1</c:v>
                </c:pt>
                <c:pt idx="125">
                  <c:v>1</c:v>
                </c:pt>
                <c:pt idx="126">
                  <c:v>1.2857142857142858</c:v>
                </c:pt>
                <c:pt idx="127">
                  <c:v>1.2857142857142858</c:v>
                </c:pt>
                <c:pt idx="128">
                  <c:v>1.2857142857142858</c:v>
                </c:pt>
                <c:pt idx="129">
                  <c:v>1.2857142857142858</c:v>
                </c:pt>
                <c:pt idx="130">
                  <c:v>1.5714285714285714</c:v>
                </c:pt>
                <c:pt idx="131">
                  <c:v>1.4285714285714286</c:v>
                </c:pt>
                <c:pt idx="132">
                  <c:v>1.4285714285714286</c:v>
                </c:pt>
                <c:pt idx="133">
                  <c:v>1.8571428571428572</c:v>
                </c:pt>
                <c:pt idx="134">
                  <c:v>2.2857142857142856</c:v>
                </c:pt>
                <c:pt idx="135">
                  <c:v>2</c:v>
                </c:pt>
                <c:pt idx="136">
                  <c:v>2</c:v>
                </c:pt>
                <c:pt idx="137">
                  <c:v>2.2857142857142856</c:v>
                </c:pt>
                <c:pt idx="138">
                  <c:v>3.2857142857142856</c:v>
                </c:pt>
                <c:pt idx="139">
                  <c:v>3.2857142857142856</c:v>
                </c:pt>
                <c:pt idx="140">
                  <c:v>3.5714285714285716</c:v>
                </c:pt>
                <c:pt idx="141">
                  <c:v>3.2857142857142856</c:v>
                </c:pt>
                <c:pt idx="142">
                  <c:v>3.5714285714285716</c:v>
                </c:pt>
                <c:pt idx="143">
                  <c:v>4.2857142857142856</c:v>
                </c:pt>
                <c:pt idx="144">
                  <c:v>4.4285714285714288</c:v>
                </c:pt>
                <c:pt idx="145">
                  <c:v>5.1428571428571432</c:v>
                </c:pt>
                <c:pt idx="146">
                  <c:v>6</c:v>
                </c:pt>
                <c:pt idx="147">
                  <c:v>5.8571428571428568</c:v>
                </c:pt>
                <c:pt idx="148">
                  <c:v>6</c:v>
                </c:pt>
                <c:pt idx="149">
                  <c:v>6.7142857142857144</c:v>
                </c:pt>
                <c:pt idx="150">
                  <c:v>6.1428571428571432</c:v>
                </c:pt>
                <c:pt idx="151">
                  <c:v>6.4285714285714288</c:v>
                </c:pt>
                <c:pt idx="152">
                  <c:v>5.4285714285714288</c:v>
                </c:pt>
              </c:numCache>
            </c:numRef>
          </c:val>
          <c:smooth val="0"/>
          <c:extLst>
            <c:ext xmlns:c16="http://schemas.microsoft.com/office/drawing/2014/chart" uri="{C3380CC4-5D6E-409C-BE32-E72D297353CC}">
              <c16:uniqueId val="{0000000B-5B6A-483A-BCC9-838C561A5CAE}"/>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in val="0"/>
        </c:scaling>
        <c:delete val="0"/>
        <c:axPos val="l"/>
        <c:majorGridlines>
          <c:spPr>
            <a:ln w="9525" cap="flat" cmpd="sng" algn="ctr">
              <a:solidFill>
                <a:schemeClr val="tx1">
                  <a:lumMod val="15000"/>
                  <a:lumOff val="85000"/>
                </a:schemeClr>
              </a:solidFill>
              <a:prstDash val="lgDash"/>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250"/>
      </c:valAx>
      <c:spPr>
        <a:noFill/>
        <a:ln w="25400">
          <a:noFill/>
        </a:ln>
        <a:effectLst/>
      </c:spPr>
    </c:plotArea>
    <c:legend>
      <c:legendPos val="r"/>
      <c:layout>
        <c:manualLayout>
          <c:xMode val="edge"/>
          <c:yMode val="edge"/>
          <c:x val="0.1034505183854504"/>
          <c:y val="0.12732791666666668"/>
          <c:w val="0.28108773908744666"/>
          <c:h val="0.13592944444444444"/>
        </c:manualLayout>
      </c:layout>
      <c:overlay val="0"/>
      <c:spPr>
        <a:solidFill>
          <a:schemeClr val="bg2"/>
        </a:solid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sz="1800" b="1"/>
      </a:pPr>
      <a:endParaRPr lang="en-NL"/>
    </a:p>
  </c:txPr>
  <c:printSettings>
    <c:headerFooter/>
    <c:pageMargins b="0.75" l="0.7" r="0.7" t="0.75" header="0.3" footer="0.3"/>
    <c:pageSetup/>
  </c:printSettings>
  <c:userShapes r:id="rId3"/>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Verandering</a:t>
            </a:r>
            <a:r>
              <a:rPr lang="nl-NL" sz="2000" b="1" baseline="0"/>
              <a:t> week op week</a:t>
            </a:r>
            <a:br>
              <a:rPr lang="nl-NL" sz="2000" b="1" baseline="0"/>
            </a:br>
            <a:r>
              <a:rPr lang="nl-NL" sz="1800" b="0" baseline="0"/>
              <a:t>aantal doden gerapporteerd om 14:00u</a:t>
            </a:r>
            <a:endParaRPr lang="nl-NL" sz="2000" b="0" baseline="0"/>
          </a:p>
        </c:rich>
      </c:tx>
      <c:layout>
        <c:manualLayout>
          <c:xMode val="edge"/>
          <c:yMode val="edge"/>
          <c:x val="0.34019954160123816"/>
          <c:y val="1.5747317686221677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tx>
            <c:strRef>
              <c:f>'Official - RIVM (2)'!$AQ$3</c:f>
              <c:strCache>
                <c:ptCount val="1"/>
                <c:pt idx="0">
                  <c:v>change week on week</c:v>
                </c:pt>
              </c:strCache>
            </c:strRef>
          </c:tx>
          <c:spPr>
            <a:solidFill>
              <a:schemeClr val="accent1"/>
            </a:solidFill>
            <a:ln>
              <a:noFill/>
            </a:ln>
            <a:effectLst/>
          </c:spPr>
          <c:invertIfNegative val="0"/>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1-449A-4011-9E79-4BDE2DDCA5BB}"/>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3-449A-4011-9E79-4BDE2DDCA5BB}"/>
              </c:ext>
            </c:extLst>
          </c:dPt>
          <c:dPt>
            <c:idx val="5"/>
            <c:invertIfNegative val="0"/>
            <c:bubble3D val="0"/>
            <c:spPr>
              <a:solidFill>
                <a:schemeClr val="accent2">
                  <a:lumMod val="75000"/>
                </a:schemeClr>
              </a:solidFill>
              <a:ln>
                <a:noFill/>
              </a:ln>
              <a:effectLst/>
            </c:spPr>
            <c:extLst>
              <c:ext xmlns:c16="http://schemas.microsoft.com/office/drawing/2014/chart" uri="{C3380CC4-5D6E-409C-BE32-E72D297353CC}">
                <c16:uniqueId val="{00000005-449A-4011-9E79-4BDE2DDCA5BB}"/>
              </c:ext>
            </c:extLst>
          </c:dPt>
          <c:dPt>
            <c:idx val="6"/>
            <c:invertIfNegative val="0"/>
            <c:bubble3D val="0"/>
            <c:spPr>
              <a:solidFill>
                <a:schemeClr val="accent2">
                  <a:lumMod val="75000"/>
                </a:schemeClr>
              </a:solidFill>
              <a:ln>
                <a:noFill/>
              </a:ln>
              <a:effectLst/>
            </c:spPr>
            <c:extLst>
              <c:ext xmlns:c16="http://schemas.microsoft.com/office/drawing/2014/chart" uri="{C3380CC4-5D6E-409C-BE32-E72D297353CC}">
                <c16:uniqueId val="{00000007-449A-4011-9E79-4BDE2DDCA5BB}"/>
              </c:ext>
            </c:extLst>
          </c:dPt>
          <c:dPt>
            <c:idx val="8"/>
            <c:invertIfNegative val="0"/>
            <c:bubble3D val="0"/>
            <c:spPr>
              <a:solidFill>
                <a:schemeClr val="accent2">
                  <a:lumMod val="75000"/>
                </a:schemeClr>
              </a:solidFill>
              <a:ln>
                <a:noFill/>
              </a:ln>
              <a:effectLst/>
            </c:spPr>
            <c:extLst>
              <c:ext xmlns:c16="http://schemas.microsoft.com/office/drawing/2014/chart" uri="{C3380CC4-5D6E-409C-BE32-E72D297353CC}">
                <c16:uniqueId val="{00000009-449A-4011-9E79-4BDE2DDCA5BB}"/>
              </c:ext>
            </c:extLst>
          </c:dPt>
          <c:dPt>
            <c:idx val="9"/>
            <c:invertIfNegative val="0"/>
            <c:bubble3D val="0"/>
            <c:spPr>
              <a:solidFill>
                <a:schemeClr val="accent2">
                  <a:lumMod val="75000"/>
                </a:schemeClr>
              </a:solidFill>
              <a:ln>
                <a:noFill/>
              </a:ln>
              <a:effectLst/>
            </c:spPr>
            <c:extLst>
              <c:ext xmlns:c16="http://schemas.microsoft.com/office/drawing/2014/chart" uri="{C3380CC4-5D6E-409C-BE32-E72D297353CC}">
                <c16:uniqueId val="{0000000B-449A-4011-9E79-4BDE2DDCA5BB}"/>
              </c:ext>
            </c:extLst>
          </c:dPt>
          <c:dPt>
            <c:idx val="10"/>
            <c:invertIfNegative val="0"/>
            <c:bubble3D val="0"/>
            <c:spPr>
              <a:solidFill>
                <a:schemeClr val="accent2">
                  <a:lumMod val="75000"/>
                </a:schemeClr>
              </a:solidFill>
              <a:ln>
                <a:noFill/>
              </a:ln>
              <a:effectLst/>
            </c:spPr>
            <c:extLst>
              <c:ext xmlns:c16="http://schemas.microsoft.com/office/drawing/2014/chart" uri="{C3380CC4-5D6E-409C-BE32-E72D297353CC}">
                <c16:uniqueId val="{0000000D-449A-4011-9E79-4BDE2DDCA5BB}"/>
              </c:ext>
            </c:extLst>
          </c:dPt>
          <c:dPt>
            <c:idx val="11"/>
            <c:invertIfNegative val="0"/>
            <c:bubble3D val="0"/>
            <c:spPr>
              <a:solidFill>
                <a:schemeClr val="accent2">
                  <a:lumMod val="75000"/>
                </a:schemeClr>
              </a:solidFill>
              <a:ln>
                <a:noFill/>
              </a:ln>
              <a:effectLst/>
            </c:spPr>
            <c:extLst>
              <c:ext xmlns:c16="http://schemas.microsoft.com/office/drawing/2014/chart" uri="{C3380CC4-5D6E-409C-BE32-E72D297353CC}">
                <c16:uniqueId val="{0000000F-449A-4011-9E79-4BDE2DDCA5BB}"/>
              </c:ext>
            </c:extLst>
          </c:dPt>
          <c:dPt>
            <c:idx val="12"/>
            <c:invertIfNegative val="0"/>
            <c:bubble3D val="0"/>
            <c:spPr>
              <a:solidFill>
                <a:schemeClr val="accent2">
                  <a:lumMod val="75000"/>
                </a:schemeClr>
              </a:solidFill>
              <a:ln>
                <a:noFill/>
              </a:ln>
              <a:effectLst/>
            </c:spPr>
            <c:extLst>
              <c:ext xmlns:c16="http://schemas.microsoft.com/office/drawing/2014/chart" uri="{C3380CC4-5D6E-409C-BE32-E72D297353CC}">
                <c16:uniqueId val="{00000011-449A-4011-9E79-4BDE2DDCA5BB}"/>
              </c:ext>
            </c:extLst>
          </c:dPt>
          <c:dPt>
            <c:idx val="13"/>
            <c:invertIfNegative val="0"/>
            <c:bubble3D val="0"/>
            <c:spPr>
              <a:solidFill>
                <a:schemeClr val="accent2">
                  <a:lumMod val="75000"/>
                </a:schemeClr>
              </a:solidFill>
              <a:ln>
                <a:noFill/>
              </a:ln>
              <a:effectLst/>
            </c:spPr>
            <c:extLst>
              <c:ext xmlns:c16="http://schemas.microsoft.com/office/drawing/2014/chart" uri="{C3380CC4-5D6E-409C-BE32-E72D297353CC}">
                <c16:uniqueId val="{00000013-449A-4011-9E79-4BDE2DDCA5BB}"/>
              </c:ext>
            </c:extLst>
          </c:dPt>
          <c:dPt>
            <c:idx val="14"/>
            <c:invertIfNegative val="0"/>
            <c:bubble3D val="0"/>
            <c:spPr>
              <a:solidFill>
                <a:schemeClr val="accent2">
                  <a:lumMod val="75000"/>
                </a:schemeClr>
              </a:solidFill>
              <a:ln>
                <a:noFill/>
              </a:ln>
              <a:effectLst/>
            </c:spPr>
            <c:extLst>
              <c:ext xmlns:c16="http://schemas.microsoft.com/office/drawing/2014/chart" uri="{C3380CC4-5D6E-409C-BE32-E72D297353CC}">
                <c16:uniqueId val="{00000015-449A-4011-9E79-4BDE2DDCA5BB}"/>
              </c:ext>
            </c:extLst>
          </c:dPt>
          <c:dPt>
            <c:idx val="15"/>
            <c:invertIfNegative val="0"/>
            <c:bubble3D val="0"/>
            <c:spPr>
              <a:solidFill>
                <a:schemeClr val="accent2">
                  <a:lumMod val="75000"/>
                </a:schemeClr>
              </a:solidFill>
              <a:ln>
                <a:noFill/>
              </a:ln>
              <a:effectLst/>
            </c:spPr>
            <c:extLst>
              <c:ext xmlns:c16="http://schemas.microsoft.com/office/drawing/2014/chart" uri="{C3380CC4-5D6E-409C-BE32-E72D297353CC}">
                <c16:uniqueId val="{00000017-449A-4011-9E79-4BDE2DDCA5BB}"/>
              </c:ext>
            </c:extLst>
          </c:dPt>
          <c:dPt>
            <c:idx val="16"/>
            <c:invertIfNegative val="0"/>
            <c:bubble3D val="0"/>
            <c:spPr>
              <a:solidFill>
                <a:schemeClr val="accent2">
                  <a:lumMod val="75000"/>
                </a:schemeClr>
              </a:solidFill>
              <a:ln>
                <a:noFill/>
              </a:ln>
              <a:effectLst/>
            </c:spPr>
            <c:extLst>
              <c:ext xmlns:c16="http://schemas.microsoft.com/office/drawing/2014/chart" uri="{C3380CC4-5D6E-409C-BE32-E72D297353CC}">
                <c16:uniqueId val="{00000019-449A-4011-9E79-4BDE2DDCA5BB}"/>
              </c:ext>
            </c:extLst>
          </c:dPt>
          <c:dPt>
            <c:idx val="17"/>
            <c:invertIfNegative val="0"/>
            <c:bubble3D val="0"/>
            <c:spPr>
              <a:solidFill>
                <a:schemeClr val="accent2">
                  <a:lumMod val="75000"/>
                </a:schemeClr>
              </a:solidFill>
              <a:ln>
                <a:noFill/>
              </a:ln>
              <a:effectLst/>
            </c:spPr>
            <c:extLst>
              <c:ext xmlns:c16="http://schemas.microsoft.com/office/drawing/2014/chart" uri="{C3380CC4-5D6E-409C-BE32-E72D297353CC}">
                <c16:uniqueId val="{0000001B-449A-4011-9E79-4BDE2DDCA5BB}"/>
              </c:ext>
            </c:extLst>
          </c:dPt>
          <c:dPt>
            <c:idx val="18"/>
            <c:invertIfNegative val="0"/>
            <c:bubble3D val="0"/>
            <c:spPr>
              <a:solidFill>
                <a:schemeClr val="accent2">
                  <a:lumMod val="75000"/>
                </a:schemeClr>
              </a:solidFill>
              <a:ln>
                <a:noFill/>
              </a:ln>
              <a:effectLst/>
            </c:spPr>
            <c:extLst>
              <c:ext xmlns:c16="http://schemas.microsoft.com/office/drawing/2014/chart" uri="{C3380CC4-5D6E-409C-BE32-E72D297353CC}">
                <c16:uniqueId val="{0000001D-449A-4011-9E79-4BDE2DDCA5BB}"/>
              </c:ext>
            </c:extLst>
          </c:dPt>
          <c:dPt>
            <c:idx val="19"/>
            <c:invertIfNegative val="0"/>
            <c:bubble3D val="0"/>
            <c:spPr>
              <a:solidFill>
                <a:schemeClr val="accent2">
                  <a:lumMod val="75000"/>
                </a:schemeClr>
              </a:solidFill>
              <a:ln>
                <a:noFill/>
              </a:ln>
              <a:effectLst/>
            </c:spPr>
            <c:extLst>
              <c:ext xmlns:c16="http://schemas.microsoft.com/office/drawing/2014/chart" uri="{C3380CC4-5D6E-409C-BE32-E72D297353CC}">
                <c16:uniqueId val="{0000001F-449A-4011-9E79-4BDE2DDCA5BB}"/>
              </c:ext>
            </c:extLst>
          </c:dPt>
          <c:dPt>
            <c:idx val="20"/>
            <c:invertIfNegative val="0"/>
            <c:bubble3D val="0"/>
            <c:spPr>
              <a:solidFill>
                <a:schemeClr val="accent2">
                  <a:lumMod val="75000"/>
                </a:schemeClr>
              </a:solidFill>
              <a:ln>
                <a:noFill/>
              </a:ln>
              <a:effectLst/>
            </c:spPr>
            <c:extLst>
              <c:ext xmlns:c16="http://schemas.microsoft.com/office/drawing/2014/chart" uri="{C3380CC4-5D6E-409C-BE32-E72D297353CC}">
                <c16:uniqueId val="{00000021-449A-4011-9E79-4BDE2DDCA5BB}"/>
              </c:ext>
            </c:extLst>
          </c:dPt>
          <c:dPt>
            <c:idx val="21"/>
            <c:invertIfNegative val="0"/>
            <c:bubble3D val="0"/>
            <c:spPr>
              <a:solidFill>
                <a:schemeClr val="accent2">
                  <a:lumMod val="75000"/>
                </a:schemeClr>
              </a:solidFill>
              <a:ln>
                <a:noFill/>
              </a:ln>
              <a:effectLst/>
            </c:spPr>
            <c:extLst>
              <c:ext xmlns:c16="http://schemas.microsoft.com/office/drawing/2014/chart" uri="{C3380CC4-5D6E-409C-BE32-E72D297353CC}">
                <c16:uniqueId val="{00000023-449A-4011-9E79-4BDE2DDCA5BB}"/>
              </c:ext>
            </c:extLst>
          </c:dPt>
          <c:dPt>
            <c:idx val="22"/>
            <c:invertIfNegative val="0"/>
            <c:bubble3D val="0"/>
            <c:spPr>
              <a:solidFill>
                <a:schemeClr val="accent2">
                  <a:lumMod val="75000"/>
                </a:schemeClr>
              </a:solidFill>
              <a:ln>
                <a:noFill/>
              </a:ln>
              <a:effectLst/>
            </c:spPr>
            <c:extLst>
              <c:ext xmlns:c16="http://schemas.microsoft.com/office/drawing/2014/chart" uri="{C3380CC4-5D6E-409C-BE32-E72D297353CC}">
                <c16:uniqueId val="{00000025-449A-4011-9E79-4BDE2DDCA5BB}"/>
              </c:ext>
            </c:extLst>
          </c:dPt>
          <c:dPt>
            <c:idx val="23"/>
            <c:invertIfNegative val="0"/>
            <c:bubble3D val="0"/>
            <c:spPr>
              <a:solidFill>
                <a:schemeClr val="accent2">
                  <a:lumMod val="75000"/>
                </a:schemeClr>
              </a:solidFill>
              <a:ln>
                <a:noFill/>
              </a:ln>
              <a:effectLst/>
            </c:spPr>
            <c:extLst>
              <c:ext xmlns:c16="http://schemas.microsoft.com/office/drawing/2014/chart" uri="{C3380CC4-5D6E-409C-BE32-E72D297353CC}">
                <c16:uniqueId val="{00000027-449A-4011-9E79-4BDE2DDCA5BB}"/>
              </c:ext>
            </c:extLst>
          </c:dPt>
          <c:dPt>
            <c:idx val="24"/>
            <c:invertIfNegative val="0"/>
            <c:bubble3D val="0"/>
            <c:spPr>
              <a:solidFill>
                <a:schemeClr val="accent2">
                  <a:lumMod val="75000"/>
                </a:schemeClr>
              </a:solidFill>
              <a:ln>
                <a:noFill/>
              </a:ln>
              <a:effectLst/>
            </c:spPr>
            <c:extLst>
              <c:ext xmlns:c16="http://schemas.microsoft.com/office/drawing/2014/chart" uri="{C3380CC4-5D6E-409C-BE32-E72D297353CC}">
                <c16:uniqueId val="{00000029-449A-4011-9E79-4BDE2DDCA5BB}"/>
              </c:ext>
            </c:extLst>
          </c:dPt>
          <c:dPt>
            <c:idx val="25"/>
            <c:invertIfNegative val="0"/>
            <c:bubble3D val="0"/>
            <c:spPr>
              <a:solidFill>
                <a:schemeClr val="accent2">
                  <a:lumMod val="75000"/>
                </a:schemeClr>
              </a:solidFill>
              <a:ln>
                <a:noFill/>
              </a:ln>
              <a:effectLst/>
            </c:spPr>
            <c:extLst>
              <c:ext xmlns:c16="http://schemas.microsoft.com/office/drawing/2014/chart" uri="{C3380CC4-5D6E-409C-BE32-E72D297353CC}">
                <c16:uniqueId val="{0000002B-449A-4011-9E79-4BDE2DDCA5BB}"/>
              </c:ext>
            </c:extLst>
          </c:dPt>
          <c:dPt>
            <c:idx val="26"/>
            <c:invertIfNegative val="0"/>
            <c:bubble3D val="0"/>
            <c:spPr>
              <a:solidFill>
                <a:schemeClr val="accent2">
                  <a:lumMod val="75000"/>
                </a:schemeClr>
              </a:solidFill>
              <a:ln>
                <a:noFill/>
              </a:ln>
              <a:effectLst/>
            </c:spPr>
            <c:extLst>
              <c:ext xmlns:c16="http://schemas.microsoft.com/office/drawing/2014/chart" uri="{C3380CC4-5D6E-409C-BE32-E72D297353CC}">
                <c16:uniqueId val="{0000002D-449A-4011-9E79-4BDE2DDCA5BB}"/>
              </c:ext>
            </c:extLst>
          </c:dPt>
          <c:dPt>
            <c:idx val="2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F-449A-4011-9E79-4BDE2DDCA5BB}"/>
              </c:ext>
            </c:extLst>
          </c:dPt>
          <c:dPt>
            <c:idx val="2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1-449A-4011-9E79-4BDE2DDCA5BB}"/>
              </c:ext>
            </c:extLst>
          </c:dPt>
          <c:dPt>
            <c:idx val="2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3-449A-4011-9E79-4BDE2DDCA5BB}"/>
              </c:ext>
            </c:extLst>
          </c:dPt>
          <c:dPt>
            <c:idx val="3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5-449A-4011-9E79-4BDE2DDCA5BB}"/>
              </c:ext>
            </c:extLst>
          </c:dPt>
          <c:dPt>
            <c:idx val="3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7-449A-4011-9E79-4BDE2DDCA5BB}"/>
              </c:ext>
            </c:extLst>
          </c:dPt>
          <c:dPt>
            <c:idx val="3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9-449A-4011-9E79-4BDE2DDCA5BB}"/>
              </c:ext>
            </c:extLst>
          </c:dPt>
          <c:dPt>
            <c:idx val="3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B-449A-4011-9E79-4BDE2DDCA5BB}"/>
              </c:ext>
            </c:extLst>
          </c:dPt>
          <c:dPt>
            <c:idx val="4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D-449A-4011-9E79-4BDE2DDCA5BB}"/>
              </c:ext>
            </c:extLst>
          </c:dPt>
          <c:dPt>
            <c:idx val="4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F-449A-4011-9E79-4BDE2DDCA5BB}"/>
              </c:ext>
            </c:extLst>
          </c:dPt>
          <c:dPt>
            <c:idx val="4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1-449A-4011-9E79-4BDE2DDCA5BB}"/>
              </c:ext>
            </c:extLst>
          </c:dPt>
          <c:dPt>
            <c:idx val="4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3-449A-4011-9E79-4BDE2DDCA5BB}"/>
              </c:ext>
            </c:extLst>
          </c:dPt>
          <c:dPt>
            <c:idx val="4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5-449A-4011-9E79-4BDE2DDCA5BB}"/>
              </c:ext>
            </c:extLst>
          </c:dPt>
          <c:dPt>
            <c:idx val="5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7-449A-4011-9E79-4BDE2DDCA5BB}"/>
              </c:ext>
            </c:extLst>
          </c:dPt>
          <c:dPt>
            <c:idx val="5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9-449A-4011-9E79-4BDE2DDCA5BB}"/>
              </c:ext>
            </c:extLst>
          </c:dPt>
          <c:dPt>
            <c:idx val="6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B-449A-4011-9E79-4BDE2DDCA5BB}"/>
              </c:ext>
            </c:extLst>
          </c:dPt>
          <c:dPt>
            <c:idx val="6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D-449A-4011-9E79-4BDE2DDCA5BB}"/>
              </c:ext>
            </c:extLst>
          </c:dPt>
          <c:dPt>
            <c:idx val="8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F-449A-4011-9E79-4BDE2DDCA5BB}"/>
              </c:ext>
            </c:extLst>
          </c:dPt>
          <c:dPt>
            <c:idx val="8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1-449A-4011-9E79-4BDE2DDCA5BB}"/>
              </c:ext>
            </c:extLst>
          </c:dPt>
          <c:dPt>
            <c:idx val="83"/>
            <c:invertIfNegative val="0"/>
            <c:bubble3D val="0"/>
            <c:spPr>
              <a:solidFill>
                <a:schemeClr val="accent1"/>
              </a:solidFill>
              <a:ln>
                <a:noFill/>
              </a:ln>
              <a:effectLst/>
            </c:spPr>
            <c:extLst>
              <c:ext xmlns:c16="http://schemas.microsoft.com/office/drawing/2014/chart" uri="{C3380CC4-5D6E-409C-BE32-E72D297353CC}">
                <c16:uniqueId val="{00000053-449A-4011-9E79-4BDE2DDCA5BB}"/>
              </c:ext>
            </c:extLst>
          </c:dPt>
          <c:dPt>
            <c:idx val="8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5-449A-4011-9E79-4BDE2DDCA5BB}"/>
              </c:ext>
            </c:extLst>
          </c:dPt>
          <c:dPt>
            <c:idx val="8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7-449A-4011-9E79-4BDE2DDCA5BB}"/>
              </c:ext>
            </c:extLst>
          </c:dPt>
          <c:dPt>
            <c:idx val="9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9-449A-4011-9E79-4BDE2DDCA5BB}"/>
              </c:ext>
            </c:extLst>
          </c:dPt>
          <c:dPt>
            <c:idx val="9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B-449A-4011-9E79-4BDE2DDCA5BB}"/>
              </c:ext>
            </c:extLst>
          </c:dPt>
          <c:dPt>
            <c:idx val="10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D-449A-4011-9E79-4BDE2DDCA5BB}"/>
              </c:ext>
            </c:extLst>
          </c:dPt>
          <c:dPt>
            <c:idx val="10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F-449A-4011-9E79-4BDE2DDCA5BB}"/>
              </c:ext>
            </c:extLst>
          </c:dPt>
          <c:dPt>
            <c:idx val="10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1-449A-4011-9E79-4BDE2DDCA5BB}"/>
              </c:ext>
            </c:extLst>
          </c:dPt>
          <c:dPt>
            <c:idx val="113"/>
            <c:invertIfNegative val="0"/>
            <c:bubble3D val="0"/>
            <c:spPr>
              <a:solidFill>
                <a:schemeClr val="accent2">
                  <a:lumMod val="75000"/>
                </a:schemeClr>
              </a:solidFill>
              <a:ln>
                <a:noFill/>
              </a:ln>
              <a:effectLst/>
            </c:spPr>
            <c:extLst>
              <c:ext xmlns:c16="http://schemas.microsoft.com/office/drawing/2014/chart" uri="{C3380CC4-5D6E-409C-BE32-E72D297353CC}">
                <c16:uniqueId val="{00000063-449A-4011-9E79-4BDE2DDCA5BB}"/>
              </c:ext>
            </c:extLst>
          </c:dPt>
          <c:dPt>
            <c:idx val="11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5-449A-4011-9E79-4BDE2DDCA5BB}"/>
              </c:ext>
            </c:extLst>
          </c:dPt>
          <c:dPt>
            <c:idx val="118"/>
            <c:invertIfNegative val="0"/>
            <c:bubble3D val="0"/>
            <c:spPr>
              <a:solidFill>
                <a:schemeClr val="accent2">
                  <a:lumMod val="75000"/>
                </a:schemeClr>
              </a:solidFill>
              <a:ln>
                <a:noFill/>
              </a:ln>
              <a:effectLst/>
            </c:spPr>
            <c:extLst>
              <c:ext xmlns:c16="http://schemas.microsoft.com/office/drawing/2014/chart" uri="{C3380CC4-5D6E-409C-BE32-E72D297353CC}">
                <c16:uniqueId val="{00000067-449A-4011-9E79-4BDE2DDCA5BB}"/>
              </c:ext>
            </c:extLst>
          </c:dPt>
          <c:dPt>
            <c:idx val="11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9-449A-4011-9E79-4BDE2DDCA5BB}"/>
              </c:ext>
            </c:extLst>
          </c:dPt>
          <c:dPt>
            <c:idx val="12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B-449A-4011-9E79-4BDE2DDCA5BB}"/>
              </c:ext>
            </c:extLst>
          </c:dPt>
          <c:dPt>
            <c:idx val="131"/>
            <c:invertIfNegative val="0"/>
            <c:bubble3D val="0"/>
            <c:spPr>
              <a:solidFill>
                <a:schemeClr val="accent2">
                  <a:lumMod val="75000"/>
                </a:schemeClr>
              </a:solidFill>
              <a:ln>
                <a:noFill/>
              </a:ln>
              <a:effectLst/>
            </c:spPr>
            <c:extLst>
              <c:ext xmlns:c16="http://schemas.microsoft.com/office/drawing/2014/chart" uri="{C3380CC4-5D6E-409C-BE32-E72D297353CC}">
                <c16:uniqueId val="{0000006D-449A-4011-9E79-4BDE2DDCA5BB}"/>
              </c:ext>
            </c:extLst>
          </c:dPt>
          <c:dPt>
            <c:idx val="135"/>
            <c:invertIfNegative val="0"/>
            <c:bubble3D val="0"/>
            <c:spPr>
              <a:solidFill>
                <a:schemeClr val="accent2">
                  <a:lumMod val="75000"/>
                </a:schemeClr>
              </a:solidFill>
              <a:ln>
                <a:noFill/>
              </a:ln>
              <a:effectLst/>
            </c:spPr>
            <c:extLst>
              <c:ext xmlns:c16="http://schemas.microsoft.com/office/drawing/2014/chart" uri="{C3380CC4-5D6E-409C-BE32-E72D297353CC}">
                <c16:uniqueId val="{0000006F-449A-4011-9E79-4BDE2DDCA5BB}"/>
              </c:ext>
            </c:extLst>
          </c:dPt>
          <c:dPt>
            <c:idx val="136"/>
            <c:invertIfNegative val="0"/>
            <c:bubble3D val="0"/>
            <c:spPr>
              <a:solidFill>
                <a:schemeClr val="accent2">
                  <a:lumMod val="75000"/>
                </a:schemeClr>
              </a:solidFill>
              <a:ln>
                <a:noFill/>
              </a:ln>
              <a:effectLst/>
            </c:spPr>
            <c:extLst>
              <c:ext xmlns:c16="http://schemas.microsoft.com/office/drawing/2014/chart" uri="{C3380CC4-5D6E-409C-BE32-E72D297353CC}">
                <c16:uniqueId val="{00000071-449A-4011-9E79-4BDE2DDCA5BB}"/>
              </c:ext>
            </c:extLst>
          </c:dPt>
          <c:dPt>
            <c:idx val="139"/>
            <c:invertIfNegative val="0"/>
            <c:bubble3D val="0"/>
            <c:spPr>
              <a:solidFill>
                <a:schemeClr val="accent2">
                  <a:lumMod val="75000"/>
                </a:schemeClr>
              </a:solidFill>
              <a:ln>
                <a:noFill/>
              </a:ln>
              <a:effectLst/>
            </c:spPr>
            <c:extLst>
              <c:ext xmlns:c16="http://schemas.microsoft.com/office/drawing/2014/chart" uri="{C3380CC4-5D6E-409C-BE32-E72D297353CC}">
                <c16:uniqueId val="{00000073-449A-4011-9E79-4BDE2DDCA5BB}"/>
              </c:ext>
            </c:extLst>
          </c:dPt>
          <c:dPt>
            <c:idx val="142"/>
            <c:invertIfNegative val="0"/>
            <c:bubble3D val="0"/>
            <c:spPr>
              <a:solidFill>
                <a:schemeClr val="accent2">
                  <a:lumMod val="75000"/>
                </a:schemeClr>
              </a:solidFill>
              <a:ln>
                <a:noFill/>
              </a:ln>
              <a:effectLst/>
            </c:spPr>
            <c:extLst>
              <c:ext xmlns:c16="http://schemas.microsoft.com/office/drawing/2014/chart" uri="{C3380CC4-5D6E-409C-BE32-E72D297353CC}">
                <c16:uniqueId val="{00000075-449A-4011-9E79-4BDE2DDCA5BB}"/>
              </c:ext>
            </c:extLst>
          </c:dPt>
          <c:dPt>
            <c:idx val="147"/>
            <c:invertIfNegative val="0"/>
            <c:bubble3D val="0"/>
            <c:spPr>
              <a:solidFill>
                <a:schemeClr val="accent2">
                  <a:lumMod val="75000"/>
                </a:schemeClr>
              </a:solidFill>
              <a:ln>
                <a:noFill/>
              </a:ln>
              <a:effectLst/>
            </c:spPr>
            <c:extLst>
              <c:ext xmlns:c16="http://schemas.microsoft.com/office/drawing/2014/chart" uri="{C3380CC4-5D6E-409C-BE32-E72D297353CC}">
                <c16:uniqueId val="{00000077-449A-4011-9E79-4BDE2DDCA5BB}"/>
              </c:ext>
            </c:extLst>
          </c:dPt>
          <c:dPt>
            <c:idx val="150"/>
            <c:invertIfNegative val="0"/>
            <c:bubble3D val="0"/>
            <c:spPr>
              <a:solidFill>
                <a:schemeClr val="accent2">
                  <a:lumMod val="75000"/>
                </a:schemeClr>
              </a:solidFill>
              <a:ln>
                <a:noFill/>
              </a:ln>
              <a:effectLst/>
            </c:spPr>
            <c:extLst>
              <c:ext xmlns:c16="http://schemas.microsoft.com/office/drawing/2014/chart" uri="{C3380CC4-5D6E-409C-BE32-E72D297353CC}">
                <c16:uniqueId val="{00000079-449A-4011-9E79-4BDE2DDCA5BB}"/>
              </c:ext>
            </c:extLst>
          </c:dPt>
          <c:dPt>
            <c:idx val="152"/>
            <c:invertIfNegative val="0"/>
            <c:bubble3D val="0"/>
            <c:spPr>
              <a:solidFill>
                <a:schemeClr val="accent2">
                  <a:lumMod val="75000"/>
                </a:schemeClr>
              </a:solidFill>
              <a:ln>
                <a:noFill/>
              </a:ln>
              <a:effectLst/>
            </c:spPr>
            <c:extLst>
              <c:ext xmlns:c16="http://schemas.microsoft.com/office/drawing/2014/chart" uri="{C3380CC4-5D6E-409C-BE32-E72D297353CC}">
                <c16:uniqueId val="{0000007B-449A-4011-9E79-4BDE2DDCA5BB}"/>
              </c:ext>
            </c:extLst>
          </c:dPt>
          <c:dPt>
            <c:idx val="153"/>
            <c:invertIfNegative val="0"/>
            <c:bubble3D val="0"/>
            <c:spPr>
              <a:solidFill>
                <a:schemeClr val="accent2">
                  <a:lumMod val="75000"/>
                </a:schemeClr>
              </a:solidFill>
              <a:ln>
                <a:noFill/>
              </a:ln>
              <a:effectLst/>
            </c:spPr>
            <c:extLst>
              <c:ext xmlns:c16="http://schemas.microsoft.com/office/drawing/2014/chart" uri="{C3380CC4-5D6E-409C-BE32-E72D297353CC}">
                <c16:uniqueId val="{0000007D-449A-4011-9E79-4BDE2DDCA5BB}"/>
              </c:ext>
            </c:extLst>
          </c:dPt>
          <c:dPt>
            <c:idx val="156"/>
            <c:invertIfNegative val="0"/>
            <c:bubble3D val="0"/>
            <c:spPr>
              <a:solidFill>
                <a:schemeClr val="accent2">
                  <a:lumMod val="75000"/>
                </a:schemeClr>
              </a:solidFill>
              <a:ln>
                <a:noFill/>
              </a:ln>
              <a:effectLst/>
            </c:spPr>
            <c:extLst>
              <c:ext xmlns:c16="http://schemas.microsoft.com/office/drawing/2014/chart" uri="{C3380CC4-5D6E-409C-BE32-E72D297353CC}">
                <c16:uniqueId val="{0000007F-449A-4011-9E79-4BDE2DDCA5BB}"/>
              </c:ext>
            </c:extLst>
          </c:dPt>
          <c:dPt>
            <c:idx val="158"/>
            <c:invertIfNegative val="0"/>
            <c:bubble3D val="0"/>
            <c:spPr>
              <a:solidFill>
                <a:schemeClr val="accent2">
                  <a:lumMod val="75000"/>
                </a:schemeClr>
              </a:solidFill>
              <a:ln>
                <a:noFill/>
              </a:ln>
              <a:effectLst/>
            </c:spPr>
            <c:extLst>
              <c:ext xmlns:c16="http://schemas.microsoft.com/office/drawing/2014/chart" uri="{C3380CC4-5D6E-409C-BE32-E72D297353CC}">
                <c16:uniqueId val="{00000081-449A-4011-9E79-4BDE2DDCA5BB}"/>
              </c:ext>
            </c:extLst>
          </c:dPt>
          <c:dPt>
            <c:idx val="15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3-449A-4011-9E79-4BDE2DDCA5BB}"/>
              </c:ext>
            </c:extLst>
          </c:dPt>
          <c:dPt>
            <c:idx val="161"/>
            <c:invertIfNegative val="0"/>
            <c:bubble3D val="0"/>
            <c:spPr>
              <a:solidFill>
                <a:schemeClr val="accent2">
                  <a:lumMod val="75000"/>
                </a:schemeClr>
              </a:solidFill>
              <a:ln>
                <a:noFill/>
              </a:ln>
              <a:effectLst/>
            </c:spPr>
            <c:extLst>
              <c:ext xmlns:c16="http://schemas.microsoft.com/office/drawing/2014/chart" uri="{C3380CC4-5D6E-409C-BE32-E72D297353CC}">
                <c16:uniqueId val="{00000085-449A-4011-9E79-4BDE2DDCA5BB}"/>
              </c:ext>
            </c:extLst>
          </c:dPt>
          <c:dPt>
            <c:idx val="163"/>
            <c:invertIfNegative val="0"/>
            <c:bubble3D val="0"/>
            <c:spPr>
              <a:solidFill>
                <a:schemeClr val="accent2">
                  <a:lumMod val="75000"/>
                </a:schemeClr>
              </a:solidFill>
              <a:ln>
                <a:noFill/>
              </a:ln>
              <a:effectLst/>
            </c:spPr>
            <c:extLst>
              <c:ext xmlns:c16="http://schemas.microsoft.com/office/drawing/2014/chart" uri="{C3380CC4-5D6E-409C-BE32-E72D297353CC}">
                <c16:uniqueId val="{00000087-449A-4011-9E79-4BDE2DDCA5BB}"/>
              </c:ext>
            </c:extLst>
          </c:dPt>
          <c:dPt>
            <c:idx val="164"/>
            <c:invertIfNegative val="0"/>
            <c:bubble3D val="0"/>
            <c:spPr>
              <a:solidFill>
                <a:schemeClr val="accent2">
                  <a:lumMod val="75000"/>
                </a:schemeClr>
              </a:solidFill>
              <a:ln>
                <a:noFill/>
              </a:ln>
              <a:effectLst/>
            </c:spPr>
            <c:extLst>
              <c:ext xmlns:c16="http://schemas.microsoft.com/office/drawing/2014/chart" uri="{C3380CC4-5D6E-409C-BE32-E72D297353CC}">
                <c16:uniqueId val="{00000089-449A-4011-9E79-4BDE2DDCA5BB}"/>
              </c:ext>
            </c:extLst>
          </c:dPt>
          <c:dPt>
            <c:idx val="165"/>
            <c:invertIfNegative val="0"/>
            <c:bubble3D val="0"/>
            <c:spPr>
              <a:solidFill>
                <a:schemeClr val="accent2">
                  <a:lumMod val="75000"/>
                </a:schemeClr>
              </a:solidFill>
              <a:ln>
                <a:noFill/>
              </a:ln>
              <a:effectLst/>
            </c:spPr>
            <c:extLst>
              <c:ext xmlns:c16="http://schemas.microsoft.com/office/drawing/2014/chart" uri="{C3380CC4-5D6E-409C-BE32-E72D297353CC}">
                <c16:uniqueId val="{0000008B-449A-4011-9E79-4BDE2DDCA5BB}"/>
              </c:ext>
            </c:extLst>
          </c:dPt>
          <c:dPt>
            <c:idx val="16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D-449A-4011-9E79-4BDE2DDCA5BB}"/>
              </c:ext>
            </c:extLst>
          </c:dPt>
          <c:dPt>
            <c:idx val="167"/>
            <c:invertIfNegative val="0"/>
            <c:bubble3D val="0"/>
            <c:spPr>
              <a:solidFill>
                <a:schemeClr val="accent2">
                  <a:lumMod val="75000"/>
                </a:schemeClr>
              </a:solidFill>
              <a:ln>
                <a:noFill/>
              </a:ln>
              <a:effectLst/>
            </c:spPr>
            <c:extLst>
              <c:ext xmlns:c16="http://schemas.microsoft.com/office/drawing/2014/chart" uri="{C3380CC4-5D6E-409C-BE32-E72D297353CC}">
                <c16:uniqueId val="{0000008F-449A-4011-9E79-4BDE2DDCA5BB}"/>
              </c:ext>
            </c:extLst>
          </c:dPt>
          <c:dPt>
            <c:idx val="169"/>
            <c:invertIfNegative val="0"/>
            <c:bubble3D val="0"/>
            <c:spPr>
              <a:solidFill>
                <a:schemeClr val="accent2">
                  <a:lumMod val="75000"/>
                </a:schemeClr>
              </a:solidFill>
              <a:ln>
                <a:noFill/>
              </a:ln>
              <a:effectLst/>
            </c:spPr>
            <c:extLst>
              <c:ext xmlns:c16="http://schemas.microsoft.com/office/drawing/2014/chart" uri="{C3380CC4-5D6E-409C-BE32-E72D297353CC}">
                <c16:uniqueId val="{00000091-449A-4011-9E79-4BDE2DDCA5BB}"/>
              </c:ext>
            </c:extLst>
          </c:dPt>
          <c:dPt>
            <c:idx val="170"/>
            <c:invertIfNegative val="0"/>
            <c:bubble3D val="0"/>
            <c:spPr>
              <a:solidFill>
                <a:schemeClr val="accent2">
                  <a:lumMod val="75000"/>
                </a:schemeClr>
              </a:solidFill>
              <a:ln>
                <a:noFill/>
              </a:ln>
              <a:effectLst/>
            </c:spPr>
            <c:extLst>
              <c:ext xmlns:c16="http://schemas.microsoft.com/office/drawing/2014/chart" uri="{C3380CC4-5D6E-409C-BE32-E72D297353CC}">
                <c16:uniqueId val="{00000093-449A-4011-9E79-4BDE2DDCA5BB}"/>
              </c:ext>
            </c:extLst>
          </c:dPt>
          <c:dPt>
            <c:idx val="171"/>
            <c:invertIfNegative val="0"/>
            <c:bubble3D val="0"/>
            <c:spPr>
              <a:solidFill>
                <a:schemeClr val="accent2">
                  <a:lumMod val="75000"/>
                </a:schemeClr>
              </a:solidFill>
              <a:ln>
                <a:noFill/>
              </a:ln>
              <a:effectLst/>
            </c:spPr>
            <c:extLst>
              <c:ext xmlns:c16="http://schemas.microsoft.com/office/drawing/2014/chart" uri="{C3380CC4-5D6E-409C-BE32-E72D297353CC}">
                <c16:uniqueId val="{00000095-449A-4011-9E79-4BDE2DDCA5BB}"/>
              </c:ext>
            </c:extLst>
          </c:dPt>
          <c:cat>
            <c:numRef>
              <c:extLst>
                <c:ext xmlns:c15="http://schemas.microsoft.com/office/drawing/2012/chart" uri="{02D57815-91ED-43cb-92C2-25804820EDAC}">
                  <c15:fullRef>
                    <c15:sqref>'Official - RIVM (2)'!$C$4:$C$200</c15:sqref>
                  </c15:fullRef>
                </c:ext>
              </c:extLst>
              <c:f>('Official - RIVM (2)'!$C$11:$C$122,'Official - RIVM (2)'!$C$126:$C$200)</c:f>
              <c:numCache>
                <c:formatCode>m/d/yyyy</c:formatCode>
                <c:ptCount val="187"/>
                <c:pt idx="0">
                  <c:v>43895</c:v>
                </c:pt>
                <c:pt idx="1">
                  <c:v>43896</c:v>
                </c:pt>
                <c:pt idx="2">
                  <c:v>43897</c:v>
                </c:pt>
                <c:pt idx="3">
                  <c:v>43898</c:v>
                </c:pt>
                <c:pt idx="4">
                  <c:v>43899</c:v>
                </c:pt>
                <c:pt idx="5">
                  <c:v>43900</c:v>
                </c:pt>
                <c:pt idx="6">
                  <c:v>43901</c:v>
                </c:pt>
                <c:pt idx="7">
                  <c:v>43902</c:v>
                </c:pt>
                <c:pt idx="8">
                  <c:v>43903</c:v>
                </c:pt>
                <c:pt idx="9">
                  <c:v>43904</c:v>
                </c:pt>
                <c:pt idx="10">
                  <c:v>43905</c:v>
                </c:pt>
                <c:pt idx="11">
                  <c:v>43906</c:v>
                </c:pt>
                <c:pt idx="12">
                  <c:v>43907</c:v>
                </c:pt>
                <c:pt idx="13">
                  <c:v>43908</c:v>
                </c:pt>
                <c:pt idx="14">
                  <c:v>43909</c:v>
                </c:pt>
                <c:pt idx="15">
                  <c:v>43910</c:v>
                </c:pt>
                <c:pt idx="16">
                  <c:v>43911</c:v>
                </c:pt>
                <c:pt idx="17">
                  <c:v>43912</c:v>
                </c:pt>
                <c:pt idx="18">
                  <c:v>43913</c:v>
                </c:pt>
                <c:pt idx="19">
                  <c:v>43914</c:v>
                </c:pt>
                <c:pt idx="20">
                  <c:v>43915</c:v>
                </c:pt>
                <c:pt idx="21">
                  <c:v>43916</c:v>
                </c:pt>
                <c:pt idx="22">
                  <c:v>43917</c:v>
                </c:pt>
                <c:pt idx="23">
                  <c:v>43918</c:v>
                </c:pt>
                <c:pt idx="24">
                  <c:v>43919</c:v>
                </c:pt>
                <c:pt idx="25">
                  <c:v>43920</c:v>
                </c:pt>
                <c:pt idx="26">
                  <c:v>43921</c:v>
                </c:pt>
                <c:pt idx="27">
                  <c:v>43922</c:v>
                </c:pt>
                <c:pt idx="28">
                  <c:v>43923</c:v>
                </c:pt>
                <c:pt idx="29">
                  <c:v>43924</c:v>
                </c:pt>
                <c:pt idx="30">
                  <c:v>43925</c:v>
                </c:pt>
                <c:pt idx="31">
                  <c:v>43926</c:v>
                </c:pt>
                <c:pt idx="32">
                  <c:v>43927</c:v>
                </c:pt>
                <c:pt idx="33">
                  <c:v>43928</c:v>
                </c:pt>
                <c:pt idx="34">
                  <c:v>43929</c:v>
                </c:pt>
                <c:pt idx="35">
                  <c:v>43930</c:v>
                </c:pt>
                <c:pt idx="36">
                  <c:v>43931</c:v>
                </c:pt>
                <c:pt idx="37">
                  <c:v>43932</c:v>
                </c:pt>
                <c:pt idx="38">
                  <c:v>43933</c:v>
                </c:pt>
                <c:pt idx="39">
                  <c:v>43934</c:v>
                </c:pt>
                <c:pt idx="40">
                  <c:v>43935</c:v>
                </c:pt>
                <c:pt idx="41">
                  <c:v>43936</c:v>
                </c:pt>
                <c:pt idx="42">
                  <c:v>43937</c:v>
                </c:pt>
                <c:pt idx="43">
                  <c:v>43938</c:v>
                </c:pt>
                <c:pt idx="44">
                  <c:v>43939</c:v>
                </c:pt>
                <c:pt idx="45">
                  <c:v>43940</c:v>
                </c:pt>
                <c:pt idx="46">
                  <c:v>43941</c:v>
                </c:pt>
                <c:pt idx="47">
                  <c:v>43942</c:v>
                </c:pt>
                <c:pt idx="48">
                  <c:v>43943</c:v>
                </c:pt>
                <c:pt idx="49">
                  <c:v>43944</c:v>
                </c:pt>
                <c:pt idx="50">
                  <c:v>43945</c:v>
                </c:pt>
                <c:pt idx="51">
                  <c:v>43946</c:v>
                </c:pt>
                <c:pt idx="52">
                  <c:v>43947</c:v>
                </c:pt>
                <c:pt idx="53">
                  <c:v>43948</c:v>
                </c:pt>
                <c:pt idx="54">
                  <c:v>43949</c:v>
                </c:pt>
                <c:pt idx="55">
                  <c:v>43950</c:v>
                </c:pt>
                <c:pt idx="56">
                  <c:v>43951</c:v>
                </c:pt>
                <c:pt idx="57">
                  <c:v>43952</c:v>
                </c:pt>
                <c:pt idx="58">
                  <c:v>43953</c:v>
                </c:pt>
                <c:pt idx="59">
                  <c:v>43954</c:v>
                </c:pt>
                <c:pt idx="60">
                  <c:v>43955</c:v>
                </c:pt>
                <c:pt idx="61">
                  <c:v>43956</c:v>
                </c:pt>
                <c:pt idx="62">
                  <c:v>43957</c:v>
                </c:pt>
                <c:pt idx="63">
                  <c:v>43958</c:v>
                </c:pt>
                <c:pt idx="64">
                  <c:v>43959</c:v>
                </c:pt>
                <c:pt idx="65">
                  <c:v>43960</c:v>
                </c:pt>
                <c:pt idx="66">
                  <c:v>43961</c:v>
                </c:pt>
                <c:pt idx="67">
                  <c:v>43962</c:v>
                </c:pt>
                <c:pt idx="68">
                  <c:v>43963</c:v>
                </c:pt>
                <c:pt idx="69">
                  <c:v>43964</c:v>
                </c:pt>
                <c:pt idx="70">
                  <c:v>43965</c:v>
                </c:pt>
                <c:pt idx="71">
                  <c:v>43966</c:v>
                </c:pt>
                <c:pt idx="72">
                  <c:v>43967</c:v>
                </c:pt>
                <c:pt idx="73">
                  <c:v>43968</c:v>
                </c:pt>
                <c:pt idx="74">
                  <c:v>43969</c:v>
                </c:pt>
                <c:pt idx="75">
                  <c:v>43970</c:v>
                </c:pt>
                <c:pt idx="76">
                  <c:v>43971</c:v>
                </c:pt>
                <c:pt idx="77">
                  <c:v>43972</c:v>
                </c:pt>
                <c:pt idx="78">
                  <c:v>43973</c:v>
                </c:pt>
                <c:pt idx="79">
                  <c:v>43974</c:v>
                </c:pt>
                <c:pt idx="80">
                  <c:v>43975</c:v>
                </c:pt>
                <c:pt idx="81">
                  <c:v>43976</c:v>
                </c:pt>
                <c:pt idx="82">
                  <c:v>43977</c:v>
                </c:pt>
                <c:pt idx="83">
                  <c:v>43978</c:v>
                </c:pt>
                <c:pt idx="84">
                  <c:v>43979</c:v>
                </c:pt>
                <c:pt idx="85">
                  <c:v>43980</c:v>
                </c:pt>
                <c:pt idx="86">
                  <c:v>43981</c:v>
                </c:pt>
                <c:pt idx="87">
                  <c:v>43982</c:v>
                </c:pt>
                <c:pt idx="88">
                  <c:v>43983</c:v>
                </c:pt>
                <c:pt idx="89">
                  <c:v>43984</c:v>
                </c:pt>
                <c:pt idx="90">
                  <c:v>43985</c:v>
                </c:pt>
                <c:pt idx="91">
                  <c:v>43986</c:v>
                </c:pt>
                <c:pt idx="92">
                  <c:v>43987</c:v>
                </c:pt>
                <c:pt idx="93">
                  <c:v>43988</c:v>
                </c:pt>
                <c:pt idx="94">
                  <c:v>43989</c:v>
                </c:pt>
                <c:pt idx="95">
                  <c:v>43990</c:v>
                </c:pt>
                <c:pt idx="96">
                  <c:v>43991</c:v>
                </c:pt>
                <c:pt idx="97">
                  <c:v>43992</c:v>
                </c:pt>
                <c:pt idx="98">
                  <c:v>43993</c:v>
                </c:pt>
                <c:pt idx="99">
                  <c:v>43994</c:v>
                </c:pt>
                <c:pt idx="100">
                  <c:v>43995</c:v>
                </c:pt>
                <c:pt idx="101">
                  <c:v>43996</c:v>
                </c:pt>
                <c:pt idx="102">
                  <c:v>43997</c:v>
                </c:pt>
                <c:pt idx="103">
                  <c:v>43998</c:v>
                </c:pt>
                <c:pt idx="104">
                  <c:v>43999</c:v>
                </c:pt>
                <c:pt idx="105">
                  <c:v>44000</c:v>
                </c:pt>
                <c:pt idx="106">
                  <c:v>44001</c:v>
                </c:pt>
                <c:pt idx="107">
                  <c:v>44002</c:v>
                </c:pt>
                <c:pt idx="108">
                  <c:v>44003</c:v>
                </c:pt>
                <c:pt idx="109">
                  <c:v>44004</c:v>
                </c:pt>
                <c:pt idx="110">
                  <c:v>44005</c:v>
                </c:pt>
                <c:pt idx="111">
                  <c:v>44006</c:v>
                </c:pt>
                <c:pt idx="112">
                  <c:v>44010</c:v>
                </c:pt>
                <c:pt idx="113">
                  <c:v>44011</c:v>
                </c:pt>
                <c:pt idx="114">
                  <c:v>44012</c:v>
                </c:pt>
                <c:pt idx="115">
                  <c:v>44013</c:v>
                </c:pt>
                <c:pt idx="116">
                  <c:v>44014</c:v>
                </c:pt>
                <c:pt idx="117">
                  <c:v>44015</c:v>
                </c:pt>
                <c:pt idx="118">
                  <c:v>44016</c:v>
                </c:pt>
                <c:pt idx="119">
                  <c:v>44017</c:v>
                </c:pt>
                <c:pt idx="120">
                  <c:v>44018</c:v>
                </c:pt>
                <c:pt idx="121">
                  <c:v>44019</c:v>
                </c:pt>
                <c:pt idx="122">
                  <c:v>44020</c:v>
                </c:pt>
                <c:pt idx="123">
                  <c:v>44021</c:v>
                </c:pt>
                <c:pt idx="124">
                  <c:v>44022</c:v>
                </c:pt>
                <c:pt idx="125">
                  <c:v>44023</c:v>
                </c:pt>
                <c:pt idx="126">
                  <c:v>44024</c:v>
                </c:pt>
                <c:pt idx="127">
                  <c:v>44025</c:v>
                </c:pt>
                <c:pt idx="128">
                  <c:v>44026</c:v>
                </c:pt>
                <c:pt idx="129">
                  <c:v>44027</c:v>
                </c:pt>
                <c:pt idx="130">
                  <c:v>44028</c:v>
                </c:pt>
                <c:pt idx="131">
                  <c:v>44029</c:v>
                </c:pt>
                <c:pt idx="132">
                  <c:v>44030</c:v>
                </c:pt>
                <c:pt idx="133">
                  <c:v>44031</c:v>
                </c:pt>
                <c:pt idx="134">
                  <c:v>44032</c:v>
                </c:pt>
                <c:pt idx="135">
                  <c:v>44033</c:v>
                </c:pt>
                <c:pt idx="136">
                  <c:v>44034</c:v>
                </c:pt>
                <c:pt idx="137">
                  <c:v>44035</c:v>
                </c:pt>
                <c:pt idx="138">
                  <c:v>44036</c:v>
                </c:pt>
                <c:pt idx="139">
                  <c:v>44037</c:v>
                </c:pt>
                <c:pt idx="140">
                  <c:v>44038</c:v>
                </c:pt>
                <c:pt idx="141">
                  <c:v>44039</c:v>
                </c:pt>
                <c:pt idx="142">
                  <c:v>44040</c:v>
                </c:pt>
                <c:pt idx="143">
                  <c:v>44041</c:v>
                </c:pt>
                <c:pt idx="144">
                  <c:v>44042</c:v>
                </c:pt>
                <c:pt idx="145">
                  <c:v>44043</c:v>
                </c:pt>
                <c:pt idx="146">
                  <c:v>44044</c:v>
                </c:pt>
                <c:pt idx="147">
                  <c:v>44045</c:v>
                </c:pt>
                <c:pt idx="148">
                  <c:v>44046</c:v>
                </c:pt>
                <c:pt idx="149">
                  <c:v>44047</c:v>
                </c:pt>
                <c:pt idx="150">
                  <c:v>44048</c:v>
                </c:pt>
                <c:pt idx="151">
                  <c:v>44049</c:v>
                </c:pt>
                <c:pt idx="152">
                  <c:v>44050</c:v>
                </c:pt>
                <c:pt idx="153">
                  <c:v>44051</c:v>
                </c:pt>
                <c:pt idx="154">
                  <c:v>44052</c:v>
                </c:pt>
                <c:pt idx="155">
                  <c:v>44053</c:v>
                </c:pt>
                <c:pt idx="156">
                  <c:v>44054</c:v>
                </c:pt>
                <c:pt idx="157">
                  <c:v>44055</c:v>
                </c:pt>
                <c:pt idx="158">
                  <c:v>44056</c:v>
                </c:pt>
                <c:pt idx="159">
                  <c:v>44057</c:v>
                </c:pt>
                <c:pt idx="160">
                  <c:v>44058</c:v>
                </c:pt>
                <c:pt idx="161">
                  <c:v>44059</c:v>
                </c:pt>
                <c:pt idx="162">
                  <c:v>44060</c:v>
                </c:pt>
                <c:pt idx="163">
                  <c:v>44061</c:v>
                </c:pt>
                <c:pt idx="164">
                  <c:v>44062</c:v>
                </c:pt>
                <c:pt idx="165">
                  <c:v>44063</c:v>
                </c:pt>
                <c:pt idx="166">
                  <c:v>44064</c:v>
                </c:pt>
                <c:pt idx="167">
                  <c:v>44065</c:v>
                </c:pt>
                <c:pt idx="168">
                  <c:v>44066</c:v>
                </c:pt>
                <c:pt idx="169">
                  <c:v>44067</c:v>
                </c:pt>
                <c:pt idx="170">
                  <c:v>44068</c:v>
                </c:pt>
                <c:pt idx="171">
                  <c:v>44069</c:v>
                </c:pt>
                <c:pt idx="172">
                  <c:v>44070</c:v>
                </c:pt>
                <c:pt idx="173">
                  <c:v>44071</c:v>
                </c:pt>
                <c:pt idx="174">
                  <c:v>44072</c:v>
                </c:pt>
                <c:pt idx="175">
                  <c:v>44073</c:v>
                </c:pt>
                <c:pt idx="176">
                  <c:v>44074</c:v>
                </c:pt>
                <c:pt idx="177">
                  <c:v>44075</c:v>
                </c:pt>
                <c:pt idx="178">
                  <c:v>44076</c:v>
                </c:pt>
                <c:pt idx="179">
                  <c:v>44077</c:v>
                </c:pt>
                <c:pt idx="180">
                  <c:v>44078</c:v>
                </c:pt>
                <c:pt idx="181">
                  <c:v>44079</c:v>
                </c:pt>
                <c:pt idx="182">
                  <c:v>44080</c:v>
                </c:pt>
                <c:pt idx="183">
                  <c:v>44081</c:v>
                </c:pt>
                <c:pt idx="184">
                  <c:v>44082</c:v>
                </c:pt>
                <c:pt idx="185">
                  <c:v>44083</c:v>
                </c:pt>
                <c:pt idx="186">
                  <c:v>44084</c:v>
                </c:pt>
              </c:numCache>
            </c:numRef>
          </c:cat>
          <c:val>
            <c:numRef>
              <c:extLst>
                <c:ext xmlns:c15="http://schemas.microsoft.com/office/drawing/2012/chart" uri="{02D57815-91ED-43cb-92C2-25804820EDAC}">
                  <c15:fullRef>
                    <c15:sqref>'Official - RIVM (2)'!$AQ$4:$AQ$195</c15:sqref>
                  </c15:fullRef>
                </c:ext>
              </c:extLst>
              <c:f>('Official - RIVM (2)'!$AQ$11:$AQ$122,'Official - RIVM (2)'!$AQ$126:$AQ$195)</c:f>
              <c:numCache>
                <c:formatCode>General</c:formatCode>
                <c:ptCount val="182"/>
                <c:pt idx="0" formatCode="0">
                  <c:v>0</c:v>
                </c:pt>
                <c:pt idx="1" formatCode="0">
                  <c:v>1</c:v>
                </c:pt>
                <c:pt idx="2" formatCode="0">
                  <c:v>0</c:v>
                </c:pt>
                <c:pt idx="3" formatCode="0">
                  <c:v>2</c:v>
                </c:pt>
                <c:pt idx="4" formatCode="0">
                  <c:v>0</c:v>
                </c:pt>
                <c:pt idx="5" formatCode="0">
                  <c:v>1</c:v>
                </c:pt>
                <c:pt idx="6" formatCode="0">
                  <c:v>1</c:v>
                </c:pt>
                <c:pt idx="7" formatCode="0">
                  <c:v>0</c:v>
                </c:pt>
                <c:pt idx="8" formatCode="0">
                  <c:v>4</c:v>
                </c:pt>
                <c:pt idx="9" formatCode="0">
                  <c:v>2</c:v>
                </c:pt>
                <c:pt idx="10" formatCode="0">
                  <c:v>6</c:v>
                </c:pt>
                <c:pt idx="11" formatCode="0">
                  <c:v>4</c:v>
                </c:pt>
                <c:pt idx="12" formatCode="0">
                  <c:v>18</c:v>
                </c:pt>
                <c:pt idx="13" formatCode="0">
                  <c:v>14</c:v>
                </c:pt>
                <c:pt idx="14" formatCode="0">
                  <c:v>18</c:v>
                </c:pt>
                <c:pt idx="15" formatCode="0">
                  <c:v>25</c:v>
                </c:pt>
                <c:pt idx="16" formatCode="0">
                  <c:v>28</c:v>
                </c:pt>
                <c:pt idx="17" formatCode="0">
                  <c:v>35</c:v>
                </c:pt>
                <c:pt idx="18" formatCode="0">
                  <c:v>30</c:v>
                </c:pt>
                <c:pt idx="19" formatCode="0">
                  <c:v>44</c:v>
                </c:pt>
                <c:pt idx="20" formatCode="0">
                  <c:v>65</c:v>
                </c:pt>
                <c:pt idx="21" formatCode="0">
                  <c:v>60</c:v>
                </c:pt>
                <c:pt idx="22" formatCode="0">
                  <c:v>82</c:v>
                </c:pt>
                <c:pt idx="23" formatCode="0">
                  <c:v>63</c:v>
                </c:pt>
                <c:pt idx="24" formatCode="0">
                  <c:v>89</c:v>
                </c:pt>
                <c:pt idx="25" formatCode="0">
                  <c:v>59</c:v>
                </c:pt>
                <c:pt idx="26" formatCode="0">
                  <c:v>112</c:v>
                </c:pt>
                <c:pt idx="27" formatCode="0">
                  <c:v>54</c:v>
                </c:pt>
                <c:pt idx="28" formatCode="0">
                  <c:v>88</c:v>
                </c:pt>
                <c:pt idx="29" formatCode="0">
                  <c:v>36</c:v>
                </c:pt>
                <c:pt idx="30" formatCode="0">
                  <c:v>71</c:v>
                </c:pt>
                <c:pt idx="31" formatCode="0">
                  <c:v>-17</c:v>
                </c:pt>
                <c:pt idx="32" formatCode="0">
                  <c:v>8</c:v>
                </c:pt>
                <c:pt idx="33" formatCode="0">
                  <c:v>59</c:v>
                </c:pt>
                <c:pt idx="34" formatCode="0">
                  <c:v>13</c:v>
                </c:pt>
                <c:pt idx="35" formatCode="0">
                  <c:v>-18</c:v>
                </c:pt>
                <c:pt idx="36" formatCode="0">
                  <c:v>-33</c:v>
                </c:pt>
                <c:pt idx="37" formatCode="0">
                  <c:v>-32</c:v>
                </c:pt>
                <c:pt idx="38" formatCode="0">
                  <c:v>-21</c:v>
                </c:pt>
                <c:pt idx="39" formatCode="0">
                  <c:v>-15</c:v>
                </c:pt>
                <c:pt idx="40" formatCode="0">
                  <c:v>-112</c:v>
                </c:pt>
                <c:pt idx="41" formatCode="0">
                  <c:v>42</c:v>
                </c:pt>
                <c:pt idx="42" formatCode="0">
                  <c:v>33</c:v>
                </c:pt>
                <c:pt idx="43" formatCode="0">
                  <c:v>29</c:v>
                </c:pt>
                <c:pt idx="44" formatCode="0">
                  <c:v>10</c:v>
                </c:pt>
                <c:pt idx="45" formatCode="0">
                  <c:v>-11</c:v>
                </c:pt>
                <c:pt idx="46" formatCode="0">
                  <c:v>-19</c:v>
                </c:pt>
                <c:pt idx="47" formatCode="0">
                  <c:v>43</c:v>
                </c:pt>
                <c:pt idx="48" formatCode="0">
                  <c:v>-51</c:v>
                </c:pt>
                <c:pt idx="49" formatCode="0">
                  <c:v>-58</c:v>
                </c:pt>
                <c:pt idx="50" formatCode="0">
                  <c:v>-32</c:v>
                </c:pt>
                <c:pt idx="51" formatCode="0">
                  <c:v>-22</c:v>
                </c:pt>
                <c:pt idx="52" formatCode="0">
                  <c:v>-17</c:v>
                </c:pt>
                <c:pt idx="53" formatCode="0">
                  <c:v>-24</c:v>
                </c:pt>
                <c:pt idx="54" formatCode="0">
                  <c:v>-117</c:v>
                </c:pt>
                <c:pt idx="55" formatCode="0">
                  <c:v>7</c:v>
                </c:pt>
                <c:pt idx="56" formatCode="0">
                  <c:v>-39</c:v>
                </c:pt>
                <c:pt idx="57" formatCode="0">
                  <c:v>-14</c:v>
                </c:pt>
                <c:pt idx="58" formatCode="0">
                  <c:v>-26</c:v>
                </c:pt>
                <c:pt idx="59" formatCode="0">
                  <c:v>3</c:v>
                </c:pt>
                <c:pt idx="60" formatCode="0">
                  <c:v>-17</c:v>
                </c:pt>
                <c:pt idx="61" formatCode="0">
                  <c:v>38</c:v>
                </c:pt>
                <c:pt idx="62" formatCode="0">
                  <c:v>-109</c:v>
                </c:pt>
                <c:pt idx="63" formatCode="0">
                  <c:v>0</c:v>
                </c:pt>
                <c:pt idx="64" formatCode="0">
                  <c:v>-27</c:v>
                </c:pt>
                <c:pt idx="65" formatCode="0">
                  <c:v>-31</c:v>
                </c:pt>
                <c:pt idx="66" formatCode="0">
                  <c:v>-51</c:v>
                </c:pt>
                <c:pt idx="67" formatCode="0">
                  <c:v>-10</c:v>
                </c:pt>
                <c:pt idx="68" formatCode="0">
                  <c:v>-32</c:v>
                </c:pt>
                <c:pt idx="69" formatCode="0">
                  <c:v>16</c:v>
                </c:pt>
                <c:pt idx="70" formatCode="0">
                  <c:v>-56</c:v>
                </c:pt>
                <c:pt idx="71" formatCode="0">
                  <c:v>-18</c:v>
                </c:pt>
                <c:pt idx="72" formatCode="0">
                  <c:v>-36</c:v>
                </c:pt>
                <c:pt idx="73" formatCode="0">
                  <c:v>-8</c:v>
                </c:pt>
                <c:pt idx="74" formatCode="0">
                  <c:v>-2</c:v>
                </c:pt>
                <c:pt idx="75" formatCode="0">
                  <c:v>-33</c:v>
                </c:pt>
                <c:pt idx="76" formatCode="0">
                  <c:v>-19</c:v>
                </c:pt>
                <c:pt idx="77" formatCode="0">
                  <c:v>-1</c:v>
                </c:pt>
                <c:pt idx="78" formatCode="0">
                  <c:v>-40</c:v>
                </c:pt>
                <c:pt idx="79" formatCode="0">
                  <c:v>-4</c:v>
                </c:pt>
                <c:pt idx="80" formatCode="0">
                  <c:v>1</c:v>
                </c:pt>
                <c:pt idx="81" formatCode="0">
                  <c:v>-6</c:v>
                </c:pt>
                <c:pt idx="82" formatCode="0">
                  <c:v>5</c:v>
                </c:pt>
                <c:pt idx="83" formatCode="0">
                  <c:v>-18</c:v>
                </c:pt>
                <c:pt idx="84" formatCode="0">
                  <c:v>5</c:v>
                </c:pt>
                <c:pt idx="85" formatCode="0">
                  <c:v>15</c:v>
                </c:pt>
                <c:pt idx="86" formatCode="0">
                  <c:v>-3</c:v>
                </c:pt>
                <c:pt idx="87" formatCode="0">
                  <c:v>-6</c:v>
                </c:pt>
                <c:pt idx="88" formatCode="0">
                  <c:v>-2</c:v>
                </c:pt>
                <c:pt idx="89" formatCode="0">
                  <c:v>-21</c:v>
                </c:pt>
                <c:pt idx="90" formatCode="0">
                  <c:v>-5</c:v>
                </c:pt>
                <c:pt idx="91" formatCode="0">
                  <c:v>-19</c:v>
                </c:pt>
                <c:pt idx="92" formatCode="0">
                  <c:v>-13</c:v>
                </c:pt>
                <c:pt idx="93" formatCode="0">
                  <c:v>-14</c:v>
                </c:pt>
                <c:pt idx="94" formatCode="0">
                  <c:v>-3</c:v>
                </c:pt>
                <c:pt idx="95" formatCode="0">
                  <c:v>-3</c:v>
                </c:pt>
                <c:pt idx="96" formatCode="0">
                  <c:v>10</c:v>
                </c:pt>
                <c:pt idx="97" formatCode="0">
                  <c:v>1</c:v>
                </c:pt>
                <c:pt idx="98" formatCode="0">
                  <c:v>-11</c:v>
                </c:pt>
                <c:pt idx="99" formatCode="0">
                  <c:v>-6</c:v>
                </c:pt>
                <c:pt idx="100" formatCode="0">
                  <c:v>-2</c:v>
                </c:pt>
                <c:pt idx="101" formatCode="0">
                  <c:v>0</c:v>
                </c:pt>
                <c:pt idx="102" formatCode="0">
                  <c:v>3</c:v>
                </c:pt>
                <c:pt idx="103" formatCode="0">
                  <c:v>-10</c:v>
                </c:pt>
                <c:pt idx="104" formatCode="0">
                  <c:v>-7</c:v>
                </c:pt>
                <c:pt idx="105" formatCode="0">
                  <c:v>2</c:v>
                </c:pt>
                <c:pt idx="106" formatCode="0">
                  <c:v>-6</c:v>
                </c:pt>
                <c:pt idx="107" formatCode="0">
                  <c:v>4</c:v>
                </c:pt>
                <c:pt idx="108" formatCode="0">
                  <c:v>-1</c:v>
                </c:pt>
                <c:pt idx="109" formatCode="0">
                  <c:v>-6</c:v>
                </c:pt>
                <c:pt idx="110" formatCode="0">
                  <c:v>0</c:v>
                </c:pt>
                <c:pt idx="111" formatCode="0">
                  <c:v>-2</c:v>
                </c:pt>
                <c:pt idx="112" formatCode="0">
                  <c:v>-1</c:v>
                </c:pt>
                <c:pt idx="113" formatCode="0">
                  <c:v>2</c:v>
                </c:pt>
                <c:pt idx="114" formatCode="0">
                  <c:v>1</c:v>
                </c:pt>
                <c:pt idx="115" formatCode="0">
                  <c:v>0</c:v>
                </c:pt>
                <c:pt idx="116" formatCode="0">
                  <c:v>0</c:v>
                </c:pt>
                <c:pt idx="117" formatCode="0">
                  <c:v>-1</c:v>
                </c:pt>
                <c:pt idx="118" formatCode="0">
                  <c:v>4</c:v>
                </c:pt>
                <c:pt idx="119" formatCode="0">
                  <c:v>1</c:v>
                </c:pt>
                <c:pt idx="120" formatCode="0">
                  <c:v>-1</c:v>
                </c:pt>
                <c:pt idx="121" formatCode="0">
                  <c:v>-2</c:v>
                </c:pt>
                <c:pt idx="122" formatCode="0">
                  <c:v>1</c:v>
                </c:pt>
                <c:pt idx="123" formatCode="0">
                  <c:v>-1</c:v>
                </c:pt>
                <c:pt idx="124" formatCode="0">
                  <c:v>-3</c:v>
                </c:pt>
                <c:pt idx="125" formatCode="0">
                  <c:v>-5</c:v>
                </c:pt>
                <c:pt idx="126" formatCode="0">
                  <c:v>-1</c:v>
                </c:pt>
                <c:pt idx="127" formatCode="0">
                  <c:v>-1</c:v>
                </c:pt>
                <c:pt idx="128" formatCode="0">
                  <c:v>-6</c:v>
                </c:pt>
                <c:pt idx="129" formatCode="0">
                  <c:v>-2</c:v>
                </c:pt>
                <c:pt idx="130" formatCode="0">
                  <c:v>-1</c:v>
                </c:pt>
                <c:pt idx="131" formatCode="0">
                  <c:v>2</c:v>
                </c:pt>
                <c:pt idx="132" formatCode="0">
                  <c:v>-3</c:v>
                </c:pt>
                <c:pt idx="133" formatCode="0">
                  <c:v>0</c:v>
                </c:pt>
                <c:pt idx="134" formatCode="0">
                  <c:v>0</c:v>
                </c:pt>
                <c:pt idx="135" formatCode="0">
                  <c:v>2</c:v>
                </c:pt>
                <c:pt idx="136" formatCode="0">
                  <c:v>2</c:v>
                </c:pt>
                <c:pt idx="137" formatCode="0">
                  <c:v>-1</c:v>
                </c:pt>
                <c:pt idx="138" formatCode="0">
                  <c:v>-1</c:v>
                </c:pt>
                <c:pt idx="139" formatCode="0">
                  <c:v>3</c:v>
                </c:pt>
                <c:pt idx="140" formatCode="0">
                  <c:v>0</c:v>
                </c:pt>
                <c:pt idx="141" formatCode="0">
                  <c:v>1</c:v>
                </c:pt>
                <c:pt idx="142" formatCode="0">
                  <c:v>4</c:v>
                </c:pt>
                <c:pt idx="143" formatCode="0">
                  <c:v>-1</c:v>
                </c:pt>
                <c:pt idx="144" formatCode="0">
                  <c:v>0</c:v>
                </c:pt>
                <c:pt idx="145" formatCode="0">
                  <c:v>0</c:v>
                </c:pt>
                <c:pt idx="146" formatCode="0">
                  <c:v>0</c:v>
                </c:pt>
                <c:pt idx="147" formatCode="0">
                  <c:v>1</c:v>
                </c:pt>
                <c:pt idx="148" formatCode="0">
                  <c:v>-1</c:v>
                </c:pt>
                <c:pt idx="149" formatCode="0">
                  <c:v>-3</c:v>
                </c:pt>
                <c:pt idx="150" formatCode="0">
                  <c:v>1</c:v>
                </c:pt>
                <c:pt idx="151" formatCode="0">
                  <c:v>0</c:v>
                </c:pt>
                <c:pt idx="152" formatCode="0">
                  <c:v>1</c:v>
                </c:pt>
                <c:pt idx="153" formatCode="0">
                  <c:v>2</c:v>
                </c:pt>
                <c:pt idx="154" formatCode="0">
                  <c:v>-1</c:v>
                </c:pt>
                <c:pt idx="155" formatCode="0">
                  <c:v>0</c:v>
                </c:pt>
                <c:pt idx="156" formatCode="0">
                  <c:v>1</c:v>
                </c:pt>
                <c:pt idx="157" formatCode="0">
                  <c:v>-1</c:v>
                </c:pt>
                <c:pt idx="158" formatCode="0">
                  <c:v>4</c:v>
                </c:pt>
                <c:pt idx="159" formatCode="0">
                  <c:v>1</c:v>
                </c:pt>
                <c:pt idx="160" formatCode="0">
                  <c:v>-1</c:v>
                </c:pt>
                <c:pt idx="161" formatCode="0">
                  <c:v>3</c:v>
                </c:pt>
                <c:pt idx="162" formatCode="0">
                  <c:v>0</c:v>
                </c:pt>
                <c:pt idx="163" formatCode="0">
                  <c:v>1</c:v>
                </c:pt>
                <c:pt idx="164" formatCode="0">
                  <c:v>4</c:v>
                </c:pt>
                <c:pt idx="165" formatCode="0">
                  <c:v>6</c:v>
                </c:pt>
                <c:pt idx="166" formatCode="0">
                  <c:v>2</c:v>
                </c:pt>
                <c:pt idx="167" formatCode="0">
                  <c:v>3</c:v>
                </c:pt>
                <c:pt idx="168" formatCode="0">
                  <c:v>-3</c:v>
                </c:pt>
                <c:pt idx="169" formatCode="0">
                  <c:v>2</c:v>
                </c:pt>
                <c:pt idx="170" formatCode="0">
                  <c:v>2</c:v>
                </c:pt>
                <c:pt idx="171" formatCode="0">
                  <c:v>2</c:v>
                </c:pt>
                <c:pt idx="172" formatCode="0">
                  <c:v>-7</c:v>
                </c:pt>
                <c:pt idx="173" formatCode="0">
                  <c:v>-2</c:v>
                </c:pt>
                <c:pt idx="174" formatCode="0">
                  <c:v>-1</c:v>
                </c:pt>
                <c:pt idx="175" formatCode="0">
                  <c:v>0</c:v>
                </c:pt>
                <c:pt idx="176" formatCode="0">
                  <c:v>-2</c:v>
                </c:pt>
                <c:pt idx="177" formatCode="0">
                  <c:v>1</c:v>
                </c:pt>
                <c:pt idx="178" formatCode="0">
                  <c:v>-3</c:v>
                </c:pt>
                <c:pt idx="179" formatCode="0">
                  <c:v>-3</c:v>
                </c:pt>
                <c:pt idx="180" formatCode="0">
                  <c:v>0</c:v>
                </c:pt>
                <c:pt idx="181" formatCode="0">
                  <c:v>0</c:v>
                </c:pt>
              </c:numCache>
            </c:numRef>
          </c:val>
          <c:extLst>
            <c:ext xmlns:c16="http://schemas.microsoft.com/office/drawing/2014/chart" uri="{C3380CC4-5D6E-409C-BE32-E72D297353CC}">
              <c16:uniqueId val="{00000096-449A-4011-9E79-4BDE2DDCA5BB}"/>
            </c:ext>
          </c:extLst>
        </c:ser>
        <c:dLbls>
          <c:showLegendKey val="0"/>
          <c:showVal val="0"/>
          <c:showCatName val="0"/>
          <c:showSerName val="0"/>
          <c:showPercent val="0"/>
          <c:showBubbleSize val="0"/>
        </c:dLbls>
        <c:gapWidth val="30"/>
        <c:overlap val="-27"/>
        <c:axId val="693976504"/>
        <c:axId val="693971584"/>
      </c:barChart>
      <c:dateAx>
        <c:axId val="693976504"/>
        <c:scaling>
          <c:orientation val="minMax"/>
          <c:min val="43891"/>
        </c:scaling>
        <c:delete val="0"/>
        <c:axPos val="b"/>
        <c:numFmt formatCode="[$]d\ mmm;@" c16r2:formatcode2="[$-en-NL,1]d\ m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93971584"/>
        <c:crosses val="autoZero"/>
        <c:auto val="1"/>
        <c:lblOffset val="100"/>
        <c:baseTimeUnit val="days"/>
        <c:majorUnit val="1"/>
        <c:majorTimeUnit val="months"/>
      </c:dateAx>
      <c:valAx>
        <c:axId val="693971584"/>
        <c:scaling>
          <c:orientation val="minMax"/>
          <c:min val="-12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NL"/>
          </a:p>
        </c:txPr>
        <c:crossAx val="693976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effectLst/>
              </a:rPr>
              <a:t>COVID-19 </a:t>
            </a:r>
            <a:r>
              <a:rPr lang="nl-NL" sz="1800" b="1" i="0" u="sng" baseline="0">
                <a:effectLst/>
              </a:rPr>
              <a:t>cases</a:t>
            </a:r>
            <a:r>
              <a:rPr lang="nl-NL" sz="1800" b="1" i="0" baseline="0">
                <a:effectLst/>
              </a:rPr>
              <a:t> in The Netherlands</a:t>
            </a:r>
            <a:endParaRPr lang="en-NL">
              <a:effectLst/>
            </a:endParaRPr>
          </a:p>
          <a:p>
            <a:pPr>
              <a:defRPr/>
            </a:pPr>
            <a:r>
              <a:rPr lang="nl-NL" sz="1800" b="1" i="0" baseline="0">
                <a:effectLst/>
              </a:rPr>
              <a:t>Based on 7 day moving average</a:t>
            </a:r>
            <a:endParaRPr lang="en-NL">
              <a:effectLst/>
            </a:endParaRPr>
          </a:p>
          <a:p>
            <a:pPr>
              <a:defRPr/>
            </a:pPr>
            <a:endParaRPr lang="nl-NL"/>
          </a:p>
        </c:rich>
      </c:tx>
      <c:layout>
        <c:manualLayout>
          <c:xMode val="edge"/>
          <c:yMode val="edge"/>
          <c:x val="0.28503333333333336"/>
          <c:y val="1.82627777777777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9491613757023589E-2"/>
          <c:y val="0.12165902777777776"/>
          <c:w val="0.82501240250871288"/>
          <c:h val="0.79323500000000002"/>
        </c:manualLayout>
      </c:layout>
      <c:lineChart>
        <c:grouping val="standard"/>
        <c:varyColors val="0"/>
        <c:ser>
          <c:idx val="3"/>
          <c:order val="0"/>
          <c:tx>
            <c:strRef>
              <c:f>'Official - RIVM (2)'!$N$3</c:f>
              <c:strCache>
                <c:ptCount val="1"/>
                <c:pt idx="0">
                  <c:v>Growth Cases</c:v>
                </c:pt>
              </c:strCache>
            </c:strRef>
          </c:tx>
          <c:spPr>
            <a:ln w="19050" cap="rnd">
              <a:solidFill>
                <a:srgbClr val="C00000">
                  <a:alpha val="34000"/>
                </a:srgbClr>
              </a:solidFill>
              <a:prstDash val="dash"/>
              <a:round/>
            </a:ln>
            <a:effectLst/>
          </c:spPr>
          <c:marker>
            <c:symbol val="circle"/>
            <c:size val="5"/>
            <c:spPr>
              <a:solidFill>
                <a:srgbClr val="FF0000">
                  <a:alpha val="34000"/>
                </a:srgbClr>
              </a:solidFill>
              <a:ln w="9525">
                <a:solidFill>
                  <a:srgbClr val="FF0000">
                    <a:alpha val="34000"/>
                  </a:srgbClr>
                </a:solidFill>
              </a:ln>
              <a:effectLst/>
            </c:spPr>
          </c:marker>
          <c:cat>
            <c:numRef>
              <c:extLst>
                <c:ext xmlns:c15="http://schemas.microsoft.com/office/drawing/2012/chart" uri="{02D57815-91ED-43cb-92C2-25804820EDAC}">
                  <c15:fullRef>
                    <c15:sqref>'Official - RIVM (2)'!$C$4:$C$200</c15:sqref>
                  </c15:fullRef>
                </c:ext>
              </c:extLst>
              <c:f>('Official - RIVM (2)'!$C$16:$C$128,'Official - RIVM (2)'!$C$146:$C$200)</c:f>
              <c:numCache>
                <c:formatCode>m/d/yyyy</c:formatCode>
                <c:ptCount val="168"/>
                <c:pt idx="0">
                  <c:v>43900</c:v>
                </c:pt>
                <c:pt idx="1">
                  <c:v>43901</c:v>
                </c:pt>
                <c:pt idx="2">
                  <c:v>43902</c:v>
                </c:pt>
                <c:pt idx="3">
                  <c:v>43903</c:v>
                </c:pt>
                <c:pt idx="4">
                  <c:v>43904</c:v>
                </c:pt>
                <c:pt idx="5">
                  <c:v>43905</c:v>
                </c:pt>
                <c:pt idx="6">
                  <c:v>43906</c:v>
                </c:pt>
                <c:pt idx="7">
                  <c:v>43907</c:v>
                </c:pt>
                <c:pt idx="8">
                  <c:v>43908</c:v>
                </c:pt>
                <c:pt idx="9">
                  <c:v>43909</c:v>
                </c:pt>
                <c:pt idx="10">
                  <c:v>43910</c:v>
                </c:pt>
                <c:pt idx="11">
                  <c:v>43911</c:v>
                </c:pt>
                <c:pt idx="12">
                  <c:v>43912</c:v>
                </c:pt>
                <c:pt idx="13">
                  <c:v>43913</c:v>
                </c:pt>
                <c:pt idx="14">
                  <c:v>43914</c:v>
                </c:pt>
                <c:pt idx="15">
                  <c:v>43915</c:v>
                </c:pt>
                <c:pt idx="16">
                  <c:v>43916</c:v>
                </c:pt>
                <c:pt idx="17">
                  <c:v>43917</c:v>
                </c:pt>
                <c:pt idx="18">
                  <c:v>43918</c:v>
                </c:pt>
                <c:pt idx="19">
                  <c:v>43919</c:v>
                </c:pt>
                <c:pt idx="20">
                  <c:v>43920</c:v>
                </c:pt>
                <c:pt idx="21">
                  <c:v>43921</c:v>
                </c:pt>
                <c:pt idx="22">
                  <c:v>43922</c:v>
                </c:pt>
                <c:pt idx="23">
                  <c:v>43923</c:v>
                </c:pt>
                <c:pt idx="24">
                  <c:v>43924</c:v>
                </c:pt>
                <c:pt idx="25">
                  <c:v>43925</c:v>
                </c:pt>
                <c:pt idx="26">
                  <c:v>43926</c:v>
                </c:pt>
                <c:pt idx="27">
                  <c:v>43927</c:v>
                </c:pt>
                <c:pt idx="28">
                  <c:v>43928</c:v>
                </c:pt>
                <c:pt idx="29">
                  <c:v>43929</c:v>
                </c:pt>
                <c:pt idx="30">
                  <c:v>43930</c:v>
                </c:pt>
                <c:pt idx="31">
                  <c:v>43931</c:v>
                </c:pt>
                <c:pt idx="32">
                  <c:v>43932</c:v>
                </c:pt>
                <c:pt idx="33">
                  <c:v>43933</c:v>
                </c:pt>
                <c:pt idx="34">
                  <c:v>43934</c:v>
                </c:pt>
                <c:pt idx="35">
                  <c:v>43935</c:v>
                </c:pt>
                <c:pt idx="36">
                  <c:v>43936</c:v>
                </c:pt>
                <c:pt idx="37">
                  <c:v>43937</c:v>
                </c:pt>
                <c:pt idx="38">
                  <c:v>43938</c:v>
                </c:pt>
                <c:pt idx="39">
                  <c:v>43939</c:v>
                </c:pt>
                <c:pt idx="40">
                  <c:v>43940</c:v>
                </c:pt>
                <c:pt idx="41">
                  <c:v>43941</c:v>
                </c:pt>
                <c:pt idx="42">
                  <c:v>43942</c:v>
                </c:pt>
                <c:pt idx="43">
                  <c:v>43943</c:v>
                </c:pt>
                <c:pt idx="44">
                  <c:v>43944</c:v>
                </c:pt>
                <c:pt idx="45">
                  <c:v>43945</c:v>
                </c:pt>
                <c:pt idx="46">
                  <c:v>43946</c:v>
                </c:pt>
                <c:pt idx="47">
                  <c:v>43947</c:v>
                </c:pt>
                <c:pt idx="48">
                  <c:v>43948</c:v>
                </c:pt>
                <c:pt idx="49">
                  <c:v>43949</c:v>
                </c:pt>
                <c:pt idx="50">
                  <c:v>43950</c:v>
                </c:pt>
                <c:pt idx="51">
                  <c:v>43951</c:v>
                </c:pt>
                <c:pt idx="52">
                  <c:v>43952</c:v>
                </c:pt>
                <c:pt idx="53">
                  <c:v>43953</c:v>
                </c:pt>
                <c:pt idx="54">
                  <c:v>43954</c:v>
                </c:pt>
                <c:pt idx="55">
                  <c:v>43955</c:v>
                </c:pt>
                <c:pt idx="56">
                  <c:v>43956</c:v>
                </c:pt>
                <c:pt idx="57">
                  <c:v>43957</c:v>
                </c:pt>
                <c:pt idx="58">
                  <c:v>43958</c:v>
                </c:pt>
                <c:pt idx="59">
                  <c:v>43959</c:v>
                </c:pt>
                <c:pt idx="60">
                  <c:v>43960</c:v>
                </c:pt>
                <c:pt idx="61">
                  <c:v>43961</c:v>
                </c:pt>
                <c:pt idx="62">
                  <c:v>43962</c:v>
                </c:pt>
                <c:pt idx="63">
                  <c:v>43963</c:v>
                </c:pt>
                <c:pt idx="64">
                  <c:v>43964</c:v>
                </c:pt>
                <c:pt idx="65">
                  <c:v>43965</c:v>
                </c:pt>
                <c:pt idx="66">
                  <c:v>43966</c:v>
                </c:pt>
                <c:pt idx="67">
                  <c:v>43967</c:v>
                </c:pt>
                <c:pt idx="68">
                  <c:v>43968</c:v>
                </c:pt>
                <c:pt idx="69">
                  <c:v>43969</c:v>
                </c:pt>
                <c:pt idx="70">
                  <c:v>43970</c:v>
                </c:pt>
                <c:pt idx="71">
                  <c:v>43971</c:v>
                </c:pt>
                <c:pt idx="72">
                  <c:v>43972</c:v>
                </c:pt>
                <c:pt idx="73">
                  <c:v>43973</c:v>
                </c:pt>
                <c:pt idx="74">
                  <c:v>43974</c:v>
                </c:pt>
                <c:pt idx="75">
                  <c:v>43975</c:v>
                </c:pt>
                <c:pt idx="76">
                  <c:v>43976</c:v>
                </c:pt>
                <c:pt idx="77">
                  <c:v>43977</c:v>
                </c:pt>
                <c:pt idx="78">
                  <c:v>43978</c:v>
                </c:pt>
                <c:pt idx="79">
                  <c:v>43979</c:v>
                </c:pt>
                <c:pt idx="80">
                  <c:v>43980</c:v>
                </c:pt>
                <c:pt idx="81">
                  <c:v>43981</c:v>
                </c:pt>
                <c:pt idx="82">
                  <c:v>43982</c:v>
                </c:pt>
                <c:pt idx="83">
                  <c:v>43983</c:v>
                </c:pt>
                <c:pt idx="84">
                  <c:v>43984</c:v>
                </c:pt>
                <c:pt idx="85">
                  <c:v>43985</c:v>
                </c:pt>
                <c:pt idx="86">
                  <c:v>43986</c:v>
                </c:pt>
                <c:pt idx="87">
                  <c:v>43987</c:v>
                </c:pt>
                <c:pt idx="88">
                  <c:v>43988</c:v>
                </c:pt>
                <c:pt idx="89">
                  <c:v>43989</c:v>
                </c:pt>
                <c:pt idx="90">
                  <c:v>43990</c:v>
                </c:pt>
                <c:pt idx="91">
                  <c:v>43991</c:v>
                </c:pt>
                <c:pt idx="92">
                  <c:v>43992</c:v>
                </c:pt>
                <c:pt idx="93">
                  <c:v>43993</c:v>
                </c:pt>
                <c:pt idx="94">
                  <c:v>43994</c:v>
                </c:pt>
                <c:pt idx="95">
                  <c:v>43995</c:v>
                </c:pt>
                <c:pt idx="96">
                  <c:v>43996</c:v>
                </c:pt>
                <c:pt idx="97">
                  <c:v>43997</c:v>
                </c:pt>
                <c:pt idx="98">
                  <c:v>43998</c:v>
                </c:pt>
                <c:pt idx="99">
                  <c:v>43999</c:v>
                </c:pt>
                <c:pt idx="100">
                  <c:v>44000</c:v>
                </c:pt>
                <c:pt idx="101">
                  <c:v>44001</c:v>
                </c:pt>
                <c:pt idx="102">
                  <c:v>44002</c:v>
                </c:pt>
                <c:pt idx="103">
                  <c:v>44003</c:v>
                </c:pt>
                <c:pt idx="104">
                  <c:v>44004</c:v>
                </c:pt>
                <c:pt idx="105">
                  <c:v>44005</c:v>
                </c:pt>
                <c:pt idx="106">
                  <c:v>44006</c:v>
                </c:pt>
                <c:pt idx="107">
                  <c:v>44007</c:v>
                </c:pt>
                <c:pt idx="108">
                  <c:v>44008</c:v>
                </c:pt>
                <c:pt idx="109">
                  <c:v>44009</c:v>
                </c:pt>
                <c:pt idx="110">
                  <c:v>44010</c:v>
                </c:pt>
                <c:pt idx="111">
                  <c:v>44011</c:v>
                </c:pt>
                <c:pt idx="112">
                  <c:v>44012</c:v>
                </c:pt>
                <c:pt idx="113">
                  <c:v>44030</c:v>
                </c:pt>
                <c:pt idx="114">
                  <c:v>44031</c:v>
                </c:pt>
                <c:pt idx="115">
                  <c:v>44032</c:v>
                </c:pt>
                <c:pt idx="116">
                  <c:v>44033</c:v>
                </c:pt>
                <c:pt idx="117">
                  <c:v>44034</c:v>
                </c:pt>
                <c:pt idx="118">
                  <c:v>44035</c:v>
                </c:pt>
                <c:pt idx="119">
                  <c:v>44036</c:v>
                </c:pt>
                <c:pt idx="120">
                  <c:v>44037</c:v>
                </c:pt>
                <c:pt idx="121">
                  <c:v>44038</c:v>
                </c:pt>
                <c:pt idx="122">
                  <c:v>44039</c:v>
                </c:pt>
                <c:pt idx="123">
                  <c:v>44040</c:v>
                </c:pt>
                <c:pt idx="124">
                  <c:v>44041</c:v>
                </c:pt>
                <c:pt idx="125">
                  <c:v>44042</c:v>
                </c:pt>
                <c:pt idx="126">
                  <c:v>44043</c:v>
                </c:pt>
                <c:pt idx="127">
                  <c:v>44044</c:v>
                </c:pt>
                <c:pt idx="128">
                  <c:v>44045</c:v>
                </c:pt>
                <c:pt idx="129">
                  <c:v>44046</c:v>
                </c:pt>
                <c:pt idx="130">
                  <c:v>44047</c:v>
                </c:pt>
                <c:pt idx="131">
                  <c:v>44048</c:v>
                </c:pt>
                <c:pt idx="132">
                  <c:v>44049</c:v>
                </c:pt>
                <c:pt idx="133">
                  <c:v>44050</c:v>
                </c:pt>
                <c:pt idx="134">
                  <c:v>44051</c:v>
                </c:pt>
                <c:pt idx="135">
                  <c:v>44052</c:v>
                </c:pt>
                <c:pt idx="136">
                  <c:v>44053</c:v>
                </c:pt>
                <c:pt idx="137">
                  <c:v>44054</c:v>
                </c:pt>
                <c:pt idx="138">
                  <c:v>44055</c:v>
                </c:pt>
                <c:pt idx="139">
                  <c:v>44056</c:v>
                </c:pt>
                <c:pt idx="140">
                  <c:v>44057</c:v>
                </c:pt>
                <c:pt idx="141">
                  <c:v>44058</c:v>
                </c:pt>
                <c:pt idx="142">
                  <c:v>44059</c:v>
                </c:pt>
                <c:pt idx="143">
                  <c:v>44060</c:v>
                </c:pt>
                <c:pt idx="144">
                  <c:v>44061</c:v>
                </c:pt>
                <c:pt idx="145">
                  <c:v>44062</c:v>
                </c:pt>
                <c:pt idx="146">
                  <c:v>44063</c:v>
                </c:pt>
                <c:pt idx="147">
                  <c:v>44064</c:v>
                </c:pt>
                <c:pt idx="148">
                  <c:v>44065</c:v>
                </c:pt>
                <c:pt idx="149">
                  <c:v>44066</c:v>
                </c:pt>
                <c:pt idx="150">
                  <c:v>44067</c:v>
                </c:pt>
                <c:pt idx="151">
                  <c:v>44068</c:v>
                </c:pt>
                <c:pt idx="152">
                  <c:v>44069</c:v>
                </c:pt>
                <c:pt idx="153">
                  <c:v>44070</c:v>
                </c:pt>
                <c:pt idx="154">
                  <c:v>44071</c:v>
                </c:pt>
                <c:pt idx="155">
                  <c:v>44072</c:v>
                </c:pt>
                <c:pt idx="156">
                  <c:v>44073</c:v>
                </c:pt>
                <c:pt idx="157">
                  <c:v>44074</c:v>
                </c:pt>
                <c:pt idx="158">
                  <c:v>44075</c:v>
                </c:pt>
                <c:pt idx="159">
                  <c:v>44076</c:v>
                </c:pt>
                <c:pt idx="160">
                  <c:v>44077</c:v>
                </c:pt>
                <c:pt idx="161">
                  <c:v>44078</c:v>
                </c:pt>
                <c:pt idx="162">
                  <c:v>44079</c:v>
                </c:pt>
                <c:pt idx="163">
                  <c:v>44080</c:v>
                </c:pt>
                <c:pt idx="164">
                  <c:v>44081</c:v>
                </c:pt>
                <c:pt idx="165">
                  <c:v>44082</c:v>
                </c:pt>
                <c:pt idx="166">
                  <c:v>44083</c:v>
                </c:pt>
                <c:pt idx="167">
                  <c:v>44084</c:v>
                </c:pt>
              </c:numCache>
            </c:numRef>
          </c:cat>
          <c:val>
            <c:numRef>
              <c:extLst>
                <c:ext xmlns:c15="http://schemas.microsoft.com/office/drawing/2012/chart" uri="{02D57815-91ED-43cb-92C2-25804820EDAC}">
                  <c15:fullRef>
                    <c15:sqref>'Official - RIVM (2)'!$N$4:$N$190</c15:sqref>
                  </c15:fullRef>
                </c:ext>
              </c:extLst>
              <c:f>('Official - RIVM (2)'!$N$16:$N$128,'Official - RIVM (2)'!$N$146:$N$190)</c:f>
              <c:numCache>
                <c:formatCode>0%</c:formatCode>
                <c:ptCount val="158"/>
                <c:pt idx="0">
                  <c:v>0.3193473193473193</c:v>
                </c:pt>
                <c:pt idx="1">
                  <c:v>0.29681978798586584</c:v>
                </c:pt>
                <c:pt idx="2">
                  <c:v>0.2534059945504088</c:v>
                </c:pt>
                <c:pt idx="3">
                  <c:v>0.24130434782608701</c:v>
                </c:pt>
                <c:pt idx="4">
                  <c:v>0.19439579684763575</c:v>
                </c:pt>
                <c:pt idx="5">
                  <c:v>0.17155425219941356</c:v>
                </c:pt>
                <c:pt idx="6">
                  <c:v>0.16958698372966219</c:v>
                </c:pt>
                <c:pt idx="7">
                  <c:v>0.19850187265917607</c:v>
                </c:pt>
                <c:pt idx="8">
                  <c:v>0.20446428571428577</c:v>
                </c:pt>
                <c:pt idx="9">
                  <c:v>0.19051148999258705</c:v>
                </c:pt>
                <c:pt idx="10">
                  <c:v>0.2166874221668742</c:v>
                </c:pt>
                <c:pt idx="11">
                  <c:v>0.17093142272262019</c:v>
                </c:pt>
                <c:pt idx="12">
                  <c:v>0.11800699300699291</c:v>
                </c:pt>
                <c:pt idx="13">
                  <c:v>0.12099296325254105</c:v>
                </c:pt>
                <c:pt idx="14">
                  <c:v>0.19529206625980811</c:v>
                </c:pt>
                <c:pt idx="15">
                  <c:v>0.15302698760029165</c:v>
                </c:pt>
                <c:pt idx="16">
                  <c:v>0.13284412955465585</c:v>
                </c:pt>
                <c:pt idx="17">
                  <c:v>0.1314496314496314</c:v>
                </c:pt>
                <c:pt idx="18">
                  <c:v>9.7226335011351361E-2</c:v>
                </c:pt>
                <c:pt idx="19">
                  <c:v>6.711047139258719E-2</c:v>
                </c:pt>
                <c:pt idx="20">
                  <c:v>6.786376664980609E-2</c:v>
                </c:pt>
                <c:pt idx="21">
                  <c:v>8.8734506986658301E-2</c:v>
                </c:pt>
                <c:pt idx="22">
                  <c:v>7.5556522369661483E-2</c:v>
                </c:pt>
                <c:pt idx="23">
                  <c:v>6.930492820063372E-2</c:v>
                </c:pt>
                <c:pt idx="24">
                  <c:v>7.6981274825042467E-2</c:v>
                </c:pt>
                <c:pt idx="25">
                  <c:v>6.4161105256995699E-2</c:v>
                </c:pt>
                <c:pt idx="26">
                  <c:v>4.7144900429090031E-2</c:v>
                </c:pt>
                <c:pt idx="27">
                  <c:v>4.0609403729971127E-2</c:v>
                </c:pt>
                <c:pt idx="28">
                  <c:v>5.4977786752827162E-2</c:v>
                </c:pt>
                <c:pt idx="29">
                  <c:v>6.4315451978752991E-2</c:v>
                </c:pt>
                <c:pt idx="30">
                  <c:v>5.9080077334652259E-2</c:v>
                </c:pt>
                <c:pt idx="31">
                  <c:v>5.9180641052855032E-2</c:v>
                </c:pt>
                <c:pt idx="32">
                  <c:v>4.2286263978516203E-2</c:v>
                </c:pt>
                <c:pt idx="33">
                  <c:v>3.1648977080449114E-2</c:v>
                </c:pt>
                <c:pt idx="34">
                  <c:v>2.8180564356804716E-2</c:v>
                </c:pt>
                <c:pt idx="35">
                  <c:v>2.951093064568755E-2</c:v>
                </c:pt>
                <c:pt idx="36">
                  <c:v>3.922949607352888E-2</c:v>
                </c:pt>
                <c:pt idx="37">
                  <c:v>3.9578462268306636E-2</c:v>
                </c:pt>
                <c:pt idx="38">
                  <c:v>4.159196844747215E-2</c:v>
                </c:pt>
                <c:pt idx="39">
                  <c:v>3.1106243154435997E-2</c:v>
                </c:pt>
                <c:pt idx="40">
                  <c:v>1.8908009347779808E-2</c:v>
                </c:pt>
                <c:pt idx="41">
                  <c:v>1.7425235315143617E-2</c:v>
                </c:pt>
                <c:pt idx="42">
                  <c:v>2.0844921977925424E-2</c:v>
                </c:pt>
                <c:pt idx="43">
                  <c:v>2.7847084803120259E-2</c:v>
                </c:pt>
                <c:pt idx="44">
                  <c:v>2.220982142857153E-2</c:v>
                </c:pt>
                <c:pt idx="45">
                  <c:v>1.8042362703351911E-2</c:v>
                </c:pt>
                <c:pt idx="46">
                  <c:v>1.5389977746199435E-2</c:v>
                </c:pt>
                <c:pt idx="47">
                  <c:v>1.0007657574397255E-2</c:v>
                </c:pt>
                <c:pt idx="48">
                  <c:v>4.5751633986927942E-3</c:v>
                </c:pt>
                <c:pt idx="49">
                  <c:v>1.0227716330514003E-2</c:v>
                </c:pt>
                <c:pt idx="50">
                  <c:v>1.1798650110773412E-2</c:v>
                </c:pt>
                <c:pt idx="51">
                  <c:v>1.2883185660454322E-2</c:v>
                </c:pt>
                <c:pt idx="52">
                  <c:v>1.2342265346136472E-2</c:v>
                </c:pt>
                <c:pt idx="53">
                  <c:v>7.7222953343432099E-3</c:v>
                </c:pt>
                <c:pt idx="54">
                  <c:v>4.3120441553321509E-3</c:v>
                </c:pt>
                <c:pt idx="55">
                  <c:v>6.9677862557961934E-3</c:v>
                </c:pt>
                <c:pt idx="56">
                  <c:v>6.0911726725629833E-3</c:v>
                </c:pt>
                <c:pt idx="57">
                  <c:v>7.2409367205095165E-3</c:v>
                </c:pt>
                <c:pt idx="58">
                  <c:v>7.1648393921908138E-3</c:v>
                </c:pt>
                <c:pt idx="59">
                  <c:v>7.806158987825329E-3</c:v>
                </c:pt>
                <c:pt idx="60">
                  <c:v>5.9691593433923718E-3</c:v>
                </c:pt>
                <c:pt idx="61">
                  <c:v>3.5790812121783144E-3</c:v>
                </c:pt>
                <c:pt idx="62">
                  <c:v>3.9651814833063792E-3</c:v>
                </c:pt>
                <c:pt idx="63">
                  <c:v>5.0946482823088779E-3</c:v>
                </c:pt>
                <c:pt idx="64">
                  <c:v>6.8359375E-3</c:v>
                </c:pt>
                <c:pt idx="65">
                  <c:v>4.2492263636784156E-3</c:v>
                </c:pt>
                <c:pt idx="66">
                  <c:v>4.8291404130065274E-3</c:v>
                </c:pt>
                <c:pt idx="67">
                  <c:v>3.5930062248261674E-3</c:v>
                </c:pt>
                <c:pt idx="68">
                  <c:v>2.576790641461324E-3</c:v>
                </c:pt>
                <c:pt idx="69">
                  <c:v>2.3427193740617192E-3</c:v>
                </c:pt>
                <c:pt idx="70">
                  <c:v>4.0845038462411498E-3</c:v>
                </c:pt>
                <c:pt idx="71">
                  <c:v>6.6442179484282882E-3</c:v>
                </c:pt>
                <c:pt idx="72">
                  <c:v>4.3328918124059257E-3</c:v>
                </c:pt>
                <c:pt idx="73">
                  <c:v>4.3589055793991083E-3</c:v>
                </c:pt>
                <c:pt idx="74">
                  <c:v>4.5180387705592295E-3</c:v>
                </c:pt>
                <c:pt idx="75">
                  <c:v>3.3234368768555456E-3</c:v>
                </c:pt>
                <c:pt idx="76">
                  <c:v>2.7603568589347205E-3</c:v>
                </c:pt>
                <c:pt idx="77">
                  <c:v>3.8098174370719828E-3</c:v>
                </c:pt>
                <c:pt idx="78">
                  <c:v>4.19025053749289E-3</c:v>
                </c:pt>
                <c:pt idx="79">
                  <c:v>4.5004697092172474E-3</c:v>
                </c:pt>
                <c:pt idx="80">
                  <c:v>3.5885947932752238E-3</c:v>
                </c:pt>
                <c:pt idx="81">
                  <c:v>3.6841192787795407E-3</c:v>
                </c:pt>
                <c:pt idx="82">
                  <c:v>2.0943991017834396E-3</c:v>
                </c:pt>
                <c:pt idx="83">
                  <c:v>2.1331149942902528E-3</c:v>
                </c:pt>
                <c:pt idx="84">
                  <c:v>2.6230918082132959E-3</c:v>
                </c:pt>
                <c:pt idx="85">
                  <c:v>3.988677303139454E-3</c:v>
                </c:pt>
                <c:pt idx="86">
                  <c:v>5.574778931180413E-3</c:v>
                </c:pt>
                <c:pt idx="87">
                  <c:v>4.7154782387051064E-3</c:v>
                </c:pt>
                <c:pt idx="88">
                  <c:v>3.9322635885077339E-3</c:v>
                </c:pt>
                <c:pt idx="89">
                  <c:v>2.8218249205045343E-3</c:v>
                </c:pt>
                <c:pt idx="90">
                  <c:v>3.2548665504714691E-3</c:v>
                </c:pt>
                <c:pt idx="91">
                  <c:v>2.9722036168786659E-3</c:v>
                </c:pt>
                <c:pt idx="92">
                  <c:v>3.7981551817689585E-3</c:v>
                </c:pt>
                <c:pt idx="93">
                  <c:v>4.2619542619541928E-3</c:v>
                </c:pt>
                <c:pt idx="94">
                  <c:v>4.0368491874547274E-3</c:v>
                </c:pt>
                <c:pt idx="95">
                  <c:v>2.7010309278350242E-3</c:v>
                </c:pt>
                <c:pt idx="96">
                  <c:v>3.0433262733646771E-3</c:v>
                </c:pt>
                <c:pt idx="97">
                  <c:v>2.6445806597101829E-3</c:v>
                </c:pt>
                <c:pt idx="98">
                  <c:v>2.412693219923101E-3</c:v>
                </c:pt>
                <c:pt idx="99">
                  <c:v>2.794435605597112E-3</c:v>
                </c:pt>
                <c:pt idx="100">
                  <c:v>1.6882614974675914E-3</c:v>
                </c:pt>
                <c:pt idx="101">
                  <c:v>2.0509279941518521E-3</c:v>
                </c:pt>
                <c:pt idx="102">
                  <c:v>1.9859363284495668E-3</c:v>
                </c:pt>
                <c:pt idx="103">
                  <c:v>1.1527960359996037E-3</c:v>
                </c:pt>
                <c:pt idx="104">
                  <c:v>1.4342854834148433E-3</c:v>
                </c:pt>
                <c:pt idx="105">
                  <c:v>1.5129203397010738E-3</c:v>
                </c:pt>
                <c:pt idx="106">
                  <c:v>2.2558814050919196E-3</c:v>
                </c:pt>
                <c:pt idx="107">
                  <c:v>1.6680064308680631E-3</c:v>
                </c:pt>
                <c:pt idx="108">
                  <c:v>1.3642838512930577E-3</c:v>
                </c:pt>
                <c:pt idx="109">
                  <c:v>1.6228887419607041E-3</c:v>
                </c:pt>
                <c:pt idx="110">
                  <c:v>1.3602176348215256E-3</c:v>
                </c:pt>
                <c:pt idx="111">
                  <c:v>9.9880143827402179E-4</c:v>
                </c:pt>
                <c:pt idx="112">
                  <c:v>1.1374975054878611E-3</c:v>
                </c:pt>
                <c:pt idx="113">
                  <c:v>2.5964463562557771E-3</c:v>
                </c:pt>
                <c:pt idx="114">
                  <c:v>2.9569217092166866E-3</c:v>
                </c:pt>
                <c:pt idx="115">
                  <c:v>3.4684754123632811E-3</c:v>
                </c:pt>
                <c:pt idx="116">
                  <c:v>3.1876488209539033E-3</c:v>
                </c:pt>
                <c:pt idx="117">
                  <c:v>2.6989778339268078E-3</c:v>
                </c:pt>
                <c:pt idx="118">
                  <c:v>4.161655498921446E-3</c:v>
                </c:pt>
                <c:pt idx="119">
                  <c:v>3.5740765384688622E-3</c:v>
                </c:pt>
                <c:pt idx="120">
                  <c:v>3.6560647104511013E-3</c:v>
                </c:pt>
                <c:pt idx="121">
                  <c:v>3.7937412706201545E-3</c:v>
                </c:pt>
                <c:pt idx="122">
                  <c:v>3.7982061937085199E-3</c:v>
                </c:pt>
                <c:pt idx="123">
                  <c:v>4.3832537229557822E-3</c:v>
                </c:pt>
                <c:pt idx="124">
                  <c:v>6.4342863537178996E-3</c:v>
                </c:pt>
                <c:pt idx="125">
                  <c:v>6.356089244681673E-3</c:v>
                </c:pt>
                <c:pt idx="126">
                  <c:v>1.016443552396562E-2</c:v>
                </c:pt>
                <c:pt idx="127">
                  <c:v>6.6534205873238772E-3</c:v>
                </c:pt>
                <c:pt idx="128">
                  <c:v>6.0662031001013084E-3</c:v>
                </c:pt>
                <c:pt idx="129">
                  <c:v>8.4954732806565847E-3</c:v>
                </c:pt>
                <c:pt idx="130">
                  <c:v>8.7094644036336266E-3</c:v>
                </c:pt>
                <c:pt idx="131">
                  <c:v>1.1872113802438022E-2</c:v>
                </c:pt>
                <c:pt idx="132">
                  <c:v>9.4072390278021611E-3</c:v>
                </c:pt>
                <c:pt idx="133">
                  <c:v>9.7006651884701256E-3</c:v>
                </c:pt>
                <c:pt idx="134">
                  <c:v>1.0705462530881116E-2</c:v>
                </c:pt>
                <c:pt idx="135">
                  <c:v>9.6414991852253884E-3</c:v>
                </c:pt>
                <c:pt idx="136">
                  <c:v>8.826496301277631E-3</c:v>
                </c:pt>
                <c:pt idx="137">
                  <c:v>1.1332388967586038E-2</c:v>
                </c:pt>
                <c:pt idx="138">
                  <c:v>9.9200790969762309E-3</c:v>
                </c:pt>
                <c:pt idx="139">
                  <c:v>1.1193238370290626E-2</c:v>
                </c:pt>
                <c:pt idx="140">
                  <c:v>9.5202749584495372E-3</c:v>
                </c:pt>
                <c:pt idx="141">
                  <c:v>8.6952352029154856E-3</c:v>
                </c:pt>
                <c:pt idx="142">
                  <c:v>6.9089007558591486E-3</c:v>
                </c:pt>
                <c:pt idx="143">
                  <c:v>6.7828084918872822E-3</c:v>
                </c:pt>
                <c:pt idx="144">
                  <c:v>8.8004501828868875E-3</c:v>
                </c:pt>
                <c:pt idx="145">
                  <c:v>8.8631327765467116E-3</c:v>
                </c:pt>
                <c:pt idx="146">
                  <c:v>7.6794298791258431E-3</c:v>
                </c:pt>
                <c:pt idx="147">
                  <c:v>7.8647746498194948E-3</c:v>
                </c:pt>
                <c:pt idx="148">
                  <c:v>7.5160680529300361E-3</c:v>
                </c:pt>
                <c:pt idx="149">
                  <c:v>7.820239560505593E-3</c:v>
                </c:pt>
                <c:pt idx="150">
                  <c:v>6.5531775464306996E-3</c:v>
                </c:pt>
                <c:pt idx="151">
                  <c:v>7.7978189781453544E-3</c:v>
                </c:pt>
                <c:pt idx="152">
                  <c:v>6.8859198355601947E-3</c:v>
                </c:pt>
                <c:pt idx="153">
                  <c:v>7.6845681622654816E-3</c:v>
                </c:pt>
                <c:pt idx="154">
                  <c:v>7.9009058547738764E-3</c:v>
                </c:pt>
                <c:pt idx="155">
                  <c:v>7.2503302130593195E-3</c:v>
                </c:pt>
                <c:pt idx="156">
                  <c:v>7.2979175278304886E-3</c:v>
                </c:pt>
                <c:pt idx="157">
                  <c:v>6.4809180828935276E-3</c:v>
                </c:pt>
              </c:numCache>
            </c:numRef>
          </c:val>
          <c:smooth val="1"/>
          <c:extLst>
            <c:ext xmlns:c16="http://schemas.microsoft.com/office/drawing/2014/chart" uri="{C3380CC4-5D6E-409C-BE32-E72D297353CC}">
              <c16:uniqueId val="{00000000-58C3-4302-8720-09EAD650F03E}"/>
            </c:ext>
          </c:extLst>
        </c:ser>
        <c:dLbls>
          <c:showLegendKey val="0"/>
          <c:showVal val="0"/>
          <c:showCatName val="0"/>
          <c:showSerName val="0"/>
          <c:showPercent val="0"/>
          <c:showBubbleSize val="0"/>
        </c:dLbls>
        <c:marker val="1"/>
        <c:smooth val="0"/>
        <c:axId val="596612160"/>
        <c:axId val="596613144"/>
      </c:lineChart>
      <c:lineChart>
        <c:grouping val="standard"/>
        <c:varyColors val="0"/>
        <c:ser>
          <c:idx val="0"/>
          <c:order val="1"/>
          <c:tx>
            <c:strRef>
              <c:f>'Official - RIVM (2)'!$P$3</c:f>
              <c:strCache>
                <c:ptCount val="1"/>
                <c:pt idx="0">
                  <c:v>GF new cases</c:v>
                </c:pt>
              </c:strCache>
            </c:strRef>
          </c:tx>
          <c:spPr>
            <a:ln w="31750" cap="rnd">
              <a:solidFill>
                <a:srgbClr val="4472C4">
                  <a:lumMod val="75000"/>
                </a:srgbClr>
              </a:solidFill>
              <a:prstDash val="solid"/>
              <a:round/>
            </a:ln>
            <a:effectLst/>
          </c:spPr>
          <c:marker>
            <c:symbol val="none"/>
          </c:marker>
          <c:cat>
            <c:numRef>
              <c:extLst>
                <c:ext xmlns:c15="http://schemas.microsoft.com/office/drawing/2012/chart" uri="{02D57815-91ED-43cb-92C2-25804820EDAC}">
                  <c15:fullRef>
                    <c15:sqref>'Official - RIVM (2)'!$C$4:$C$200</c15:sqref>
                  </c15:fullRef>
                </c:ext>
              </c:extLst>
              <c:f>('Official - RIVM (2)'!$C$16:$C$128,'Official - RIVM (2)'!$C$146:$C$200)</c:f>
              <c:numCache>
                <c:formatCode>m/d/yyyy</c:formatCode>
                <c:ptCount val="168"/>
                <c:pt idx="0">
                  <c:v>43900</c:v>
                </c:pt>
                <c:pt idx="1">
                  <c:v>43901</c:v>
                </c:pt>
                <c:pt idx="2">
                  <c:v>43902</c:v>
                </c:pt>
                <c:pt idx="3">
                  <c:v>43903</c:v>
                </c:pt>
                <c:pt idx="4">
                  <c:v>43904</c:v>
                </c:pt>
                <c:pt idx="5">
                  <c:v>43905</c:v>
                </c:pt>
                <c:pt idx="6">
                  <c:v>43906</c:v>
                </c:pt>
                <c:pt idx="7">
                  <c:v>43907</c:v>
                </c:pt>
                <c:pt idx="8">
                  <c:v>43908</c:v>
                </c:pt>
                <c:pt idx="9">
                  <c:v>43909</c:v>
                </c:pt>
                <c:pt idx="10">
                  <c:v>43910</c:v>
                </c:pt>
                <c:pt idx="11">
                  <c:v>43911</c:v>
                </c:pt>
                <c:pt idx="12">
                  <c:v>43912</c:v>
                </c:pt>
                <c:pt idx="13">
                  <c:v>43913</c:v>
                </c:pt>
                <c:pt idx="14">
                  <c:v>43914</c:v>
                </c:pt>
                <c:pt idx="15">
                  <c:v>43915</c:v>
                </c:pt>
                <c:pt idx="16">
                  <c:v>43916</c:v>
                </c:pt>
                <c:pt idx="17">
                  <c:v>43917</c:v>
                </c:pt>
                <c:pt idx="18">
                  <c:v>43918</c:v>
                </c:pt>
                <c:pt idx="19">
                  <c:v>43919</c:v>
                </c:pt>
                <c:pt idx="20">
                  <c:v>43920</c:v>
                </c:pt>
                <c:pt idx="21">
                  <c:v>43921</c:v>
                </c:pt>
                <c:pt idx="22">
                  <c:v>43922</c:v>
                </c:pt>
                <c:pt idx="23">
                  <c:v>43923</c:v>
                </c:pt>
                <c:pt idx="24">
                  <c:v>43924</c:v>
                </c:pt>
                <c:pt idx="25">
                  <c:v>43925</c:v>
                </c:pt>
                <c:pt idx="26">
                  <c:v>43926</c:v>
                </c:pt>
                <c:pt idx="27">
                  <c:v>43927</c:v>
                </c:pt>
                <c:pt idx="28">
                  <c:v>43928</c:v>
                </c:pt>
                <c:pt idx="29">
                  <c:v>43929</c:v>
                </c:pt>
                <c:pt idx="30">
                  <c:v>43930</c:v>
                </c:pt>
                <c:pt idx="31">
                  <c:v>43931</c:v>
                </c:pt>
                <c:pt idx="32">
                  <c:v>43932</c:v>
                </c:pt>
                <c:pt idx="33">
                  <c:v>43933</c:v>
                </c:pt>
                <c:pt idx="34">
                  <c:v>43934</c:v>
                </c:pt>
                <c:pt idx="35">
                  <c:v>43935</c:v>
                </c:pt>
                <c:pt idx="36">
                  <c:v>43936</c:v>
                </c:pt>
                <c:pt idx="37">
                  <c:v>43937</c:v>
                </c:pt>
                <c:pt idx="38">
                  <c:v>43938</c:v>
                </c:pt>
                <c:pt idx="39">
                  <c:v>43939</c:v>
                </c:pt>
                <c:pt idx="40">
                  <c:v>43940</c:v>
                </c:pt>
                <c:pt idx="41">
                  <c:v>43941</c:v>
                </c:pt>
                <c:pt idx="42">
                  <c:v>43942</c:v>
                </c:pt>
                <c:pt idx="43">
                  <c:v>43943</c:v>
                </c:pt>
                <c:pt idx="44">
                  <c:v>43944</c:v>
                </c:pt>
                <c:pt idx="45">
                  <c:v>43945</c:v>
                </c:pt>
                <c:pt idx="46">
                  <c:v>43946</c:v>
                </c:pt>
                <c:pt idx="47">
                  <c:v>43947</c:v>
                </c:pt>
                <c:pt idx="48">
                  <c:v>43948</c:v>
                </c:pt>
                <c:pt idx="49">
                  <c:v>43949</c:v>
                </c:pt>
                <c:pt idx="50">
                  <c:v>43950</c:v>
                </c:pt>
                <c:pt idx="51">
                  <c:v>43951</c:v>
                </c:pt>
                <c:pt idx="52">
                  <c:v>43952</c:v>
                </c:pt>
                <c:pt idx="53">
                  <c:v>43953</c:v>
                </c:pt>
                <c:pt idx="54">
                  <c:v>43954</c:v>
                </c:pt>
                <c:pt idx="55">
                  <c:v>43955</c:v>
                </c:pt>
                <c:pt idx="56">
                  <c:v>43956</c:v>
                </c:pt>
                <c:pt idx="57">
                  <c:v>43957</c:v>
                </c:pt>
                <c:pt idx="58">
                  <c:v>43958</c:v>
                </c:pt>
                <c:pt idx="59">
                  <c:v>43959</c:v>
                </c:pt>
                <c:pt idx="60">
                  <c:v>43960</c:v>
                </c:pt>
                <c:pt idx="61">
                  <c:v>43961</c:v>
                </c:pt>
                <c:pt idx="62">
                  <c:v>43962</c:v>
                </c:pt>
                <c:pt idx="63">
                  <c:v>43963</c:v>
                </c:pt>
                <c:pt idx="64">
                  <c:v>43964</c:v>
                </c:pt>
                <c:pt idx="65">
                  <c:v>43965</c:v>
                </c:pt>
                <c:pt idx="66">
                  <c:v>43966</c:v>
                </c:pt>
                <c:pt idx="67">
                  <c:v>43967</c:v>
                </c:pt>
                <c:pt idx="68">
                  <c:v>43968</c:v>
                </c:pt>
                <c:pt idx="69">
                  <c:v>43969</c:v>
                </c:pt>
                <c:pt idx="70">
                  <c:v>43970</c:v>
                </c:pt>
                <c:pt idx="71">
                  <c:v>43971</c:v>
                </c:pt>
                <c:pt idx="72">
                  <c:v>43972</c:v>
                </c:pt>
                <c:pt idx="73">
                  <c:v>43973</c:v>
                </c:pt>
                <c:pt idx="74">
                  <c:v>43974</c:v>
                </c:pt>
                <c:pt idx="75">
                  <c:v>43975</c:v>
                </c:pt>
                <c:pt idx="76">
                  <c:v>43976</c:v>
                </c:pt>
                <c:pt idx="77">
                  <c:v>43977</c:v>
                </c:pt>
                <c:pt idx="78">
                  <c:v>43978</c:v>
                </c:pt>
                <c:pt idx="79">
                  <c:v>43979</c:v>
                </c:pt>
                <c:pt idx="80">
                  <c:v>43980</c:v>
                </c:pt>
                <c:pt idx="81">
                  <c:v>43981</c:v>
                </c:pt>
                <c:pt idx="82">
                  <c:v>43982</c:v>
                </c:pt>
                <c:pt idx="83">
                  <c:v>43983</c:v>
                </c:pt>
                <c:pt idx="84">
                  <c:v>43984</c:v>
                </c:pt>
                <c:pt idx="85">
                  <c:v>43985</c:v>
                </c:pt>
                <c:pt idx="86">
                  <c:v>43986</c:v>
                </c:pt>
                <c:pt idx="87">
                  <c:v>43987</c:v>
                </c:pt>
                <c:pt idx="88">
                  <c:v>43988</c:v>
                </c:pt>
                <c:pt idx="89">
                  <c:v>43989</c:v>
                </c:pt>
                <c:pt idx="90">
                  <c:v>43990</c:v>
                </c:pt>
                <c:pt idx="91">
                  <c:v>43991</c:v>
                </c:pt>
                <c:pt idx="92">
                  <c:v>43992</c:v>
                </c:pt>
                <c:pt idx="93">
                  <c:v>43993</c:v>
                </c:pt>
                <c:pt idx="94">
                  <c:v>43994</c:v>
                </c:pt>
                <c:pt idx="95">
                  <c:v>43995</c:v>
                </c:pt>
                <c:pt idx="96">
                  <c:v>43996</c:v>
                </c:pt>
                <c:pt idx="97">
                  <c:v>43997</c:v>
                </c:pt>
                <c:pt idx="98">
                  <c:v>43998</c:v>
                </c:pt>
                <c:pt idx="99">
                  <c:v>43999</c:v>
                </c:pt>
                <c:pt idx="100">
                  <c:v>44000</c:v>
                </c:pt>
                <c:pt idx="101">
                  <c:v>44001</c:v>
                </c:pt>
                <c:pt idx="102">
                  <c:v>44002</c:v>
                </c:pt>
                <c:pt idx="103">
                  <c:v>44003</c:v>
                </c:pt>
                <c:pt idx="104">
                  <c:v>44004</c:v>
                </c:pt>
                <c:pt idx="105">
                  <c:v>44005</c:v>
                </c:pt>
                <c:pt idx="106">
                  <c:v>44006</c:v>
                </c:pt>
                <c:pt idx="107">
                  <c:v>44007</c:v>
                </c:pt>
                <c:pt idx="108">
                  <c:v>44008</c:v>
                </c:pt>
                <c:pt idx="109">
                  <c:v>44009</c:v>
                </c:pt>
                <c:pt idx="110">
                  <c:v>44010</c:v>
                </c:pt>
                <c:pt idx="111">
                  <c:v>44011</c:v>
                </c:pt>
                <c:pt idx="112">
                  <c:v>44012</c:v>
                </c:pt>
                <c:pt idx="113">
                  <c:v>44030</c:v>
                </c:pt>
                <c:pt idx="114">
                  <c:v>44031</c:v>
                </c:pt>
                <c:pt idx="115">
                  <c:v>44032</c:v>
                </c:pt>
                <c:pt idx="116">
                  <c:v>44033</c:v>
                </c:pt>
                <c:pt idx="117">
                  <c:v>44034</c:v>
                </c:pt>
                <c:pt idx="118">
                  <c:v>44035</c:v>
                </c:pt>
                <c:pt idx="119">
                  <c:v>44036</c:v>
                </c:pt>
                <c:pt idx="120">
                  <c:v>44037</c:v>
                </c:pt>
                <c:pt idx="121">
                  <c:v>44038</c:v>
                </c:pt>
                <c:pt idx="122">
                  <c:v>44039</c:v>
                </c:pt>
                <c:pt idx="123">
                  <c:v>44040</c:v>
                </c:pt>
                <c:pt idx="124">
                  <c:v>44041</c:v>
                </c:pt>
                <c:pt idx="125">
                  <c:v>44042</c:v>
                </c:pt>
                <c:pt idx="126">
                  <c:v>44043</c:v>
                </c:pt>
                <c:pt idx="127">
                  <c:v>44044</c:v>
                </c:pt>
                <c:pt idx="128">
                  <c:v>44045</c:v>
                </c:pt>
                <c:pt idx="129">
                  <c:v>44046</c:v>
                </c:pt>
                <c:pt idx="130">
                  <c:v>44047</c:v>
                </c:pt>
                <c:pt idx="131">
                  <c:v>44048</c:v>
                </c:pt>
                <c:pt idx="132">
                  <c:v>44049</c:v>
                </c:pt>
                <c:pt idx="133">
                  <c:v>44050</c:v>
                </c:pt>
                <c:pt idx="134">
                  <c:v>44051</c:v>
                </c:pt>
                <c:pt idx="135">
                  <c:v>44052</c:v>
                </c:pt>
                <c:pt idx="136">
                  <c:v>44053</c:v>
                </c:pt>
                <c:pt idx="137">
                  <c:v>44054</c:v>
                </c:pt>
                <c:pt idx="138">
                  <c:v>44055</c:v>
                </c:pt>
                <c:pt idx="139">
                  <c:v>44056</c:v>
                </c:pt>
                <c:pt idx="140">
                  <c:v>44057</c:v>
                </c:pt>
                <c:pt idx="141">
                  <c:v>44058</c:v>
                </c:pt>
                <c:pt idx="142">
                  <c:v>44059</c:v>
                </c:pt>
                <c:pt idx="143">
                  <c:v>44060</c:v>
                </c:pt>
                <c:pt idx="144">
                  <c:v>44061</c:v>
                </c:pt>
                <c:pt idx="145">
                  <c:v>44062</c:v>
                </c:pt>
                <c:pt idx="146">
                  <c:v>44063</c:v>
                </c:pt>
                <c:pt idx="147">
                  <c:v>44064</c:v>
                </c:pt>
                <c:pt idx="148">
                  <c:v>44065</c:v>
                </c:pt>
                <c:pt idx="149">
                  <c:v>44066</c:v>
                </c:pt>
                <c:pt idx="150">
                  <c:v>44067</c:v>
                </c:pt>
                <c:pt idx="151">
                  <c:v>44068</c:v>
                </c:pt>
                <c:pt idx="152">
                  <c:v>44069</c:v>
                </c:pt>
                <c:pt idx="153">
                  <c:v>44070</c:v>
                </c:pt>
                <c:pt idx="154">
                  <c:v>44071</c:v>
                </c:pt>
                <c:pt idx="155">
                  <c:v>44072</c:v>
                </c:pt>
                <c:pt idx="156">
                  <c:v>44073</c:v>
                </c:pt>
                <c:pt idx="157">
                  <c:v>44074</c:v>
                </c:pt>
                <c:pt idx="158">
                  <c:v>44075</c:v>
                </c:pt>
                <c:pt idx="159">
                  <c:v>44076</c:v>
                </c:pt>
                <c:pt idx="160">
                  <c:v>44077</c:v>
                </c:pt>
                <c:pt idx="161">
                  <c:v>44078</c:v>
                </c:pt>
                <c:pt idx="162">
                  <c:v>44079</c:v>
                </c:pt>
                <c:pt idx="163">
                  <c:v>44080</c:v>
                </c:pt>
                <c:pt idx="164">
                  <c:v>44081</c:v>
                </c:pt>
                <c:pt idx="165">
                  <c:v>44082</c:v>
                </c:pt>
                <c:pt idx="166">
                  <c:v>44083</c:v>
                </c:pt>
                <c:pt idx="167">
                  <c:v>44084</c:v>
                </c:pt>
              </c:numCache>
            </c:numRef>
          </c:cat>
          <c:val>
            <c:numRef>
              <c:extLst>
                <c:ext xmlns:c15="http://schemas.microsoft.com/office/drawing/2012/chart" uri="{02D57815-91ED-43cb-92C2-25804820EDAC}">
                  <c15:fullRef>
                    <c15:sqref>'Official - RIVM (2)'!$P$4:$P$176</c15:sqref>
                  </c15:fullRef>
                </c:ext>
              </c:extLst>
              <c:f>('Official - RIVM (2)'!$P$16:$P$128,'Official - RIVM (2)'!$P$146:$P$176)</c:f>
              <c:numCache>
                <c:formatCode>0.00</c:formatCode>
                <c:ptCount val="144"/>
                <c:pt idx="0">
                  <c:v>1.2779369627507164</c:v>
                </c:pt>
                <c:pt idx="1">
                  <c:v>1.2847533632286996</c:v>
                </c:pt>
                <c:pt idx="2">
                  <c:v>1.2530541012216403</c:v>
                </c:pt>
                <c:pt idx="3">
                  <c:v>1.2646239554317549</c:v>
                </c:pt>
                <c:pt idx="4">
                  <c:v>1.1949339207048457</c:v>
                </c:pt>
                <c:pt idx="5">
                  <c:v>1.1493087557603687</c:v>
                </c:pt>
                <c:pt idx="6">
                  <c:v>1.1547714514835605</c:v>
                </c:pt>
                <c:pt idx="7">
                  <c:v>1.1624999999999999</c:v>
                </c:pt>
                <c:pt idx="8">
                  <c:v>1.1732377538829151</c:v>
                </c:pt>
                <c:pt idx="9">
                  <c:v>1.1670061099796336</c:v>
                </c:pt>
                <c:pt idx="10">
                  <c:v>1.206806282722513</c:v>
                </c:pt>
                <c:pt idx="11">
                  <c:v>1.1612436731742588</c:v>
                </c:pt>
                <c:pt idx="12">
                  <c:v>1.0952677459526774</c:v>
                </c:pt>
                <c:pt idx="13">
                  <c:v>1.0989198408186471</c:v>
                </c:pt>
                <c:pt idx="14">
                  <c:v>1.193740300051733</c:v>
                </c:pt>
                <c:pt idx="15">
                  <c:v>1.1280606717226433</c:v>
                </c:pt>
                <c:pt idx="16">
                  <c:v>1.1029581252401077</c:v>
                </c:pt>
                <c:pt idx="17">
                  <c:v>1.083768721699756</c:v>
                </c:pt>
                <c:pt idx="18">
                  <c:v>1.0509400610637956</c:v>
                </c:pt>
                <c:pt idx="19">
                  <c:v>1.0314984709480122</c:v>
                </c:pt>
                <c:pt idx="20">
                  <c:v>1.027571894455974</c:v>
                </c:pt>
                <c:pt idx="21">
                  <c:v>1.0005770340450086</c:v>
                </c:pt>
                <c:pt idx="22">
                  <c:v>0.99899077277970016</c:v>
                </c:pt>
                <c:pt idx="23">
                  <c:v>0.99682493866358779</c:v>
                </c:pt>
                <c:pt idx="24">
                  <c:v>1.0063703489213842</c:v>
                </c:pt>
                <c:pt idx="25">
                  <c:v>1.0159689253344844</c:v>
                </c:pt>
                <c:pt idx="26">
                  <c:v>1.0157179269328802</c:v>
                </c:pt>
                <c:pt idx="27">
                  <c:v>0.99553882615363154</c:v>
                </c:pt>
                <c:pt idx="28">
                  <c:v>0.99509872566867386</c:v>
                </c:pt>
                <c:pt idx="29">
                  <c:v>1.0424992963692654</c:v>
                </c:pt>
                <c:pt idx="30">
                  <c:v>1.0386069114470842</c:v>
                </c:pt>
                <c:pt idx="31">
                  <c:v>1.0224850532882765</c:v>
                </c:pt>
                <c:pt idx="32">
                  <c:v>0.99478835642557517</c:v>
                </c:pt>
                <c:pt idx="33">
                  <c:v>0.99565550728341423</c:v>
                </c:pt>
                <c:pt idx="34">
                  <c:v>0.99781827515400423</c:v>
                </c:pt>
                <c:pt idx="35">
                  <c:v>0.96463022508038576</c:v>
                </c:pt>
                <c:pt idx="36">
                  <c:v>0.96933333333333349</c:v>
                </c:pt>
                <c:pt idx="37">
                  <c:v>0.97991746905089394</c:v>
                </c:pt>
                <c:pt idx="38">
                  <c:v>0.98343627175743975</c:v>
                </c:pt>
                <c:pt idx="39">
                  <c:v>0.99129317727662003</c:v>
                </c:pt>
                <c:pt idx="40">
                  <c:v>0.97120230381569472</c:v>
                </c:pt>
                <c:pt idx="41">
                  <c:v>0.9746478873239437</c:v>
                </c:pt>
                <c:pt idx="42">
                  <c:v>0.98448433221782783</c:v>
                </c:pt>
                <c:pt idx="43">
                  <c:v>0.97790482076637819</c:v>
                </c:pt>
                <c:pt idx="44">
                  <c:v>0.94122294201295631</c:v>
                </c:pt>
                <c:pt idx="45">
                  <c:v>0.89676011415141843</c:v>
                </c:pt>
                <c:pt idx="46">
                  <c:v>0.92137776113815051</c:v>
                </c:pt>
                <c:pt idx="47">
                  <c:v>0.95042665583096309</c:v>
                </c:pt>
                <c:pt idx="48">
                  <c:v>0.9123557075673363</c:v>
                </c:pt>
                <c:pt idx="49">
                  <c:v>0.92525773195876293</c:v>
                </c:pt>
                <c:pt idx="50">
                  <c:v>0.87009369460622943</c:v>
                </c:pt>
                <c:pt idx="51">
                  <c:v>0.91559953434225849</c:v>
                </c:pt>
                <c:pt idx="52">
                  <c:v>0.94596312778130964</c:v>
                </c:pt>
                <c:pt idx="53">
                  <c:v>0.91162634408602139</c:v>
                </c:pt>
                <c:pt idx="54">
                  <c:v>0.92480648728345016</c:v>
                </c:pt>
                <c:pt idx="55">
                  <c:v>1.0434436030290952</c:v>
                </c:pt>
                <c:pt idx="56">
                  <c:v>0.94537815126050417</c:v>
                </c:pt>
                <c:pt idx="57">
                  <c:v>0.93575757575757568</c:v>
                </c:pt>
                <c:pt idx="58">
                  <c:v>0.91018998272884299</c:v>
                </c:pt>
                <c:pt idx="59">
                  <c:v>0.92220113851992402</c:v>
                </c:pt>
                <c:pt idx="60">
                  <c:v>0.96965020576131677</c:v>
                </c:pt>
                <c:pt idx="61">
                  <c:v>0.98779840848806366</c:v>
                </c:pt>
                <c:pt idx="62">
                  <c:v>0.93823845327604727</c:v>
                </c:pt>
                <c:pt idx="63">
                  <c:v>0.98168288494562106</c:v>
                </c:pt>
                <c:pt idx="64">
                  <c:v>0.99708454810495628</c:v>
                </c:pt>
                <c:pt idx="65">
                  <c:v>0.93333333333333335</c:v>
                </c:pt>
                <c:pt idx="66">
                  <c:v>0.92669172932330823</c:v>
                </c:pt>
                <c:pt idx="67">
                  <c:v>0.7119341563786008</c:v>
                </c:pt>
                <c:pt idx="68">
                  <c:v>0.97182080924855485</c:v>
                </c:pt>
                <c:pt idx="69">
                  <c:v>0.68689581095596142</c:v>
                </c:pt>
                <c:pt idx="70">
                  <c:v>0.97028928850664575</c:v>
                </c:pt>
                <c:pt idx="71">
                  <c:v>0.72361516034985418</c:v>
                </c:pt>
                <c:pt idx="72">
                  <c:v>1.0072522159548751</c:v>
                </c:pt>
                <c:pt idx="73">
                  <c:v>0.77380952380952372</c:v>
                </c:pt>
                <c:pt idx="74">
                  <c:v>1.037246963562753</c:v>
                </c:pt>
                <c:pt idx="75">
                  <c:v>0.95231213872832365</c:v>
                </c:pt>
                <c:pt idx="76">
                  <c:v>1.0166919575113809</c:v>
                </c:pt>
                <c:pt idx="77">
                  <c:v>1.0422204847537138</c:v>
                </c:pt>
                <c:pt idx="78">
                  <c:v>0.92273068267066782</c:v>
                </c:pt>
                <c:pt idx="79">
                  <c:v>1.0016116035455278</c:v>
                </c:pt>
                <c:pt idx="80">
                  <c:v>0.97586484312148014</c:v>
                </c:pt>
                <c:pt idx="81">
                  <c:v>0.95546558704453455</c:v>
                </c:pt>
                <c:pt idx="82">
                  <c:v>0.95508474576271185</c:v>
                </c:pt>
                <c:pt idx="83">
                  <c:v>0.83535660091047037</c:v>
                </c:pt>
                <c:pt idx="84">
                  <c:v>0.95367847411444151</c:v>
                </c:pt>
                <c:pt idx="85">
                  <c:v>0.78394598649662417</c:v>
                </c:pt>
                <c:pt idx="86">
                  <c:v>1.0526315789473684</c:v>
                </c:pt>
                <c:pt idx="87">
                  <c:v>0.93081255028157672</c:v>
                </c:pt>
                <c:pt idx="88">
                  <c:v>1.0138288677614522</c:v>
                </c:pt>
                <c:pt idx="89">
                  <c:v>1.0315430520034099</c:v>
                </c:pt>
                <c:pt idx="90">
                  <c:v>1.0462809917355371</c:v>
                </c:pt>
                <c:pt idx="91">
                  <c:v>1.0157977883096367</c:v>
                </c:pt>
                <c:pt idx="92">
                  <c:v>0.99688958009331252</c:v>
                </c:pt>
                <c:pt idx="93">
                  <c:v>0.95631825273010918</c:v>
                </c:pt>
                <c:pt idx="94">
                  <c:v>0.97797716150081559</c:v>
                </c:pt>
                <c:pt idx="95">
                  <c:v>0.95412844036697242</c:v>
                </c:pt>
                <c:pt idx="96">
                  <c:v>1.0122377622377623</c:v>
                </c:pt>
                <c:pt idx="97">
                  <c:v>0.97754749568221078</c:v>
                </c:pt>
                <c:pt idx="98">
                  <c:v>0.97879858657243801</c:v>
                </c:pt>
                <c:pt idx="99">
                  <c:v>0.95938628158844774</c:v>
                </c:pt>
                <c:pt idx="100">
                  <c:v>0.88523047977422376</c:v>
                </c:pt>
                <c:pt idx="101">
                  <c:v>0.90010626992561116</c:v>
                </c:pt>
                <c:pt idx="102">
                  <c:v>0.96103896103896114</c:v>
                </c:pt>
                <c:pt idx="103">
                  <c:v>0.8882063882063882</c:v>
                </c:pt>
                <c:pt idx="104">
                  <c:v>0.91977869986168737</c:v>
                </c:pt>
                <c:pt idx="105">
                  <c:v>0.93533834586466169</c:v>
                </c:pt>
                <c:pt idx="106">
                  <c:v>0.95980707395498399</c:v>
                </c:pt>
                <c:pt idx="107">
                  <c:v>1</c:v>
                </c:pt>
                <c:pt idx="108">
                  <c:v>0.94472361809045213</c:v>
                </c:pt>
                <c:pt idx="109">
                  <c:v>0.96985815602836878</c:v>
                </c:pt>
                <c:pt idx="110">
                  <c:v>1.0201096892138939</c:v>
                </c:pt>
                <c:pt idx="111">
                  <c:v>0.9623655913978495</c:v>
                </c:pt>
                <c:pt idx="112">
                  <c:v>0.96648044692737434</c:v>
                </c:pt>
                <c:pt idx="113">
                  <c:v>1.0744416873449132</c:v>
                </c:pt>
                <c:pt idx="114">
                  <c:v>1.0750577367205543</c:v>
                </c:pt>
                <c:pt idx="115">
                  <c:v>1.083780880773362</c:v>
                </c:pt>
                <c:pt idx="116">
                  <c:v>1.0703666997026759</c:v>
                </c:pt>
                <c:pt idx="117">
                  <c:v>0.99074074074074081</c:v>
                </c:pt>
                <c:pt idx="118">
                  <c:v>1.0785046728971963</c:v>
                </c:pt>
                <c:pt idx="119">
                  <c:v>1.0225303292894281</c:v>
                </c:pt>
                <c:pt idx="120">
                  <c:v>1.0499999999999998</c:v>
                </c:pt>
                <c:pt idx="121">
                  <c:v>1.0387409200968523</c:v>
                </c:pt>
                <c:pt idx="122">
                  <c:v>1.017094017094017</c:v>
                </c:pt>
                <c:pt idx="123">
                  <c:v>1.051948051948052</c:v>
                </c:pt>
                <c:pt idx="124">
                  <c:v>1.1481481481481481</c:v>
                </c:pt>
                <c:pt idx="125">
                  <c:v>1.0790638836179633</c:v>
                </c:pt>
                <c:pt idx="126">
                  <c:v>1.2133645955451349</c:v>
                </c:pt>
                <c:pt idx="127">
                  <c:v>1.0830917874396135</c:v>
                </c:pt>
                <c:pt idx="128">
                  <c:v>1.0597680642283676</c:v>
                </c:pt>
                <c:pt idx="129">
                  <c:v>1.1136363636363635</c:v>
                </c:pt>
                <c:pt idx="130">
                  <c:v>1.0959939531368104</c:v>
                </c:pt>
                <c:pt idx="131">
                  <c:v>1.1124137931034483</c:v>
                </c:pt>
                <c:pt idx="132">
                  <c:v>1.060446373217607</c:v>
                </c:pt>
                <c:pt idx="133">
                  <c:v>1.0023384975153464</c:v>
                </c:pt>
                <c:pt idx="134">
                  <c:v>1.0755322251385244</c:v>
                </c:pt>
                <c:pt idx="135">
                  <c:v>1.0631778741865507</c:v>
                </c:pt>
                <c:pt idx="136">
                  <c:v>1.013516959959194</c:v>
                </c:pt>
                <c:pt idx="137">
                  <c:v>1.0483140412682437</c:v>
                </c:pt>
                <c:pt idx="138">
                  <c:v>0.9834373499759963</c:v>
                </c:pt>
                <c:pt idx="139">
                  <c:v>1.0361239931657309</c:v>
                </c:pt>
                <c:pt idx="140">
                  <c:v>1.0070671378091871</c:v>
                </c:pt>
                <c:pt idx="141">
                  <c:v>0.98128654970760254</c:v>
                </c:pt>
                <c:pt idx="142">
                  <c:v>0.96853396901072697</c:v>
                </c:pt>
                <c:pt idx="143">
                  <c:v>0.97686438592173264</c:v>
                </c:pt>
              </c:numCache>
            </c:numRef>
          </c:val>
          <c:smooth val="1"/>
          <c:extLst>
            <c:ext xmlns:c16="http://schemas.microsoft.com/office/drawing/2014/chart" uri="{C3380CC4-5D6E-409C-BE32-E72D297353CC}">
              <c16:uniqueId val="{00000001-58C3-4302-8720-09EAD650F03E}"/>
            </c:ext>
          </c:extLst>
        </c:ser>
        <c:dLbls>
          <c:showLegendKey val="0"/>
          <c:showVal val="0"/>
          <c:showCatName val="0"/>
          <c:showSerName val="0"/>
          <c:showPercent val="0"/>
          <c:showBubbleSize val="0"/>
        </c:dLbls>
        <c:marker val="1"/>
        <c:smooth val="0"/>
        <c:axId val="842288120"/>
        <c:axId val="842298944"/>
      </c:lineChart>
      <c:dateAx>
        <c:axId val="596612160"/>
        <c:scaling>
          <c:orientation val="minMax"/>
        </c:scaling>
        <c:delete val="0"/>
        <c:axPos val="b"/>
        <c:numFmt formatCode="d/m;@" sourceLinked="0"/>
        <c:majorTickMark val="out"/>
        <c:minorTickMark val="none"/>
        <c:tickLblPos val="nextTo"/>
        <c:spPr>
          <a:solidFill>
            <a:sysClr val="window" lastClr="FFFFFF">
              <a:lumMod val="95000"/>
            </a:sysClr>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613144"/>
        <c:crosses val="autoZero"/>
        <c:auto val="1"/>
        <c:lblOffset val="100"/>
        <c:baseTimeUnit val="days"/>
        <c:majorUnit val="3"/>
        <c:majorTimeUnit val="days"/>
      </c:dateAx>
      <c:valAx>
        <c:axId val="596613144"/>
        <c:scaling>
          <c:orientation val="minMax"/>
          <c:max val="0.5"/>
          <c:min val="0"/>
        </c:scaling>
        <c:delete val="0"/>
        <c:axPos val="l"/>
        <c:majorGridlines>
          <c:spPr>
            <a:ln w="9525" cap="flat" cmpd="sng" algn="ctr">
              <a:solidFill>
                <a:schemeClr val="tx1"/>
              </a:solidFill>
              <a:round/>
            </a:ln>
            <a:effectLst/>
          </c:spPr>
        </c:majorGridlines>
        <c:minorGridlines>
          <c:spPr>
            <a:ln w="9525" cap="flat" cmpd="sng" algn="ctr">
              <a:solidFill>
                <a:schemeClr val="bg2">
                  <a:lumMod val="90000"/>
                </a:schemeClr>
              </a:solidFill>
              <a:round/>
            </a:ln>
            <a:effectLst/>
          </c:spPr>
        </c:min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NL"/>
          </a:p>
        </c:txPr>
        <c:crossAx val="596612160"/>
        <c:crosses val="autoZero"/>
        <c:crossBetween val="midCat"/>
        <c:majorUnit val="0.25"/>
        <c:minorUnit val="0.25"/>
      </c:valAx>
      <c:valAx>
        <c:axId val="842298944"/>
        <c:scaling>
          <c:orientation val="minMax"/>
          <c:max val="2"/>
          <c:min val="0"/>
        </c:scaling>
        <c:delete val="0"/>
        <c:axPos val="r"/>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NL"/>
          </a:p>
        </c:txPr>
        <c:crossAx val="842288120"/>
        <c:crosses val="max"/>
        <c:crossBetween val="between"/>
      </c:valAx>
      <c:dateAx>
        <c:axId val="842288120"/>
        <c:scaling>
          <c:orientation val="minMax"/>
        </c:scaling>
        <c:delete val="1"/>
        <c:axPos val="b"/>
        <c:numFmt formatCode="m/d/yyyy" sourceLinked="1"/>
        <c:majorTickMark val="out"/>
        <c:minorTickMark val="none"/>
        <c:tickLblPos val="nextTo"/>
        <c:crossAx val="842298944"/>
        <c:crosses val="autoZero"/>
        <c:auto val="1"/>
        <c:lblOffset val="100"/>
        <c:baseTimeUnit val="days"/>
      </c:dateAx>
      <c:spPr>
        <a:solidFill>
          <a:sysClr val="window" lastClr="FFFFFF">
            <a:lumMod val="95000"/>
          </a:sysClr>
        </a:solidFill>
        <a:ln>
          <a:noFill/>
        </a:ln>
        <a:effectLst/>
      </c:spPr>
    </c:plotArea>
    <c:plotVisOnly val="1"/>
    <c:dispBlanksAs val="gap"/>
    <c:showDLblsOverMax val="0"/>
    <c:extLst/>
  </c:chart>
  <c:spPr>
    <a:solidFill>
      <a:sysClr val="window" lastClr="FFFFFF">
        <a:lumMod val="95000"/>
      </a:sys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effectLst/>
              </a:rPr>
              <a:t>COVID-19 </a:t>
            </a:r>
            <a:r>
              <a:rPr lang="nl-NL" sz="1800" b="1" i="0" u="sng" baseline="0">
                <a:effectLst/>
              </a:rPr>
              <a:t>hospitalisations</a:t>
            </a:r>
            <a:r>
              <a:rPr lang="nl-NL" sz="1800" b="1" i="0" baseline="0">
                <a:effectLst/>
              </a:rPr>
              <a:t> in The Netherlands</a:t>
            </a:r>
            <a:endParaRPr lang="en-NL">
              <a:effectLst/>
            </a:endParaRPr>
          </a:p>
          <a:p>
            <a:pPr>
              <a:defRPr/>
            </a:pPr>
            <a:r>
              <a:rPr lang="nl-NL" sz="1800" b="1" i="0" baseline="0">
                <a:effectLst/>
              </a:rPr>
              <a:t>Based on 7 day moving average</a:t>
            </a:r>
            <a:endParaRPr lang="en-NL">
              <a:effectLst/>
            </a:endParaRPr>
          </a:p>
        </c:rich>
      </c:tx>
      <c:layout>
        <c:manualLayout>
          <c:xMode val="edge"/>
          <c:yMode val="edge"/>
          <c:x val="0.28503333333333336"/>
          <c:y val="1.82627777777777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9491613757023589E-2"/>
          <c:y val="0.12165902777777776"/>
          <c:w val="0.82501240250871288"/>
          <c:h val="0.79323500000000002"/>
        </c:manualLayout>
      </c:layout>
      <c:lineChart>
        <c:grouping val="standard"/>
        <c:varyColors val="0"/>
        <c:ser>
          <c:idx val="3"/>
          <c:order val="0"/>
          <c:tx>
            <c:strRef>
              <c:f>'Official - RIVM (2)'!$AA$3</c:f>
              <c:strCache>
                <c:ptCount val="1"/>
                <c:pt idx="0">
                  <c:v>GR hospitalizations</c:v>
                </c:pt>
              </c:strCache>
            </c:strRef>
          </c:tx>
          <c:spPr>
            <a:ln w="19050" cap="rnd">
              <a:solidFill>
                <a:srgbClr val="FF0000">
                  <a:alpha val="34000"/>
                </a:srgbClr>
              </a:solidFill>
              <a:prstDash val="dash"/>
              <a:round/>
            </a:ln>
            <a:effectLst/>
          </c:spPr>
          <c:marker>
            <c:symbol val="circle"/>
            <c:size val="5"/>
            <c:spPr>
              <a:solidFill>
                <a:srgbClr val="C00000">
                  <a:alpha val="34000"/>
                </a:srgbClr>
              </a:solidFill>
              <a:ln w="9525">
                <a:noFill/>
              </a:ln>
              <a:effectLst/>
            </c:spPr>
          </c:marker>
          <c:cat>
            <c:numRef>
              <c:extLst>
                <c:ext xmlns:c15="http://schemas.microsoft.com/office/drawing/2012/chart" uri="{02D57815-91ED-43cb-92C2-25804820EDAC}">
                  <c15:fullRef>
                    <c15:sqref>'Official - RIVM (2)'!$C$4:$C$200</c15:sqref>
                  </c15:fullRef>
                </c:ext>
              </c:extLst>
              <c:f>('Official - RIVM (2)'!$C$4:$C$136,'Official - RIVM (2)'!$C$146:$C$200)</c:f>
              <c:numCache>
                <c:formatCode>m/d/yyyy</c:formatCode>
                <c:ptCount val="188"/>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44030</c:v>
                </c:pt>
                <c:pt idx="134">
                  <c:v>44031</c:v>
                </c:pt>
                <c:pt idx="135">
                  <c:v>44032</c:v>
                </c:pt>
                <c:pt idx="136">
                  <c:v>44033</c:v>
                </c:pt>
                <c:pt idx="137">
                  <c:v>44034</c:v>
                </c:pt>
                <c:pt idx="138">
                  <c:v>44035</c:v>
                </c:pt>
                <c:pt idx="139">
                  <c:v>44036</c:v>
                </c:pt>
                <c:pt idx="140">
                  <c:v>44037</c:v>
                </c:pt>
                <c:pt idx="141">
                  <c:v>44038</c:v>
                </c:pt>
                <c:pt idx="142">
                  <c:v>44039</c:v>
                </c:pt>
                <c:pt idx="143">
                  <c:v>44040</c:v>
                </c:pt>
                <c:pt idx="144">
                  <c:v>44041</c:v>
                </c:pt>
                <c:pt idx="145">
                  <c:v>44042</c:v>
                </c:pt>
                <c:pt idx="146">
                  <c:v>44043</c:v>
                </c:pt>
                <c:pt idx="147">
                  <c:v>44044</c:v>
                </c:pt>
                <c:pt idx="148">
                  <c:v>44045</c:v>
                </c:pt>
                <c:pt idx="149">
                  <c:v>44046</c:v>
                </c:pt>
                <c:pt idx="150">
                  <c:v>44047</c:v>
                </c:pt>
                <c:pt idx="151">
                  <c:v>44048</c:v>
                </c:pt>
                <c:pt idx="152">
                  <c:v>44049</c:v>
                </c:pt>
                <c:pt idx="153">
                  <c:v>44050</c:v>
                </c:pt>
                <c:pt idx="154">
                  <c:v>44051</c:v>
                </c:pt>
                <c:pt idx="155">
                  <c:v>44052</c:v>
                </c:pt>
                <c:pt idx="156">
                  <c:v>44053</c:v>
                </c:pt>
                <c:pt idx="157">
                  <c:v>44054</c:v>
                </c:pt>
                <c:pt idx="158">
                  <c:v>44055</c:v>
                </c:pt>
                <c:pt idx="159">
                  <c:v>44056</c:v>
                </c:pt>
                <c:pt idx="160">
                  <c:v>44057</c:v>
                </c:pt>
                <c:pt idx="161">
                  <c:v>44058</c:v>
                </c:pt>
                <c:pt idx="162">
                  <c:v>44059</c:v>
                </c:pt>
                <c:pt idx="163">
                  <c:v>44060</c:v>
                </c:pt>
                <c:pt idx="164">
                  <c:v>44061</c:v>
                </c:pt>
                <c:pt idx="165">
                  <c:v>44062</c:v>
                </c:pt>
                <c:pt idx="166">
                  <c:v>44063</c:v>
                </c:pt>
                <c:pt idx="167">
                  <c:v>44064</c:v>
                </c:pt>
                <c:pt idx="168">
                  <c:v>44065</c:v>
                </c:pt>
                <c:pt idx="169">
                  <c:v>44066</c:v>
                </c:pt>
                <c:pt idx="170">
                  <c:v>44067</c:v>
                </c:pt>
                <c:pt idx="171">
                  <c:v>44068</c:v>
                </c:pt>
                <c:pt idx="172">
                  <c:v>44069</c:v>
                </c:pt>
                <c:pt idx="173">
                  <c:v>44070</c:v>
                </c:pt>
                <c:pt idx="174">
                  <c:v>44071</c:v>
                </c:pt>
                <c:pt idx="175">
                  <c:v>44072</c:v>
                </c:pt>
                <c:pt idx="176">
                  <c:v>44073</c:v>
                </c:pt>
                <c:pt idx="177">
                  <c:v>44074</c:v>
                </c:pt>
                <c:pt idx="178">
                  <c:v>44075</c:v>
                </c:pt>
                <c:pt idx="179">
                  <c:v>44076</c:v>
                </c:pt>
                <c:pt idx="180">
                  <c:v>44077</c:v>
                </c:pt>
                <c:pt idx="181">
                  <c:v>44078</c:v>
                </c:pt>
                <c:pt idx="182">
                  <c:v>44079</c:v>
                </c:pt>
                <c:pt idx="183">
                  <c:v>44080</c:v>
                </c:pt>
                <c:pt idx="184">
                  <c:v>44081</c:v>
                </c:pt>
                <c:pt idx="185">
                  <c:v>44082</c:v>
                </c:pt>
                <c:pt idx="186">
                  <c:v>44083</c:v>
                </c:pt>
                <c:pt idx="187">
                  <c:v>44084</c:v>
                </c:pt>
              </c:numCache>
            </c:numRef>
          </c:cat>
          <c:val>
            <c:numRef>
              <c:extLst>
                <c:ext xmlns:c15="http://schemas.microsoft.com/office/drawing/2012/chart" uri="{02D57815-91ED-43cb-92C2-25804820EDAC}">
                  <c15:fullRef>
                    <c15:sqref>'Official - RIVM (2)'!$AA$4:$AA$187</c15:sqref>
                  </c15:fullRef>
                </c:ext>
              </c:extLst>
              <c:f>('Official - RIVM (2)'!$AA$4:$AA$136,'Official - RIVM (2)'!$AA$146:$AA$187)</c:f>
              <c:numCache>
                <c:formatCode>0%</c:formatCode>
                <c:ptCount val="175"/>
                <c:pt idx="1">
                  <c:v>8</c:v>
                </c:pt>
                <c:pt idx="2">
                  <c:v>0.11111111111111116</c:v>
                </c:pt>
                <c:pt idx="3">
                  <c:v>1</c:v>
                </c:pt>
                <c:pt idx="4">
                  <c:v>0.7</c:v>
                </c:pt>
                <c:pt idx="5">
                  <c:v>0.17647058823529416</c:v>
                </c:pt>
                <c:pt idx="6">
                  <c:v>0.32499999999999996</c:v>
                </c:pt>
                <c:pt idx="7">
                  <c:v>0.24528301886792447</c:v>
                </c:pt>
                <c:pt idx="8">
                  <c:v>0.30303030303030298</c:v>
                </c:pt>
                <c:pt idx="9">
                  <c:v>0.19767441860465107</c:v>
                </c:pt>
                <c:pt idx="10">
                  <c:v>0.24271844660194164</c:v>
                </c:pt>
                <c:pt idx="11">
                  <c:v>0.3671875</c:v>
                </c:pt>
                <c:pt idx="12">
                  <c:v>0.22285714285714286</c:v>
                </c:pt>
                <c:pt idx="13">
                  <c:v>0.25233644859813076</c:v>
                </c:pt>
                <c:pt idx="14">
                  <c:v>0.30223880597014929</c:v>
                </c:pt>
                <c:pt idx="15">
                  <c:v>0.24928366762177645</c:v>
                </c:pt>
                <c:pt idx="16">
                  <c:v>0.20871559633027514</c:v>
                </c:pt>
                <c:pt idx="17">
                  <c:v>0.19165085388994307</c:v>
                </c:pt>
                <c:pt idx="18">
                  <c:v>0.29140127388535042</c:v>
                </c:pt>
                <c:pt idx="19">
                  <c:v>0.21948212083847096</c:v>
                </c:pt>
                <c:pt idx="20">
                  <c:v>0.24772497472194144</c:v>
                </c:pt>
                <c:pt idx="21">
                  <c:v>0.28282009724473256</c:v>
                </c:pt>
                <c:pt idx="22">
                  <c:v>0.21162349968414396</c:v>
                </c:pt>
                <c:pt idx="23">
                  <c:v>0.14598540145985406</c:v>
                </c:pt>
                <c:pt idx="24">
                  <c:v>0.13694267515923575</c:v>
                </c:pt>
                <c:pt idx="25">
                  <c:v>0.2224889955982392</c:v>
                </c:pt>
                <c:pt idx="26">
                  <c:v>0.15646481178396066</c:v>
                </c:pt>
                <c:pt idx="27">
                  <c:v>0.14491933201245399</c:v>
                </c:pt>
                <c:pt idx="28">
                  <c:v>0.12113720642768855</c:v>
                </c:pt>
                <c:pt idx="29">
                  <c:v>0.13428886438809262</c:v>
                </c:pt>
                <c:pt idx="30">
                  <c:v>6.5707620528771438E-2</c:v>
                </c:pt>
                <c:pt idx="31">
                  <c:v>5.4906968259759159E-2</c:v>
                </c:pt>
                <c:pt idx="32">
                  <c:v>8.715199723326994E-2</c:v>
                </c:pt>
                <c:pt idx="33">
                  <c:v>5.4238905678384075E-2</c:v>
                </c:pt>
                <c:pt idx="34">
                  <c:v>5.4616777308388764E-2</c:v>
                </c:pt>
                <c:pt idx="35">
                  <c:v>5.0357653791130108E-2</c:v>
                </c:pt>
                <c:pt idx="36">
                  <c:v>4.535548896758379E-2</c:v>
                </c:pt>
                <c:pt idx="37">
                  <c:v>2.5798045602605901E-2</c:v>
                </c:pt>
                <c:pt idx="38">
                  <c:v>2.7562555569668579E-2</c:v>
                </c:pt>
                <c:pt idx="39">
                  <c:v>3.8566131025957961E-2</c:v>
                </c:pt>
                <c:pt idx="40">
                  <c:v>2.2970721256843518E-2</c:v>
                </c:pt>
                <c:pt idx="41">
                  <c:v>2.1989528795811619E-2</c:v>
                </c:pt>
                <c:pt idx="42">
                  <c:v>2.1174863387978249E-2</c:v>
                </c:pt>
                <c:pt idx="43">
                  <c:v>1.9063545150501682E-2</c:v>
                </c:pt>
                <c:pt idx="44">
                  <c:v>1.4549830434307021E-2</c:v>
                </c:pt>
                <c:pt idx="45">
                  <c:v>1.3586370498166911E-2</c:v>
                </c:pt>
                <c:pt idx="46">
                  <c:v>1.4361702127659637E-2</c:v>
                </c:pt>
                <c:pt idx="47">
                  <c:v>1.6675406397482995E-2</c:v>
                </c:pt>
                <c:pt idx="48">
                  <c:v>1.1140911904270689E-2</c:v>
                </c:pt>
                <c:pt idx="49">
                  <c:v>1.0304019587839219E-2</c:v>
                </c:pt>
                <c:pt idx="50">
                  <c:v>1.2319499141674184E-2</c:v>
                </c:pt>
                <c:pt idx="51">
                  <c:v>6.982543640897676E-3</c:v>
                </c:pt>
                <c:pt idx="52">
                  <c:v>5.9435364041604544E-3</c:v>
                </c:pt>
                <c:pt idx="53">
                  <c:v>8.8626292466764678E-3</c:v>
                </c:pt>
                <c:pt idx="54">
                  <c:v>6.9302098584675953E-3</c:v>
                </c:pt>
                <c:pt idx="55">
                  <c:v>6.6886390073672697E-3</c:v>
                </c:pt>
                <c:pt idx="56">
                  <c:v>7.3182474723159086E-3</c:v>
                </c:pt>
                <c:pt idx="57">
                  <c:v>4.2060988433227919E-3</c:v>
                </c:pt>
                <c:pt idx="58">
                  <c:v>4.1884816753927634E-3</c:v>
                </c:pt>
                <c:pt idx="59">
                  <c:v>2.9386671722437807E-3</c:v>
                </c:pt>
                <c:pt idx="60">
                  <c:v>3.6862003780717689E-3</c:v>
                </c:pt>
                <c:pt idx="61">
                  <c:v>5.5560787268105205E-3</c:v>
                </c:pt>
                <c:pt idx="62">
                  <c:v>3.8396703502527885E-3</c:v>
                </c:pt>
                <c:pt idx="63">
                  <c:v>3.3585222502099388E-3</c:v>
                </c:pt>
                <c:pt idx="64">
                  <c:v>2.6964202696420081E-3</c:v>
                </c:pt>
                <c:pt idx="65">
                  <c:v>1.5764094955490471E-3</c:v>
                </c:pt>
                <c:pt idx="66">
                  <c:v>2.9626886399407582E-3</c:v>
                </c:pt>
                <c:pt idx="67">
                  <c:v>2.9539370442166479E-3</c:v>
                </c:pt>
                <c:pt idx="68">
                  <c:v>1.656695812241038E-3</c:v>
                </c:pt>
                <c:pt idx="69">
                  <c:v>3.3079114214831229E-3</c:v>
                </c:pt>
                <c:pt idx="70">
                  <c:v>2.4727539151936373E-3</c:v>
                </c:pt>
                <c:pt idx="71">
                  <c:v>2.4666544856568606E-3</c:v>
                </c:pt>
                <c:pt idx="72">
                  <c:v>1.4581244873781429E-3</c:v>
                </c:pt>
                <c:pt idx="73">
                  <c:v>1.1830011830011866E-3</c:v>
                </c:pt>
                <c:pt idx="74">
                  <c:v>2.0905289947281691E-3</c:v>
                </c:pt>
                <c:pt idx="75">
                  <c:v>9.0702947845811011E-4</c:v>
                </c:pt>
                <c:pt idx="76">
                  <c:v>1.7217942908926975E-3</c:v>
                </c:pt>
                <c:pt idx="77">
                  <c:v>9.9511489053738522E-4</c:v>
                </c:pt>
                <c:pt idx="78">
                  <c:v>9.0375056484415239E-4</c:v>
                </c:pt>
                <c:pt idx="79">
                  <c:v>8.1264108352141484E-4</c:v>
                </c:pt>
                <c:pt idx="80">
                  <c:v>8.1198123421155621E-4</c:v>
                </c:pt>
                <c:pt idx="81">
                  <c:v>9.9161633462552246E-4</c:v>
                </c:pt>
                <c:pt idx="82">
                  <c:v>7.2046109510082168E-4</c:v>
                </c:pt>
                <c:pt idx="83">
                  <c:v>8.9992800575955378E-4</c:v>
                </c:pt>
                <c:pt idx="84">
                  <c:v>7.1929509081103404E-4</c:v>
                </c:pt>
                <c:pt idx="85">
                  <c:v>8.9847259658570877E-4</c:v>
                </c:pt>
                <c:pt idx="86">
                  <c:v>7.1813285457800191E-4</c:v>
                </c:pt>
                <c:pt idx="87">
                  <c:v>3.5880875493354836E-4</c:v>
                </c:pt>
                <c:pt idx="88">
                  <c:v>1.2553802008608006E-3</c:v>
                </c:pt>
                <c:pt idx="89">
                  <c:v>7.1646068422004383E-4</c:v>
                </c:pt>
                <c:pt idx="90">
                  <c:v>7.1594773581518112E-4</c:v>
                </c:pt>
                <c:pt idx="91">
                  <c:v>3.5771776068682648E-4</c:v>
                </c:pt>
                <c:pt idx="92">
                  <c:v>8.0457715000892271E-4</c:v>
                </c:pt>
                <c:pt idx="93">
                  <c:v>7.1460473425632998E-4</c:v>
                </c:pt>
                <c:pt idx="94">
                  <c:v>5.3557082924227117E-4</c:v>
                </c:pt>
                <c:pt idx="95">
                  <c:v>4.4607012222330766E-4</c:v>
                </c:pt>
                <c:pt idx="96">
                  <c:v>8.0256821829860492E-4</c:v>
                </c:pt>
                <c:pt idx="97">
                  <c:v>1.782054709078551E-4</c:v>
                </c:pt>
                <c:pt idx="98">
                  <c:v>7.1269487750558191E-4</c:v>
                </c:pt>
                <c:pt idx="99">
                  <c:v>4.4511706578820309E-4</c:v>
                </c:pt>
                <c:pt idx="100">
                  <c:v>2.6695141484256446E-4</c:v>
                </c:pt>
                <c:pt idx="101">
                  <c:v>1.7792011386896789E-4</c:v>
                </c:pt>
                <c:pt idx="102">
                  <c:v>5.336653917993317E-4</c:v>
                </c:pt>
                <c:pt idx="103">
                  <c:v>4.4448395412932662E-4</c:v>
                </c:pt>
                <c:pt idx="104">
                  <c:v>1.7771459036786119E-4</c:v>
                </c:pt>
                <c:pt idx="105">
                  <c:v>2.6652452025577311E-4</c:v>
                </c:pt>
                <c:pt idx="106">
                  <c:v>4.4408917310589935E-4</c:v>
                </c:pt>
                <c:pt idx="107">
                  <c:v>8.8778409090828347E-5</c:v>
                </c:pt>
                <c:pt idx="108">
                  <c:v>1.7754105636935691E-4</c:v>
                </c:pt>
                <c:pt idx="109">
                  <c:v>0</c:v>
                </c:pt>
                <c:pt idx="110">
                  <c:v>3.5501908227564272E-4</c:v>
                </c:pt>
                <c:pt idx="111">
                  <c:v>8.8723272114288321E-5</c:v>
                </c:pt>
                <c:pt idx="112">
                  <c:v>2.661462029809325E-4</c:v>
                </c:pt>
                <c:pt idx="113">
                  <c:v>1.7738359201779907E-4</c:v>
                </c:pt>
                <c:pt idx="114">
                  <c:v>2.6602819898902119E-4</c:v>
                </c:pt>
                <c:pt idx="115">
                  <c:v>1.7730496453904898E-4</c:v>
                </c:pt>
                <c:pt idx="116">
                  <c:v>3.5454706612303433E-4</c:v>
                </c:pt>
                <c:pt idx="117">
                  <c:v>1.7721070352649804E-4</c:v>
                </c:pt>
                <c:pt idx="118">
                  <c:v>1.7717930545702032E-4</c:v>
                </c:pt>
                <c:pt idx="119">
                  <c:v>2.6572187776796596E-4</c:v>
                </c:pt>
                <c:pt idx="120">
                  <c:v>0</c:v>
                </c:pt>
                <c:pt idx="121">
                  <c:v>1.7710085893907213E-4</c:v>
                </c:pt>
                <c:pt idx="122">
                  <c:v>8.8534749889346287E-5</c:v>
                </c:pt>
                <c:pt idx="123">
                  <c:v>8.8526912181308148E-5</c:v>
                </c:pt>
                <c:pt idx="124">
                  <c:v>8.8519075860826746E-5</c:v>
                </c:pt>
                <c:pt idx="125">
                  <c:v>8.8511240927680035E-5</c:v>
                </c:pt>
                <c:pt idx="126">
                  <c:v>0</c:v>
                </c:pt>
                <c:pt idx="127">
                  <c:v>8.8503407381201882E-5</c:v>
                </c:pt>
                <c:pt idx="128">
                  <c:v>0</c:v>
                </c:pt>
                <c:pt idx="129">
                  <c:v>8.8495575221170242E-5</c:v>
                </c:pt>
                <c:pt idx="130">
                  <c:v>1.7697548889472614E-4</c:v>
                </c:pt>
                <c:pt idx="131">
                  <c:v>1.7694417411306951E-4</c:v>
                </c:pt>
                <c:pt idx="132">
                  <c:v>8.845643520571933E-5</c:v>
                </c:pt>
                <c:pt idx="133">
                  <c:v>2.6504108136760074E-4</c:v>
                </c:pt>
                <c:pt idx="134">
                  <c:v>3.532944709414565E-4</c:v>
                </c:pt>
                <c:pt idx="135">
                  <c:v>1.7658484902005611E-4</c:v>
                </c:pt>
                <c:pt idx="136">
                  <c:v>8.8276836158085459E-5</c:v>
                </c:pt>
                <c:pt idx="137">
                  <c:v>2.6480713213872242E-4</c:v>
                </c:pt>
                <c:pt idx="138">
                  <c:v>6.1771973173319061E-4</c:v>
                </c:pt>
                <c:pt idx="139">
                  <c:v>2.6457359555509541E-4</c:v>
                </c:pt>
                <c:pt idx="140">
                  <c:v>4.4083935813787889E-4</c:v>
                </c:pt>
                <c:pt idx="141">
                  <c:v>1.7625804177323623E-4</c:v>
                </c:pt>
                <c:pt idx="142">
                  <c:v>3.5245396070138213E-4</c:v>
                </c:pt>
                <c:pt idx="143">
                  <c:v>5.2849467101201419E-4</c:v>
                </c:pt>
                <c:pt idx="144">
                  <c:v>3.521436746192208E-4</c:v>
                </c:pt>
                <c:pt idx="145">
                  <c:v>1.0560591393118379E-3</c:v>
                </c:pt>
                <c:pt idx="146">
                  <c:v>7.9120879120875287E-4</c:v>
                </c:pt>
                <c:pt idx="147">
                  <c:v>3.5137034434296055E-4</c:v>
                </c:pt>
                <c:pt idx="148">
                  <c:v>2.6343519494198553E-4</c:v>
                </c:pt>
                <c:pt idx="149">
                  <c:v>7.9009744535163406E-4</c:v>
                </c:pt>
                <c:pt idx="150">
                  <c:v>1.75438596491162E-4</c:v>
                </c:pt>
                <c:pt idx="151">
                  <c:v>5.2622346956665567E-4</c:v>
                </c:pt>
                <c:pt idx="152">
                  <c:v>4.3828892005604025E-4</c:v>
                </c:pt>
                <c:pt idx="153">
                  <c:v>8.7619381407177954E-4</c:v>
                </c:pt>
                <c:pt idx="154">
                  <c:v>9.6296944760565495E-4</c:v>
                </c:pt>
                <c:pt idx="155">
                  <c:v>1.1369599440265166E-3</c:v>
                </c:pt>
                <c:pt idx="156">
                  <c:v>1.2230278675635642E-3</c:v>
                </c:pt>
                <c:pt idx="157">
                  <c:v>5.235145275281905E-4</c:v>
                </c:pt>
                <c:pt idx="158">
                  <c:v>9.5927443969645587E-4</c:v>
                </c:pt>
                <c:pt idx="159">
                  <c:v>7.8410872974377099E-4</c:v>
                </c:pt>
                <c:pt idx="160">
                  <c:v>8.7054931661878499E-4</c:v>
                </c:pt>
                <c:pt idx="161">
                  <c:v>6.9583369574677256E-4</c:v>
                </c:pt>
                <c:pt idx="162">
                  <c:v>8.6918730986518256E-4</c:v>
                </c:pt>
                <c:pt idx="163">
                  <c:v>8.6843247937462564E-4</c:v>
                </c:pt>
                <c:pt idx="164">
                  <c:v>5.2060737527104273E-4</c:v>
                </c:pt>
                <c:pt idx="165">
                  <c:v>1.7344549475328819E-4</c:v>
                </c:pt>
                <c:pt idx="166">
                  <c:v>6.0695395820697939E-4</c:v>
                </c:pt>
                <c:pt idx="167">
                  <c:v>5.1993067590982989E-4</c:v>
                </c:pt>
                <c:pt idx="168">
                  <c:v>7.7949073272121083E-4</c:v>
                </c:pt>
                <c:pt idx="169">
                  <c:v>8.6542622241392309E-5</c:v>
                </c:pt>
                <c:pt idx="170">
                  <c:v>4.3267566632043675E-4</c:v>
                </c:pt>
                <c:pt idx="171">
                  <c:v>6.9198166248596316E-4</c:v>
                </c:pt>
                <c:pt idx="172">
                  <c:v>4.3218947186440815E-4</c:v>
                </c:pt>
                <c:pt idx="173">
                  <c:v>2.5920165889070645E-4</c:v>
                </c:pt>
                <c:pt idx="174">
                  <c:v>2.5913449080072759E-4</c:v>
                </c:pt>
              </c:numCache>
            </c:numRef>
          </c:val>
          <c:smooth val="1"/>
          <c:extLst>
            <c:ext xmlns:c16="http://schemas.microsoft.com/office/drawing/2014/chart" uri="{C3380CC4-5D6E-409C-BE32-E72D297353CC}">
              <c16:uniqueId val="{00000000-EC53-4C67-BCC8-7AA1386FB6BD}"/>
            </c:ext>
          </c:extLst>
        </c:ser>
        <c:dLbls>
          <c:showLegendKey val="0"/>
          <c:showVal val="0"/>
          <c:showCatName val="0"/>
          <c:showSerName val="0"/>
          <c:showPercent val="0"/>
          <c:showBubbleSize val="0"/>
        </c:dLbls>
        <c:marker val="1"/>
        <c:smooth val="0"/>
        <c:axId val="596612160"/>
        <c:axId val="596613144"/>
      </c:lineChart>
      <c:lineChart>
        <c:grouping val="standard"/>
        <c:varyColors val="0"/>
        <c:ser>
          <c:idx val="0"/>
          <c:order val="1"/>
          <c:tx>
            <c:strRef>
              <c:f>'Official - RIVM (2)'!$AB$3</c:f>
              <c:strCache>
                <c:ptCount val="1"/>
                <c:pt idx="0">
                  <c:v>GF Hos</c:v>
                </c:pt>
              </c:strCache>
            </c:strRef>
          </c:tx>
          <c:spPr>
            <a:ln w="31750" cap="rnd">
              <a:solidFill>
                <a:srgbClr val="4472C4">
                  <a:lumMod val="75000"/>
                </a:srgbClr>
              </a:solidFill>
              <a:prstDash val="solid"/>
              <a:round/>
            </a:ln>
            <a:effectLst/>
          </c:spPr>
          <c:marker>
            <c:symbol val="none"/>
          </c:marker>
          <c:cat>
            <c:numRef>
              <c:extLst>
                <c:ext xmlns:c15="http://schemas.microsoft.com/office/drawing/2012/chart" uri="{02D57815-91ED-43cb-92C2-25804820EDAC}">
                  <c15:fullRef>
                    <c15:sqref>'Official - RIVM (2)'!$C$4:$C$102</c15:sqref>
                  </c15:fullRef>
                </c:ext>
              </c:extLst>
              <c:f>'Official - RIVM (2)'!$C$4:$C$102</c:f>
              <c:numCache>
                <c:formatCode>m/d/yyyy</c:formatCode>
                <c:ptCount val="99"/>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numCache>
            </c:numRef>
          </c:cat>
          <c:val>
            <c:numRef>
              <c:extLst>
                <c:ext xmlns:c15="http://schemas.microsoft.com/office/drawing/2012/chart" uri="{02D57815-91ED-43cb-92C2-25804820EDAC}">
                  <c15:fullRef>
                    <c15:sqref>'Official - RIVM (2)'!$AB$4:$AB$181</c15:sqref>
                  </c15:fullRef>
                </c:ext>
              </c:extLst>
              <c:f>('Official - RIVM (2)'!$AB$4:$AB$136,'Official - RIVM (2)'!$AB$146:$AB$181)</c:f>
              <c:numCache>
                <c:formatCode>0.0</c:formatCode>
                <c:ptCount val="169"/>
                <c:pt idx="8">
                  <c:v>1.1846153846153846</c:v>
                </c:pt>
                <c:pt idx="9">
                  <c:v>1.2077922077922079</c:v>
                </c:pt>
                <c:pt idx="10">
                  <c:v>1.161290322580645</c:v>
                </c:pt>
                <c:pt idx="11">
                  <c:v>1.3055555555555556</c:v>
                </c:pt>
                <c:pt idx="12">
                  <c:v>1.2340425531914894</c:v>
                </c:pt>
                <c:pt idx="13">
                  <c:v>1.235632183908046</c:v>
                </c:pt>
                <c:pt idx="14">
                  <c:v>1.3162790697674418</c:v>
                </c:pt>
                <c:pt idx="15">
                  <c:v>1.2367491166077738</c:v>
                </c:pt>
                <c:pt idx="16">
                  <c:v>1.2114285714285713</c:v>
                </c:pt>
                <c:pt idx="17">
                  <c:v>1.179245283018868</c:v>
                </c:pt>
                <c:pt idx="18">
                  <c:v>1.272</c:v>
                </c:pt>
                <c:pt idx="19">
                  <c:v>1.2185534591194966</c:v>
                </c:pt>
                <c:pt idx="20">
                  <c:v>1.2464516129032259</c:v>
                </c:pt>
                <c:pt idx="21">
                  <c:v>1.2774327122153208</c:v>
                </c:pt>
                <c:pt idx="22">
                  <c:v>1.2009724473257699</c:v>
                </c:pt>
                <c:pt idx="23">
                  <c:v>1.1275303643724697</c:v>
                </c:pt>
                <c:pt idx="24">
                  <c:v>1.1196888090963495</c:v>
                </c:pt>
                <c:pt idx="25">
                  <c:v>1.1993586317477285</c:v>
                </c:pt>
                <c:pt idx="26">
                  <c:v>1.1336898395721926</c:v>
                </c:pt>
                <c:pt idx="27">
                  <c:v>1.1049528301886791</c:v>
                </c:pt>
                <c:pt idx="28">
                  <c:v>1.0501600853788688</c:v>
                </c:pt>
                <c:pt idx="29">
                  <c:v>1.0928184281842817</c:v>
                </c:pt>
                <c:pt idx="30">
                  <c:v>1.0179789212647241</c:v>
                </c:pt>
                <c:pt idx="31">
                  <c:v>1</c:v>
                </c:pt>
                <c:pt idx="32">
                  <c:v>0.98416565164433611</c:v>
                </c:pt>
                <c:pt idx="33">
                  <c:v>0.95761138613861385</c:v>
                </c:pt>
                <c:pt idx="34">
                  <c:v>0.9515347334410339</c:v>
                </c:pt>
                <c:pt idx="35">
                  <c:v>0.95314091680814939</c:v>
                </c:pt>
                <c:pt idx="36">
                  <c:v>0.90167438546490908</c:v>
                </c:pt>
                <c:pt idx="37">
                  <c:v>0.94468589490320032</c:v>
                </c:pt>
                <c:pt idx="38">
                  <c:v>0.96486825595984949</c:v>
                </c:pt>
                <c:pt idx="39">
                  <c:v>0.91677503250975301</c:v>
                </c:pt>
                <c:pt idx="40">
                  <c:v>0.93002364066193843</c:v>
                </c:pt>
                <c:pt idx="41">
                  <c:v>0.91204880528723942</c:v>
                </c:pt>
                <c:pt idx="42">
                  <c:v>0.90746934225195097</c:v>
                </c:pt>
                <c:pt idx="43">
                  <c:v>0.90049140049140042</c:v>
                </c:pt>
                <c:pt idx="44">
                  <c:v>0.9556616643929059</c:v>
                </c:pt>
                <c:pt idx="45">
                  <c:v>0.93504639543183443</c:v>
                </c:pt>
                <c:pt idx="46">
                  <c:v>0.86488549618320609</c:v>
                </c:pt>
                <c:pt idx="47">
                  <c:v>0.96999117387466904</c:v>
                </c:pt>
                <c:pt idx="48">
                  <c:v>0.9262966333030026</c:v>
                </c:pt>
                <c:pt idx="49">
                  <c:v>0.91650294695481338</c:v>
                </c:pt>
                <c:pt idx="50">
                  <c:v>0.94748124330117911</c:v>
                </c:pt>
                <c:pt idx="51">
                  <c:v>0.92873303167420818</c:v>
                </c:pt>
                <c:pt idx="52">
                  <c:v>0.91961023142509135</c:v>
                </c:pt>
                <c:pt idx="53">
                  <c:v>0.94039735099337751</c:v>
                </c:pt>
                <c:pt idx="54">
                  <c:v>0.87605633802816907</c:v>
                </c:pt>
                <c:pt idx="55">
                  <c:v>0.93729903536977499</c:v>
                </c:pt>
                <c:pt idx="56">
                  <c:v>0.95711835334476825</c:v>
                </c:pt>
                <c:pt idx="57">
                  <c:v>0.86021505376344087</c:v>
                </c:pt>
                <c:pt idx="58">
                  <c:v>0.94583333333333341</c:v>
                </c:pt>
                <c:pt idx="59">
                  <c:v>0.93612334801762109</c:v>
                </c:pt>
                <c:pt idx="60">
                  <c:v>0.88</c:v>
                </c:pt>
                <c:pt idx="61">
                  <c:v>0.96791443850267378</c:v>
                </c:pt>
                <c:pt idx="62">
                  <c:v>0.92265193370165743</c:v>
                </c:pt>
                <c:pt idx="63">
                  <c:v>0.88023952095808378</c:v>
                </c:pt>
                <c:pt idx="64">
                  <c:v>0.94897959183673464</c:v>
                </c:pt>
                <c:pt idx="65">
                  <c:v>0.90322580645161299</c:v>
                </c:pt>
                <c:pt idx="66">
                  <c:v>1.003968253968254</c:v>
                </c:pt>
                <c:pt idx="67">
                  <c:v>0.97233201581027673</c:v>
                </c:pt>
                <c:pt idx="68">
                  <c:v>0.83333333333333326</c:v>
                </c:pt>
                <c:pt idx="69">
                  <c:v>0.97560975609756106</c:v>
                </c:pt>
                <c:pt idx="70">
                  <c:v>0.95499999999999996</c:v>
                </c:pt>
                <c:pt idx="71">
                  <c:v>0.98952879581151831</c:v>
                </c:pt>
                <c:pt idx="72">
                  <c:v>0.99470899470899476</c:v>
                </c:pt>
                <c:pt idx="73">
                  <c:v>0.89893617021276595</c:v>
                </c:pt>
                <c:pt idx="74">
                  <c:v>0.94674556213017758</c:v>
                </c:pt>
                <c:pt idx="75">
                  <c:v>0.95000000000000007</c:v>
                </c:pt>
                <c:pt idx="76">
                  <c:v>0.88815789473684204</c:v>
                </c:pt>
                <c:pt idx="77">
                  <c:v>0.88148148148148153</c:v>
                </c:pt>
                <c:pt idx="78">
                  <c:v>0.8571428571428571</c:v>
                </c:pt>
                <c:pt idx="79">
                  <c:v>0.93137254901960786</c:v>
                </c:pt>
                <c:pt idx="80">
                  <c:v>0.95789473684210524</c:v>
                </c:pt>
                <c:pt idx="81">
                  <c:v>0.86813186813186816</c:v>
                </c:pt>
                <c:pt idx="82">
                  <c:v>0.97468354430379744</c:v>
                </c:pt>
                <c:pt idx="83">
                  <c:v>0.88311688311688308</c:v>
                </c:pt>
                <c:pt idx="84">
                  <c:v>0.95588235294117663</c:v>
                </c:pt>
                <c:pt idx="85">
                  <c:v>1</c:v>
                </c:pt>
                <c:pt idx="86">
                  <c:v>0.98461538461538445</c:v>
                </c:pt>
                <c:pt idx="87">
                  <c:v>0.92187500000000011</c:v>
                </c:pt>
                <c:pt idx="88">
                  <c:v>1.0508474576271187</c:v>
                </c:pt>
                <c:pt idx="89">
                  <c:v>1</c:v>
                </c:pt>
                <c:pt idx="90">
                  <c:v>0.96774193548387089</c:v>
                </c:pt>
                <c:pt idx="91">
                  <c:v>0.93333333333333335</c:v>
                </c:pt>
                <c:pt idx="92">
                  <c:v>0.9821428571428571</c:v>
                </c:pt>
                <c:pt idx="93">
                  <c:v>1</c:v>
                </c:pt>
                <c:pt idx="94">
                  <c:v>1.0363636363636364</c:v>
                </c:pt>
                <c:pt idx="95">
                  <c:v>0.84210526315789469</c:v>
                </c:pt>
                <c:pt idx="96">
                  <c:v>1.0208333333333335</c:v>
                </c:pt>
                <c:pt idx="97">
                  <c:v>0.87755102040816335</c:v>
                </c:pt>
                <c:pt idx="98">
                  <c:v>1.0930232558139534</c:v>
                </c:pt>
                <c:pt idx="99">
                  <c:v>0.91489361702127658</c:v>
                </c:pt>
                <c:pt idx="100">
                  <c:v>0.88372093023255816</c:v>
                </c:pt>
                <c:pt idx="101">
                  <c:v>0.89473684210526305</c:v>
                </c:pt>
                <c:pt idx="102">
                  <c:v>1.0294117647058825</c:v>
                </c:pt>
                <c:pt idx="103">
                  <c:v>0.88571428571428579</c:v>
                </c:pt>
                <c:pt idx="104">
                  <c:v>1</c:v>
                </c:pt>
                <c:pt idx="105">
                  <c:v>0.83870967741935487</c:v>
                </c:pt>
                <c:pt idx="106">
                  <c:v>1</c:v>
                </c:pt>
                <c:pt idx="107">
                  <c:v>0.92307692307692302</c:v>
                </c:pt>
                <c:pt idx="108">
                  <c:v>1</c:v>
                </c:pt>
                <c:pt idx="109">
                  <c:v>0.75000000000000011</c:v>
                </c:pt>
                <c:pt idx="110">
                  <c:v>0.94444444444444431</c:v>
                </c:pt>
                <c:pt idx="111">
                  <c:v>0.94117647058823528</c:v>
                </c:pt>
                <c:pt idx="112">
                  <c:v>1</c:v>
                </c:pt>
                <c:pt idx="113">
                  <c:v>0.81250000000000011</c:v>
                </c:pt>
                <c:pt idx="114">
                  <c:v>1.1538461538461537</c:v>
                </c:pt>
                <c:pt idx="115">
                  <c:v>1</c:v>
                </c:pt>
                <c:pt idx="116">
                  <c:v>1.2666666666666668</c:v>
                </c:pt>
                <c:pt idx="117">
                  <c:v>0.89473684210526305</c:v>
                </c:pt>
                <c:pt idx="118">
                  <c:v>1.0588235294117649</c:v>
                </c:pt>
                <c:pt idx="119">
                  <c:v>1</c:v>
                </c:pt>
                <c:pt idx="120">
                  <c:v>0.88888888888888873</c:v>
                </c:pt>
                <c:pt idx="121">
                  <c:v>0.9375</c:v>
                </c:pt>
                <c:pt idx="122">
                  <c:v>0.93333333333333335</c:v>
                </c:pt>
                <c:pt idx="123">
                  <c:v>0.7857142857142857</c:v>
                </c:pt>
                <c:pt idx="124">
                  <c:v>0.90909090909090917</c:v>
                </c:pt>
                <c:pt idx="125">
                  <c:v>0.9</c:v>
                </c:pt>
                <c:pt idx="126">
                  <c:v>0.66666666666666663</c:v>
                </c:pt>
                <c:pt idx="127">
                  <c:v>1.1666666666666667</c:v>
                </c:pt>
                <c:pt idx="128">
                  <c:v>0.7142857142857143</c:v>
                </c:pt>
                <c:pt idx="129">
                  <c:v>1</c:v>
                </c:pt>
                <c:pt idx="130">
                  <c:v>1.2</c:v>
                </c:pt>
                <c:pt idx="131">
                  <c:v>1.1666666666666667</c:v>
                </c:pt>
                <c:pt idx="132">
                  <c:v>1</c:v>
                </c:pt>
                <c:pt idx="133">
                  <c:v>1.3</c:v>
                </c:pt>
                <c:pt idx="134">
                  <c:v>1.2307692307692306</c:v>
                </c:pt>
                <c:pt idx="135">
                  <c:v>0.875</c:v>
                </c:pt>
                <c:pt idx="136">
                  <c:v>1</c:v>
                </c:pt>
                <c:pt idx="137">
                  <c:v>1.1428571428571428</c:v>
                </c:pt>
                <c:pt idx="138">
                  <c:v>1.4375</c:v>
                </c:pt>
                <c:pt idx="139">
                  <c:v>1</c:v>
                </c:pt>
                <c:pt idx="140">
                  <c:v>1.0869565217391306</c:v>
                </c:pt>
                <c:pt idx="141">
                  <c:v>0.91999999999999993</c:v>
                </c:pt>
                <c:pt idx="142">
                  <c:v>1.0869565217391306</c:v>
                </c:pt>
                <c:pt idx="143">
                  <c:v>1.2</c:v>
                </c:pt>
                <c:pt idx="144">
                  <c:v>1.0333333333333334</c:v>
                </c:pt>
                <c:pt idx="145">
                  <c:v>1.1612903225806452</c:v>
                </c:pt>
                <c:pt idx="146">
                  <c:v>1.1666666666666665</c:v>
                </c:pt>
                <c:pt idx="147">
                  <c:v>0.97619047619047616</c:v>
                </c:pt>
                <c:pt idx="148">
                  <c:v>1.024390243902439</c:v>
                </c:pt>
                <c:pt idx="149">
                  <c:v>1.1190476190476191</c:v>
                </c:pt>
                <c:pt idx="150">
                  <c:v>0.91489361702127658</c:v>
                </c:pt>
                <c:pt idx="151">
                  <c:v>1.0465116279069768</c:v>
                </c:pt>
                <c:pt idx="152">
                  <c:v>0.84444444444444444</c:v>
                </c:pt>
                <c:pt idx="153">
                  <c:v>1.0263157894736841</c:v>
                </c:pt>
                <c:pt idx="154">
                  <c:v>1.1794871794871795</c:v>
                </c:pt>
                <c:pt idx="155">
                  <c:v>1.2173913043478262</c:v>
                </c:pt>
                <c:pt idx="156">
                  <c:v>1.0892857142857142</c:v>
                </c:pt>
                <c:pt idx="157">
                  <c:v>1.0655737704918034</c:v>
                </c:pt>
                <c:pt idx="158">
                  <c:v>1.0769230769230769</c:v>
                </c:pt>
                <c:pt idx="159">
                  <c:v>1.0571428571428572</c:v>
                </c:pt>
                <c:pt idx="160">
                  <c:v>1</c:v>
                </c:pt>
                <c:pt idx="161">
                  <c:v>0.95945945945945943</c:v>
                </c:pt>
                <c:pt idx="162">
                  <c:v>0.95774647887323938</c:v>
                </c:pt>
                <c:pt idx="163">
                  <c:v>0.94117647058823528</c:v>
                </c:pt>
                <c:pt idx="164">
                  <c:v>1</c:v>
                </c:pt>
                <c:pt idx="165">
                  <c:v>0.859375</c:v>
                </c:pt>
                <c:pt idx="166">
                  <c:v>0.96363636363636362</c:v>
                </c:pt>
                <c:pt idx="167">
                  <c:v>0.92452830188679247</c:v>
                </c:pt>
                <c:pt idx="168">
                  <c:v>1.0204081632653061</c:v>
                </c:pt>
              </c:numCache>
            </c:numRef>
          </c:val>
          <c:smooth val="1"/>
          <c:extLst>
            <c:ext xmlns:c16="http://schemas.microsoft.com/office/drawing/2014/chart" uri="{C3380CC4-5D6E-409C-BE32-E72D297353CC}">
              <c16:uniqueId val="{00000001-EC53-4C67-BCC8-7AA1386FB6BD}"/>
            </c:ext>
          </c:extLst>
        </c:ser>
        <c:dLbls>
          <c:showLegendKey val="0"/>
          <c:showVal val="0"/>
          <c:showCatName val="0"/>
          <c:showSerName val="0"/>
          <c:showPercent val="0"/>
          <c:showBubbleSize val="0"/>
        </c:dLbls>
        <c:marker val="1"/>
        <c:smooth val="0"/>
        <c:axId val="842288120"/>
        <c:axId val="842298944"/>
      </c:lineChart>
      <c:dateAx>
        <c:axId val="596612160"/>
        <c:scaling>
          <c:orientation val="minMax"/>
        </c:scaling>
        <c:delete val="0"/>
        <c:axPos val="b"/>
        <c:numFmt formatCode="d/m;@" sourceLinked="0"/>
        <c:majorTickMark val="out"/>
        <c:minorTickMark val="none"/>
        <c:tickLblPos val="nextTo"/>
        <c:spPr>
          <a:solidFill>
            <a:schemeClr val="accent2">
              <a:lumMod val="20000"/>
              <a:lumOff val="80000"/>
            </a:schemeClr>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613144"/>
        <c:crosses val="autoZero"/>
        <c:auto val="1"/>
        <c:lblOffset val="100"/>
        <c:baseTimeUnit val="days"/>
        <c:majorUnit val="7"/>
        <c:majorTimeUnit val="days"/>
        <c:minorUnit val="5"/>
      </c:dateAx>
      <c:valAx>
        <c:axId val="596613144"/>
        <c:scaling>
          <c:orientation val="minMax"/>
          <c:max val="0.5"/>
          <c:min val="0"/>
        </c:scaling>
        <c:delete val="0"/>
        <c:axPos val="l"/>
        <c:majorGridlines>
          <c:spPr>
            <a:ln w="9525" cap="flat" cmpd="sng" algn="ctr">
              <a:solidFill>
                <a:schemeClr val="tx1"/>
              </a:solidFill>
              <a:round/>
            </a:ln>
            <a:effectLst/>
          </c:spPr>
        </c:majorGridlines>
        <c:minorGridlines>
          <c:spPr>
            <a:ln w="9525" cap="flat" cmpd="sng" algn="ctr">
              <a:solidFill>
                <a:schemeClr val="bg2">
                  <a:lumMod val="90000"/>
                </a:schemeClr>
              </a:solidFill>
              <a:round/>
            </a:ln>
            <a:effectLst/>
          </c:spPr>
        </c:min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NL"/>
          </a:p>
        </c:txPr>
        <c:crossAx val="596612160"/>
        <c:crosses val="autoZero"/>
        <c:crossBetween val="midCat"/>
        <c:majorUnit val="0.25"/>
        <c:minorUnit val="0.25"/>
      </c:valAx>
      <c:valAx>
        <c:axId val="842298944"/>
        <c:scaling>
          <c:orientation val="minMax"/>
          <c:max val="2"/>
          <c:min val="0"/>
        </c:scaling>
        <c:delete val="0"/>
        <c:axPos val="r"/>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NL"/>
          </a:p>
        </c:txPr>
        <c:crossAx val="842288120"/>
        <c:crosses val="max"/>
        <c:crossBetween val="between"/>
      </c:valAx>
      <c:dateAx>
        <c:axId val="842288120"/>
        <c:scaling>
          <c:orientation val="minMax"/>
        </c:scaling>
        <c:delete val="1"/>
        <c:axPos val="b"/>
        <c:numFmt formatCode="m/d/yyyy" sourceLinked="1"/>
        <c:majorTickMark val="out"/>
        <c:minorTickMark val="none"/>
        <c:tickLblPos val="nextTo"/>
        <c:crossAx val="842298944"/>
        <c:crosses val="autoZero"/>
        <c:auto val="1"/>
        <c:lblOffset val="100"/>
        <c:baseTimeUnit val="days"/>
      </c:dateAx>
      <c:spPr>
        <a:solidFill>
          <a:schemeClr val="accent2">
            <a:lumMod val="20000"/>
            <a:lumOff val="80000"/>
          </a:schemeClr>
        </a:solidFill>
        <a:ln>
          <a:noFill/>
        </a:ln>
        <a:effectLst/>
      </c:spPr>
    </c:plotArea>
    <c:plotVisOnly val="1"/>
    <c:dispBlanksAs val="gap"/>
    <c:showDLblsOverMax val="0"/>
    <c:extLst/>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effectLst/>
              </a:rPr>
              <a:t>COVID-19 </a:t>
            </a:r>
            <a:r>
              <a:rPr lang="nl-NL" sz="1800" b="1" i="0" u="sng" baseline="0">
                <a:effectLst/>
              </a:rPr>
              <a:t>deceased</a:t>
            </a:r>
            <a:r>
              <a:rPr lang="nl-NL" sz="1800" b="1" i="0" baseline="0">
                <a:effectLst/>
              </a:rPr>
              <a:t> in The Netherlands</a:t>
            </a:r>
            <a:endParaRPr lang="en-NL">
              <a:effectLst/>
            </a:endParaRPr>
          </a:p>
          <a:p>
            <a:pPr>
              <a:defRPr/>
            </a:pPr>
            <a:r>
              <a:rPr lang="nl-NL" sz="1800" b="1" i="0" baseline="0">
                <a:effectLst/>
              </a:rPr>
              <a:t>Based on 7 day moving average</a:t>
            </a:r>
            <a:endParaRPr lang="en-NL">
              <a:effectLst/>
            </a:endParaRPr>
          </a:p>
          <a:p>
            <a:pPr>
              <a:defRPr/>
            </a:pPr>
            <a:endParaRPr lang="nl-NL"/>
          </a:p>
        </c:rich>
      </c:tx>
      <c:layout>
        <c:manualLayout>
          <c:xMode val="edge"/>
          <c:yMode val="edge"/>
          <c:x val="0.28503333333333336"/>
          <c:y val="1.826277777777777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9491613757023589E-2"/>
          <c:y val="0.12165902777777776"/>
          <c:w val="0.82501240250871288"/>
          <c:h val="0.79323500000000002"/>
        </c:manualLayout>
      </c:layout>
      <c:lineChart>
        <c:grouping val="standard"/>
        <c:varyColors val="0"/>
        <c:ser>
          <c:idx val="3"/>
          <c:order val="0"/>
          <c:tx>
            <c:strRef>
              <c:f>'Official - RIVM (2)'!$AM$3</c:f>
              <c:strCache>
                <c:ptCount val="1"/>
                <c:pt idx="0">
                  <c:v>Growth deceased</c:v>
                </c:pt>
              </c:strCache>
            </c:strRef>
          </c:tx>
          <c:spPr>
            <a:ln w="19050" cap="rnd">
              <a:solidFill>
                <a:srgbClr val="FF0000">
                  <a:alpha val="34000"/>
                </a:srgbClr>
              </a:solidFill>
              <a:prstDash val="dash"/>
              <a:round/>
            </a:ln>
            <a:effectLst/>
          </c:spPr>
          <c:marker>
            <c:symbol val="circle"/>
            <c:size val="5"/>
            <c:spPr>
              <a:solidFill>
                <a:srgbClr val="C00000">
                  <a:alpha val="34000"/>
                </a:srgbClr>
              </a:solidFill>
              <a:ln w="9525">
                <a:noFill/>
              </a:ln>
              <a:effectLst/>
            </c:spPr>
          </c:marker>
          <c:cat>
            <c:numRef>
              <c:extLst>
                <c:ext xmlns:c15="http://schemas.microsoft.com/office/drawing/2012/chart" uri="{02D57815-91ED-43cb-92C2-25804820EDAC}">
                  <c15:fullRef>
                    <c15:sqref>'Official - RIVM (2)'!$C$4:$C$110</c15:sqref>
                  </c15:fullRef>
                </c:ext>
              </c:extLst>
              <c:f>'Official - RIVM (2)'!$C$15:$C$102</c:f>
              <c:numCache>
                <c:formatCode>m/d/yyyy</c:formatCode>
                <c:ptCount val="88"/>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numCache>
            </c:numRef>
          </c:cat>
          <c:val>
            <c:numRef>
              <c:extLst>
                <c:ext xmlns:c15="http://schemas.microsoft.com/office/drawing/2012/chart" uri="{02D57815-91ED-43cb-92C2-25804820EDAC}">
                  <c15:fullRef>
                    <c15:sqref>'Official - RIVM (2)'!$AM$4:$AM$177</c15:sqref>
                  </c15:fullRef>
                </c:ext>
              </c:extLst>
              <c:f>('Official - RIVM (2)'!$AM$15:$AM$102,'Official - RIVM (2)'!$AM$111:$AM$177)</c:f>
              <c:numCache>
                <c:formatCode>0</c:formatCode>
                <c:ptCount val="155"/>
                <c:pt idx="0" formatCode="0%">
                  <c:v>0</c:v>
                </c:pt>
                <c:pt idx="1" formatCode="0%">
                  <c:v>0.25</c:v>
                </c:pt>
                <c:pt idx="2" formatCode="0%">
                  <c:v>0.39999999999999991</c:v>
                </c:pt>
                <c:pt idx="3" formatCode="0%">
                  <c:v>0.4285714285714286</c:v>
                </c:pt>
                <c:pt idx="4" formatCode="0%">
                  <c:v>0.60000000000000009</c:v>
                </c:pt>
                <c:pt idx="5" formatCode="0%">
                  <c:v>0.625</c:v>
                </c:pt>
                <c:pt idx="6" formatCode="0%">
                  <c:v>0.53846153846153855</c:v>
                </c:pt>
                <c:pt idx="7" formatCode="0%">
                  <c:v>0.60000000000000009</c:v>
                </c:pt>
                <c:pt idx="8" formatCode="0%">
                  <c:v>0.359375</c:v>
                </c:pt>
                <c:pt idx="9" formatCode="0%">
                  <c:v>0.21839080459770122</c:v>
                </c:pt>
                <c:pt idx="10" formatCode="0%">
                  <c:v>0.41509433962264142</c:v>
                </c:pt>
                <c:pt idx="11" formatCode="0%">
                  <c:v>0.37333333333333329</c:v>
                </c:pt>
                <c:pt idx="12" formatCode="0%">
                  <c:v>0.31067961165048552</c:v>
                </c:pt>
                <c:pt idx="13" formatCode="0%">
                  <c:v>0.22592592592592586</c:v>
                </c:pt>
                <c:pt idx="14" formatCode="0%">
                  <c:v>0.25981873111782483</c:v>
                </c:pt>
                <c:pt idx="15" formatCode="0%">
                  <c:v>0.18225419664268583</c:v>
                </c:pt>
                <c:pt idx="16" formatCode="0%">
                  <c:v>0.2312373225152129</c:v>
                </c:pt>
                <c:pt idx="17" formatCode="0%">
                  <c:v>0.20428336079077436</c:v>
                </c:pt>
                <c:pt idx="18" formatCode="0%">
                  <c:v>0.15595075239398093</c:v>
                </c:pt>
                <c:pt idx="19" formatCode="0%">
                  <c:v>0.18106508875739635</c:v>
                </c:pt>
                <c:pt idx="20" formatCode="0%">
                  <c:v>0.12324649298597201</c:v>
                </c:pt>
                <c:pt idx="21" formatCode="0%">
                  <c:v>0.13648528099910795</c:v>
                </c:pt>
                <c:pt idx="22" formatCode="0%">
                  <c:v>0.13736263736263732</c:v>
                </c:pt>
                <c:pt idx="23" formatCode="0%">
                  <c:v>0.11111111111111116</c:v>
                </c:pt>
                <c:pt idx="24" formatCode="0%">
                  <c:v>0.10931677018633534</c:v>
                </c:pt>
                <c:pt idx="25" formatCode="0%">
                  <c:v>9.5744680851063801E-2</c:v>
                </c:pt>
                <c:pt idx="26" formatCode="0%">
                  <c:v>8.737864077669899E-2</c:v>
                </c:pt>
                <c:pt idx="27" formatCode="0%">
                  <c:v>7.6597744360902276E-2</c:v>
                </c:pt>
                <c:pt idx="28" formatCode="0%">
                  <c:v>7.2893932780445203E-2</c:v>
                </c:pt>
                <c:pt idx="29" formatCode="0%">
                  <c:v>6.1432058584214744E-2</c:v>
                </c:pt>
                <c:pt idx="30" formatCode="0%">
                  <c:v>5.7493292449214195E-2</c:v>
                </c:pt>
                <c:pt idx="31" formatCode="0%">
                  <c:v>4.2406669083001169E-2</c:v>
                </c:pt>
                <c:pt idx="32" formatCode="0%">
                  <c:v>5.4589707927677367E-2</c:v>
                </c:pt>
                <c:pt idx="33" formatCode="0%">
                  <c:v>4.6488625123640048E-2</c:v>
                </c:pt>
                <c:pt idx="34" formatCode="0%">
                  <c:v>4.5053560176433471E-2</c:v>
                </c:pt>
                <c:pt idx="35" formatCode="0%">
                  <c:v>3.8890563762435937E-2</c:v>
                </c:pt>
                <c:pt idx="36" formatCode="0%">
                  <c:v>3.772489843296567E-2</c:v>
                </c:pt>
                <c:pt idx="37" formatCode="0%">
                  <c:v>3.439597315436238E-2</c:v>
                </c:pt>
                <c:pt idx="38" formatCode="0%">
                  <c:v>3.7037037037036979E-2</c:v>
                </c:pt>
                <c:pt idx="39" formatCode="0%">
                  <c:v>3.362877997914504E-2</c:v>
                </c:pt>
                <c:pt idx="40" formatCode="0%">
                  <c:v>2.9760403530895374E-2</c:v>
                </c:pt>
                <c:pt idx="41" formatCode="0%">
                  <c:v>2.7675728630908614E-2</c:v>
                </c:pt>
                <c:pt idx="42" formatCode="0%">
                  <c:v>2.2640610104861736E-2</c:v>
                </c:pt>
                <c:pt idx="43" formatCode="0%">
                  <c:v>2.9829876485667706E-2</c:v>
                </c:pt>
                <c:pt idx="44" formatCode="0%">
                  <c:v>2.6476578411405383E-2</c:v>
                </c:pt>
                <c:pt idx="45" formatCode="0%">
                  <c:v>2.2927689594356204E-2</c:v>
                </c:pt>
                <c:pt idx="46" formatCode="0%">
                  <c:v>1.9827586206896619E-2</c:v>
                </c:pt>
                <c:pt idx="47" formatCode="0%">
                  <c:v>1.7117497886728561E-2</c:v>
                </c:pt>
                <c:pt idx="48" formatCode="0%">
                  <c:v>1.6206108456264356E-2</c:v>
                </c:pt>
                <c:pt idx="49" formatCode="0%">
                  <c:v>1.5334287466775676E-2</c:v>
                </c:pt>
                <c:pt idx="50" formatCode="0%">
                  <c:v>1.4095851792186975E-2</c:v>
                </c:pt>
                <c:pt idx="51" formatCode="0%">
                  <c:v>1.1517077045273938E-2</c:v>
                </c:pt>
                <c:pt idx="52" formatCode="0%">
                  <c:v>1.2956419316843437E-2</c:v>
                </c:pt>
                <c:pt idx="53" formatCode="0%">
                  <c:v>1.0271317829457338E-2</c:v>
                </c:pt>
                <c:pt idx="54" formatCode="0%">
                  <c:v>1.0550546710147657E-2</c:v>
                </c:pt>
                <c:pt idx="55" formatCode="0%">
                  <c:v>8.5421412300683564E-3</c:v>
                </c:pt>
                <c:pt idx="56" formatCode="0%">
                  <c:v>1.0728402032749829E-2</c:v>
                </c:pt>
                <c:pt idx="57" formatCode="0%">
                  <c:v>6.5176908752326845E-3</c:v>
                </c:pt>
                <c:pt idx="58" formatCode="0%">
                  <c:v>9.8057354301572808E-3</c:v>
                </c:pt>
                <c:pt idx="59" formatCode="0%">
                  <c:v>8.0615610113594638E-3</c:v>
                </c:pt>
                <c:pt idx="60" formatCode="0%">
                  <c:v>7.2700836059613749E-3</c:v>
                </c:pt>
                <c:pt idx="61" formatCode="0%">
                  <c:v>7.0371706964995617E-3</c:v>
                </c:pt>
                <c:pt idx="62" formatCode="0%">
                  <c:v>4.4794839634474393E-3</c:v>
                </c:pt>
                <c:pt idx="63" formatCode="0%">
                  <c:v>5.8865501248661634E-3</c:v>
                </c:pt>
                <c:pt idx="64" formatCode="0%">
                  <c:v>6.0294378435892249E-3</c:v>
                </c:pt>
                <c:pt idx="65" formatCode="0%">
                  <c:v>4.5831129913624924E-3</c:v>
                </c:pt>
                <c:pt idx="66" formatCode="0%">
                  <c:v>3.8603263730478954E-3</c:v>
                </c:pt>
                <c:pt idx="67" formatCode="0%">
                  <c:v>4.02027617549372E-3</c:v>
                </c:pt>
                <c:pt idx="68" formatCode="0%">
                  <c:v>3.3077994428969415E-3</c:v>
                </c:pt>
                <c:pt idx="69" formatCode="0%">
                  <c:v>2.7763317716467117E-3</c:v>
                </c:pt>
                <c:pt idx="70" formatCode="0%">
                  <c:v>2.5956047759128076E-3</c:v>
                </c:pt>
                <c:pt idx="71" formatCode="0%">
                  <c:v>3.4518467380049156E-3</c:v>
                </c:pt>
                <c:pt idx="72" formatCode="0%">
                  <c:v>3.7839697282422424E-3</c:v>
                </c:pt>
                <c:pt idx="73" formatCode="0%">
                  <c:v>1.8848526387937881E-3</c:v>
                </c:pt>
                <c:pt idx="74" formatCode="0%">
                  <c:v>3.4205575508807762E-3</c:v>
                </c:pt>
                <c:pt idx="75" formatCode="0%">
                  <c:v>3.0680074995739215E-3</c:v>
                </c:pt>
                <c:pt idx="76" formatCode="0%">
                  <c:v>2.2090059473236501E-3</c:v>
                </c:pt>
                <c:pt idx="77" formatCode="0%">
                  <c:v>2.5432349949134903E-3</c:v>
                </c:pt>
                <c:pt idx="78" formatCode="0%">
                  <c:v>3.2132589210214224E-3</c:v>
                </c:pt>
                <c:pt idx="79" formatCode="0%">
                  <c:v>2.6972353337828547E-3</c:v>
                </c:pt>
                <c:pt idx="80" formatCode="0%">
                  <c:v>8.4061869535978495E-4</c:v>
                </c:pt>
                <c:pt idx="81" formatCode="0%">
                  <c:v>1.8478078279859922E-3</c:v>
                </c:pt>
                <c:pt idx="82" formatCode="0%">
                  <c:v>1.8443997317236782E-3</c:v>
                </c:pt>
                <c:pt idx="83" formatCode="0%">
                  <c:v>2.3430962343096162E-3</c:v>
                </c:pt>
                <c:pt idx="84" formatCode="0%">
                  <c:v>1.1688094840540675E-3</c:v>
                </c:pt>
                <c:pt idx="85" formatCode="0%">
                  <c:v>1.3342228152102287E-3</c:v>
                </c:pt>
                <c:pt idx="86" formatCode="0%">
                  <c:v>9.9933377748162577E-4</c:v>
                </c:pt>
                <c:pt idx="87" formatCode="0%">
                  <c:v>1.3311148086523339E-3</c:v>
                </c:pt>
                <c:pt idx="88" formatCode="0%">
                  <c:v>1.6471750947122388E-4</c:v>
                </c:pt>
                <c:pt idx="89" formatCode="0%">
                  <c:v>6.587615283266679E-4</c:v>
                </c:pt>
                <c:pt idx="90" formatCode="0%">
                  <c:v>8.2290980908483746E-4</c:v>
                </c:pt>
                <c:pt idx="91" formatCode="0%">
                  <c:v>4.9333991119882015E-4</c:v>
                </c:pt>
                <c:pt idx="92" formatCode="0%">
                  <c:v>6.5746219592366373E-4</c:v>
                </c:pt>
                <c:pt idx="93" formatCode="0%">
                  <c:v>8.2128777923795582E-4</c:v>
                </c:pt>
                <c:pt idx="94" formatCode="0%">
                  <c:v>3.2824552765475801E-4</c:v>
                </c:pt>
                <c:pt idx="95" formatCode="0%">
                  <c:v>1.6406890894171688E-4</c:v>
                </c:pt>
                <c:pt idx="96" formatCode="0%">
                  <c:v>6.5616797900269752E-4</c:v>
                </c:pt>
                <c:pt idx="97" formatCode="0%">
                  <c:v>1.6393442622941734E-4</c:v>
                </c:pt>
                <c:pt idx="98" formatCode="0%">
                  <c:v>1.6390755613837626E-4</c:v>
                </c:pt>
                <c:pt idx="99" formatCode="0%">
                  <c:v>3.2776138970835866E-4</c:v>
                </c:pt>
                <c:pt idx="100" formatCode="0%">
                  <c:v>0</c:v>
                </c:pt>
                <c:pt idx="101" formatCode="0%">
                  <c:v>3.2765399737866296E-4</c:v>
                </c:pt>
                <c:pt idx="102" formatCode="0%">
                  <c:v>4.9132001310181472E-4</c:v>
                </c:pt>
                <c:pt idx="103" formatCode="0%">
                  <c:v>3.2738582419389317E-4</c:v>
                </c:pt>
                <c:pt idx="104" formatCode="0%">
                  <c:v>1.6363933889707027E-4</c:v>
                </c:pt>
                <c:pt idx="105" formatCode="0%">
                  <c:v>3.2722513089011862E-4</c:v>
                </c:pt>
                <c:pt idx="106" formatCode="0%">
                  <c:v>4.906771344455052E-4</c:v>
                </c:pt>
                <c:pt idx="107" formatCode="0%">
                  <c:v>0</c:v>
                </c:pt>
                <c:pt idx="108" formatCode="0%">
                  <c:v>4.9043648847479915E-4</c:v>
                </c:pt>
                <c:pt idx="109" formatCode="0%">
                  <c:v>0</c:v>
                </c:pt>
                <c:pt idx="110" formatCode="0%">
                  <c:v>4.9019607843137081E-4</c:v>
                </c:pt>
                <c:pt idx="111" formatCode="0%">
                  <c:v>0</c:v>
                </c:pt>
                <c:pt idx="112" formatCode="0%">
                  <c:v>4.8995590396860855E-4</c:v>
                </c:pt>
                <c:pt idx="113" formatCode="0%">
                  <c:v>0</c:v>
                </c:pt>
                <c:pt idx="114" formatCode="0%">
                  <c:v>0</c:v>
                </c:pt>
                <c:pt idx="115" formatCode="0%">
                  <c:v>1.632386549135223E-4</c:v>
                </c:pt>
                <c:pt idx="116" formatCode="0%">
                  <c:v>0</c:v>
                </c:pt>
                <c:pt idx="117" formatCode="0%">
                  <c:v>3.2642402480820287E-4</c:v>
                </c:pt>
                <c:pt idx="118" formatCode="0%">
                  <c:v>0</c:v>
                </c:pt>
                <c:pt idx="119" formatCode="0%">
                  <c:v>3.2631750693434824E-4</c:v>
                </c:pt>
                <c:pt idx="120" formatCode="0%">
                  <c:v>4.8931658783235576E-4</c:v>
                </c:pt>
                <c:pt idx="121" formatCode="0%">
                  <c:v>0</c:v>
                </c:pt>
                <c:pt idx="122" formatCode="0%">
                  <c:v>1.6302575806981245E-4</c:v>
                </c:pt>
                <c:pt idx="123" formatCode="0%">
                  <c:v>0</c:v>
                </c:pt>
                <c:pt idx="124" formatCode="0%">
                  <c:v>1.6299918500406463E-4</c:v>
                </c:pt>
                <c:pt idx="125" formatCode="0%">
                  <c:v>3.2594524119944346E-4</c:v>
                </c:pt>
                <c:pt idx="126" formatCode="0%">
                  <c:v>0</c:v>
                </c:pt>
                <c:pt idx="127" formatCode="0%">
                  <c:v>4.8875855327468187E-4</c:v>
                </c:pt>
                <c:pt idx="128" formatCode="0%">
                  <c:v>1.6283992835042227E-4</c:v>
                </c:pt>
                <c:pt idx="129" formatCode="0%">
                  <c:v>0</c:v>
                </c:pt>
                <c:pt idx="130" formatCode="0%">
                  <c:v>0</c:v>
                </c:pt>
                <c:pt idx="131" formatCode="0%">
                  <c:v>1.6281341582535802E-4</c:v>
                </c:pt>
                <c:pt idx="132" formatCode="0%">
                  <c:v>6.5114764772911116E-4</c:v>
                </c:pt>
                <c:pt idx="133" formatCode="0%">
                  <c:v>3.2536196518617722E-4</c:v>
                </c:pt>
                <c:pt idx="134" formatCode="0%">
                  <c:v>1.6262806960476439E-4</c:v>
                </c:pt>
                <c:pt idx="135" formatCode="0%">
                  <c:v>1.6260162601633432E-4</c:v>
                </c:pt>
                <c:pt idx="136" formatCode="0%">
                  <c:v>1.6257519102591544E-4</c:v>
                </c:pt>
                <c:pt idx="137" formatCode="0%">
                  <c:v>0</c:v>
                </c:pt>
                <c:pt idx="138" formatCode="0%">
                  <c:v>0</c:v>
                </c:pt>
                <c:pt idx="139" formatCode="0%">
                  <c:v>0</c:v>
                </c:pt>
                <c:pt idx="140" formatCode="0%">
                  <c:v>0</c:v>
                </c:pt>
                <c:pt idx="141" formatCode="0%">
                  <c:v>3.2509752925879987E-4</c:v>
                </c:pt>
                <c:pt idx="142" formatCode="0%">
                  <c:v>0</c:v>
                </c:pt>
                <c:pt idx="143" formatCode="0%">
                  <c:v>0</c:v>
                </c:pt>
                <c:pt idx="144" formatCode="0%">
                  <c:v>1.6249593760164771E-4</c:v>
                </c:pt>
                <c:pt idx="145" formatCode="0%">
                  <c:v>3.2493907392372456E-4</c:v>
                </c:pt>
                <c:pt idx="146" formatCode="0%">
                  <c:v>8.1208380704889116E-4</c:v>
                </c:pt>
                <c:pt idx="147" formatCode="0%">
                  <c:v>4.8685491723476915E-4</c:v>
                </c:pt>
                <c:pt idx="148" formatCode="0%">
                  <c:v>4.8661800486615725E-4</c:v>
                </c:pt>
                <c:pt idx="149" formatCode="0%">
                  <c:v>6.4850843060959562E-4</c:v>
                </c:pt>
                <c:pt idx="150" formatCode="0%">
                  <c:v>6.480881399870686E-4</c:v>
                </c:pt>
                <c:pt idx="151" formatCode="0%">
                  <c:v>8.0958549222787113E-4</c:v>
                </c:pt>
                <c:pt idx="152" formatCode="0%">
                  <c:v>3.2357223750212327E-4</c:v>
                </c:pt>
                <c:pt idx="153" formatCode="0%">
                  <c:v>9.7040271712756088E-4</c:v>
                </c:pt>
                <c:pt idx="154" formatCode="0%">
                  <c:v>4.8473097430923318E-4</c:v>
                </c:pt>
              </c:numCache>
            </c:numRef>
          </c:val>
          <c:smooth val="1"/>
          <c:extLst>
            <c:ext xmlns:c16="http://schemas.microsoft.com/office/drawing/2014/chart" uri="{C3380CC4-5D6E-409C-BE32-E72D297353CC}">
              <c16:uniqueId val="{00000000-356B-48AF-9A25-15464603D4C0}"/>
            </c:ext>
          </c:extLst>
        </c:ser>
        <c:dLbls>
          <c:showLegendKey val="0"/>
          <c:showVal val="0"/>
          <c:showCatName val="0"/>
          <c:showSerName val="0"/>
          <c:showPercent val="0"/>
          <c:showBubbleSize val="0"/>
        </c:dLbls>
        <c:marker val="1"/>
        <c:smooth val="0"/>
        <c:axId val="596612160"/>
        <c:axId val="596613144"/>
      </c:lineChart>
      <c:lineChart>
        <c:grouping val="standard"/>
        <c:varyColors val="0"/>
        <c:ser>
          <c:idx val="0"/>
          <c:order val="1"/>
          <c:tx>
            <c:strRef>
              <c:f>'Official - RIVM (2)'!$AN$3</c:f>
              <c:strCache>
                <c:ptCount val="1"/>
                <c:pt idx="0">
                  <c:v>GF Dead</c:v>
                </c:pt>
              </c:strCache>
            </c:strRef>
          </c:tx>
          <c:spPr>
            <a:ln w="31750" cap="rnd">
              <a:solidFill>
                <a:srgbClr val="4472C4">
                  <a:lumMod val="75000"/>
                </a:srgbClr>
              </a:solidFill>
              <a:prstDash val="solid"/>
              <a:round/>
            </a:ln>
            <a:effectLst/>
          </c:spPr>
          <c:marker>
            <c:symbol val="none"/>
          </c:marker>
          <c:cat>
            <c:numRef>
              <c:extLst>
                <c:ext xmlns:c15="http://schemas.microsoft.com/office/drawing/2012/chart" uri="{02D57815-91ED-43cb-92C2-25804820EDAC}">
                  <c15:fullRef>
                    <c15:sqref>'Official - RIVM (2)'!$C$4:$C$200</c15:sqref>
                  </c15:fullRef>
                </c:ext>
              </c:extLst>
              <c:f>('Official - RIVM (2)'!$C$15:$C$102,'Official - RIVM (2)'!$C$111:$C$200)</c:f>
              <c:numCache>
                <c:formatCode>m/d/yyyy</c:formatCode>
                <c:ptCount val="178"/>
                <c:pt idx="0">
                  <c:v>43899</c:v>
                </c:pt>
                <c:pt idx="1">
                  <c:v>43900</c:v>
                </c:pt>
                <c:pt idx="2">
                  <c:v>43901</c:v>
                </c:pt>
                <c:pt idx="3">
                  <c:v>43902</c:v>
                </c:pt>
                <c:pt idx="4">
                  <c:v>43903</c:v>
                </c:pt>
                <c:pt idx="5">
                  <c:v>43904</c:v>
                </c:pt>
                <c:pt idx="6">
                  <c:v>43905</c:v>
                </c:pt>
                <c:pt idx="7">
                  <c:v>43906</c:v>
                </c:pt>
                <c:pt idx="8">
                  <c:v>43907</c:v>
                </c:pt>
                <c:pt idx="9">
                  <c:v>43908</c:v>
                </c:pt>
                <c:pt idx="10">
                  <c:v>43909</c:v>
                </c:pt>
                <c:pt idx="11">
                  <c:v>43910</c:v>
                </c:pt>
                <c:pt idx="12">
                  <c:v>43911</c:v>
                </c:pt>
                <c:pt idx="13">
                  <c:v>43912</c:v>
                </c:pt>
                <c:pt idx="14">
                  <c:v>43913</c:v>
                </c:pt>
                <c:pt idx="15">
                  <c:v>43914</c:v>
                </c:pt>
                <c:pt idx="16">
                  <c:v>43915</c:v>
                </c:pt>
                <c:pt idx="17">
                  <c:v>43916</c:v>
                </c:pt>
                <c:pt idx="18">
                  <c:v>43917</c:v>
                </c:pt>
                <c:pt idx="19">
                  <c:v>43918</c:v>
                </c:pt>
                <c:pt idx="20">
                  <c:v>43919</c:v>
                </c:pt>
                <c:pt idx="21">
                  <c:v>43920</c:v>
                </c:pt>
                <c:pt idx="22">
                  <c:v>43921</c:v>
                </c:pt>
                <c:pt idx="23">
                  <c:v>43922</c:v>
                </c:pt>
                <c:pt idx="24">
                  <c:v>43923</c:v>
                </c:pt>
                <c:pt idx="25">
                  <c:v>43924</c:v>
                </c:pt>
                <c:pt idx="26">
                  <c:v>43925</c:v>
                </c:pt>
                <c:pt idx="27">
                  <c:v>43926</c:v>
                </c:pt>
                <c:pt idx="28">
                  <c:v>43927</c:v>
                </c:pt>
                <c:pt idx="29">
                  <c:v>43928</c:v>
                </c:pt>
                <c:pt idx="30">
                  <c:v>43929</c:v>
                </c:pt>
                <c:pt idx="31">
                  <c:v>43930</c:v>
                </c:pt>
                <c:pt idx="32">
                  <c:v>43931</c:v>
                </c:pt>
                <c:pt idx="33">
                  <c:v>43932</c:v>
                </c:pt>
                <c:pt idx="34">
                  <c:v>43933</c:v>
                </c:pt>
                <c:pt idx="35">
                  <c:v>43934</c:v>
                </c:pt>
                <c:pt idx="36">
                  <c:v>43935</c:v>
                </c:pt>
                <c:pt idx="37">
                  <c:v>43936</c:v>
                </c:pt>
                <c:pt idx="38">
                  <c:v>43937</c:v>
                </c:pt>
                <c:pt idx="39">
                  <c:v>43938</c:v>
                </c:pt>
                <c:pt idx="40">
                  <c:v>43939</c:v>
                </c:pt>
                <c:pt idx="41">
                  <c:v>43940</c:v>
                </c:pt>
                <c:pt idx="42">
                  <c:v>43941</c:v>
                </c:pt>
                <c:pt idx="43">
                  <c:v>43942</c:v>
                </c:pt>
                <c:pt idx="44">
                  <c:v>43943</c:v>
                </c:pt>
                <c:pt idx="45">
                  <c:v>43944</c:v>
                </c:pt>
                <c:pt idx="46">
                  <c:v>43945</c:v>
                </c:pt>
                <c:pt idx="47">
                  <c:v>43946</c:v>
                </c:pt>
                <c:pt idx="48">
                  <c:v>43947</c:v>
                </c:pt>
                <c:pt idx="49">
                  <c:v>43948</c:v>
                </c:pt>
                <c:pt idx="50">
                  <c:v>43949</c:v>
                </c:pt>
                <c:pt idx="51">
                  <c:v>43950</c:v>
                </c:pt>
                <c:pt idx="52">
                  <c:v>43951</c:v>
                </c:pt>
                <c:pt idx="53">
                  <c:v>43952</c:v>
                </c:pt>
                <c:pt idx="54">
                  <c:v>43953</c:v>
                </c:pt>
                <c:pt idx="55">
                  <c:v>43954</c:v>
                </c:pt>
                <c:pt idx="56">
                  <c:v>43955</c:v>
                </c:pt>
                <c:pt idx="57">
                  <c:v>43956</c:v>
                </c:pt>
                <c:pt idx="58">
                  <c:v>43957</c:v>
                </c:pt>
                <c:pt idx="59">
                  <c:v>43958</c:v>
                </c:pt>
                <c:pt idx="60">
                  <c:v>43959</c:v>
                </c:pt>
                <c:pt idx="61">
                  <c:v>43960</c:v>
                </c:pt>
                <c:pt idx="62">
                  <c:v>43961</c:v>
                </c:pt>
                <c:pt idx="63">
                  <c:v>43962</c:v>
                </c:pt>
                <c:pt idx="64">
                  <c:v>43963</c:v>
                </c:pt>
                <c:pt idx="65">
                  <c:v>43964</c:v>
                </c:pt>
                <c:pt idx="66">
                  <c:v>43965</c:v>
                </c:pt>
                <c:pt idx="67">
                  <c:v>43966</c:v>
                </c:pt>
                <c:pt idx="68">
                  <c:v>43967</c:v>
                </c:pt>
                <c:pt idx="69">
                  <c:v>43968</c:v>
                </c:pt>
                <c:pt idx="70">
                  <c:v>43969</c:v>
                </c:pt>
                <c:pt idx="71">
                  <c:v>43970</c:v>
                </c:pt>
                <c:pt idx="72">
                  <c:v>43971</c:v>
                </c:pt>
                <c:pt idx="73">
                  <c:v>43972</c:v>
                </c:pt>
                <c:pt idx="74">
                  <c:v>43973</c:v>
                </c:pt>
                <c:pt idx="75">
                  <c:v>43974</c:v>
                </c:pt>
                <c:pt idx="76">
                  <c:v>43975</c:v>
                </c:pt>
                <c:pt idx="77">
                  <c:v>43976</c:v>
                </c:pt>
                <c:pt idx="78">
                  <c:v>43977</c:v>
                </c:pt>
                <c:pt idx="79">
                  <c:v>43978</c:v>
                </c:pt>
                <c:pt idx="80">
                  <c:v>43979</c:v>
                </c:pt>
                <c:pt idx="81">
                  <c:v>43980</c:v>
                </c:pt>
                <c:pt idx="82">
                  <c:v>43981</c:v>
                </c:pt>
                <c:pt idx="83">
                  <c:v>43982</c:v>
                </c:pt>
                <c:pt idx="84">
                  <c:v>43983</c:v>
                </c:pt>
                <c:pt idx="85">
                  <c:v>43984</c:v>
                </c:pt>
                <c:pt idx="86">
                  <c:v>43985</c:v>
                </c:pt>
                <c:pt idx="87">
                  <c:v>43986</c:v>
                </c:pt>
                <c:pt idx="88">
                  <c:v>43995</c:v>
                </c:pt>
                <c:pt idx="89">
                  <c:v>43996</c:v>
                </c:pt>
                <c:pt idx="90">
                  <c:v>43997</c:v>
                </c:pt>
                <c:pt idx="91">
                  <c:v>43998</c:v>
                </c:pt>
                <c:pt idx="92">
                  <c:v>43999</c:v>
                </c:pt>
                <c:pt idx="93">
                  <c:v>44000</c:v>
                </c:pt>
                <c:pt idx="94">
                  <c:v>44001</c:v>
                </c:pt>
                <c:pt idx="95">
                  <c:v>44002</c:v>
                </c:pt>
                <c:pt idx="96">
                  <c:v>44003</c:v>
                </c:pt>
                <c:pt idx="97">
                  <c:v>44004</c:v>
                </c:pt>
                <c:pt idx="98">
                  <c:v>44005</c:v>
                </c:pt>
                <c:pt idx="99">
                  <c:v>44006</c:v>
                </c:pt>
                <c:pt idx="100">
                  <c:v>44007</c:v>
                </c:pt>
                <c:pt idx="101">
                  <c:v>44008</c:v>
                </c:pt>
                <c:pt idx="102">
                  <c:v>44009</c:v>
                </c:pt>
                <c:pt idx="103">
                  <c:v>44010</c:v>
                </c:pt>
                <c:pt idx="104">
                  <c:v>44011</c:v>
                </c:pt>
                <c:pt idx="105">
                  <c:v>44012</c:v>
                </c:pt>
                <c:pt idx="106">
                  <c:v>44013</c:v>
                </c:pt>
                <c:pt idx="107">
                  <c:v>44014</c:v>
                </c:pt>
                <c:pt idx="108">
                  <c:v>44015</c:v>
                </c:pt>
                <c:pt idx="109">
                  <c:v>44016</c:v>
                </c:pt>
                <c:pt idx="110">
                  <c:v>44017</c:v>
                </c:pt>
                <c:pt idx="111">
                  <c:v>44018</c:v>
                </c:pt>
                <c:pt idx="112">
                  <c:v>44019</c:v>
                </c:pt>
                <c:pt idx="113">
                  <c:v>44020</c:v>
                </c:pt>
                <c:pt idx="114">
                  <c:v>44021</c:v>
                </c:pt>
                <c:pt idx="115">
                  <c:v>44022</c:v>
                </c:pt>
                <c:pt idx="116">
                  <c:v>44023</c:v>
                </c:pt>
                <c:pt idx="117">
                  <c:v>44024</c:v>
                </c:pt>
                <c:pt idx="118">
                  <c:v>44025</c:v>
                </c:pt>
                <c:pt idx="119">
                  <c:v>44026</c:v>
                </c:pt>
                <c:pt idx="120">
                  <c:v>44027</c:v>
                </c:pt>
                <c:pt idx="121">
                  <c:v>44028</c:v>
                </c:pt>
                <c:pt idx="122">
                  <c:v>44029</c:v>
                </c:pt>
                <c:pt idx="123">
                  <c:v>44030</c:v>
                </c:pt>
                <c:pt idx="124">
                  <c:v>44031</c:v>
                </c:pt>
                <c:pt idx="125">
                  <c:v>44032</c:v>
                </c:pt>
                <c:pt idx="126">
                  <c:v>44033</c:v>
                </c:pt>
                <c:pt idx="127">
                  <c:v>44034</c:v>
                </c:pt>
                <c:pt idx="128">
                  <c:v>44035</c:v>
                </c:pt>
                <c:pt idx="129">
                  <c:v>44036</c:v>
                </c:pt>
                <c:pt idx="130">
                  <c:v>44037</c:v>
                </c:pt>
                <c:pt idx="131">
                  <c:v>44038</c:v>
                </c:pt>
                <c:pt idx="132">
                  <c:v>44039</c:v>
                </c:pt>
                <c:pt idx="133">
                  <c:v>44040</c:v>
                </c:pt>
                <c:pt idx="134">
                  <c:v>44041</c:v>
                </c:pt>
                <c:pt idx="135">
                  <c:v>44042</c:v>
                </c:pt>
                <c:pt idx="136">
                  <c:v>44043</c:v>
                </c:pt>
                <c:pt idx="137">
                  <c:v>44044</c:v>
                </c:pt>
                <c:pt idx="138">
                  <c:v>44045</c:v>
                </c:pt>
                <c:pt idx="139">
                  <c:v>44046</c:v>
                </c:pt>
                <c:pt idx="140">
                  <c:v>44047</c:v>
                </c:pt>
                <c:pt idx="141">
                  <c:v>44048</c:v>
                </c:pt>
                <c:pt idx="142">
                  <c:v>44049</c:v>
                </c:pt>
                <c:pt idx="143">
                  <c:v>44050</c:v>
                </c:pt>
                <c:pt idx="144">
                  <c:v>44051</c:v>
                </c:pt>
                <c:pt idx="145">
                  <c:v>44052</c:v>
                </c:pt>
                <c:pt idx="146">
                  <c:v>44053</c:v>
                </c:pt>
                <c:pt idx="147">
                  <c:v>44054</c:v>
                </c:pt>
                <c:pt idx="148">
                  <c:v>44055</c:v>
                </c:pt>
                <c:pt idx="149">
                  <c:v>44056</c:v>
                </c:pt>
                <c:pt idx="150">
                  <c:v>44057</c:v>
                </c:pt>
                <c:pt idx="151">
                  <c:v>44058</c:v>
                </c:pt>
                <c:pt idx="152">
                  <c:v>44059</c:v>
                </c:pt>
                <c:pt idx="153">
                  <c:v>44060</c:v>
                </c:pt>
                <c:pt idx="154">
                  <c:v>44061</c:v>
                </c:pt>
                <c:pt idx="155">
                  <c:v>44062</c:v>
                </c:pt>
                <c:pt idx="156">
                  <c:v>44063</c:v>
                </c:pt>
                <c:pt idx="157">
                  <c:v>44064</c:v>
                </c:pt>
                <c:pt idx="158">
                  <c:v>44065</c:v>
                </c:pt>
                <c:pt idx="159">
                  <c:v>44066</c:v>
                </c:pt>
                <c:pt idx="160">
                  <c:v>44067</c:v>
                </c:pt>
                <c:pt idx="161">
                  <c:v>44068</c:v>
                </c:pt>
                <c:pt idx="162">
                  <c:v>44069</c:v>
                </c:pt>
                <c:pt idx="163">
                  <c:v>44070</c:v>
                </c:pt>
                <c:pt idx="164">
                  <c:v>44071</c:v>
                </c:pt>
                <c:pt idx="165">
                  <c:v>44072</c:v>
                </c:pt>
                <c:pt idx="166">
                  <c:v>44073</c:v>
                </c:pt>
                <c:pt idx="167">
                  <c:v>44074</c:v>
                </c:pt>
                <c:pt idx="168">
                  <c:v>44075</c:v>
                </c:pt>
                <c:pt idx="169">
                  <c:v>44076</c:v>
                </c:pt>
                <c:pt idx="170">
                  <c:v>44077</c:v>
                </c:pt>
                <c:pt idx="171">
                  <c:v>44078</c:v>
                </c:pt>
                <c:pt idx="172">
                  <c:v>44079</c:v>
                </c:pt>
                <c:pt idx="173">
                  <c:v>44080</c:v>
                </c:pt>
                <c:pt idx="174">
                  <c:v>44081</c:v>
                </c:pt>
                <c:pt idx="175">
                  <c:v>44082</c:v>
                </c:pt>
                <c:pt idx="176">
                  <c:v>44083</c:v>
                </c:pt>
                <c:pt idx="177">
                  <c:v>44084</c:v>
                </c:pt>
              </c:numCache>
            </c:numRef>
          </c:cat>
          <c:val>
            <c:numRef>
              <c:extLst>
                <c:ext xmlns:c15="http://schemas.microsoft.com/office/drawing/2012/chart" uri="{02D57815-91ED-43cb-92C2-25804820EDAC}">
                  <c15:fullRef>
                    <c15:sqref>'Official - RIVM (2)'!$AN$4:$AN$175</c15:sqref>
                  </c15:fullRef>
                </c:ext>
              </c:extLst>
              <c:f>('Official - RIVM (2)'!$AN$15:$AN$102,'Official - RIVM (2)'!$AN$111:$AN$175)</c:f>
              <c:numCache>
                <c:formatCode>General</c:formatCode>
                <c:ptCount val="153"/>
                <c:pt idx="5" formatCode="0.00">
                  <c:v>1.5999999999999999</c:v>
                </c:pt>
                <c:pt idx="6" formatCode="0.00">
                  <c:v>1.5000000000000002</c:v>
                </c:pt>
                <c:pt idx="7" formatCode="0.00">
                  <c:v>1.6666666666666665</c:v>
                </c:pt>
                <c:pt idx="8" formatCode="0.00">
                  <c:v>1.3666666666666667</c:v>
                </c:pt>
                <c:pt idx="9" formatCode="0.00">
                  <c:v>1.2073170731707317</c:v>
                </c:pt>
                <c:pt idx="10" formatCode="0.00">
                  <c:v>1.4141414141414141</c:v>
                </c:pt>
                <c:pt idx="11" formatCode="0.00">
                  <c:v>1.3571428571428572</c:v>
                </c:pt>
                <c:pt idx="12" formatCode="0.00">
                  <c:v>1.2842105263157895</c:v>
                </c:pt>
                <c:pt idx="13" formatCode="0.00">
                  <c:v>1.1926229508196722</c:v>
                </c:pt>
                <c:pt idx="14" formatCode="0.00">
                  <c:v>1.2130584192439864</c:v>
                </c:pt>
                <c:pt idx="15" formatCode="0.00">
                  <c:v>1.15014164305949</c:v>
                </c:pt>
                <c:pt idx="16" formatCode="0.00">
                  <c:v>1.2339901477832511</c:v>
                </c:pt>
                <c:pt idx="17" formatCode="0.00">
                  <c:v>1.1596806387225549</c:v>
                </c:pt>
                <c:pt idx="18" formatCode="0.00">
                  <c:v>1.0998278829604131</c:v>
                </c:pt>
                <c:pt idx="19" formatCode="0.00">
                  <c:v>1.1392801251956182</c:v>
                </c:pt>
                <c:pt idx="20" formatCode="0.00">
                  <c:v>1.0851648351648353</c:v>
                </c:pt>
                <c:pt idx="21" formatCode="0.00">
                  <c:v>1.0848101265822785</c:v>
                </c:pt>
                <c:pt idx="22" formatCode="0.00">
                  <c:v>1.1155192532088682</c:v>
                </c:pt>
                <c:pt idx="23" formatCode="0.00">
                  <c:v>1.0491631799163179</c:v>
                </c:pt>
                <c:pt idx="24" formatCode="0.00">
                  <c:v>1.0518444666001996</c:v>
                </c:pt>
                <c:pt idx="25" formatCode="0.00">
                  <c:v>1.0540284360189573</c:v>
                </c:pt>
                <c:pt idx="26" formatCode="0.00">
                  <c:v>1.0161870503597121</c:v>
                </c:pt>
                <c:pt idx="27" formatCode="0.00">
                  <c:v>1.0353982300884956</c:v>
                </c:pt>
                <c:pt idx="28" formatCode="0.00">
                  <c:v>1.0119658119658119</c:v>
                </c:pt>
                <c:pt idx="29" formatCode="0.00">
                  <c:v>0.97972972972972983</c:v>
                </c:pt>
                <c:pt idx="30" formatCode="0.00">
                  <c:v>0.9905172413793103</c:v>
                </c:pt>
                <c:pt idx="31" formatCode="0.00">
                  <c:v>0.94865100087032206</c:v>
                </c:pt>
                <c:pt idx="32" formatCode="0.00">
                  <c:v>0.98715596330275235</c:v>
                </c:pt>
                <c:pt idx="33" formatCode="0.00">
                  <c:v>0.97211895910780655</c:v>
                </c:pt>
                <c:pt idx="34" formatCode="0.00">
                  <c:v>0.98087954110898679</c:v>
                </c:pt>
                <c:pt idx="35" formatCode="0.00">
                  <c:v>0.96296296296296291</c:v>
                </c:pt>
                <c:pt idx="36" formatCode="0.00">
                  <c:v>0.97874493927125505</c:v>
                </c:pt>
                <c:pt idx="37" formatCode="0.00">
                  <c:v>0.97207859358841775</c:v>
                </c:pt>
                <c:pt idx="38" formatCode="0.00">
                  <c:v>1.021276595744681</c:v>
                </c:pt>
                <c:pt idx="39" formatCode="0.00">
                  <c:v>0.97083333333333333</c:v>
                </c:pt>
                <c:pt idx="40" formatCode="0.00">
                  <c:v>0.97532188841201728</c:v>
                </c:pt>
                <c:pt idx="41" formatCode="0.00">
                  <c:v>0.96699669966996693</c:v>
                </c:pt>
                <c:pt idx="42" formatCode="0.00">
                  <c:v>0.96131968145620017</c:v>
                </c:pt>
                <c:pt idx="43" formatCode="0.00">
                  <c:v>0.99763313609467463</c:v>
                </c:pt>
                <c:pt idx="44" formatCode="0.00">
                  <c:v>0.99288256227757998</c:v>
                </c:pt>
                <c:pt idx="45" formatCode="0.00">
                  <c:v>0.96057347670250903</c:v>
                </c:pt>
                <c:pt idx="46" formatCode="0.00">
                  <c:v>0.95398009950248752</c:v>
                </c:pt>
                <c:pt idx="47" formatCode="0.00">
                  <c:v>0.95176010430247726</c:v>
                </c:pt>
                <c:pt idx="48" formatCode="0.00">
                  <c:v>0.95205479452054798</c:v>
                </c:pt>
                <c:pt idx="49" formatCode="0.00">
                  <c:v>0.97122302158273377</c:v>
                </c:pt>
                <c:pt idx="50" formatCode="0.00">
                  <c:v>0.91407407407407404</c:v>
                </c:pt>
                <c:pt idx="51" formatCode="0.00">
                  <c:v>0.90437601296596437</c:v>
                </c:pt>
                <c:pt idx="52" formatCode="0.00">
                  <c:v>0.93189964157706107</c:v>
                </c:pt>
                <c:pt idx="53" formatCode="0.00">
                  <c:v>0.92499999999999982</c:v>
                </c:pt>
                <c:pt idx="54" formatCode="0.00">
                  <c:v>0.94594594594594605</c:v>
                </c:pt>
                <c:pt idx="55" formatCode="0.00">
                  <c:v>0.92747252747252751</c:v>
                </c:pt>
                <c:pt idx="56" formatCode="0.00">
                  <c:v>0.95734597156398105</c:v>
                </c:pt>
                <c:pt idx="57" formatCode="0.00">
                  <c:v>0.9133663366336634</c:v>
                </c:pt>
                <c:pt idx="58" formatCode="0.00">
                  <c:v>0.98644986449864491</c:v>
                </c:pt>
                <c:pt idx="59" formatCode="0.00">
                  <c:v>0.93956043956043955</c:v>
                </c:pt>
                <c:pt idx="60" formatCode="0.00">
                  <c:v>0.96198830409356728</c:v>
                </c:pt>
                <c:pt idx="61" formatCode="0.00">
                  <c:v>0.95136778115501519</c:v>
                </c:pt>
                <c:pt idx="62" formatCode="0.00">
                  <c:v>0.93610223642172519</c:v>
                </c:pt>
                <c:pt idx="63" formatCode="0.00">
                  <c:v>0.9180887372013653</c:v>
                </c:pt>
                <c:pt idx="64" formatCode="0.00">
                  <c:v>0.99628252788104077</c:v>
                </c:pt>
                <c:pt idx="65" formatCode="0.00">
                  <c:v>0.89925373134328368</c:v>
                </c:pt>
                <c:pt idx="66" formatCode="0.00">
                  <c:v>0.90871369294605797</c:v>
                </c:pt>
                <c:pt idx="67" formatCode="0.00">
                  <c:v>0.92237442922374435</c:v>
                </c:pt>
                <c:pt idx="68" formatCode="0.00">
                  <c:v>0.90099009900990101</c:v>
                </c:pt>
                <c:pt idx="69" formatCode="0.00">
                  <c:v>0.95054945054945061</c:v>
                </c:pt>
                <c:pt idx="70" formatCode="0.00">
                  <c:v>0.89595375722543347</c:v>
                </c:pt>
                <c:pt idx="71" formatCode="0.00">
                  <c:v>0.9096774193548387</c:v>
                </c:pt>
                <c:pt idx="72" formatCode="0.00">
                  <c:v>0.97163120567375894</c:v>
                </c:pt>
                <c:pt idx="73" formatCode="0.00">
                  <c:v>0.91970802919708017</c:v>
                </c:pt>
                <c:pt idx="74" formatCode="0.00">
                  <c:v>0.97619047619047628</c:v>
                </c:pt>
                <c:pt idx="75" formatCode="0.00">
                  <c:v>0.99186991869918684</c:v>
                </c:pt>
                <c:pt idx="76" formatCode="0.00">
                  <c:v>0.97540983606557385</c:v>
                </c:pt>
                <c:pt idx="77" formatCode="0.00">
                  <c:v>1</c:v>
                </c:pt>
                <c:pt idx="78" formatCode="0.00">
                  <c:v>0.99159663865546221</c:v>
                </c:pt>
                <c:pt idx="79" formatCode="0.00">
                  <c:v>0.94915254237288138</c:v>
                </c:pt>
                <c:pt idx="80" formatCode="0.00">
                  <c:v>0.9464285714285714</c:v>
                </c:pt>
                <c:pt idx="81" formatCode="0.00">
                  <c:v>0.91509433962264153</c:v>
                </c:pt>
                <c:pt idx="82" formatCode="0.00">
                  <c:v>0.92783505154639179</c:v>
                </c:pt>
                <c:pt idx="83" formatCode="0.00">
                  <c:v>1.0111111111111111</c:v>
                </c:pt>
                <c:pt idx="84" formatCode="0.00">
                  <c:v>0.91208791208791218</c:v>
                </c:pt>
                <c:pt idx="85" formatCode="0.00">
                  <c:v>0.86746987951807231</c:v>
                </c:pt>
                <c:pt idx="86" formatCode="0.00">
                  <c:v>0.86111111111111105</c:v>
                </c:pt>
                <c:pt idx="87" formatCode="0.00">
                  <c:v>1.0483870967741935</c:v>
                </c:pt>
                <c:pt idx="88" formatCode="0.00">
                  <c:v>0.86046511627906974</c:v>
                </c:pt>
                <c:pt idx="89" formatCode="0.00">
                  <c:v>0.8648648648648648</c:v>
                </c:pt>
                <c:pt idx="90" formatCode="0.00">
                  <c:v>1</c:v>
                </c:pt>
                <c:pt idx="91" formatCode="0.00">
                  <c:v>0.9375</c:v>
                </c:pt>
                <c:pt idx="92" formatCode="0.00">
                  <c:v>0.9</c:v>
                </c:pt>
                <c:pt idx="93" formatCode="0.00">
                  <c:v>1</c:v>
                </c:pt>
                <c:pt idx="94" formatCode="0.00">
                  <c:v>0.88888888888888884</c:v>
                </c:pt>
                <c:pt idx="95" formatCode="0.00">
                  <c:v>1</c:v>
                </c:pt>
                <c:pt idx="96" formatCode="0.00">
                  <c:v>1</c:v>
                </c:pt>
                <c:pt idx="97" formatCode="0.00">
                  <c:v>0.83333333333333337</c:v>
                </c:pt>
                <c:pt idx="98" formatCode="0.00">
                  <c:v>0.9</c:v>
                </c:pt>
                <c:pt idx="99" formatCode="0.00">
                  <c:v>0.88888888888888873</c:v>
                </c:pt>
                <c:pt idx="100" formatCode="0.00">
                  <c:v>0.6875</c:v>
                </c:pt>
                <c:pt idx="101" formatCode="0.00">
                  <c:v>1</c:v>
                </c:pt>
                <c:pt idx="102" formatCode="0.00">
                  <c:v>1.1818181818181819</c:v>
                </c:pt>
                <c:pt idx="103" formatCode="0.00">
                  <c:v>0.84615384615384615</c:v>
                </c:pt>
                <c:pt idx="104" formatCode="0.00">
                  <c:v>1</c:v>
                </c:pt>
                <c:pt idx="105" formatCode="0.00">
                  <c:v>1.0909090909090908</c:v>
                </c:pt>
                <c:pt idx="106" formatCode="0.00">
                  <c:v>1.0833333333333335</c:v>
                </c:pt>
                <c:pt idx="107" formatCode="0.00">
                  <c:v>1</c:v>
                </c:pt>
                <c:pt idx="108" formatCode="0.00">
                  <c:v>1.0769230769230769</c:v>
                </c:pt>
                <c:pt idx="109" formatCode="0.00">
                  <c:v>0.7857142857142857</c:v>
                </c:pt>
                <c:pt idx="110" formatCode="0.00">
                  <c:v>1.0909090909090908</c:v>
                </c:pt>
                <c:pt idx="111" formatCode="0.00">
                  <c:v>0.91666666666666674</c:v>
                </c:pt>
                <c:pt idx="112" formatCode="0.00">
                  <c:v>1.0909090909090908</c:v>
                </c:pt>
                <c:pt idx="113" formatCode="0.00">
                  <c:v>0.75000000000000011</c:v>
                </c:pt>
                <c:pt idx="114" formatCode="0.00">
                  <c:v>1</c:v>
                </c:pt>
                <c:pt idx="115" formatCode="0.00">
                  <c:v>0.77777777777777768</c:v>
                </c:pt>
                <c:pt idx="116" formatCode="0.00">
                  <c:v>1</c:v>
                </c:pt>
                <c:pt idx="117" formatCode="0.00">
                  <c:v>0.8571428571428571</c:v>
                </c:pt>
                <c:pt idx="118" formatCode="0.00">
                  <c:v>1</c:v>
                </c:pt>
                <c:pt idx="119" formatCode="0.00">
                  <c:v>0.83333333333333337</c:v>
                </c:pt>
                <c:pt idx="120" formatCode="0.00">
                  <c:v>1.5999999999999999</c:v>
                </c:pt>
                <c:pt idx="121" formatCode="0.00">
                  <c:v>1</c:v>
                </c:pt>
                <c:pt idx="122" formatCode="0.00">
                  <c:v>1</c:v>
                </c:pt>
                <c:pt idx="123" formatCode="0.00">
                  <c:v>1</c:v>
                </c:pt>
                <c:pt idx="124" formatCode="0.00">
                  <c:v>0.875</c:v>
                </c:pt>
                <c:pt idx="125" formatCode="0.00">
                  <c:v>1.2857142857142858</c:v>
                </c:pt>
                <c:pt idx="126" formatCode="0.00">
                  <c:v>0.77777777777777768</c:v>
                </c:pt>
                <c:pt idx="127" formatCode="0.00">
                  <c:v>1</c:v>
                </c:pt>
                <c:pt idx="128" formatCode="0.00">
                  <c:v>1.1428571428571428</c:v>
                </c:pt>
                <c:pt idx="129" formatCode="0.00">
                  <c:v>0.875</c:v>
                </c:pt>
                <c:pt idx="130" formatCode="0.00">
                  <c:v>1</c:v>
                </c:pt>
                <c:pt idx="131" formatCode="0.00">
                  <c:v>1</c:v>
                </c:pt>
                <c:pt idx="132" formatCode="0.00">
                  <c:v>1.2857142857142858</c:v>
                </c:pt>
                <c:pt idx="133" formatCode="0.00">
                  <c:v>1.2222222222222221</c:v>
                </c:pt>
                <c:pt idx="134" formatCode="0.00">
                  <c:v>0.81818181818181823</c:v>
                </c:pt>
                <c:pt idx="135" formatCode="0.00">
                  <c:v>1</c:v>
                </c:pt>
                <c:pt idx="136" formatCode="0.00">
                  <c:v>1.1111111111111112</c:v>
                </c:pt>
                <c:pt idx="137" formatCode="0.00">
                  <c:v>1</c:v>
                </c:pt>
                <c:pt idx="138" formatCode="0.00">
                  <c:v>0.9</c:v>
                </c:pt>
                <c:pt idx="139" formatCode="0.00">
                  <c:v>0.55555555555555558</c:v>
                </c:pt>
                <c:pt idx="140" formatCode="0.00">
                  <c:v>0.6</c:v>
                </c:pt>
                <c:pt idx="141" formatCode="0.00">
                  <c:v>1.3333333333333333</c:v>
                </c:pt>
                <c:pt idx="142" formatCode="0.00">
                  <c:v>0.75</c:v>
                </c:pt>
                <c:pt idx="143" formatCode="0.00">
                  <c:v>0.66666666666666663</c:v>
                </c:pt>
                <c:pt idx="144" formatCode="0.00">
                  <c:v>1.5</c:v>
                </c:pt>
                <c:pt idx="145" formatCode="0.00">
                  <c:v>1.6666666666666667</c:v>
                </c:pt>
                <c:pt idx="146" formatCode="0.00">
                  <c:v>2</c:v>
                </c:pt>
                <c:pt idx="147" formatCode="0.00">
                  <c:v>1.3</c:v>
                </c:pt>
                <c:pt idx="148" formatCode="0.00">
                  <c:v>1.0769230769230769</c:v>
                </c:pt>
                <c:pt idx="149" formatCode="0.00">
                  <c:v>1.2857142857142858</c:v>
                </c:pt>
                <c:pt idx="150" formatCode="0.00">
                  <c:v>1.2222222222222221</c:v>
                </c:pt>
                <c:pt idx="151" formatCode="0.00">
                  <c:v>1.1818181818181819</c:v>
                </c:pt>
                <c:pt idx="152" formatCode="0.00">
                  <c:v>1</c:v>
                </c:pt>
              </c:numCache>
            </c:numRef>
          </c:val>
          <c:smooth val="1"/>
          <c:extLst>
            <c:ext xmlns:c16="http://schemas.microsoft.com/office/drawing/2014/chart" uri="{C3380CC4-5D6E-409C-BE32-E72D297353CC}">
              <c16:uniqueId val="{00000001-356B-48AF-9A25-15464603D4C0}"/>
            </c:ext>
          </c:extLst>
        </c:ser>
        <c:dLbls>
          <c:showLegendKey val="0"/>
          <c:showVal val="0"/>
          <c:showCatName val="0"/>
          <c:showSerName val="0"/>
          <c:showPercent val="0"/>
          <c:showBubbleSize val="0"/>
        </c:dLbls>
        <c:marker val="1"/>
        <c:smooth val="0"/>
        <c:axId val="842288120"/>
        <c:axId val="842298944"/>
      </c:lineChart>
      <c:catAx>
        <c:axId val="596612160"/>
        <c:scaling>
          <c:orientation val="minMax"/>
        </c:scaling>
        <c:delete val="0"/>
        <c:axPos val="b"/>
        <c:numFmt formatCode="d/m;@" sourceLinked="0"/>
        <c:majorTickMark val="out"/>
        <c:minorTickMark val="none"/>
        <c:tickLblPos val="nextTo"/>
        <c:spPr>
          <a:solidFill>
            <a:srgbClr val="FFE7E7"/>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613144"/>
        <c:crosses val="autoZero"/>
        <c:auto val="1"/>
        <c:lblAlgn val="ctr"/>
        <c:lblOffset val="100"/>
        <c:tickLblSkip val="3"/>
        <c:noMultiLvlLbl val="1"/>
      </c:catAx>
      <c:valAx>
        <c:axId val="596613144"/>
        <c:scaling>
          <c:orientation val="minMax"/>
          <c:max val="0.5"/>
          <c:min val="0"/>
        </c:scaling>
        <c:delete val="0"/>
        <c:axPos val="l"/>
        <c:majorGridlines>
          <c:spPr>
            <a:ln w="9525" cap="flat" cmpd="sng" algn="ctr">
              <a:solidFill>
                <a:schemeClr val="tx1"/>
              </a:solidFill>
              <a:round/>
            </a:ln>
            <a:effectLst/>
          </c:spPr>
        </c:majorGridlines>
        <c:minorGridlines>
          <c:spPr>
            <a:ln w="9525" cap="flat" cmpd="sng" algn="ctr">
              <a:solidFill>
                <a:schemeClr val="bg2">
                  <a:lumMod val="90000"/>
                </a:schemeClr>
              </a:solidFill>
              <a:round/>
            </a:ln>
            <a:effectLst/>
          </c:spPr>
        </c:min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NL"/>
          </a:p>
        </c:txPr>
        <c:crossAx val="596612160"/>
        <c:crosses val="autoZero"/>
        <c:crossBetween val="midCat"/>
        <c:majorUnit val="0.25"/>
        <c:minorUnit val="0.25"/>
      </c:valAx>
      <c:valAx>
        <c:axId val="842298944"/>
        <c:scaling>
          <c:orientation val="minMax"/>
          <c:max val="2"/>
          <c:min val="0"/>
        </c:scaling>
        <c:delete val="0"/>
        <c:axPos val="r"/>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NL"/>
          </a:p>
        </c:txPr>
        <c:crossAx val="842288120"/>
        <c:crosses val="max"/>
        <c:crossBetween val="between"/>
      </c:valAx>
      <c:dateAx>
        <c:axId val="842288120"/>
        <c:scaling>
          <c:orientation val="minMax"/>
        </c:scaling>
        <c:delete val="1"/>
        <c:axPos val="b"/>
        <c:numFmt formatCode="m/d/yyyy" sourceLinked="1"/>
        <c:majorTickMark val="out"/>
        <c:minorTickMark val="none"/>
        <c:tickLblPos val="nextTo"/>
        <c:crossAx val="842298944"/>
        <c:crosses val="autoZero"/>
        <c:auto val="1"/>
        <c:lblOffset val="100"/>
        <c:baseTimeUnit val="days"/>
      </c:dateAx>
      <c:spPr>
        <a:solidFill>
          <a:srgbClr val="FFE7E7"/>
        </a:solidFill>
        <a:ln>
          <a:noFill/>
        </a:ln>
        <a:effectLst/>
      </c:spPr>
    </c:plotArea>
    <c:plotVisOnly val="1"/>
    <c:dispBlanksAs val="gap"/>
    <c:showDLblsOverMax val="0"/>
    <c:extLst/>
  </c:chart>
  <c:spPr>
    <a:solidFill>
      <a:srgbClr val="FFE7E7"/>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0.21750722222222221"/>
          <c:y val="1.9380694444444443E-2"/>
          <c:w val="0.73267611111111108"/>
          <c:h val="0.88706916666666669"/>
        </c:manualLayout>
      </c:layout>
      <c:barChart>
        <c:barDir val="col"/>
        <c:grouping val="stacked"/>
        <c:varyColors val="0"/>
        <c:ser>
          <c:idx val="0"/>
          <c:order val="1"/>
          <c:tx>
            <c:strRef>
              <c:f>'Official - RIVM (2)'!$U$3</c:f>
              <c:strCache>
                <c:ptCount val="1"/>
                <c:pt idx="0">
                  <c:v> Reported before this week</c:v>
                </c:pt>
              </c:strCache>
            </c:strRef>
          </c:tx>
          <c:spPr>
            <a:solidFill>
              <a:schemeClr val="accent2">
                <a:lumMod val="40000"/>
                <a:lumOff val="60000"/>
              </a:schemeClr>
            </a:solidFill>
            <a:ln>
              <a:noFill/>
            </a:ln>
            <a:effectLst/>
          </c:spPr>
          <c:invertIfNegative val="0"/>
          <c:cat>
            <c:strLit>
              <c:ptCount val="49"/>
              <c:pt idx="0">
                <c:v>16/07/2020</c:v>
              </c:pt>
              <c:pt idx="1">
                <c:v>17/07/2020</c:v>
              </c:pt>
              <c:pt idx="2">
                <c:v>18/07/2020</c:v>
              </c:pt>
              <c:pt idx="3">
                <c:v>19/07/2020</c:v>
              </c:pt>
              <c:pt idx="4">
                <c:v>20/07/2020</c:v>
              </c:pt>
              <c:pt idx="5">
                <c:v>21/07/2020</c:v>
              </c:pt>
              <c:pt idx="6">
                <c:v>22/07/2020</c:v>
              </c:pt>
              <c:pt idx="7">
                <c:v>23/07/2020</c:v>
              </c:pt>
              <c:pt idx="8">
                <c:v>24/07/2020</c:v>
              </c:pt>
              <c:pt idx="9">
                <c:v>25/07/2020</c:v>
              </c:pt>
              <c:pt idx="10">
                <c:v>26/07/2020</c:v>
              </c:pt>
              <c:pt idx="11">
                <c:v>27/07/2020</c:v>
              </c:pt>
              <c:pt idx="12">
                <c:v>28/07/2020</c:v>
              </c:pt>
              <c:pt idx="13">
                <c:v>29/07/2020</c:v>
              </c:pt>
              <c:pt idx="14">
                <c:v>30/07/2020</c:v>
              </c:pt>
              <c:pt idx="15">
                <c:v>31/07/2020</c:v>
              </c:pt>
              <c:pt idx="16">
                <c:v>01/08/2020</c:v>
              </c:pt>
              <c:pt idx="17">
                <c:v>02/08/2020</c:v>
              </c:pt>
              <c:pt idx="18">
                <c:v>03/08/2020</c:v>
              </c:pt>
              <c:pt idx="19">
                <c:v>04/08/2020</c:v>
              </c:pt>
              <c:pt idx="20">
                <c:v>05/08/2020</c:v>
              </c:pt>
              <c:pt idx="21">
                <c:v>06/08/2020</c:v>
              </c:pt>
              <c:pt idx="22">
                <c:v>07/08/2020</c:v>
              </c:pt>
              <c:pt idx="23">
                <c:v>08/08/2020</c:v>
              </c:pt>
              <c:pt idx="24">
                <c:v>09/08/2020</c:v>
              </c:pt>
              <c:pt idx="25">
                <c:v>10/08/2020</c:v>
              </c:pt>
              <c:pt idx="26">
                <c:v>11/08/2020</c:v>
              </c:pt>
              <c:pt idx="27">
                <c:v>12/08/2020</c:v>
              </c:pt>
              <c:pt idx="28">
                <c:v>13/08/2020</c:v>
              </c:pt>
              <c:pt idx="29">
                <c:v>14/08/2020</c:v>
              </c:pt>
              <c:pt idx="30">
                <c:v>15/08/2020</c:v>
              </c:pt>
              <c:pt idx="31">
                <c:v>16/08/2020</c:v>
              </c:pt>
              <c:pt idx="32">
                <c:v>17/08/2020</c:v>
              </c:pt>
              <c:pt idx="33">
                <c:v>18/08/2020</c:v>
              </c:pt>
              <c:pt idx="34">
                <c:v>19/08/2020</c:v>
              </c:pt>
              <c:pt idx="35">
                <c:v>20/08/2020</c:v>
              </c:pt>
              <c:pt idx="36">
                <c:v>21/08/2020</c:v>
              </c:pt>
              <c:pt idx="37">
                <c:v>22/08/2020</c:v>
              </c:pt>
              <c:pt idx="38">
                <c:v>23/08/2020</c:v>
              </c:pt>
              <c:pt idx="39">
                <c:v>24/08/2020</c:v>
              </c:pt>
              <c:pt idx="40">
                <c:v>25/08/2020</c:v>
              </c:pt>
              <c:pt idx="41">
                <c:v>26/08/2020</c:v>
              </c:pt>
              <c:pt idx="42">
                <c:v>27/08/2020</c:v>
              </c:pt>
              <c:pt idx="43">
                <c:v>28/08/2020</c:v>
              </c:pt>
              <c:pt idx="44">
                <c:v>29/08/2020</c:v>
              </c:pt>
              <c:pt idx="45">
                <c:v>30/08/2020</c:v>
              </c:pt>
              <c:pt idx="46">
                <c:v>31/08/2020</c:v>
              </c:pt>
              <c:pt idx="47">
                <c:v>01/09/2020</c:v>
              </c:pt>
              <c:pt idx="48">
                <c:v>02/09/2020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(2)'!$U$4:$U$200</c15:sqref>
                  </c15:fullRef>
                </c:ext>
              </c:extLst>
              <c:f>'Official - RIVM (2)'!$U$144:$U$192</c:f>
              <c:numCache>
                <c:formatCode>General</c:formatCode>
                <c:ptCount val="49"/>
                <c:pt idx="0">
                  <c:v>0</c:v>
                </c:pt>
                <c:pt idx="1">
                  <c:v>3</c:v>
                </c:pt>
                <c:pt idx="2">
                  <c:v>3</c:v>
                </c:pt>
                <c:pt idx="3">
                  <c:v>4</c:v>
                </c:pt>
                <c:pt idx="4">
                  <c:v>2</c:v>
                </c:pt>
                <c:pt idx="5">
                  <c:v>1</c:v>
                </c:pt>
                <c:pt idx="6">
                  <c:v>3</c:v>
                </c:pt>
                <c:pt idx="7">
                  <c:v>7</c:v>
                </c:pt>
                <c:pt idx="8">
                  <c:v>3</c:v>
                </c:pt>
                <c:pt idx="9">
                  <c:v>5</c:v>
                </c:pt>
                <c:pt idx="10">
                  <c:v>2</c:v>
                </c:pt>
                <c:pt idx="11">
                  <c:v>4</c:v>
                </c:pt>
                <c:pt idx="12">
                  <c:v>6</c:v>
                </c:pt>
                <c:pt idx="13">
                  <c:v>4</c:v>
                </c:pt>
                <c:pt idx="14">
                  <c:v>12</c:v>
                </c:pt>
                <c:pt idx="15">
                  <c:v>9</c:v>
                </c:pt>
                <c:pt idx="16">
                  <c:v>4</c:v>
                </c:pt>
                <c:pt idx="17">
                  <c:v>3</c:v>
                </c:pt>
                <c:pt idx="18">
                  <c:v>9</c:v>
                </c:pt>
                <c:pt idx="19">
                  <c:v>2</c:v>
                </c:pt>
                <c:pt idx="20">
                  <c:v>6</c:v>
                </c:pt>
                <c:pt idx="21">
                  <c:v>5</c:v>
                </c:pt>
                <c:pt idx="22">
                  <c:v>9</c:v>
                </c:pt>
                <c:pt idx="23">
                  <c:v>11</c:v>
                </c:pt>
                <c:pt idx="24">
                  <c:v>13</c:v>
                </c:pt>
                <c:pt idx="25">
                  <c:v>14</c:v>
                </c:pt>
                <c:pt idx="26">
                  <c:v>6</c:v>
                </c:pt>
                <c:pt idx="27">
                  <c:v>10</c:v>
                </c:pt>
                <c:pt idx="28">
                  <c:v>9</c:v>
                </c:pt>
                <c:pt idx="29">
                  <c:v>8</c:v>
                </c:pt>
                <c:pt idx="30">
                  <c:v>8</c:v>
                </c:pt>
                <c:pt idx="31">
                  <c:v>9</c:v>
                </c:pt>
                <c:pt idx="32">
                  <c:v>8</c:v>
                </c:pt>
                <c:pt idx="33">
                  <c:v>6</c:v>
                </c:pt>
                <c:pt idx="34">
                  <c:v>1</c:v>
                </c:pt>
                <c:pt idx="35">
                  <c:v>6</c:v>
                </c:pt>
                <c:pt idx="36">
                  <c:v>4</c:v>
                </c:pt>
                <c:pt idx="37">
                  <c:v>6</c:v>
                </c:pt>
                <c:pt idx="38">
                  <c:v>1</c:v>
                </c:pt>
                <c:pt idx="39">
                  <c:v>0</c:v>
                </c:pt>
                <c:pt idx="40">
                  <c:v>0</c:v>
                </c:pt>
                <c:pt idx="41">
                  <c:v>0</c:v>
                </c:pt>
                <c:pt idx="42">
                  <c:v>0</c:v>
                </c:pt>
                <c:pt idx="43">
                  <c:v>0</c:v>
                </c:pt>
                <c:pt idx="44">
                  <c:v>0</c:v>
                </c:pt>
                <c:pt idx="45">
                  <c:v>0</c:v>
                </c:pt>
                <c:pt idx="46">
                  <c:v>0</c:v>
                </c:pt>
                <c:pt idx="47">
                  <c:v>0</c:v>
                </c:pt>
              </c:numCache>
            </c:numRef>
          </c:val>
          <c:extLst>
            <c:ext xmlns:c15="http://schemas.microsoft.com/office/drawing/2012/chart" uri="{02D57815-91ED-43cb-92C2-25804820EDAC}">
              <c15:categoryFilterExceptions>
                <c15:categoryFilterException>
                  <c15:sqref>'Official - RIVM (2)'!$U$33</c15:sqref>
                  <c15:spPr xmlns:c15="http://schemas.microsoft.com/office/drawing/2012/chart">
                    <a:solidFill>
                      <a:schemeClr val="accent2">
                        <a:lumMod val="40000"/>
                        <a:lumOff val="60000"/>
                      </a:schemeClr>
                    </a:solidFill>
                    <a:ln>
                      <a:noFill/>
                    </a:ln>
                    <a:effectLst/>
                  </c15:spPr>
                  <c15:invertIfNegative val="0"/>
                  <c15:bubble3D val="0"/>
                </c15:categoryFilterException>
              </c15:categoryFilterExceptions>
            </c:ext>
            <c:ext xmlns:c16="http://schemas.microsoft.com/office/drawing/2014/chart" uri="{C3380CC4-5D6E-409C-BE32-E72D297353CC}">
              <c16:uniqueId val="{00000000-E765-4DA0-8747-736FB695AF50}"/>
            </c:ext>
          </c:extLst>
        </c:ser>
        <c:ser>
          <c:idx val="2"/>
          <c:order val="2"/>
          <c:tx>
            <c:strRef>
              <c:f>'Official - RIVM (2)'!$T$3</c:f>
              <c:strCache>
                <c:ptCount val="1"/>
                <c:pt idx="0">
                  <c:v> Added this week</c:v>
                </c:pt>
              </c:strCache>
            </c:strRef>
          </c:tx>
          <c:spPr>
            <a:solidFill>
              <a:schemeClr val="accent2">
                <a:lumMod val="75000"/>
              </a:schemeClr>
            </a:solidFill>
            <a:ln>
              <a:noFill/>
            </a:ln>
            <a:effectLst/>
          </c:spPr>
          <c:invertIfNegative val="0"/>
          <c:cat>
            <c:strLit>
              <c:ptCount val="49"/>
              <c:pt idx="0">
                <c:v>16/07/2020</c:v>
              </c:pt>
              <c:pt idx="1">
                <c:v>17/07/2020</c:v>
              </c:pt>
              <c:pt idx="2">
                <c:v>18/07/2020</c:v>
              </c:pt>
              <c:pt idx="3">
                <c:v>19/07/2020</c:v>
              </c:pt>
              <c:pt idx="4">
                <c:v>20/07/2020</c:v>
              </c:pt>
              <c:pt idx="5">
                <c:v>21/07/2020</c:v>
              </c:pt>
              <c:pt idx="6">
                <c:v>22/07/2020</c:v>
              </c:pt>
              <c:pt idx="7">
                <c:v>23/07/2020</c:v>
              </c:pt>
              <c:pt idx="8">
                <c:v>24/07/2020</c:v>
              </c:pt>
              <c:pt idx="9">
                <c:v>25/07/2020</c:v>
              </c:pt>
              <c:pt idx="10">
                <c:v>26/07/2020</c:v>
              </c:pt>
              <c:pt idx="11">
                <c:v>27/07/2020</c:v>
              </c:pt>
              <c:pt idx="12">
                <c:v>28/07/2020</c:v>
              </c:pt>
              <c:pt idx="13">
                <c:v>29/07/2020</c:v>
              </c:pt>
              <c:pt idx="14">
                <c:v>30/07/2020</c:v>
              </c:pt>
              <c:pt idx="15">
                <c:v>31/07/2020</c:v>
              </c:pt>
              <c:pt idx="16">
                <c:v>01/08/2020</c:v>
              </c:pt>
              <c:pt idx="17">
                <c:v>02/08/2020</c:v>
              </c:pt>
              <c:pt idx="18">
                <c:v>03/08/2020</c:v>
              </c:pt>
              <c:pt idx="19">
                <c:v>04/08/2020</c:v>
              </c:pt>
              <c:pt idx="20">
                <c:v>05/08/2020</c:v>
              </c:pt>
              <c:pt idx="21">
                <c:v>06/08/2020</c:v>
              </c:pt>
              <c:pt idx="22">
                <c:v>07/08/2020</c:v>
              </c:pt>
              <c:pt idx="23">
                <c:v>08/08/2020</c:v>
              </c:pt>
              <c:pt idx="24">
                <c:v>09/08/2020</c:v>
              </c:pt>
              <c:pt idx="25">
                <c:v>10/08/2020</c:v>
              </c:pt>
              <c:pt idx="26">
                <c:v>11/08/2020</c:v>
              </c:pt>
              <c:pt idx="27">
                <c:v>12/08/2020</c:v>
              </c:pt>
              <c:pt idx="28">
                <c:v>13/08/2020</c:v>
              </c:pt>
              <c:pt idx="29">
                <c:v>14/08/2020</c:v>
              </c:pt>
              <c:pt idx="30">
                <c:v>15/08/2020</c:v>
              </c:pt>
              <c:pt idx="31">
                <c:v>16/08/2020</c:v>
              </c:pt>
              <c:pt idx="32">
                <c:v>17/08/2020</c:v>
              </c:pt>
              <c:pt idx="33">
                <c:v>18/08/2020</c:v>
              </c:pt>
              <c:pt idx="34">
                <c:v>19/08/2020</c:v>
              </c:pt>
              <c:pt idx="35">
                <c:v>20/08/2020</c:v>
              </c:pt>
              <c:pt idx="36">
                <c:v>21/08/2020</c:v>
              </c:pt>
              <c:pt idx="37">
                <c:v>22/08/2020</c:v>
              </c:pt>
              <c:pt idx="38">
                <c:v>23/08/2020</c:v>
              </c:pt>
              <c:pt idx="39">
                <c:v>24/08/2020</c:v>
              </c:pt>
              <c:pt idx="40">
                <c:v>25/08/2020</c:v>
              </c:pt>
              <c:pt idx="41">
                <c:v>26/08/2020</c:v>
              </c:pt>
              <c:pt idx="42">
                <c:v>27/08/2020</c:v>
              </c:pt>
              <c:pt idx="43">
                <c:v>28/08/2020</c:v>
              </c:pt>
              <c:pt idx="44">
                <c:v>29/08/2020</c:v>
              </c:pt>
              <c:pt idx="45">
                <c:v>30/08/2020</c:v>
              </c:pt>
              <c:pt idx="46">
                <c:v>31/08/2020</c:v>
              </c:pt>
              <c:pt idx="47">
                <c:v>01/09/2020</c:v>
              </c:pt>
              <c:pt idx="48">
                <c:v>02/09/2020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(2)'!$T$4:$T$200</c15:sqref>
                  </c15:fullRef>
                </c:ext>
              </c:extLst>
              <c:f>'Official - RIVM (2)'!$T$144:$T$192</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0</c:v>
                </c:pt>
                <c:pt idx="24">
                  <c:v>0</c:v>
                </c:pt>
                <c:pt idx="25">
                  <c:v>0</c:v>
                </c:pt>
                <c:pt idx="26">
                  <c:v>0</c:v>
                </c:pt>
                <c:pt idx="27">
                  <c:v>1</c:v>
                </c:pt>
                <c:pt idx="28">
                  <c:v>0</c:v>
                </c:pt>
                <c:pt idx="29">
                  <c:v>2</c:v>
                </c:pt>
                <c:pt idx="30">
                  <c:v>0</c:v>
                </c:pt>
                <c:pt idx="31">
                  <c:v>1</c:v>
                </c:pt>
                <c:pt idx="32">
                  <c:v>2</c:v>
                </c:pt>
                <c:pt idx="33">
                  <c:v>0</c:v>
                </c:pt>
                <c:pt idx="34">
                  <c:v>1</c:v>
                </c:pt>
                <c:pt idx="35">
                  <c:v>1</c:v>
                </c:pt>
                <c:pt idx="36">
                  <c:v>2</c:v>
                </c:pt>
                <c:pt idx="37">
                  <c:v>3</c:v>
                </c:pt>
                <c:pt idx="38">
                  <c:v>0</c:v>
                </c:pt>
                <c:pt idx="39">
                  <c:v>5</c:v>
                </c:pt>
                <c:pt idx="40">
                  <c:v>8</c:v>
                </c:pt>
                <c:pt idx="41">
                  <c:v>5</c:v>
                </c:pt>
                <c:pt idx="42">
                  <c:v>3</c:v>
                </c:pt>
                <c:pt idx="43">
                  <c:v>3</c:v>
                </c:pt>
                <c:pt idx="44">
                  <c:v>1</c:v>
                </c:pt>
                <c:pt idx="45">
                  <c:v>2</c:v>
                </c:pt>
                <c:pt idx="46">
                  <c:v>0</c:v>
                </c:pt>
                <c:pt idx="47">
                  <c:v>0</c:v>
                </c:pt>
              </c:numCache>
            </c:numRef>
          </c:val>
          <c:extLst>
            <c:ext xmlns:c16="http://schemas.microsoft.com/office/drawing/2014/chart" uri="{C3380CC4-5D6E-409C-BE32-E72D297353CC}">
              <c16:uniqueId val="{00000001-E765-4DA0-8747-736FB695AF50}"/>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 (2)'!$Y$3</c:f>
              <c:strCache>
                <c:ptCount val="1"/>
                <c:pt idx="0">
                  <c:v> 7 day moving average</c:v>
                </c:pt>
              </c:strCache>
            </c:strRef>
          </c:tx>
          <c:spPr>
            <a:ln w="44450" cap="rnd">
              <a:solidFill>
                <a:schemeClr val="accent2">
                  <a:lumMod val="50000"/>
                </a:schemeClr>
              </a:solidFill>
              <a:round/>
            </a:ln>
            <a:effectLst/>
          </c:spPr>
          <c:marker>
            <c:symbol val="none"/>
          </c:marker>
          <c:cat>
            <c:numRef>
              <c:extLst>
                <c:ext xmlns:c15="http://schemas.microsoft.com/office/drawing/2012/chart" uri="{02D57815-91ED-43cb-92C2-25804820EDAC}">
                  <c15:fullRef>
                    <c15:sqref>'Official - RIVM (2)'!$C$4:$C$200</c15:sqref>
                  </c15:fullRef>
                </c:ext>
              </c:extLst>
              <c:f>'Official - RIVM (2)'!$C$144:$C$192</c:f>
              <c:numCache>
                <c:formatCode>m/d/yyyy</c:formatCode>
                <c:ptCount val="49"/>
                <c:pt idx="0">
                  <c:v>44028</c:v>
                </c:pt>
                <c:pt idx="1">
                  <c:v>44029</c:v>
                </c:pt>
                <c:pt idx="2">
                  <c:v>44030</c:v>
                </c:pt>
                <c:pt idx="3">
                  <c:v>44031</c:v>
                </c:pt>
                <c:pt idx="4">
                  <c:v>44032</c:v>
                </c:pt>
                <c:pt idx="5">
                  <c:v>44033</c:v>
                </c:pt>
                <c:pt idx="6">
                  <c:v>44034</c:v>
                </c:pt>
                <c:pt idx="7">
                  <c:v>44035</c:v>
                </c:pt>
                <c:pt idx="8">
                  <c:v>44036</c:v>
                </c:pt>
                <c:pt idx="9">
                  <c:v>44037</c:v>
                </c:pt>
                <c:pt idx="10">
                  <c:v>44038</c:v>
                </c:pt>
                <c:pt idx="11">
                  <c:v>44039</c:v>
                </c:pt>
                <c:pt idx="12">
                  <c:v>44040</c:v>
                </c:pt>
                <c:pt idx="13">
                  <c:v>44041</c:v>
                </c:pt>
                <c:pt idx="14">
                  <c:v>44042</c:v>
                </c:pt>
                <c:pt idx="15">
                  <c:v>44043</c:v>
                </c:pt>
                <c:pt idx="16">
                  <c:v>44044</c:v>
                </c:pt>
                <c:pt idx="17">
                  <c:v>44045</c:v>
                </c:pt>
                <c:pt idx="18">
                  <c:v>44046</c:v>
                </c:pt>
                <c:pt idx="19">
                  <c:v>44047</c:v>
                </c:pt>
                <c:pt idx="20">
                  <c:v>44048</c:v>
                </c:pt>
                <c:pt idx="21">
                  <c:v>44049</c:v>
                </c:pt>
                <c:pt idx="22">
                  <c:v>44050</c:v>
                </c:pt>
                <c:pt idx="23">
                  <c:v>44051</c:v>
                </c:pt>
                <c:pt idx="24">
                  <c:v>44052</c:v>
                </c:pt>
                <c:pt idx="25">
                  <c:v>44053</c:v>
                </c:pt>
                <c:pt idx="26">
                  <c:v>44054</c:v>
                </c:pt>
                <c:pt idx="27">
                  <c:v>44055</c:v>
                </c:pt>
                <c:pt idx="28">
                  <c:v>44056</c:v>
                </c:pt>
                <c:pt idx="29">
                  <c:v>44057</c:v>
                </c:pt>
                <c:pt idx="30">
                  <c:v>44058</c:v>
                </c:pt>
                <c:pt idx="31">
                  <c:v>44059</c:v>
                </c:pt>
                <c:pt idx="32">
                  <c:v>44060</c:v>
                </c:pt>
                <c:pt idx="33">
                  <c:v>44061</c:v>
                </c:pt>
                <c:pt idx="34">
                  <c:v>44062</c:v>
                </c:pt>
                <c:pt idx="35">
                  <c:v>44063</c:v>
                </c:pt>
                <c:pt idx="36">
                  <c:v>44064</c:v>
                </c:pt>
                <c:pt idx="37">
                  <c:v>44065</c:v>
                </c:pt>
                <c:pt idx="38">
                  <c:v>44066</c:v>
                </c:pt>
                <c:pt idx="39">
                  <c:v>44067</c:v>
                </c:pt>
                <c:pt idx="40">
                  <c:v>44068</c:v>
                </c:pt>
                <c:pt idx="41">
                  <c:v>44069</c:v>
                </c:pt>
                <c:pt idx="42">
                  <c:v>44070</c:v>
                </c:pt>
                <c:pt idx="43">
                  <c:v>44071</c:v>
                </c:pt>
                <c:pt idx="44">
                  <c:v>44072</c:v>
                </c:pt>
                <c:pt idx="45">
                  <c:v>44073</c:v>
                </c:pt>
                <c:pt idx="46">
                  <c:v>44074</c:v>
                </c:pt>
                <c:pt idx="47">
                  <c:v>44075</c:v>
                </c:pt>
                <c:pt idx="48">
                  <c:v>44076</c:v>
                </c:pt>
                <c:pt idx="49">
                  <c:v>44077</c:v>
                </c:pt>
                <c:pt idx="50">
                  <c:v>44078</c:v>
                </c:pt>
                <c:pt idx="51">
                  <c:v>44079</c:v>
                </c:pt>
                <c:pt idx="52">
                  <c:v>44080</c:v>
                </c:pt>
                <c:pt idx="53">
                  <c:v>44081</c:v>
                </c:pt>
                <c:pt idx="54">
                  <c:v>44082</c:v>
                </c:pt>
                <c:pt idx="55">
                  <c:v>44083</c:v>
                </c:pt>
                <c:pt idx="56">
                  <c:v>44084</c:v>
                </c:pt>
              </c:numCache>
            </c:numRef>
          </c:cat>
          <c:val>
            <c:numRef>
              <c:extLst>
                <c:ext xmlns:c15="http://schemas.microsoft.com/office/drawing/2012/chart" uri="{02D57815-91ED-43cb-92C2-25804820EDAC}">
                  <c15:fullRef>
                    <c15:sqref>'Official - RIVM (2)'!$Y$4:$Y$182</c15:sqref>
                  </c15:fullRef>
                </c:ext>
              </c:extLst>
              <c:f>'Official - RIVM (2)'!$Y$144:$Y$182</c:f>
              <c:numCache>
                <c:formatCode>0</c:formatCode>
                <c:ptCount val="39"/>
                <c:pt idx="0">
                  <c:v>1.1428571428571428</c:v>
                </c:pt>
                <c:pt idx="1">
                  <c:v>1.4285714285714286</c:v>
                </c:pt>
                <c:pt idx="2">
                  <c:v>1.8571428571428572</c:v>
                </c:pt>
                <c:pt idx="3">
                  <c:v>2.2857142857142856</c:v>
                </c:pt>
                <c:pt idx="4">
                  <c:v>2</c:v>
                </c:pt>
                <c:pt idx="5">
                  <c:v>2</c:v>
                </c:pt>
                <c:pt idx="6">
                  <c:v>2.2857142857142856</c:v>
                </c:pt>
                <c:pt idx="7">
                  <c:v>3.2857142857142856</c:v>
                </c:pt>
                <c:pt idx="8">
                  <c:v>3.2857142857142856</c:v>
                </c:pt>
                <c:pt idx="9">
                  <c:v>3.5714285714285716</c:v>
                </c:pt>
                <c:pt idx="10">
                  <c:v>3.2857142857142856</c:v>
                </c:pt>
                <c:pt idx="11">
                  <c:v>3.5714285714285716</c:v>
                </c:pt>
                <c:pt idx="12">
                  <c:v>4.2857142857142856</c:v>
                </c:pt>
                <c:pt idx="13">
                  <c:v>4.4285714285714288</c:v>
                </c:pt>
                <c:pt idx="14">
                  <c:v>5.1428571428571432</c:v>
                </c:pt>
                <c:pt idx="15">
                  <c:v>6</c:v>
                </c:pt>
                <c:pt idx="16">
                  <c:v>5.8571428571428568</c:v>
                </c:pt>
                <c:pt idx="17">
                  <c:v>6</c:v>
                </c:pt>
                <c:pt idx="18">
                  <c:v>6.7142857142857144</c:v>
                </c:pt>
                <c:pt idx="19">
                  <c:v>6.1428571428571432</c:v>
                </c:pt>
                <c:pt idx="20">
                  <c:v>6.4285714285714288</c:v>
                </c:pt>
                <c:pt idx="21">
                  <c:v>5.4285714285714288</c:v>
                </c:pt>
                <c:pt idx="22">
                  <c:v>5.5714285714285712</c:v>
                </c:pt>
                <c:pt idx="23">
                  <c:v>6.5714285714285712</c:v>
                </c:pt>
                <c:pt idx="24">
                  <c:v>8</c:v>
                </c:pt>
                <c:pt idx="25">
                  <c:v>8.7142857142857135</c:v>
                </c:pt>
                <c:pt idx="26">
                  <c:v>9.2857142857142865</c:v>
                </c:pt>
                <c:pt idx="27">
                  <c:v>10</c:v>
                </c:pt>
                <c:pt idx="28">
                  <c:v>10.571428571428571</c:v>
                </c:pt>
                <c:pt idx="29">
                  <c:v>10.571428571428571</c:v>
                </c:pt>
                <c:pt idx="30">
                  <c:v>10.142857142857142</c:v>
                </c:pt>
                <c:pt idx="31">
                  <c:v>9.7142857142857135</c:v>
                </c:pt>
                <c:pt idx="32">
                  <c:v>9.1428571428571423</c:v>
                </c:pt>
                <c:pt idx="33">
                  <c:v>9.1428571428571423</c:v>
                </c:pt>
                <c:pt idx="34">
                  <c:v>7.8571428571428568</c:v>
                </c:pt>
                <c:pt idx="35">
                  <c:v>7.5714285714285712</c:v>
                </c:pt>
                <c:pt idx="36">
                  <c:v>7</c:v>
                </c:pt>
                <c:pt idx="37">
                  <c:v>7.1428571428571432</c:v>
                </c:pt>
                <c:pt idx="38">
                  <c:v>5.8571428571428568</c:v>
                </c:pt>
              </c:numCache>
            </c:numRef>
          </c:val>
          <c:smooth val="0"/>
          <c:extLst>
            <c:ext xmlns:c16="http://schemas.microsoft.com/office/drawing/2014/chart" uri="{C3380CC4-5D6E-409C-BE32-E72D297353CC}">
              <c16:uniqueId val="{00000002-E765-4DA0-8747-736FB695AF50}"/>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4"/>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50800" cap="flat" cmpd="sng" algn="ctr">
      <a:solidFill>
        <a:schemeClr val="tx1"/>
      </a:solidFill>
      <a:round/>
    </a:ln>
    <a:effectLst/>
  </c:spPr>
  <c:txPr>
    <a:bodyPr/>
    <a:lstStyle/>
    <a:p>
      <a:pPr>
        <a:defRPr sz="1800" b="1"/>
      </a:pPr>
      <a:endParaRPr lang="en-NL"/>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barChart>
        <c:barDir val="col"/>
        <c:grouping val="stacked"/>
        <c:varyColors val="0"/>
        <c:ser>
          <c:idx val="0"/>
          <c:order val="1"/>
          <c:tx>
            <c:strRef>
              <c:f>'Official - RIVM (2)'!$AG$3</c:f>
              <c:strCache>
                <c:ptCount val="1"/>
                <c:pt idx="0">
                  <c:v> Reported before this week</c:v>
                </c:pt>
              </c:strCache>
            </c:strRef>
          </c:tx>
          <c:spPr>
            <a:solidFill>
              <a:srgbClr val="FF0000">
                <a:alpha val="15000"/>
              </a:srgbClr>
            </a:solidFill>
            <a:ln>
              <a:noFill/>
            </a:ln>
            <a:effectLst/>
          </c:spPr>
          <c:invertIfNegative val="0"/>
          <c:cat>
            <c:strLit>
              <c:ptCount val="49"/>
              <c:pt idx="0">
                <c:v>16/07/2020</c:v>
              </c:pt>
              <c:pt idx="1">
                <c:v>17/07/2020</c:v>
              </c:pt>
              <c:pt idx="2">
                <c:v>18/07/2020</c:v>
              </c:pt>
              <c:pt idx="3">
                <c:v>19/07/2020</c:v>
              </c:pt>
              <c:pt idx="4">
                <c:v>20/07/2020</c:v>
              </c:pt>
              <c:pt idx="5">
                <c:v>21/07/2020</c:v>
              </c:pt>
              <c:pt idx="6">
                <c:v>22/07/2020</c:v>
              </c:pt>
              <c:pt idx="7">
                <c:v>23/07/2020</c:v>
              </c:pt>
              <c:pt idx="8">
                <c:v>24/07/2020</c:v>
              </c:pt>
              <c:pt idx="9">
                <c:v>25/07/2020</c:v>
              </c:pt>
              <c:pt idx="10">
                <c:v>26/07/2020</c:v>
              </c:pt>
              <c:pt idx="11">
                <c:v>27/07/2020</c:v>
              </c:pt>
              <c:pt idx="12">
                <c:v>28/07/2020</c:v>
              </c:pt>
              <c:pt idx="13">
                <c:v>29/07/2020</c:v>
              </c:pt>
              <c:pt idx="14">
                <c:v>30/07/2020</c:v>
              </c:pt>
              <c:pt idx="15">
                <c:v>31/07/2020</c:v>
              </c:pt>
              <c:pt idx="16">
                <c:v>01/08/2020</c:v>
              </c:pt>
              <c:pt idx="17">
                <c:v>02/08/2020</c:v>
              </c:pt>
              <c:pt idx="18">
                <c:v>03/08/2020</c:v>
              </c:pt>
              <c:pt idx="19">
                <c:v>04/08/2020</c:v>
              </c:pt>
              <c:pt idx="20">
                <c:v>05/08/2020</c:v>
              </c:pt>
              <c:pt idx="21">
                <c:v>06/08/2020</c:v>
              </c:pt>
              <c:pt idx="22">
                <c:v>07/08/2020</c:v>
              </c:pt>
              <c:pt idx="23">
                <c:v>08/08/2020</c:v>
              </c:pt>
              <c:pt idx="24">
                <c:v>09/08/2020</c:v>
              </c:pt>
              <c:pt idx="25">
                <c:v>10/08/2020</c:v>
              </c:pt>
              <c:pt idx="26">
                <c:v>11/08/2020</c:v>
              </c:pt>
              <c:pt idx="27">
                <c:v>12/08/2020</c:v>
              </c:pt>
              <c:pt idx="28">
                <c:v>13/08/2020</c:v>
              </c:pt>
              <c:pt idx="29">
                <c:v>14/08/2020</c:v>
              </c:pt>
              <c:pt idx="30">
                <c:v>15/08/2020</c:v>
              </c:pt>
              <c:pt idx="31">
                <c:v>16/08/2020</c:v>
              </c:pt>
              <c:pt idx="32">
                <c:v>17/08/2020</c:v>
              </c:pt>
              <c:pt idx="33">
                <c:v>18/08/2020</c:v>
              </c:pt>
              <c:pt idx="34">
                <c:v>19/08/2020</c:v>
              </c:pt>
              <c:pt idx="35">
                <c:v>20/08/2020</c:v>
              </c:pt>
              <c:pt idx="36">
                <c:v>21/08/2020</c:v>
              </c:pt>
              <c:pt idx="37">
                <c:v>22/08/2020</c:v>
              </c:pt>
              <c:pt idx="38">
                <c:v>23/08/2020</c:v>
              </c:pt>
              <c:pt idx="39">
                <c:v>24/08/2020</c:v>
              </c:pt>
              <c:pt idx="40">
                <c:v>25/08/2020</c:v>
              </c:pt>
              <c:pt idx="41">
                <c:v>26/08/2020</c:v>
              </c:pt>
              <c:pt idx="42">
                <c:v>27/08/2020</c:v>
              </c:pt>
              <c:pt idx="43">
                <c:v>28/08/2020</c:v>
              </c:pt>
              <c:pt idx="44">
                <c:v>29/08/2020</c:v>
              </c:pt>
              <c:pt idx="45">
                <c:v>30/08/2020</c:v>
              </c:pt>
              <c:pt idx="46">
                <c:v>31/08/2020</c:v>
              </c:pt>
              <c:pt idx="47">
                <c:v>01/09/2020</c:v>
              </c:pt>
              <c:pt idx="48">
                <c:v>02/09/2020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(2)'!$AG$4:$AG$200</c15:sqref>
                  </c15:fullRef>
                </c:ext>
              </c:extLst>
              <c:f>'Official - RIVM (2)'!$AG$144:$AG$192</c:f>
              <c:numCache>
                <c:formatCode>General</c:formatCode>
                <c:ptCount val="49"/>
                <c:pt idx="0">
                  <c:v>0</c:v>
                </c:pt>
                <c:pt idx="1">
                  <c:v>1</c:v>
                </c:pt>
                <c:pt idx="2">
                  <c:v>0</c:v>
                </c:pt>
                <c:pt idx="3">
                  <c:v>1</c:v>
                </c:pt>
                <c:pt idx="4">
                  <c:v>2</c:v>
                </c:pt>
                <c:pt idx="5">
                  <c:v>0</c:v>
                </c:pt>
                <c:pt idx="6">
                  <c:v>3</c:v>
                </c:pt>
                <c:pt idx="7">
                  <c:v>1</c:v>
                </c:pt>
                <c:pt idx="8">
                  <c:v>0</c:v>
                </c:pt>
                <c:pt idx="9">
                  <c:v>0</c:v>
                </c:pt>
                <c:pt idx="10">
                  <c:v>1</c:v>
                </c:pt>
                <c:pt idx="11">
                  <c:v>3</c:v>
                </c:pt>
                <c:pt idx="12">
                  <c:v>2</c:v>
                </c:pt>
                <c:pt idx="13">
                  <c:v>1</c:v>
                </c:pt>
                <c:pt idx="14">
                  <c:v>1</c:v>
                </c:pt>
                <c:pt idx="15">
                  <c:v>1</c:v>
                </c:pt>
                <c:pt idx="16">
                  <c:v>0</c:v>
                </c:pt>
                <c:pt idx="17">
                  <c:v>0</c:v>
                </c:pt>
                <c:pt idx="18">
                  <c:v>0</c:v>
                </c:pt>
                <c:pt idx="19">
                  <c:v>0</c:v>
                </c:pt>
                <c:pt idx="20">
                  <c:v>2</c:v>
                </c:pt>
                <c:pt idx="21">
                  <c:v>0</c:v>
                </c:pt>
                <c:pt idx="22">
                  <c:v>0</c:v>
                </c:pt>
                <c:pt idx="23">
                  <c:v>1</c:v>
                </c:pt>
                <c:pt idx="24">
                  <c:v>1</c:v>
                </c:pt>
                <c:pt idx="25">
                  <c:v>5</c:v>
                </c:pt>
                <c:pt idx="26">
                  <c:v>3</c:v>
                </c:pt>
                <c:pt idx="27">
                  <c:v>3</c:v>
                </c:pt>
                <c:pt idx="28">
                  <c:v>3</c:v>
                </c:pt>
                <c:pt idx="29">
                  <c:v>4</c:v>
                </c:pt>
                <c:pt idx="30">
                  <c:v>5</c:v>
                </c:pt>
                <c:pt idx="31">
                  <c:v>2</c:v>
                </c:pt>
                <c:pt idx="32">
                  <c:v>6</c:v>
                </c:pt>
                <c:pt idx="33">
                  <c:v>2</c:v>
                </c:pt>
                <c:pt idx="34">
                  <c:v>2</c:v>
                </c:pt>
                <c:pt idx="35">
                  <c:v>6</c:v>
                </c:pt>
                <c:pt idx="36">
                  <c:v>4</c:v>
                </c:pt>
                <c:pt idx="37">
                  <c:v>0</c:v>
                </c:pt>
                <c:pt idx="38">
                  <c:v>1</c:v>
                </c:pt>
                <c:pt idx="39">
                  <c:v>0</c:v>
                </c:pt>
                <c:pt idx="40">
                  <c:v>0</c:v>
                </c:pt>
                <c:pt idx="41">
                  <c:v>0</c:v>
                </c:pt>
                <c:pt idx="42">
                  <c:v>0</c:v>
                </c:pt>
                <c:pt idx="43">
                  <c:v>0</c:v>
                </c:pt>
                <c:pt idx="44">
                  <c:v>0</c:v>
                </c:pt>
                <c:pt idx="45">
                  <c:v>0</c:v>
                </c:pt>
                <c:pt idx="46">
                  <c:v>0</c:v>
                </c:pt>
                <c:pt idx="47">
                  <c:v>0</c:v>
                </c:pt>
              </c:numCache>
            </c:numRef>
          </c:val>
          <c:extLst>
            <c:ext xmlns:c15="http://schemas.microsoft.com/office/drawing/2012/chart" uri="{02D57815-91ED-43cb-92C2-25804820EDAC}">
              <c15:categoryFilterExceptions>
                <c15:categoryFilterException>
                  <c15:sqref>'Official - RIVM (2)'!$AG$37</c15:sqref>
                  <c15:spPr xmlns:c15="http://schemas.microsoft.com/office/drawing/2012/chart">
                    <a:solidFill>
                      <a:srgbClr val="FF0000">
                        <a:alpha val="15000"/>
                      </a:srgbClr>
                    </a:solidFill>
                    <a:ln>
                      <a:noFill/>
                    </a:ln>
                    <a:effectLst/>
                  </c15:spPr>
                  <c15:invertIfNegative val="0"/>
                  <c15:bubble3D val="0"/>
                </c15:categoryFilterException>
              </c15:categoryFilterExceptions>
            </c:ext>
            <c:ext xmlns:c16="http://schemas.microsoft.com/office/drawing/2014/chart" uri="{C3380CC4-5D6E-409C-BE32-E72D297353CC}">
              <c16:uniqueId val="{00000000-D4D8-4091-96AF-D34A5714629F}"/>
            </c:ext>
          </c:extLst>
        </c:ser>
        <c:ser>
          <c:idx val="2"/>
          <c:order val="2"/>
          <c:tx>
            <c:strRef>
              <c:f>'Official - RIVM (2)'!$AF$3</c:f>
              <c:strCache>
                <c:ptCount val="1"/>
                <c:pt idx="0">
                  <c:v> Added this week</c:v>
                </c:pt>
              </c:strCache>
            </c:strRef>
          </c:tx>
          <c:spPr>
            <a:solidFill>
              <a:srgbClr val="FF0000">
                <a:alpha val="50000"/>
              </a:srgbClr>
            </a:solidFill>
            <a:ln>
              <a:noFill/>
            </a:ln>
            <a:effectLst/>
          </c:spPr>
          <c:invertIfNegative val="0"/>
          <c:cat>
            <c:strLit>
              <c:ptCount val="49"/>
              <c:pt idx="0">
                <c:v>16/07/2020</c:v>
              </c:pt>
              <c:pt idx="1">
                <c:v>17/07/2020</c:v>
              </c:pt>
              <c:pt idx="2">
                <c:v>18/07/2020</c:v>
              </c:pt>
              <c:pt idx="3">
                <c:v>19/07/2020</c:v>
              </c:pt>
              <c:pt idx="4">
                <c:v>20/07/2020</c:v>
              </c:pt>
              <c:pt idx="5">
                <c:v>21/07/2020</c:v>
              </c:pt>
              <c:pt idx="6">
                <c:v>22/07/2020</c:v>
              </c:pt>
              <c:pt idx="7">
                <c:v>23/07/2020</c:v>
              </c:pt>
              <c:pt idx="8">
                <c:v>24/07/2020</c:v>
              </c:pt>
              <c:pt idx="9">
                <c:v>25/07/2020</c:v>
              </c:pt>
              <c:pt idx="10">
                <c:v>26/07/2020</c:v>
              </c:pt>
              <c:pt idx="11">
                <c:v>27/07/2020</c:v>
              </c:pt>
              <c:pt idx="12">
                <c:v>28/07/2020</c:v>
              </c:pt>
              <c:pt idx="13">
                <c:v>29/07/2020</c:v>
              </c:pt>
              <c:pt idx="14">
                <c:v>30/07/2020</c:v>
              </c:pt>
              <c:pt idx="15">
                <c:v>31/07/2020</c:v>
              </c:pt>
              <c:pt idx="16">
                <c:v>01/08/2020</c:v>
              </c:pt>
              <c:pt idx="17">
                <c:v>02/08/2020</c:v>
              </c:pt>
              <c:pt idx="18">
                <c:v>03/08/2020</c:v>
              </c:pt>
              <c:pt idx="19">
                <c:v>04/08/2020</c:v>
              </c:pt>
              <c:pt idx="20">
                <c:v>05/08/2020</c:v>
              </c:pt>
              <c:pt idx="21">
                <c:v>06/08/2020</c:v>
              </c:pt>
              <c:pt idx="22">
                <c:v>07/08/2020</c:v>
              </c:pt>
              <c:pt idx="23">
                <c:v>08/08/2020</c:v>
              </c:pt>
              <c:pt idx="24">
                <c:v>09/08/2020</c:v>
              </c:pt>
              <c:pt idx="25">
                <c:v>10/08/2020</c:v>
              </c:pt>
              <c:pt idx="26">
                <c:v>11/08/2020</c:v>
              </c:pt>
              <c:pt idx="27">
                <c:v>12/08/2020</c:v>
              </c:pt>
              <c:pt idx="28">
                <c:v>13/08/2020</c:v>
              </c:pt>
              <c:pt idx="29">
                <c:v>14/08/2020</c:v>
              </c:pt>
              <c:pt idx="30">
                <c:v>15/08/2020</c:v>
              </c:pt>
              <c:pt idx="31">
                <c:v>16/08/2020</c:v>
              </c:pt>
              <c:pt idx="32">
                <c:v>17/08/2020</c:v>
              </c:pt>
              <c:pt idx="33">
                <c:v>18/08/2020</c:v>
              </c:pt>
              <c:pt idx="34">
                <c:v>19/08/2020</c:v>
              </c:pt>
              <c:pt idx="35">
                <c:v>20/08/2020</c:v>
              </c:pt>
              <c:pt idx="36">
                <c:v>21/08/2020</c:v>
              </c:pt>
              <c:pt idx="37">
                <c:v>22/08/2020</c:v>
              </c:pt>
              <c:pt idx="38">
                <c:v>23/08/2020</c:v>
              </c:pt>
              <c:pt idx="39">
                <c:v>24/08/2020</c:v>
              </c:pt>
              <c:pt idx="40">
                <c:v>25/08/2020</c:v>
              </c:pt>
              <c:pt idx="41">
                <c:v>26/08/2020</c:v>
              </c:pt>
              <c:pt idx="42">
                <c:v>27/08/2020</c:v>
              </c:pt>
              <c:pt idx="43">
                <c:v>28/08/2020</c:v>
              </c:pt>
              <c:pt idx="44">
                <c:v>29/08/2020</c:v>
              </c:pt>
              <c:pt idx="45">
                <c:v>30/08/2020</c:v>
              </c:pt>
              <c:pt idx="46">
                <c:v>31/08/2020</c:v>
              </c:pt>
              <c:pt idx="47">
                <c:v>01/09/2020</c:v>
              </c:pt>
              <c:pt idx="48">
                <c:v>02/09/2020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(2)'!$AF$4:$AF$200</c15:sqref>
                  </c15:fullRef>
                </c:ext>
              </c:extLst>
              <c:f>'Official - RIVM (2)'!$AF$144:$AF$192</c:f>
              <c:numCache>
                <c:formatCode>General</c:formatCode>
                <c:ptCount val="49"/>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1</c:v>
                </c:pt>
                <c:pt idx="25">
                  <c:v>0</c:v>
                </c:pt>
                <c:pt idx="26">
                  <c:v>0</c:v>
                </c:pt>
                <c:pt idx="27">
                  <c:v>0</c:v>
                </c:pt>
                <c:pt idx="28">
                  <c:v>1</c:v>
                </c:pt>
                <c:pt idx="29">
                  <c:v>0</c:v>
                </c:pt>
                <c:pt idx="30">
                  <c:v>0</c:v>
                </c:pt>
                <c:pt idx="31">
                  <c:v>0</c:v>
                </c:pt>
                <c:pt idx="32">
                  <c:v>0</c:v>
                </c:pt>
                <c:pt idx="33">
                  <c:v>1</c:v>
                </c:pt>
                <c:pt idx="34">
                  <c:v>0</c:v>
                </c:pt>
                <c:pt idx="35">
                  <c:v>2</c:v>
                </c:pt>
                <c:pt idx="36">
                  <c:v>0</c:v>
                </c:pt>
                <c:pt idx="37">
                  <c:v>1</c:v>
                </c:pt>
                <c:pt idx="38">
                  <c:v>2</c:v>
                </c:pt>
                <c:pt idx="39">
                  <c:v>2</c:v>
                </c:pt>
                <c:pt idx="40">
                  <c:v>1</c:v>
                </c:pt>
                <c:pt idx="41">
                  <c:v>4</c:v>
                </c:pt>
                <c:pt idx="42">
                  <c:v>0</c:v>
                </c:pt>
                <c:pt idx="43">
                  <c:v>2</c:v>
                </c:pt>
                <c:pt idx="44">
                  <c:v>1</c:v>
                </c:pt>
                <c:pt idx="45">
                  <c:v>3</c:v>
                </c:pt>
                <c:pt idx="46">
                  <c:v>1</c:v>
                </c:pt>
                <c:pt idx="47">
                  <c:v>0</c:v>
                </c:pt>
              </c:numCache>
            </c:numRef>
          </c:val>
          <c:extLst>
            <c:ext xmlns:c16="http://schemas.microsoft.com/office/drawing/2014/chart" uri="{C3380CC4-5D6E-409C-BE32-E72D297353CC}">
              <c16:uniqueId val="{00000001-D4D8-4091-96AF-D34A5714629F}"/>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 (2)'!$AK$3</c:f>
              <c:strCache>
                <c:ptCount val="1"/>
                <c:pt idx="0">
                  <c:v> 7 day moving average</c:v>
                </c:pt>
              </c:strCache>
            </c:strRef>
          </c:tx>
          <c:spPr>
            <a:ln w="44450" cap="rnd">
              <a:solidFill>
                <a:srgbClr val="FF0000"/>
              </a:solidFill>
              <a:round/>
            </a:ln>
            <a:effectLst/>
          </c:spPr>
          <c:marker>
            <c:symbol val="none"/>
          </c:marker>
          <c:cat>
            <c:numRef>
              <c:extLst>
                <c:ext xmlns:c15="http://schemas.microsoft.com/office/drawing/2012/chart" uri="{02D57815-91ED-43cb-92C2-25804820EDAC}">
                  <c15:fullRef>
                    <c15:sqref>'Official - RIVM (2)'!$C$4:$C$200</c15:sqref>
                  </c15:fullRef>
                </c:ext>
              </c:extLst>
              <c:f>'Official - RIVM (2)'!$C$144:$C$192</c:f>
              <c:numCache>
                <c:formatCode>m/d/yyyy</c:formatCode>
                <c:ptCount val="49"/>
                <c:pt idx="0">
                  <c:v>44028</c:v>
                </c:pt>
                <c:pt idx="1">
                  <c:v>44029</c:v>
                </c:pt>
                <c:pt idx="2">
                  <c:v>44030</c:v>
                </c:pt>
                <c:pt idx="3">
                  <c:v>44031</c:v>
                </c:pt>
                <c:pt idx="4">
                  <c:v>44032</c:v>
                </c:pt>
                <c:pt idx="5">
                  <c:v>44033</c:v>
                </c:pt>
                <c:pt idx="6">
                  <c:v>44034</c:v>
                </c:pt>
                <c:pt idx="7">
                  <c:v>44035</c:v>
                </c:pt>
                <c:pt idx="8">
                  <c:v>44036</c:v>
                </c:pt>
                <c:pt idx="9">
                  <c:v>44037</c:v>
                </c:pt>
                <c:pt idx="10">
                  <c:v>44038</c:v>
                </c:pt>
                <c:pt idx="11">
                  <c:v>44039</c:v>
                </c:pt>
                <c:pt idx="12">
                  <c:v>44040</c:v>
                </c:pt>
                <c:pt idx="13">
                  <c:v>44041</c:v>
                </c:pt>
                <c:pt idx="14">
                  <c:v>44042</c:v>
                </c:pt>
                <c:pt idx="15">
                  <c:v>44043</c:v>
                </c:pt>
                <c:pt idx="16">
                  <c:v>44044</c:v>
                </c:pt>
                <c:pt idx="17">
                  <c:v>44045</c:v>
                </c:pt>
                <c:pt idx="18">
                  <c:v>44046</c:v>
                </c:pt>
                <c:pt idx="19">
                  <c:v>44047</c:v>
                </c:pt>
                <c:pt idx="20">
                  <c:v>44048</c:v>
                </c:pt>
                <c:pt idx="21">
                  <c:v>44049</c:v>
                </c:pt>
                <c:pt idx="22">
                  <c:v>44050</c:v>
                </c:pt>
                <c:pt idx="23">
                  <c:v>44051</c:v>
                </c:pt>
                <c:pt idx="24">
                  <c:v>44052</c:v>
                </c:pt>
                <c:pt idx="25">
                  <c:v>44053</c:v>
                </c:pt>
                <c:pt idx="26">
                  <c:v>44054</c:v>
                </c:pt>
                <c:pt idx="27">
                  <c:v>44055</c:v>
                </c:pt>
                <c:pt idx="28">
                  <c:v>44056</c:v>
                </c:pt>
                <c:pt idx="29">
                  <c:v>44057</c:v>
                </c:pt>
                <c:pt idx="30">
                  <c:v>44058</c:v>
                </c:pt>
                <c:pt idx="31">
                  <c:v>44059</c:v>
                </c:pt>
                <c:pt idx="32">
                  <c:v>44060</c:v>
                </c:pt>
                <c:pt idx="33">
                  <c:v>44061</c:v>
                </c:pt>
                <c:pt idx="34">
                  <c:v>44062</c:v>
                </c:pt>
                <c:pt idx="35">
                  <c:v>44063</c:v>
                </c:pt>
                <c:pt idx="36">
                  <c:v>44064</c:v>
                </c:pt>
                <c:pt idx="37">
                  <c:v>44065</c:v>
                </c:pt>
                <c:pt idx="38">
                  <c:v>44066</c:v>
                </c:pt>
                <c:pt idx="39">
                  <c:v>44067</c:v>
                </c:pt>
                <c:pt idx="40">
                  <c:v>44068</c:v>
                </c:pt>
                <c:pt idx="41">
                  <c:v>44069</c:v>
                </c:pt>
                <c:pt idx="42">
                  <c:v>44070</c:v>
                </c:pt>
                <c:pt idx="43">
                  <c:v>44071</c:v>
                </c:pt>
                <c:pt idx="44">
                  <c:v>44072</c:v>
                </c:pt>
                <c:pt idx="45">
                  <c:v>44073</c:v>
                </c:pt>
                <c:pt idx="46">
                  <c:v>44074</c:v>
                </c:pt>
                <c:pt idx="47">
                  <c:v>44075</c:v>
                </c:pt>
                <c:pt idx="48">
                  <c:v>44076</c:v>
                </c:pt>
                <c:pt idx="49">
                  <c:v>44077</c:v>
                </c:pt>
                <c:pt idx="50">
                  <c:v>44078</c:v>
                </c:pt>
                <c:pt idx="51">
                  <c:v>44079</c:v>
                </c:pt>
                <c:pt idx="52">
                  <c:v>44080</c:v>
                </c:pt>
                <c:pt idx="53">
                  <c:v>44081</c:v>
                </c:pt>
                <c:pt idx="54">
                  <c:v>44082</c:v>
                </c:pt>
                <c:pt idx="55">
                  <c:v>44083</c:v>
                </c:pt>
                <c:pt idx="56">
                  <c:v>44084</c:v>
                </c:pt>
              </c:numCache>
            </c:numRef>
          </c:cat>
          <c:val>
            <c:numRef>
              <c:extLst>
                <c:ext xmlns:c15="http://schemas.microsoft.com/office/drawing/2012/chart" uri="{02D57815-91ED-43cb-92C2-25804820EDAC}">
                  <c15:fullRef>
                    <c15:sqref>'Official - RIVM (2)'!$AK$4:$AK$181</c15:sqref>
                  </c15:fullRef>
                </c:ext>
              </c:extLst>
              <c:f>'Official - RIVM (2)'!$AK$144:$AK$181</c:f>
              <c:numCache>
                <c:formatCode>General</c:formatCode>
                <c:ptCount val="38"/>
                <c:pt idx="0" formatCode="0">
                  <c:v>1.1428571428571428</c:v>
                </c:pt>
                <c:pt idx="1" formatCode="0">
                  <c:v>1.1428571428571428</c:v>
                </c:pt>
                <c:pt idx="2" formatCode="0">
                  <c:v>1.1428571428571428</c:v>
                </c:pt>
                <c:pt idx="3" formatCode="0">
                  <c:v>1</c:v>
                </c:pt>
                <c:pt idx="4" formatCode="0">
                  <c:v>1.2857142857142858</c:v>
                </c:pt>
                <c:pt idx="5" formatCode="0">
                  <c:v>1</c:v>
                </c:pt>
                <c:pt idx="6" formatCode="0">
                  <c:v>1</c:v>
                </c:pt>
                <c:pt idx="7" formatCode="0">
                  <c:v>1.1428571428571428</c:v>
                </c:pt>
                <c:pt idx="8" formatCode="0">
                  <c:v>1</c:v>
                </c:pt>
                <c:pt idx="9" formatCode="0">
                  <c:v>1</c:v>
                </c:pt>
                <c:pt idx="10" formatCode="0">
                  <c:v>1</c:v>
                </c:pt>
                <c:pt idx="11" formatCode="0">
                  <c:v>1.2857142857142858</c:v>
                </c:pt>
                <c:pt idx="12" formatCode="0">
                  <c:v>1.5714285714285714</c:v>
                </c:pt>
                <c:pt idx="13" formatCode="0">
                  <c:v>1.2857142857142858</c:v>
                </c:pt>
                <c:pt idx="14" formatCode="0">
                  <c:v>1.2857142857142858</c:v>
                </c:pt>
                <c:pt idx="15" formatCode="0">
                  <c:v>1.4285714285714286</c:v>
                </c:pt>
                <c:pt idx="16" formatCode="0">
                  <c:v>1.4285714285714286</c:v>
                </c:pt>
                <c:pt idx="17" formatCode="0">
                  <c:v>1.2857142857142858</c:v>
                </c:pt>
                <c:pt idx="18" formatCode="0">
                  <c:v>0.7142857142857143</c:v>
                </c:pt>
                <c:pt idx="19" formatCode="0">
                  <c:v>0.42857142857142855</c:v>
                </c:pt>
                <c:pt idx="20" formatCode="0">
                  <c:v>0.5714285714285714</c:v>
                </c:pt>
                <c:pt idx="21" formatCode="0">
                  <c:v>0.42857142857142855</c:v>
                </c:pt>
                <c:pt idx="22" formatCode="0">
                  <c:v>0.2857142857142857</c:v>
                </c:pt>
                <c:pt idx="23" formatCode="0">
                  <c:v>0.42857142857142855</c:v>
                </c:pt>
                <c:pt idx="24" formatCode="0">
                  <c:v>0.7142857142857143</c:v>
                </c:pt>
                <c:pt idx="25" formatCode="0">
                  <c:v>1.4285714285714286</c:v>
                </c:pt>
                <c:pt idx="26" formatCode="0">
                  <c:v>1.8571428571428572</c:v>
                </c:pt>
                <c:pt idx="27" formatCode="0">
                  <c:v>2</c:v>
                </c:pt>
                <c:pt idx="28" formatCode="0">
                  <c:v>2.5714285714285716</c:v>
                </c:pt>
                <c:pt idx="29" formatCode="0">
                  <c:v>3.1428571428571428</c:v>
                </c:pt>
                <c:pt idx="30" formatCode="0">
                  <c:v>3.7142857142857144</c:v>
                </c:pt>
                <c:pt idx="31" formatCode="0">
                  <c:v>3.7142857142857144</c:v>
                </c:pt>
                <c:pt idx="32" formatCode="0">
                  <c:v>3.8571428571428572</c:v>
                </c:pt>
                <c:pt idx="33" formatCode="0">
                  <c:v>3.8571428571428572</c:v>
                </c:pt>
                <c:pt idx="34" formatCode="0">
                  <c:v>3.7142857142857144</c:v>
                </c:pt>
                <c:pt idx="35" formatCode="0">
                  <c:v>4.2857142857142856</c:v>
                </c:pt>
                <c:pt idx="36" formatCode="0">
                  <c:v>4.2857142857142856</c:v>
                </c:pt>
                <c:pt idx="37" formatCode="0">
                  <c:v>3.7142857142857144</c:v>
                </c:pt>
              </c:numCache>
            </c:numRef>
          </c:val>
          <c:smooth val="0"/>
          <c:extLst>
            <c:ext xmlns:c16="http://schemas.microsoft.com/office/drawing/2014/chart" uri="{C3380CC4-5D6E-409C-BE32-E72D297353CC}">
              <c16:uniqueId val="{00000002-D4D8-4091-96AF-D34A5714629F}"/>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8"/>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50800" cap="flat" cmpd="sng" algn="ctr">
      <a:solidFill>
        <a:schemeClr val="tx1"/>
      </a:solidFill>
      <a:round/>
    </a:ln>
    <a:effectLst/>
  </c:spPr>
  <c:txPr>
    <a:bodyPr/>
    <a:lstStyle/>
    <a:p>
      <a:pPr>
        <a:defRPr/>
      </a:pPr>
      <a:endParaRPr lang="en-NL"/>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2000" b="1" i="0" u="none" kern="1200" spc="100" baseline="0">
                <a:ln>
                  <a:noFill/>
                </a:ln>
                <a:solidFill>
                  <a:schemeClr val="bg2">
                    <a:lumMod val="50000"/>
                  </a:schemeClr>
                </a:solidFill>
                <a:effectLst/>
              </a:rPr>
              <a:t>Cumulative COVID-19 data in The Netherlands</a:t>
            </a:r>
            <a:endParaRPr lang="en-NL" sz="2000" u="none">
              <a:solidFill>
                <a:schemeClr val="bg2">
                  <a:lumMod val="50000"/>
                </a:schemeClr>
              </a:solidFill>
              <a:effectLst/>
            </a:endParaRPr>
          </a:p>
        </c:rich>
      </c:tx>
      <c:layout>
        <c:manualLayout>
          <c:xMode val="edge"/>
          <c:yMode val="edge"/>
          <c:x val="0.20535964628936193"/>
          <c:y val="2.15476388888888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stacked"/>
        <c:varyColors val="0"/>
        <c:ser>
          <c:idx val="0"/>
          <c:order val="1"/>
          <c:tx>
            <c:strRef>
              <c:f>'Official - RIVM (2)'!$AC$3</c:f>
              <c:strCache>
                <c:ptCount val="1"/>
                <c:pt idx="0">
                  <c:v>dead-prev</c:v>
                </c:pt>
              </c:strCache>
            </c:strRef>
          </c:tx>
          <c:spPr>
            <a:solidFill>
              <a:srgbClr val="FF0000"/>
            </a:solidFill>
            <a:ln>
              <a:noFill/>
            </a:ln>
            <a:effectLst>
              <a:outerShdw blurRad="50800" dist="50800" dir="5400000" algn="t" rotWithShape="0">
                <a:prstClr val="black">
                  <a:alpha val="70000"/>
                </a:prstClr>
              </a:outerShdw>
            </a:effectLst>
          </c:spPr>
          <c:invertIfNegative val="0"/>
          <c:cat>
            <c:numRef>
              <c:extLst>
                <c:ext xmlns:c15="http://schemas.microsoft.com/office/drawing/2012/chart" uri="{02D57815-91ED-43cb-92C2-25804820EDAC}">
                  <c15:fullRef>
                    <c15:sqref>'Official - RIVM (2)'!$C$4:$C$236</c15:sqref>
                  </c15:fullRef>
                </c:ext>
              </c:extLst>
              <c:f>'Official - RIVM (2)'!$C$4:$C$196</c:f>
              <c:numCache>
                <c:formatCode>m/d/yyyy</c:formatCode>
                <c:ptCount val="19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numCache>
            </c:numRef>
          </c:cat>
          <c:val>
            <c:numRef>
              <c:extLst>
                <c:ext xmlns:c15="http://schemas.microsoft.com/office/drawing/2012/chart" uri="{02D57815-91ED-43cb-92C2-25804820EDAC}">
                  <c15:fullRef>
                    <c15:sqref>'Official - RIVM (2)'!$AC$4:$AC$236</c15:sqref>
                  </c15:fullRef>
                </c:ext>
              </c:extLst>
              <c:f>'Official - RIVM (2)'!$AC$4:$AC$196</c:f>
              <c:numCache>
                <c:formatCode>#,##0</c:formatCode>
                <c:ptCount val="193"/>
                <c:pt idx="0">
                  <c:v>0</c:v>
                </c:pt>
                <c:pt idx="1">
                  <c:v>0</c:v>
                </c:pt>
                <c:pt idx="2">
                  <c:v>0</c:v>
                </c:pt>
                <c:pt idx="3">
                  <c:v>0</c:v>
                </c:pt>
                <c:pt idx="4">
                  <c:v>0</c:v>
                </c:pt>
                <c:pt idx="5">
                  <c:v>0</c:v>
                </c:pt>
                <c:pt idx="6">
                  <c:v>0</c:v>
                </c:pt>
                <c:pt idx="7">
                  <c:v>0</c:v>
                </c:pt>
                <c:pt idx="8">
                  <c:v>0</c:v>
                </c:pt>
                <c:pt idx="9">
                  <c:v>1</c:v>
                </c:pt>
                <c:pt idx="10">
                  <c:v>1</c:v>
                </c:pt>
                <c:pt idx="11">
                  <c:v>3</c:v>
                </c:pt>
                <c:pt idx="12">
                  <c:v>3</c:v>
                </c:pt>
                <c:pt idx="13">
                  <c:v>4</c:v>
                </c:pt>
                <c:pt idx="14">
                  <c:v>5</c:v>
                </c:pt>
                <c:pt idx="15">
                  <c:v>5</c:v>
                </c:pt>
                <c:pt idx="16">
                  <c:v>10</c:v>
                </c:pt>
                <c:pt idx="17">
                  <c:v>12</c:v>
                </c:pt>
                <c:pt idx="18">
                  <c:v>20</c:v>
                </c:pt>
                <c:pt idx="19">
                  <c:v>24</c:v>
                </c:pt>
                <c:pt idx="20">
                  <c:v>43</c:v>
                </c:pt>
                <c:pt idx="21">
                  <c:v>58</c:v>
                </c:pt>
                <c:pt idx="22">
                  <c:v>76</c:v>
                </c:pt>
                <c:pt idx="23">
                  <c:v>106</c:v>
                </c:pt>
                <c:pt idx="24">
                  <c:v>136</c:v>
                </c:pt>
                <c:pt idx="25">
                  <c:v>179</c:v>
                </c:pt>
                <c:pt idx="26">
                  <c:v>213</c:v>
                </c:pt>
                <c:pt idx="27">
                  <c:v>276</c:v>
                </c:pt>
                <c:pt idx="28">
                  <c:v>356</c:v>
                </c:pt>
                <c:pt idx="29">
                  <c:v>434</c:v>
                </c:pt>
                <c:pt idx="30">
                  <c:v>546</c:v>
                </c:pt>
                <c:pt idx="31">
                  <c:v>639</c:v>
                </c:pt>
                <c:pt idx="32">
                  <c:v>771</c:v>
                </c:pt>
                <c:pt idx="33">
                  <c:v>864</c:v>
                </c:pt>
                <c:pt idx="34">
                  <c:v>1039</c:v>
                </c:pt>
                <c:pt idx="35">
                  <c:v>1173</c:v>
                </c:pt>
                <c:pt idx="36">
                  <c:v>1339</c:v>
                </c:pt>
                <c:pt idx="37">
                  <c:v>1487</c:v>
                </c:pt>
                <c:pt idx="38">
                  <c:v>1651</c:v>
                </c:pt>
                <c:pt idx="39">
                  <c:v>1766</c:v>
                </c:pt>
                <c:pt idx="40">
                  <c:v>1867</c:v>
                </c:pt>
                <c:pt idx="41">
                  <c:v>2101</c:v>
                </c:pt>
                <c:pt idx="42">
                  <c:v>2248</c:v>
                </c:pt>
                <c:pt idx="43">
                  <c:v>2396</c:v>
                </c:pt>
                <c:pt idx="44">
                  <c:v>2511</c:v>
                </c:pt>
                <c:pt idx="45">
                  <c:v>2643</c:v>
                </c:pt>
                <c:pt idx="46">
                  <c:v>2737</c:v>
                </c:pt>
                <c:pt idx="47">
                  <c:v>2823</c:v>
                </c:pt>
                <c:pt idx="48">
                  <c:v>2945</c:v>
                </c:pt>
                <c:pt idx="49">
                  <c:v>3134</c:v>
                </c:pt>
                <c:pt idx="50">
                  <c:v>3315</c:v>
                </c:pt>
                <c:pt idx="51">
                  <c:v>3459</c:v>
                </c:pt>
                <c:pt idx="52">
                  <c:v>3601</c:v>
                </c:pt>
                <c:pt idx="53">
                  <c:v>3684</c:v>
                </c:pt>
                <c:pt idx="54">
                  <c:v>3751</c:v>
                </c:pt>
                <c:pt idx="55">
                  <c:v>3916</c:v>
                </c:pt>
                <c:pt idx="56">
                  <c:v>4054</c:v>
                </c:pt>
                <c:pt idx="57">
                  <c:v>4177</c:v>
                </c:pt>
                <c:pt idx="58">
                  <c:v>4289</c:v>
                </c:pt>
                <c:pt idx="59">
                  <c:v>4409</c:v>
                </c:pt>
                <c:pt idx="60">
                  <c:v>4475</c:v>
                </c:pt>
                <c:pt idx="61">
                  <c:v>4518</c:v>
                </c:pt>
                <c:pt idx="62">
                  <c:v>4566</c:v>
                </c:pt>
                <c:pt idx="63">
                  <c:v>4711</c:v>
                </c:pt>
                <c:pt idx="64">
                  <c:v>4795</c:v>
                </c:pt>
                <c:pt idx="65">
                  <c:v>4893</c:v>
                </c:pt>
                <c:pt idx="66">
                  <c:v>4987</c:v>
                </c:pt>
                <c:pt idx="67">
                  <c:v>5056</c:v>
                </c:pt>
                <c:pt idx="68">
                  <c:v>5082</c:v>
                </c:pt>
                <c:pt idx="69">
                  <c:v>5168</c:v>
                </c:pt>
                <c:pt idx="70">
                  <c:v>5204</c:v>
                </c:pt>
                <c:pt idx="71">
                  <c:v>5288</c:v>
                </c:pt>
                <c:pt idx="72">
                  <c:v>5359</c:v>
                </c:pt>
                <c:pt idx="73">
                  <c:v>5422</c:v>
                </c:pt>
                <c:pt idx="74">
                  <c:v>5440</c:v>
                </c:pt>
                <c:pt idx="75">
                  <c:v>5456</c:v>
                </c:pt>
                <c:pt idx="76">
                  <c:v>5510</c:v>
                </c:pt>
                <c:pt idx="77">
                  <c:v>5562</c:v>
                </c:pt>
                <c:pt idx="78">
                  <c:v>5590</c:v>
                </c:pt>
                <c:pt idx="79">
                  <c:v>5643</c:v>
                </c:pt>
                <c:pt idx="80">
                  <c:v>5670</c:v>
                </c:pt>
                <c:pt idx="81">
                  <c:v>5680</c:v>
                </c:pt>
                <c:pt idx="82">
                  <c:v>5694</c:v>
                </c:pt>
                <c:pt idx="83">
                  <c:v>5715</c:v>
                </c:pt>
                <c:pt idx="84">
                  <c:v>5748</c:v>
                </c:pt>
                <c:pt idx="85">
                  <c:v>5775</c:v>
                </c:pt>
                <c:pt idx="86">
                  <c:v>5788</c:v>
                </c:pt>
                <c:pt idx="87">
                  <c:v>5811</c:v>
                </c:pt>
                <c:pt idx="88">
                  <c:v>5822</c:v>
                </c:pt>
                <c:pt idx="89">
                  <c:v>5830</c:v>
                </c:pt>
                <c:pt idx="90">
                  <c:v>5856</c:v>
                </c:pt>
                <c:pt idx="91">
                  <c:v>5871</c:v>
                </c:pt>
                <c:pt idx="92">
                  <c:v>5903</c:v>
                </c:pt>
                <c:pt idx="93">
                  <c:v>5931</c:v>
                </c:pt>
                <c:pt idx="94">
                  <c:v>5951</c:v>
                </c:pt>
                <c:pt idx="95">
                  <c:v>5956</c:v>
                </c:pt>
                <c:pt idx="96">
                  <c:v>5962</c:v>
                </c:pt>
                <c:pt idx="97">
                  <c:v>5967</c:v>
                </c:pt>
                <c:pt idx="98">
                  <c:v>5977</c:v>
                </c:pt>
                <c:pt idx="99">
                  <c:v>5990</c:v>
                </c:pt>
                <c:pt idx="100">
                  <c:v>6005</c:v>
                </c:pt>
                <c:pt idx="101">
                  <c:v>6011</c:v>
                </c:pt>
                <c:pt idx="102">
                  <c:v>6013</c:v>
                </c:pt>
                <c:pt idx="103">
                  <c:v>6016</c:v>
                </c:pt>
                <c:pt idx="104">
                  <c:v>6031</c:v>
                </c:pt>
                <c:pt idx="105">
                  <c:v>6042</c:v>
                </c:pt>
                <c:pt idx="106">
                  <c:v>6044</c:v>
                </c:pt>
                <c:pt idx="107">
                  <c:v>6053</c:v>
                </c:pt>
                <c:pt idx="108">
                  <c:v>6057</c:v>
                </c:pt>
                <c:pt idx="109">
                  <c:v>6059</c:v>
                </c:pt>
                <c:pt idx="110">
                  <c:v>6065</c:v>
                </c:pt>
                <c:pt idx="111">
                  <c:v>6070</c:v>
                </c:pt>
                <c:pt idx="112">
                  <c:v>6074</c:v>
                </c:pt>
                <c:pt idx="113">
                  <c:v>6078</c:v>
                </c:pt>
                <c:pt idx="114">
                  <c:v>6081</c:v>
                </c:pt>
                <c:pt idx="115">
                  <c:v>6089</c:v>
                </c:pt>
                <c:pt idx="116">
                  <c:v>6090</c:v>
                </c:pt>
                <c:pt idx="117">
                  <c:v>6090</c:v>
                </c:pt>
                <c:pt idx="118">
                  <c:v>6095</c:v>
                </c:pt>
                <c:pt idx="119">
                  <c:v>6097</c:v>
                </c:pt>
                <c:pt idx="120">
                  <c:v>6100</c:v>
                </c:pt>
                <c:pt idx="121">
                  <c:v>6103</c:v>
                </c:pt>
                <c:pt idx="122">
                  <c:v>6105</c:v>
                </c:pt>
                <c:pt idx="123">
                  <c:v>6105</c:v>
                </c:pt>
                <c:pt idx="124">
                  <c:v>6107</c:v>
                </c:pt>
                <c:pt idx="125">
                  <c:v>6113</c:v>
                </c:pt>
                <c:pt idx="126">
                  <c:v>6115</c:v>
                </c:pt>
                <c:pt idx="127">
                  <c:v>6118</c:v>
                </c:pt>
                <c:pt idx="128">
                  <c:v>6120</c:v>
                </c:pt>
                <c:pt idx="129">
                  <c:v>6126</c:v>
                </c:pt>
                <c:pt idx="130">
                  <c:v>6127</c:v>
                </c:pt>
                <c:pt idx="131">
                  <c:v>6128</c:v>
                </c:pt>
                <c:pt idx="132">
                  <c:v>6132</c:v>
                </c:pt>
                <c:pt idx="133">
                  <c:v>6135</c:v>
                </c:pt>
                <c:pt idx="134">
                  <c:v>6137</c:v>
                </c:pt>
                <c:pt idx="135">
                  <c:v>6136</c:v>
                </c:pt>
                <c:pt idx="136">
                  <c:v>6137</c:v>
                </c:pt>
                <c:pt idx="137">
                  <c:v>6137</c:v>
                </c:pt>
                <c:pt idx="138">
                  <c:v>6137</c:v>
                </c:pt>
                <c:pt idx="139">
                  <c:v>6135</c:v>
                </c:pt>
                <c:pt idx="140">
                  <c:v>6136</c:v>
                </c:pt>
                <c:pt idx="141">
                  <c:v>6137</c:v>
                </c:pt>
                <c:pt idx="142">
                  <c:v>6138</c:v>
                </c:pt>
                <c:pt idx="143">
                  <c:v>6136</c:v>
                </c:pt>
                <c:pt idx="144">
                  <c:v>6136</c:v>
                </c:pt>
                <c:pt idx="145">
                  <c:v>6136</c:v>
                </c:pt>
                <c:pt idx="146">
                  <c:v>6136</c:v>
                </c:pt>
                <c:pt idx="147">
                  <c:v>6139</c:v>
                </c:pt>
                <c:pt idx="148">
                  <c:v>6139</c:v>
                </c:pt>
                <c:pt idx="149">
                  <c:v>6139</c:v>
                </c:pt>
                <c:pt idx="150">
                  <c:v>6140</c:v>
                </c:pt>
                <c:pt idx="151">
                  <c:v>6140</c:v>
                </c:pt>
                <c:pt idx="152">
                  <c:v>6141</c:v>
                </c:pt>
                <c:pt idx="153">
                  <c:v>6145</c:v>
                </c:pt>
                <c:pt idx="154">
                  <c:v>6147</c:v>
                </c:pt>
                <c:pt idx="155">
                  <c:v>6147</c:v>
                </c:pt>
                <c:pt idx="156">
                  <c:v>6147</c:v>
                </c:pt>
                <c:pt idx="157">
                  <c:v>6148</c:v>
                </c:pt>
                <c:pt idx="158">
                  <c:v>6149</c:v>
                </c:pt>
                <c:pt idx="159">
                  <c:v>6149</c:v>
                </c:pt>
                <c:pt idx="160">
                  <c:v>6150</c:v>
                </c:pt>
                <c:pt idx="161">
                  <c:v>6153</c:v>
                </c:pt>
                <c:pt idx="162">
                  <c:v>6153</c:v>
                </c:pt>
                <c:pt idx="163">
                  <c:v>6154</c:v>
                </c:pt>
                <c:pt idx="164">
                  <c:v>6157</c:v>
                </c:pt>
                <c:pt idx="165">
                  <c:v>6157</c:v>
                </c:pt>
                <c:pt idx="166">
                  <c:v>6157</c:v>
                </c:pt>
                <c:pt idx="167">
                  <c:v>6159</c:v>
                </c:pt>
                <c:pt idx="168">
                  <c:v>6161</c:v>
                </c:pt>
                <c:pt idx="169">
                  <c:v>6165</c:v>
                </c:pt>
                <c:pt idx="170">
                  <c:v>6167</c:v>
                </c:pt>
                <c:pt idx="171">
                  <c:v>6169</c:v>
                </c:pt>
                <c:pt idx="172">
                  <c:v>6172</c:v>
                </c:pt>
                <c:pt idx="173">
                  <c:v>6172</c:v>
                </c:pt>
                <c:pt idx="174">
                  <c:v>6175</c:v>
                </c:pt>
                <c:pt idx="175">
                  <c:v>6181</c:v>
                </c:pt>
                <c:pt idx="176">
                  <c:v>6191</c:v>
                </c:pt>
                <c:pt idx="177">
                  <c:v>6195</c:v>
                </c:pt>
                <c:pt idx="178">
                  <c:v>6200</c:v>
                </c:pt>
                <c:pt idx="179">
                  <c:v>6200</c:v>
                </c:pt>
                <c:pt idx="180">
                  <c:v>6202</c:v>
                </c:pt>
                <c:pt idx="181">
                  <c:v>6207</c:v>
                </c:pt>
                <c:pt idx="182">
                  <c:v>6215</c:v>
                </c:pt>
                <c:pt idx="183">
                  <c:v>6218</c:v>
                </c:pt>
                <c:pt idx="184">
                  <c:v>6220</c:v>
                </c:pt>
                <c:pt idx="185">
                  <c:v>6224</c:v>
                </c:pt>
                <c:pt idx="186">
                  <c:v>6224</c:v>
                </c:pt>
                <c:pt idx="187">
                  <c:v>6224</c:v>
                </c:pt>
                <c:pt idx="188">
                  <c:v>6230</c:v>
                </c:pt>
                <c:pt idx="189">
                  <c:v>6235</c:v>
                </c:pt>
                <c:pt idx="190">
                  <c:v>6235</c:v>
                </c:pt>
                <c:pt idx="191">
                  <c:v>6237</c:v>
                </c:pt>
                <c:pt idx="192">
                  <c:v>6241</c:v>
                </c:pt>
              </c:numCache>
            </c:numRef>
          </c:val>
          <c:extLst>
            <c:ext xmlns:c16="http://schemas.microsoft.com/office/drawing/2014/chart" uri="{C3380CC4-5D6E-409C-BE32-E72D297353CC}">
              <c16:uniqueId val="{00000000-B6C6-4225-8333-82C6368D3EFF}"/>
            </c:ext>
          </c:extLst>
        </c:ser>
        <c:ser>
          <c:idx val="7"/>
          <c:order val="3"/>
          <c:tx>
            <c:strRef>
              <c:f>'Official - RIVM (2)'!$AE$3</c:f>
              <c:strCache>
                <c:ptCount val="1"/>
                <c:pt idx="0">
                  <c:v>New</c:v>
                </c:pt>
              </c:strCache>
            </c:strRef>
          </c:tx>
          <c:spPr>
            <a:solidFill>
              <a:srgbClr val="C00000"/>
            </a:solidFill>
            <a:ln>
              <a:noFill/>
            </a:ln>
            <a:effectLst>
              <a:outerShdw blurRad="50800" dist="50800" dir="5400000" algn="t" rotWithShape="0">
                <a:prstClr val="black">
                  <a:alpha val="70000"/>
                </a:prstClr>
              </a:outerShdw>
            </a:effectLst>
          </c:spPr>
          <c:invertIfNegative val="0"/>
          <c:dLbls>
            <c:dLbl>
              <c:idx val="8"/>
              <c:delete val="1"/>
              <c:extLst>
                <c:ext xmlns:c15="http://schemas.microsoft.com/office/drawing/2012/chart" uri="{CE6537A1-D6FC-4f65-9D91-7224C49458BB}"/>
                <c:ext xmlns:c16="http://schemas.microsoft.com/office/drawing/2014/chart" uri="{C3380CC4-5D6E-409C-BE32-E72D297353CC}">
                  <c16:uniqueId val="{00000001-B6C6-4225-8333-82C6368D3EFF}"/>
                </c:ext>
              </c:extLst>
            </c:dLbl>
            <c:dLbl>
              <c:idx val="9"/>
              <c:delete val="1"/>
              <c:extLst>
                <c:ext xmlns:c15="http://schemas.microsoft.com/office/drawing/2012/chart" uri="{CE6537A1-D6FC-4f65-9D91-7224C49458BB}"/>
                <c:ext xmlns:c16="http://schemas.microsoft.com/office/drawing/2014/chart" uri="{C3380CC4-5D6E-409C-BE32-E72D297353CC}">
                  <c16:uniqueId val="{00000002-B6C6-4225-8333-82C6368D3EFF}"/>
                </c:ext>
              </c:extLst>
            </c:dLbl>
            <c:dLbl>
              <c:idx val="10"/>
              <c:delete val="1"/>
              <c:extLst>
                <c:ext xmlns:c15="http://schemas.microsoft.com/office/drawing/2012/chart" uri="{CE6537A1-D6FC-4f65-9D91-7224C49458BB}"/>
                <c:ext xmlns:c16="http://schemas.microsoft.com/office/drawing/2014/chart" uri="{C3380CC4-5D6E-409C-BE32-E72D297353CC}">
                  <c16:uniqueId val="{00000003-B6C6-4225-8333-82C6368D3EFF}"/>
                </c:ext>
              </c:extLst>
            </c:dLbl>
            <c:dLbl>
              <c:idx val="11"/>
              <c:delete val="1"/>
              <c:extLst>
                <c:ext xmlns:c15="http://schemas.microsoft.com/office/drawing/2012/chart" uri="{CE6537A1-D6FC-4f65-9D91-7224C49458BB}"/>
                <c:ext xmlns:c16="http://schemas.microsoft.com/office/drawing/2014/chart" uri="{C3380CC4-5D6E-409C-BE32-E72D297353CC}">
                  <c16:uniqueId val="{00000004-B6C6-4225-8333-82C6368D3EFF}"/>
                </c:ext>
              </c:extLst>
            </c:dLbl>
            <c:dLbl>
              <c:idx val="12"/>
              <c:delete val="1"/>
              <c:extLst>
                <c:ext xmlns:c15="http://schemas.microsoft.com/office/drawing/2012/chart" uri="{CE6537A1-D6FC-4f65-9D91-7224C49458BB}"/>
                <c:ext xmlns:c16="http://schemas.microsoft.com/office/drawing/2014/chart" uri="{C3380CC4-5D6E-409C-BE32-E72D297353CC}">
                  <c16:uniqueId val="{00000005-B6C6-4225-8333-82C6368D3EFF}"/>
                </c:ext>
              </c:extLst>
            </c:dLbl>
            <c:dLbl>
              <c:idx val="13"/>
              <c:delete val="1"/>
              <c:extLst>
                <c:ext xmlns:c15="http://schemas.microsoft.com/office/drawing/2012/chart" uri="{CE6537A1-D6FC-4f65-9D91-7224C49458BB}"/>
                <c:ext xmlns:c16="http://schemas.microsoft.com/office/drawing/2014/chart" uri="{C3380CC4-5D6E-409C-BE32-E72D297353CC}">
                  <c16:uniqueId val="{00000006-B6C6-4225-8333-82C6368D3EFF}"/>
                </c:ext>
              </c:extLst>
            </c:dLbl>
            <c:dLbl>
              <c:idx val="14"/>
              <c:delete val="1"/>
              <c:extLst>
                <c:ext xmlns:c15="http://schemas.microsoft.com/office/drawing/2012/chart" uri="{CE6537A1-D6FC-4f65-9D91-7224C49458BB}"/>
                <c:ext xmlns:c16="http://schemas.microsoft.com/office/drawing/2014/chart" uri="{C3380CC4-5D6E-409C-BE32-E72D297353CC}">
                  <c16:uniqueId val="{00000007-B6C6-4225-8333-82C6368D3EFF}"/>
                </c:ext>
              </c:extLst>
            </c:dLbl>
            <c:dLbl>
              <c:idx val="15"/>
              <c:delete val="1"/>
              <c:extLst>
                <c:ext xmlns:c15="http://schemas.microsoft.com/office/drawing/2012/chart" uri="{CE6537A1-D6FC-4f65-9D91-7224C49458BB}"/>
                <c:ext xmlns:c16="http://schemas.microsoft.com/office/drawing/2014/chart" uri="{C3380CC4-5D6E-409C-BE32-E72D297353CC}">
                  <c16:uniqueId val="{00000008-B6C6-4225-8333-82C6368D3EFF}"/>
                </c:ext>
              </c:extLst>
            </c:dLbl>
            <c:dLbl>
              <c:idx val="16"/>
              <c:delete val="1"/>
              <c:extLst>
                <c:ext xmlns:c15="http://schemas.microsoft.com/office/drawing/2012/chart" uri="{CE6537A1-D6FC-4f65-9D91-7224C49458BB}"/>
                <c:ext xmlns:c16="http://schemas.microsoft.com/office/drawing/2014/chart" uri="{C3380CC4-5D6E-409C-BE32-E72D297353CC}">
                  <c16:uniqueId val="{00000009-B6C6-4225-8333-82C6368D3EFF}"/>
                </c:ext>
              </c:extLst>
            </c:dLbl>
            <c:dLbl>
              <c:idx val="17"/>
              <c:delete val="1"/>
              <c:extLst>
                <c:ext xmlns:c15="http://schemas.microsoft.com/office/drawing/2012/chart" uri="{CE6537A1-D6FC-4f65-9D91-7224C49458BB}"/>
                <c:ext xmlns:c16="http://schemas.microsoft.com/office/drawing/2014/chart" uri="{C3380CC4-5D6E-409C-BE32-E72D297353CC}">
                  <c16:uniqueId val="{0000000A-B6C6-4225-8333-82C6368D3EFF}"/>
                </c:ext>
              </c:extLst>
            </c:dLbl>
            <c:dLbl>
              <c:idx val="18"/>
              <c:delete val="1"/>
              <c:extLst>
                <c:ext xmlns:c15="http://schemas.microsoft.com/office/drawing/2012/chart" uri="{CE6537A1-D6FC-4f65-9D91-7224C49458BB}"/>
                <c:ext xmlns:c16="http://schemas.microsoft.com/office/drawing/2014/chart" uri="{C3380CC4-5D6E-409C-BE32-E72D297353CC}">
                  <c16:uniqueId val="{0000000B-B6C6-4225-8333-82C6368D3EFF}"/>
                </c:ext>
              </c:extLst>
            </c:dLbl>
            <c:dLbl>
              <c:idx val="19"/>
              <c:delete val="1"/>
              <c:extLst>
                <c:ext xmlns:c15="http://schemas.microsoft.com/office/drawing/2012/chart" uri="{CE6537A1-D6FC-4f65-9D91-7224C49458BB}"/>
                <c:ext xmlns:c16="http://schemas.microsoft.com/office/drawing/2014/chart" uri="{C3380CC4-5D6E-409C-BE32-E72D297353CC}">
                  <c16:uniqueId val="{0000000C-B6C6-4225-8333-82C6368D3EFF}"/>
                </c:ext>
              </c:extLst>
            </c:dLbl>
            <c:dLbl>
              <c:idx val="20"/>
              <c:delete val="1"/>
              <c:extLst>
                <c:ext xmlns:c15="http://schemas.microsoft.com/office/drawing/2012/chart" uri="{CE6537A1-D6FC-4f65-9D91-7224C49458BB}"/>
                <c:ext xmlns:c16="http://schemas.microsoft.com/office/drawing/2014/chart" uri="{C3380CC4-5D6E-409C-BE32-E72D297353CC}">
                  <c16:uniqueId val="{0000000D-B6C6-4225-8333-82C6368D3EFF}"/>
                </c:ext>
              </c:extLst>
            </c:dLbl>
            <c:dLbl>
              <c:idx val="21"/>
              <c:delete val="1"/>
              <c:extLst>
                <c:ext xmlns:c15="http://schemas.microsoft.com/office/drawing/2012/chart" uri="{CE6537A1-D6FC-4f65-9D91-7224C49458BB}"/>
                <c:ext xmlns:c16="http://schemas.microsoft.com/office/drawing/2014/chart" uri="{C3380CC4-5D6E-409C-BE32-E72D297353CC}">
                  <c16:uniqueId val="{0000000E-B6C6-4225-8333-82C6368D3EFF}"/>
                </c:ext>
              </c:extLst>
            </c:dLbl>
            <c:dLbl>
              <c:idx val="22"/>
              <c:delete val="1"/>
              <c:extLst>
                <c:ext xmlns:c15="http://schemas.microsoft.com/office/drawing/2012/chart" uri="{CE6537A1-D6FC-4f65-9D91-7224C49458BB}"/>
                <c:ext xmlns:c16="http://schemas.microsoft.com/office/drawing/2014/chart" uri="{C3380CC4-5D6E-409C-BE32-E72D297353CC}">
                  <c16:uniqueId val="{0000000F-B6C6-4225-8333-82C6368D3EFF}"/>
                </c:ext>
              </c:extLst>
            </c:dLbl>
            <c:dLbl>
              <c:idx val="23"/>
              <c:delete val="1"/>
              <c:extLst>
                <c:ext xmlns:c15="http://schemas.microsoft.com/office/drawing/2012/chart" uri="{CE6537A1-D6FC-4f65-9D91-7224C49458BB}"/>
                <c:ext xmlns:c16="http://schemas.microsoft.com/office/drawing/2014/chart" uri="{C3380CC4-5D6E-409C-BE32-E72D297353CC}">
                  <c16:uniqueId val="{00000010-B6C6-4225-8333-82C6368D3EFF}"/>
                </c:ext>
              </c:extLst>
            </c:dLbl>
            <c:dLbl>
              <c:idx val="24"/>
              <c:delete val="1"/>
              <c:extLst>
                <c:ext xmlns:c15="http://schemas.microsoft.com/office/drawing/2012/chart" uri="{CE6537A1-D6FC-4f65-9D91-7224C49458BB}"/>
                <c:ext xmlns:c16="http://schemas.microsoft.com/office/drawing/2014/chart" uri="{C3380CC4-5D6E-409C-BE32-E72D297353CC}">
                  <c16:uniqueId val="{00000011-B6C6-4225-8333-82C6368D3EFF}"/>
                </c:ext>
              </c:extLst>
            </c:dLbl>
            <c:dLbl>
              <c:idx val="25"/>
              <c:delete val="1"/>
              <c:extLst>
                <c:ext xmlns:c15="http://schemas.microsoft.com/office/drawing/2012/chart" uri="{CE6537A1-D6FC-4f65-9D91-7224C49458BB}"/>
                <c:ext xmlns:c16="http://schemas.microsoft.com/office/drawing/2014/chart" uri="{C3380CC4-5D6E-409C-BE32-E72D297353CC}">
                  <c16:uniqueId val="{00000012-B6C6-4225-8333-82C6368D3EFF}"/>
                </c:ext>
              </c:extLst>
            </c:dLbl>
            <c:dLbl>
              <c:idx val="26"/>
              <c:delete val="1"/>
              <c:extLst>
                <c:ext xmlns:c15="http://schemas.microsoft.com/office/drawing/2012/chart" uri="{CE6537A1-D6FC-4f65-9D91-7224C49458BB}"/>
                <c:ext xmlns:c16="http://schemas.microsoft.com/office/drawing/2014/chart" uri="{C3380CC4-5D6E-409C-BE32-E72D297353CC}">
                  <c16:uniqueId val="{00000013-B6C6-4225-8333-82C6368D3EFF}"/>
                </c:ext>
              </c:extLst>
            </c:dLbl>
            <c:dLbl>
              <c:idx val="27"/>
              <c:delete val="1"/>
              <c:extLst>
                <c:ext xmlns:c15="http://schemas.microsoft.com/office/drawing/2012/chart" uri="{CE6537A1-D6FC-4f65-9D91-7224C49458BB}"/>
                <c:ext xmlns:c16="http://schemas.microsoft.com/office/drawing/2014/chart" uri="{C3380CC4-5D6E-409C-BE32-E72D297353CC}">
                  <c16:uniqueId val="{00000014-B6C6-4225-8333-82C6368D3EFF}"/>
                </c:ext>
              </c:extLst>
            </c:dLbl>
            <c:dLbl>
              <c:idx val="28"/>
              <c:delete val="1"/>
              <c:extLst>
                <c:ext xmlns:c15="http://schemas.microsoft.com/office/drawing/2012/chart" uri="{CE6537A1-D6FC-4f65-9D91-7224C49458BB}"/>
                <c:ext xmlns:c16="http://schemas.microsoft.com/office/drawing/2014/chart" uri="{C3380CC4-5D6E-409C-BE32-E72D297353CC}">
                  <c16:uniqueId val="{00000015-B6C6-4225-8333-82C6368D3EFF}"/>
                </c:ext>
              </c:extLst>
            </c:dLbl>
            <c:dLbl>
              <c:idx val="29"/>
              <c:delete val="1"/>
              <c:extLst>
                <c:ext xmlns:c15="http://schemas.microsoft.com/office/drawing/2012/chart" uri="{CE6537A1-D6FC-4f65-9D91-7224C49458BB}"/>
                <c:ext xmlns:c16="http://schemas.microsoft.com/office/drawing/2014/chart" uri="{C3380CC4-5D6E-409C-BE32-E72D297353CC}">
                  <c16:uniqueId val="{00000016-B6C6-4225-8333-82C6368D3EFF}"/>
                </c:ext>
              </c:extLst>
            </c:dLbl>
            <c:dLbl>
              <c:idx val="30"/>
              <c:delete val="1"/>
              <c:extLst>
                <c:ext xmlns:c15="http://schemas.microsoft.com/office/drawing/2012/chart" uri="{CE6537A1-D6FC-4f65-9D91-7224C49458BB}"/>
                <c:ext xmlns:c16="http://schemas.microsoft.com/office/drawing/2014/chart" uri="{C3380CC4-5D6E-409C-BE32-E72D297353CC}">
                  <c16:uniqueId val="{00000017-B6C6-4225-8333-82C6368D3EFF}"/>
                </c:ext>
              </c:extLst>
            </c:dLbl>
            <c:dLbl>
              <c:idx val="31"/>
              <c:delete val="1"/>
              <c:extLst>
                <c:ext xmlns:c15="http://schemas.microsoft.com/office/drawing/2012/chart" uri="{CE6537A1-D6FC-4f65-9D91-7224C49458BB}"/>
                <c:ext xmlns:c16="http://schemas.microsoft.com/office/drawing/2014/chart" uri="{C3380CC4-5D6E-409C-BE32-E72D297353CC}">
                  <c16:uniqueId val="{00000018-B6C6-4225-8333-82C6368D3EFF}"/>
                </c:ext>
              </c:extLst>
            </c:dLbl>
            <c:dLbl>
              <c:idx val="32"/>
              <c:delete val="1"/>
              <c:extLst>
                <c:ext xmlns:c15="http://schemas.microsoft.com/office/drawing/2012/chart" uri="{CE6537A1-D6FC-4f65-9D91-7224C49458BB}"/>
                <c:ext xmlns:c16="http://schemas.microsoft.com/office/drawing/2014/chart" uri="{C3380CC4-5D6E-409C-BE32-E72D297353CC}">
                  <c16:uniqueId val="{00000019-B6C6-4225-8333-82C6368D3EFF}"/>
                </c:ext>
              </c:extLst>
            </c:dLbl>
            <c:dLbl>
              <c:idx val="33"/>
              <c:delete val="1"/>
              <c:extLst>
                <c:ext xmlns:c15="http://schemas.microsoft.com/office/drawing/2012/chart" uri="{CE6537A1-D6FC-4f65-9D91-7224C49458BB}"/>
                <c:ext xmlns:c16="http://schemas.microsoft.com/office/drawing/2014/chart" uri="{C3380CC4-5D6E-409C-BE32-E72D297353CC}">
                  <c16:uniqueId val="{0000001A-B6C6-4225-8333-82C6368D3EFF}"/>
                </c:ext>
              </c:extLst>
            </c:dLbl>
            <c:dLbl>
              <c:idx val="34"/>
              <c:delete val="1"/>
              <c:extLst>
                <c:ext xmlns:c15="http://schemas.microsoft.com/office/drawing/2012/chart" uri="{CE6537A1-D6FC-4f65-9D91-7224C49458BB}"/>
                <c:ext xmlns:c16="http://schemas.microsoft.com/office/drawing/2014/chart" uri="{C3380CC4-5D6E-409C-BE32-E72D297353CC}">
                  <c16:uniqueId val="{0000001B-B6C6-4225-8333-82C6368D3EFF}"/>
                </c:ext>
              </c:extLst>
            </c:dLbl>
            <c:dLbl>
              <c:idx val="35"/>
              <c:delete val="1"/>
              <c:extLst>
                <c:ext xmlns:c15="http://schemas.microsoft.com/office/drawing/2012/chart" uri="{CE6537A1-D6FC-4f65-9D91-7224C49458BB}"/>
                <c:ext xmlns:c16="http://schemas.microsoft.com/office/drawing/2014/chart" uri="{C3380CC4-5D6E-409C-BE32-E72D297353CC}">
                  <c16:uniqueId val="{0000001C-B6C6-4225-8333-82C6368D3EFF}"/>
                </c:ext>
              </c:extLst>
            </c:dLbl>
            <c:dLbl>
              <c:idx val="36"/>
              <c:delete val="1"/>
              <c:extLst>
                <c:ext xmlns:c15="http://schemas.microsoft.com/office/drawing/2012/chart" uri="{CE6537A1-D6FC-4f65-9D91-7224C49458BB}"/>
                <c:ext xmlns:c16="http://schemas.microsoft.com/office/drawing/2014/chart" uri="{C3380CC4-5D6E-409C-BE32-E72D297353CC}">
                  <c16:uniqueId val="{0000001D-B6C6-4225-8333-82C6368D3EFF}"/>
                </c:ext>
              </c:extLst>
            </c:dLbl>
            <c:dLbl>
              <c:idx val="37"/>
              <c:delete val="1"/>
              <c:extLst>
                <c:ext xmlns:c15="http://schemas.microsoft.com/office/drawing/2012/chart" uri="{CE6537A1-D6FC-4f65-9D91-7224C49458BB}"/>
                <c:ext xmlns:c16="http://schemas.microsoft.com/office/drawing/2014/chart" uri="{C3380CC4-5D6E-409C-BE32-E72D297353CC}">
                  <c16:uniqueId val="{0000001E-B6C6-4225-8333-82C6368D3EFF}"/>
                </c:ext>
              </c:extLst>
            </c:dLbl>
            <c:dLbl>
              <c:idx val="38"/>
              <c:delete val="1"/>
              <c:extLst>
                <c:ext xmlns:c15="http://schemas.microsoft.com/office/drawing/2012/chart" uri="{CE6537A1-D6FC-4f65-9D91-7224C49458BB}"/>
                <c:ext xmlns:c16="http://schemas.microsoft.com/office/drawing/2014/chart" uri="{C3380CC4-5D6E-409C-BE32-E72D297353CC}">
                  <c16:uniqueId val="{0000001F-B6C6-4225-8333-82C6368D3EFF}"/>
                </c:ext>
              </c:extLst>
            </c:dLbl>
            <c:dLbl>
              <c:idx val="39"/>
              <c:delete val="1"/>
              <c:extLst>
                <c:ext xmlns:c15="http://schemas.microsoft.com/office/drawing/2012/chart" uri="{CE6537A1-D6FC-4f65-9D91-7224C49458BB}"/>
                <c:ext xmlns:c16="http://schemas.microsoft.com/office/drawing/2014/chart" uri="{C3380CC4-5D6E-409C-BE32-E72D297353CC}">
                  <c16:uniqueId val="{00000020-B6C6-4225-8333-82C6368D3EFF}"/>
                </c:ext>
              </c:extLst>
            </c:dLbl>
            <c:dLbl>
              <c:idx val="40"/>
              <c:delete val="1"/>
              <c:extLst>
                <c:ext xmlns:c15="http://schemas.microsoft.com/office/drawing/2012/chart" uri="{CE6537A1-D6FC-4f65-9D91-7224C49458BB}"/>
                <c:ext xmlns:c16="http://schemas.microsoft.com/office/drawing/2014/chart" uri="{C3380CC4-5D6E-409C-BE32-E72D297353CC}">
                  <c16:uniqueId val="{00000021-B6C6-4225-8333-82C6368D3EFF}"/>
                </c:ext>
              </c:extLst>
            </c:dLbl>
            <c:dLbl>
              <c:idx val="41"/>
              <c:delete val="1"/>
              <c:extLst>
                <c:ext xmlns:c15="http://schemas.microsoft.com/office/drawing/2012/chart" uri="{CE6537A1-D6FC-4f65-9D91-7224C49458BB}"/>
                <c:ext xmlns:c16="http://schemas.microsoft.com/office/drawing/2014/chart" uri="{C3380CC4-5D6E-409C-BE32-E72D297353CC}">
                  <c16:uniqueId val="{00000022-B6C6-4225-8333-82C6368D3EFF}"/>
                </c:ext>
              </c:extLst>
            </c:dLbl>
            <c:dLbl>
              <c:idx val="42"/>
              <c:delete val="1"/>
              <c:extLst>
                <c:ext xmlns:c15="http://schemas.microsoft.com/office/drawing/2012/chart" uri="{CE6537A1-D6FC-4f65-9D91-7224C49458BB}"/>
                <c:ext xmlns:c16="http://schemas.microsoft.com/office/drawing/2014/chart" uri="{C3380CC4-5D6E-409C-BE32-E72D297353CC}">
                  <c16:uniqueId val="{00000023-B6C6-4225-8333-82C6368D3EFF}"/>
                </c:ext>
              </c:extLst>
            </c:dLbl>
            <c:dLbl>
              <c:idx val="43"/>
              <c:delete val="1"/>
              <c:extLst>
                <c:ext xmlns:c15="http://schemas.microsoft.com/office/drawing/2012/chart" uri="{CE6537A1-D6FC-4f65-9D91-7224C49458BB}"/>
                <c:ext xmlns:c16="http://schemas.microsoft.com/office/drawing/2014/chart" uri="{C3380CC4-5D6E-409C-BE32-E72D297353CC}">
                  <c16:uniqueId val="{00000024-B6C6-4225-8333-82C6368D3EFF}"/>
                </c:ext>
              </c:extLst>
            </c:dLbl>
            <c:dLbl>
              <c:idx val="44"/>
              <c:delete val="1"/>
              <c:extLst>
                <c:ext xmlns:c15="http://schemas.microsoft.com/office/drawing/2012/chart" uri="{CE6537A1-D6FC-4f65-9D91-7224C49458BB}"/>
                <c:ext xmlns:c16="http://schemas.microsoft.com/office/drawing/2014/chart" uri="{C3380CC4-5D6E-409C-BE32-E72D297353CC}">
                  <c16:uniqueId val="{00000025-B6C6-4225-8333-82C6368D3EFF}"/>
                </c:ext>
              </c:extLst>
            </c:dLbl>
            <c:dLbl>
              <c:idx val="45"/>
              <c:delete val="1"/>
              <c:extLst>
                <c:ext xmlns:c15="http://schemas.microsoft.com/office/drawing/2012/chart" uri="{CE6537A1-D6FC-4f65-9D91-7224C49458BB}"/>
                <c:ext xmlns:c16="http://schemas.microsoft.com/office/drawing/2014/chart" uri="{C3380CC4-5D6E-409C-BE32-E72D297353CC}">
                  <c16:uniqueId val="{00000026-B6C6-4225-8333-82C6368D3EFF}"/>
                </c:ext>
              </c:extLst>
            </c:dLbl>
            <c:dLbl>
              <c:idx val="46"/>
              <c:delete val="1"/>
              <c:extLst>
                <c:ext xmlns:c15="http://schemas.microsoft.com/office/drawing/2012/chart" uri="{CE6537A1-D6FC-4f65-9D91-7224C49458BB}"/>
                <c:ext xmlns:c16="http://schemas.microsoft.com/office/drawing/2014/chart" uri="{C3380CC4-5D6E-409C-BE32-E72D297353CC}">
                  <c16:uniqueId val="{00000027-B6C6-4225-8333-82C6368D3EFF}"/>
                </c:ext>
              </c:extLst>
            </c:dLbl>
            <c:dLbl>
              <c:idx val="47"/>
              <c:delete val="1"/>
              <c:extLst>
                <c:ext xmlns:c15="http://schemas.microsoft.com/office/drawing/2012/chart" uri="{CE6537A1-D6FC-4f65-9D91-7224C49458BB}"/>
                <c:ext xmlns:c16="http://schemas.microsoft.com/office/drawing/2014/chart" uri="{C3380CC4-5D6E-409C-BE32-E72D297353CC}">
                  <c16:uniqueId val="{00000028-B6C6-4225-8333-82C6368D3EFF}"/>
                </c:ext>
              </c:extLst>
            </c:dLbl>
            <c:dLbl>
              <c:idx val="48"/>
              <c:delete val="1"/>
              <c:extLst>
                <c:ext xmlns:c15="http://schemas.microsoft.com/office/drawing/2012/chart" uri="{CE6537A1-D6FC-4f65-9D91-7224C49458BB}"/>
                <c:ext xmlns:c16="http://schemas.microsoft.com/office/drawing/2014/chart" uri="{C3380CC4-5D6E-409C-BE32-E72D297353CC}">
                  <c16:uniqueId val="{00000029-B6C6-4225-8333-82C6368D3EFF}"/>
                </c:ext>
              </c:extLst>
            </c:dLbl>
            <c:dLbl>
              <c:idx val="49"/>
              <c:delete val="1"/>
              <c:extLst>
                <c:ext xmlns:c15="http://schemas.microsoft.com/office/drawing/2012/chart" uri="{CE6537A1-D6FC-4f65-9D91-7224C49458BB}"/>
                <c:ext xmlns:c16="http://schemas.microsoft.com/office/drawing/2014/chart" uri="{C3380CC4-5D6E-409C-BE32-E72D297353CC}">
                  <c16:uniqueId val="{0000002A-B6C6-4225-8333-82C6368D3EFF}"/>
                </c:ext>
              </c:extLst>
            </c:dLbl>
            <c:dLbl>
              <c:idx val="50"/>
              <c:delete val="1"/>
              <c:extLst>
                <c:ext xmlns:c15="http://schemas.microsoft.com/office/drawing/2012/chart" uri="{CE6537A1-D6FC-4f65-9D91-7224C49458BB}"/>
                <c:ext xmlns:c16="http://schemas.microsoft.com/office/drawing/2014/chart" uri="{C3380CC4-5D6E-409C-BE32-E72D297353CC}">
                  <c16:uniqueId val="{0000002B-B6C6-4225-8333-82C6368D3EFF}"/>
                </c:ext>
              </c:extLst>
            </c:dLbl>
            <c:dLbl>
              <c:idx val="51"/>
              <c:delete val="1"/>
              <c:extLst>
                <c:ext xmlns:c15="http://schemas.microsoft.com/office/drawing/2012/chart" uri="{CE6537A1-D6FC-4f65-9D91-7224C49458BB}"/>
                <c:ext xmlns:c16="http://schemas.microsoft.com/office/drawing/2014/chart" uri="{C3380CC4-5D6E-409C-BE32-E72D297353CC}">
                  <c16:uniqueId val="{0000002C-B6C6-4225-8333-82C6368D3EFF}"/>
                </c:ext>
              </c:extLst>
            </c:dLbl>
            <c:dLbl>
              <c:idx val="52"/>
              <c:delete val="1"/>
              <c:extLst>
                <c:ext xmlns:c15="http://schemas.microsoft.com/office/drawing/2012/chart" uri="{CE6537A1-D6FC-4f65-9D91-7224C49458BB}"/>
                <c:ext xmlns:c16="http://schemas.microsoft.com/office/drawing/2014/chart" uri="{C3380CC4-5D6E-409C-BE32-E72D297353CC}">
                  <c16:uniqueId val="{0000002D-B6C6-4225-8333-82C6368D3EFF}"/>
                </c:ext>
              </c:extLst>
            </c:dLbl>
            <c:dLbl>
              <c:idx val="53"/>
              <c:delete val="1"/>
              <c:extLst>
                <c:ext xmlns:c15="http://schemas.microsoft.com/office/drawing/2012/chart" uri="{CE6537A1-D6FC-4f65-9D91-7224C49458BB}"/>
                <c:ext xmlns:c16="http://schemas.microsoft.com/office/drawing/2014/chart" uri="{C3380CC4-5D6E-409C-BE32-E72D297353CC}">
                  <c16:uniqueId val="{0000002E-B6C6-4225-8333-82C6368D3EFF}"/>
                </c:ext>
              </c:extLst>
            </c:dLbl>
            <c:dLbl>
              <c:idx val="54"/>
              <c:delete val="1"/>
              <c:extLst>
                <c:ext xmlns:c15="http://schemas.microsoft.com/office/drawing/2012/chart" uri="{CE6537A1-D6FC-4f65-9D91-7224C49458BB}"/>
                <c:ext xmlns:c16="http://schemas.microsoft.com/office/drawing/2014/chart" uri="{C3380CC4-5D6E-409C-BE32-E72D297353CC}">
                  <c16:uniqueId val="{0000002F-B6C6-4225-8333-82C6368D3EFF}"/>
                </c:ext>
              </c:extLst>
            </c:dLbl>
            <c:dLbl>
              <c:idx val="55"/>
              <c:delete val="1"/>
              <c:extLst>
                <c:ext xmlns:c15="http://schemas.microsoft.com/office/drawing/2012/chart" uri="{CE6537A1-D6FC-4f65-9D91-7224C49458BB}"/>
                <c:ext xmlns:c16="http://schemas.microsoft.com/office/drawing/2014/chart" uri="{C3380CC4-5D6E-409C-BE32-E72D297353CC}">
                  <c16:uniqueId val="{00000030-B6C6-4225-8333-82C6368D3EFF}"/>
                </c:ext>
              </c:extLst>
            </c:dLbl>
            <c:dLbl>
              <c:idx val="56"/>
              <c:delete val="1"/>
              <c:extLst>
                <c:ext xmlns:c15="http://schemas.microsoft.com/office/drawing/2012/chart" uri="{CE6537A1-D6FC-4f65-9D91-7224C49458BB}"/>
                <c:ext xmlns:c16="http://schemas.microsoft.com/office/drawing/2014/chart" uri="{C3380CC4-5D6E-409C-BE32-E72D297353CC}">
                  <c16:uniqueId val="{00000031-B6C6-4225-8333-82C6368D3EFF}"/>
                </c:ext>
              </c:extLst>
            </c:dLbl>
            <c:dLbl>
              <c:idx val="57"/>
              <c:delete val="1"/>
              <c:extLst>
                <c:ext xmlns:c15="http://schemas.microsoft.com/office/drawing/2012/chart" uri="{CE6537A1-D6FC-4f65-9D91-7224C49458BB}"/>
                <c:ext xmlns:c16="http://schemas.microsoft.com/office/drawing/2014/chart" uri="{C3380CC4-5D6E-409C-BE32-E72D297353CC}">
                  <c16:uniqueId val="{00000032-B6C6-4225-8333-82C6368D3EFF}"/>
                </c:ext>
              </c:extLst>
            </c:dLbl>
            <c:dLbl>
              <c:idx val="58"/>
              <c:delete val="1"/>
              <c:extLst>
                <c:ext xmlns:c15="http://schemas.microsoft.com/office/drawing/2012/chart" uri="{CE6537A1-D6FC-4f65-9D91-7224C49458BB}"/>
                <c:ext xmlns:c16="http://schemas.microsoft.com/office/drawing/2014/chart" uri="{C3380CC4-5D6E-409C-BE32-E72D297353CC}">
                  <c16:uniqueId val="{00000033-B6C6-4225-8333-82C6368D3EFF}"/>
                </c:ext>
              </c:extLst>
            </c:dLbl>
            <c:dLbl>
              <c:idx val="59"/>
              <c:delete val="1"/>
              <c:extLst>
                <c:ext xmlns:c15="http://schemas.microsoft.com/office/drawing/2012/chart" uri="{CE6537A1-D6FC-4f65-9D91-7224C49458BB}"/>
                <c:ext xmlns:c16="http://schemas.microsoft.com/office/drawing/2014/chart" uri="{C3380CC4-5D6E-409C-BE32-E72D297353CC}">
                  <c16:uniqueId val="{00000034-B6C6-4225-8333-82C6368D3EFF}"/>
                </c:ext>
              </c:extLst>
            </c:dLbl>
            <c:dLbl>
              <c:idx val="60"/>
              <c:delete val="1"/>
              <c:extLst>
                <c:ext xmlns:c15="http://schemas.microsoft.com/office/drawing/2012/chart" uri="{CE6537A1-D6FC-4f65-9D91-7224C49458BB}"/>
                <c:ext xmlns:c16="http://schemas.microsoft.com/office/drawing/2014/chart" uri="{C3380CC4-5D6E-409C-BE32-E72D297353CC}">
                  <c16:uniqueId val="{00000035-B6C6-4225-8333-82C6368D3EFF}"/>
                </c:ext>
              </c:extLst>
            </c:dLbl>
            <c:dLbl>
              <c:idx val="61"/>
              <c:delete val="1"/>
              <c:extLst>
                <c:ext xmlns:c15="http://schemas.microsoft.com/office/drawing/2012/chart" uri="{CE6537A1-D6FC-4f65-9D91-7224C49458BB}"/>
                <c:ext xmlns:c16="http://schemas.microsoft.com/office/drawing/2014/chart" uri="{C3380CC4-5D6E-409C-BE32-E72D297353CC}">
                  <c16:uniqueId val="{00000036-B6C6-4225-8333-82C6368D3EFF}"/>
                </c:ext>
              </c:extLst>
            </c:dLbl>
            <c:dLbl>
              <c:idx val="62"/>
              <c:delete val="1"/>
              <c:extLst>
                <c:ext xmlns:c15="http://schemas.microsoft.com/office/drawing/2012/chart" uri="{CE6537A1-D6FC-4f65-9D91-7224C49458BB}"/>
                <c:ext xmlns:c16="http://schemas.microsoft.com/office/drawing/2014/chart" uri="{C3380CC4-5D6E-409C-BE32-E72D297353CC}">
                  <c16:uniqueId val="{00000037-B6C6-4225-8333-82C6368D3EFF}"/>
                </c:ext>
              </c:extLst>
            </c:dLbl>
            <c:dLbl>
              <c:idx val="63"/>
              <c:delete val="1"/>
              <c:extLst>
                <c:ext xmlns:c15="http://schemas.microsoft.com/office/drawing/2012/chart" uri="{CE6537A1-D6FC-4f65-9D91-7224C49458BB}"/>
                <c:ext xmlns:c16="http://schemas.microsoft.com/office/drawing/2014/chart" uri="{C3380CC4-5D6E-409C-BE32-E72D297353CC}">
                  <c16:uniqueId val="{00000038-B6C6-4225-8333-82C6368D3EFF}"/>
                </c:ext>
              </c:extLst>
            </c:dLbl>
            <c:dLbl>
              <c:idx val="64"/>
              <c:delete val="1"/>
              <c:extLst>
                <c:ext xmlns:c15="http://schemas.microsoft.com/office/drawing/2012/chart" uri="{CE6537A1-D6FC-4f65-9D91-7224C49458BB}"/>
                <c:ext xmlns:c16="http://schemas.microsoft.com/office/drawing/2014/chart" uri="{C3380CC4-5D6E-409C-BE32-E72D297353CC}">
                  <c16:uniqueId val="{00000039-B6C6-4225-8333-82C6368D3EFF}"/>
                </c:ext>
              </c:extLst>
            </c:dLbl>
            <c:dLbl>
              <c:idx val="65"/>
              <c:delete val="1"/>
              <c:extLst>
                <c:ext xmlns:c15="http://schemas.microsoft.com/office/drawing/2012/chart" uri="{CE6537A1-D6FC-4f65-9D91-7224C49458BB}"/>
                <c:ext xmlns:c16="http://schemas.microsoft.com/office/drawing/2014/chart" uri="{C3380CC4-5D6E-409C-BE32-E72D297353CC}">
                  <c16:uniqueId val="{0000003A-B6C6-4225-8333-82C6368D3EFF}"/>
                </c:ext>
              </c:extLst>
            </c:dLbl>
            <c:dLbl>
              <c:idx val="66"/>
              <c:delete val="1"/>
              <c:extLst>
                <c:ext xmlns:c15="http://schemas.microsoft.com/office/drawing/2012/chart" uri="{CE6537A1-D6FC-4f65-9D91-7224C49458BB}"/>
                <c:ext xmlns:c16="http://schemas.microsoft.com/office/drawing/2014/chart" uri="{C3380CC4-5D6E-409C-BE32-E72D297353CC}">
                  <c16:uniqueId val="{0000003B-B6C6-4225-8333-82C6368D3EFF}"/>
                </c:ext>
              </c:extLst>
            </c:dLbl>
            <c:dLbl>
              <c:idx val="67"/>
              <c:delete val="1"/>
              <c:extLst>
                <c:ext xmlns:c15="http://schemas.microsoft.com/office/drawing/2012/chart" uri="{CE6537A1-D6FC-4f65-9D91-7224C49458BB}"/>
                <c:ext xmlns:c16="http://schemas.microsoft.com/office/drawing/2014/chart" uri="{C3380CC4-5D6E-409C-BE32-E72D297353CC}">
                  <c16:uniqueId val="{0000003C-B6C6-4225-8333-82C6368D3EFF}"/>
                </c:ext>
              </c:extLst>
            </c:dLbl>
            <c:dLbl>
              <c:idx val="68"/>
              <c:delete val="1"/>
              <c:extLst>
                <c:ext xmlns:c15="http://schemas.microsoft.com/office/drawing/2012/chart" uri="{CE6537A1-D6FC-4f65-9D91-7224C49458BB}"/>
                <c:ext xmlns:c16="http://schemas.microsoft.com/office/drawing/2014/chart" uri="{C3380CC4-5D6E-409C-BE32-E72D297353CC}">
                  <c16:uniqueId val="{0000003D-B6C6-4225-8333-82C6368D3EFF}"/>
                </c:ext>
              </c:extLst>
            </c:dLbl>
            <c:dLbl>
              <c:idx val="69"/>
              <c:delete val="1"/>
              <c:extLst>
                <c:ext xmlns:c15="http://schemas.microsoft.com/office/drawing/2012/chart" uri="{CE6537A1-D6FC-4f65-9D91-7224C49458BB}"/>
                <c:ext xmlns:c16="http://schemas.microsoft.com/office/drawing/2014/chart" uri="{C3380CC4-5D6E-409C-BE32-E72D297353CC}">
                  <c16:uniqueId val="{0000003E-B6C6-4225-8333-82C6368D3EFF}"/>
                </c:ext>
              </c:extLst>
            </c:dLbl>
            <c:dLbl>
              <c:idx val="70"/>
              <c:delete val="1"/>
              <c:extLst>
                <c:ext xmlns:c15="http://schemas.microsoft.com/office/drawing/2012/chart" uri="{CE6537A1-D6FC-4f65-9D91-7224C49458BB}"/>
                <c:ext xmlns:c16="http://schemas.microsoft.com/office/drawing/2014/chart" uri="{C3380CC4-5D6E-409C-BE32-E72D297353CC}">
                  <c16:uniqueId val="{0000003F-B6C6-4225-8333-82C6368D3EFF}"/>
                </c:ext>
              </c:extLst>
            </c:dLbl>
            <c:dLbl>
              <c:idx val="71"/>
              <c:delete val="1"/>
              <c:extLst>
                <c:ext xmlns:c15="http://schemas.microsoft.com/office/drawing/2012/chart" uri="{CE6537A1-D6FC-4f65-9D91-7224C49458BB}"/>
                <c:ext xmlns:c16="http://schemas.microsoft.com/office/drawing/2014/chart" uri="{C3380CC4-5D6E-409C-BE32-E72D297353CC}">
                  <c16:uniqueId val="{00000040-B6C6-4225-8333-82C6368D3EFF}"/>
                </c:ext>
              </c:extLst>
            </c:dLbl>
            <c:dLbl>
              <c:idx val="72"/>
              <c:delete val="1"/>
              <c:extLst>
                <c:ext xmlns:c15="http://schemas.microsoft.com/office/drawing/2012/chart" uri="{CE6537A1-D6FC-4f65-9D91-7224C49458BB}"/>
                <c:ext xmlns:c16="http://schemas.microsoft.com/office/drawing/2014/chart" uri="{C3380CC4-5D6E-409C-BE32-E72D297353CC}">
                  <c16:uniqueId val="{00000041-B6C6-4225-8333-82C6368D3EFF}"/>
                </c:ext>
              </c:extLst>
            </c:dLbl>
            <c:dLbl>
              <c:idx val="73"/>
              <c:delete val="1"/>
              <c:extLst>
                <c:ext xmlns:c15="http://schemas.microsoft.com/office/drawing/2012/chart" uri="{CE6537A1-D6FC-4f65-9D91-7224C49458BB}"/>
                <c:ext xmlns:c16="http://schemas.microsoft.com/office/drawing/2014/chart" uri="{C3380CC4-5D6E-409C-BE32-E72D297353CC}">
                  <c16:uniqueId val="{00000042-B6C6-4225-8333-82C6368D3EFF}"/>
                </c:ext>
              </c:extLst>
            </c:dLbl>
            <c:dLbl>
              <c:idx val="74"/>
              <c:delete val="1"/>
              <c:extLst>
                <c:ext xmlns:c15="http://schemas.microsoft.com/office/drawing/2012/chart" uri="{CE6537A1-D6FC-4f65-9D91-7224C49458BB}"/>
                <c:ext xmlns:c16="http://schemas.microsoft.com/office/drawing/2014/chart" uri="{C3380CC4-5D6E-409C-BE32-E72D297353CC}">
                  <c16:uniqueId val="{00000043-B6C6-4225-8333-82C6368D3EFF}"/>
                </c:ext>
              </c:extLst>
            </c:dLbl>
            <c:dLbl>
              <c:idx val="75"/>
              <c:delete val="1"/>
              <c:extLst>
                <c:ext xmlns:c15="http://schemas.microsoft.com/office/drawing/2012/chart" uri="{CE6537A1-D6FC-4f65-9D91-7224C49458BB}"/>
                <c:ext xmlns:c16="http://schemas.microsoft.com/office/drawing/2014/chart" uri="{C3380CC4-5D6E-409C-BE32-E72D297353CC}">
                  <c16:uniqueId val="{00000044-B6C6-4225-8333-82C6368D3EFF}"/>
                </c:ext>
              </c:extLst>
            </c:dLbl>
            <c:dLbl>
              <c:idx val="76"/>
              <c:delete val="1"/>
              <c:extLst>
                <c:ext xmlns:c15="http://schemas.microsoft.com/office/drawing/2012/chart" uri="{CE6537A1-D6FC-4f65-9D91-7224C49458BB}"/>
                <c:ext xmlns:c16="http://schemas.microsoft.com/office/drawing/2014/chart" uri="{C3380CC4-5D6E-409C-BE32-E72D297353CC}">
                  <c16:uniqueId val="{00000045-B6C6-4225-8333-82C6368D3EFF}"/>
                </c:ext>
              </c:extLst>
            </c:dLbl>
            <c:dLbl>
              <c:idx val="77"/>
              <c:delete val="1"/>
              <c:extLst>
                <c:ext xmlns:c15="http://schemas.microsoft.com/office/drawing/2012/chart" uri="{CE6537A1-D6FC-4f65-9D91-7224C49458BB}"/>
                <c:ext xmlns:c16="http://schemas.microsoft.com/office/drawing/2014/chart" uri="{C3380CC4-5D6E-409C-BE32-E72D297353CC}">
                  <c16:uniqueId val="{00000046-B6C6-4225-8333-82C6368D3EFF}"/>
                </c:ext>
              </c:extLst>
            </c:dLbl>
            <c:dLbl>
              <c:idx val="78"/>
              <c:delete val="1"/>
              <c:extLst>
                <c:ext xmlns:c15="http://schemas.microsoft.com/office/drawing/2012/chart" uri="{CE6537A1-D6FC-4f65-9D91-7224C49458BB}"/>
                <c:ext xmlns:c16="http://schemas.microsoft.com/office/drawing/2014/chart" uri="{C3380CC4-5D6E-409C-BE32-E72D297353CC}">
                  <c16:uniqueId val="{00000047-B6C6-4225-8333-82C6368D3EFF}"/>
                </c:ext>
              </c:extLst>
            </c:dLbl>
            <c:dLbl>
              <c:idx val="79"/>
              <c:delete val="1"/>
              <c:extLst>
                <c:ext xmlns:c15="http://schemas.microsoft.com/office/drawing/2012/chart" uri="{CE6537A1-D6FC-4f65-9D91-7224C49458BB}"/>
                <c:ext xmlns:c16="http://schemas.microsoft.com/office/drawing/2014/chart" uri="{C3380CC4-5D6E-409C-BE32-E72D297353CC}">
                  <c16:uniqueId val="{00000048-B6C6-4225-8333-82C6368D3EFF}"/>
                </c:ext>
              </c:extLst>
            </c:dLbl>
            <c:dLbl>
              <c:idx val="80"/>
              <c:delete val="1"/>
              <c:extLst>
                <c:ext xmlns:c15="http://schemas.microsoft.com/office/drawing/2012/chart" uri="{CE6537A1-D6FC-4f65-9D91-7224C49458BB}"/>
                <c:ext xmlns:c16="http://schemas.microsoft.com/office/drawing/2014/chart" uri="{C3380CC4-5D6E-409C-BE32-E72D297353CC}">
                  <c16:uniqueId val="{00000049-B6C6-4225-8333-82C6368D3EFF}"/>
                </c:ext>
              </c:extLst>
            </c:dLbl>
            <c:dLbl>
              <c:idx val="81"/>
              <c:delete val="1"/>
              <c:extLst>
                <c:ext xmlns:c15="http://schemas.microsoft.com/office/drawing/2012/chart" uri="{CE6537A1-D6FC-4f65-9D91-7224C49458BB}"/>
                <c:ext xmlns:c16="http://schemas.microsoft.com/office/drawing/2014/chart" uri="{C3380CC4-5D6E-409C-BE32-E72D297353CC}">
                  <c16:uniqueId val="{0000004A-B6C6-4225-8333-82C6368D3EFF}"/>
                </c:ext>
              </c:extLst>
            </c:dLbl>
            <c:dLbl>
              <c:idx val="82"/>
              <c:delete val="1"/>
              <c:extLst>
                <c:ext xmlns:c15="http://schemas.microsoft.com/office/drawing/2012/chart" uri="{CE6537A1-D6FC-4f65-9D91-7224C49458BB}"/>
                <c:ext xmlns:c16="http://schemas.microsoft.com/office/drawing/2014/chart" uri="{C3380CC4-5D6E-409C-BE32-E72D297353CC}">
                  <c16:uniqueId val="{0000004B-B6C6-4225-8333-82C6368D3EFF}"/>
                </c:ext>
              </c:extLst>
            </c:dLbl>
            <c:dLbl>
              <c:idx val="83"/>
              <c:delete val="1"/>
              <c:extLst>
                <c:ext xmlns:c15="http://schemas.microsoft.com/office/drawing/2012/chart" uri="{CE6537A1-D6FC-4f65-9D91-7224C49458BB}"/>
                <c:ext xmlns:c16="http://schemas.microsoft.com/office/drawing/2014/chart" uri="{C3380CC4-5D6E-409C-BE32-E72D297353CC}">
                  <c16:uniqueId val="{0000004C-B6C6-4225-8333-82C6368D3EFF}"/>
                </c:ext>
              </c:extLst>
            </c:dLbl>
            <c:dLbl>
              <c:idx val="84"/>
              <c:delete val="1"/>
              <c:extLst>
                <c:ext xmlns:c15="http://schemas.microsoft.com/office/drawing/2012/chart" uri="{CE6537A1-D6FC-4f65-9D91-7224C49458BB}"/>
                <c:ext xmlns:c16="http://schemas.microsoft.com/office/drawing/2014/chart" uri="{C3380CC4-5D6E-409C-BE32-E72D297353CC}">
                  <c16:uniqueId val="{0000004D-B6C6-4225-8333-82C6368D3EFF}"/>
                </c:ext>
              </c:extLst>
            </c:dLbl>
            <c:dLbl>
              <c:idx val="85"/>
              <c:delete val="1"/>
              <c:extLst>
                <c:ext xmlns:c15="http://schemas.microsoft.com/office/drawing/2012/chart" uri="{CE6537A1-D6FC-4f65-9D91-7224C49458BB}"/>
                <c:ext xmlns:c16="http://schemas.microsoft.com/office/drawing/2014/chart" uri="{C3380CC4-5D6E-409C-BE32-E72D297353CC}">
                  <c16:uniqueId val="{0000004E-B6C6-4225-8333-82C6368D3EFF}"/>
                </c:ext>
              </c:extLst>
            </c:dLbl>
            <c:dLbl>
              <c:idx val="86"/>
              <c:delete val="1"/>
              <c:extLst>
                <c:ext xmlns:c15="http://schemas.microsoft.com/office/drawing/2012/chart" uri="{CE6537A1-D6FC-4f65-9D91-7224C49458BB}"/>
                <c:ext xmlns:c16="http://schemas.microsoft.com/office/drawing/2014/chart" uri="{C3380CC4-5D6E-409C-BE32-E72D297353CC}">
                  <c16:uniqueId val="{0000004F-B6C6-4225-8333-82C6368D3EFF}"/>
                </c:ext>
              </c:extLst>
            </c:dLbl>
            <c:dLbl>
              <c:idx val="87"/>
              <c:delete val="1"/>
              <c:extLst>
                <c:ext xmlns:c15="http://schemas.microsoft.com/office/drawing/2012/chart" uri="{CE6537A1-D6FC-4f65-9D91-7224C49458BB}"/>
                <c:ext xmlns:c16="http://schemas.microsoft.com/office/drawing/2014/chart" uri="{C3380CC4-5D6E-409C-BE32-E72D297353CC}">
                  <c16:uniqueId val="{00000050-B6C6-4225-8333-82C6368D3EFF}"/>
                </c:ext>
              </c:extLst>
            </c:dLbl>
            <c:dLbl>
              <c:idx val="88"/>
              <c:delete val="1"/>
              <c:extLst>
                <c:ext xmlns:c15="http://schemas.microsoft.com/office/drawing/2012/chart" uri="{CE6537A1-D6FC-4f65-9D91-7224C49458BB}"/>
                <c:ext xmlns:c16="http://schemas.microsoft.com/office/drawing/2014/chart" uri="{C3380CC4-5D6E-409C-BE32-E72D297353CC}">
                  <c16:uniqueId val="{00000051-B6C6-4225-8333-82C6368D3EFF}"/>
                </c:ext>
              </c:extLst>
            </c:dLbl>
            <c:dLbl>
              <c:idx val="89"/>
              <c:delete val="1"/>
              <c:extLst>
                <c:ext xmlns:c15="http://schemas.microsoft.com/office/drawing/2012/chart" uri="{CE6537A1-D6FC-4f65-9D91-7224C49458BB}"/>
                <c:ext xmlns:c16="http://schemas.microsoft.com/office/drawing/2014/chart" uri="{C3380CC4-5D6E-409C-BE32-E72D297353CC}">
                  <c16:uniqueId val="{00000052-B6C6-4225-8333-82C6368D3EFF}"/>
                </c:ext>
              </c:extLst>
            </c:dLbl>
            <c:dLbl>
              <c:idx val="90"/>
              <c:delete val="1"/>
              <c:extLst>
                <c:ext xmlns:c15="http://schemas.microsoft.com/office/drawing/2012/chart" uri="{CE6537A1-D6FC-4f65-9D91-7224C49458BB}"/>
                <c:ext xmlns:c16="http://schemas.microsoft.com/office/drawing/2014/chart" uri="{C3380CC4-5D6E-409C-BE32-E72D297353CC}">
                  <c16:uniqueId val="{00000053-B6C6-4225-8333-82C6368D3EFF}"/>
                </c:ext>
              </c:extLst>
            </c:dLbl>
            <c:dLbl>
              <c:idx val="91"/>
              <c:delete val="1"/>
              <c:extLst>
                <c:ext xmlns:c15="http://schemas.microsoft.com/office/drawing/2012/chart" uri="{CE6537A1-D6FC-4f65-9D91-7224C49458BB}"/>
                <c:ext xmlns:c16="http://schemas.microsoft.com/office/drawing/2014/chart" uri="{C3380CC4-5D6E-409C-BE32-E72D297353CC}">
                  <c16:uniqueId val="{00000054-B6C6-4225-8333-82C6368D3EFF}"/>
                </c:ext>
              </c:extLst>
            </c:dLbl>
            <c:dLbl>
              <c:idx val="92"/>
              <c:delete val="1"/>
              <c:extLst>
                <c:ext xmlns:c15="http://schemas.microsoft.com/office/drawing/2012/chart" uri="{CE6537A1-D6FC-4f65-9D91-7224C49458BB}"/>
                <c:ext xmlns:c16="http://schemas.microsoft.com/office/drawing/2014/chart" uri="{C3380CC4-5D6E-409C-BE32-E72D297353CC}">
                  <c16:uniqueId val="{00000055-B6C6-4225-8333-82C6368D3EFF}"/>
                </c:ext>
              </c:extLst>
            </c:dLbl>
            <c:dLbl>
              <c:idx val="93"/>
              <c:delete val="1"/>
              <c:extLst>
                <c:ext xmlns:c15="http://schemas.microsoft.com/office/drawing/2012/chart" uri="{CE6537A1-D6FC-4f65-9D91-7224C49458BB}"/>
                <c:ext xmlns:c16="http://schemas.microsoft.com/office/drawing/2014/chart" uri="{C3380CC4-5D6E-409C-BE32-E72D297353CC}">
                  <c16:uniqueId val="{00000056-B6C6-4225-8333-82C6368D3EFF}"/>
                </c:ext>
              </c:extLst>
            </c:dLbl>
            <c:dLbl>
              <c:idx val="94"/>
              <c:delete val="1"/>
              <c:extLst>
                <c:ext xmlns:c15="http://schemas.microsoft.com/office/drawing/2012/chart" uri="{CE6537A1-D6FC-4f65-9D91-7224C49458BB}"/>
                <c:ext xmlns:c16="http://schemas.microsoft.com/office/drawing/2014/chart" uri="{C3380CC4-5D6E-409C-BE32-E72D297353CC}">
                  <c16:uniqueId val="{00000057-B6C6-4225-8333-82C6368D3EFF}"/>
                </c:ext>
              </c:extLst>
            </c:dLbl>
            <c:dLbl>
              <c:idx val="95"/>
              <c:delete val="1"/>
              <c:extLst>
                <c:ext xmlns:c15="http://schemas.microsoft.com/office/drawing/2012/chart" uri="{CE6537A1-D6FC-4f65-9D91-7224C49458BB}"/>
                <c:ext xmlns:c16="http://schemas.microsoft.com/office/drawing/2014/chart" uri="{C3380CC4-5D6E-409C-BE32-E72D297353CC}">
                  <c16:uniqueId val="{00000058-B6C6-4225-8333-82C6368D3EFF}"/>
                </c:ext>
              </c:extLst>
            </c:dLbl>
            <c:dLbl>
              <c:idx val="96"/>
              <c:delete val="1"/>
              <c:extLst>
                <c:ext xmlns:c15="http://schemas.microsoft.com/office/drawing/2012/chart" uri="{CE6537A1-D6FC-4f65-9D91-7224C49458BB}"/>
                <c:ext xmlns:c16="http://schemas.microsoft.com/office/drawing/2014/chart" uri="{C3380CC4-5D6E-409C-BE32-E72D297353CC}">
                  <c16:uniqueId val="{00000059-B6C6-4225-8333-82C6368D3EFF}"/>
                </c:ext>
              </c:extLst>
            </c:dLbl>
            <c:dLbl>
              <c:idx val="97"/>
              <c:delete val="1"/>
              <c:extLst>
                <c:ext xmlns:c15="http://schemas.microsoft.com/office/drawing/2012/chart" uri="{CE6537A1-D6FC-4f65-9D91-7224C49458BB}"/>
                <c:ext xmlns:c16="http://schemas.microsoft.com/office/drawing/2014/chart" uri="{C3380CC4-5D6E-409C-BE32-E72D297353CC}">
                  <c16:uniqueId val="{0000005A-B6C6-4225-8333-82C6368D3EFF}"/>
                </c:ext>
              </c:extLst>
            </c:dLbl>
            <c:dLbl>
              <c:idx val="98"/>
              <c:delete val="1"/>
              <c:extLst>
                <c:ext xmlns:c15="http://schemas.microsoft.com/office/drawing/2012/chart" uri="{CE6537A1-D6FC-4f65-9D91-7224C49458BB}"/>
                <c:ext xmlns:c16="http://schemas.microsoft.com/office/drawing/2014/chart" uri="{C3380CC4-5D6E-409C-BE32-E72D297353CC}">
                  <c16:uniqueId val="{0000005B-B6C6-4225-8333-82C6368D3EFF}"/>
                </c:ext>
              </c:extLst>
            </c:dLbl>
            <c:dLbl>
              <c:idx val="99"/>
              <c:delete val="1"/>
              <c:extLst>
                <c:ext xmlns:c15="http://schemas.microsoft.com/office/drawing/2012/chart" uri="{CE6537A1-D6FC-4f65-9D91-7224C49458BB}"/>
                <c:ext xmlns:c16="http://schemas.microsoft.com/office/drawing/2014/chart" uri="{C3380CC4-5D6E-409C-BE32-E72D297353CC}">
                  <c16:uniqueId val="{0000005C-B6C6-4225-8333-82C6368D3EFF}"/>
                </c:ext>
              </c:extLst>
            </c:dLbl>
            <c:dLbl>
              <c:idx val="100"/>
              <c:delete val="1"/>
              <c:extLst>
                <c:ext xmlns:c15="http://schemas.microsoft.com/office/drawing/2012/chart" uri="{CE6537A1-D6FC-4f65-9D91-7224C49458BB}"/>
                <c:ext xmlns:c16="http://schemas.microsoft.com/office/drawing/2014/chart" uri="{C3380CC4-5D6E-409C-BE32-E72D297353CC}">
                  <c16:uniqueId val="{0000005D-B6C6-4225-8333-82C6368D3EFF}"/>
                </c:ext>
              </c:extLst>
            </c:dLbl>
            <c:dLbl>
              <c:idx val="101"/>
              <c:delete val="1"/>
              <c:extLst>
                <c:ext xmlns:c15="http://schemas.microsoft.com/office/drawing/2012/chart" uri="{CE6537A1-D6FC-4f65-9D91-7224C49458BB}"/>
                <c:ext xmlns:c16="http://schemas.microsoft.com/office/drawing/2014/chart" uri="{C3380CC4-5D6E-409C-BE32-E72D297353CC}">
                  <c16:uniqueId val="{0000005E-B6C6-4225-8333-82C6368D3EFF}"/>
                </c:ext>
              </c:extLst>
            </c:dLbl>
            <c:dLbl>
              <c:idx val="102"/>
              <c:delete val="1"/>
              <c:extLst>
                <c:ext xmlns:c15="http://schemas.microsoft.com/office/drawing/2012/chart" uri="{CE6537A1-D6FC-4f65-9D91-7224C49458BB}"/>
                <c:ext xmlns:c16="http://schemas.microsoft.com/office/drawing/2014/chart" uri="{C3380CC4-5D6E-409C-BE32-E72D297353CC}">
                  <c16:uniqueId val="{0000005F-B6C6-4225-8333-82C6368D3EFF}"/>
                </c:ext>
              </c:extLst>
            </c:dLbl>
            <c:dLbl>
              <c:idx val="103"/>
              <c:delete val="1"/>
              <c:extLst>
                <c:ext xmlns:c15="http://schemas.microsoft.com/office/drawing/2012/chart" uri="{CE6537A1-D6FC-4f65-9D91-7224C49458BB}"/>
                <c:ext xmlns:c16="http://schemas.microsoft.com/office/drawing/2014/chart" uri="{C3380CC4-5D6E-409C-BE32-E72D297353CC}">
                  <c16:uniqueId val="{00000060-B6C6-4225-8333-82C6368D3EFF}"/>
                </c:ext>
              </c:extLst>
            </c:dLbl>
            <c:dLbl>
              <c:idx val="104"/>
              <c:delete val="1"/>
              <c:extLst>
                <c:ext xmlns:c15="http://schemas.microsoft.com/office/drawing/2012/chart" uri="{CE6537A1-D6FC-4f65-9D91-7224C49458BB}"/>
                <c:ext xmlns:c16="http://schemas.microsoft.com/office/drawing/2014/chart" uri="{C3380CC4-5D6E-409C-BE32-E72D297353CC}">
                  <c16:uniqueId val="{00000061-B6C6-4225-8333-82C6368D3EFF}"/>
                </c:ext>
              </c:extLst>
            </c:dLbl>
            <c:dLbl>
              <c:idx val="105"/>
              <c:delete val="1"/>
              <c:extLst>
                <c:ext xmlns:c15="http://schemas.microsoft.com/office/drawing/2012/chart" uri="{CE6537A1-D6FC-4f65-9D91-7224C49458BB}"/>
                <c:ext xmlns:c16="http://schemas.microsoft.com/office/drawing/2014/chart" uri="{C3380CC4-5D6E-409C-BE32-E72D297353CC}">
                  <c16:uniqueId val="{00000062-B6C6-4225-8333-82C6368D3EFF}"/>
                </c:ext>
              </c:extLst>
            </c:dLbl>
            <c:dLbl>
              <c:idx val="106"/>
              <c:delete val="1"/>
              <c:extLst>
                <c:ext xmlns:c15="http://schemas.microsoft.com/office/drawing/2012/chart" uri="{CE6537A1-D6FC-4f65-9D91-7224C49458BB}"/>
                <c:ext xmlns:c16="http://schemas.microsoft.com/office/drawing/2014/chart" uri="{C3380CC4-5D6E-409C-BE32-E72D297353CC}">
                  <c16:uniqueId val="{00000063-B6C6-4225-8333-82C6368D3EFF}"/>
                </c:ext>
              </c:extLst>
            </c:dLbl>
            <c:dLbl>
              <c:idx val="107"/>
              <c:delete val="1"/>
              <c:extLst>
                <c:ext xmlns:c15="http://schemas.microsoft.com/office/drawing/2012/chart" uri="{CE6537A1-D6FC-4f65-9D91-7224C49458BB}"/>
                <c:ext xmlns:c16="http://schemas.microsoft.com/office/drawing/2014/chart" uri="{C3380CC4-5D6E-409C-BE32-E72D297353CC}">
                  <c16:uniqueId val="{00000064-B6C6-4225-8333-82C6368D3EFF}"/>
                </c:ext>
              </c:extLst>
            </c:dLbl>
            <c:dLbl>
              <c:idx val="108"/>
              <c:delete val="1"/>
              <c:extLst>
                <c:ext xmlns:c15="http://schemas.microsoft.com/office/drawing/2012/chart" uri="{CE6537A1-D6FC-4f65-9D91-7224C49458BB}"/>
                <c:ext xmlns:c16="http://schemas.microsoft.com/office/drawing/2014/chart" uri="{C3380CC4-5D6E-409C-BE32-E72D297353CC}">
                  <c16:uniqueId val="{00000065-B6C6-4225-8333-82C6368D3EFF}"/>
                </c:ext>
              </c:extLst>
            </c:dLbl>
            <c:dLbl>
              <c:idx val="109"/>
              <c:delete val="1"/>
              <c:extLst>
                <c:ext xmlns:c15="http://schemas.microsoft.com/office/drawing/2012/chart" uri="{CE6537A1-D6FC-4f65-9D91-7224C49458BB}">
                  <c15:layout>
                    <c:manualLayout>
                      <c:w val="4.967111111111111E-2"/>
                      <c:h val="4.7580972222222219E-2"/>
                    </c:manualLayout>
                  </c15:layout>
                </c:ext>
                <c:ext xmlns:c16="http://schemas.microsoft.com/office/drawing/2014/chart" uri="{C3380CC4-5D6E-409C-BE32-E72D297353CC}">
                  <c16:uniqueId val="{00000066-B6C6-4225-8333-82C6368D3EFF}"/>
                </c:ext>
              </c:extLst>
            </c:dLbl>
            <c:dLbl>
              <c:idx val="110"/>
              <c:delete val="1"/>
              <c:extLst>
                <c:ext xmlns:c15="http://schemas.microsoft.com/office/drawing/2012/chart" uri="{CE6537A1-D6FC-4f65-9D91-7224C49458BB}"/>
                <c:ext xmlns:c16="http://schemas.microsoft.com/office/drawing/2014/chart" uri="{C3380CC4-5D6E-409C-BE32-E72D297353CC}">
                  <c16:uniqueId val="{00000067-B6C6-4225-8333-82C6368D3EFF}"/>
                </c:ext>
              </c:extLst>
            </c:dLbl>
            <c:dLbl>
              <c:idx val="111"/>
              <c:delete val="1"/>
              <c:extLst>
                <c:ext xmlns:c15="http://schemas.microsoft.com/office/drawing/2012/chart" uri="{CE6537A1-D6FC-4f65-9D91-7224C49458BB}"/>
                <c:ext xmlns:c16="http://schemas.microsoft.com/office/drawing/2014/chart" uri="{C3380CC4-5D6E-409C-BE32-E72D297353CC}">
                  <c16:uniqueId val="{00000068-B6C6-4225-8333-82C6368D3EFF}"/>
                </c:ext>
              </c:extLst>
            </c:dLbl>
            <c:dLbl>
              <c:idx val="112"/>
              <c:delete val="1"/>
              <c:extLst>
                <c:ext xmlns:c15="http://schemas.microsoft.com/office/drawing/2012/chart" uri="{CE6537A1-D6FC-4f65-9D91-7224C49458BB}"/>
                <c:ext xmlns:c16="http://schemas.microsoft.com/office/drawing/2014/chart" uri="{C3380CC4-5D6E-409C-BE32-E72D297353CC}">
                  <c16:uniqueId val="{00000069-B6C6-4225-8333-82C6368D3EFF}"/>
                </c:ext>
              </c:extLst>
            </c:dLbl>
            <c:dLbl>
              <c:idx val="113"/>
              <c:delete val="1"/>
              <c:extLst>
                <c:ext xmlns:c15="http://schemas.microsoft.com/office/drawing/2012/chart" uri="{CE6537A1-D6FC-4f65-9D91-7224C49458BB}"/>
                <c:ext xmlns:c16="http://schemas.microsoft.com/office/drawing/2014/chart" uri="{C3380CC4-5D6E-409C-BE32-E72D297353CC}">
                  <c16:uniqueId val="{0000006A-B6C6-4225-8333-82C6368D3EFF}"/>
                </c:ext>
              </c:extLst>
            </c:dLbl>
            <c:dLbl>
              <c:idx val="114"/>
              <c:delete val="1"/>
              <c:extLst>
                <c:ext xmlns:c15="http://schemas.microsoft.com/office/drawing/2012/chart" uri="{CE6537A1-D6FC-4f65-9D91-7224C49458BB}"/>
                <c:ext xmlns:c16="http://schemas.microsoft.com/office/drawing/2014/chart" uri="{C3380CC4-5D6E-409C-BE32-E72D297353CC}">
                  <c16:uniqueId val="{0000006B-B6C6-4225-8333-82C6368D3EFF}"/>
                </c:ext>
              </c:extLst>
            </c:dLbl>
            <c:dLbl>
              <c:idx val="115"/>
              <c:delete val="1"/>
              <c:extLst>
                <c:ext xmlns:c15="http://schemas.microsoft.com/office/drawing/2012/chart" uri="{CE6537A1-D6FC-4f65-9D91-7224C49458BB}"/>
                <c:ext xmlns:c16="http://schemas.microsoft.com/office/drawing/2014/chart" uri="{C3380CC4-5D6E-409C-BE32-E72D297353CC}">
                  <c16:uniqueId val="{0000006C-B6C6-4225-8333-82C6368D3EFF}"/>
                </c:ext>
              </c:extLst>
            </c:dLbl>
            <c:dLbl>
              <c:idx val="116"/>
              <c:delete val="1"/>
              <c:extLst>
                <c:ext xmlns:c15="http://schemas.microsoft.com/office/drawing/2012/chart" uri="{CE6537A1-D6FC-4f65-9D91-7224C49458BB}"/>
                <c:ext xmlns:c16="http://schemas.microsoft.com/office/drawing/2014/chart" uri="{C3380CC4-5D6E-409C-BE32-E72D297353CC}">
                  <c16:uniqueId val="{0000006D-B6C6-4225-8333-82C6368D3EFF}"/>
                </c:ext>
              </c:extLst>
            </c:dLbl>
            <c:dLbl>
              <c:idx val="117"/>
              <c:delete val="1"/>
              <c:extLst>
                <c:ext xmlns:c15="http://schemas.microsoft.com/office/drawing/2012/chart" uri="{CE6537A1-D6FC-4f65-9D91-7224C49458BB}"/>
                <c:ext xmlns:c16="http://schemas.microsoft.com/office/drawing/2014/chart" uri="{C3380CC4-5D6E-409C-BE32-E72D297353CC}">
                  <c16:uniqueId val="{0000006E-B6C6-4225-8333-82C6368D3EFF}"/>
                </c:ext>
              </c:extLst>
            </c:dLbl>
            <c:dLbl>
              <c:idx val="118"/>
              <c:delete val="1"/>
              <c:extLst>
                <c:ext xmlns:c15="http://schemas.microsoft.com/office/drawing/2012/chart" uri="{CE6537A1-D6FC-4f65-9D91-7224C49458BB}"/>
                <c:ext xmlns:c16="http://schemas.microsoft.com/office/drawing/2014/chart" uri="{C3380CC4-5D6E-409C-BE32-E72D297353CC}">
                  <c16:uniqueId val="{0000006F-B6C6-4225-8333-82C6368D3EFF}"/>
                </c:ext>
              </c:extLst>
            </c:dLbl>
            <c:dLbl>
              <c:idx val="119"/>
              <c:delete val="1"/>
              <c:extLst>
                <c:ext xmlns:c15="http://schemas.microsoft.com/office/drawing/2012/chart" uri="{CE6537A1-D6FC-4f65-9D91-7224C49458BB}"/>
                <c:ext xmlns:c16="http://schemas.microsoft.com/office/drawing/2014/chart" uri="{C3380CC4-5D6E-409C-BE32-E72D297353CC}">
                  <c16:uniqueId val="{00000070-B6C6-4225-8333-82C6368D3EFF}"/>
                </c:ext>
              </c:extLst>
            </c:dLbl>
            <c:dLbl>
              <c:idx val="120"/>
              <c:delete val="1"/>
              <c:extLst>
                <c:ext xmlns:c15="http://schemas.microsoft.com/office/drawing/2012/chart" uri="{CE6537A1-D6FC-4f65-9D91-7224C49458BB}"/>
                <c:ext xmlns:c16="http://schemas.microsoft.com/office/drawing/2014/chart" uri="{C3380CC4-5D6E-409C-BE32-E72D297353CC}">
                  <c16:uniqueId val="{00000071-B6C6-4225-8333-82C6368D3EFF}"/>
                </c:ext>
              </c:extLst>
            </c:dLbl>
            <c:dLbl>
              <c:idx val="121"/>
              <c:delete val="1"/>
              <c:extLst>
                <c:ext xmlns:c15="http://schemas.microsoft.com/office/drawing/2012/chart" uri="{CE6537A1-D6FC-4f65-9D91-7224C49458BB}"/>
                <c:ext xmlns:c16="http://schemas.microsoft.com/office/drawing/2014/chart" uri="{C3380CC4-5D6E-409C-BE32-E72D297353CC}">
                  <c16:uniqueId val="{00000072-B6C6-4225-8333-82C6368D3EFF}"/>
                </c:ext>
              </c:extLst>
            </c:dLbl>
            <c:dLbl>
              <c:idx val="122"/>
              <c:delete val="1"/>
              <c:extLst>
                <c:ext xmlns:c15="http://schemas.microsoft.com/office/drawing/2012/chart" uri="{CE6537A1-D6FC-4f65-9D91-7224C49458BB}"/>
                <c:ext xmlns:c16="http://schemas.microsoft.com/office/drawing/2014/chart" uri="{C3380CC4-5D6E-409C-BE32-E72D297353CC}">
                  <c16:uniqueId val="{00000073-B6C6-4225-8333-82C6368D3EFF}"/>
                </c:ext>
              </c:extLst>
            </c:dLbl>
            <c:dLbl>
              <c:idx val="123"/>
              <c:delete val="1"/>
              <c:extLst>
                <c:ext xmlns:c15="http://schemas.microsoft.com/office/drawing/2012/chart" uri="{CE6537A1-D6FC-4f65-9D91-7224C49458BB}"/>
                <c:ext xmlns:c16="http://schemas.microsoft.com/office/drawing/2014/chart" uri="{C3380CC4-5D6E-409C-BE32-E72D297353CC}">
                  <c16:uniqueId val="{00000074-B6C6-4225-8333-82C6368D3EFF}"/>
                </c:ext>
              </c:extLst>
            </c:dLbl>
            <c:dLbl>
              <c:idx val="124"/>
              <c:delete val="1"/>
              <c:extLst>
                <c:ext xmlns:c15="http://schemas.microsoft.com/office/drawing/2012/chart" uri="{CE6537A1-D6FC-4f65-9D91-7224C49458BB}"/>
                <c:ext xmlns:c16="http://schemas.microsoft.com/office/drawing/2014/chart" uri="{C3380CC4-5D6E-409C-BE32-E72D297353CC}">
                  <c16:uniqueId val="{00000075-B6C6-4225-8333-82C6368D3EFF}"/>
                </c:ext>
              </c:extLst>
            </c:dLbl>
            <c:dLbl>
              <c:idx val="125"/>
              <c:delete val="1"/>
              <c:extLst>
                <c:ext xmlns:c15="http://schemas.microsoft.com/office/drawing/2012/chart" uri="{CE6537A1-D6FC-4f65-9D91-7224C49458BB}"/>
                <c:ext xmlns:c16="http://schemas.microsoft.com/office/drawing/2014/chart" uri="{C3380CC4-5D6E-409C-BE32-E72D297353CC}">
                  <c16:uniqueId val="{00000076-B6C6-4225-8333-82C6368D3EFF}"/>
                </c:ext>
              </c:extLst>
            </c:dLbl>
            <c:dLbl>
              <c:idx val="126"/>
              <c:delete val="1"/>
              <c:extLst>
                <c:ext xmlns:c15="http://schemas.microsoft.com/office/drawing/2012/chart" uri="{CE6537A1-D6FC-4f65-9D91-7224C49458BB}"/>
                <c:ext xmlns:c16="http://schemas.microsoft.com/office/drawing/2014/chart" uri="{C3380CC4-5D6E-409C-BE32-E72D297353CC}">
                  <c16:uniqueId val="{00000077-B6C6-4225-8333-82C6368D3EFF}"/>
                </c:ext>
              </c:extLst>
            </c:dLbl>
            <c:dLbl>
              <c:idx val="127"/>
              <c:delete val="1"/>
              <c:extLst>
                <c:ext xmlns:c15="http://schemas.microsoft.com/office/drawing/2012/chart" uri="{CE6537A1-D6FC-4f65-9D91-7224C49458BB}"/>
                <c:ext xmlns:c16="http://schemas.microsoft.com/office/drawing/2014/chart" uri="{C3380CC4-5D6E-409C-BE32-E72D297353CC}">
                  <c16:uniqueId val="{00000078-B6C6-4225-8333-82C6368D3EFF}"/>
                </c:ext>
              </c:extLst>
            </c:dLbl>
            <c:dLbl>
              <c:idx val="128"/>
              <c:delete val="1"/>
              <c:extLst>
                <c:ext xmlns:c15="http://schemas.microsoft.com/office/drawing/2012/chart" uri="{CE6537A1-D6FC-4f65-9D91-7224C49458BB}"/>
                <c:ext xmlns:c16="http://schemas.microsoft.com/office/drawing/2014/chart" uri="{C3380CC4-5D6E-409C-BE32-E72D297353CC}">
                  <c16:uniqueId val="{00000079-B6C6-4225-8333-82C6368D3EFF}"/>
                </c:ext>
              </c:extLst>
            </c:dLbl>
            <c:dLbl>
              <c:idx val="129"/>
              <c:delete val="1"/>
              <c:extLst>
                <c:ext xmlns:c15="http://schemas.microsoft.com/office/drawing/2012/chart" uri="{CE6537A1-D6FC-4f65-9D91-7224C49458BB}"/>
                <c:ext xmlns:c16="http://schemas.microsoft.com/office/drawing/2014/chart" uri="{C3380CC4-5D6E-409C-BE32-E72D297353CC}">
                  <c16:uniqueId val="{0000007A-B6C6-4225-8333-82C6368D3EFF}"/>
                </c:ext>
              </c:extLst>
            </c:dLbl>
            <c:dLbl>
              <c:idx val="130"/>
              <c:delete val="1"/>
              <c:extLst>
                <c:ext xmlns:c15="http://schemas.microsoft.com/office/drawing/2012/chart" uri="{CE6537A1-D6FC-4f65-9D91-7224C49458BB}"/>
                <c:ext xmlns:c16="http://schemas.microsoft.com/office/drawing/2014/chart" uri="{C3380CC4-5D6E-409C-BE32-E72D297353CC}">
                  <c16:uniqueId val="{0000007B-B6C6-4225-8333-82C6368D3EFF}"/>
                </c:ext>
              </c:extLst>
            </c:dLbl>
            <c:dLbl>
              <c:idx val="131"/>
              <c:delete val="1"/>
              <c:extLst>
                <c:ext xmlns:c15="http://schemas.microsoft.com/office/drawing/2012/chart" uri="{CE6537A1-D6FC-4f65-9D91-7224C49458BB}"/>
                <c:ext xmlns:c16="http://schemas.microsoft.com/office/drawing/2014/chart" uri="{C3380CC4-5D6E-409C-BE32-E72D297353CC}">
                  <c16:uniqueId val="{0000007C-B6C6-4225-8333-82C6368D3EFF}"/>
                </c:ext>
              </c:extLst>
            </c:dLbl>
            <c:dLbl>
              <c:idx val="132"/>
              <c:delete val="1"/>
              <c:extLst>
                <c:ext xmlns:c15="http://schemas.microsoft.com/office/drawing/2012/chart" uri="{CE6537A1-D6FC-4f65-9D91-7224C49458BB}"/>
                <c:ext xmlns:c16="http://schemas.microsoft.com/office/drawing/2014/chart" uri="{C3380CC4-5D6E-409C-BE32-E72D297353CC}">
                  <c16:uniqueId val="{0000007D-B6C6-4225-8333-82C6368D3EFF}"/>
                </c:ext>
              </c:extLst>
            </c:dLbl>
            <c:dLbl>
              <c:idx val="133"/>
              <c:delete val="1"/>
              <c:extLst>
                <c:ext xmlns:c15="http://schemas.microsoft.com/office/drawing/2012/chart" uri="{CE6537A1-D6FC-4f65-9D91-7224C49458BB}"/>
                <c:ext xmlns:c16="http://schemas.microsoft.com/office/drawing/2014/chart" uri="{C3380CC4-5D6E-409C-BE32-E72D297353CC}">
                  <c16:uniqueId val="{0000007E-B6C6-4225-8333-82C6368D3EFF}"/>
                </c:ext>
              </c:extLst>
            </c:dLbl>
            <c:dLbl>
              <c:idx val="135"/>
              <c:delete val="1"/>
              <c:extLst>
                <c:ext xmlns:c15="http://schemas.microsoft.com/office/drawing/2012/chart" uri="{CE6537A1-D6FC-4f65-9D91-7224C49458BB}"/>
                <c:ext xmlns:c16="http://schemas.microsoft.com/office/drawing/2014/chart" uri="{C3380CC4-5D6E-409C-BE32-E72D297353CC}">
                  <c16:uniqueId val="{0000007F-B6C6-4225-8333-82C6368D3EFF}"/>
                </c:ext>
              </c:extLst>
            </c:dLbl>
            <c:dLbl>
              <c:idx val="136"/>
              <c:delete val="1"/>
              <c:extLst>
                <c:ext xmlns:c15="http://schemas.microsoft.com/office/drawing/2012/chart" uri="{CE6537A1-D6FC-4f65-9D91-7224C49458BB}"/>
                <c:ext xmlns:c16="http://schemas.microsoft.com/office/drawing/2014/chart" uri="{C3380CC4-5D6E-409C-BE32-E72D297353CC}">
                  <c16:uniqueId val="{00000080-B6C6-4225-8333-82C6368D3EFF}"/>
                </c:ext>
              </c:extLst>
            </c:dLbl>
            <c:dLbl>
              <c:idx val="137"/>
              <c:delete val="1"/>
              <c:extLst>
                <c:ext xmlns:c15="http://schemas.microsoft.com/office/drawing/2012/chart" uri="{CE6537A1-D6FC-4f65-9D91-7224C49458BB}"/>
                <c:ext xmlns:c16="http://schemas.microsoft.com/office/drawing/2014/chart" uri="{C3380CC4-5D6E-409C-BE32-E72D297353CC}">
                  <c16:uniqueId val="{00000081-B6C6-4225-8333-82C6368D3EFF}"/>
                </c:ext>
              </c:extLst>
            </c:dLbl>
            <c:dLbl>
              <c:idx val="139"/>
              <c:delete val="1"/>
              <c:extLst>
                <c:ext xmlns:c15="http://schemas.microsoft.com/office/drawing/2012/chart" uri="{CE6537A1-D6FC-4f65-9D91-7224C49458BB}"/>
                <c:ext xmlns:c16="http://schemas.microsoft.com/office/drawing/2014/chart" uri="{C3380CC4-5D6E-409C-BE32-E72D297353CC}">
                  <c16:uniqueId val="{00000082-B6C6-4225-8333-82C6368D3EFF}"/>
                </c:ext>
              </c:extLst>
            </c:dLbl>
            <c:dLbl>
              <c:idx val="140"/>
              <c:delete val="1"/>
              <c:extLst>
                <c:ext xmlns:c15="http://schemas.microsoft.com/office/drawing/2012/chart" uri="{CE6537A1-D6FC-4f65-9D91-7224C49458BB}"/>
                <c:ext xmlns:c16="http://schemas.microsoft.com/office/drawing/2014/chart" uri="{C3380CC4-5D6E-409C-BE32-E72D297353CC}">
                  <c16:uniqueId val="{00000083-B6C6-4225-8333-82C6368D3EFF}"/>
                </c:ext>
              </c:extLst>
            </c:dLbl>
            <c:dLbl>
              <c:idx val="141"/>
              <c:delete val="1"/>
              <c:extLst>
                <c:ext xmlns:c15="http://schemas.microsoft.com/office/drawing/2012/chart" uri="{CE6537A1-D6FC-4f65-9D91-7224C49458BB}"/>
                <c:ext xmlns:c16="http://schemas.microsoft.com/office/drawing/2014/chart" uri="{C3380CC4-5D6E-409C-BE32-E72D297353CC}">
                  <c16:uniqueId val="{00000084-B6C6-4225-8333-82C6368D3EFF}"/>
                </c:ext>
              </c:extLst>
            </c:dLbl>
            <c:dLbl>
              <c:idx val="143"/>
              <c:delete val="1"/>
              <c:extLst>
                <c:ext xmlns:c15="http://schemas.microsoft.com/office/drawing/2012/chart" uri="{CE6537A1-D6FC-4f65-9D91-7224C49458BB}"/>
                <c:ext xmlns:c16="http://schemas.microsoft.com/office/drawing/2014/chart" uri="{C3380CC4-5D6E-409C-BE32-E72D297353CC}">
                  <c16:uniqueId val="{00000085-B6C6-4225-8333-82C6368D3EFF}"/>
                </c:ext>
              </c:extLst>
            </c:dLbl>
            <c:dLbl>
              <c:idx val="144"/>
              <c:delete val="1"/>
              <c:extLst>
                <c:ext xmlns:c15="http://schemas.microsoft.com/office/drawing/2012/chart" uri="{CE6537A1-D6FC-4f65-9D91-7224C49458BB}"/>
                <c:ext xmlns:c16="http://schemas.microsoft.com/office/drawing/2014/chart" uri="{C3380CC4-5D6E-409C-BE32-E72D297353CC}">
                  <c16:uniqueId val="{00000086-B6C6-4225-8333-82C6368D3EFF}"/>
                </c:ext>
              </c:extLst>
            </c:dLbl>
            <c:dLbl>
              <c:idx val="145"/>
              <c:delete val="1"/>
              <c:extLst>
                <c:ext xmlns:c15="http://schemas.microsoft.com/office/drawing/2012/chart" uri="{CE6537A1-D6FC-4f65-9D91-7224C49458BB}"/>
                <c:ext xmlns:c16="http://schemas.microsoft.com/office/drawing/2014/chart" uri="{C3380CC4-5D6E-409C-BE32-E72D297353CC}">
                  <c16:uniqueId val="{00000087-B6C6-4225-8333-82C6368D3EFF}"/>
                </c:ext>
              </c:extLst>
            </c:dLbl>
            <c:dLbl>
              <c:idx val="146"/>
              <c:delete val="1"/>
              <c:extLst>
                <c:ext xmlns:c15="http://schemas.microsoft.com/office/drawing/2012/chart" uri="{CE6537A1-D6FC-4f65-9D91-7224C49458BB}"/>
                <c:ext xmlns:c16="http://schemas.microsoft.com/office/drawing/2014/chart" uri="{C3380CC4-5D6E-409C-BE32-E72D297353CC}">
                  <c16:uniqueId val="{00000088-B6C6-4225-8333-82C6368D3EFF}"/>
                </c:ext>
              </c:extLst>
            </c:dLbl>
            <c:dLbl>
              <c:idx val="147"/>
              <c:delete val="1"/>
              <c:extLst>
                <c:ext xmlns:c15="http://schemas.microsoft.com/office/drawing/2012/chart" uri="{CE6537A1-D6FC-4f65-9D91-7224C49458BB}"/>
                <c:ext xmlns:c16="http://schemas.microsoft.com/office/drawing/2014/chart" uri="{C3380CC4-5D6E-409C-BE32-E72D297353CC}">
                  <c16:uniqueId val="{00000089-B6C6-4225-8333-82C6368D3EFF}"/>
                </c:ext>
              </c:extLst>
            </c:dLbl>
            <c:dLbl>
              <c:idx val="148"/>
              <c:delete val="1"/>
              <c:extLst>
                <c:ext xmlns:c15="http://schemas.microsoft.com/office/drawing/2012/chart" uri="{CE6537A1-D6FC-4f65-9D91-7224C49458BB}"/>
                <c:ext xmlns:c16="http://schemas.microsoft.com/office/drawing/2014/chart" uri="{C3380CC4-5D6E-409C-BE32-E72D297353CC}">
                  <c16:uniqueId val="{0000008A-B6C6-4225-8333-82C6368D3EFF}"/>
                </c:ext>
              </c:extLst>
            </c:dLbl>
            <c:dLbl>
              <c:idx val="149"/>
              <c:delete val="1"/>
              <c:extLst>
                <c:ext xmlns:c15="http://schemas.microsoft.com/office/drawing/2012/chart" uri="{CE6537A1-D6FC-4f65-9D91-7224C49458BB}"/>
                <c:ext xmlns:c16="http://schemas.microsoft.com/office/drawing/2014/chart" uri="{C3380CC4-5D6E-409C-BE32-E72D297353CC}">
                  <c16:uniqueId val="{0000008B-B6C6-4225-8333-82C6368D3EFF}"/>
                </c:ext>
              </c:extLst>
            </c:dLbl>
            <c:dLbl>
              <c:idx val="150"/>
              <c:delete val="1"/>
              <c:extLst>
                <c:ext xmlns:c15="http://schemas.microsoft.com/office/drawing/2012/chart" uri="{CE6537A1-D6FC-4f65-9D91-7224C49458BB}"/>
                <c:ext xmlns:c16="http://schemas.microsoft.com/office/drawing/2014/chart" uri="{C3380CC4-5D6E-409C-BE32-E72D297353CC}">
                  <c16:uniqueId val="{0000008C-B6C6-4225-8333-82C6368D3EFF}"/>
                </c:ext>
              </c:extLst>
            </c:dLbl>
            <c:dLbl>
              <c:idx val="151"/>
              <c:delete val="1"/>
              <c:extLst>
                <c:ext xmlns:c15="http://schemas.microsoft.com/office/drawing/2012/chart" uri="{CE6537A1-D6FC-4f65-9D91-7224C49458BB}"/>
                <c:ext xmlns:c16="http://schemas.microsoft.com/office/drawing/2014/chart" uri="{C3380CC4-5D6E-409C-BE32-E72D297353CC}">
                  <c16:uniqueId val="{0000008D-B6C6-4225-8333-82C6368D3EFF}"/>
                </c:ext>
              </c:extLst>
            </c:dLbl>
            <c:dLbl>
              <c:idx val="152"/>
              <c:delete val="1"/>
              <c:extLst>
                <c:ext xmlns:c15="http://schemas.microsoft.com/office/drawing/2012/chart" uri="{CE6537A1-D6FC-4f65-9D91-7224C49458BB}"/>
                <c:ext xmlns:c16="http://schemas.microsoft.com/office/drawing/2014/chart" uri="{C3380CC4-5D6E-409C-BE32-E72D297353CC}">
                  <c16:uniqueId val="{0000008E-B6C6-4225-8333-82C6368D3EFF}"/>
                </c:ext>
              </c:extLst>
            </c:dLbl>
            <c:dLbl>
              <c:idx val="153"/>
              <c:delete val="1"/>
              <c:extLst>
                <c:ext xmlns:c15="http://schemas.microsoft.com/office/drawing/2012/chart" uri="{CE6537A1-D6FC-4f65-9D91-7224C49458BB}"/>
                <c:ext xmlns:c16="http://schemas.microsoft.com/office/drawing/2014/chart" uri="{C3380CC4-5D6E-409C-BE32-E72D297353CC}">
                  <c16:uniqueId val="{0000008F-B6C6-4225-8333-82C6368D3EFF}"/>
                </c:ext>
              </c:extLst>
            </c:dLbl>
            <c:dLbl>
              <c:idx val="154"/>
              <c:delete val="1"/>
              <c:extLst>
                <c:ext xmlns:c15="http://schemas.microsoft.com/office/drawing/2012/chart" uri="{CE6537A1-D6FC-4f65-9D91-7224C49458BB}"/>
                <c:ext xmlns:c16="http://schemas.microsoft.com/office/drawing/2014/chart" uri="{C3380CC4-5D6E-409C-BE32-E72D297353CC}">
                  <c16:uniqueId val="{00000090-B6C6-4225-8333-82C6368D3EFF}"/>
                </c:ext>
              </c:extLst>
            </c:dLbl>
            <c:dLbl>
              <c:idx val="155"/>
              <c:delete val="1"/>
              <c:extLst>
                <c:ext xmlns:c15="http://schemas.microsoft.com/office/drawing/2012/chart" uri="{CE6537A1-D6FC-4f65-9D91-7224C49458BB}"/>
                <c:ext xmlns:c16="http://schemas.microsoft.com/office/drawing/2014/chart" uri="{C3380CC4-5D6E-409C-BE32-E72D297353CC}">
                  <c16:uniqueId val="{00000091-B6C6-4225-8333-82C6368D3EFF}"/>
                </c:ext>
              </c:extLst>
            </c:dLbl>
            <c:dLbl>
              <c:idx val="156"/>
              <c:delete val="1"/>
              <c:extLst>
                <c:ext xmlns:c15="http://schemas.microsoft.com/office/drawing/2012/chart" uri="{CE6537A1-D6FC-4f65-9D91-7224C49458BB}"/>
                <c:ext xmlns:c16="http://schemas.microsoft.com/office/drawing/2014/chart" uri="{C3380CC4-5D6E-409C-BE32-E72D297353CC}">
                  <c16:uniqueId val="{00000092-B6C6-4225-8333-82C6368D3EFF}"/>
                </c:ext>
              </c:extLst>
            </c:dLbl>
            <c:dLbl>
              <c:idx val="157"/>
              <c:delete val="1"/>
              <c:extLst>
                <c:ext xmlns:c15="http://schemas.microsoft.com/office/drawing/2012/chart" uri="{CE6537A1-D6FC-4f65-9D91-7224C49458BB}"/>
                <c:ext xmlns:c16="http://schemas.microsoft.com/office/drawing/2014/chart" uri="{C3380CC4-5D6E-409C-BE32-E72D297353CC}">
                  <c16:uniqueId val="{00000093-B6C6-4225-8333-82C6368D3EFF}"/>
                </c:ext>
              </c:extLst>
            </c:dLbl>
            <c:dLbl>
              <c:idx val="158"/>
              <c:delete val="1"/>
              <c:extLst>
                <c:ext xmlns:c15="http://schemas.microsoft.com/office/drawing/2012/chart" uri="{CE6537A1-D6FC-4f65-9D91-7224C49458BB}"/>
                <c:ext xmlns:c16="http://schemas.microsoft.com/office/drawing/2014/chart" uri="{C3380CC4-5D6E-409C-BE32-E72D297353CC}">
                  <c16:uniqueId val="{00000094-B6C6-4225-8333-82C6368D3EFF}"/>
                </c:ext>
              </c:extLst>
            </c:dLbl>
            <c:dLbl>
              <c:idx val="159"/>
              <c:delete val="1"/>
              <c:extLst>
                <c:ext xmlns:c15="http://schemas.microsoft.com/office/drawing/2012/chart" uri="{CE6537A1-D6FC-4f65-9D91-7224C49458BB}"/>
                <c:ext xmlns:c16="http://schemas.microsoft.com/office/drawing/2014/chart" uri="{C3380CC4-5D6E-409C-BE32-E72D297353CC}">
                  <c16:uniqueId val="{00000095-B6C6-4225-8333-82C6368D3EFF}"/>
                </c:ext>
              </c:extLst>
            </c:dLbl>
            <c:dLbl>
              <c:idx val="160"/>
              <c:delete val="1"/>
              <c:extLst>
                <c:ext xmlns:c15="http://schemas.microsoft.com/office/drawing/2012/chart" uri="{CE6537A1-D6FC-4f65-9D91-7224C49458BB}"/>
                <c:ext xmlns:c16="http://schemas.microsoft.com/office/drawing/2014/chart" uri="{C3380CC4-5D6E-409C-BE32-E72D297353CC}">
                  <c16:uniqueId val="{00000096-B6C6-4225-8333-82C6368D3EFF}"/>
                </c:ext>
              </c:extLst>
            </c:dLbl>
            <c:dLbl>
              <c:idx val="161"/>
              <c:delete val="1"/>
              <c:extLst>
                <c:ext xmlns:c15="http://schemas.microsoft.com/office/drawing/2012/chart" uri="{CE6537A1-D6FC-4f65-9D91-7224C49458BB}"/>
                <c:ext xmlns:c16="http://schemas.microsoft.com/office/drawing/2014/chart" uri="{C3380CC4-5D6E-409C-BE32-E72D297353CC}">
                  <c16:uniqueId val="{00000097-B6C6-4225-8333-82C6368D3EFF}"/>
                </c:ext>
              </c:extLst>
            </c:dLbl>
            <c:dLbl>
              <c:idx val="162"/>
              <c:delete val="1"/>
              <c:extLst>
                <c:ext xmlns:c15="http://schemas.microsoft.com/office/drawing/2012/chart" uri="{CE6537A1-D6FC-4f65-9D91-7224C49458BB}"/>
                <c:ext xmlns:c16="http://schemas.microsoft.com/office/drawing/2014/chart" uri="{C3380CC4-5D6E-409C-BE32-E72D297353CC}">
                  <c16:uniqueId val="{00000098-B6C6-4225-8333-82C6368D3EFF}"/>
                </c:ext>
              </c:extLst>
            </c:dLbl>
            <c:dLbl>
              <c:idx val="163"/>
              <c:delete val="1"/>
              <c:extLst>
                <c:ext xmlns:c15="http://schemas.microsoft.com/office/drawing/2012/chart" uri="{CE6537A1-D6FC-4f65-9D91-7224C49458BB}"/>
                <c:ext xmlns:c16="http://schemas.microsoft.com/office/drawing/2014/chart" uri="{C3380CC4-5D6E-409C-BE32-E72D297353CC}">
                  <c16:uniqueId val="{00000099-B6C6-4225-8333-82C6368D3EFF}"/>
                </c:ext>
              </c:extLst>
            </c:dLbl>
            <c:dLbl>
              <c:idx val="164"/>
              <c:delete val="1"/>
              <c:extLst>
                <c:ext xmlns:c15="http://schemas.microsoft.com/office/drawing/2012/chart" uri="{CE6537A1-D6FC-4f65-9D91-7224C49458BB}"/>
                <c:ext xmlns:c16="http://schemas.microsoft.com/office/drawing/2014/chart" uri="{C3380CC4-5D6E-409C-BE32-E72D297353CC}">
                  <c16:uniqueId val="{0000009A-B6C6-4225-8333-82C6368D3EFF}"/>
                </c:ext>
              </c:extLst>
            </c:dLbl>
            <c:dLbl>
              <c:idx val="165"/>
              <c:delete val="1"/>
              <c:extLst>
                <c:ext xmlns:c15="http://schemas.microsoft.com/office/drawing/2012/chart" uri="{CE6537A1-D6FC-4f65-9D91-7224C49458BB}"/>
                <c:ext xmlns:c16="http://schemas.microsoft.com/office/drawing/2014/chart" uri="{C3380CC4-5D6E-409C-BE32-E72D297353CC}">
                  <c16:uniqueId val="{0000009B-B6C6-4225-8333-82C6368D3EFF}"/>
                </c:ext>
              </c:extLst>
            </c:dLbl>
            <c:dLbl>
              <c:idx val="166"/>
              <c:delete val="1"/>
              <c:extLst>
                <c:ext xmlns:c15="http://schemas.microsoft.com/office/drawing/2012/chart" uri="{CE6537A1-D6FC-4f65-9D91-7224C49458BB}"/>
                <c:ext xmlns:c16="http://schemas.microsoft.com/office/drawing/2014/chart" uri="{C3380CC4-5D6E-409C-BE32-E72D297353CC}">
                  <c16:uniqueId val="{0000009C-B6C6-4225-8333-82C6368D3EFF}"/>
                </c:ext>
              </c:extLst>
            </c:dLbl>
            <c:dLbl>
              <c:idx val="167"/>
              <c:delete val="1"/>
              <c:extLst>
                <c:ext xmlns:c15="http://schemas.microsoft.com/office/drawing/2012/chart" uri="{CE6537A1-D6FC-4f65-9D91-7224C49458BB}"/>
                <c:ext xmlns:c16="http://schemas.microsoft.com/office/drawing/2014/chart" uri="{C3380CC4-5D6E-409C-BE32-E72D297353CC}">
                  <c16:uniqueId val="{0000009D-B6C6-4225-8333-82C6368D3EFF}"/>
                </c:ext>
              </c:extLst>
            </c:dLbl>
            <c:dLbl>
              <c:idx val="168"/>
              <c:delete val="1"/>
              <c:extLst>
                <c:ext xmlns:c15="http://schemas.microsoft.com/office/drawing/2012/chart" uri="{CE6537A1-D6FC-4f65-9D91-7224C49458BB}"/>
                <c:ext xmlns:c16="http://schemas.microsoft.com/office/drawing/2014/chart" uri="{C3380CC4-5D6E-409C-BE32-E72D297353CC}">
                  <c16:uniqueId val="{0000009E-B6C6-4225-8333-82C6368D3EFF}"/>
                </c:ext>
              </c:extLst>
            </c:dLbl>
            <c:dLbl>
              <c:idx val="169"/>
              <c:delete val="1"/>
              <c:extLst>
                <c:ext xmlns:c15="http://schemas.microsoft.com/office/drawing/2012/chart" uri="{CE6537A1-D6FC-4f65-9D91-7224C49458BB}"/>
                <c:ext xmlns:c16="http://schemas.microsoft.com/office/drawing/2014/chart" uri="{C3380CC4-5D6E-409C-BE32-E72D297353CC}">
                  <c16:uniqueId val="{0000009F-B6C6-4225-8333-82C6368D3EFF}"/>
                </c:ext>
              </c:extLst>
            </c:dLbl>
            <c:dLbl>
              <c:idx val="170"/>
              <c:delete val="1"/>
              <c:extLst>
                <c:ext xmlns:c15="http://schemas.microsoft.com/office/drawing/2012/chart" uri="{CE6537A1-D6FC-4f65-9D91-7224C49458BB}"/>
                <c:ext xmlns:c16="http://schemas.microsoft.com/office/drawing/2014/chart" uri="{C3380CC4-5D6E-409C-BE32-E72D297353CC}">
                  <c16:uniqueId val="{000000A0-B6C6-4225-8333-82C6368D3EFF}"/>
                </c:ext>
              </c:extLst>
            </c:dLbl>
            <c:dLbl>
              <c:idx val="171"/>
              <c:delete val="1"/>
              <c:extLst>
                <c:ext xmlns:c15="http://schemas.microsoft.com/office/drawing/2012/chart" uri="{CE6537A1-D6FC-4f65-9D91-7224C49458BB}"/>
                <c:ext xmlns:c16="http://schemas.microsoft.com/office/drawing/2014/chart" uri="{C3380CC4-5D6E-409C-BE32-E72D297353CC}">
                  <c16:uniqueId val="{000000A1-B6C6-4225-8333-82C6368D3EFF}"/>
                </c:ext>
              </c:extLst>
            </c:dLbl>
            <c:dLbl>
              <c:idx val="172"/>
              <c:delete val="1"/>
              <c:extLst>
                <c:ext xmlns:c15="http://schemas.microsoft.com/office/drawing/2012/chart" uri="{CE6537A1-D6FC-4f65-9D91-7224C49458BB}"/>
                <c:ext xmlns:c16="http://schemas.microsoft.com/office/drawing/2014/chart" uri="{C3380CC4-5D6E-409C-BE32-E72D297353CC}">
                  <c16:uniqueId val="{000000A2-B6C6-4225-8333-82C6368D3EFF}"/>
                </c:ext>
              </c:extLst>
            </c:dLbl>
            <c:dLbl>
              <c:idx val="173"/>
              <c:delete val="1"/>
              <c:extLst>
                <c:ext xmlns:c15="http://schemas.microsoft.com/office/drawing/2012/chart" uri="{CE6537A1-D6FC-4f65-9D91-7224C49458BB}"/>
                <c:ext xmlns:c16="http://schemas.microsoft.com/office/drawing/2014/chart" uri="{C3380CC4-5D6E-409C-BE32-E72D297353CC}">
                  <c16:uniqueId val="{000000A3-B6C6-4225-8333-82C6368D3EFF}"/>
                </c:ext>
              </c:extLst>
            </c:dLbl>
            <c:dLbl>
              <c:idx val="174"/>
              <c:delete val="1"/>
              <c:extLst>
                <c:ext xmlns:c15="http://schemas.microsoft.com/office/drawing/2012/chart" uri="{CE6537A1-D6FC-4f65-9D91-7224C49458BB}"/>
                <c:ext xmlns:c16="http://schemas.microsoft.com/office/drawing/2014/chart" uri="{C3380CC4-5D6E-409C-BE32-E72D297353CC}">
                  <c16:uniqueId val="{000000A4-B6C6-4225-8333-82C6368D3EFF}"/>
                </c:ext>
              </c:extLst>
            </c:dLbl>
            <c:dLbl>
              <c:idx val="175"/>
              <c:delete val="1"/>
              <c:extLst>
                <c:ext xmlns:c15="http://schemas.microsoft.com/office/drawing/2012/chart" uri="{CE6537A1-D6FC-4f65-9D91-7224C49458BB}"/>
                <c:ext xmlns:c16="http://schemas.microsoft.com/office/drawing/2014/chart" uri="{C3380CC4-5D6E-409C-BE32-E72D297353CC}">
                  <c16:uniqueId val="{000000A5-B6C6-4225-8333-82C6368D3EFF}"/>
                </c:ext>
              </c:extLst>
            </c:dLbl>
            <c:dLbl>
              <c:idx val="176"/>
              <c:delete val="1"/>
              <c:extLst>
                <c:ext xmlns:c15="http://schemas.microsoft.com/office/drawing/2012/chart" uri="{CE6537A1-D6FC-4f65-9D91-7224C49458BB}"/>
                <c:ext xmlns:c16="http://schemas.microsoft.com/office/drawing/2014/chart" uri="{C3380CC4-5D6E-409C-BE32-E72D297353CC}">
                  <c16:uniqueId val="{000000A6-B6C6-4225-8333-82C6368D3EFF}"/>
                </c:ext>
              </c:extLst>
            </c:dLbl>
            <c:dLbl>
              <c:idx val="177"/>
              <c:delete val="1"/>
              <c:extLst>
                <c:ext xmlns:c15="http://schemas.microsoft.com/office/drawing/2012/chart" uri="{CE6537A1-D6FC-4f65-9D91-7224C49458BB}"/>
                <c:ext xmlns:c16="http://schemas.microsoft.com/office/drawing/2014/chart" uri="{C3380CC4-5D6E-409C-BE32-E72D297353CC}">
                  <c16:uniqueId val="{000000A7-B6C6-4225-8333-82C6368D3EFF}"/>
                </c:ext>
              </c:extLst>
            </c:dLbl>
            <c:dLbl>
              <c:idx val="178"/>
              <c:delete val="1"/>
              <c:extLst>
                <c:ext xmlns:c15="http://schemas.microsoft.com/office/drawing/2012/chart" uri="{CE6537A1-D6FC-4f65-9D91-7224C49458BB}"/>
                <c:ext xmlns:c16="http://schemas.microsoft.com/office/drawing/2014/chart" uri="{C3380CC4-5D6E-409C-BE32-E72D297353CC}">
                  <c16:uniqueId val="{000000A8-B6C6-4225-8333-82C6368D3EFF}"/>
                </c:ext>
              </c:extLst>
            </c:dLbl>
            <c:dLbl>
              <c:idx val="179"/>
              <c:delete val="1"/>
              <c:extLst>
                <c:ext xmlns:c15="http://schemas.microsoft.com/office/drawing/2012/chart" uri="{CE6537A1-D6FC-4f65-9D91-7224C49458BB}"/>
                <c:ext xmlns:c16="http://schemas.microsoft.com/office/drawing/2014/chart" uri="{C3380CC4-5D6E-409C-BE32-E72D297353CC}">
                  <c16:uniqueId val="{000000A9-B6C6-4225-8333-82C6368D3EFF}"/>
                </c:ext>
              </c:extLst>
            </c:dLbl>
            <c:dLbl>
              <c:idx val="180"/>
              <c:delete val="1"/>
              <c:extLst>
                <c:ext xmlns:c15="http://schemas.microsoft.com/office/drawing/2012/chart" uri="{CE6537A1-D6FC-4f65-9D91-7224C49458BB}"/>
                <c:ext xmlns:c16="http://schemas.microsoft.com/office/drawing/2014/chart" uri="{C3380CC4-5D6E-409C-BE32-E72D297353CC}">
                  <c16:uniqueId val="{000000AA-B6C6-4225-8333-82C6368D3EFF}"/>
                </c:ext>
              </c:extLst>
            </c:dLbl>
            <c:dLbl>
              <c:idx val="181"/>
              <c:delete val="1"/>
              <c:extLst>
                <c:ext xmlns:c15="http://schemas.microsoft.com/office/drawing/2012/chart" uri="{CE6537A1-D6FC-4f65-9D91-7224C49458BB}"/>
                <c:ext xmlns:c16="http://schemas.microsoft.com/office/drawing/2014/chart" uri="{C3380CC4-5D6E-409C-BE32-E72D297353CC}">
                  <c16:uniqueId val="{000000AB-B6C6-4225-8333-82C6368D3EFF}"/>
                </c:ext>
              </c:extLst>
            </c:dLbl>
            <c:dLbl>
              <c:idx val="182"/>
              <c:delete val="1"/>
              <c:extLst>
                <c:ext xmlns:c15="http://schemas.microsoft.com/office/drawing/2012/chart" uri="{CE6537A1-D6FC-4f65-9D91-7224C49458BB}"/>
                <c:ext xmlns:c16="http://schemas.microsoft.com/office/drawing/2014/chart" uri="{C3380CC4-5D6E-409C-BE32-E72D297353CC}">
                  <c16:uniqueId val="{000000AC-B6C6-4225-8333-82C6368D3EFF}"/>
                </c:ext>
              </c:extLst>
            </c:dLbl>
            <c:dLbl>
              <c:idx val="183"/>
              <c:delete val="1"/>
              <c:extLst>
                <c:ext xmlns:c15="http://schemas.microsoft.com/office/drawing/2012/chart" uri="{CE6537A1-D6FC-4f65-9D91-7224C49458BB}"/>
                <c:ext xmlns:c16="http://schemas.microsoft.com/office/drawing/2014/chart" uri="{C3380CC4-5D6E-409C-BE32-E72D297353CC}">
                  <c16:uniqueId val="{000000AD-B6C6-4225-8333-82C6368D3EFF}"/>
                </c:ext>
              </c:extLst>
            </c:dLbl>
            <c:dLbl>
              <c:idx val="184"/>
              <c:delete val="1"/>
              <c:extLst>
                <c:ext xmlns:c15="http://schemas.microsoft.com/office/drawing/2012/chart" uri="{CE6537A1-D6FC-4f65-9D91-7224C49458BB}"/>
                <c:ext xmlns:c16="http://schemas.microsoft.com/office/drawing/2014/chart" uri="{C3380CC4-5D6E-409C-BE32-E72D297353CC}">
                  <c16:uniqueId val="{000000AE-B6C6-4225-8333-82C6368D3EFF}"/>
                </c:ext>
              </c:extLst>
            </c:dLbl>
            <c:dLbl>
              <c:idx val="185"/>
              <c:delete val="1"/>
              <c:extLst>
                <c:ext xmlns:c15="http://schemas.microsoft.com/office/drawing/2012/chart" uri="{CE6537A1-D6FC-4f65-9D91-7224C49458BB}"/>
                <c:ext xmlns:c16="http://schemas.microsoft.com/office/drawing/2014/chart" uri="{C3380CC4-5D6E-409C-BE32-E72D297353CC}">
                  <c16:uniqueId val="{000003C4-B6C6-4225-8333-82C6368D3EFF}"/>
                </c:ext>
              </c:extLst>
            </c:dLbl>
            <c:dLbl>
              <c:idx val="186"/>
              <c:delete val="1"/>
              <c:extLst>
                <c:ext xmlns:c15="http://schemas.microsoft.com/office/drawing/2012/chart" uri="{CE6537A1-D6FC-4f65-9D91-7224C49458BB}"/>
                <c:ext xmlns:c16="http://schemas.microsoft.com/office/drawing/2014/chart" uri="{C3380CC4-5D6E-409C-BE32-E72D297353CC}">
                  <c16:uniqueId val="{00000006-3B8D-459E-A633-C797467E40A8}"/>
                </c:ext>
              </c:extLst>
            </c:dLbl>
            <c:dLbl>
              <c:idx val="187"/>
              <c:delete val="1"/>
              <c:extLst>
                <c:ext xmlns:c15="http://schemas.microsoft.com/office/drawing/2012/chart" uri="{CE6537A1-D6FC-4f65-9D91-7224C49458BB}"/>
                <c:ext xmlns:c16="http://schemas.microsoft.com/office/drawing/2014/chart" uri="{C3380CC4-5D6E-409C-BE32-E72D297353CC}">
                  <c16:uniqueId val="{00000006-403D-4C6C-9CCA-9D6B03C93597}"/>
                </c:ext>
              </c:extLst>
            </c:dLbl>
            <c:dLbl>
              <c:idx val="188"/>
              <c:delete val="1"/>
              <c:extLst>
                <c:ext xmlns:c15="http://schemas.microsoft.com/office/drawing/2012/chart" uri="{CE6537A1-D6FC-4f65-9D91-7224C49458BB}"/>
                <c:ext xmlns:c16="http://schemas.microsoft.com/office/drawing/2014/chart" uri="{C3380CC4-5D6E-409C-BE32-E72D297353CC}">
                  <c16:uniqueId val="{00000006-604D-47A7-9F04-4F8F8CFB375F}"/>
                </c:ext>
              </c:extLst>
            </c:dLbl>
            <c:dLbl>
              <c:idx val="189"/>
              <c:delete val="1"/>
              <c:extLst>
                <c:ext xmlns:c15="http://schemas.microsoft.com/office/drawing/2012/chart" uri="{CE6537A1-D6FC-4f65-9D91-7224C49458BB}"/>
                <c:ext xmlns:c16="http://schemas.microsoft.com/office/drawing/2014/chart" uri="{C3380CC4-5D6E-409C-BE32-E72D297353CC}">
                  <c16:uniqueId val="{00000006-B53C-4EF5-9DCF-2B685D95159E}"/>
                </c:ext>
              </c:extLst>
            </c:dLbl>
            <c:dLbl>
              <c:idx val="190"/>
              <c:delete val="1"/>
              <c:extLst>
                <c:ext xmlns:c15="http://schemas.microsoft.com/office/drawing/2012/chart" uri="{CE6537A1-D6FC-4f65-9D91-7224C49458BB}"/>
                <c:ext xmlns:c16="http://schemas.microsoft.com/office/drawing/2014/chart" uri="{C3380CC4-5D6E-409C-BE32-E72D297353CC}">
                  <c16:uniqueId val="{00000006-C214-484D-850C-AE5BD2AF464C}"/>
                </c:ext>
              </c:extLst>
            </c:dLbl>
            <c:dLbl>
              <c:idx val="191"/>
              <c:delete val="1"/>
              <c:extLst>
                <c:ext xmlns:c15="http://schemas.microsoft.com/office/drawing/2012/chart" uri="{CE6537A1-D6FC-4f65-9D91-7224C49458BB}"/>
                <c:ext xmlns:c16="http://schemas.microsoft.com/office/drawing/2014/chart" uri="{C3380CC4-5D6E-409C-BE32-E72D297353CC}">
                  <c16:uniqueId val="{00000006-C25B-47B9-A370-29392F17C5D3}"/>
                </c:ext>
              </c:extLst>
            </c:dLbl>
            <c:dLbl>
              <c:idx val="192"/>
              <c:layout>
                <c:manualLayout>
                  <c:x val="-2.1166666666666795E-2"/>
                  <c:y val="-1.58750000000001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9A-4419-A1F2-A542AED7461F}"/>
                </c:ext>
              </c:extLst>
            </c:dLbl>
            <c:numFmt formatCode="\+\ 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 (2)'!$C$4:$C$236</c15:sqref>
                  </c15:fullRef>
                </c:ext>
              </c:extLst>
              <c:f>'Official - RIVM (2)'!$C$4:$C$196</c:f>
              <c:numCache>
                <c:formatCode>m/d/yyyy</c:formatCode>
                <c:ptCount val="19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numCache>
            </c:numRef>
          </c:cat>
          <c:val>
            <c:numRef>
              <c:extLst>
                <c:ext xmlns:c15="http://schemas.microsoft.com/office/drawing/2012/chart" uri="{02D57815-91ED-43cb-92C2-25804820EDAC}">
                  <c15:fullRef>
                    <c15:sqref>'Official - RIVM (2)'!$AE$4:$AE$236</c15:sqref>
                  </c15:fullRef>
                </c:ext>
              </c:extLst>
              <c:f>'Official - RIVM (2)'!$AE$4:$AE$196</c:f>
              <c:numCache>
                <c:formatCode>General</c:formatCode>
                <c:ptCount val="193"/>
                <c:pt idx="8">
                  <c:v>1</c:v>
                </c:pt>
                <c:pt idx="9">
                  <c:v>0</c:v>
                </c:pt>
                <c:pt idx="10">
                  <c:v>2</c:v>
                </c:pt>
                <c:pt idx="11">
                  <c:v>0</c:v>
                </c:pt>
                <c:pt idx="12">
                  <c:v>1</c:v>
                </c:pt>
                <c:pt idx="13">
                  <c:v>1</c:v>
                </c:pt>
                <c:pt idx="14">
                  <c:v>0</c:v>
                </c:pt>
                <c:pt idx="15">
                  <c:v>5</c:v>
                </c:pt>
                <c:pt idx="16">
                  <c:v>2</c:v>
                </c:pt>
                <c:pt idx="17">
                  <c:v>8</c:v>
                </c:pt>
                <c:pt idx="18">
                  <c:v>4</c:v>
                </c:pt>
                <c:pt idx="19">
                  <c:v>19</c:v>
                </c:pt>
                <c:pt idx="20">
                  <c:v>15</c:v>
                </c:pt>
                <c:pt idx="21">
                  <c:v>18</c:v>
                </c:pt>
                <c:pt idx="22">
                  <c:v>30</c:v>
                </c:pt>
                <c:pt idx="23">
                  <c:v>30</c:v>
                </c:pt>
                <c:pt idx="24">
                  <c:v>43</c:v>
                </c:pt>
                <c:pt idx="25">
                  <c:v>34</c:v>
                </c:pt>
                <c:pt idx="26">
                  <c:v>63</c:v>
                </c:pt>
                <c:pt idx="27">
                  <c:v>80</c:v>
                </c:pt>
                <c:pt idx="28">
                  <c:v>78</c:v>
                </c:pt>
                <c:pt idx="29">
                  <c:v>112</c:v>
                </c:pt>
                <c:pt idx="30">
                  <c:v>93</c:v>
                </c:pt>
                <c:pt idx="31">
                  <c:v>132</c:v>
                </c:pt>
                <c:pt idx="32">
                  <c:v>93</c:v>
                </c:pt>
                <c:pt idx="33">
                  <c:v>175</c:v>
                </c:pt>
                <c:pt idx="34">
                  <c:v>134</c:v>
                </c:pt>
                <c:pt idx="35">
                  <c:v>166</c:v>
                </c:pt>
                <c:pt idx="36">
                  <c:v>148</c:v>
                </c:pt>
                <c:pt idx="37">
                  <c:v>164</c:v>
                </c:pt>
                <c:pt idx="38">
                  <c:v>115</c:v>
                </c:pt>
                <c:pt idx="39">
                  <c:v>101</c:v>
                </c:pt>
                <c:pt idx="40">
                  <c:v>234</c:v>
                </c:pt>
                <c:pt idx="41">
                  <c:v>147</c:v>
                </c:pt>
                <c:pt idx="42">
                  <c:v>148</c:v>
                </c:pt>
                <c:pt idx="43">
                  <c:v>115</c:v>
                </c:pt>
                <c:pt idx="44">
                  <c:v>132</c:v>
                </c:pt>
                <c:pt idx="45">
                  <c:v>94</c:v>
                </c:pt>
                <c:pt idx="46">
                  <c:v>86</c:v>
                </c:pt>
                <c:pt idx="47">
                  <c:v>122</c:v>
                </c:pt>
                <c:pt idx="48">
                  <c:v>189</c:v>
                </c:pt>
                <c:pt idx="49">
                  <c:v>181</c:v>
                </c:pt>
                <c:pt idx="50">
                  <c:v>144</c:v>
                </c:pt>
                <c:pt idx="51">
                  <c:v>142</c:v>
                </c:pt>
                <c:pt idx="52">
                  <c:v>83</c:v>
                </c:pt>
                <c:pt idx="53">
                  <c:v>67</c:v>
                </c:pt>
                <c:pt idx="54">
                  <c:v>165</c:v>
                </c:pt>
                <c:pt idx="55">
                  <c:v>138</c:v>
                </c:pt>
                <c:pt idx="56">
                  <c:v>123</c:v>
                </c:pt>
                <c:pt idx="57">
                  <c:v>112</c:v>
                </c:pt>
                <c:pt idx="58">
                  <c:v>120</c:v>
                </c:pt>
                <c:pt idx="59">
                  <c:v>66</c:v>
                </c:pt>
                <c:pt idx="60">
                  <c:v>43</c:v>
                </c:pt>
                <c:pt idx="61">
                  <c:v>48</c:v>
                </c:pt>
                <c:pt idx="62">
                  <c:v>145</c:v>
                </c:pt>
                <c:pt idx="63">
                  <c:v>84</c:v>
                </c:pt>
                <c:pt idx="64">
                  <c:v>98</c:v>
                </c:pt>
                <c:pt idx="65">
                  <c:v>94</c:v>
                </c:pt>
                <c:pt idx="66">
                  <c:v>69</c:v>
                </c:pt>
                <c:pt idx="67">
                  <c:v>26</c:v>
                </c:pt>
                <c:pt idx="68">
                  <c:v>86</c:v>
                </c:pt>
                <c:pt idx="69">
                  <c:v>36</c:v>
                </c:pt>
                <c:pt idx="70">
                  <c:v>84</c:v>
                </c:pt>
                <c:pt idx="71">
                  <c:v>71</c:v>
                </c:pt>
                <c:pt idx="72">
                  <c:v>63</c:v>
                </c:pt>
                <c:pt idx="73">
                  <c:v>18</c:v>
                </c:pt>
                <c:pt idx="74">
                  <c:v>16</c:v>
                </c:pt>
                <c:pt idx="75">
                  <c:v>54</c:v>
                </c:pt>
                <c:pt idx="76">
                  <c:v>52</c:v>
                </c:pt>
                <c:pt idx="77">
                  <c:v>28</c:v>
                </c:pt>
                <c:pt idx="78">
                  <c:v>53</c:v>
                </c:pt>
                <c:pt idx="79">
                  <c:v>27</c:v>
                </c:pt>
                <c:pt idx="80">
                  <c:v>10</c:v>
                </c:pt>
                <c:pt idx="81">
                  <c:v>14</c:v>
                </c:pt>
                <c:pt idx="82">
                  <c:v>21</c:v>
                </c:pt>
                <c:pt idx="83">
                  <c:v>33</c:v>
                </c:pt>
                <c:pt idx="84">
                  <c:v>27</c:v>
                </c:pt>
                <c:pt idx="85">
                  <c:v>13</c:v>
                </c:pt>
                <c:pt idx="86">
                  <c:v>23</c:v>
                </c:pt>
                <c:pt idx="87">
                  <c:v>11</c:v>
                </c:pt>
                <c:pt idx="88">
                  <c:v>8</c:v>
                </c:pt>
                <c:pt idx="89">
                  <c:v>26</c:v>
                </c:pt>
                <c:pt idx="90">
                  <c:v>15</c:v>
                </c:pt>
                <c:pt idx="91">
                  <c:v>32</c:v>
                </c:pt>
                <c:pt idx="92">
                  <c:v>28</c:v>
                </c:pt>
                <c:pt idx="93">
                  <c:v>20</c:v>
                </c:pt>
                <c:pt idx="94">
                  <c:v>5</c:v>
                </c:pt>
                <c:pt idx="95">
                  <c:v>6</c:v>
                </c:pt>
                <c:pt idx="96">
                  <c:v>5</c:v>
                </c:pt>
                <c:pt idx="97">
                  <c:v>10</c:v>
                </c:pt>
                <c:pt idx="98">
                  <c:v>13</c:v>
                </c:pt>
                <c:pt idx="99">
                  <c:v>15</c:v>
                </c:pt>
                <c:pt idx="100">
                  <c:v>6</c:v>
                </c:pt>
                <c:pt idx="101">
                  <c:v>2</c:v>
                </c:pt>
                <c:pt idx="102">
                  <c:v>3</c:v>
                </c:pt>
                <c:pt idx="103">
                  <c:v>15</c:v>
                </c:pt>
                <c:pt idx="104">
                  <c:v>11</c:v>
                </c:pt>
                <c:pt idx="105">
                  <c:v>2</c:v>
                </c:pt>
                <c:pt idx="106">
                  <c:v>9</c:v>
                </c:pt>
                <c:pt idx="107">
                  <c:v>4</c:v>
                </c:pt>
                <c:pt idx="108">
                  <c:v>2</c:v>
                </c:pt>
                <c:pt idx="109">
                  <c:v>6</c:v>
                </c:pt>
                <c:pt idx="110">
                  <c:v>5</c:v>
                </c:pt>
                <c:pt idx="111">
                  <c:v>4</c:v>
                </c:pt>
                <c:pt idx="112">
                  <c:v>4</c:v>
                </c:pt>
                <c:pt idx="113">
                  <c:v>3</c:v>
                </c:pt>
                <c:pt idx="114">
                  <c:v>8</c:v>
                </c:pt>
                <c:pt idx="115">
                  <c:v>1</c:v>
                </c:pt>
                <c:pt idx="116">
                  <c:v>0</c:v>
                </c:pt>
                <c:pt idx="117">
                  <c:v>5</c:v>
                </c:pt>
                <c:pt idx="118">
                  <c:v>2</c:v>
                </c:pt>
                <c:pt idx="119">
                  <c:v>3</c:v>
                </c:pt>
                <c:pt idx="120">
                  <c:v>3</c:v>
                </c:pt>
                <c:pt idx="121">
                  <c:v>2</c:v>
                </c:pt>
                <c:pt idx="122">
                  <c:v>0</c:v>
                </c:pt>
                <c:pt idx="123">
                  <c:v>2</c:v>
                </c:pt>
                <c:pt idx="124">
                  <c:v>6</c:v>
                </c:pt>
                <c:pt idx="125">
                  <c:v>2</c:v>
                </c:pt>
                <c:pt idx="126">
                  <c:v>3</c:v>
                </c:pt>
                <c:pt idx="127">
                  <c:v>2</c:v>
                </c:pt>
                <c:pt idx="128">
                  <c:v>6</c:v>
                </c:pt>
                <c:pt idx="129">
                  <c:v>1</c:v>
                </c:pt>
                <c:pt idx="130">
                  <c:v>1</c:v>
                </c:pt>
                <c:pt idx="131">
                  <c:v>4</c:v>
                </c:pt>
                <c:pt idx="132">
                  <c:v>3</c:v>
                </c:pt>
                <c:pt idx="133">
                  <c:v>2</c:v>
                </c:pt>
                <c:pt idx="134">
                  <c:v>-1</c:v>
                </c:pt>
                <c:pt idx="135">
                  <c:v>1</c:v>
                </c:pt>
                <c:pt idx="136">
                  <c:v>0</c:v>
                </c:pt>
                <c:pt idx="137">
                  <c:v>0</c:v>
                </c:pt>
                <c:pt idx="138">
                  <c:v>-2</c:v>
                </c:pt>
                <c:pt idx="139">
                  <c:v>1</c:v>
                </c:pt>
                <c:pt idx="140">
                  <c:v>1</c:v>
                </c:pt>
                <c:pt idx="141">
                  <c:v>1</c:v>
                </c:pt>
                <c:pt idx="142">
                  <c:v>-2</c:v>
                </c:pt>
                <c:pt idx="143">
                  <c:v>0</c:v>
                </c:pt>
                <c:pt idx="144">
                  <c:v>0</c:v>
                </c:pt>
                <c:pt idx="145">
                  <c:v>0</c:v>
                </c:pt>
                <c:pt idx="146">
                  <c:v>3</c:v>
                </c:pt>
                <c:pt idx="147">
                  <c:v>0</c:v>
                </c:pt>
                <c:pt idx="148">
                  <c:v>0</c:v>
                </c:pt>
                <c:pt idx="149">
                  <c:v>1</c:v>
                </c:pt>
                <c:pt idx="150">
                  <c:v>0</c:v>
                </c:pt>
                <c:pt idx="151">
                  <c:v>1</c:v>
                </c:pt>
                <c:pt idx="152">
                  <c:v>4</c:v>
                </c:pt>
                <c:pt idx="153">
                  <c:v>2</c:v>
                </c:pt>
                <c:pt idx="154">
                  <c:v>0</c:v>
                </c:pt>
                <c:pt idx="155">
                  <c:v>0</c:v>
                </c:pt>
                <c:pt idx="156">
                  <c:v>1</c:v>
                </c:pt>
                <c:pt idx="157">
                  <c:v>1</c:v>
                </c:pt>
                <c:pt idx="158">
                  <c:v>0</c:v>
                </c:pt>
                <c:pt idx="159">
                  <c:v>1</c:v>
                </c:pt>
                <c:pt idx="160">
                  <c:v>3</c:v>
                </c:pt>
                <c:pt idx="161">
                  <c:v>0</c:v>
                </c:pt>
                <c:pt idx="162">
                  <c:v>1</c:v>
                </c:pt>
                <c:pt idx="163">
                  <c:v>3</c:v>
                </c:pt>
                <c:pt idx="164">
                  <c:v>0</c:v>
                </c:pt>
                <c:pt idx="165">
                  <c:v>0</c:v>
                </c:pt>
                <c:pt idx="166">
                  <c:v>2</c:v>
                </c:pt>
                <c:pt idx="167">
                  <c:v>2</c:v>
                </c:pt>
                <c:pt idx="168">
                  <c:v>4</c:v>
                </c:pt>
                <c:pt idx="169">
                  <c:v>2</c:v>
                </c:pt>
                <c:pt idx="170">
                  <c:v>2</c:v>
                </c:pt>
                <c:pt idx="171">
                  <c:v>3</c:v>
                </c:pt>
                <c:pt idx="172" formatCode="#,##0">
                  <c:v>0</c:v>
                </c:pt>
                <c:pt idx="173" formatCode="#,##0">
                  <c:v>3</c:v>
                </c:pt>
                <c:pt idx="174" formatCode="#,##0">
                  <c:v>6</c:v>
                </c:pt>
                <c:pt idx="175" formatCode="#,##0">
                  <c:v>10</c:v>
                </c:pt>
                <c:pt idx="176" formatCode="#,##0">
                  <c:v>4</c:v>
                </c:pt>
                <c:pt idx="177" formatCode="#,##0">
                  <c:v>5</c:v>
                </c:pt>
                <c:pt idx="178" formatCode="#,##0">
                  <c:v>0</c:v>
                </c:pt>
                <c:pt idx="179" formatCode="#,##0">
                  <c:v>2</c:v>
                </c:pt>
                <c:pt idx="180" formatCode="#,##0">
                  <c:v>5</c:v>
                </c:pt>
                <c:pt idx="181" formatCode="#,##0">
                  <c:v>8</c:v>
                </c:pt>
                <c:pt idx="182" formatCode="#,##0">
                  <c:v>3</c:v>
                </c:pt>
                <c:pt idx="183" formatCode="#,##0">
                  <c:v>2</c:v>
                </c:pt>
                <c:pt idx="184" formatCode="#,##0">
                  <c:v>4</c:v>
                </c:pt>
                <c:pt idx="185" formatCode="#,##0">
                  <c:v>0</c:v>
                </c:pt>
                <c:pt idx="186" formatCode="#,##0">
                  <c:v>0</c:v>
                </c:pt>
                <c:pt idx="187" formatCode="#,##0">
                  <c:v>6</c:v>
                </c:pt>
                <c:pt idx="188" formatCode="#,##0">
                  <c:v>5</c:v>
                </c:pt>
                <c:pt idx="189" formatCode="#,##0">
                  <c:v>0</c:v>
                </c:pt>
                <c:pt idx="190" formatCode="#,##0">
                  <c:v>2</c:v>
                </c:pt>
                <c:pt idx="191" formatCode="#,##0">
                  <c:v>4</c:v>
                </c:pt>
                <c:pt idx="192" formatCode="#,##0">
                  <c:v>2</c:v>
                </c:pt>
              </c:numCache>
            </c:numRef>
          </c:val>
          <c:extLst>
            <c:ext xmlns:c16="http://schemas.microsoft.com/office/drawing/2014/chart" uri="{C3380CC4-5D6E-409C-BE32-E72D297353CC}">
              <c16:uniqueId val="{000000AF-B6C6-4225-8333-82C6368D3EFF}"/>
            </c:ext>
          </c:extLst>
        </c:ser>
        <c:ser>
          <c:idx val="1"/>
          <c:order val="4"/>
          <c:tx>
            <c:strRef>
              <c:f>'Official - RIVM (2)'!$Q$3</c:f>
              <c:strCache>
                <c:ptCount val="1"/>
                <c:pt idx="0">
                  <c:v>hos-prev</c:v>
                </c:pt>
              </c:strCache>
            </c:strRef>
          </c:tx>
          <c:spPr>
            <a:solidFill>
              <a:schemeClr val="accent2"/>
            </a:solidFill>
            <a:ln w="25400">
              <a:noFill/>
            </a:ln>
            <a:effectLst>
              <a:outerShdw blurRad="50800" dist="50800" dir="5400000" algn="t" rotWithShape="0">
                <a:prstClr val="black">
                  <a:alpha val="70000"/>
                </a:prstClr>
              </a:outerShdw>
            </a:effectLst>
          </c:spPr>
          <c:invertIfNegative val="0"/>
          <c:cat>
            <c:numRef>
              <c:extLst>
                <c:ext xmlns:c15="http://schemas.microsoft.com/office/drawing/2012/chart" uri="{02D57815-91ED-43cb-92C2-25804820EDAC}">
                  <c15:fullRef>
                    <c15:sqref>'Official - RIVM (2)'!$C$4:$C$236</c15:sqref>
                  </c15:fullRef>
                </c:ext>
              </c:extLst>
              <c:f>'Official - RIVM (2)'!$C$4:$C$196</c:f>
              <c:numCache>
                <c:formatCode>m/d/yyyy</c:formatCode>
                <c:ptCount val="19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numCache>
            </c:numRef>
          </c:cat>
          <c:val>
            <c:numRef>
              <c:extLst>
                <c:ext xmlns:c15="http://schemas.microsoft.com/office/drawing/2012/chart" uri="{02D57815-91ED-43cb-92C2-25804820EDAC}">
                  <c15:fullRef>
                    <c15:sqref>'Official - RIVM (2)'!$Q$4:$Q$236</c15:sqref>
                  </c15:fullRef>
                </c:ext>
              </c:extLst>
              <c:f>'Official - RIVM (2)'!$Q$4:$Q$196</c:f>
              <c:numCache>
                <c:formatCode>0</c:formatCode>
                <c:ptCount val="19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86</c:v>
                </c:pt>
                <c:pt idx="16">
                  <c:v>115</c:v>
                </c:pt>
                <c:pt idx="17">
                  <c:v>136</c:v>
                </c:pt>
                <c:pt idx="18">
                  <c:v>162</c:v>
                </c:pt>
                <c:pt idx="19">
                  <c:v>205</c:v>
                </c:pt>
                <c:pt idx="20">
                  <c:v>314</c:v>
                </c:pt>
                <c:pt idx="21">
                  <c:v>408</c:v>
                </c:pt>
                <c:pt idx="22">
                  <c:v>489</c:v>
                </c:pt>
                <c:pt idx="23">
                  <c:v>643</c:v>
                </c:pt>
                <c:pt idx="24">
                  <c:v>836</c:v>
                </c:pt>
                <c:pt idx="25">
                  <c:v>988</c:v>
                </c:pt>
                <c:pt idx="26">
                  <c:v>1230</c:v>
                </c:pt>
                <c:pt idx="27">
                  <c:v>1495</c:v>
                </c:pt>
                <c:pt idx="28">
                  <c:v>1836</c:v>
                </c:pt>
                <c:pt idx="29">
                  <c:v>2151</c:v>
                </c:pt>
                <c:pt idx="30">
                  <c:v>2500</c:v>
                </c:pt>
                <c:pt idx="31">
                  <c:v>2954</c:v>
                </c:pt>
                <c:pt idx="32">
                  <c:v>3483</c:v>
                </c:pt>
                <c:pt idx="33">
                  <c:v>3990</c:v>
                </c:pt>
                <c:pt idx="34">
                  <c:v>4712</c:v>
                </c:pt>
                <c:pt idx="35">
                  <c:v>5159</c:v>
                </c:pt>
                <c:pt idx="36">
                  <c:v>5784</c:v>
                </c:pt>
                <c:pt idx="37">
                  <c:v>6286</c:v>
                </c:pt>
                <c:pt idx="38">
                  <c:v>6622</c:v>
                </c:pt>
                <c:pt idx="39">
                  <c:v>6875</c:v>
                </c:pt>
                <c:pt idx="40">
                  <c:v>7135</c:v>
                </c:pt>
                <c:pt idx="41">
                  <c:v>7427</c:v>
                </c:pt>
                <c:pt idx="42">
                  <c:v>7735</c:v>
                </c:pt>
                <c:pt idx="43">
                  <c:v>7972</c:v>
                </c:pt>
                <c:pt idx="44">
                  <c:v>8197</c:v>
                </c:pt>
                <c:pt idx="45">
                  <c:v>8379</c:v>
                </c:pt>
                <c:pt idx="46">
                  <c:v>8582</c:v>
                </c:pt>
                <c:pt idx="47">
                  <c:v>8729</c:v>
                </c:pt>
                <c:pt idx="48">
                  <c:v>8939</c:v>
                </c:pt>
                <c:pt idx="49">
                  <c:v>9127</c:v>
                </c:pt>
                <c:pt idx="50">
                  <c:v>9309</c:v>
                </c:pt>
                <c:pt idx="51">
                  <c:v>9465</c:v>
                </c:pt>
                <c:pt idx="52">
                  <c:v>9594</c:v>
                </c:pt>
                <c:pt idx="53">
                  <c:v>9704</c:v>
                </c:pt>
                <c:pt idx="54">
                  <c:v>9779</c:v>
                </c:pt>
                <c:pt idx="55">
                  <c:v>9897</c:v>
                </c:pt>
                <c:pt idx="56">
                  <c:v>10021</c:v>
                </c:pt>
                <c:pt idx="57">
                  <c:v>10158</c:v>
                </c:pt>
                <c:pt idx="58">
                  <c:v>10281</c:v>
                </c:pt>
                <c:pt idx="59">
                  <c:v>10381</c:v>
                </c:pt>
                <c:pt idx="60">
                  <c:v>10456</c:v>
                </c:pt>
                <c:pt idx="61">
                  <c:v>10521</c:v>
                </c:pt>
                <c:pt idx="62">
                  <c:v>10609</c:v>
                </c:pt>
                <c:pt idx="63">
                  <c:v>10685</c:v>
                </c:pt>
                <c:pt idx="64">
                  <c:v>10769</c:v>
                </c:pt>
                <c:pt idx="65">
                  <c:v>10854</c:v>
                </c:pt>
                <c:pt idx="66">
                  <c:v>10951</c:v>
                </c:pt>
                <c:pt idx="67">
                  <c:v>10995</c:v>
                </c:pt>
                <c:pt idx="68">
                  <c:v>11037</c:v>
                </c:pt>
                <c:pt idx="69">
                  <c:v>11126</c:v>
                </c:pt>
                <c:pt idx="70">
                  <c:v>11153</c:v>
                </c:pt>
                <c:pt idx="71">
                  <c:v>11192</c:v>
                </c:pt>
                <c:pt idx="72">
                  <c:v>11227</c:v>
                </c:pt>
                <c:pt idx="73">
                  <c:v>11285</c:v>
                </c:pt>
                <c:pt idx="74">
                  <c:v>11307</c:v>
                </c:pt>
                <c:pt idx="75">
                  <c:v>11343</c:v>
                </c:pt>
                <c:pt idx="76">
                  <c:v>11378</c:v>
                </c:pt>
                <c:pt idx="77">
                  <c:v>11430</c:v>
                </c:pt>
                <c:pt idx="78">
                  <c:v>11457</c:v>
                </c:pt>
                <c:pt idx="79">
                  <c:v>11492</c:v>
                </c:pt>
                <c:pt idx="80">
                  <c:v>11537</c:v>
                </c:pt>
                <c:pt idx="81">
                  <c:v>11552</c:v>
                </c:pt>
                <c:pt idx="82">
                  <c:v>11579</c:v>
                </c:pt>
                <c:pt idx="83">
                  <c:v>11613</c:v>
                </c:pt>
                <c:pt idx="84">
                  <c:v>11627</c:v>
                </c:pt>
                <c:pt idx="85">
                  <c:v>11640</c:v>
                </c:pt>
                <c:pt idx="86">
                  <c:v>11649</c:v>
                </c:pt>
                <c:pt idx="87">
                  <c:v>11659</c:v>
                </c:pt>
                <c:pt idx="88">
                  <c:v>11672</c:v>
                </c:pt>
                <c:pt idx="89">
                  <c:v>11680</c:v>
                </c:pt>
                <c:pt idx="90">
                  <c:v>11690</c:v>
                </c:pt>
                <c:pt idx="91">
                  <c:v>11697</c:v>
                </c:pt>
                <c:pt idx="92">
                  <c:v>11713</c:v>
                </c:pt>
                <c:pt idx="93">
                  <c:v>11722</c:v>
                </c:pt>
                <c:pt idx="94">
                  <c:v>11727</c:v>
                </c:pt>
                <c:pt idx="95">
                  <c:v>11735</c:v>
                </c:pt>
                <c:pt idx="96">
                  <c:v>11744</c:v>
                </c:pt>
                <c:pt idx="97">
                  <c:v>11750</c:v>
                </c:pt>
                <c:pt idx="98">
                  <c:v>11759</c:v>
                </c:pt>
                <c:pt idx="99">
                  <c:v>11771</c:v>
                </c:pt>
                <c:pt idx="100">
                  <c:v>11782</c:v>
                </c:pt>
                <c:pt idx="101">
                  <c:v>11785</c:v>
                </c:pt>
                <c:pt idx="102">
                  <c:v>11789</c:v>
                </c:pt>
                <c:pt idx="103">
                  <c:v>11794</c:v>
                </c:pt>
                <c:pt idx="104">
                  <c:v>11800</c:v>
                </c:pt>
                <c:pt idx="105">
                  <c:v>11805</c:v>
                </c:pt>
                <c:pt idx="106">
                  <c:v>11808</c:v>
                </c:pt>
                <c:pt idx="107">
                  <c:v>11813</c:v>
                </c:pt>
                <c:pt idx="108">
                  <c:v>11822</c:v>
                </c:pt>
                <c:pt idx="109">
                  <c:v>11828</c:v>
                </c:pt>
                <c:pt idx="110">
                  <c:v>11831</c:v>
                </c:pt>
                <c:pt idx="111">
                  <c:v>11834</c:v>
                </c:pt>
                <c:pt idx="112">
                  <c:v>11836</c:v>
                </c:pt>
                <c:pt idx="113">
                  <c:v>11835</c:v>
                </c:pt>
                <c:pt idx="114">
                  <c:v>11846</c:v>
                </c:pt>
                <c:pt idx="115">
                  <c:v>11846</c:v>
                </c:pt>
                <c:pt idx="116">
                  <c:v>11849</c:v>
                </c:pt>
                <c:pt idx="117">
                  <c:v>11851</c:v>
                </c:pt>
                <c:pt idx="118">
                  <c:v>11853</c:v>
                </c:pt>
                <c:pt idx="119">
                  <c:v>11859</c:v>
                </c:pt>
                <c:pt idx="120">
                  <c:v>11863</c:v>
                </c:pt>
                <c:pt idx="121">
                  <c:v>11868</c:v>
                </c:pt>
                <c:pt idx="122">
                  <c:v>11868</c:v>
                </c:pt>
                <c:pt idx="123">
                  <c:v>11871</c:v>
                </c:pt>
                <c:pt idx="124">
                  <c:v>11874</c:v>
                </c:pt>
                <c:pt idx="125">
                  <c:v>11877</c:v>
                </c:pt>
                <c:pt idx="126">
                  <c:v>11878</c:v>
                </c:pt>
                <c:pt idx="127">
                  <c:v>11878</c:v>
                </c:pt>
                <c:pt idx="128">
                  <c:v>11882</c:v>
                </c:pt>
                <c:pt idx="129">
                  <c:v>11883</c:v>
                </c:pt>
                <c:pt idx="130">
                  <c:v>11884</c:v>
                </c:pt>
                <c:pt idx="131">
                  <c:v>11884</c:v>
                </c:pt>
                <c:pt idx="132">
                  <c:v>11886</c:v>
                </c:pt>
                <c:pt idx="133">
                  <c:v>11889</c:v>
                </c:pt>
                <c:pt idx="134">
                  <c:v>11887</c:v>
                </c:pt>
                <c:pt idx="135">
                  <c:v>11888</c:v>
                </c:pt>
                <c:pt idx="136">
                  <c:v>11891</c:v>
                </c:pt>
                <c:pt idx="137">
                  <c:v>11893</c:v>
                </c:pt>
                <c:pt idx="138">
                  <c:v>11894</c:v>
                </c:pt>
                <c:pt idx="139">
                  <c:v>11892</c:v>
                </c:pt>
                <c:pt idx="140">
                  <c:v>11897</c:v>
                </c:pt>
                <c:pt idx="141">
                  <c:v>11898</c:v>
                </c:pt>
                <c:pt idx="142">
                  <c:v>11894</c:v>
                </c:pt>
                <c:pt idx="143">
                  <c:v>11895</c:v>
                </c:pt>
                <c:pt idx="144">
                  <c:v>11898</c:v>
                </c:pt>
                <c:pt idx="145">
                  <c:v>11900</c:v>
                </c:pt>
                <c:pt idx="146">
                  <c:v>11902</c:v>
                </c:pt>
                <c:pt idx="147">
                  <c:v>11902</c:v>
                </c:pt>
                <c:pt idx="148">
                  <c:v>11905</c:v>
                </c:pt>
                <c:pt idx="149">
                  <c:v>11904</c:v>
                </c:pt>
                <c:pt idx="150">
                  <c:v>11906</c:v>
                </c:pt>
                <c:pt idx="151">
                  <c:v>11908</c:v>
                </c:pt>
                <c:pt idx="152">
                  <c:v>11913</c:v>
                </c:pt>
                <c:pt idx="153">
                  <c:v>11919</c:v>
                </c:pt>
                <c:pt idx="154">
                  <c:v>11922</c:v>
                </c:pt>
                <c:pt idx="155">
                  <c:v>11927</c:v>
                </c:pt>
                <c:pt idx="156">
                  <c:v>11934</c:v>
                </c:pt>
                <c:pt idx="157">
                  <c:v>11937</c:v>
                </c:pt>
                <c:pt idx="158">
                  <c:v>11943</c:v>
                </c:pt>
                <c:pt idx="159">
                  <c:v>11949</c:v>
                </c:pt>
                <c:pt idx="160">
                  <c:v>11959</c:v>
                </c:pt>
                <c:pt idx="161">
                  <c:v>11964</c:v>
                </c:pt>
                <c:pt idx="162">
                  <c:v>11965</c:v>
                </c:pt>
                <c:pt idx="163">
                  <c:v>11969</c:v>
                </c:pt>
                <c:pt idx="164">
                  <c:v>11971</c:v>
                </c:pt>
                <c:pt idx="165">
                  <c:v>11978</c:v>
                </c:pt>
                <c:pt idx="166">
                  <c:v>11984</c:v>
                </c:pt>
                <c:pt idx="167">
                  <c:v>11994</c:v>
                </c:pt>
                <c:pt idx="168">
                  <c:v>12003</c:v>
                </c:pt>
                <c:pt idx="169">
                  <c:v>12009</c:v>
                </c:pt>
                <c:pt idx="170">
                  <c:v>12020</c:v>
                </c:pt>
                <c:pt idx="171">
                  <c:v>12027</c:v>
                </c:pt>
                <c:pt idx="172">
                  <c:v>12033</c:v>
                </c:pt>
                <c:pt idx="173">
                  <c:v>12038</c:v>
                </c:pt>
                <c:pt idx="174">
                  <c:v>12042</c:v>
                </c:pt>
                <c:pt idx="175">
                  <c:v>12060</c:v>
                </c:pt>
                <c:pt idx="176">
                  <c:v>12070</c:v>
                </c:pt>
                <c:pt idx="177">
                  <c:v>12088</c:v>
                </c:pt>
                <c:pt idx="178">
                  <c:v>12099</c:v>
                </c:pt>
                <c:pt idx="179">
                  <c:v>12107</c:v>
                </c:pt>
                <c:pt idx="180">
                  <c:v>12111</c:v>
                </c:pt>
                <c:pt idx="181">
                  <c:v>12126</c:v>
                </c:pt>
                <c:pt idx="182">
                  <c:v>12145</c:v>
                </c:pt>
                <c:pt idx="183">
                  <c:v>12152</c:v>
                </c:pt>
                <c:pt idx="184">
                  <c:v>12161</c:v>
                </c:pt>
                <c:pt idx="185">
                  <c:v>12163</c:v>
                </c:pt>
                <c:pt idx="186">
                  <c:v>12166</c:v>
                </c:pt>
                <c:pt idx="187">
                  <c:v>12177</c:v>
                </c:pt>
                <c:pt idx="188">
                  <c:v>12182</c:v>
                </c:pt>
                <c:pt idx="189">
                  <c:v>12188</c:v>
                </c:pt>
                <c:pt idx="190">
                  <c:v>12193</c:v>
                </c:pt>
                <c:pt idx="191">
                  <c:v>12200</c:v>
                </c:pt>
                <c:pt idx="192">
                  <c:v>12205</c:v>
                </c:pt>
              </c:numCache>
            </c:numRef>
          </c:val>
          <c:extLst>
            <c:ext xmlns:c16="http://schemas.microsoft.com/office/drawing/2014/chart" uri="{C3380CC4-5D6E-409C-BE32-E72D297353CC}">
              <c16:uniqueId val="{000000B0-B6C6-4225-8333-82C6368D3EFF}"/>
            </c:ext>
          </c:extLst>
        </c:ser>
        <c:ser>
          <c:idx val="6"/>
          <c:order val="5"/>
          <c:tx>
            <c:strRef>
              <c:f>'Official - RIVM (2)'!$S$3</c:f>
              <c:strCache>
                <c:ptCount val="1"/>
                <c:pt idx="0">
                  <c:v>NewHos</c:v>
                </c:pt>
              </c:strCache>
            </c:strRef>
          </c:tx>
          <c:spPr>
            <a:solidFill>
              <a:schemeClr val="accent2">
                <a:lumMod val="75000"/>
              </a:schemeClr>
            </a:solidFill>
            <a:ln w="25400">
              <a:noFill/>
            </a:ln>
            <a:effectLst>
              <a:outerShdw blurRad="50800" dist="50800" dir="5400000" algn="tl" rotWithShape="0">
                <a:prstClr val="black">
                  <a:alpha val="70000"/>
                </a:prstClr>
              </a:outerShdw>
            </a:effectLst>
          </c:spPr>
          <c:invertIfNegative val="0"/>
          <c:dLbls>
            <c:dLbl>
              <c:idx val="14"/>
              <c:delete val="1"/>
              <c:extLst>
                <c:ext xmlns:c15="http://schemas.microsoft.com/office/drawing/2012/chart" uri="{CE6537A1-D6FC-4f65-9D91-7224C49458BB}"/>
                <c:ext xmlns:c16="http://schemas.microsoft.com/office/drawing/2014/chart" uri="{C3380CC4-5D6E-409C-BE32-E72D297353CC}">
                  <c16:uniqueId val="{000000B1-B6C6-4225-8333-82C6368D3EFF}"/>
                </c:ext>
              </c:extLst>
            </c:dLbl>
            <c:dLbl>
              <c:idx val="15"/>
              <c:delete val="1"/>
              <c:extLst>
                <c:ext xmlns:c15="http://schemas.microsoft.com/office/drawing/2012/chart" uri="{CE6537A1-D6FC-4f65-9D91-7224C49458BB}"/>
                <c:ext xmlns:c16="http://schemas.microsoft.com/office/drawing/2014/chart" uri="{C3380CC4-5D6E-409C-BE32-E72D297353CC}">
                  <c16:uniqueId val="{000000B2-B6C6-4225-8333-82C6368D3EFF}"/>
                </c:ext>
              </c:extLst>
            </c:dLbl>
            <c:dLbl>
              <c:idx val="16"/>
              <c:delete val="1"/>
              <c:extLst>
                <c:ext xmlns:c15="http://schemas.microsoft.com/office/drawing/2012/chart" uri="{CE6537A1-D6FC-4f65-9D91-7224C49458BB}"/>
                <c:ext xmlns:c16="http://schemas.microsoft.com/office/drawing/2014/chart" uri="{C3380CC4-5D6E-409C-BE32-E72D297353CC}">
                  <c16:uniqueId val="{000000B3-B6C6-4225-8333-82C6368D3EFF}"/>
                </c:ext>
              </c:extLst>
            </c:dLbl>
            <c:dLbl>
              <c:idx val="17"/>
              <c:delete val="1"/>
              <c:extLst>
                <c:ext xmlns:c15="http://schemas.microsoft.com/office/drawing/2012/chart" uri="{CE6537A1-D6FC-4f65-9D91-7224C49458BB}"/>
                <c:ext xmlns:c16="http://schemas.microsoft.com/office/drawing/2014/chart" uri="{C3380CC4-5D6E-409C-BE32-E72D297353CC}">
                  <c16:uniqueId val="{000000B4-B6C6-4225-8333-82C6368D3EFF}"/>
                </c:ext>
              </c:extLst>
            </c:dLbl>
            <c:dLbl>
              <c:idx val="18"/>
              <c:delete val="1"/>
              <c:extLst>
                <c:ext xmlns:c15="http://schemas.microsoft.com/office/drawing/2012/chart" uri="{CE6537A1-D6FC-4f65-9D91-7224C49458BB}"/>
                <c:ext xmlns:c16="http://schemas.microsoft.com/office/drawing/2014/chart" uri="{C3380CC4-5D6E-409C-BE32-E72D297353CC}">
                  <c16:uniqueId val="{000000B5-B6C6-4225-8333-82C6368D3EFF}"/>
                </c:ext>
              </c:extLst>
            </c:dLbl>
            <c:dLbl>
              <c:idx val="19"/>
              <c:delete val="1"/>
              <c:extLst>
                <c:ext xmlns:c15="http://schemas.microsoft.com/office/drawing/2012/chart" uri="{CE6537A1-D6FC-4f65-9D91-7224C49458BB}"/>
                <c:ext xmlns:c16="http://schemas.microsoft.com/office/drawing/2014/chart" uri="{C3380CC4-5D6E-409C-BE32-E72D297353CC}">
                  <c16:uniqueId val="{000000B6-B6C6-4225-8333-82C6368D3EFF}"/>
                </c:ext>
              </c:extLst>
            </c:dLbl>
            <c:dLbl>
              <c:idx val="20"/>
              <c:delete val="1"/>
              <c:extLst>
                <c:ext xmlns:c15="http://schemas.microsoft.com/office/drawing/2012/chart" uri="{CE6537A1-D6FC-4f65-9D91-7224C49458BB}"/>
                <c:ext xmlns:c16="http://schemas.microsoft.com/office/drawing/2014/chart" uri="{C3380CC4-5D6E-409C-BE32-E72D297353CC}">
                  <c16:uniqueId val="{000000B7-B6C6-4225-8333-82C6368D3EFF}"/>
                </c:ext>
              </c:extLst>
            </c:dLbl>
            <c:dLbl>
              <c:idx val="21"/>
              <c:delete val="1"/>
              <c:extLst>
                <c:ext xmlns:c15="http://schemas.microsoft.com/office/drawing/2012/chart" uri="{CE6537A1-D6FC-4f65-9D91-7224C49458BB}"/>
                <c:ext xmlns:c16="http://schemas.microsoft.com/office/drawing/2014/chart" uri="{C3380CC4-5D6E-409C-BE32-E72D297353CC}">
                  <c16:uniqueId val="{000000B8-B6C6-4225-8333-82C6368D3EFF}"/>
                </c:ext>
              </c:extLst>
            </c:dLbl>
            <c:dLbl>
              <c:idx val="22"/>
              <c:delete val="1"/>
              <c:extLst>
                <c:ext xmlns:c15="http://schemas.microsoft.com/office/drawing/2012/chart" uri="{CE6537A1-D6FC-4f65-9D91-7224C49458BB}"/>
                <c:ext xmlns:c16="http://schemas.microsoft.com/office/drawing/2014/chart" uri="{C3380CC4-5D6E-409C-BE32-E72D297353CC}">
                  <c16:uniqueId val="{000000B9-B6C6-4225-8333-82C6368D3EFF}"/>
                </c:ext>
              </c:extLst>
            </c:dLbl>
            <c:dLbl>
              <c:idx val="23"/>
              <c:delete val="1"/>
              <c:extLst>
                <c:ext xmlns:c15="http://schemas.microsoft.com/office/drawing/2012/chart" uri="{CE6537A1-D6FC-4f65-9D91-7224C49458BB}"/>
                <c:ext xmlns:c16="http://schemas.microsoft.com/office/drawing/2014/chart" uri="{C3380CC4-5D6E-409C-BE32-E72D297353CC}">
                  <c16:uniqueId val="{000000BA-B6C6-4225-8333-82C6368D3EFF}"/>
                </c:ext>
              </c:extLst>
            </c:dLbl>
            <c:dLbl>
              <c:idx val="24"/>
              <c:delete val="1"/>
              <c:extLst>
                <c:ext xmlns:c15="http://schemas.microsoft.com/office/drawing/2012/chart" uri="{CE6537A1-D6FC-4f65-9D91-7224C49458BB}"/>
                <c:ext xmlns:c16="http://schemas.microsoft.com/office/drawing/2014/chart" uri="{C3380CC4-5D6E-409C-BE32-E72D297353CC}">
                  <c16:uniqueId val="{000000BB-B6C6-4225-8333-82C6368D3EFF}"/>
                </c:ext>
              </c:extLst>
            </c:dLbl>
            <c:dLbl>
              <c:idx val="25"/>
              <c:delete val="1"/>
              <c:extLst>
                <c:ext xmlns:c15="http://schemas.microsoft.com/office/drawing/2012/chart" uri="{CE6537A1-D6FC-4f65-9D91-7224C49458BB}"/>
                <c:ext xmlns:c16="http://schemas.microsoft.com/office/drawing/2014/chart" uri="{C3380CC4-5D6E-409C-BE32-E72D297353CC}">
                  <c16:uniqueId val="{000000BC-B6C6-4225-8333-82C6368D3EFF}"/>
                </c:ext>
              </c:extLst>
            </c:dLbl>
            <c:dLbl>
              <c:idx val="26"/>
              <c:delete val="1"/>
              <c:extLst>
                <c:ext xmlns:c15="http://schemas.microsoft.com/office/drawing/2012/chart" uri="{CE6537A1-D6FC-4f65-9D91-7224C49458BB}"/>
                <c:ext xmlns:c16="http://schemas.microsoft.com/office/drawing/2014/chart" uri="{C3380CC4-5D6E-409C-BE32-E72D297353CC}">
                  <c16:uniqueId val="{000000BD-B6C6-4225-8333-82C6368D3EFF}"/>
                </c:ext>
              </c:extLst>
            </c:dLbl>
            <c:dLbl>
              <c:idx val="27"/>
              <c:delete val="1"/>
              <c:extLst>
                <c:ext xmlns:c15="http://schemas.microsoft.com/office/drawing/2012/chart" uri="{CE6537A1-D6FC-4f65-9D91-7224C49458BB}"/>
                <c:ext xmlns:c16="http://schemas.microsoft.com/office/drawing/2014/chart" uri="{C3380CC4-5D6E-409C-BE32-E72D297353CC}">
                  <c16:uniqueId val="{000000BE-B6C6-4225-8333-82C6368D3EFF}"/>
                </c:ext>
              </c:extLst>
            </c:dLbl>
            <c:dLbl>
              <c:idx val="28"/>
              <c:delete val="1"/>
              <c:extLst>
                <c:ext xmlns:c15="http://schemas.microsoft.com/office/drawing/2012/chart" uri="{CE6537A1-D6FC-4f65-9D91-7224C49458BB}"/>
                <c:ext xmlns:c16="http://schemas.microsoft.com/office/drawing/2014/chart" uri="{C3380CC4-5D6E-409C-BE32-E72D297353CC}">
                  <c16:uniqueId val="{000000BF-B6C6-4225-8333-82C6368D3EFF}"/>
                </c:ext>
              </c:extLst>
            </c:dLbl>
            <c:dLbl>
              <c:idx val="29"/>
              <c:delete val="1"/>
              <c:extLst>
                <c:ext xmlns:c15="http://schemas.microsoft.com/office/drawing/2012/chart" uri="{CE6537A1-D6FC-4f65-9D91-7224C49458BB}"/>
                <c:ext xmlns:c16="http://schemas.microsoft.com/office/drawing/2014/chart" uri="{C3380CC4-5D6E-409C-BE32-E72D297353CC}">
                  <c16:uniqueId val="{000000C0-B6C6-4225-8333-82C6368D3EFF}"/>
                </c:ext>
              </c:extLst>
            </c:dLbl>
            <c:dLbl>
              <c:idx val="30"/>
              <c:delete val="1"/>
              <c:extLst>
                <c:ext xmlns:c15="http://schemas.microsoft.com/office/drawing/2012/chart" uri="{CE6537A1-D6FC-4f65-9D91-7224C49458BB}"/>
                <c:ext xmlns:c16="http://schemas.microsoft.com/office/drawing/2014/chart" uri="{C3380CC4-5D6E-409C-BE32-E72D297353CC}">
                  <c16:uniqueId val="{000000C1-B6C6-4225-8333-82C6368D3EFF}"/>
                </c:ext>
              </c:extLst>
            </c:dLbl>
            <c:dLbl>
              <c:idx val="31"/>
              <c:delete val="1"/>
              <c:extLst>
                <c:ext xmlns:c15="http://schemas.microsoft.com/office/drawing/2012/chart" uri="{CE6537A1-D6FC-4f65-9D91-7224C49458BB}"/>
                <c:ext xmlns:c16="http://schemas.microsoft.com/office/drawing/2014/chart" uri="{C3380CC4-5D6E-409C-BE32-E72D297353CC}">
                  <c16:uniqueId val="{000000C2-B6C6-4225-8333-82C6368D3EFF}"/>
                </c:ext>
              </c:extLst>
            </c:dLbl>
            <c:dLbl>
              <c:idx val="32"/>
              <c:delete val="1"/>
              <c:extLst>
                <c:ext xmlns:c15="http://schemas.microsoft.com/office/drawing/2012/chart" uri="{CE6537A1-D6FC-4f65-9D91-7224C49458BB}"/>
                <c:ext xmlns:c16="http://schemas.microsoft.com/office/drawing/2014/chart" uri="{C3380CC4-5D6E-409C-BE32-E72D297353CC}">
                  <c16:uniqueId val="{000000C3-B6C6-4225-8333-82C6368D3EFF}"/>
                </c:ext>
              </c:extLst>
            </c:dLbl>
            <c:dLbl>
              <c:idx val="33"/>
              <c:delete val="1"/>
              <c:extLst>
                <c:ext xmlns:c15="http://schemas.microsoft.com/office/drawing/2012/chart" uri="{CE6537A1-D6FC-4f65-9D91-7224C49458BB}"/>
                <c:ext xmlns:c16="http://schemas.microsoft.com/office/drawing/2014/chart" uri="{C3380CC4-5D6E-409C-BE32-E72D297353CC}">
                  <c16:uniqueId val="{000000C4-B6C6-4225-8333-82C6368D3EFF}"/>
                </c:ext>
              </c:extLst>
            </c:dLbl>
            <c:dLbl>
              <c:idx val="34"/>
              <c:delete val="1"/>
              <c:extLst>
                <c:ext xmlns:c15="http://schemas.microsoft.com/office/drawing/2012/chart" uri="{CE6537A1-D6FC-4f65-9D91-7224C49458BB}"/>
                <c:ext xmlns:c16="http://schemas.microsoft.com/office/drawing/2014/chart" uri="{C3380CC4-5D6E-409C-BE32-E72D297353CC}">
                  <c16:uniqueId val="{000000C5-B6C6-4225-8333-82C6368D3EFF}"/>
                </c:ext>
              </c:extLst>
            </c:dLbl>
            <c:dLbl>
              <c:idx val="35"/>
              <c:delete val="1"/>
              <c:extLst>
                <c:ext xmlns:c15="http://schemas.microsoft.com/office/drawing/2012/chart" uri="{CE6537A1-D6FC-4f65-9D91-7224C49458BB}"/>
                <c:ext xmlns:c16="http://schemas.microsoft.com/office/drawing/2014/chart" uri="{C3380CC4-5D6E-409C-BE32-E72D297353CC}">
                  <c16:uniqueId val="{000000C6-B6C6-4225-8333-82C6368D3EFF}"/>
                </c:ext>
              </c:extLst>
            </c:dLbl>
            <c:dLbl>
              <c:idx val="36"/>
              <c:delete val="1"/>
              <c:extLst>
                <c:ext xmlns:c15="http://schemas.microsoft.com/office/drawing/2012/chart" uri="{CE6537A1-D6FC-4f65-9D91-7224C49458BB}"/>
                <c:ext xmlns:c16="http://schemas.microsoft.com/office/drawing/2014/chart" uri="{C3380CC4-5D6E-409C-BE32-E72D297353CC}">
                  <c16:uniqueId val="{000000C7-B6C6-4225-8333-82C6368D3EFF}"/>
                </c:ext>
              </c:extLst>
            </c:dLbl>
            <c:dLbl>
              <c:idx val="37"/>
              <c:delete val="1"/>
              <c:extLst>
                <c:ext xmlns:c15="http://schemas.microsoft.com/office/drawing/2012/chart" uri="{CE6537A1-D6FC-4f65-9D91-7224C49458BB}"/>
                <c:ext xmlns:c16="http://schemas.microsoft.com/office/drawing/2014/chart" uri="{C3380CC4-5D6E-409C-BE32-E72D297353CC}">
                  <c16:uniqueId val="{000000C8-B6C6-4225-8333-82C6368D3EFF}"/>
                </c:ext>
              </c:extLst>
            </c:dLbl>
            <c:dLbl>
              <c:idx val="38"/>
              <c:delete val="1"/>
              <c:extLst>
                <c:ext xmlns:c15="http://schemas.microsoft.com/office/drawing/2012/chart" uri="{CE6537A1-D6FC-4f65-9D91-7224C49458BB}"/>
                <c:ext xmlns:c16="http://schemas.microsoft.com/office/drawing/2014/chart" uri="{C3380CC4-5D6E-409C-BE32-E72D297353CC}">
                  <c16:uniqueId val="{000000C9-B6C6-4225-8333-82C6368D3EFF}"/>
                </c:ext>
              </c:extLst>
            </c:dLbl>
            <c:dLbl>
              <c:idx val="39"/>
              <c:delete val="1"/>
              <c:extLst>
                <c:ext xmlns:c15="http://schemas.microsoft.com/office/drawing/2012/chart" uri="{CE6537A1-D6FC-4f65-9D91-7224C49458BB}"/>
                <c:ext xmlns:c16="http://schemas.microsoft.com/office/drawing/2014/chart" uri="{C3380CC4-5D6E-409C-BE32-E72D297353CC}">
                  <c16:uniqueId val="{000000CA-B6C6-4225-8333-82C6368D3EFF}"/>
                </c:ext>
              </c:extLst>
            </c:dLbl>
            <c:dLbl>
              <c:idx val="40"/>
              <c:delete val="1"/>
              <c:extLst>
                <c:ext xmlns:c15="http://schemas.microsoft.com/office/drawing/2012/chart" uri="{CE6537A1-D6FC-4f65-9D91-7224C49458BB}"/>
                <c:ext xmlns:c16="http://schemas.microsoft.com/office/drawing/2014/chart" uri="{C3380CC4-5D6E-409C-BE32-E72D297353CC}">
                  <c16:uniqueId val="{000000CB-B6C6-4225-8333-82C6368D3EFF}"/>
                </c:ext>
              </c:extLst>
            </c:dLbl>
            <c:dLbl>
              <c:idx val="41"/>
              <c:delete val="1"/>
              <c:extLst>
                <c:ext xmlns:c15="http://schemas.microsoft.com/office/drawing/2012/chart" uri="{CE6537A1-D6FC-4f65-9D91-7224C49458BB}"/>
                <c:ext xmlns:c16="http://schemas.microsoft.com/office/drawing/2014/chart" uri="{C3380CC4-5D6E-409C-BE32-E72D297353CC}">
                  <c16:uniqueId val="{000000CC-B6C6-4225-8333-82C6368D3EFF}"/>
                </c:ext>
              </c:extLst>
            </c:dLbl>
            <c:dLbl>
              <c:idx val="42"/>
              <c:delete val="1"/>
              <c:extLst>
                <c:ext xmlns:c15="http://schemas.microsoft.com/office/drawing/2012/chart" uri="{CE6537A1-D6FC-4f65-9D91-7224C49458BB}"/>
                <c:ext xmlns:c16="http://schemas.microsoft.com/office/drawing/2014/chart" uri="{C3380CC4-5D6E-409C-BE32-E72D297353CC}">
                  <c16:uniqueId val="{000000CD-B6C6-4225-8333-82C6368D3EFF}"/>
                </c:ext>
              </c:extLst>
            </c:dLbl>
            <c:dLbl>
              <c:idx val="43"/>
              <c:delete val="1"/>
              <c:extLst>
                <c:ext xmlns:c15="http://schemas.microsoft.com/office/drawing/2012/chart" uri="{CE6537A1-D6FC-4f65-9D91-7224C49458BB}"/>
                <c:ext xmlns:c16="http://schemas.microsoft.com/office/drawing/2014/chart" uri="{C3380CC4-5D6E-409C-BE32-E72D297353CC}">
                  <c16:uniqueId val="{000000CE-B6C6-4225-8333-82C6368D3EFF}"/>
                </c:ext>
              </c:extLst>
            </c:dLbl>
            <c:dLbl>
              <c:idx val="44"/>
              <c:delete val="1"/>
              <c:extLst>
                <c:ext xmlns:c15="http://schemas.microsoft.com/office/drawing/2012/chart" uri="{CE6537A1-D6FC-4f65-9D91-7224C49458BB}"/>
                <c:ext xmlns:c16="http://schemas.microsoft.com/office/drawing/2014/chart" uri="{C3380CC4-5D6E-409C-BE32-E72D297353CC}">
                  <c16:uniqueId val="{000000CF-B6C6-4225-8333-82C6368D3EFF}"/>
                </c:ext>
              </c:extLst>
            </c:dLbl>
            <c:dLbl>
              <c:idx val="45"/>
              <c:delete val="1"/>
              <c:extLst>
                <c:ext xmlns:c15="http://schemas.microsoft.com/office/drawing/2012/chart" uri="{CE6537A1-D6FC-4f65-9D91-7224C49458BB}"/>
                <c:ext xmlns:c16="http://schemas.microsoft.com/office/drawing/2014/chart" uri="{C3380CC4-5D6E-409C-BE32-E72D297353CC}">
                  <c16:uniqueId val="{000000D0-B6C6-4225-8333-82C6368D3EFF}"/>
                </c:ext>
              </c:extLst>
            </c:dLbl>
            <c:dLbl>
              <c:idx val="46"/>
              <c:delete val="1"/>
              <c:extLst>
                <c:ext xmlns:c15="http://schemas.microsoft.com/office/drawing/2012/chart" uri="{CE6537A1-D6FC-4f65-9D91-7224C49458BB}"/>
                <c:ext xmlns:c16="http://schemas.microsoft.com/office/drawing/2014/chart" uri="{C3380CC4-5D6E-409C-BE32-E72D297353CC}">
                  <c16:uniqueId val="{000000D1-B6C6-4225-8333-82C6368D3EFF}"/>
                </c:ext>
              </c:extLst>
            </c:dLbl>
            <c:dLbl>
              <c:idx val="47"/>
              <c:delete val="1"/>
              <c:extLst>
                <c:ext xmlns:c15="http://schemas.microsoft.com/office/drawing/2012/chart" uri="{CE6537A1-D6FC-4f65-9D91-7224C49458BB}"/>
                <c:ext xmlns:c16="http://schemas.microsoft.com/office/drawing/2014/chart" uri="{C3380CC4-5D6E-409C-BE32-E72D297353CC}">
                  <c16:uniqueId val="{000000D2-B6C6-4225-8333-82C6368D3EFF}"/>
                </c:ext>
              </c:extLst>
            </c:dLbl>
            <c:dLbl>
              <c:idx val="48"/>
              <c:delete val="1"/>
              <c:extLst>
                <c:ext xmlns:c15="http://schemas.microsoft.com/office/drawing/2012/chart" uri="{CE6537A1-D6FC-4f65-9D91-7224C49458BB}"/>
                <c:ext xmlns:c16="http://schemas.microsoft.com/office/drawing/2014/chart" uri="{C3380CC4-5D6E-409C-BE32-E72D297353CC}">
                  <c16:uniqueId val="{000000D3-B6C6-4225-8333-82C6368D3EFF}"/>
                </c:ext>
              </c:extLst>
            </c:dLbl>
            <c:dLbl>
              <c:idx val="49"/>
              <c:delete val="1"/>
              <c:extLst>
                <c:ext xmlns:c15="http://schemas.microsoft.com/office/drawing/2012/chart" uri="{CE6537A1-D6FC-4f65-9D91-7224C49458BB}"/>
                <c:ext xmlns:c16="http://schemas.microsoft.com/office/drawing/2014/chart" uri="{C3380CC4-5D6E-409C-BE32-E72D297353CC}">
                  <c16:uniqueId val="{000000D4-B6C6-4225-8333-82C6368D3EFF}"/>
                </c:ext>
              </c:extLst>
            </c:dLbl>
            <c:dLbl>
              <c:idx val="50"/>
              <c:delete val="1"/>
              <c:extLst>
                <c:ext xmlns:c15="http://schemas.microsoft.com/office/drawing/2012/chart" uri="{CE6537A1-D6FC-4f65-9D91-7224C49458BB}"/>
                <c:ext xmlns:c16="http://schemas.microsoft.com/office/drawing/2014/chart" uri="{C3380CC4-5D6E-409C-BE32-E72D297353CC}">
                  <c16:uniqueId val="{000000D5-B6C6-4225-8333-82C6368D3EFF}"/>
                </c:ext>
              </c:extLst>
            </c:dLbl>
            <c:dLbl>
              <c:idx val="51"/>
              <c:delete val="1"/>
              <c:extLst>
                <c:ext xmlns:c15="http://schemas.microsoft.com/office/drawing/2012/chart" uri="{CE6537A1-D6FC-4f65-9D91-7224C49458BB}"/>
                <c:ext xmlns:c16="http://schemas.microsoft.com/office/drawing/2014/chart" uri="{C3380CC4-5D6E-409C-BE32-E72D297353CC}">
                  <c16:uniqueId val="{000000D6-B6C6-4225-8333-82C6368D3EFF}"/>
                </c:ext>
              </c:extLst>
            </c:dLbl>
            <c:dLbl>
              <c:idx val="52"/>
              <c:delete val="1"/>
              <c:extLst>
                <c:ext xmlns:c15="http://schemas.microsoft.com/office/drawing/2012/chart" uri="{CE6537A1-D6FC-4f65-9D91-7224C49458BB}"/>
                <c:ext xmlns:c16="http://schemas.microsoft.com/office/drawing/2014/chart" uri="{C3380CC4-5D6E-409C-BE32-E72D297353CC}">
                  <c16:uniqueId val="{000000D7-B6C6-4225-8333-82C6368D3EFF}"/>
                </c:ext>
              </c:extLst>
            </c:dLbl>
            <c:dLbl>
              <c:idx val="53"/>
              <c:delete val="1"/>
              <c:extLst>
                <c:ext xmlns:c15="http://schemas.microsoft.com/office/drawing/2012/chart" uri="{CE6537A1-D6FC-4f65-9D91-7224C49458BB}"/>
                <c:ext xmlns:c16="http://schemas.microsoft.com/office/drawing/2014/chart" uri="{C3380CC4-5D6E-409C-BE32-E72D297353CC}">
                  <c16:uniqueId val="{000000D8-B6C6-4225-8333-82C6368D3EFF}"/>
                </c:ext>
              </c:extLst>
            </c:dLbl>
            <c:dLbl>
              <c:idx val="54"/>
              <c:delete val="1"/>
              <c:extLst>
                <c:ext xmlns:c15="http://schemas.microsoft.com/office/drawing/2012/chart" uri="{CE6537A1-D6FC-4f65-9D91-7224C49458BB}"/>
                <c:ext xmlns:c16="http://schemas.microsoft.com/office/drawing/2014/chart" uri="{C3380CC4-5D6E-409C-BE32-E72D297353CC}">
                  <c16:uniqueId val="{000000D9-B6C6-4225-8333-82C6368D3EFF}"/>
                </c:ext>
              </c:extLst>
            </c:dLbl>
            <c:dLbl>
              <c:idx val="55"/>
              <c:delete val="1"/>
              <c:extLst>
                <c:ext xmlns:c15="http://schemas.microsoft.com/office/drawing/2012/chart" uri="{CE6537A1-D6FC-4f65-9D91-7224C49458BB}"/>
                <c:ext xmlns:c16="http://schemas.microsoft.com/office/drawing/2014/chart" uri="{C3380CC4-5D6E-409C-BE32-E72D297353CC}">
                  <c16:uniqueId val="{000000DA-B6C6-4225-8333-82C6368D3EFF}"/>
                </c:ext>
              </c:extLst>
            </c:dLbl>
            <c:dLbl>
              <c:idx val="56"/>
              <c:delete val="1"/>
              <c:extLst>
                <c:ext xmlns:c15="http://schemas.microsoft.com/office/drawing/2012/chart" uri="{CE6537A1-D6FC-4f65-9D91-7224C49458BB}"/>
                <c:ext xmlns:c16="http://schemas.microsoft.com/office/drawing/2014/chart" uri="{C3380CC4-5D6E-409C-BE32-E72D297353CC}">
                  <c16:uniqueId val="{000000DB-B6C6-4225-8333-82C6368D3EFF}"/>
                </c:ext>
              </c:extLst>
            </c:dLbl>
            <c:dLbl>
              <c:idx val="57"/>
              <c:delete val="1"/>
              <c:extLst>
                <c:ext xmlns:c15="http://schemas.microsoft.com/office/drawing/2012/chart" uri="{CE6537A1-D6FC-4f65-9D91-7224C49458BB}"/>
                <c:ext xmlns:c16="http://schemas.microsoft.com/office/drawing/2014/chart" uri="{C3380CC4-5D6E-409C-BE32-E72D297353CC}">
                  <c16:uniqueId val="{000000DC-B6C6-4225-8333-82C6368D3EFF}"/>
                </c:ext>
              </c:extLst>
            </c:dLbl>
            <c:dLbl>
              <c:idx val="58"/>
              <c:delete val="1"/>
              <c:extLst>
                <c:ext xmlns:c15="http://schemas.microsoft.com/office/drawing/2012/chart" uri="{CE6537A1-D6FC-4f65-9D91-7224C49458BB}"/>
                <c:ext xmlns:c16="http://schemas.microsoft.com/office/drawing/2014/chart" uri="{C3380CC4-5D6E-409C-BE32-E72D297353CC}">
                  <c16:uniqueId val="{000000DD-B6C6-4225-8333-82C6368D3EFF}"/>
                </c:ext>
              </c:extLst>
            </c:dLbl>
            <c:dLbl>
              <c:idx val="59"/>
              <c:delete val="1"/>
              <c:extLst>
                <c:ext xmlns:c15="http://schemas.microsoft.com/office/drawing/2012/chart" uri="{CE6537A1-D6FC-4f65-9D91-7224C49458BB}"/>
                <c:ext xmlns:c16="http://schemas.microsoft.com/office/drawing/2014/chart" uri="{C3380CC4-5D6E-409C-BE32-E72D297353CC}">
                  <c16:uniqueId val="{000000DE-B6C6-4225-8333-82C6368D3EFF}"/>
                </c:ext>
              </c:extLst>
            </c:dLbl>
            <c:dLbl>
              <c:idx val="60"/>
              <c:delete val="1"/>
              <c:extLst>
                <c:ext xmlns:c15="http://schemas.microsoft.com/office/drawing/2012/chart" uri="{CE6537A1-D6FC-4f65-9D91-7224C49458BB}"/>
                <c:ext xmlns:c16="http://schemas.microsoft.com/office/drawing/2014/chart" uri="{C3380CC4-5D6E-409C-BE32-E72D297353CC}">
                  <c16:uniqueId val="{000000DF-B6C6-4225-8333-82C6368D3EFF}"/>
                </c:ext>
              </c:extLst>
            </c:dLbl>
            <c:dLbl>
              <c:idx val="61"/>
              <c:delete val="1"/>
              <c:extLst>
                <c:ext xmlns:c15="http://schemas.microsoft.com/office/drawing/2012/chart" uri="{CE6537A1-D6FC-4f65-9D91-7224C49458BB}"/>
                <c:ext xmlns:c16="http://schemas.microsoft.com/office/drawing/2014/chart" uri="{C3380CC4-5D6E-409C-BE32-E72D297353CC}">
                  <c16:uniqueId val="{000000E0-B6C6-4225-8333-82C6368D3EFF}"/>
                </c:ext>
              </c:extLst>
            </c:dLbl>
            <c:dLbl>
              <c:idx val="62"/>
              <c:delete val="1"/>
              <c:extLst>
                <c:ext xmlns:c15="http://schemas.microsoft.com/office/drawing/2012/chart" uri="{CE6537A1-D6FC-4f65-9D91-7224C49458BB}"/>
                <c:ext xmlns:c16="http://schemas.microsoft.com/office/drawing/2014/chart" uri="{C3380CC4-5D6E-409C-BE32-E72D297353CC}">
                  <c16:uniqueId val="{000000E1-B6C6-4225-8333-82C6368D3EFF}"/>
                </c:ext>
              </c:extLst>
            </c:dLbl>
            <c:dLbl>
              <c:idx val="63"/>
              <c:delete val="1"/>
              <c:extLst>
                <c:ext xmlns:c15="http://schemas.microsoft.com/office/drawing/2012/chart" uri="{CE6537A1-D6FC-4f65-9D91-7224C49458BB}"/>
                <c:ext xmlns:c16="http://schemas.microsoft.com/office/drawing/2014/chart" uri="{C3380CC4-5D6E-409C-BE32-E72D297353CC}">
                  <c16:uniqueId val="{000000E2-B6C6-4225-8333-82C6368D3EFF}"/>
                </c:ext>
              </c:extLst>
            </c:dLbl>
            <c:dLbl>
              <c:idx val="64"/>
              <c:delete val="1"/>
              <c:extLst>
                <c:ext xmlns:c15="http://schemas.microsoft.com/office/drawing/2012/chart" uri="{CE6537A1-D6FC-4f65-9D91-7224C49458BB}"/>
                <c:ext xmlns:c16="http://schemas.microsoft.com/office/drawing/2014/chart" uri="{C3380CC4-5D6E-409C-BE32-E72D297353CC}">
                  <c16:uniqueId val="{000000E3-B6C6-4225-8333-82C6368D3EFF}"/>
                </c:ext>
              </c:extLst>
            </c:dLbl>
            <c:dLbl>
              <c:idx val="65"/>
              <c:delete val="1"/>
              <c:extLst>
                <c:ext xmlns:c15="http://schemas.microsoft.com/office/drawing/2012/chart" uri="{CE6537A1-D6FC-4f65-9D91-7224C49458BB}"/>
                <c:ext xmlns:c16="http://schemas.microsoft.com/office/drawing/2014/chart" uri="{C3380CC4-5D6E-409C-BE32-E72D297353CC}">
                  <c16:uniqueId val="{000000E4-B6C6-4225-8333-82C6368D3EFF}"/>
                </c:ext>
              </c:extLst>
            </c:dLbl>
            <c:dLbl>
              <c:idx val="66"/>
              <c:delete val="1"/>
              <c:extLst>
                <c:ext xmlns:c15="http://schemas.microsoft.com/office/drawing/2012/chart" uri="{CE6537A1-D6FC-4f65-9D91-7224C49458BB}"/>
                <c:ext xmlns:c16="http://schemas.microsoft.com/office/drawing/2014/chart" uri="{C3380CC4-5D6E-409C-BE32-E72D297353CC}">
                  <c16:uniqueId val="{000000E5-B6C6-4225-8333-82C6368D3EFF}"/>
                </c:ext>
              </c:extLst>
            </c:dLbl>
            <c:dLbl>
              <c:idx val="67"/>
              <c:delete val="1"/>
              <c:extLst>
                <c:ext xmlns:c15="http://schemas.microsoft.com/office/drawing/2012/chart" uri="{CE6537A1-D6FC-4f65-9D91-7224C49458BB}"/>
                <c:ext xmlns:c16="http://schemas.microsoft.com/office/drawing/2014/chart" uri="{C3380CC4-5D6E-409C-BE32-E72D297353CC}">
                  <c16:uniqueId val="{000000E6-B6C6-4225-8333-82C6368D3EFF}"/>
                </c:ext>
              </c:extLst>
            </c:dLbl>
            <c:dLbl>
              <c:idx val="68"/>
              <c:delete val="1"/>
              <c:extLst>
                <c:ext xmlns:c15="http://schemas.microsoft.com/office/drawing/2012/chart" uri="{CE6537A1-D6FC-4f65-9D91-7224C49458BB}"/>
                <c:ext xmlns:c16="http://schemas.microsoft.com/office/drawing/2014/chart" uri="{C3380CC4-5D6E-409C-BE32-E72D297353CC}">
                  <c16:uniqueId val="{000000E7-B6C6-4225-8333-82C6368D3EFF}"/>
                </c:ext>
              </c:extLst>
            </c:dLbl>
            <c:dLbl>
              <c:idx val="69"/>
              <c:delete val="1"/>
              <c:extLst>
                <c:ext xmlns:c15="http://schemas.microsoft.com/office/drawing/2012/chart" uri="{CE6537A1-D6FC-4f65-9D91-7224C49458BB}"/>
                <c:ext xmlns:c16="http://schemas.microsoft.com/office/drawing/2014/chart" uri="{C3380CC4-5D6E-409C-BE32-E72D297353CC}">
                  <c16:uniqueId val="{000000E8-B6C6-4225-8333-82C6368D3EFF}"/>
                </c:ext>
              </c:extLst>
            </c:dLbl>
            <c:dLbl>
              <c:idx val="70"/>
              <c:delete val="1"/>
              <c:extLst>
                <c:ext xmlns:c15="http://schemas.microsoft.com/office/drawing/2012/chart" uri="{CE6537A1-D6FC-4f65-9D91-7224C49458BB}"/>
                <c:ext xmlns:c16="http://schemas.microsoft.com/office/drawing/2014/chart" uri="{C3380CC4-5D6E-409C-BE32-E72D297353CC}">
                  <c16:uniqueId val="{000000E9-B6C6-4225-8333-82C6368D3EFF}"/>
                </c:ext>
              </c:extLst>
            </c:dLbl>
            <c:dLbl>
              <c:idx val="71"/>
              <c:delete val="1"/>
              <c:extLst>
                <c:ext xmlns:c15="http://schemas.microsoft.com/office/drawing/2012/chart" uri="{CE6537A1-D6FC-4f65-9D91-7224C49458BB}"/>
                <c:ext xmlns:c16="http://schemas.microsoft.com/office/drawing/2014/chart" uri="{C3380CC4-5D6E-409C-BE32-E72D297353CC}">
                  <c16:uniqueId val="{000000EA-B6C6-4225-8333-82C6368D3EFF}"/>
                </c:ext>
              </c:extLst>
            </c:dLbl>
            <c:dLbl>
              <c:idx val="72"/>
              <c:delete val="1"/>
              <c:extLst>
                <c:ext xmlns:c15="http://schemas.microsoft.com/office/drawing/2012/chart" uri="{CE6537A1-D6FC-4f65-9D91-7224C49458BB}"/>
                <c:ext xmlns:c16="http://schemas.microsoft.com/office/drawing/2014/chart" uri="{C3380CC4-5D6E-409C-BE32-E72D297353CC}">
                  <c16:uniqueId val="{000000EB-B6C6-4225-8333-82C6368D3EFF}"/>
                </c:ext>
              </c:extLst>
            </c:dLbl>
            <c:dLbl>
              <c:idx val="73"/>
              <c:delete val="1"/>
              <c:extLst>
                <c:ext xmlns:c15="http://schemas.microsoft.com/office/drawing/2012/chart" uri="{CE6537A1-D6FC-4f65-9D91-7224C49458BB}"/>
                <c:ext xmlns:c16="http://schemas.microsoft.com/office/drawing/2014/chart" uri="{C3380CC4-5D6E-409C-BE32-E72D297353CC}">
                  <c16:uniqueId val="{000000EC-B6C6-4225-8333-82C6368D3EFF}"/>
                </c:ext>
              </c:extLst>
            </c:dLbl>
            <c:dLbl>
              <c:idx val="74"/>
              <c:delete val="1"/>
              <c:extLst>
                <c:ext xmlns:c15="http://schemas.microsoft.com/office/drawing/2012/chart" uri="{CE6537A1-D6FC-4f65-9D91-7224C49458BB}"/>
                <c:ext xmlns:c16="http://schemas.microsoft.com/office/drawing/2014/chart" uri="{C3380CC4-5D6E-409C-BE32-E72D297353CC}">
                  <c16:uniqueId val="{000000ED-B6C6-4225-8333-82C6368D3EFF}"/>
                </c:ext>
              </c:extLst>
            </c:dLbl>
            <c:dLbl>
              <c:idx val="75"/>
              <c:delete val="1"/>
              <c:extLst>
                <c:ext xmlns:c15="http://schemas.microsoft.com/office/drawing/2012/chart" uri="{CE6537A1-D6FC-4f65-9D91-7224C49458BB}"/>
                <c:ext xmlns:c16="http://schemas.microsoft.com/office/drawing/2014/chart" uri="{C3380CC4-5D6E-409C-BE32-E72D297353CC}">
                  <c16:uniqueId val="{000000EE-B6C6-4225-8333-82C6368D3EFF}"/>
                </c:ext>
              </c:extLst>
            </c:dLbl>
            <c:dLbl>
              <c:idx val="76"/>
              <c:delete val="1"/>
              <c:extLst>
                <c:ext xmlns:c15="http://schemas.microsoft.com/office/drawing/2012/chart" uri="{CE6537A1-D6FC-4f65-9D91-7224C49458BB}"/>
                <c:ext xmlns:c16="http://schemas.microsoft.com/office/drawing/2014/chart" uri="{C3380CC4-5D6E-409C-BE32-E72D297353CC}">
                  <c16:uniqueId val="{000000EF-B6C6-4225-8333-82C6368D3EFF}"/>
                </c:ext>
              </c:extLst>
            </c:dLbl>
            <c:dLbl>
              <c:idx val="77"/>
              <c:delete val="1"/>
              <c:extLst>
                <c:ext xmlns:c15="http://schemas.microsoft.com/office/drawing/2012/chart" uri="{CE6537A1-D6FC-4f65-9D91-7224C49458BB}"/>
                <c:ext xmlns:c16="http://schemas.microsoft.com/office/drawing/2014/chart" uri="{C3380CC4-5D6E-409C-BE32-E72D297353CC}">
                  <c16:uniqueId val="{000000F0-B6C6-4225-8333-82C6368D3EFF}"/>
                </c:ext>
              </c:extLst>
            </c:dLbl>
            <c:dLbl>
              <c:idx val="78"/>
              <c:delete val="1"/>
              <c:extLst>
                <c:ext xmlns:c15="http://schemas.microsoft.com/office/drawing/2012/chart" uri="{CE6537A1-D6FC-4f65-9D91-7224C49458BB}"/>
                <c:ext xmlns:c16="http://schemas.microsoft.com/office/drawing/2014/chart" uri="{C3380CC4-5D6E-409C-BE32-E72D297353CC}">
                  <c16:uniqueId val="{000000F1-B6C6-4225-8333-82C6368D3EFF}"/>
                </c:ext>
              </c:extLst>
            </c:dLbl>
            <c:dLbl>
              <c:idx val="79"/>
              <c:delete val="1"/>
              <c:extLst>
                <c:ext xmlns:c15="http://schemas.microsoft.com/office/drawing/2012/chart" uri="{CE6537A1-D6FC-4f65-9D91-7224C49458BB}"/>
                <c:ext xmlns:c16="http://schemas.microsoft.com/office/drawing/2014/chart" uri="{C3380CC4-5D6E-409C-BE32-E72D297353CC}">
                  <c16:uniqueId val="{000000F2-B6C6-4225-8333-82C6368D3EFF}"/>
                </c:ext>
              </c:extLst>
            </c:dLbl>
            <c:dLbl>
              <c:idx val="80"/>
              <c:delete val="1"/>
              <c:extLst>
                <c:ext xmlns:c15="http://schemas.microsoft.com/office/drawing/2012/chart" uri="{CE6537A1-D6FC-4f65-9D91-7224C49458BB}"/>
                <c:ext xmlns:c16="http://schemas.microsoft.com/office/drawing/2014/chart" uri="{C3380CC4-5D6E-409C-BE32-E72D297353CC}">
                  <c16:uniqueId val="{000000F3-B6C6-4225-8333-82C6368D3EFF}"/>
                </c:ext>
              </c:extLst>
            </c:dLbl>
            <c:dLbl>
              <c:idx val="81"/>
              <c:delete val="1"/>
              <c:extLst>
                <c:ext xmlns:c15="http://schemas.microsoft.com/office/drawing/2012/chart" uri="{CE6537A1-D6FC-4f65-9D91-7224C49458BB}"/>
                <c:ext xmlns:c16="http://schemas.microsoft.com/office/drawing/2014/chart" uri="{C3380CC4-5D6E-409C-BE32-E72D297353CC}">
                  <c16:uniqueId val="{000000F4-B6C6-4225-8333-82C6368D3EFF}"/>
                </c:ext>
              </c:extLst>
            </c:dLbl>
            <c:dLbl>
              <c:idx val="82"/>
              <c:delete val="1"/>
              <c:extLst>
                <c:ext xmlns:c15="http://schemas.microsoft.com/office/drawing/2012/chart" uri="{CE6537A1-D6FC-4f65-9D91-7224C49458BB}"/>
                <c:ext xmlns:c16="http://schemas.microsoft.com/office/drawing/2014/chart" uri="{C3380CC4-5D6E-409C-BE32-E72D297353CC}">
                  <c16:uniqueId val="{000000F5-B6C6-4225-8333-82C6368D3EFF}"/>
                </c:ext>
              </c:extLst>
            </c:dLbl>
            <c:dLbl>
              <c:idx val="83"/>
              <c:delete val="1"/>
              <c:extLst>
                <c:ext xmlns:c15="http://schemas.microsoft.com/office/drawing/2012/chart" uri="{CE6537A1-D6FC-4f65-9D91-7224C49458BB}"/>
                <c:ext xmlns:c16="http://schemas.microsoft.com/office/drawing/2014/chart" uri="{C3380CC4-5D6E-409C-BE32-E72D297353CC}">
                  <c16:uniqueId val="{000000F6-B6C6-4225-8333-82C6368D3EFF}"/>
                </c:ext>
              </c:extLst>
            </c:dLbl>
            <c:dLbl>
              <c:idx val="84"/>
              <c:delete val="1"/>
              <c:extLst>
                <c:ext xmlns:c15="http://schemas.microsoft.com/office/drawing/2012/chart" uri="{CE6537A1-D6FC-4f65-9D91-7224C49458BB}"/>
                <c:ext xmlns:c16="http://schemas.microsoft.com/office/drawing/2014/chart" uri="{C3380CC4-5D6E-409C-BE32-E72D297353CC}">
                  <c16:uniqueId val="{000000F7-B6C6-4225-8333-82C6368D3EFF}"/>
                </c:ext>
              </c:extLst>
            </c:dLbl>
            <c:dLbl>
              <c:idx val="85"/>
              <c:delete val="1"/>
              <c:extLst>
                <c:ext xmlns:c15="http://schemas.microsoft.com/office/drawing/2012/chart" uri="{CE6537A1-D6FC-4f65-9D91-7224C49458BB}"/>
                <c:ext xmlns:c16="http://schemas.microsoft.com/office/drawing/2014/chart" uri="{C3380CC4-5D6E-409C-BE32-E72D297353CC}">
                  <c16:uniqueId val="{000000F8-B6C6-4225-8333-82C6368D3EFF}"/>
                </c:ext>
              </c:extLst>
            </c:dLbl>
            <c:dLbl>
              <c:idx val="86"/>
              <c:delete val="1"/>
              <c:extLst>
                <c:ext xmlns:c15="http://schemas.microsoft.com/office/drawing/2012/chart" uri="{CE6537A1-D6FC-4f65-9D91-7224C49458BB}"/>
                <c:ext xmlns:c16="http://schemas.microsoft.com/office/drawing/2014/chart" uri="{C3380CC4-5D6E-409C-BE32-E72D297353CC}">
                  <c16:uniqueId val="{000000F9-B6C6-4225-8333-82C6368D3EFF}"/>
                </c:ext>
              </c:extLst>
            </c:dLbl>
            <c:dLbl>
              <c:idx val="87"/>
              <c:delete val="1"/>
              <c:extLst>
                <c:ext xmlns:c15="http://schemas.microsoft.com/office/drawing/2012/chart" uri="{CE6537A1-D6FC-4f65-9D91-7224C49458BB}"/>
                <c:ext xmlns:c16="http://schemas.microsoft.com/office/drawing/2014/chart" uri="{C3380CC4-5D6E-409C-BE32-E72D297353CC}">
                  <c16:uniqueId val="{000000FA-B6C6-4225-8333-82C6368D3EFF}"/>
                </c:ext>
              </c:extLst>
            </c:dLbl>
            <c:dLbl>
              <c:idx val="88"/>
              <c:delete val="1"/>
              <c:extLst>
                <c:ext xmlns:c15="http://schemas.microsoft.com/office/drawing/2012/chart" uri="{CE6537A1-D6FC-4f65-9D91-7224C49458BB}"/>
                <c:ext xmlns:c16="http://schemas.microsoft.com/office/drawing/2014/chart" uri="{C3380CC4-5D6E-409C-BE32-E72D297353CC}">
                  <c16:uniqueId val="{000000FB-B6C6-4225-8333-82C6368D3EFF}"/>
                </c:ext>
              </c:extLst>
            </c:dLbl>
            <c:dLbl>
              <c:idx val="89"/>
              <c:delete val="1"/>
              <c:extLst>
                <c:ext xmlns:c15="http://schemas.microsoft.com/office/drawing/2012/chart" uri="{CE6537A1-D6FC-4f65-9D91-7224C49458BB}"/>
                <c:ext xmlns:c16="http://schemas.microsoft.com/office/drawing/2014/chart" uri="{C3380CC4-5D6E-409C-BE32-E72D297353CC}">
                  <c16:uniqueId val="{000000FC-B6C6-4225-8333-82C6368D3EFF}"/>
                </c:ext>
              </c:extLst>
            </c:dLbl>
            <c:dLbl>
              <c:idx val="90"/>
              <c:delete val="1"/>
              <c:extLst>
                <c:ext xmlns:c15="http://schemas.microsoft.com/office/drawing/2012/chart" uri="{CE6537A1-D6FC-4f65-9D91-7224C49458BB}"/>
                <c:ext xmlns:c16="http://schemas.microsoft.com/office/drawing/2014/chart" uri="{C3380CC4-5D6E-409C-BE32-E72D297353CC}">
                  <c16:uniqueId val="{000000FD-B6C6-4225-8333-82C6368D3EFF}"/>
                </c:ext>
              </c:extLst>
            </c:dLbl>
            <c:dLbl>
              <c:idx val="91"/>
              <c:delete val="1"/>
              <c:extLst>
                <c:ext xmlns:c15="http://schemas.microsoft.com/office/drawing/2012/chart" uri="{CE6537A1-D6FC-4f65-9D91-7224C49458BB}"/>
                <c:ext xmlns:c16="http://schemas.microsoft.com/office/drawing/2014/chart" uri="{C3380CC4-5D6E-409C-BE32-E72D297353CC}">
                  <c16:uniqueId val="{000000FE-B6C6-4225-8333-82C6368D3EFF}"/>
                </c:ext>
              </c:extLst>
            </c:dLbl>
            <c:dLbl>
              <c:idx val="92"/>
              <c:delete val="1"/>
              <c:extLst>
                <c:ext xmlns:c15="http://schemas.microsoft.com/office/drawing/2012/chart" uri="{CE6537A1-D6FC-4f65-9D91-7224C49458BB}"/>
                <c:ext xmlns:c16="http://schemas.microsoft.com/office/drawing/2014/chart" uri="{C3380CC4-5D6E-409C-BE32-E72D297353CC}">
                  <c16:uniqueId val="{000000FF-B6C6-4225-8333-82C6368D3EFF}"/>
                </c:ext>
              </c:extLst>
            </c:dLbl>
            <c:dLbl>
              <c:idx val="93"/>
              <c:delete val="1"/>
              <c:extLst>
                <c:ext xmlns:c15="http://schemas.microsoft.com/office/drawing/2012/chart" uri="{CE6537A1-D6FC-4f65-9D91-7224C49458BB}"/>
                <c:ext xmlns:c16="http://schemas.microsoft.com/office/drawing/2014/chart" uri="{C3380CC4-5D6E-409C-BE32-E72D297353CC}">
                  <c16:uniqueId val="{00000100-B6C6-4225-8333-82C6368D3EFF}"/>
                </c:ext>
              </c:extLst>
            </c:dLbl>
            <c:dLbl>
              <c:idx val="94"/>
              <c:delete val="1"/>
              <c:extLst>
                <c:ext xmlns:c15="http://schemas.microsoft.com/office/drawing/2012/chart" uri="{CE6537A1-D6FC-4f65-9D91-7224C49458BB}"/>
                <c:ext xmlns:c16="http://schemas.microsoft.com/office/drawing/2014/chart" uri="{C3380CC4-5D6E-409C-BE32-E72D297353CC}">
                  <c16:uniqueId val="{00000101-B6C6-4225-8333-82C6368D3EFF}"/>
                </c:ext>
              </c:extLst>
            </c:dLbl>
            <c:dLbl>
              <c:idx val="95"/>
              <c:delete val="1"/>
              <c:extLst>
                <c:ext xmlns:c15="http://schemas.microsoft.com/office/drawing/2012/chart" uri="{CE6537A1-D6FC-4f65-9D91-7224C49458BB}"/>
                <c:ext xmlns:c16="http://schemas.microsoft.com/office/drawing/2014/chart" uri="{C3380CC4-5D6E-409C-BE32-E72D297353CC}">
                  <c16:uniqueId val="{00000102-B6C6-4225-8333-82C6368D3EFF}"/>
                </c:ext>
              </c:extLst>
            </c:dLbl>
            <c:dLbl>
              <c:idx val="96"/>
              <c:delete val="1"/>
              <c:extLst>
                <c:ext xmlns:c15="http://schemas.microsoft.com/office/drawing/2012/chart" uri="{CE6537A1-D6FC-4f65-9D91-7224C49458BB}"/>
                <c:ext xmlns:c16="http://schemas.microsoft.com/office/drawing/2014/chart" uri="{C3380CC4-5D6E-409C-BE32-E72D297353CC}">
                  <c16:uniqueId val="{00000103-B6C6-4225-8333-82C6368D3EFF}"/>
                </c:ext>
              </c:extLst>
            </c:dLbl>
            <c:dLbl>
              <c:idx val="97"/>
              <c:delete val="1"/>
              <c:extLst>
                <c:ext xmlns:c15="http://schemas.microsoft.com/office/drawing/2012/chart" uri="{CE6537A1-D6FC-4f65-9D91-7224C49458BB}">
                  <c15:layout>
                    <c:manualLayout>
                      <c:w val="6.782708333333333E-2"/>
                      <c:h val="3.3469861111111117E-2"/>
                    </c:manualLayout>
                  </c15:layout>
                </c:ext>
                <c:ext xmlns:c16="http://schemas.microsoft.com/office/drawing/2014/chart" uri="{C3380CC4-5D6E-409C-BE32-E72D297353CC}">
                  <c16:uniqueId val="{00000104-B6C6-4225-8333-82C6368D3EFF}"/>
                </c:ext>
              </c:extLst>
            </c:dLbl>
            <c:dLbl>
              <c:idx val="98"/>
              <c:delete val="1"/>
              <c:extLst>
                <c:ext xmlns:c15="http://schemas.microsoft.com/office/drawing/2012/chart" uri="{CE6537A1-D6FC-4f65-9D91-7224C49458BB}"/>
                <c:ext xmlns:c16="http://schemas.microsoft.com/office/drawing/2014/chart" uri="{C3380CC4-5D6E-409C-BE32-E72D297353CC}">
                  <c16:uniqueId val="{00000105-B6C6-4225-8333-82C6368D3EFF}"/>
                </c:ext>
              </c:extLst>
            </c:dLbl>
            <c:dLbl>
              <c:idx val="99"/>
              <c:delete val="1"/>
              <c:extLst>
                <c:ext xmlns:c15="http://schemas.microsoft.com/office/drawing/2012/chart" uri="{CE6537A1-D6FC-4f65-9D91-7224C49458BB}"/>
                <c:ext xmlns:c16="http://schemas.microsoft.com/office/drawing/2014/chart" uri="{C3380CC4-5D6E-409C-BE32-E72D297353CC}">
                  <c16:uniqueId val="{00000106-B6C6-4225-8333-82C6368D3EFF}"/>
                </c:ext>
              </c:extLst>
            </c:dLbl>
            <c:dLbl>
              <c:idx val="100"/>
              <c:delete val="1"/>
              <c:extLst>
                <c:ext xmlns:c15="http://schemas.microsoft.com/office/drawing/2012/chart" uri="{CE6537A1-D6FC-4f65-9D91-7224C49458BB}"/>
                <c:ext xmlns:c16="http://schemas.microsoft.com/office/drawing/2014/chart" uri="{C3380CC4-5D6E-409C-BE32-E72D297353CC}">
                  <c16:uniqueId val="{00000107-B6C6-4225-8333-82C6368D3EFF}"/>
                </c:ext>
              </c:extLst>
            </c:dLbl>
            <c:dLbl>
              <c:idx val="101"/>
              <c:delete val="1"/>
              <c:extLst>
                <c:ext xmlns:c15="http://schemas.microsoft.com/office/drawing/2012/chart" uri="{CE6537A1-D6FC-4f65-9D91-7224C49458BB}"/>
                <c:ext xmlns:c16="http://schemas.microsoft.com/office/drawing/2014/chart" uri="{C3380CC4-5D6E-409C-BE32-E72D297353CC}">
                  <c16:uniqueId val="{00000108-B6C6-4225-8333-82C6368D3EFF}"/>
                </c:ext>
              </c:extLst>
            </c:dLbl>
            <c:dLbl>
              <c:idx val="102"/>
              <c:delete val="1"/>
              <c:extLst>
                <c:ext xmlns:c15="http://schemas.microsoft.com/office/drawing/2012/chart" uri="{CE6537A1-D6FC-4f65-9D91-7224C49458BB}"/>
                <c:ext xmlns:c16="http://schemas.microsoft.com/office/drawing/2014/chart" uri="{C3380CC4-5D6E-409C-BE32-E72D297353CC}">
                  <c16:uniqueId val="{00000109-B6C6-4225-8333-82C6368D3EFF}"/>
                </c:ext>
              </c:extLst>
            </c:dLbl>
            <c:dLbl>
              <c:idx val="103"/>
              <c:delete val="1"/>
              <c:extLst>
                <c:ext xmlns:c15="http://schemas.microsoft.com/office/drawing/2012/chart" uri="{CE6537A1-D6FC-4f65-9D91-7224C49458BB}"/>
                <c:ext xmlns:c16="http://schemas.microsoft.com/office/drawing/2014/chart" uri="{C3380CC4-5D6E-409C-BE32-E72D297353CC}">
                  <c16:uniqueId val="{0000010A-B6C6-4225-8333-82C6368D3EFF}"/>
                </c:ext>
              </c:extLst>
            </c:dLbl>
            <c:dLbl>
              <c:idx val="104"/>
              <c:delete val="1"/>
              <c:extLst>
                <c:ext xmlns:c15="http://schemas.microsoft.com/office/drawing/2012/chart" uri="{CE6537A1-D6FC-4f65-9D91-7224C49458BB}"/>
                <c:ext xmlns:c16="http://schemas.microsoft.com/office/drawing/2014/chart" uri="{C3380CC4-5D6E-409C-BE32-E72D297353CC}">
                  <c16:uniqueId val="{0000010B-B6C6-4225-8333-82C6368D3EFF}"/>
                </c:ext>
              </c:extLst>
            </c:dLbl>
            <c:dLbl>
              <c:idx val="105"/>
              <c:delete val="1"/>
              <c:extLst>
                <c:ext xmlns:c15="http://schemas.microsoft.com/office/drawing/2012/chart" uri="{CE6537A1-D6FC-4f65-9D91-7224C49458BB}"/>
                <c:ext xmlns:c16="http://schemas.microsoft.com/office/drawing/2014/chart" uri="{C3380CC4-5D6E-409C-BE32-E72D297353CC}">
                  <c16:uniqueId val="{0000010C-B6C6-4225-8333-82C6368D3EFF}"/>
                </c:ext>
              </c:extLst>
            </c:dLbl>
            <c:dLbl>
              <c:idx val="106"/>
              <c:delete val="1"/>
              <c:extLst>
                <c:ext xmlns:c15="http://schemas.microsoft.com/office/drawing/2012/chart" uri="{CE6537A1-D6FC-4f65-9D91-7224C49458BB}"/>
                <c:ext xmlns:c16="http://schemas.microsoft.com/office/drawing/2014/chart" uri="{C3380CC4-5D6E-409C-BE32-E72D297353CC}">
                  <c16:uniqueId val="{0000010D-B6C6-4225-8333-82C6368D3EFF}"/>
                </c:ext>
              </c:extLst>
            </c:dLbl>
            <c:dLbl>
              <c:idx val="107"/>
              <c:delete val="1"/>
              <c:extLst>
                <c:ext xmlns:c15="http://schemas.microsoft.com/office/drawing/2012/chart" uri="{CE6537A1-D6FC-4f65-9D91-7224C49458BB}"/>
                <c:ext xmlns:c16="http://schemas.microsoft.com/office/drawing/2014/chart" uri="{C3380CC4-5D6E-409C-BE32-E72D297353CC}">
                  <c16:uniqueId val="{0000010E-B6C6-4225-8333-82C6368D3EFF}"/>
                </c:ext>
              </c:extLst>
            </c:dLbl>
            <c:dLbl>
              <c:idx val="108"/>
              <c:delete val="1"/>
              <c:extLst>
                <c:ext xmlns:c15="http://schemas.microsoft.com/office/drawing/2012/chart" uri="{CE6537A1-D6FC-4f65-9D91-7224C49458BB}"/>
                <c:ext xmlns:c16="http://schemas.microsoft.com/office/drawing/2014/chart" uri="{C3380CC4-5D6E-409C-BE32-E72D297353CC}">
                  <c16:uniqueId val="{0000010F-B6C6-4225-8333-82C6368D3EFF}"/>
                </c:ext>
              </c:extLst>
            </c:dLbl>
            <c:dLbl>
              <c:idx val="109"/>
              <c:delete val="1"/>
              <c:extLst>
                <c:ext xmlns:c15="http://schemas.microsoft.com/office/drawing/2012/chart" uri="{CE6537A1-D6FC-4f65-9D91-7224C49458BB}"/>
                <c:ext xmlns:c16="http://schemas.microsoft.com/office/drawing/2014/chart" uri="{C3380CC4-5D6E-409C-BE32-E72D297353CC}">
                  <c16:uniqueId val="{00000110-B6C6-4225-8333-82C6368D3EFF}"/>
                </c:ext>
              </c:extLst>
            </c:dLbl>
            <c:dLbl>
              <c:idx val="110"/>
              <c:delete val="1"/>
              <c:extLst>
                <c:ext xmlns:c15="http://schemas.microsoft.com/office/drawing/2012/chart" uri="{CE6537A1-D6FC-4f65-9D91-7224C49458BB}"/>
                <c:ext xmlns:c16="http://schemas.microsoft.com/office/drawing/2014/chart" uri="{C3380CC4-5D6E-409C-BE32-E72D297353CC}">
                  <c16:uniqueId val="{00000111-B6C6-4225-8333-82C6368D3EFF}"/>
                </c:ext>
              </c:extLst>
            </c:dLbl>
            <c:dLbl>
              <c:idx val="111"/>
              <c:delete val="1"/>
              <c:extLst>
                <c:ext xmlns:c15="http://schemas.microsoft.com/office/drawing/2012/chart" uri="{CE6537A1-D6FC-4f65-9D91-7224C49458BB}"/>
                <c:ext xmlns:c16="http://schemas.microsoft.com/office/drawing/2014/chart" uri="{C3380CC4-5D6E-409C-BE32-E72D297353CC}">
                  <c16:uniqueId val="{00000112-B6C6-4225-8333-82C6368D3EFF}"/>
                </c:ext>
              </c:extLst>
            </c:dLbl>
            <c:dLbl>
              <c:idx val="113"/>
              <c:delete val="1"/>
              <c:extLst>
                <c:ext xmlns:c15="http://schemas.microsoft.com/office/drawing/2012/chart" uri="{CE6537A1-D6FC-4f65-9D91-7224C49458BB}"/>
                <c:ext xmlns:c16="http://schemas.microsoft.com/office/drawing/2014/chart" uri="{C3380CC4-5D6E-409C-BE32-E72D297353CC}">
                  <c16:uniqueId val="{00000113-B6C6-4225-8333-82C6368D3EFF}"/>
                </c:ext>
              </c:extLst>
            </c:dLbl>
            <c:dLbl>
              <c:idx val="114"/>
              <c:delete val="1"/>
              <c:extLst>
                <c:ext xmlns:c15="http://schemas.microsoft.com/office/drawing/2012/chart" uri="{CE6537A1-D6FC-4f65-9D91-7224C49458BB}"/>
                <c:ext xmlns:c16="http://schemas.microsoft.com/office/drawing/2014/chart" uri="{C3380CC4-5D6E-409C-BE32-E72D297353CC}">
                  <c16:uniqueId val="{00000114-B6C6-4225-8333-82C6368D3EFF}"/>
                </c:ext>
              </c:extLst>
            </c:dLbl>
            <c:dLbl>
              <c:idx val="115"/>
              <c:delete val="1"/>
              <c:extLst>
                <c:ext xmlns:c15="http://schemas.microsoft.com/office/drawing/2012/chart" uri="{CE6537A1-D6FC-4f65-9D91-7224C49458BB}"/>
                <c:ext xmlns:c16="http://schemas.microsoft.com/office/drawing/2014/chart" uri="{C3380CC4-5D6E-409C-BE32-E72D297353CC}">
                  <c16:uniqueId val="{00000115-B6C6-4225-8333-82C6368D3EFF}"/>
                </c:ext>
              </c:extLst>
            </c:dLbl>
            <c:dLbl>
              <c:idx val="116"/>
              <c:delete val="1"/>
              <c:extLst>
                <c:ext xmlns:c15="http://schemas.microsoft.com/office/drawing/2012/chart" uri="{CE6537A1-D6FC-4f65-9D91-7224C49458BB}"/>
                <c:ext xmlns:c16="http://schemas.microsoft.com/office/drawing/2014/chart" uri="{C3380CC4-5D6E-409C-BE32-E72D297353CC}">
                  <c16:uniqueId val="{00000116-B6C6-4225-8333-82C6368D3EFF}"/>
                </c:ext>
              </c:extLst>
            </c:dLbl>
            <c:dLbl>
              <c:idx val="117"/>
              <c:delete val="1"/>
              <c:extLst>
                <c:ext xmlns:c15="http://schemas.microsoft.com/office/drawing/2012/chart" uri="{CE6537A1-D6FC-4f65-9D91-7224C49458BB}"/>
                <c:ext xmlns:c16="http://schemas.microsoft.com/office/drawing/2014/chart" uri="{C3380CC4-5D6E-409C-BE32-E72D297353CC}">
                  <c16:uniqueId val="{00000117-B6C6-4225-8333-82C6368D3EFF}"/>
                </c:ext>
              </c:extLst>
            </c:dLbl>
            <c:dLbl>
              <c:idx val="118"/>
              <c:delete val="1"/>
              <c:extLst>
                <c:ext xmlns:c15="http://schemas.microsoft.com/office/drawing/2012/chart" uri="{CE6537A1-D6FC-4f65-9D91-7224C49458BB}"/>
                <c:ext xmlns:c16="http://schemas.microsoft.com/office/drawing/2014/chart" uri="{C3380CC4-5D6E-409C-BE32-E72D297353CC}">
                  <c16:uniqueId val="{00000118-B6C6-4225-8333-82C6368D3EFF}"/>
                </c:ext>
              </c:extLst>
            </c:dLbl>
            <c:dLbl>
              <c:idx val="119"/>
              <c:delete val="1"/>
              <c:extLst>
                <c:ext xmlns:c15="http://schemas.microsoft.com/office/drawing/2012/chart" uri="{CE6537A1-D6FC-4f65-9D91-7224C49458BB}"/>
                <c:ext xmlns:c16="http://schemas.microsoft.com/office/drawing/2014/chart" uri="{C3380CC4-5D6E-409C-BE32-E72D297353CC}">
                  <c16:uniqueId val="{00000119-B6C6-4225-8333-82C6368D3EFF}"/>
                </c:ext>
              </c:extLst>
            </c:dLbl>
            <c:dLbl>
              <c:idx val="120"/>
              <c:delete val="1"/>
              <c:extLst>
                <c:ext xmlns:c15="http://schemas.microsoft.com/office/drawing/2012/chart" uri="{CE6537A1-D6FC-4f65-9D91-7224C49458BB}"/>
                <c:ext xmlns:c16="http://schemas.microsoft.com/office/drawing/2014/chart" uri="{C3380CC4-5D6E-409C-BE32-E72D297353CC}">
                  <c16:uniqueId val="{0000011A-B6C6-4225-8333-82C6368D3EFF}"/>
                </c:ext>
              </c:extLst>
            </c:dLbl>
            <c:dLbl>
              <c:idx val="121"/>
              <c:delete val="1"/>
              <c:extLst>
                <c:ext xmlns:c15="http://schemas.microsoft.com/office/drawing/2012/chart" uri="{CE6537A1-D6FC-4f65-9D91-7224C49458BB}"/>
                <c:ext xmlns:c16="http://schemas.microsoft.com/office/drawing/2014/chart" uri="{C3380CC4-5D6E-409C-BE32-E72D297353CC}">
                  <c16:uniqueId val="{0000011B-B6C6-4225-8333-82C6368D3EFF}"/>
                </c:ext>
              </c:extLst>
            </c:dLbl>
            <c:dLbl>
              <c:idx val="122"/>
              <c:delete val="1"/>
              <c:extLst>
                <c:ext xmlns:c15="http://schemas.microsoft.com/office/drawing/2012/chart" uri="{CE6537A1-D6FC-4f65-9D91-7224C49458BB}"/>
                <c:ext xmlns:c16="http://schemas.microsoft.com/office/drawing/2014/chart" uri="{C3380CC4-5D6E-409C-BE32-E72D297353CC}">
                  <c16:uniqueId val="{0000011C-B6C6-4225-8333-82C6368D3EFF}"/>
                </c:ext>
              </c:extLst>
            </c:dLbl>
            <c:dLbl>
              <c:idx val="123"/>
              <c:delete val="1"/>
              <c:extLst>
                <c:ext xmlns:c15="http://schemas.microsoft.com/office/drawing/2012/chart" uri="{CE6537A1-D6FC-4f65-9D91-7224C49458BB}"/>
                <c:ext xmlns:c16="http://schemas.microsoft.com/office/drawing/2014/chart" uri="{C3380CC4-5D6E-409C-BE32-E72D297353CC}">
                  <c16:uniqueId val="{0000011D-B6C6-4225-8333-82C6368D3EFF}"/>
                </c:ext>
              </c:extLst>
            </c:dLbl>
            <c:dLbl>
              <c:idx val="124"/>
              <c:delete val="1"/>
              <c:extLst>
                <c:ext xmlns:c15="http://schemas.microsoft.com/office/drawing/2012/chart" uri="{CE6537A1-D6FC-4f65-9D91-7224C49458BB}"/>
                <c:ext xmlns:c16="http://schemas.microsoft.com/office/drawing/2014/chart" uri="{C3380CC4-5D6E-409C-BE32-E72D297353CC}">
                  <c16:uniqueId val="{0000011E-B6C6-4225-8333-82C6368D3EFF}"/>
                </c:ext>
              </c:extLst>
            </c:dLbl>
            <c:dLbl>
              <c:idx val="125"/>
              <c:delete val="1"/>
              <c:extLst>
                <c:ext xmlns:c15="http://schemas.microsoft.com/office/drawing/2012/chart" uri="{CE6537A1-D6FC-4f65-9D91-7224C49458BB}"/>
                <c:ext xmlns:c16="http://schemas.microsoft.com/office/drawing/2014/chart" uri="{C3380CC4-5D6E-409C-BE32-E72D297353CC}">
                  <c16:uniqueId val="{0000011F-B6C6-4225-8333-82C6368D3EFF}"/>
                </c:ext>
              </c:extLst>
            </c:dLbl>
            <c:dLbl>
              <c:idx val="126"/>
              <c:delete val="1"/>
              <c:extLst>
                <c:ext xmlns:c15="http://schemas.microsoft.com/office/drawing/2012/chart" uri="{CE6537A1-D6FC-4f65-9D91-7224C49458BB}"/>
                <c:ext xmlns:c16="http://schemas.microsoft.com/office/drawing/2014/chart" uri="{C3380CC4-5D6E-409C-BE32-E72D297353CC}">
                  <c16:uniqueId val="{00000120-B6C6-4225-8333-82C6368D3EFF}"/>
                </c:ext>
              </c:extLst>
            </c:dLbl>
            <c:dLbl>
              <c:idx val="127"/>
              <c:delete val="1"/>
              <c:extLst>
                <c:ext xmlns:c15="http://schemas.microsoft.com/office/drawing/2012/chart" uri="{CE6537A1-D6FC-4f65-9D91-7224C49458BB}"/>
                <c:ext xmlns:c16="http://schemas.microsoft.com/office/drawing/2014/chart" uri="{C3380CC4-5D6E-409C-BE32-E72D297353CC}">
                  <c16:uniqueId val="{00000121-B6C6-4225-8333-82C6368D3EFF}"/>
                </c:ext>
              </c:extLst>
            </c:dLbl>
            <c:dLbl>
              <c:idx val="128"/>
              <c:delete val="1"/>
              <c:extLst>
                <c:ext xmlns:c15="http://schemas.microsoft.com/office/drawing/2012/chart" uri="{CE6537A1-D6FC-4f65-9D91-7224C49458BB}"/>
                <c:ext xmlns:c16="http://schemas.microsoft.com/office/drawing/2014/chart" uri="{C3380CC4-5D6E-409C-BE32-E72D297353CC}">
                  <c16:uniqueId val="{00000122-B6C6-4225-8333-82C6368D3EFF}"/>
                </c:ext>
              </c:extLst>
            </c:dLbl>
            <c:dLbl>
              <c:idx val="129"/>
              <c:delete val="1"/>
              <c:extLst>
                <c:ext xmlns:c15="http://schemas.microsoft.com/office/drawing/2012/chart" uri="{CE6537A1-D6FC-4f65-9D91-7224C49458BB}"/>
                <c:ext xmlns:c16="http://schemas.microsoft.com/office/drawing/2014/chart" uri="{C3380CC4-5D6E-409C-BE32-E72D297353CC}">
                  <c16:uniqueId val="{00000123-B6C6-4225-8333-82C6368D3EFF}"/>
                </c:ext>
              </c:extLst>
            </c:dLbl>
            <c:dLbl>
              <c:idx val="130"/>
              <c:delete val="1"/>
              <c:extLst>
                <c:ext xmlns:c15="http://schemas.microsoft.com/office/drawing/2012/chart" uri="{CE6537A1-D6FC-4f65-9D91-7224C49458BB}"/>
                <c:ext xmlns:c16="http://schemas.microsoft.com/office/drawing/2014/chart" uri="{C3380CC4-5D6E-409C-BE32-E72D297353CC}">
                  <c16:uniqueId val="{00000124-B6C6-4225-8333-82C6368D3EFF}"/>
                </c:ext>
              </c:extLst>
            </c:dLbl>
            <c:dLbl>
              <c:idx val="131"/>
              <c:delete val="1"/>
              <c:extLst>
                <c:ext xmlns:c15="http://schemas.microsoft.com/office/drawing/2012/chart" uri="{CE6537A1-D6FC-4f65-9D91-7224C49458BB}"/>
                <c:ext xmlns:c16="http://schemas.microsoft.com/office/drawing/2014/chart" uri="{C3380CC4-5D6E-409C-BE32-E72D297353CC}">
                  <c16:uniqueId val="{00000125-B6C6-4225-8333-82C6368D3EFF}"/>
                </c:ext>
              </c:extLst>
            </c:dLbl>
            <c:dLbl>
              <c:idx val="132"/>
              <c:delete val="1"/>
              <c:extLst>
                <c:ext xmlns:c15="http://schemas.microsoft.com/office/drawing/2012/chart" uri="{CE6537A1-D6FC-4f65-9D91-7224C49458BB}"/>
                <c:ext xmlns:c16="http://schemas.microsoft.com/office/drawing/2014/chart" uri="{C3380CC4-5D6E-409C-BE32-E72D297353CC}">
                  <c16:uniqueId val="{00000126-B6C6-4225-8333-82C6368D3EFF}"/>
                </c:ext>
              </c:extLst>
            </c:dLbl>
            <c:dLbl>
              <c:idx val="134"/>
              <c:delete val="1"/>
              <c:extLst>
                <c:ext xmlns:c15="http://schemas.microsoft.com/office/drawing/2012/chart" uri="{CE6537A1-D6FC-4f65-9D91-7224C49458BB}"/>
                <c:ext xmlns:c16="http://schemas.microsoft.com/office/drawing/2014/chart" uri="{C3380CC4-5D6E-409C-BE32-E72D297353CC}">
                  <c16:uniqueId val="{00000127-B6C6-4225-8333-82C6368D3EFF}"/>
                </c:ext>
              </c:extLst>
            </c:dLbl>
            <c:dLbl>
              <c:idx val="135"/>
              <c:delete val="1"/>
              <c:extLst>
                <c:ext xmlns:c15="http://schemas.microsoft.com/office/drawing/2012/chart" uri="{CE6537A1-D6FC-4f65-9D91-7224C49458BB}"/>
                <c:ext xmlns:c16="http://schemas.microsoft.com/office/drawing/2014/chart" uri="{C3380CC4-5D6E-409C-BE32-E72D297353CC}">
                  <c16:uniqueId val="{00000128-B6C6-4225-8333-82C6368D3EFF}"/>
                </c:ext>
              </c:extLst>
            </c:dLbl>
            <c:dLbl>
              <c:idx val="136"/>
              <c:delete val="1"/>
              <c:extLst>
                <c:ext xmlns:c15="http://schemas.microsoft.com/office/drawing/2012/chart" uri="{CE6537A1-D6FC-4f65-9D91-7224C49458BB}"/>
                <c:ext xmlns:c16="http://schemas.microsoft.com/office/drawing/2014/chart" uri="{C3380CC4-5D6E-409C-BE32-E72D297353CC}">
                  <c16:uniqueId val="{00000129-B6C6-4225-8333-82C6368D3EFF}"/>
                </c:ext>
              </c:extLst>
            </c:dLbl>
            <c:dLbl>
              <c:idx val="137"/>
              <c:delete val="1"/>
              <c:extLst>
                <c:ext xmlns:c15="http://schemas.microsoft.com/office/drawing/2012/chart" uri="{CE6537A1-D6FC-4f65-9D91-7224C49458BB}"/>
                <c:ext xmlns:c16="http://schemas.microsoft.com/office/drawing/2014/chart" uri="{C3380CC4-5D6E-409C-BE32-E72D297353CC}">
                  <c16:uniqueId val="{0000012A-B6C6-4225-8333-82C6368D3EFF}"/>
                </c:ext>
              </c:extLst>
            </c:dLbl>
            <c:dLbl>
              <c:idx val="139"/>
              <c:delete val="1"/>
              <c:extLst>
                <c:ext xmlns:c15="http://schemas.microsoft.com/office/drawing/2012/chart" uri="{CE6537A1-D6FC-4f65-9D91-7224C49458BB}"/>
                <c:ext xmlns:c16="http://schemas.microsoft.com/office/drawing/2014/chart" uri="{C3380CC4-5D6E-409C-BE32-E72D297353CC}">
                  <c16:uniqueId val="{0000012B-B6C6-4225-8333-82C6368D3EFF}"/>
                </c:ext>
              </c:extLst>
            </c:dLbl>
            <c:dLbl>
              <c:idx val="140"/>
              <c:delete val="1"/>
              <c:extLst>
                <c:ext xmlns:c15="http://schemas.microsoft.com/office/drawing/2012/chart" uri="{CE6537A1-D6FC-4f65-9D91-7224C49458BB}"/>
                <c:ext xmlns:c16="http://schemas.microsoft.com/office/drawing/2014/chart" uri="{C3380CC4-5D6E-409C-BE32-E72D297353CC}">
                  <c16:uniqueId val="{0000012C-B6C6-4225-8333-82C6368D3EFF}"/>
                </c:ext>
              </c:extLst>
            </c:dLbl>
            <c:dLbl>
              <c:idx val="142"/>
              <c:delete val="1"/>
              <c:extLst>
                <c:ext xmlns:c15="http://schemas.microsoft.com/office/drawing/2012/chart" uri="{CE6537A1-D6FC-4f65-9D91-7224C49458BB}"/>
                <c:ext xmlns:c16="http://schemas.microsoft.com/office/drawing/2014/chart" uri="{C3380CC4-5D6E-409C-BE32-E72D297353CC}">
                  <c16:uniqueId val="{0000012D-B6C6-4225-8333-82C6368D3EFF}"/>
                </c:ext>
              </c:extLst>
            </c:dLbl>
            <c:dLbl>
              <c:idx val="143"/>
              <c:delete val="1"/>
              <c:extLst>
                <c:ext xmlns:c15="http://schemas.microsoft.com/office/drawing/2012/chart" uri="{CE6537A1-D6FC-4f65-9D91-7224C49458BB}"/>
                <c:ext xmlns:c16="http://schemas.microsoft.com/office/drawing/2014/chart" uri="{C3380CC4-5D6E-409C-BE32-E72D297353CC}">
                  <c16:uniqueId val="{0000012E-B6C6-4225-8333-82C6368D3EFF}"/>
                </c:ext>
              </c:extLst>
            </c:dLbl>
            <c:dLbl>
              <c:idx val="144"/>
              <c:delete val="1"/>
              <c:extLst>
                <c:ext xmlns:c15="http://schemas.microsoft.com/office/drawing/2012/chart" uri="{CE6537A1-D6FC-4f65-9D91-7224C49458BB}"/>
                <c:ext xmlns:c16="http://schemas.microsoft.com/office/drawing/2014/chart" uri="{C3380CC4-5D6E-409C-BE32-E72D297353CC}">
                  <c16:uniqueId val="{0000012F-B6C6-4225-8333-82C6368D3EFF}"/>
                </c:ext>
              </c:extLst>
            </c:dLbl>
            <c:dLbl>
              <c:idx val="145"/>
              <c:delete val="1"/>
              <c:extLst>
                <c:ext xmlns:c15="http://schemas.microsoft.com/office/drawing/2012/chart" uri="{CE6537A1-D6FC-4f65-9D91-7224C49458BB}"/>
                <c:ext xmlns:c16="http://schemas.microsoft.com/office/drawing/2014/chart" uri="{C3380CC4-5D6E-409C-BE32-E72D297353CC}">
                  <c16:uniqueId val="{00000130-B6C6-4225-8333-82C6368D3EFF}"/>
                </c:ext>
              </c:extLst>
            </c:dLbl>
            <c:dLbl>
              <c:idx val="146"/>
              <c:delete val="1"/>
              <c:extLst>
                <c:ext xmlns:c15="http://schemas.microsoft.com/office/drawing/2012/chart" uri="{CE6537A1-D6FC-4f65-9D91-7224C49458BB}"/>
                <c:ext xmlns:c16="http://schemas.microsoft.com/office/drawing/2014/chart" uri="{C3380CC4-5D6E-409C-BE32-E72D297353CC}">
                  <c16:uniqueId val="{00000131-B6C6-4225-8333-82C6368D3EFF}"/>
                </c:ext>
              </c:extLst>
            </c:dLbl>
            <c:dLbl>
              <c:idx val="147"/>
              <c:delete val="1"/>
              <c:extLst>
                <c:ext xmlns:c15="http://schemas.microsoft.com/office/drawing/2012/chart" uri="{CE6537A1-D6FC-4f65-9D91-7224C49458BB}"/>
                <c:ext xmlns:c16="http://schemas.microsoft.com/office/drawing/2014/chart" uri="{C3380CC4-5D6E-409C-BE32-E72D297353CC}">
                  <c16:uniqueId val="{00000132-B6C6-4225-8333-82C6368D3EFF}"/>
                </c:ext>
              </c:extLst>
            </c:dLbl>
            <c:dLbl>
              <c:idx val="149"/>
              <c:delete val="1"/>
              <c:extLst>
                <c:ext xmlns:c15="http://schemas.microsoft.com/office/drawing/2012/chart" uri="{CE6537A1-D6FC-4f65-9D91-7224C49458BB}"/>
                <c:ext xmlns:c16="http://schemas.microsoft.com/office/drawing/2014/chart" uri="{C3380CC4-5D6E-409C-BE32-E72D297353CC}">
                  <c16:uniqueId val="{00000133-B6C6-4225-8333-82C6368D3EFF}"/>
                </c:ext>
              </c:extLst>
            </c:dLbl>
            <c:dLbl>
              <c:idx val="150"/>
              <c:delete val="1"/>
              <c:extLst>
                <c:ext xmlns:c15="http://schemas.microsoft.com/office/drawing/2012/chart" uri="{CE6537A1-D6FC-4f65-9D91-7224C49458BB}"/>
                <c:ext xmlns:c16="http://schemas.microsoft.com/office/drawing/2014/chart" uri="{C3380CC4-5D6E-409C-BE32-E72D297353CC}">
                  <c16:uniqueId val="{00000134-B6C6-4225-8333-82C6368D3EFF}"/>
                </c:ext>
              </c:extLst>
            </c:dLbl>
            <c:dLbl>
              <c:idx val="151"/>
              <c:delete val="1"/>
              <c:extLst>
                <c:ext xmlns:c15="http://schemas.microsoft.com/office/drawing/2012/chart" uri="{CE6537A1-D6FC-4f65-9D91-7224C49458BB}"/>
                <c:ext xmlns:c16="http://schemas.microsoft.com/office/drawing/2014/chart" uri="{C3380CC4-5D6E-409C-BE32-E72D297353CC}">
                  <c16:uniqueId val="{00000135-B6C6-4225-8333-82C6368D3EFF}"/>
                </c:ext>
              </c:extLst>
            </c:dLbl>
            <c:dLbl>
              <c:idx val="152"/>
              <c:delete val="1"/>
              <c:extLst>
                <c:ext xmlns:c15="http://schemas.microsoft.com/office/drawing/2012/chart" uri="{CE6537A1-D6FC-4f65-9D91-7224C49458BB}"/>
                <c:ext xmlns:c16="http://schemas.microsoft.com/office/drawing/2014/chart" uri="{C3380CC4-5D6E-409C-BE32-E72D297353CC}">
                  <c16:uniqueId val="{00000136-B6C6-4225-8333-82C6368D3EFF}"/>
                </c:ext>
              </c:extLst>
            </c:dLbl>
            <c:dLbl>
              <c:idx val="153"/>
              <c:delete val="1"/>
              <c:extLst>
                <c:ext xmlns:c15="http://schemas.microsoft.com/office/drawing/2012/chart" uri="{CE6537A1-D6FC-4f65-9D91-7224C49458BB}"/>
                <c:ext xmlns:c16="http://schemas.microsoft.com/office/drawing/2014/chart" uri="{C3380CC4-5D6E-409C-BE32-E72D297353CC}">
                  <c16:uniqueId val="{00000137-B6C6-4225-8333-82C6368D3EFF}"/>
                </c:ext>
              </c:extLst>
            </c:dLbl>
            <c:dLbl>
              <c:idx val="154"/>
              <c:delete val="1"/>
              <c:extLst>
                <c:ext xmlns:c15="http://schemas.microsoft.com/office/drawing/2012/chart" uri="{CE6537A1-D6FC-4f65-9D91-7224C49458BB}"/>
                <c:ext xmlns:c16="http://schemas.microsoft.com/office/drawing/2014/chart" uri="{C3380CC4-5D6E-409C-BE32-E72D297353CC}">
                  <c16:uniqueId val="{00000138-B6C6-4225-8333-82C6368D3EFF}"/>
                </c:ext>
              </c:extLst>
            </c:dLbl>
            <c:dLbl>
              <c:idx val="155"/>
              <c:delete val="1"/>
              <c:extLst>
                <c:ext xmlns:c15="http://schemas.microsoft.com/office/drawing/2012/chart" uri="{CE6537A1-D6FC-4f65-9D91-7224C49458BB}"/>
                <c:ext xmlns:c16="http://schemas.microsoft.com/office/drawing/2014/chart" uri="{C3380CC4-5D6E-409C-BE32-E72D297353CC}">
                  <c16:uniqueId val="{00000139-B6C6-4225-8333-82C6368D3EFF}"/>
                </c:ext>
              </c:extLst>
            </c:dLbl>
            <c:dLbl>
              <c:idx val="156"/>
              <c:delete val="1"/>
              <c:extLst>
                <c:ext xmlns:c15="http://schemas.microsoft.com/office/drawing/2012/chart" uri="{CE6537A1-D6FC-4f65-9D91-7224C49458BB}"/>
                <c:ext xmlns:c16="http://schemas.microsoft.com/office/drawing/2014/chart" uri="{C3380CC4-5D6E-409C-BE32-E72D297353CC}">
                  <c16:uniqueId val="{0000013A-B6C6-4225-8333-82C6368D3EFF}"/>
                </c:ext>
              </c:extLst>
            </c:dLbl>
            <c:dLbl>
              <c:idx val="157"/>
              <c:delete val="1"/>
              <c:extLst>
                <c:ext xmlns:c15="http://schemas.microsoft.com/office/drawing/2012/chart" uri="{CE6537A1-D6FC-4f65-9D91-7224C49458BB}"/>
                <c:ext xmlns:c16="http://schemas.microsoft.com/office/drawing/2014/chart" uri="{C3380CC4-5D6E-409C-BE32-E72D297353CC}">
                  <c16:uniqueId val="{0000013B-B6C6-4225-8333-82C6368D3EFF}"/>
                </c:ext>
              </c:extLst>
            </c:dLbl>
            <c:dLbl>
              <c:idx val="158"/>
              <c:delete val="1"/>
              <c:extLst>
                <c:ext xmlns:c15="http://schemas.microsoft.com/office/drawing/2012/chart" uri="{CE6537A1-D6FC-4f65-9D91-7224C49458BB}"/>
                <c:ext xmlns:c16="http://schemas.microsoft.com/office/drawing/2014/chart" uri="{C3380CC4-5D6E-409C-BE32-E72D297353CC}">
                  <c16:uniqueId val="{0000013C-B6C6-4225-8333-82C6368D3EFF}"/>
                </c:ext>
              </c:extLst>
            </c:dLbl>
            <c:dLbl>
              <c:idx val="159"/>
              <c:delete val="1"/>
              <c:extLst>
                <c:ext xmlns:c15="http://schemas.microsoft.com/office/drawing/2012/chart" uri="{CE6537A1-D6FC-4f65-9D91-7224C49458BB}"/>
                <c:ext xmlns:c16="http://schemas.microsoft.com/office/drawing/2014/chart" uri="{C3380CC4-5D6E-409C-BE32-E72D297353CC}">
                  <c16:uniqueId val="{0000013D-B6C6-4225-8333-82C6368D3EFF}"/>
                </c:ext>
              </c:extLst>
            </c:dLbl>
            <c:dLbl>
              <c:idx val="160"/>
              <c:delete val="1"/>
              <c:extLst>
                <c:ext xmlns:c15="http://schemas.microsoft.com/office/drawing/2012/chart" uri="{CE6537A1-D6FC-4f65-9D91-7224C49458BB}"/>
                <c:ext xmlns:c16="http://schemas.microsoft.com/office/drawing/2014/chart" uri="{C3380CC4-5D6E-409C-BE32-E72D297353CC}">
                  <c16:uniqueId val="{0000013E-B6C6-4225-8333-82C6368D3EFF}"/>
                </c:ext>
              </c:extLst>
            </c:dLbl>
            <c:dLbl>
              <c:idx val="161"/>
              <c:delete val="1"/>
              <c:extLst>
                <c:ext xmlns:c15="http://schemas.microsoft.com/office/drawing/2012/chart" uri="{CE6537A1-D6FC-4f65-9D91-7224C49458BB}"/>
                <c:ext xmlns:c16="http://schemas.microsoft.com/office/drawing/2014/chart" uri="{C3380CC4-5D6E-409C-BE32-E72D297353CC}">
                  <c16:uniqueId val="{0000013F-B6C6-4225-8333-82C6368D3EFF}"/>
                </c:ext>
              </c:extLst>
            </c:dLbl>
            <c:dLbl>
              <c:idx val="162"/>
              <c:delete val="1"/>
              <c:extLst>
                <c:ext xmlns:c15="http://schemas.microsoft.com/office/drawing/2012/chart" uri="{CE6537A1-D6FC-4f65-9D91-7224C49458BB}"/>
                <c:ext xmlns:c16="http://schemas.microsoft.com/office/drawing/2014/chart" uri="{C3380CC4-5D6E-409C-BE32-E72D297353CC}">
                  <c16:uniqueId val="{00000140-B6C6-4225-8333-82C6368D3EFF}"/>
                </c:ext>
              </c:extLst>
            </c:dLbl>
            <c:dLbl>
              <c:idx val="163"/>
              <c:delete val="1"/>
              <c:extLst>
                <c:ext xmlns:c15="http://schemas.microsoft.com/office/drawing/2012/chart" uri="{CE6537A1-D6FC-4f65-9D91-7224C49458BB}"/>
                <c:ext xmlns:c16="http://schemas.microsoft.com/office/drawing/2014/chart" uri="{C3380CC4-5D6E-409C-BE32-E72D297353CC}">
                  <c16:uniqueId val="{00000141-B6C6-4225-8333-82C6368D3EFF}"/>
                </c:ext>
              </c:extLst>
            </c:dLbl>
            <c:dLbl>
              <c:idx val="164"/>
              <c:delete val="1"/>
              <c:extLst>
                <c:ext xmlns:c15="http://schemas.microsoft.com/office/drawing/2012/chart" uri="{CE6537A1-D6FC-4f65-9D91-7224C49458BB}"/>
                <c:ext xmlns:c16="http://schemas.microsoft.com/office/drawing/2014/chart" uri="{C3380CC4-5D6E-409C-BE32-E72D297353CC}">
                  <c16:uniqueId val="{00000142-B6C6-4225-8333-82C6368D3EFF}"/>
                </c:ext>
              </c:extLst>
            </c:dLbl>
            <c:dLbl>
              <c:idx val="165"/>
              <c:delete val="1"/>
              <c:extLst>
                <c:ext xmlns:c15="http://schemas.microsoft.com/office/drawing/2012/chart" uri="{CE6537A1-D6FC-4f65-9D91-7224C49458BB}"/>
                <c:ext xmlns:c16="http://schemas.microsoft.com/office/drawing/2014/chart" uri="{C3380CC4-5D6E-409C-BE32-E72D297353CC}">
                  <c16:uniqueId val="{00000143-B6C6-4225-8333-82C6368D3EFF}"/>
                </c:ext>
              </c:extLst>
            </c:dLbl>
            <c:dLbl>
              <c:idx val="166"/>
              <c:delete val="1"/>
              <c:extLst>
                <c:ext xmlns:c15="http://schemas.microsoft.com/office/drawing/2012/chart" uri="{CE6537A1-D6FC-4f65-9D91-7224C49458BB}"/>
                <c:ext xmlns:c16="http://schemas.microsoft.com/office/drawing/2014/chart" uri="{C3380CC4-5D6E-409C-BE32-E72D297353CC}">
                  <c16:uniqueId val="{00000144-B6C6-4225-8333-82C6368D3EFF}"/>
                </c:ext>
              </c:extLst>
            </c:dLbl>
            <c:dLbl>
              <c:idx val="167"/>
              <c:delete val="1"/>
              <c:extLst>
                <c:ext xmlns:c15="http://schemas.microsoft.com/office/drawing/2012/chart" uri="{CE6537A1-D6FC-4f65-9D91-7224C49458BB}"/>
                <c:ext xmlns:c16="http://schemas.microsoft.com/office/drawing/2014/chart" uri="{C3380CC4-5D6E-409C-BE32-E72D297353CC}">
                  <c16:uniqueId val="{00000145-B6C6-4225-8333-82C6368D3EFF}"/>
                </c:ext>
              </c:extLst>
            </c:dLbl>
            <c:dLbl>
              <c:idx val="168"/>
              <c:delete val="1"/>
              <c:extLst>
                <c:ext xmlns:c15="http://schemas.microsoft.com/office/drawing/2012/chart" uri="{CE6537A1-D6FC-4f65-9D91-7224C49458BB}"/>
                <c:ext xmlns:c16="http://schemas.microsoft.com/office/drawing/2014/chart" uri="{C3380CC4-5D6E-409C-BE32-E72D297353CC}">
                  <c16:uniqueId val="{00000146-B6C6-4225-8333-82C6368D3EFF}"/>
                </c:ext>
              </c:extLst>
            </c:dLbl>
            <c:dLbl>
              <c:idx val="169"/>
              <c:delete val="1"/>
              <c:extLst>
                <c:ext xmlns:c15="http://schemas.microsoft.com/office/drawing/2012/chart" uri="{CE6537A1-D6FC-4f65-9D91-7224C49458BB}"/>
                <c:ext xmlns:c16="http://schemas.microsoft.com/office/drawing/2014/chart" uri="{C3380CC4-5D6E-409C-BE32-E72D297353CC}">
                  <c16:uniqueId val="{00000147-B6C6-4225-8333-82C6368D3EFF}"/>
                </c:ext>
              </c:extLst>
            </c:dLbl>
            <c:dLbl>
              <c:idx val="170"/>
              <c:delete val="1"/>
              <c:extLst>
                <c:ext xmlns:c15="http://schemas.microsoft.com/office/drawing/2012/chart" uri="{CE6537A1-D6FC-4f65-9D91-7224C49458BB}"/>
                <c:ext xmlns:c16="http://schemas.microsoft.com/office/drawing/2014/chart" uri="{C3380CC4-5D6E-409C-BE32-E72D297353CC}">
                  <c16:uniqueId val="{00000148-B6C6-4225-8333-82C6368D3EFF}"/>
                </c:ext>
              </c:extLst>
            </c:dLbl>
            <c:dLbl>
              <c:idx val="171"/>
              <c:delete val="1"/>
              <c:extLst>
                <c:ext xmlns:c15="http://schemas.microsoft.com/office/drawing/2012/chart" uri="{CE6537A1-D6FC-4f65-9D91-7224C49458BB}"/>
                <c:ext xmlns:c16="http://schemas.microsoft.com/office/drawing/2014/chart" uri="{C3380CC4-5D6E-409C-BE32-E72D297353CC}">
                  <c16:uniqueId val="{00000149-B6C6-4225-8333-82C6368D3EFF}"/>
                </c:ext>
              </c:extLst>
            </c:dLbl>
            <c:dLbl>
              <c:idx val="172"/>
              <c:delete val="1"/>
              <c:extLst>
                <c:ext xmlns:c15="http://schemas.microsoft.com/office/drawing/2012/chart" uri="{CE6537A1-D6FC-4f65-9D91-7224C49458BB}"/>
                <c:ext xmlns:c16="http://schemas.microsoft.com/office/drawing/2014/chart" uri="{C3380CC4-5D6E-409C-BE32-E72D297353CC}">
                  <c16:uniqueId val="{0000014A-B6C6-4225-8333-82C6368D3EFF}"/>
                </c:ext>
              </c:extLst>
            </c:dLbl>
            <c:dLbl>
              <c:idx val="173"/>
              <c:delete val="1"/>
              <c:extLst>
                <c:ext xmlns:c15="http://schemas.microsoft.com/office/drawing/2012/chart" uri="{CE6537A1-D6FC-4f65-9D91-7224C49458BB}"/>
                <c:ext xmlns:c16="http://schemas.microsoft.com/office/drawing/2014/chart" uri="{C3380CC4-5D6E-409C-BE32-E72D297353CC}">
                  <c16:uniqueId val="{0000014B-B6C6-4225-8333-82C6368D3EFF}"/>
                </c:ext>
              </c:extLst>
            </c:dLbl>
            <c:dLbl>
              <c:idx val="174"/>
              <c:delete val="1"/>
              <c:extLst>
                <c:ext xmlns:c15="http://schemas.microsoft.com/office/drawing/2012/chart" uri="{CE6537A1-D6FC-4f65-9D91-7224C49458BB}"/>
                <c:ext xmlns:c16="http://schemas.microsoft.com/office/drawing/2014/chart" uri="{C3380CC4-5D6E-409C-BE32-E72D297353CC}">
                  <c16:uniqueId val="{0000014C-B6C6-4225-8333-82C6368D3EFF}"/>
                </c:ext>
              </c:extLst>
            </c:dLbl>
            <c:dLbl>
              <c:idx val="175"/>
              <c:delete val="1"/>
              <c:extLst>
                <c:ext xmlns:c15="http://schemas.microsoft.com/office/drawing/2012/chart" uri="{CE6537A1-D6FC-4f65-9D91-7224C49458BB}"/>
                <c:ext xmlns:c16="http://schemas.microsoft.com/office/drawing/2014/chart" uri="{C3380CC4-5D6E-409C-BE32-E72D297353CC}">
                  <c16:uniqueId val="{0000014D-B6C6-4225-8333-82C6368D3EFF}"/>
                </c:ext>
              </c:extLst>
            </c:dLbl>
            <c:dLbl>
              <c:idx val="176"/>
              <c:delete val="1"/>
              <c:extLst>
                <c:ext xmlns:c15="http://schemas.microsoft.com/office/drawing/2012/chart" uri="{CE6537A1-D6FC-4f65-9D91-7224C49458BB}"/>
                <c:ext xmlns:c16="http://schemas.microsoft.com/office/drawing/2014/chart" uri="{C3380CC4-5D6E-409C-BE32-E72D297353CC}">
                  <c16:uniqueId val="{0000014E-B6C6-4225-8333-82C6368D3EFF}"/>
                </c:ext>
              </c:extLst>
            </c:dLbl>
            <c:dLbl>
              <c:idx val="177"/>
              <c:delete val="1"/>
              <c:extLst>
                <c:ext xmlns:c15="http://schemas.microsoft.com/office/drawing/2012/chart" uri="{CE6537A1-D6FC-4f65-9D91-7224C49458BB}"/>
                <c:ext xmlns:c16="http://schemas.microsoft.com/office/drawing/2014/chart" uri="{C3380CC4-5D6E-409C-BE32-E72D297353CC}">
                  <c16:uniqueId val="{0000014F-B6C6-4225-8333-82C6368D3EFF}"/>
                </c:ext>
              </c:extLst>
            </c:dLbl>
            <c:dLbl>
              <c:idx val="178"/>
              <c:delete val="1"/>
              <c:extLst>
                <c:ext xmlns:c15="http://schemas.microsoft.com/office/drawing/2012/chart" uri="{CE6537A1-D6FC-4f65-9D91-7224C49458BB}"/>
                <c:ext xmlns:c16="http://schemas.microsoft.com/office/drawing/2014/chart" uri="{C3380CC4-5D6E-409C-BE32-E72D297353CC}">
                  <c16:uniqueId val="{00000150-B6C6-4225-8333-82C6368D3EFF}"/>
                </c:ext>
              </c:extLst>
            </c:dLbl>
            <c:dLbl>
              <c:idx val="179"/>
              <c:delete val="1"/>
              <c:extLst>
                <c:ext xmlns:c15="http://schemas.microsoft.com/office/drawing/2012/chart" uri="{CE6537A1-D6FC-4f65-9D91-7224C49458BB}"/>
                <c:ext xmlns:c16="http://schemas.microsoft.com/office/drawing/2014/chart" uri="{C3380CC4-5D6E-409C-BE32-E72D297353CC}">
                  <c16:uniqueId val="{00000151-B6C6-4225-8333-82C6368D3EFF}"/>
                </c:ext>
              </c:extLst>
            </c:dLbl>
            <c:dLbl>
              <c:idx val="180"/>
              <c:delete val="1"/>
              <c:extLst>
                <c:ext xmlns:c15="http://schemas.microsoft.com/office/drawing/2012/chart" uri="{CE6537A1-D6FC-4f65-9D91-7224C49458BB}"/>
                <c:ext xmlns:c16="http://schemas.microsoft.com/office/drawing/2014/chart" uri="{C3380CC4-5D6E-409C-BE32-E72D297353CC}">
                  <c16:uniqueId val="{00000152-B6C6-4225-8333-82C6368D3EFF}"/>
                </c:ext>
              </c:extLst>
            </c:dLbl>
            <c:dLbl>
              <c:idx val="181"/>
              <c:delete val="1"/>
              <c:extLst>
                <c:ext xmlns:c15="http://schemas.microsoft.com/office/drawing/2012/chart" uri="{CE6537A1-D6FC-4f65-9D91-7224C49458BB}"/>
                <c:ext xmlns:c16="http://schemas.microsoft.com/office/drawing/2014/chart" uri="{C3380CC4-5D6E-409C-BE32-E72D297353CC}">
                  <c16:uniqueId val="{00000153-B6C6-4225-8333-82C6368D3EFF}"/>
                </c:ext>
              </c:extLst>
            </c:dLbl>
            <c:dLbl>
              <c:idx val="182"/>
              <c:delete val="1"/>
              <c:extLst>
                <c:ext xmlns:c15="http://schemas.microsoft.com/office/drawing/2012/chart" uri="{CE6537A1-D6FC-4f65-9D91-7224C49458BB}"/>
                <c:ext xmlns:c16="http://schemas.microsoft.com/office/drawing/2014/chart" uri="{C3380CC4-5D6E-409C-BE32-E72D297353CC}">
                  <c16:uniqueId val="{00000154-B6C6-4225-8333-82C6368D3EFF}"/>
                </c:ext>
              </c:extLst>
            </c:dLbl>
            <c:dLbl>
              <c:idx val="183"/>
              <c:delete val="1"/>
              <c:extLst>
                <c:ext xmlns:c15="http://schemas.microsoft.com/office/drawing/2012/chart" uri="{CE6537A1-D6FC-4f65-9D91-7224C49458BB}"/>
                <c:ext xmlns:c16="http://schemas.microsoft.com/office/drawing/2014/chart" uri="{C3380CC4-5D6E-409C-BE32-E72D297353CC}">
                  <c16:uniqueId val="{00000155-B6C6-4225-8333-82C6368D3EFF}"/>
                </c:ext>
              </c:extLst>
            </c:dLbl>
            <c:dLbl>
              <c:idx val="184"/>
              <c:delete val="1"/>
              <c:extLst>
                <c:ext xmlns:c15="http://schemas.microsoft.com/office/drawing/2012/chart" uri="{CE6537A1-D6FC-4f65-9D91-7224C49458BB}"/>
                <c:ext xmlns:c16="http://schemas.microsoft.com/office/drawing/2014/chart" uri="{C3380CC4-5D6E-409C-BE32-E72D297353CC}">
                  <c16:uniqueId val="{00000156-B6C6-4225-8333-82C6368D3EFF}"/>
                </c:ext>
              </c:extLst>
            </c:dLbl>
            <c:dLbl>
              <c:idx val="185"/>
              <c:delete val="1"/>
              <c:extLst>
                <c:ext xmlns:c15="http://schemas.microsoft.com/office/drawing/2012/chart" uri="{CE6537A1-D6FC-4f65-9D91-7224C49458BB}"/>
                <c:ext xmlns:c16="http://schemas.microsoft.com/office/drawing/2014/chart" uri="{C3380CC4-5D6E-409C-BE32-E72D297353CC}">
                  <c16:uniqueId val="{000003C2-B6C6-4225-8333-82C6368D3EFF}"/>
                </c:ext>
              </c:extLst>
            </c:dLbl>
            <c:dLbl>
              <c:idx val="186"/>
              <c:delete val="1"/>
              <c:extLst>
                <c:ext xmlns:c15="http://schemas.microsoft.com/office/drawing/2012/chart" uri="{CE6537A1-D6FC-4f65-9D91-7224C49458BB}"/>
                <c:ext xmlns:c16="http://schemas.microsoft.com/office/drawing/2014/chart" uri="{C3380CC4-5D6E-409C-BE32-E72D297353CC}">
                  <c16:uniqueId val="{00000004-3B8D-459E-A633-C797467E40A8}"/>
                </c:ext>
              </c:extLst>
            </c:dLbl>
            <c:dLbl>
              <c:idx val="187"/>
              <c:delete val="1"/>
              <c:extLst>
                <c:ext xmlns:c15="http://schemas.microsoft.com/office/drawing/2012/chart" uri="{CE6537A1-D6FC-4f65-9D91-7224C49458BB}"/>
                <c:ext xmlns:c16="http://schemas.microsoft.com/office/drawing/2014/chart" uri="{C3380CC4-5D6E-409C-BE32-E72D297353CC}">
                  <c16:uniqueId val="{00000004-403D-4C6C-9CCA-9D6B03C93597}"/>
                </c:ext>
              </c:extLst>
            </c:dLbl>
            <c:dLbl>
              <c:idx val="188"/>
              <c:delete val="1"/>
              <c:extLst>
                <c:ext xmlns:c15="http://schemas.microsoft.com/office/drawing/2012/chart" uri="{CE6537A1-D6FC-4f65-9D91-7224C49458BB}"/>
                <c:ext xmlns:c16="http://schemas.microsoft.com/office/drawing/2014/chart" uri="{C3380CC4-5D6E-409C-BE32-E72D297353CC}">
                  <c16:uniqueId val="{00000004-604D-47A7-9F04-4F8F8CFB375F}"/>
                </c:ext>
              </c:extLst>
            </c:dLbl>
            <c:dLbl>
              <c:idx val="189"/>
              <c:delete val="1"/>
              <c:extLst>
                <c:ext xmlns:c15="http://schemas.microsoft.com/office/drawing/2012/chart" uri="{CE6537A1-D6FC-4f65-9D91-7224C49458BB}"/>
                <c:ext xmlns:c16="http://schemas.microsoft.com/office/drawing/2014/chart" uri="{C3380CC4-5D6E-409C-BE32-E72D297353CC}">
                  <c16:uniqueId val="{00000004-B53C-4EF5-9DCF-2B685D95159E}"/>
                </c:ext>
              </c:extLst>
            </c:dLbl>
            <c:dLbl>
              <c:idx val="190"/>
              <c:delete val="1"/>
              <c:extLst>
                <c:ext xmlns:c15="http://schemas.microsoft.com/office/drawing/2012/chart" uri="{CE6537A1-D6FC-4f65-9D91-7224C49458BB}"/>
                <c:ext xmlns:c16="http://schemas.microsoft.com/office/drawing/2014/chart" uri="{C3380CC4-5D6E-409C-BE32-E72D297353CC}">
                  <c16:uniqueId val="{00000004-C214-484D-850C-AE5BD2AF464C}"/>
                </c:ext>
              </c:extLst>
            </c:dLbl>
            <c:dLbl>
              <c:idx val="191"/>
              <c:delete val="1"/>
              <c:extLst>
                <c:ext xmlns:c15="http://schemas.microsoft.com/office/drawing/2012/chart" uri="{CE6537A1-D6FC-4f65-9D91-7224C49458BB}"/>
                <c:ext xmlns:c16="http://schemas.microsoft.com/office/drawing/2014/chart" uri="{C3380CC4-5D6E-409C-BE32-E72D297353CC}">
                  <c16:uniqueId val="{00000004-C25B-47B9-A370-29392F17C5D3}"/>
                </c:ext>
              </c:extLst>
            </c:dLbl>
            <c:dLbl>
              <c:idx val="192"/>
              <c:layout>
                <c:manualLayout>
                  <c:x val="-2.1166666666666795E-2"/>
                  <c:y val="-2.11666666666666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9A-4419-A1F2-A542AED7461F}"/>
                </c:ext>
              </c:extLst>
            </c:dLbl>
            <c:numFmt formatCode="\+\ 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 (2)'!$C$4:$C$236</c15:sqref>
                  </c15:fullRef>
                </c:ext>
              </c:extLst>
              <c:f>'Official - RIVM (2)'!$C$4:$C$196</c:f>
              <c:numCache>
                <c:formatCode>m/d/yyyy</c:formatCode>
                <c:ptCount val="19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numCache>
            </c:numRef>
          </c:cat>
          <c:val>
            <c:numRef>
              <c:extLst>
                <c:ext xmlns:c15="http://schemas.microsoft.com/office/drawing/2012/chart" uri="{02D57815-91ED-43cb-92C2-25804820EDAC}">
                  <c15:fullRef>
                    <c15:sqref>'Official - RIVM (2)'!$S$4:$S$236</c15:sqref>
                  </c15:fullRef>
                </c:ext>
              </c:extLst>
              <c:f>'Official - RIVM (2)'!$S$4:$S$196</c:f>
              <c:numCache>
                <c:formatCode>#,##0</c:formatCode>
                <c:ptCount val="193"/>
                <c:pt idx="14">
                  <c:v>85</c:v>
                </c:pt>
                <c:pt idx="15">
                  <c:v>29</c:v>
                </c:pt>
                <c:pt idx="16">
                  <c:v>21</c:v>
                </c:pt>
                <c:pt idx="17">
                  <c:v>26</c:v>
                </c:pt>
                <c:pt idx="18">
                  <c:v>43</c:v>
                </c:pt>
                <c:pt idx="19">
                  <c:v>109</c:v>
                </c:pt>
                <c:pt idx="20">
                  <c:v>94</c:v>
                </c:pt>
                <c:pt idx="21">
                  <c:v>81</c:v>
                </c:pt>
                <c:pt idx="22">
                  <c:v>154</c:v>
                </c:pt>
                <c:pt idx="23">
                  <c:v>193</c:v>
                </c:pt>
                <c:pt idx="24">
                  <c:v>152</c:v>
                </c:pt>
                <c:pt idx="25">
                  <c:v>242</c:v>
                </c:pt>
                <c:pt idx="26">
                  <c:v>265</c:v>
                </c:pt>
                <c:pt idx="27">
                  <c:v>341</c:v>
                </c:pt>
                <c:pt idx="28">
                  <c:v>315</c:v>
                </c:pt>
                <c:pt idx="29">
                  <c:v>349</c:v>
                </c:pt>
                <c:pt idx="30">
                  <c:v>454</c:v>
                </c:pt>
                <c:pt idx="31">
                  <c:v>529</c:v>
                </c:pt>
                <c:pt idx="32">
                  <c:v>507</c:v>
                </c:pt>
                <c:pt idx="33">
                  <c:v>722</c:v>
                </c:pt>
                <c:pt idx="34">
                  <c:v>447</c:v>
                </c:pt>
                <c:pt idx="35">
                  <c:v>625</c:v>
                </c:pt>
                <c:pt idx="36">
                  <c:v>502</c:v>
                </c:pt>
                <c:pt idx="37">
                  <c:v>336</c:v>
                </c:pt>
                <c:pt idx="38">
                  <c:v>253</c:v>
                </c:pt>
                <c:pt idx="39">
                  <c:v>260</c:v>
                </c:pt>
                <c:pt idx="40">
                  <c:v>292</c:v>
                </c:pt>
                <c:pt idx="41">
                  <c:v>308</c:v>
                </c:pt>
                <c:pt idx="42">
                  <c:v>237</c:v>
                </c:pt>
                <c:pt idx="43">
                  <c:v>225</c:v>
                </c:pt>
                <c:pt idx="44">
                  <c:v>189</c:v>
                </c:pt>
                <c:pt idx="45">
                  <c:v>203</c:v>
                </c:pt>
                <c:pt idx="46">
                  <c:v>147</c:v>
                </c:pt>
                <c:pt idx="47">
                  <c:v>210</c:v>
                </c:pt>
                <c:pt idx="48">
                  <c:v>188</c:v>
                </c:pt>
                <c:pt idx="49">
                  <c:v>182</c:v>
                </c:pt>
                <c:pt idx="50">
                  <c:v>156</c:v>
                </c:pt>
                <c:pt idx="51">
                  <c:v>129</c:v>
                </c:pt>
                <c:pt idx="52">
                  <c:v>110</c:v>
                </c:pt>
                <c:pt idx="53">
                  <c:v>75</c:v>
                </c:pt>
                <c:pt idx="54">
                  <c:v>118</c:v>
                </c:pt>
                <c:pt idx="55">
                  <c:v>124</c:v>
                </c:pt>
                <c:pt idx="56">
                  <c:v>137</c:v>
                </c:pt>
                <c:pt idx="57">
                  <c:v>123</c:v>
                </c:pt>
                <c:pt idx="58">
                  <c:v>100</c:v>
                </c:pt>
                <c:pt idx="59">
                  <c:v>75</c:v>
                </c:pt>
                <c:pt idx="60">
                  <c:v>65</c:v>
                </c:pt>
                <c:pt idx="61">
                  <c:v>88</c:v>
                </c:pt>
                <c:pt idx="62">
                  <c:v>76</c:v>
                </c:pt>
                <c:pt idx="63">
                  <c:v>84</c:v>
                </c:pt>
                <c:pt idx="64">
                  <c:v>85</c:v>
                </c:pt>
                <c:pt idx="65">
                  <c:v>97</c:v>
                </c:pt>
                <c:pt idx="66">
                  <c:v>44</c:v>
                </c:pt>
                <c:pt idx="67">
                  <c:v>42</c:v>
                </c:pt>
                <c:pt idx="68">
                  <c:v>89</c:v>
                </c:pt>
                <c:pt idx="69">
                  <c:v>27</c:v>
                </c:pt>
                <c:pt idx="70">
                  <c:v>39</c:v>
                </c:pt>
                <c:pt idx="71">
                  <c:v>35</c:v>
                </c:pt>
                <c:pt idx="72">
                  <c:v>58</c:v>
                </c:pt>
                <c:pt idx="73">
                  <c:v>22</c:v>
                </c:pt>
                <c:pt idx="74">
                  <c:v>36</c:v>
                </c:pt>
                <c:pt idx="75">
                  <c:v>35</c:v>
                </c:pt>
                <c:pt idx="76">
                  <c:v>52</c:v>
                </c:pt>
                <c:pt idx="77">
                  <c:v>27</c:v>
                </c:pt>
                <c:pt idx="78">
                  <c:v>35</c:v>
                </c:pt>
                <c:pt idx="79">
                  <c:v>45</c:v>
                </c:pt>
                <c:pt idx="80">
                  <c:v>15</c:v>
                </c:pt>
                <c:pt idx="81">
                  <c:v>27</c:v>
                </c:pt>
                <c:pt idx="82">
                  <c:v>34</c:v>
                </c:pt>
                <c:pt idx="83">
                  <c:v>14</c:v>
                </c:pt>
                <c:pt idx="84">
                  <c:v>13</c:v>
                </c:pt>
                <c:pt idx="85">
                  <c:v>9</c:v>
                </c:pt>
                <c:pt idx="86">
                  <c:v>10</c:v>
                </c:pt>
                <c:pt idx="87">
                  <c:v>13</c:v>
                </c:pt>
                <c:pt idx="88">
                  <c:v>8</c:v>
                </c:pt>
                <c:pt idx="89">
                  <c:v>10</c:v>
                </c:pt>
                <c:pt idx="90">
                  <c:v>7</c:v>
                </c:pt>
                <c:pt idx="91">
                  <c:v>16</c:v>
                </c:pt>
                <c:pt idx="92">
                  <c:v>9</c:v>
                </c:pt>
                <c:pt idx="93">
                  <c:v>5</c:v>
                </c:pt>
                <c:pt idx="94">
                  <c:v>8</c:v>
                </c:pt>
                <c:pt idx="95">
                  <c:v>9</c:v>
                </c:pt>
                <c:pt idx="96">
                  <c:v>6</c:v>
                </c:pt>
                <c:pt idx="97">
                  <c:v>9</c:v>
                </c:pt>
                <c:pt idx="98">
                  <c:v>12</c:v>
                </c:pt>
                <c:pt idx="99">
                  <c:v>11</c:v>
                </c:pt>
                <c:pt idx="100">
                  <c:v>3</c:v>
                </c:pt>
                <c:pt idx="101">
                  <c:v>4</c:v>
                </c:pt>
                <c:pt idx="102">
                  <c:v>5</c:v>
                </c:pt>
                <c:pt idx="103">
                  <c:v>6</c:v>
                </c:pt>
                <c:pt idx="104">
                  <c:v>5</c:v>
                </c:pt>
                <c:pt idx="105">
                  <c:v>3</c:v>
                </c:pt>
                <c:pt idx="106">
                  <c:v>5</c:v>
                </c:pt>
                <c:pt idx="107">
                  <c:v>9</c:v>
                </c:pt>
                <c:pt idx="108">
                  <c:v>6</c:v>
                </c:pt>
                <c:pt idx="109">
                  <c:v>3</c:v>
                </c:pt>
                <c:pt idx="110">
                  <c:v>3</c:v>
                </c:pt>
                <c:pt idx="111">
                  <c:v>2</c:v>
                </c:pt>
                <c:pt idx="112">
                  <c:v>-1</c:v>
                </c:pt>
                <c:pt idx="113">
                  <c:v>11</c:v>
                </c:pt>
                <c:pt idx="114">
                  <c:v>0</c:v>
                </c:pt>
                <c:pt idx="115">
                  <c:v>3</c:v>
                </c:pt>
                <c:pt idx="116">
                  <c:v>2</c:v>
                </c:pt>
                <c:pt idx="117">
                  <c:v>2</c:v>
                </c:pt>
                <c:pt idx="118">
                  <c:v>6</c:v>
                </c:pt>
                <c:pt idx="119">
                  <c:v>4</c:v>
                </c:pt>
                <c:pt idx="120">
                  <c:v>5</c:v>
                </c:pt>
                <c:pt idx="121">
                  <c:v>0</c:v>
                </c:pt>
                <c:pt idx="122">
                  <c:v>3</c:v>
                </c:pt>
                <c:pt idx="123">
                  <c:v>3</c:v>
                </c:pt>
                <c:pt idx="124">
                  <c:v>3</c:v>
                </c:pt>
                <c:pt idx="125">
                  <c:v>1</c:v>
                </c:pt>
                <c:pt idx="126">
                  <c:v>0</c:v>
                </c:pt>
                <c:pt idx="127">
                  <c:v>4</c:v>
                </c:pt>
                <c:pt idx="128">
                  <c:v>1</c:v>
                </c:pt>
                <c:pt idx="129">
                  <c:v>1</c:v>
                </c:pt>
                <c:pt idx="130">
                  <c:v>0</c:v>
                </c:pt>
                <c:pt idx="131">
                  <c:v>2</c:v>
                </c:pt>
                <c:pt idx="132">
                  <c:v>3</c:v>
                </c:pt>
                <c:pt idx="133">
                  <c:v>-2</c:v>
                </c:pt>
                <c:pt idx="134">
                  <c:v>1</c:v>
                </c:pt>
                <c:pt idx="135">
                  <c:v>3</c:v>
                </c:pt>
                <c:pt idx="136">
                  <c:v>2</c:v>
                </c:pt>
                <c:pt idx="137">
                  <c:v>1</c:v>
                </c:pt>
                <c:pt idx="138">
                  <c:v>-2</c:v>
                </c:pt>
                <c:pt idx="139">
                  <c:v>5</c:v>
                </c:pt>
                <c:pt idx="140">
                  <c:v>1</c:v>
                </c:pt>
                <c:pt idx="141">
                  <c:v>-4</c:v>
                </c:pt>
                <c:pt idx="142">
                  <c:v>1</c:v>
                </c:pt>
                <c:pt idx="143">
                  <c:v>3</c:v>
                </c:pt>
                <c:pt idx="144">
                  <c:v>2</c:v>
                </c:pt>
                <c:pt idx="145">
                  <c:v>2</c:v>
                </c:pt>
                <c:pt idx="146">
                  <c:v>0</c:v>
                </c:pt>
                <c:pt idx="147">
                  <c:v>3</c:v>
                </c:pt>
                <c:pt idx="148">
                  <c:v>-1</c:v>
                </c:pt>
                <c:pt idx="149">
                  <c:v>2</c:v>
                </c:pt>
                <c:pt idx="150">
                  <c:v>2</c:v>
                </c:pt>
                <c:pt idx="151">
                  <c:v>5</c:v>
                </c:pt>
                <c:pt idx="152">
                  <c:v>6</c:v>
                </c:pt>
                <c:pt idx="153">
                  <c:v>3</c:v>
                </c:pt>
                <c:pt idx="154">
                  <c:v>5</c:v>
                </c:pt>
                <c:pt idx="155">
                  <c:v>7</c:v>
                </c:pt>
                <c:pt idx="156">
                  <c:v>3</c:v>
                </c:pt>
                <c:pt idx="157">
                  <c:v>6</c:v>
                </c:pt>
                <c:pt idx="158">
                  <c:v>6</c:v>
                </c:pt>
                <c:pt idx="159">
                  <c:v>10</c:v>
                </c:pt>
                <c:pt idx="160">
                  <c:v>5</c:v>
                </c:pt>
                <c:pt idx="161">
                  <c:v>1</c:v>
                </c:pt>
                <c:pt idx="162">
                  <c:v>4</c:v>
                </c:pt>
                <c:pt idx="163">
                  <c:v>2</c:v>
                </c:pt>
                <c:pt idx="164">
                  <c:v>7</c:v>
                </c:pt>
                <c:pt idx="165">
                  <c:v>6</c:v>
                </c:pt>
                <c:pt idx="166">
                  <c:v>10</c:v>
                </c:pt>
                <c:pt idx="167">
                  <c:v>9</c:v>
                </c:pt>
                <c:pt idx="168">
                  <c:v>6</c:v>
                </c:pt>
                <c:pt idx="169">
                  <c:v>11</c:v>
                </c:pt>
                <c:pt idx="170">
                  <c:v>7</c:v>
                </c:pt>
                <c:pt idx="171">
                  <c:v>6</c:v>
                </c:pt>
                <c:pt idx="172">
                  <c:v>5</c:v>
                </c:pt>
                <c:pt idx="173">
                  <c:v>4</c:v>
                </c:pt>
                <c:pt idx="174">
                  <c:v>18</c:v>
                </c:pt>
                <c:pt idx="175">
                  <c:v>10</c:v>
                </c:pt>
                <c:pt idx="176">
                  <c:v>18</c:v>
                </c:pt>
                <c:pt idx="177">
                  <c:v>11</c:v>
                </c:pt>
                <c:pt idx="178">
                  <c:v>8</c:v>
                </c:pt>
                <c:pt idx="179">
                  <c:v>4</c:v>
                </c:pt>
                <c:pt idx="180">
                  <c:v>15</c:v>
                </c:pt>
                <c:pt idx="181">
                  <c:v>19</c:v>
                </c:pt>
                <c:pt idx="182">
                  <c:v>7</c:v>
                </c:pt>
                <c:pt idx="183">
                  <c:v>9</c:v>
                </c:pt>
                <c:pt idx="184">
                  <c:v>2</c:v>
                </c:pt>
                <c:pt idx="185">
                  <c:v>3</c:v>
                </c:pt>
                <c:pt idx="186">
                  <c:v>11</c:v>
                </c:pt>
                <c:pt idx="187">
                  <c:v>5</c:v>
                </c:pt>
                <c:pt idx="188">
                  <c:v>6</c:v>
                </c:pt>
                <c:pt idx="189">
                  <c:v>5</c:v>
                </c:pt>
                <c:pt idx="190">
                  <c:v>7</c:v>
                </c:pt>
                <c:pt idx="191">
                  <c:v>5</c:v>
                </c:pt>
                <c:pt idx="192">
                  <c:v>5</c:v>
                </c:pt>
              </c:numCache>
            </c:numRef>
          </c:val>
          <c:extLst>
            <c:ext xmlns:c16="http://schemas.microsoft.com/office/drawing/2014/chart" uri="{C3380CC4-5D6E-409C-BE32-E72D297353CC}">
              <c16:uniqueId val="{00000157-B6C6-4225-8333-82C6368D3EFF}"/>
            </c:ext>
          </c:extLst>
        </c:ser>
        <c:ser>
          <c:idx val="2"/>
          <c:order val="6"/>
          <c:tx>
            <c:strRef>
              <c:f>'Official - RIVM (2)'!$D$3</c:f>
              <c:strCache>
                <c:ptCount val="1"/>
                <c:pt idx="0">
                  <c:v>vorig</c:v>
                </c:pt>
              </c:strCache>
            </c:strRef>
          </c:tx>
          <c:spPr>
            <a:solidFill>
              <a:schemeClr val="accent1">
                <a:lumMod val="40000"/>
                <a:lumOff val="60000"/>
              </a:schemeClr>
            </a:solidFill>
            <a:ln>
              <a:noFill/>
            </a:ln>
            <a:effectLst>
              <a:outerShdw blurRad="50800" dist="50800" dir="5400000" algn="ctr" rotWithShape="0">
                <a:schemeClr val="tx1">
                  <a:alpha val="70000"/>
                </a:schemeClr>
              </a:outerShdw>
            </a:effectLst>
          </c:spPr>
          <c:invertIfNegative val="0"/>
          <c:cat>
            <c:numRef>
              <c:extLst>
                <c:ext xmlns:c15="http://schemas.microsoft.com/office/drawing/2012/chart" uri="{02D57815-91ED-43cb-92C2-25804820EDAC}">
                  <c15:fullRef>
                    <c15:sqref>'Official - RIVM (2)'!$C$4:$C$236</c15:sqref>
                  </c15:fullRef>
                </c:ext>
              </c:extLst>
              <c:f>'Official - RIVM (2)'!$C$4:$C$196</c:f>
              <c:numCache>
                <c:formatCode>m/d/yyyy</c:formatCode>
                <c:ptCount val="19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numCache>
            </c:numRef>
          </c:cat>
          <c:val>
            <c:numRef>
              <c:extLst>
                <c:ext xmlns:c15="http://schemas.microsoft.com/office/drawing/2012/chart" uri="{02D57815-91ED-43cb-92C2-25804820EDAC}">
                  <c15:fullRef>
                    <c15:sqref>'Official - RIVM (2)'!$D$4:$D$236</c15:sqref>
                  </c15:fullRef>
                </c:ext>
              </c:extLst>
              <c:f>'Official - RIVM (2)'!$D$4:$D$196</c:f>
              <c:numCache>
                <c:formatCode>General</c:formatCode>
                <c:ptCount val="193"/>
                <c:pt idx="0">
                  <c:v>0</c:v>
                </c:pt>
                <c:pt idx="1">
                  <c:v>1</c:v>
                </c:pt>
                <c:pt idx="2">
                  <c:v>2</c:v>
                </c:pt>
                <c:pt idx="3">
                  <c:v>6</c:v>
                </c:pt>
                <c:pt idx="4">
                  <c:v>9</c:v>
                </c:pt>
                <c:pt idx="5">
                  <c:v>17</c:v>
                </c:pt>
                <c:pt idx="6">
                  <c:v>23</c:v>
                </c:pt>
                <c:pt idx="7">
                  <c:v>38</c:v>
                </c:pt>
                <c:pt idx="8">
                  <c:v>80</c:v>
                </c:pt>
                <c:pt idx="9">
                  <c:v>126</c:v>
                </c:pt>
                <c:pt idx="10">
                  <c:v>184</c:v>
                </c:pt>
                <c:pt idx="11">
                  <c:v>261</c:v>
                </c:pt>
                <c:pt idx="12">
                  <c:v>316</c:v>
                </c:pt>
                <c:pt idx="13">
                  <c:v>376</c:v>
                </c:pt>
                <c:pt idx="14">
                  <c:v>412</c:v>
                </c:pt>
                <c:pt idx="15">
                  <c:v>489</c:v>
                </c:pt>
                <c:pt idx="16">
                  <c:v>656</c:v>
                </c:pt>
                <c:pt idx="17">
                  <c:v>777</c:v>
                </c:pt>
                <c:pt idx="18">
                  <c:v>906</c:v>
                </c:pt>
                <c:pt idx="19">
                  <c:v>1056</c:v>
                </c:pt>
                <c:pt idx="20">
                  <c:v>1239</c:v>
                </c:pt>
                <c:pt idx="21">
                  <c:v>1486</c:v>
                </c:pt>
                <c:pt idx="22">
                  <c:v>1711</c:v>
                </c:pt>
                <c:pt idx="23">
                  <c:v>2022</c:v>
                </c:pt>
                <c:pt idx="24">
                  <c:v>2464</c:v>
                </c:pt>
                <c:pt idx="25" formatCode="0">
                  <c:v>2761</c:v>
                </c:pt>
                <c:pt idx="26" formatCode="0">
                  <c:v>2978</c:v>
                </c:pt>
                <c:pt idx="27" formatCode="0">
                  <c:v>3368</c:v>
                </c:pt>
                <c:pt idx="28" formatCode="0">
                  <c:v>3827</c:v>
                </c:pt>
                <c:pt idx="29" formatCode="0">
                  <c:v>4385</c:v>
                </c:pt>
                <c:pt idx="30" formatCode="0">
                  <c:v>5010</c:v>
                </c:pt>
                <c:pt idx="31" formatCode="0">
                  <c:v>5508</c:v>
                </c:pt>
                <c:pt idx="32" formatCode="0">
                  <c:v>6012</c:v>
                </c:pt>
                <c:pt idx="33" formatCode="0">
                  <c:v>5999</c:v>
                </c:pt>
                <c:pt idx="34" formatCode="0">
                  <c:v>6263</c:v>
                </c:pt>
                <c:pt idx="35" formatCode="0">
                  <c:v>6491</c:v>
                </c:pt>
                <c:pt idx="36" formatCode="0">
                  <c:v>6924</c:v>
                </c:pt>
                <c:pt idx="37" formatCode="0">
                  <c:v>7450</c:v>
                </c:pt>
                <c:pt idx="38" formatCode="0">
                  <c:v>7986</c:v>
                </c:pt>
                <c:pt idx="39" formatCode="0">
                  <c:v>8849</c:v>
                </c:pt>
                <c:pt idx="40" formatCode="0">
                  <c:v>9275</c:v>
                </c:pt>
                <c:pt idx="41" formatCode="0">
                  <c:v>9597</c:v>
                </c:pt>
                <c:pt idx="42" formatCode="0">
                  <c:v>10181</c:v>
                </c:pt>
                <c:pt idx="43" formatCode="0">
                  <c:v>11054</c:v>
                </c:pt>
                <c:pt idx="44" formatCode="0">
                  <c:v>12068</c:v>
                </c:pt>
                <c:pt idx="45" formatCode="0">
                  <c:v>13094</c:v>
                </c:pt>
                <c:pt idx="46" formatCode="0">
                  <c:v>14035</c:v>
                </c:pt>
                <c:pt idx="47" formatCode="0">
                  <c:v>14667</c:v>
                </c:pt>
                <c:pt idx="48" formatCode="0">
                  <c:v>15158</c:v>
                </c:pt>
                <c:pt idx="49" formatCode="0">
                  <c:v>15529</c:v>
                </c:pt>
                <c:pt idx="50" formatCode="0">
                  <c:v>16290</c:v>
                </c:pt>
                <c:pt idx="51" formatCode="0">
                  <c:v>17254</c:v>
                </c:pt>
                <c:pt idx="52" formatCode="0">
                  <c:v>18201</c:v>
                </c:pt>
                <c:pt idx="53" formatCode="0">
                  <c:v>19125</c:v>
                </c:pt>
                <c:pt idx="54" formatCode="0">
                  <c:v>19592</c:v>
                </c:pt>
                <c:pt idx="55" formatCode="0">
                  <c:v>20059</c:v>
                </c:pt>
                <c:pt idx="56" formatCode="0">
                  <c:v>20507</c:v>
                </c:pt>
                <c:pt idx="57" formatCode="0">
                  <c:v>21159</c:v>
                </c:pt>
                <c:pt idx="58" formatCode="0">
                  <c:v>21745</c:v>
                </c:pt>
                <c:pt idx="59" formatCode="0">
                  <c:v>22259</c:v>
                </c:pt>
                <c:pt idx="60" formatCode="0">
                  <c:v>22806</c:v>
                </c:pt>
                <c:pt idx="61" formatCode="0">
                  <c:v>23070</c:v>
                </c:pt>
                <c:pt idx="62" formatCode="0">
                  <c:v>23020</c:v>
                </c:pt>
                <c:pt idx="63" formatCode="0">
                  <c:v>23238</c:v>
                </c:pt>
                <c:pt idx="64" formatCode="0">
                  <c:v>23569</c:v>
                </c:pt>
                <c:pt idx="65" formatCode="0">
                  <c:v>23853</c:v>
                </c:pt>
                <c:pt idx="66" formatCode="0">
                  <c:v>24185</c:v>
                </c:pt>
                <c:pt idx="67" formatCode="0">
                  <c:v>24472</c:v>
                </c:pt>
                <c:pt idx="68" formatCode="0">
                  <c:v>24496</c:v>
                </c:pt>
                <c:pt idx="69" formatCode="0">
                  <c:v>24750</c:v>
                </c:pt>
                <c:pt idx="70" formatCode="0">
                  <c:v>24859</c:v>
                </c:pt>
                <c:pt idx="71" formatCode="0">
                  <c:v>25208</c:v>
                </c:pt>
                <c:pt idx="72" formatCode="0">
                  <c:v>25406</c:v>
                </c:pt>
                <c:pt idx="73" formatCode="0">
                  <c:v>25635</c:v>
                </c:pt>
                <c:pt idx="74" formatCode="0">
                  <c:v>25828</c:v>
                </c:pt>
                <c:pt idx="75" formatCode="0">
                  <c:v>25900</c:v>
                </c:pt>
                <c:pt idx="76" formatCode="0">
                  <c:v>25992</c:v>
                </c:pt>
                <c:pt idx="77" formatCode="0">
                  <c:v>26164</c:v>
                </c:pt>
                <c:pt idx="78" formatCode="0">
                  <c:v>26346</c:v>
                </c:pt>
                <c:pt idx="79" formatCode="0">
                  <c:v>26474</c:v>
                </c:pt>
                <c:pt idx="80" formatCode="0">
                  <c:v>26638</c:v>
                </c:pt>
                <c:pt idx="81" formatCode="0">
                  <c:v>26722</c:v>
                </c:pt>
                <c:pt idx="82" formatCode="0">
                  <c:v>26813</c:v>
                </c:pt>
                <c:pt idx="83" formatCode="0">
                  <c:v>26874</c:v>
                </c:pt>
                <c:pt idx="84" formatCode="0">
                  <c:v>27032</c:v>
                </c:pt>
                <c:pt idx="85" formatCode="0">
                  <c:v>27263</c:v>
                </c:pt>
                <c:pt idx="86" formatCode="0">
                  <c:v>27418</c:v>
                </c:pt>
                <c:pt idx="87" formatCode="0">
                  <c:v>27570</c:v>
                </c:pt>
                <c:pt idx="88" formatCode="0">
                  <c:v>27726</c:v>
                </c:pt>
                <c:pt idx="89" formatCode="0">
                  <c:v>27899</c:v>
                </c:pt>
                <c:pt idx="90" formatCode="0">
                  <c:v>28010</c:v>
                </c:pt>
                <c:pt idx="91" formatCode="0">
                  <c:v>28152</c:v>
                </c:pt>
                <c:pt idx="92" formatCode="0">
                  <c:v>28297</c:v>
                </c:pt>
                <c:pt idx="93" formatCode="0">
                  <c:v>28448</c:v>
                </c:pt>
                <c:pt idx="94" formatCode="0">
                  <c:v>28566</c:v>
                </c:pt>
                <c:pt idx="95" formatCode="0">
                  <c:v>28736</c:v>
                </c:pt>
                <c:pt idx="96" formatCode="0">
                  <c:v>28828</c:v>
                </c:pt>
                <c:pt idx="97" formatCode="0">
                  <c:v>28911</c:v>
                </c:pt>
                <c:pt idx="98" formatCode="0">
                  <c:v>28972</c:v>
                </c:pt>
                <c:pt idx="99" formatCode="0">
                  <c:v>29155</c:v>
                </c:pt>
                <c:pt idx="100" formatCode="0">
                  <c:v>29356</c:v>
                </c:pt>
                <c:pt idx="101" formatCode="0">
                  <c:v>29533</c:v>
                </c:pt>
                <c:pt idx="102" formatCode="0">
                  <c:v>29764</c:v>
                </c:pt>
                <c:pt idx="103" formatCode="0">
                  <c:v>29908</c:v>
                </c:pt>
                <c:pt idx="104" formatCode="0">
                  <c:v>30056</c:v>
                </c:pt>
                <c:pt idx="105" formatCode="0">
                  <c:v>30235</c:v>
                </c:pt>
                <c:pt idx="106" formatCode="0">
                  <c:v>30385</c:v>
                </c:pt>
                <c:pt idx="107" formatCode="0">
                  <c:v>30582</c:v>
                </c:pt>
                <c:pt idx="108" formatCode="0">
                  <c:v>30753</c:v>
                </c:pt>
                <c:pt idx="109" formatCode="0">
                  <c:v>30887</c:v>
                </c:pt>
                <c:pt idx="110" formatCode="0">
                  <c:v>31044</c:v>
                </c:pt>
                <c:pt idx="111" formatCode="0">
                  <c:v>31177</c:v>
                </c:pt>
                <c:pt idx="112" formatCode="0">
                  <c:v>31291</c:v>
                </c:pt>
                <c:pt idx="113" formatCode="0">
                  <c:v>31392</c:v>
                </c:pt>
                <c:pt idx="114" formatCode="0">
                  <c:v>31491</c:v>
                </c:pt>
                <c:pt idx="115" formatCode="0">
                  <c:v>31563</c:v>
                </c:pt>
                <c:pt idx="116" formatCode="0">
                  <c:v>31652</c:v>
                </c:pt>
                <c:pt idx="117" formatCode="0">
                  <c:v>31710</c:v>
                </c:pt>
                <c:pt idx="118" formatCode="0">
                  <c:v>31766</c:v>
                </c:pt>
                <c:pt idx="119" formatCode="0">
                  <c:v>31841</c:v>
                </c:pt>
                <c:pt idx="120" formatCode="0">
                  <c:v>31943</c:v>
                </c:pt>
                <c:pt idx="121" formatCode="0">
                  <c:v>32032</c:v>
                </c:pt>
                <c:pt idx="122" formatCode="0">
                  <c:v>32098</c:v>
                </c:pt>
                <c:pt idx="123" formatCode="0">
                  <c:v>32166</c:v>
                </c:pt>
                <c:pt idx="124" formatCode="0">
                  <c:v>32233</c:v>
                </c:pt>
                <c:pt idx="125" formatCode="0">
                  <c:v>32280</c:v>
                </c:pt>
                <c:pt idx="126" formatCode="0">
                  <c:v>32339</c:v>
                </c:pt>
                <c:pt idx="127" formatCode="0">
                  <c:v>32410</c:v>
                </c:pt>
                <c:pt idx="128" formatCode="0">
                  <c:v>32478</c:v>
                </c:pt>
                <c:pt idx="129" formatCode="0">
                  <c:v>32537</c:v>
                </c:pt>
                <c:pt idx="130" formatCode="0">
                  <c:v>32609</c:v>
                </c:pt>
                <c:pt idx="131" formatCode="0">
                  <c:v>32639</c:v>
                </c:pt>
                <c:pt idx="132" formatCode="0">
                  <c:v>32670</c:v>
                </c:pt>
                <c:pt idx="133" formatCode="0">
                  <c:v>32722</c:v>
                </c:pt>
                <c:pt idx="134" formatCode="0">
                  <c:v>32774</c:v>
                </c:pt>
                <c:pt idx="135" formatCode="0">
                  <c:v>32812</c:v>
                </c:pt>
                <c:pt idx="136" formatCode="0">
                  <c:v>32891</c:v>
                </c:pt>
                <c:pt idx="137" formatCode="0">
                  <c:v>32991</c:v>
                </c:pt>
                <c:pt idx="138" formatCode="0">
                  <c:v>33066</c:v>
                </c:pt>
                <c:pt idx="139" formatCode="0">
                  <c:v>33113</c:v>
                </c:pt>
                <c:pt idx="140" formatCode="0">
                  <c:v>33217</c:v>
                </c:pt>
                <c:pt idx="141" formatCode="0">
                  <c:v>33319</c:v>
                </c:pt>
                <c:pt idx="142" formatCode="0">
                  <c:v>33423</c:v>
                </c:pt>
                <c:pt idx="143" formatCode="0">
                  <c:v>33547</c:v>
                </c:pt>
                <c:pt idx="144" formatCode="0">
                  <c:v>33689</c:v>
                </c:pt>
                <c:pt idx="145" formatCode="0">
                  <c:v>33872</c:v>
                </c:pt>
                <c:pt idx="146" formatCode="0">
                  <c:v>34032</c:v>
                </c:pt>
                <c:pt idx="147" formatCode="0">
                  <c:v>34197</c:v>
                </c:pt>
                <c:pt idx="148" formatCode="0">
                  <c:v>34361</c:v>
                </c:pt>
                <c:pt idx="149" formatCode="0">
                  <c:v>34549</c:v>
                </c:pt>
                <c:pt idx="150" formatCode="0">
                  <c:v>34684</c:v>
                </c:pt>
                <c:pt idx="151" formatCode="0">
                  <c:v>34892</c:v>
                </c:pt>
                <c:pt idx="152" formatCode="0">
                  <c:v>35087</c:v>
                </c:pt>
                <c:pt idx="153" formatCode="0">
                  <c:v>35305</c:v>
                </c:pt>
                <c:pt idx="154" formatCode="0">
                  <c:v>35547</c:v>
                </c:pt>
                <c:pt idx="155" formatCode="0">
                  <c:v>35882</c:v>
                </c:pt>
                <c:pt idx="156" formatCode="0">
                  <c:v>36216</c:v>
                </c:pt>
                <c:pt idx="157" formatCode="0">
                  <c:v>36640</c:v>
                </c:pt>
                <c:pt idx="158" formatCode="0">
                  <c:v>37000</c:v>
                </c:pt>
                <c:pt idx="159" formatCode="0">
                  <c:v>37361</c:v>
                </c:pt>
                <c:pt idx="160" formatCode="0">
                  <c:v>37838</c:v>
                </c:pt>
                <c:pt idx="161" formatCode="0">
                  <c:v>38263</c:v>
                </c:pt>
                <c:pt idx="162" formatCode="0">
                  <c:v>38859</c:v>
                </c:pt>
                <c:pt idx="163" formatCode="0">
                  <c:v>39373</c:v>
                </c:pt>
                <c:pt idx="164" formatCode="0">
                  <c:v>39852</c:v>
                </c:pt>
                <c:pt idx="165" formatCode="0">
                  <c:v>40423</c:v>
                </c:pt>
                <c:pt idx="166" formatCode="0">
                  <c:v>41041</c:v>
                </c:pt>
                <c:pt idx="167" formatCode="0">
                  <c:v>41809</c:v>
                </c:pt>
                <c:pt idx="168" formatCode="0">
                  <c:v>42453</c:v>
                </c:pt>
                <c:pt idx="169" formatCode="0">
                  <c:v>43017</c:v>
                </c:pt>
                <c:pt idx="170" formatCode="0">
                  <c:v>43644</c:v>
                </c:pt>
                <c:pt idx="171" formatCode="0">
                  <c:v>44290</c:v>
                </c:pt>
                <c:pt idx="172" formatCode="0">
                  <c:v>44792</c:v>
                </c:pt>
                <c:pt idx="173" formatCode="0">
                  <c:v>45267</c:v>
                </c:pt>
                <c:pt idx="174" formatCode="0">
                  <c:v>45732</c:v>
                </c:pt>
                <c:pt idx="175" formatCode="0">
                  <c:v>46264</c:v>
                </c:pt>
                <c:pt idx="176" formatCode="0">
                  <c:v>46771</c:v>
                </c:pt>
                <c:pt idx="177" formatCode="0">
                  <c:v>47290</c:v>
                </c:pt>
                <c:pt idx="178" formatCode="0">
                  <c:v>47790</c:v>
                </c:pt>
                <c:pt idx="179" formatCode="0">
                  <c:v>48241</c:v>
                </c:pt>
                <c:pt idx="180" formatCode="0">
                  <c:v>48795</c:v>
                </c:pt>
                <c:pt idx="181" formatCode="0">
                  <c:v>49183</c:v>
                </c:pt>
                <c:pt idx="182" formatCode="0">
                  <c:v>49744</c:v>
                </c:pt>
                <c:pt idx="183" formatCode="0">
                  <c:v>50243</c:v>
                </c:pt>
                <c:pt idx="184" formatCode="0">
                  <c:v>50744</c:v>
                </c:pt>
                <c:pt idx="185" formatCode="0">
                  <c:v>51242</c:v>
                </c:pt>
                <c:pt idx="186" formatCode="0">
                  <c:v>51739</c:v>
                </c:pt>
                <c:pt idx="187" formatCode="0">
                  <c:v>52255</c:v>
                </c:pt>
                <c:pt idx="188" formatCode="0">
                  <c:v>52706</c:v>
                </c:pt>
                <c:pt idx="189" formatCode="0">
                  <c:v>53435</c:v>
                </c:pt>
                <c:pt idx="190" formatCode="0">
                  <c:v>54027</c:v>
                </c:pt>
                <c:pt idx="191" formatCode="0">
                  <c:v>54762</c:v>
                </c:pt>
                <c:pt idx="192" formatCode="0">
                  <c:v>55409</c:v>
                </c:pt>
              </c:numCache>
            </c:numRef>
          </c:val>
          <c:extLst>
            <c:ext xmlns:c16="http://schemas.microsoft.com/office/drawing/2014/chart" uri="{C3380CC4-5D6E-409C-BE32-E72D297353CC}">
              <c16:uniqueId val="{00000158-B6C6-4225-8333-82C6368D3EFF}"/>
            </c:ext>
          </c:extLst>
        </c:ser>
        <c:ser>
          <c:idx val="3"/>
          <c:order val="7"/>
          <c:tx>
            <c:strRef>
              <c:f>'Official - RIVM (2)'!$F$3</c:f>
              <c:strCache>
                <c:ptCount val="1"/>
                <c:pt idx="0">
                  <c:v>New Cases</c:v>
                </c:pt>
              </c:strCache>
            </c:strRef>
          </c:tx>
          <c:spPr>
            <a:solidFill>
              <a:schemeClr val="accent1">
                <a:lumMod val="60000"/>
                <a:lumOff val="40000"/>
              </a:schemeClr>
            </a:solidFill>
            <a:ln>
              <a:solidFill>
                <a:schemeClr val="accent1">
                  <a:lumMod val="60000"/>
                  <a:lumOff val="40000"/>
                </a:schemeClr>
              </a:solidFill>
            </a:ln>
            <a:effectLst>
              <a:outerShdw blurRad="50800" dist="50800" dir="5400000" algn="ctr" rotWithShape="0">
                <a:schemeClr val="tx1">
                  <a:alpha val="70000"/>
                </a:schemeClr>
              </a:outerShd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159-B6C6-4225-8333-82C6368D3EFF}"/>
                </c:ext>
              </c:extLst>
            </c:dLbl>
            <c:dLbl>
              <c:idx val="1"/>
              <c:delete val="1"/>
              <c:extLst>
                <c:ext xmlns:c15="http://schemas.microsoft.com/office/drawing/2012/chart" uri="{CE6537A1-D6FC-4f65-9D91-7224C49458BB}"/>
                <c:ext xmlns:c16="http://schemas.microsoft.com/office/drawing/2014/chart" uri="{C3380CC4-5D6E-409C-BE32-E72D297353CC}">
                  <c16:uniqueId val="{0000015A-B6C6-4225-8333-82C6368D3EFF}"/>
                </c:ext>
              </c:extLst>
            </c:dLbl>
            <c:dLbl>
              <c:idx val="2"/>
              <c:delete val="1"/>
              <c:extLst>
                <c:ext xmlns:c15="http://schemas.microsoft.com/office/drawing/2012/chart" uri="{CE6537A1-D6FC-4f65-9D91-7224C49458BB}"/>
                <c:ext xmlns:c16="http://schemas.microsoft.com/office/drawing/2014/chart" uri="{C3380CC4-5D6E-409C-BE32-E72D297353CC}">
                  <c16:uniqueId val="{0000015B-B6C6-4225-8333-82C6368D3EFF}"/>
                </c:ext>
              </c:extLst>
            </c:dLbl>
            <c:dLbl>
              <c:idx val="3"/>
              <c:delete val="1"/>
              <c:extLst>
                <c:ext xmlns:c15="http://schemas.microsoft.com/office/drawing/2012/chart" uri="{CE6537A1-D6FC-4f65-9D91-7224C49458BB}"/>
                <c:ext xmlns:c16="http://schemas.microsoft.com/office/drawing/2014/chart" uri="{C3380CC4-5D6E-409C-BE32-E72D297353CC}">
                  <c16:uniqueId val="{0000015C-B6C6-4225-8333-82C6368D3EFF}"/>
                </c:ext>
              </c:extLst>
            </c:dLbl>
            <c:dLbl>
              <c:idx val="4"/>
              <c:delete val="1"/>
              <c:extLst>
                <c:ext xmlns:c15="http://schemas.microsoft.com/office/drawing/2012/chart" uri="{CE6537A1-D6FC-4f65-9D91-7224C49458BB}"/>
                <c:ext xmlns:c16="http://schemas.microsoft.com/office/drawing/2014/chart" uri="{C3380CC4-5D6E-409C-BE32-E72D297353CC}">
                  <c16:uniqueId val="{0000015D-B6C6-4225-8333-82C6368D3EFF}"/>
                </c:ext>
              </c:extLst>
            </c:dLbl>
            <c:dLbl>
              <c:idx val="5"/>
              <c:delete val="1"/>
              <c:extLst>
                <c:ext xmlns:c15="http://schemas.microsoft.com/office/drawing/2012/chart" uri="{CE6537A1-D6FC-4f65-9D91-7224C49458BB}"/>
                <c:ext xmlns:c16="http://schemas.microsoft.com/office/drawing/2014/chart" uri="{C3380CC4-5D6E-409C-BE32-E72D297353CC}">
                  <c16:uniqueId val="{0000015E-B6C6-4225-8333-82C6368D3EFF}"/>
                </c:ext>
              </c:extLst>
            </c:dLbl>
            <c:dLbl>
              <c:idx val="6"/>
              <c:delete val="1"/>
              <c:extLst>
                <c:ext xmlns:c15="http://schemas.microsoft.com/office/drawing/2012/chart" uri="{CE6537A1-D6FC-4f65-9D91-7224C49458BB}"/>
                <c:ext xmlns:c16="http://schemas.microsoft.com/office/drawing/2014/chart" uri="{C3380CC4-5D6E-409C-BE32-E72D297353CC}">
                  <c16:uniqueId val="{0000015F-B6C6-4225-8333-82C6368D3EFF}"/>
                </c:ext>
              </c:extLst>
            </c:dLbl>
            <c:dLbl>
              <c:idx val="7"/>
              <c:delete val="1"/>
              <c:extLst>
                <c:ext xmlns:c15="http://schemas.microsoft.com/office/drawing/2012/chart" uri="{CE6537A1-D6FC-4f65-9D91-7224C49458BB}"/>
                <c:ext xmlns:c16="http://schemas.microsoft.com/office/drawing/2014/chart" uri="{C3380CC4-5D6E-409C-BE32-E72D297353CC}">
                  <c16:uniqueId val="{00000160-B6C6-4225-8333-82C6368D3EFF}"/>
                </c:ext>
              </c:extLst>
            </c:dLbl>
            <c:dLbl>
              <c:idx val="8"/>
              <c:delete val="1"/>
              <c:extLst>
                <c:ext xmlns:c15="http://schemas.microsoft.com/office/drawing/2012/chart" uri="{CE6537A1-D6FC-4f65-9D91-7224C49458BB}"/>
                <c:ext xmlns:c16="http://schemas.microsoft.com/office/drawing/2014/chart" uri="{C3380CC4-5D6E-409C-BE32-E72D297353CC}">
                  <c16:uniqueId val="{00000161-B6C6-4225-8333-82C6368D3EFF}"/>
                </c:ext>
              </c:extLst>
            </c:dLbl>
            <c:dLbl>
              <c:idx val="9"/>
              <c:delete val="1"/>
              <c:extLst>
                <c:ext xmlns:c15="http://schemas.microsoft.com/office/drawing/2012/chart" uri="{CE6537A1-D6FC-4f65-9D91-7224C49458BB}"/>
                <c:ext xmlns:c16="http://schemas.microsoft.com/office/drawing/2014/chart" uri="{C3380CC4-5D6E-409C-BE32-E72D297353CC}">
                  <c16:uniqueId val="{00000162-B6C6-4225-8333-82C6368D3EFF}"/>
                </c:ext>
              </c:extLst>
            </c:dLbl>
            <c:dLbl>
              <c:idx val="10"/>
              <c:delete val="1"/>
              <c:extLst>
                <c:ext xmlns:c15="http://schemas.microsoft.com/office/drawing/2012/chart" uri="{CE6537A1-D6FC-4f65-9D91-7224C49458BB}"/>
                <c:ext xmlns:c16="http://schemas.microsoft.com/office/drawing/2014/chart" uri="{C3380CC4-5D6E-409C-BE32-E72D297353CC}">
                  <c16:uniqueId val="{00000163-B6C6-4225-8333-82C6368D3EFF}"/>
                </c:ext>
              </c:extLst>
            </c:dLbl>
            <c:dLbl>
              <c:idx val="11"/>
              <c:delete val="1"/>
              <c:extLst>
                <c:ext xmlns:c15="http://schemas.microsoft.com/office/drawing/2012/chart" uri="{CE6537A1-D6FC-4f65-9D91-7224C49458BB}"/>
                <c:ext xmlns:c16="http://schemas.microsoft.com/office/drawing/2014/chart" uri="{C3380CC4-5D6E-409C-BE32-E72D297353CC}">
                  <c16:uniqueId val="{00000164-B6C6-4225-8333-82C6368D3EFF}"/>
                </c:ext>
              </c:extLst>
            </c:dLbl>
            <c:dLbl>
              <c:idx val="12"/>
              <c:delete val="1"/>
              <c:extLst>
                <c:ext xmlns:c15="http://schemas.microsoft.com/office/drawing/2012/chart" uri="{CE6537A1-D6FC-4f65-9D91-7224C49458BB}"/>
                <c:ext xmlns:c16="http://schemas.microsoft.com/office/drawing/2014/chart" uri="{C3380CC4-5D6E-409C-BE32-E72D297353CC}">
                  <c16:uniqueId val="{00000165-B6C6-4225-8333-82C6368D3EFF}"/>
                </c:ext>
              </c:extLst>
            </c:dLbl>
            <c:dLbl>
              <c:idx val="13"/>
              <c:delete val="1"/>
              <c:extLst>
                <c:ext xmlns:c15="http://schemas.microsoft.com/office/drawing/2012/chart" uri="{CE6537A1-D6FC-4f65-9D91-7224C49458BB}"/>
                <c:ext xmlns:c16="http://schemas.microsoft.com/office/drawing/2014/chart" uri="{C3380CC4-5D6E-409C-BE32-E72D297353CC}">
                  <c16:uniqueId val="{00000166-B6C6-4225-8333-82C6368D3EFF}"/>
                </c:ext>
              </c:extLst>
            </c:dLbl>
            <c:dLbl>
              <c:idx val="14"/>
              <c:delete val="1"/>
              <c:extLst>
                <c:ext xmlns:c15="http://schemas.microsoft.com/office/drawing/2012/chart" uri="{CE6537A1-D6FC-4f65-9D91-7224C49458BB}"/>
                <c:ext xmlns:c16="http://schemas.microsoft.com/office/drawing/2014/chart" uri="{C3380CC4-5D6E-409C-BE32-E72D297353CC}">
                  <c16:uniqueId val="{00000167-B6C6-4225-8333-82C6368D3EFF}"/>
                </c:ext>
              </c:extLst>
            </c:dLbl>
            <c:dLbl>
              <c:idx val="15"/>
              <c:delete val="1"/>
              <c:extLst>
                <c:ext xmlns:c15="http://schemas.microsoft.com/office/drawing/2012/chart" uri="{CE6537A1-D6FC-4f65-9D91-7224C49458BB}"/>
                <c:ext xmlns:c16="http://schemas.microsoft.com/office/drawing/2014/chart" uri="{C3380CC4-5D6E-409C-BE32-E72D297353CC}">
                  <c16:uniqueId val="{00000168-B6C6-4225-8333-82C6368D3EFF}"/>
                </c:ext>
              </c:extLst>
            </c:dLbl>
            <c:dLbl>
              <c:idx val="16"/>
              <c:delete val="1"/>
              <c:extLst>
                <c:ext xmlns:c15="http://schemas.microsoft.com/office/drawing/2012/chart" uri="{CE6537A1-D6FC-4f65-9D91-7224C49458BB}"/>
                <c:ext xmlns:c16="http://schemas.microsoft.com/office/drawing/2014/chart" uri="{C3380CC4-5D6E-409C-BE32-E72D297353CC}">
                  <c16:uniqueId val="{00000169-B6C6-4225-8333-82C6368D3EFF}"/>
                </c:ext>
              </c:extLst>
            </c:dLbl>
            <c:dLbl>
              <c:idx val="17"/>
              <c:delete val="1"/>
              <c:extLst>
                <c:ext xmlns:c15="http://schemas.microsoft.com/office/drawing/2012/chart" uri="{CE6537A1-D6FC-4f65-9D91-7224C49458BB}"/>
                <c:ext xmlns:c16="http://schemas.microsoft.com/office/drawing/2014/chart" uri="{C3380CC4-5D6E-409C-BE32-E72D297353CC}">
                  <c16:uniqueId val="{0000016A-B6C6-4225-8333-82C6368D3EFF}"/>
                </c:ext>
              </c:extLst>
            </c:dLbl>
            <c:dLbl>
              <c:idx val="18"/>
              <c:delete val="1"/>
              <c:extLst>
                <c:ext xmlns:c15="http://schemas.microsoft.com/office/drawing/2012/chart" uri="{CE6537A1-D6FC-4f65-9D91-7224C49458BB}"/>
                <c:ext xmlns:c16="http://schemas.microsoft.com/office/drawing/2014/chart" uri="{C3380CC4-5D6E-409C-BE32-E72D297353CC}">
                  <c16:uniqueId val="{0000016B-B6C6-4225-8333-82C6368D3EFF}"/>
                </c:ext>
              </c:extLst>
            </c:dLbl>
            <c:dLbl>
              <c:idx val="19"/>
              <c:delete val="1"/>
              <c:extLst>
                <c:ext xmlns:c15="http://schemas.microsoft.com/office/drawing/2012/chart" uri="{CE6537A1-D6FC-4f65-9D91-7224C49458BB}"/>
                <c:ext xmlns:c16="http://schemas.microsoft.com/office/drawing/2014/chart" uri="{C3380CC4-5D6E-409C-BE32-E72D297353CC}">
                  <c16:uniqueId val="{0000016C-B6C6-4225-8333-82C6368D3EFF}"/>
                </c:ext>
              </c:extLst>
            </c:dLbl>
            <c:dLbl>
              <c:idx val="20"/>
              <c:delete val="1"/>
              <c:extLst>
                <c:ext xmlns:c15="http://schemas.microsoft.com/office/drawing/2012/chart" uri="{CE6537A1-D6FC-4f65-9D91-7224C49458BB}"/>
                <c:ext xmlns:c16="http://schemas.microsoft.com/office/drawing/2014/chart" uri="{C3380CC4-5D6E-409C-BE32-E72D297353CC}">
                  <c16:uniqueId val="{0000016D-B6C6-4225-8333-82C6368D3EFF}"/>
                </c:ext>
              </c:extLst>
            </c:dLbl>
            <c:dLbl>
              <c:idx val="21"/>
              <c:delete val="1"/>
              <c:extLst>
                <c:ext xmlns:c15="http://schemas.microsoft.com/office/drawing/2012/chart" uri="{CE6537A1-D6FC-4f65-9D91-7224C49458BB}"/>
                <c:ext xmlns:c16="http://schemas.microsoft.com/office/drawing/2014/chart" uri="{C3380CC4-5D6E-409C-BE32-E72D297353CC}">
                  <c16:uniqueId val="{0000016E-B6C6-4225-8333-82C6368D3EFF}"/>
                </c:ext>
              </c:extLst>
            </c:dLbl>
            <c:dLbl>
              <c:idx val="22"/>
              <c:delete val="1"/>
              <c:extLst>
                <c:ext xmlns:c15="http://schemas.microsoft.com/office/drawing/2012/chart" uri="{CE6537A1-D6FC-4f65-9D91-7224C49458BB}"/>
                <c:ext xmlns:c16="http://schemas.microsoft.com/office/drawing/2014/chart" uri="{C3380CC4-5D6E-409C-BE32-E72D297353CC}">
                  <c16:uniqueId val="{0000016F-B6C6-4225-8333-82C6368D3EFF}"/>
                </c:ext>
              </c:extLst>
            </c:dLbl>
            <c:dLbl>
              <c:idx val="23"/>
              <c:delete val="1"/>
              <c:extLst>
                <c:ext xmlns:c15="http://schemas.microsoft.com/office/drawing/2012/chart" uri="{CE6537A1-D6FC-4f65-9D91-7224C49458BB}"/>
                <c:ext xmlns:c16="http://schemas.microsoft.com/office/drawing/2014/chart" uri="{C3380CC4-5D6E-409C-BE32-E72D297353CC}">
                  <c16:uniqueId val="{00000170-B6C6-4225-8333-82C6368D3EFF}"/>
                </c:ext>
              </c:extLst>
            </c:dLbl>
            <c:dLbl>
              <c:idx val="24"/>
              <c:delete val="1"/>
              <c:extLst>
                <c:ext xmlns:c15="http://schemas.microsoft.com/office/drawing/2012/chart" uri="{CE6537A1-D6FC-4f65-9D91-7224C49458BB}"/>
                <c:ext xmlns:c16="http://schemas.microsoft.com/office/drawing/2014/chart" uri="{C3380CC4-5D6E-409C-BE32-E72D297353CC}">
                  <c16:uniqueId val="{00000171-B6C6-4225-8333-82C6368D3EFF}"/>
                </c:ext>
              </c:extLst>
            </c:dLbl>
            <c:dLbl>
              <c:idx val="25"/>
              <c:delete val="1"/>
              <c:extLst>
                <c:ext xmlns:c15="http://schemas.microsoft.com/office/drawing/2012/chart" uri="{CE6537A1-D6FC-4f65-9D91-7224C49458BB}"/>
                <c:ext xmlns:c16="http://schemas.microsoft.com/office/drawing/2014/chart" uri="{C3380CC4-5D6E-409C-BE32-E72D297353CC}">
                  <c16:uniqueId val="{00000172-B6C6-4225-8333-82C6368D3EFF}"/>
                </c:ext>
              </c:extLst>
            </c:dLbl>
            <c:dLbl>
              <c:idx val="26"/>
              <c:delete val="1"/>
              <c:extLst>
                <c:ext xmlns:c15="http://schemas.microsoft.com/office/drawing/2012/chart" uri="{CE6537A1-D6FC-4f65-9D91-7224C49458BB}"/>
                <c:ext xmlns:c16="http://schemas.microsoft.com/office/drawing/2014/chart" uri="{C3380CC4-5D6E-409C-BE32-E72D297353CC}">
                  <c16:uniqueId val="{00000173-B6C6-4225-8333-82C6368D3EFF}"/>
                </c:ext>
              </c:extLst>
            </c:dLbl>
            <c:dLbl>
              <c:idx val="27"/>
              <c:delete val="1"/>
              <c:extLst>
                <c:ext xmlns:c15="http://schemas.microsoft.com/office/drawing/2012/chart" uri="{CE6537A1-D6FC-4f65-9D91-7224C49458BB}"/>
                <c:ext xmlns:c16="http://schemas.microsoft.com/office/drawing/2014/chart" uri="{C3380CC4-5D6E-409C-BE32-E72D297353CC}">
                  <c16:uniqueId val="{00000174-B6C6-4225-8333-82C6368D3EFF}"/>
                </c:ext>
              </c:extLst>
            </c:dLbl>
            <c:dLbl>
              <c:idx val="28"/>
              <c:delete val="1"/>
              <c:extLst>
                <c:ext xmlns:c15="http://schemas.microsoft.com/office/drawing/2012/chart" uri="{CE6537A1-D6FC-4f65-9D91-7224C49458BB}"/>
                <c:ext xmlns:c16="http://schemas.microsoft.com/office/drawing/2014/chart" uri="{C3380CC4-5D6E-409C-BE32-E72D297353CC}">
                  <c16:uniqueId val="{00000175-B6C6-4225-8333-82C6368D3EFF}"/>
                </c:ext>
              </c:extLst>
            </c:dLbl>
            <c:dLbl>
              <c:idx val="29"/>
              <c:delete val="1"/>
              <c:extLst>
                <c:ext xmlns:c15="http://schemas.microsoft.com/office/drawing/2012/chart" uri="{CE6537A1-D6FC-4f65-9D91-7224C49458BB}"/>
                <c:ext xmlns:c16="http://schemas.microsoft.com/office/drawing/2014/chart" uri="{C3380CC4-5D6E-409C-BE32-E72D297353CC}">
                  <c16:uniqueId val="{00000176-B6C6-4225-8333-82C6368D3EFF}"/>
                </c:ext>
              </c:extLst>
            </c:dLbl>
            <c:dLbl>
              <c:idx val="30"/>
              <c:delete val="1"/>
              <c:extLst>
                <c:ext xmlns:c15="http://schemas.microsoft.com/office/drawing/2012/chart" uri="{CE6537A1-D6FC-4f65-9D91-7224C49458BB}"/>
                <c:ext xmlns:c16="http://schemas.microsoft.com/office/drawing/2014/chart" uri="{C3380CC4-5D6E-409C-BE32-E72D297353CC}">
                  <c16:uniqueId val="{00000177-B6C6-4225-8333-82C6368D3EFF}"/>
                </c:ext>
              </c:extLst>
            </c:dLbl>
            <c:dLbl>
              <c:idx val="31"/>
              <c:delete val="1"/>
              <c:extLst>
                <c:ext xmlns:c15="http://schemas.microsoft.com/office/drawing/2012/chart" uri="{CE6537A1-D6FC-4f65-9D91-7224C49458BB}"/>
                <c:ext xmlns:c16="http://schemas.microsoft.com/office/drawing/2014/chart" uri="{C3380CC4-5D6E-409C-BE32-E72D297353CC}">
                  <c16:uniqueId val="{00000178-B6C6-4225-8333-82C6368D3EFF}"/>
                </c:ext>
              </c:extLst>
            </c:dLbl>
            <c:dLbl>
              <c:idx val="32"/>
              <c:delete val="1"/>
              <c:extLst>
                <c:ext xmlns:c15="http://schemas.microsoft.com/office/drawing/2012/chart" uri="{CE6537A1-D6FC-4f65-9D91-7224C49458BB}"/>
                <c:ext xmlns:c16="http://schemas.microsoft.com/office/drawing/2014/chart" uri="{C3380CC4-5D6E-409C-BE32-E72D297353CC}">
                  <c16:uniqueId val="{00000179-B6C6-4225-8333-82C6368D3EFF}"/>
                </c:ext>
              </c:extLst>
            </c:dLbl>
            <c:dLbl>
              <c:idx val="33"/>
              <c:delete val="1"/>
              <c:extLst>
                <c:ext xmlns:c15="http://schemas.microsoft.com/office/drawing/2012/chart" uri="{CE6537A1-D6FC-4f65-9D91-7224C49458BB}"/>
                <c:ext xmlns:c16="http://schemas.microsoft.com/office/drawing/2014/chart" uri="{C3380CC4-5D6E-409C-BE32-E72D297353CC}">
                  <c16:uniqueId val="{0000017A-B6C6-4225-8333-82C6368D3EFF}"/>
                </c:ext>
              </c:extLst>
            </c:dLbl>
            <c:dLbl>
              <c:idx val="34"/>
              <c:delete val="1"/>
              <c:extLst>
                <c:ext xmlns:c15="http://schemas.microsoft.com/office/drawing/2012/chart" uri="{CE6537A1-D6FC-4f65-9D91-7224C49458BB}"/>
                <c:ext xmlns:c16="http://schemas.microsoft.com/office/drawing/2014/chart" uri="{C3380CC4-5D6E-409C-BE32-E72D297353CC}">
                  <c16:uniqueId val="{0000017B-B6C6-4225-8333-82C6368D3EFF}"/>
                </c:ext>
              </c:extLst>
            </c:dLbl>
            <c:dLbl>
              <c:idx val="35"/>
              <c:delete val="1"/>
              <c:extLst>
                <c:ext xmlns:c15="http://schemas.microsoft.com/office/drawing/2012/chart" uri="{CE6537A1-D6FC-4f65-9D91-7224C49458BB}"/>
                <c:ext xmlns:c16="http://schemas.microsoft.com/office/drawing/2014/chart" uri="{C3380CC4-5D6E-409C-BE32-E72D297353CC}">
                  <c16:uniqueId val="{0000017C-B6C6-4225-8333-82C6368D3EFF}"/>
                </c:ext>
              </c:extLst>
            </c:dLbl>
            <c:dLbl>
              <c:idx val="36"/>
              <c:delete val="1"/>
              <c:extLst>
                <c:ext xmlns:c15="http://schemas.microsoft.com/office/drawing/2012/chart" uri="{CE6537A1-D6FC-4f65-9D91-7224C49458BB}"/>
                <c:ext xmlns:c16="http://schemas.microsoft.com/office/drawing/2014/chart" uri="{C3380CC4-5D6E-409C-BE32-E72D297353CC}">
                  <c16:uniqueId val="{0000017D-B6C6-4225-8333-82C6368D3EFF}"/>
                </c:ext>
              </c:extLst>
            </c:dLbl>
            <c:dLbl>
              <c:idx val="37"/>
              <c:delete val="1"/>
              <c:extLst>
                <c:ext xmlns:c15="http://schemas.microsoft.com/office/drawing/2012/chart" uri="{CE6537A1-D6FC-4f65-9D91-7224C49458BB}"/>
                <c:ext xmlns:c16="http://schemas.microsoft.com/office/drawing/2014/chart" uri="{C3380CC4-5D6E-409C-BE32-E72D297353CC}">
                  <c16:uniqueId val="{0000017E-B6C6-4225-8333-82C6368D3EFF}"/>
                </c:ext>
              </c:extLst>
            </c:dLbl>
            <c:dLbl>
              <c:idx val="38"/>
              <c:delete val="1"/>
              <c:extLst>
                <c:ext xmlns:c15="http://schemas.microsoft.com/office/drawing/2012/chart" uri="{CE6537A1-D6FC-4f65-9D91-7224C49458BB}"/>
                <c:ext xmlns:c16="http://schemas.microsoft.com/office/drawing/2014/chart" uri="{C3380CC4-5D6E-409C-BE32-E72D297353CC}">
                  <c16:uniqueId val="{0000017F-B6C6-4225-8333-82C6368D3EFF}"/>
                </c:ext>
              </c:extLst>
            </c:dLbl>
            <c:dLbl>
              <c:idx val="39"/>
              <c:delete val="1"/>
              <c:extLst>
                <c:ext xmlns:c15="http://schemas.microsoft.com/office/drawing/2012/chart" uri="{CE6537A1-D6FC-4f65-9D91-7224C49458BB}"/>
                <c:ext xmlns:c16="http://schemas.microsoft.com/office/drawing/2014/chart" uri="{C3380CC4-5D6E-409C-BE32-E72D297353CC}">
                  <c16:uniqueId val="{00000180-B6C6-4225-8333-82C6368D3EFF}"/>
                </c:ext>
              </c:extLst>
            </c:dLbl>
            <c:dLbl>
              <c:idx val="40"/>
              <c:delete val="1"/>
              <c:extLst>
                <c:ext xmlns:c15="http://schemas.microsoft.com/office/drawing/2012/chart" uri="{CE6537A1-D6FC-4f65-9D91-7224C49458BB}"/>
                <c:ext xmlns:c16="http://schemas.microsoft.com/office/drawing/2014/chart" uri="{C3380CC4-5D6E-409C-BE32-E72D297353CC}">
                  <c16:uniqueId val="{00000181-B6C6-4225-8333-82C6368D3EFF}"/>
                </c:ext>
              </c:extLst>
            </c:dLbl>
            <c:dLbl>
              <c:idx val="41"/>
              <c:delete val="1"/>
              <c:extLst>
                <c:ext xmlns:c15="http://schemas.microsoft.com/office/drawing/2012/chart" uri="{CE6537A1-D6FC-4f65-9D91-7224C49458BB}"/>
                <c:ext xmlns:c16="http://schemas.microsoft.com/office/drawing/2014/chart" uri="{C3380CC4-5D6E-409C-BE32-E72D297353CC}">
                  <c16:uniqueId val="{00000182-B6C6-4225-8333-82C6368D3EFF}"/>
                </c:ext>
              </c:extLst>
            </c:dLbl>
            <c:dLbl>
              <c:idx val="42"/>
              <c:delete val="1"/>
              <c:extLst>
                <c:ext xmlns:c15="http://schemas.microsoft.com/office/drawing/2012/chart" uri="{CE6537A1-D6FC-4f65-9D91-7224C49458BB}"/>
                <c:ext xmlns:c16="http://schemas.microsoft.com/office/drawing/2014/chart" uri="{C3380CC4-5D6E-409C-BE32-E72D297353CC}">
                  <c16:uniqueId val="{00000183-B6C6-4225-8333-82C6368D3EFF}"/>
                </c:ext>
              </c:extLst>
            </c:dLbl>
            <c:dLbl>
              <c:idx val="43"/>
              <c:delete val="1"/>
              <c:extLst>
                <c:ext xmlns:c15="http://schemas.microsoft.com/office/drawing/2012/chart" uri="{CE6537A1-D6FC-4f65-9D91-7224C49458BB}"/>
                <c:ext xmlns:c16="http://schemas.microsoft.com/office/drawing/2014/chart" uri="{C3380CC4-5D6E-409C-BE32-E72D297353CC}">
                  <c16:uniqueId val="{00000184-B6C6-4225-8333-82C6368D3EFF}"/>
                </c:ext>
              </c:extLst>
            </c:dLbl>
            <c:dLbl>
              <c:idx val="44"/>
              <c:delete val="1"/>
              <c:extLst>
                <c:ext xmlns:c15="http://schemas.microsoft.com/office/drawing/2012/chart" uri="{CE6537A1-D6FC-4f65-9D91-7224C49458BB}"/>
                <c:ext xmlns:c16="http://schemas.microsoft.com/office/drawing/2014/chart" uri="{C3380CC4-5D6E-409C-BE32-E72D297353CC}">
                  <c16:uniqueId val="{00000185-B6C6-4225-8333-82C6368D3EFF}"/>
                </c:ext>
              </c:extLst>
            </c:dLbl>
            <c:dLbl>
              <c:idx val="45"/>
              <c:delete val="1"/>
              <c:extLst>
                <c:ext xmlns:c15="http://schemas.microsoft.com/office/drawing/2012/chart" uri="{CE6537A1-D6FC-4f65-9D91-7224C49458BB}"/>
                <c:ext xmlns:c16="http://schemas.microsoft.com/office/drawing/2014/chart" uri="{C3380CC4-5D6E-409C-BE32-E72D297353CC}">
                  <c16:uniqueId val="{00000186-B6C6-4225-8333-82C6368D3EFF}"/>
                </c:ext>
              </c:extLst>
            </c:dLbl>
            <c:dLbl>
              <c:idx val="46"/>
              <c:delete val="1"/>
              <c:extLst>
                <c:ext xmlns:c15="http://schemas.microsoft.com/office/drawing/2012/chart" uri="{CE6537A1-D6FC-4f65-9D91-7224C49458BB}"/>
                <c:ext xmlns:c16="http://schemas.microsoft.com/office/drawing/2014/chart" uri="{C3380CC4-5D6E-409C-BE32-E72D297353CC}">
                  <c16:uniqueId val="{00000187-B6C6-4225-8333-82C6368D3EFF}"/>
                </c:ext>
              </c:extLst>
            </c:dLbl>
            <c:dLbl>
              <c:idx val="47"/>
              <c:delete val="1"/>
              <c:extLst>
                <c:ext xmlns:c15="http://schemas.microsoft.com/office/drawing/2012/chart" uri="{CE6537A1-D6FC-4f65-9D91-7224C49458BB}"/>
                <c:ext xmlns:c16="http://schemas.microsoft.com/office/drawing/2014/chart" uri="{C3380CC4-5D6E-409C-BE32-E72D297353CC}">
                  <c16:uniqueId val="{00000188-B6C6-4225-8333-82C6368D3EFF}"/>
                </c:ext>
              </c:extLst>
            </c:dLbl>
            <c:dLbl>
              <c:idx val="48"/>
              <c:delete val="1"/>
              <c:extLst>
                <c:ext xmlns:c15="http://schemas.microsoft.com/office/drawing/2012/chart" uri="{CE6537A1-D6FC-4f65-9D91-7224C49458BB}"/>
                <c:ext xmlns:c16="http://schemas.microsoft.com/office/drawing/2014/chart" uri="{C3380CC4-5D6E-409C-BE32-E72D297353CC}">
                  <c16:uniqueId val="{00000189-B6C6-4225-8333-82C6368D3EFF}"/>
                </c:ext>
              </c:extLst>
            </c:dLbl>
            <c:dLbl>
              <c:idx val="49"/>
              <c:delete val="1"/>
              <c:extLst>
                <c:ext xmlns:c15="http://schemas.microsoft.com/office/drawing/2012/chart" uri="{CE6537A1-D6FC-4f65-9D91-7224C49458BB}"/>
                <c:ext xmlns:c16="http://schemas.microsoft.com/office/drawing/2014/chart" uri="{C3380CC4-5D6E-409C-BE32-E72D297353CC}">
                  <c16:uniqueId val="{0000018A-B6C6-4225-8333-82C6368D3EFF}"/>
                </c:ext>
              </c:extLst>
            </c:dLbl>
            <c:dLbl>
              <c:idx val="50"/>
              <c:delete val="1"/>
              <c:extLst>
                <c:ext xmlns:c15="http://schemas.microsoft.com/office/drawing/2012/chart" uri="{CE6537A1-D6FC-4f65-9D91-7224C49458BB}"/>
                <c:ext xmlns:c16="http://schemas.microsoft.com/office/drawing/2014/chart" uri="{C3380CC4-5D6E-409C-BE32-E72D297353CC}">
                  <c16:uniqueId val="{0000018B-B6C6-4225-8333-82C6368D3EFF}"/>
                </c:ext>
              </c:extLst>
            </c:dLbl>
            <c:dLbl>
              <c:idx val="51"/>
              <c:delete val="1"/>
              <c:extLst>
                <c:ext xmlns:c15="http://schemas.microsoft.com/office/drawing/2012/chart" uri="{CE6537A1-D6FC-4f65-9D91-7224C49458BB}"/>
                <c:ext xmlns:c16="http://schemas.microsoft.com/office/drawing/2014/chart" uri="{C3380CC4-5D6E-409C-BE32-E72D297353CC}">
                  <c16:uniqueId val="{0000018C-B6C6-4225-8333-82C6368D3EFF}"/>
                </c:ext>
              </c:extLst>
            </c:dLbl>
            <c:dLbl>
              <c:idx val="52"/>
              <c:delete val="1"/>
              <c:extLst>
                <c:ext xmlns:c15="http://schemas.microsoft.com/office/drawing/2012/chart" uri="{CE6537A1-D6FC-4f65-9D91-7224C49458BB}"/>
                <c:ext xmlns:c16="http://schemas.microsoft.com/office/drawing/2014/chart" uri="{C3380CC4-5D6E-409C-BE32-E72D297353CC}">
                  <c16:uniqueId val="{0000018D-B6C6-4225-8333-82C6368D3EFF}"/>
                </c:ext>
              </c:extLst>
            </c:dLbl>
            <c:dLbl>
              <c:idx val="53"/>
              <c:delete val="1"/>
              <c:extLst>
                <c:ext xmlns:c15="http://schemas.microsoft.com/office/drawing/2012/chart" uri="{CE6537A1-D6FC-4f65-9D91-7224C49458BB}"/>
                <c:ext xmlns:c16="http://schemas.microsoft.com/office/drawing/2014/chart" uri="{C3380CC4-5D6E-409C-BE32-E72D297353CC}">
                  <c16:uniqueId val="{0000018E-B6C6-4225-8333-82C6368D3EFF}"/>
                </c:ext>
              </c:extLst>
            </c:dLbl>
            <c:dLbl>
              <c:idx val="54"/>
              <c:delete val="1"/>
              <c:extLst>
                <c:ext xmlns:c15="http://schemas.microsoft.com/office/drawing/2012/chart" uri="{CE6537A1-D6FC-4f65-9D91-7224C49458BB}"/>
                <c:ext xmlns:c16="http://schemas.microsoft.com/office/drawing/2014/chart" uri="{C3380CC4-5D6E-409C-BE32-E72D297353CC}">
                  <c16:uniqueId val="{0000018F-B6C6-4225-8333-82C6368D3EFF}"/>
                </c:ext>
              </c:extLst>
            </c:dLbl>
            <c:dLbl>
              <c:idx val="55"/>
              <c:delete val="1"/>
              <c:extLst>
                <c:ext xmlns:c15="http://schemas.microsoft.com/office/drawing/2012/chart" uri="{CE6537A1-D6FC-4f65-9D91-7224C49458BB}"/>
                <c:ext xmlns:c16="http://schemas.microsoft.com/office/drawing/2014/chart" uri="{C3380CC4-5D6E-409C-BE32-E72D297353CC}">
                  <c16:uniqueId val="{00000190-B6C6-4225-8333-82C6368D3EFF}"/>
                </c:ext>
              </c:extLst>
            </c:dLbl>
            <c:dLbl>
              <c:idx val="56"/>
              <c:delete val="1"/>
              <c:extLst>
                <c:ext xmlns:c15="http://schemas.microsoft.com/office/drawing/2012/chart" uri="{CE6537A1-D6FC-4f65-9D91-7224C49458BB}">
                  <c15:layout>
                    <c:manualLayout>
                      <c:w val="6.0621316216919338E-2"/>
                      <c:h val="3.9364853313531935E-2"/>
                    </c:manualLayout>
                  </c15:layout>
                </c:ext>
                <c:ext xmlns:c16="http://schemas.microsoft.com/office/drawing/2014/chart" uri="{C3380CC4-5D6E-409C-BE32-E72D297353CC}">
                  <c16:uniqueId val="{00000191-B6C6-4225-8333-82C6368D3EFF}"/>
                </c:ext>
              </c:extLst>
            </c:dLbl>
            <c:dLbl>
              <c:idx val="57"/>
              <c:delete val="1"/>
              <c:extLst>
                <c:ext xmlns:c15="http://schemas.microsoft.com/office/drawing/2012/chart" uri="{CE6537A1-D6FC-4f65-9D91-7224C49458BB}"/>
                <c:ext xmlns:c16="http://schemas.microsoft.com/office/drawing/2014/chart" uri="{C3380CC4-5D6E-409C-BE32-E72D297353CC}">
                  <c16:uniqueId val="{00000192-B6C6-4225-8333-82C6368D3EFF}"/>
                </c:ext>
              </c:extLst>
            </c:dLbl>
            <c:dLbl>
              <c:idx val="58"/>
              <c:delete val="1"/>
              <c:extLst>
                <c:ext xmlns:c15="http://schemas.microsoft.com/office/drawing/2012/chart" uri="{CE6537A1-D6FC-4f65-9D91-7224C49458BB}"/>
                <c:ext xmlns:c16="http://schemas.microsoft.com/office/drawing/2014/chart" uri="{C3380CC4-5D6E-409C-BE32-E72D297353CC}">
                  <c16:uniqueId val="{00000193-B6C6-4225-8333-82C6368D3EFF}"/>
                </c:ext>
              </c:extLst>
            </c:dLbl>
            <c:dLbl>
              <c:idx val="59"/>
              <c:delete val="1"/>
              <c:extLst>
                <c:ext xmlns:c15="http://schemas.microsoft.com/office/drawing/2012/chart" uri="{CE6537A1-D6FC-4f65-9D91-7224C49458BB}"/>
                <c:ext xmlns:c16="http://schemas.microsoft.com/office/drawing/2014/chart" uri="{C3380CC4-5D6E-409C-BE32-E72D297353CC}">
                  <c16:uniqueId val="{00000194-B6C6-4225-8333-82C6368D3EFF}"/>
                </c:ext>
              </c:extLst>
            </c:dLbl>
            <c:dLbl>
              <c:idx val="60"/>
              <c:delete val="1"/>
              <c:extLst>
                <c:ext xmlns:c15="http://schemas.microsoft.com/office/drawing/2012/chart" uri="{CE6537A1-D6FC-4f65-9D91-7224C49458BB}"/>
                <c:ext xmlns:c16="http://schemas.microsoft.com/office/drawing/2014/chart" uri="{C3380CC4-5D6E-409C-BE32-E72D297353CC}">
                  <c16:uniqueId val="{00000195-B6C6-4225-8333-82C6368D3EFF}"/>
                </c:ext>
              </c:extLst>
            </c:dLbl>
            <c:dLbl>
              <c:idx val="61"/>
              <c:delete val="1"/>
              <c:extLst>
                <c:ext xmlns:c15="http://schemas.microsoft.com/office/drawing/2012/chart" uri="{CE6537A1-D6FC-4f65-9D91-7224C49458BB}"/>
                <c:ext xmlns:c16="http://schemas.microsoft.com/office/drawing/2014/chart" uri="{C3380CC4-5D6E-409C-BE32-E72D297353CC}">
                  <c16:uniqueId val="{00000196-B6C6-4225-8333-82C6368D3EFF}"/>
                </c:ext>
              </c:extLst>
            </c:dLbl>
            <c:dLbl>
              <c:idx val="62"/>
              <c:delete val="1"/>
              <c:extLst>
                <c:ext xmlns:c15="http://schemas.microsoft.com/office/drawing/2012/chart" uri="{CE6537A1-D6FC-4f65-9D91-7224C49458BB}"/>
                <c:ext xmlns:c16="http://schemas.microsoft.com/office/drawing/2014/chart" uri="{C3380CC4-5D6E-409C-BE32-E72D297353CC}">
                  <c16:uniqueId val="{00000197-B6C6-4225-8333-82C6368D3EFF}"/>
                </c:ext>
              </c:extLst>
            </c:dLbl>
            <c:dLbl>
              <c:idx val="63"/>
              <c:delete val="1"/>
              <c:extLst>
                <c:ext xmlns:c15="http://schemas.microsoft.com/office/drawing/2012/chart" uri="{CE6537A1-D6FC-4f65-9D91-7224C49458BB}"/>
                <c:ext xmlns:c16="http://schemas.microsoft.com/office/drawing/2014/chart" uri="{C3380CC4-5D6E-409C-BE32-E72D297353CC}">
                  <c16:uniqueId val="{00000198-B6C6-4225-8333-82C6368D3EFF}"/>
                </c:ext>
              </c:extLst>
            </c:dLbl>
            <c:dLbl>
              <c:idx val="64"/>
              <c:delete val="1"/>
              <c:extLst>
                <c:ext xmlns:c15="http://schemas.microsoft.com/office/drawing/2012/chart" uri="{CE6537A1-D6FC-4f65-9D91-7224C49458BB}"/>
                <c:ext xmlns:c16="http://schemas.microsoft.com/office/drawing/2014/chart" uri="{C3380CC4-5D6E-409C-BE32-E72D297353CC}">
                  <c16:uniqueId val="{00000199-B6C6-4225-8333-82C6368D3EFF}"/>
                </c:ext>
              </c:extLst>
            </c:dLbl>
            <c:dLbl>
              <c:idx val="65"/>
              <c:delete val="1"/>
              <c:extLst>
                <c:ext xmlns:c15="http://schemas.microsoft.com/office/drawing/2012/chart" uri="{CE6537A1-D6FC-4f65-9D91-7224C49458BB}"/>
                <c:ext xmlns:c16="http://schemas.microsoft.com/office/drawing/2014/chart" uri="{C3380CC4-5D6E-409C-BE32-E72D297353CC}">
                  <c16:uniqueId val="{0000019A-B6C6-4225-8333-82C6368D3EFF}"/>
                </c:ext>
              </c:extLst>
            </c:dLbl>
            <c:dLbl>
              <c:idx val="66"/>
              <c:delete val="1"/>
              <c:extLst>
                <c:ext xmlns:c15="http://schemas.microsoft.com/office/drawing/2012/chart" uri="{CE6537A1-D6FC-4f65-9D91-7224C49458BB}"/>
                <c:ext xmlns:c16="http://schemas.microsoft.com/office/drawing/2014/chart" uri="{C3380CC4-5D6E-409C-BE32-E72D297353CC}">
                  <c16:uniqueId val="{0000019B-B6C6-4225-8333-82C6368D3EFF}"/>
                </c:ext>
              </c:extLst>
            </c:dLbl>
            <c:dLbl>
              <c:idx val="67"/>
              <c:delete val="1"/>
              <c:extLst>
                <c:ext xmlns:c15="http://schemas.microsoft.com/office/drawing/2012/chart" uri="{CE6537A1-D6FC-4f65-9D91-7224C49458BB}"/>
                <c:ext xmlns:c16="http://schemas.microsoft.com/office/drawing/2014/chart" uri="{C3380CC4-5D6E-409C-BE32-E72D297353CC}">
                  <c16:uniqueId val="{0000019C-B6C6-4225-8333-82C6368D3EFF}"/>
                </c:ext>
              </c:extLst>
            </c:dLbl>
            <c:dLbl>
              <c:idx val="68"/>
              <c:delete val="1"/>
              <c:extLst>
                <c:ext xmlns:c15="http://schemas.microsoft.com/office/drawing/2012/chart" uri="{CE6537A1-D6FC-4f65-9D91-7224C49458BB}"/>
                <c:ext xmlns:c16="http://schemas.microsoft.com/office/drawing/2014/chart" uri="{C3380CC4-5D6E-409C-BE32-E72D297353CC}">
                  <c16:uniqueId val="{0000019D-B6C6-4225-8333-82C6368D3EFF}"/>
                </c:ext>
              </c:extLst>
            </c:dLbl>
            <c:dLbl>
              <c:idx val="69"/>
              <c:delete val="1"/>
              <c:extLst>
                <c:ext xmlns:c15="http://schemas.microsoft.com/office/drawing/2012/chart" uri="{CE6537A1-D6FC-4f65-9D91-7224C49458BB}"/>
                <c:ext xmlns:c16="http://schemas.microsoft.com/office/drawing/2014/chart" uri="{C3380CC4-5D6E-409C-BE32-E72D297353CC}">
                  <c16:uniqueId val="{0000019E-B6C6-4225-8333-82C6368D3EFF}"/>
                </c:ext>
              </c:extLst>
            </c:dLbl>
            <c:dLbl>
              <c:idx val="70"/>
              <c:delete val="1"/>
              <c:extLst>
                <c:ext xmlns:c15="http://schemas.microsoft.com/office/drawing/2012/chart" uri="{CE6537A1-D6FC-4f65-9D91-7224C49458BB}"/>
                <c:ext xmlns:c16="http://schemas.microsoft.com/office/drawing/2014/chart" uri="{C3380CC4-5D6E-409C-BE32-E72D297353CC}">
                  <c16:uniqueId val="{0000019F-B6C6-4225-8333-82C6368D3EFF}"/>
                </c:ext>
              </c:extLst>
            </c:dLbl>
            <c:dLbl>
              <c:idx val="71"/>
              <c:delete val="1"/>
              <c:extLst>
                <c:ext xmlns:c15="http://schemas.microsoft.com/office/drawing/2012/chart" uri="{CE6537A1-D6FC-4f65-9D91-7224C49458BB}"/>
                <c:ext xmlns:c16="http://schemas.microsoft.com/office/drawing/2014/chart" uri="{C3380CC4-5D6E-409C-BE32-E72D297353CC}">
                  <c16:uniqueId val="{000001A0-B6C6-4225-8333-82C6368D3EFF}"/>
                </c:ext>
              </c:extLst>
            </c:dLbl>
            <c:dLbl>
              <c:idx val="72"/>
              <c:delete val="1"/>
              <c:extLst>
                <c:ext xmlns:c15="http://schemas.microsoft.com/office/drawing/2012/chart" uri="{CE6537A1-D6FC-4f65-9D91-7224C49458BB}"/>
                <c:ext xmlns:c16="http://schemas.microsoft.com/office/drawing/2014/chart" uri="{C3380CC4-5D6E-409C-BE32-E72D297353CC}">
                  <c16:uniqueId val="{000001A1-B6C6-4225-8333-82C6368D3EFF}"/>
                </c:ext>
              </c:extLst>
            </c:dLbl>
            <c:dLbl>
              <c:idx val="73"/>
              <c:delete val="1"/>
              <c:extLst>
                <c:ext xmlns:c15="http://schemas.microsoft.com/office/drawing/2012/chart" uri="{CE6537A1-D6FC-4f65-9D91-7224C49458BB}"/>
                <c:ext xmlns:c16="http://schemas.microsoft.com/office/drawing/2014/chart" uri="{C3380CC4-5D6E-409C-BE32-E72D297353CC}">
                  <c16:uniqueId val="{000001A2-B6C6-4225-8333-82C6368D3EFF}"/>
                </c:ext>
              </c:extLst>
            </c:dLbl>
            <c:dLbl>
              <c:idx val="74"/>
              <c:delete val="1"/>
              <c:extLst>
                <c:ext xmlns:c15="http://schemas.microsoft.com/office/drawing/2012/chart" uri="{CE6537A1-D6FC-4f65-9D91-7224C49458BB}"/>
                <c:ext xmlns:c16="http://schemas.microsoft.com/office/drawing/2014/chart" uri="{C3380CC4-5D6E-409C-BE32-E72D297353CC}">
                  <c16:uniqueId val="{000001A3-B6C6-4225-8333-82C6368D3EFF}"/>
                </c:ext>
              </c:extLst>
            </c:dLbl>
            <c:dLbl>
              <c:idx val="75"/>
              <c:delete val="1"/>
              <c:extLst>
                <c:ext xmlns:c15="http://schemas.microsoft.com/office/drawing/2012/chart" uri="{CE6537A1-D6FC-4f65-9D91-7224C49458BB}"/>
                <c:ext xmlns:c16="http://schemas.microsoft.com/office/drawing/2014/chart" uri="{C3380CC4-5D6E-409C-BE32-E72D297353CC}">
                  <c16:uniqueId val="{000001A4-B6C6-4225-8333-82C6368D3EFF}"/>
                </c:ext>
              </c:extLst>
            </c:dLbl>
            <c:dLbl>
              <c:idx val="76"/>
              <c:delete val="1"/>
              <c:extLst>
                <c:ext xmlns:c15="http://schemas.microsoft.com/office/drawing/2012/chart" uri="{CE6537A1-D6FC-4f65-9D91-7224C49458BB}"/>
                <c:ext xmlns:c16="http://schemas.microsoft.com/office/drawing/2014/chart" uri="{C3380CC4-5D6E-409C-BE32-E72D297353CC}">
                  <c16:uniqueId val="{000001A5-B6C6-4225-8333-82C6368D3EFF}"/>
                </c:ext>
              </c:extLst>
            </c:dLbl>
            <c:dLbl>
              <c:idx val="77"/>
              <c:delete val="1"/>
              <c:extLst>
                <c:ext xmlns:c15="http://schemas.microsoft.com/office/drawing/2012/chart" uri="{CE6537A1-D6FC-4f65-9D91-7224C49458BB}"/>
                <c:ext xmlns:c16="http://schemas.microsoft.com/office/drawing/2014/chart" uri="{C3380CC4-5D6E-409C-BE32-E72D297353CC}">
                  <c16:uniqueId val="{000001A6-B6C6-4225-8333-82C6368D3EFF}"/>
                </c:ext>
              </c:extLst>
            </c:dLbl>
            <c:dLbl>
              <c:idx val="78"/>
              <c:delete val="1"/>
              <c:extLst>
                <c:ext xmlns:c15="http://schemas.microsoft.com/office/drawing/2012/chart" uri="{CE6537A1-D6FC-4f65-9D91-7224C49458BB}"/>
                <c:ext xmlns:c16="http://schemas.microsoft.com/office/drawing/2014/chart" uri="{C3380CC4-5D6E-409C-BE32-E72D297353CC}">
                  <c16:uniqueId val="{000001A7-B6C6-4225-8333-82C6368D3EFF}"/>
                </c:ext>
              </c:extLst>
            </c:dLbl>
            <c:dLbl>
              <c:idx val="79"/>
              <c:delete val="1"/>
              <c:extLst>
                <c:ext xmlns:c15="http://schemas.microsoft.com/office/drawing/2012/chart" uri="{CE6537A1-D6FC-4f65-9D91-7224C49458BB}"/>
                <c:ext xmlns:c16="http://schemas.microsoft.com/office/drawing/2014/chart" uri="{C3380CC4-5D6E-409C-BE32-E72D297353CC}">
                  <c16:uniqueId val="{000001A8-B6C6-4225-8333-82C6368D3EFF}"/>
                </c:ext>
              </c:extLst>
            </c:dLbl>
            <c:dLbl>
              <c:idx val="80"/>
              <c:delete val="1"/>
              <c:extLst>
                <c:ext xmlns:c15="http://schemas.microsoft.com/office/drawing/2012/chart" uri="{CE6537A1-D6FC-4f65-9D91-7224C49458BB}"/>
                <c:ext xmlns:c16="http://schemas.microsoft.com/office/drawing/2014/chart" uri="{C3380CC4-5D6E-409C-BE32-E72D297353CC}">
                  <c16:uniqueId val="{000001A9-B6C6-4225-8333-82C6368D3EFF}"/>
                </c:ext>
              </c:extLst>
            </c:dLbl>
            <c:dLbl>
              <c:idx val="81"/>
              <c:delete val="1"/>
              <c:extLst>
                <c:ext xmlns:c15="http://schemas.microsoft.com/office/drawing/2012/chart" uri="{CE6537A1-D6FC-4f65-9D91-7224C49458BB}"/>
                <c:ext xmlns:c16="http://schemas.microsoft.com/office/drawing/2014/chart" uri="{C3380CC4-5D6E-409C-BE32-E72D297353CC}">
                  <c16:uniqueId val="{000001AA-B6C6-4225-8333-82C6368D3EFF}"/>
                </c:ext>
              </c:extLst>
            </c:dLbl>
            <c:dLbl>
              <c:idx val="82"/>
              <c:delete val="1"/>
              <c:extLst>
                <c:ext xmlns:c15="http://schemas.microsoft.com/office/drawing/2012/chart" uri="{CE6537A1-D6FC-4f65-9D91-7224C49458BB}"/>
                <c:ext xmlns:c16="http://schemas.microsoft.com/office/drawing/2014/chart" uri="{C3380CC4-5D6E-409C-BE32-E72D297353CC}">
                  <c16:uniqueId val="{000001AB-B6C6-4225-8333-82C6368D3EFF}"/>
                </c:ext>
              </c:extLst>
            </c:dLbl>
            <c:dLbl>
              <c:idx val="83"/>
              <c:delete val="1"/>
              <c:extLst>
                <c:ext xmlns:c15="http://schemas.microsoft.com/office/drawing/2012/chart" uri="{CE6537A1-D6FC-4f65-9D91-7224C49458BB}"/>
                <c:ext xmlns:c16="http://schemas.microsoft.com/office/drawing/2014/chart" uri="{C3380CC4-5D6E-409C-BE32-E72D297353CC}">
                  <c16:uniqueId val="{000001AC-B6C6-4225-8333-82C6368D3EFF}"/>
                </c:ext>
              </c:extLst>
            </c:dLbl>
            <c:dLbl>
              <c:idx val="84"/>
              <c:delete val="1"/>
              <c:extLst>
                <c:ext xmlns:c15="http://schemas.microsoft.com/office/drawing/2012/chart" uri="{CE6537A1-D6FC-4f65-9D91-7224C49458BB}"/>
                <c:ext xmlns:c16="http://schemas.microsoft.com/office/drawing/2014/chart" uri="{C3380CC4-5D6E-409C-BE32-E72D297353CC}">
                  <c16:uniqueId val="{000001AD-B6C6-4225-8333-82C6368D3EFF}"/>
                </c:ext>
              </c:extLst>
            </c:dLbl>
            <c:dLbl>
              <c:idx val="85"/>
              <c:delete val="1"/>
              <c:extLst>
                <c:ext xmlns:c15="http://schemas.microsoft.com/office/drawing/2012/chart" uri="{CE6537A1-D6FC-4f65-9D91-7224C49458BB}"/>
                <c:ext xmlns:c16="http://schemas.microsoft.com/office/drawing/2014/chart" uri="{C3380CC4-5D6E-409C-BE32-E72D297353CC}">
                  <c16:uniqueId val="{000001AE-B6C6-4225-8333-82C6368D3EFF}"/>
                </c:ext>
              </c:extLst>
            </c:dLbl>
            <c:dLbl>
              <c:idx val="86"/>
              <c:delete val="1"/>
              <c:extLst>
                <c:ext xmlns:c15="http://schemas.microsoft.com/office/drawing/2012/chart" uri="{CE6537A1-D6FC-4f65-9D91-7224C49458BB}"/>
                <c:ext xmlns:c16="http://schemas.microsoft.com/office/drawing/2014/chart" uri="{C3380CC4-5D6E-409C-BE32-E72D297353CC}">
                  <c16:uniqueId val="{000001AF-B6C6-4225-8333-82C6368D3EFF}"/>
                </c:ext>
              </c:extLst>
            </c:dLbl>
            <c:dLbl>
              <c:idx val="87"/>
              <c:delete val="1"/>
              <c:extLst>
                <c:ext xmlns:c15="http://schemas.microsoft.com/office/drawing/2012/chart" uri="{CE6537A1-D6FC-4f65-9D91-7224C49458BB}"/>
                <c:ext xmlns:c16="http://schemas.microsoft.com/office/drawing/2014/chart" uri="{C3380CC4-5D6E-409C-BE32-E72D297353CC}">
                  <c16:uniqueId val="{000001B0-B6C6-4225-8333-82C6368D3EFF}"/>
                </c:ext>
              </c:extLst>
            </c:dLbl>
            <c:dLbl>
              <c:idx val="88"/>
              <c:delete val="1"/>
              <c:extLst>
                <c:ext xmlns:c15="http://schemas.microsoft.com/office/drawing/2012/chart" uri="{CE6537A1-D6FC-4f65-9D91-7224C49458BB}"/>
                <c:ext xmlns:c16="http://schemas.microsoft.com/office/drawing/2014/chart" uri="{C3380CC4-5D6E-409C-BE32-E72D297353CC}">
                  <c16:uniqueId val="{000001B1-B6C6-4225-8333-82C6368D3EFF}"/>
                </c:ext>
              </c:extLst>
            </c:dLbl>
            <c:dLbl>
              <c:idx val="89"/>
              <c:delete val="1"/>
              <c:extLst>
                <c:ext xmlns:c15="http://schemas.microsoft.com/office/drawing/2012/chart" uri="{CE6537A1-D6FC-4f65-9D91-7224C49458BB}"/>
                <c:ext xmlns:c16="http://schemas.microsoft.com/office/drawing/2014/chart" uri="{C3380CC4-5D6E-409C-BE32-E72D297353CC}">
                  <c16:uniqueId val="{000001B2-B6C6-4225-8333-82C6368D3EFF}"/>
                </c:ext>
              </c:extLst>
            </c:dLbl>
            <c:dLbl>
              <c:idx val="90"/>
              <c:delete val="1"/>
              <c:extLst>
                <c:ext xmlns:c15="http://schemas.microsoft.com/office/drawing/2012/chart" uri="{CE6537A1-D6FC-4f65-9D91-7224C49458BB}"/>
                <c:ext xmlns:c16="http://schemas.microsoft.com/office/drawing/2014/chart" uri="{C3380CC4-5D6E-409C-BE32-E72D297353CC}">
                  <c16:uniqueId val="{000001B3-B6C6-4225-8333-82C6368D3EFF}"/>
                </c:ext>
              </c:extLst>
            </c:dLbl>
            <c:dLbl>
              <c:idx val="91"/>
              <c:delete val="1"/>
              <c:extLst>
                <c:ext xmlns:c15="http://schemas.microsoft.com/office/drawing/2012/chart" uri="{CE6537A1-D6FC-4f65-9D91-7224C49458BB}"/>
                <c:ext xmlns:c16="http://schemas.microsoft.com/office/drawing/2014/chart" uri="{C3380CC4-5D6E-409C-BE32-E72D297353CC}">
                  <c16:uniqueId val="{000001B4-B6C6-4225-8333-82C6368D3EFF}"/>
                </c:ext>
              </c:extLst>
            </c:dLbl>
            <c:dLbl>
              <c:idx val="92"/>
              <c:delete val="1"/>
              <c:extLst>
                <c:ext xmlns:c15="http://schemas.microsoft.com/office/drawing/2012/chart" uri="{CE6537A1-D6FC-4f65-9D91-7224C49458BB}"/>
                <c:ext xmlns:c16="http://schemas.microsoft.com/office/drawing/2014/chart" uri="{C3380CC4-5D6E-409C-BE32-E72D297353CC}">
                  <c16:uniqueId val="{000001B5-B6C6-4225-8333-82C6368D3EFF}"/>
                </c:ext>
              </c:extLst>
            </c:dLbl>
            <c:dLbl>
              <c:idx val="93"/>
              <c:delete val="1"/>
              <c:extLst>
                <c:ext xmlns:c15="http://schemas.microsoft.com/office/drawing/2012/chart" uri="{CE6537A1-D6FC-4f65-9D91-7224C49458BB}"/>
                <c:ext xmlns:c16="http://schemas.microsoft.com/office/drawing/2014/chart" uri="{C3380CC4-5D6E-409C-BE32-E72D297353CC}">
                  <c16:uniqueId val="{000001B6-B6C6-4225-8333-82C6368D3EFF}"/>
                </c:ext>
              </c:extLst>
            </c:dLbl>
            <c:dLbl>
              <c:idx val="94"/>
              <c:delete val="1"/>
              <c:extLst>
                <c:ext xmlns:c15="http://schemas.microsoft.com/office/drawing/2012/chart" uri="{CE6537A1-D6FC-4f65-9D91-7224C49458BB}"/>
                <c:ext xmlns:c16="http://schemas.microsoft.com/office/drawing/2014/chart" uri="{C3380CC4-5D6E-409C-BE32-E72D297353CC}">
                  <c16:uniqueId val="{000001B7-B6C6-4225-8333-82C6368D3EFF}"/>
                </c:ext>
              </c:extLst>
            </c:dLbl>
            <c:dLbl>
              <c:idx val="95"/>
              <c:delete val="1"/>
              <c:extLst>
                <c:ext xmlns:c15="http://schemas.microsoft.com/office/drawing/2012/chart" uri="{CE6537A1-D6FC-4f65-9D91-7224C49458BB}"/>
                <c:ext xmlns:c16="http://schemas.microsoft.com/office/drawing/2014/chart" uri="{C3380CC4-5D6E-409C-BE32-E72D297353CC}">
                  <c16:uniqueId val="{000001B8-B6C6-4225-8333-82C6368D3EFF}"/>
                </c:ext>
              </c:extLst>
            </c:dLbl>
            <c:dLbl>
              <c:idx val="96"/>
              <c:delete val="1"/>
              <c:extLst>
                <c:ext xmlns:c15="http://schemas.microsoft.com/office/drawing/2012/chart" uri="{CE6537A1-D6FC-4f65-9D91-7224C49458BB}"/>
                <c:ext xmlns:c16="http://schemas.microsoft.com/office/drawing/2014/chart" uri="{C3380CC4-5D6E-409C-BE32-E72D297353CC}">
                  <c16:uniqueId val="{000001B9-B6C6-4225-8333-82C6368D3EFF}"/>
                </c:ext>
              </c:extLst>
            </c:dLbl>
            <c:dLbl>
              <c:idx val="97"/>
              <c:delete val="1"/>
              <c:extLst>
                <c:ext xmlns:c15="http://schemas.microsoft.com/office/drawing/2012/chart" uri="{CE6537A1-D6FC-4f65-9D91-7224C49458BB}"/>
                <c:ext xmlns:c16="http://schemas.microsoft.com/office/drawing/2014/chart" uri="{C3380CC4-5D6E-409C-BE32-E72D297353CC}">
                  <c16:uniqueId val="{000001BA-B6C6-4225-8333-82C6368D3EFF}"/>
                </c:ext>
              </c:extLst>
            </c:dLbl>
            <c:dLbl>
              <c:idx val="98"/>
              <c:delete val="1"/>
              <c:extLst>
                <c:ext xmlns:c15="http://schemas.microsoft.com/office/drawing/2012/chart" uri="{CE6537A1-D6FC-4f65-9D91-7224C49458BB}"/>
                <c:ext xmlns:c16="http://schemas.microsoft.com/office/drawing/2014/chart" uri="{C3380CC4-5D6E-409C-BE32-E72D297353CC}">
                  <c16:uniqueId val="{000001BB-B6C6-4225-8333-82C6368D3EFF}"/>
                </c:ext>
              </c:extLst>
            </c:dLbl>
            <c:dLbl>
              <c:idx val="99"/>
              <c:delete val="1"/>
              <c:extLst>
                <c:ext xmlns:c15="http://schemas.microsoft.com/office/drawing/2012/chart" uri="{CE6537A1-D6FC-4f65-9D91-7224C49458BB}"/>
                <c:ext xmlns:c16="http://schemas.microsoft.com/office/drawing/2014/chart" uri="{C3380CC4-5D6E-409C-BE32-E72D297353CC}">
                  <c16:uniqueId val="{000001BC-B6C6-4225-8333-82C6368D3EFF}"/>
                </c:ext>
              </c:extLst>
            </c:dLbl>
            <c:dLbl>
              <c:idx val="100"/>
              <c:delete val="1"/>
              <c:extLst>
                <c:ext xmlns:c15="http://schemas.microsoft.com/office/drawing/2012/chart" uri="{CE6537A1-D6FC-4f65-9D91-7224C49458BB}"/>
                <c:ext xmlns:c16="http://schemas.microsoft.com/office/drawing/2014/chart" uri="{C3380CC4-5D6E-409C-BE32-E72D297353CC}">
                  <c16:uniqueId val="{000001BD-B6C6-4225-8333-82C6368D3EFF}"/>
                </c:ext>
              </c:extLst>
            </c:dLbl>
            <c:dLbl>
              <c:idx val="101"/>
              <c:delete val="1"/>
              <c:extLst>
                <c:ext xmlns:c15="http://schemas.microsoft.com/office/drawing/2012/chart" uri="{CE6537A1-D6FC-4f65-9D91-7224C49458BB}"/>
                <c:ext xmlns:c16="http://schemas.microsoft.com/office/drawing/2014/chart" uri="{C3380CC4-5D6E-409C-BE32-E72D297353CC}">
                  <c16:uniqueId val="{000001BE-B6C6-4225-8333-82C6368D3EFF}"/>
                </c:ext>
              </c:extLst>
            </c:dLbl>
            <c:dLbl>
              <c:idx val="102"/>
              <c:delete val="1"/>
              <c:extLst>
                <c:ext xmlns:c15="http://schemas.microsoft.com/office/drawing/2012/chart" uri="{CE6537A1-D6FC-4f65-9D91-7224C49458BB}"/>
                <c:ext xmlns:c16="http://schemas.microsoft.com/office/drawing/2014/chart" uri="{C3380CC4-5D6E-409C-BE32-E72D297353CC}">
                  <c16:uniqueId val="{000001BF-B6C6-4225-8333-82C6368D3EFF}"/>
                </c:ext>
              </c:extLst>
            </c:dLbl>
            <c:dLbl>
              <c:idx val="103"/>
              <c:delete val="1"/>
              <c:extLst>
                <c:ext xmlns:c15="http://schemas.microsoft.com/office/drawing/2012/chart" uri="{CE6537A1-D6FC-4f65-9D91-7224C49458BB}"/>
                <c:ext xmlns:c16="http://schemas.microsoft.com/office/drawing/2014/chart" uri="{C3380CC4-5D6E-409C-BE32-E72D297353CC}">
                  <c16:uniqueId val="{000001C0-B6C6-4225-8333-82C6368D3EFF}"/>
                </c:ext>
              </c:extLst>
            </c:dLbl>
            <c:dLbl>
              <c:idx val="104"/>
              <c:delete val="1"/>
              <c:extLst>
                <c:ext xmlns:c15="http://schemas.microsoft.com/office/drawing/2012/chart" uri="{CE6537A1-D6FC-4f65-9D91-7224C49458BB}"/>
                <c:ext xmlns:c16="http://schemas.microsoft.com/office/drawing/2014/chart" uri="{C3380CC4-5D6E-409C-BE32-E72D297353CC}">
                  <c16:uniqueId val="{000001C1-B6C6-4225-8333-82C6368D3EFF}"/>
                </c:ext>
              </c:extLst>
            </c:dLbl>
            <c:dLbl>
              <c:idx val="105"/>
              <c:delete val="1"/>
              <c:extLst>
                <c:ext xmlns:c15="http://schemas.microsoft.com/office/drawing/2012/chart" uri="{CE6537A1-D6FC-4f65-9D91-7224C49458BB}"/>
                <c:ext xmlns:c16="http://schemas.microsoft.com/office/drawing/2014/chart" uri="{C3380CC4-5D6E-409C-BE32-E72D297353CC}">
                  <c16:uniqueId val="{000001C2-B6C6-4225-8333-82C6368D3EFF}"/>
                </c:ext>
              </c:extLst>
            </c:dLbl>
            <c:dLbl>
              <c:idx val="106"/>
              <c:delete val="1"/>
              <c:extLst>
                <c:ext xmlns:c15="http://schemas.microsoft.com/office/drawing/2012/chart" uri="{CE6537A1-D6FC-4f65-9D91-7224C49458BB}"/>
                <c:ext xmlns:c16="http://schemas.microsoft.com/office/drawing/2014/chart" uri="{C3380CC4-5D6E-409C-BE32-E72D297353CC}">
                  <c16:uniqueId val="{000001C3-B6C6-4225-8333-82C6368D3EFF}"/>
                </c:ext>
              </c:extLst>
            </c:dLbl>
            <c:dLbl>
              <c:idx val="107"/>
              <c:delete val="1"/>
              <c:extLst>
                <c:ext xmlns:c15="http://schemas.microsoft.com/office/drawing/2012/chart" uri="{CE6537A1-D6FC-4f65-9D91-7224C49458BB}"/>
                <c:ext xmlns:c16="http://schemas.microsoft.com/office/drawing/2014/chart" uri="{C3380CC4-5D6E-409C-BE32-E72D297353CC}">
                  <c16:uniqueId val="{000001C4-B6C6-4225-8333-82C6368D3EFF}"/>
                </c:ext>
              </c:extLst>
            </c:dLbl>
            <c:dLbl>
              <c:idx val="108"/>
              <c:delete val="1"/>
              <c:extLst>
                <c:ext xmlns:c15="http://schemas.microsoft.com/office/drawing/2012/chart" uri="{CE6537A1-D6FC-4f65-9D91-7224C49458BB}"/>
                <c:ext xmlns:c16="http://schemas.microsoft.com/office/drawing/2014/chart" uri="{C3380CC4-5D6E-409C-BE32-E72D297353CC}">
                  <c16:uniqueId val="{000001C5-B6C6-4225-8333-82C6368D3EFF}"/>
                </c:ext>
              </c:extLst>
            </c:dLbl>
            <c:dLbl>
              <c:idx val="109"/>
              <c:delete val="1"/>
              <c:extLst>
                <c:ext xmlns:c15="http://schemas.microsoft.com/office/drawing/2012/chart" uri="{CE6537A1-D6FC-4f65-9D91-7224C49458BB}"/>
                <c:ext xmlns:c16="http://schemas.microsoft.com/office/drawing/2014/chart" uri="{C3380CC4-5D6E-409C-BE32-E72D297353CC}">
                  <c16:uniqueId val="{000001C6-B6C6-4225-8333-82C6368D3EFF}"/>
                </c:ext>
              </c:extLst>
            </c:dLbl>
            <c:dLbl>
              <c:idx val="110"/>
              <c:delete val="1"/>
              <c:extLst>
                <c:ext xmlns:c15="http://schemas.microsoft.com/office/drawing/2012/chart" uri="{CE6537A1-D6FC-4f65-9D91-7224C49458BB}"/>
                <c:ext xmlns:c16="http://schemas.microsoft.com/office/drawing/2014/chart" uri="{C3380CC4-5D6E-409C-BE32-E72D297353CC}">
                  <c16:uniqueId val="{000001C7-B6C6-4225-8333-82C6368D3EFF}"/>
                </c:ext>
              </c:extLst>
            </c:dLbl>
            <c:dLbl>
              <c:idx val="111"/>
              <c:delete val="1"/>
              <c:extLst>
                <c:ext xmlns:c15="http://schemas.microsoft.com/office/drawing/2012/chart" uri="{CE6537A1-D6FC-4f65-9D91-7224C49458BB}"/>
                <c:ext xmlns:c16="http://schemas.microsoft.com/office/drawing/2014/chart" uri="{C3380CC4-5D6E-409C-BE32-E72D297353CC}">
                  <c16:uniqueId val="{000001C8-B6C6-4225-8333-82C6368D3EFF}"/>
                </c:ext>
              </c:extLst>
            </c:dLbl>
            <c:dLbl>
              <c:idx val="112"/>
              <c:delete val="1"/>
              <c:extLst>
                <c:ext xmlns:c15="http://schemas.microsoft.com/office/drawing/2012/chart" uri="{CE6537A1-D6FC-4f65-9D91-7224C49458BB}"/>
                <c:ext xmlns:c16="http://schemas.microsoft.com/office/drawing/2014/chart" uri="{C3380CC4-5D6E-409C-BE32-E72D297353CC}">
                  <c16:uniqueId val="{000001C9-B6C6-4225-8333-82C6368D3EFF}"/>
                </c:ext>
              </c:extLst>
            </c:dLbl>
            <c:dLbl>
              <c:idx val="113"/>
              <c:delete val="1"/>
              <c:extLst>
                <c:ext xmlns:c15="http://schemas.microsoft.com/office/drawing/2012/chart" uri="{CE6537A1-D6FC-4f65-9D91-7224C49458BB}"/>
                <c:ext xmlns:c16="http://schemas.microsoft.com/office/drawing/2014/chart" uri="{C3380CC4-5D6E-409C-BE32-E72D297353CC}">
                  <c16:uniqueId val="{000001CA-B6C6-4225-8333-82C6368D3EFF}"/>
                </c:ext>
              </c:extLst>
            </c:dLbl>
            <c:dLbl>
              <c:idx val="114"/>
              <c:delete val="1"/>
              <c:extLst>
                <c:ext xmlns:c15="http://schemas.microsoft.com/office/drawing/2012/chart" uri="{CE6537A1-D6FC-4f65-9D91-7224C49458BB}"/>
                <c:ext xmlns:c16="http://schemas.microsoft.com/office/drawing/2014/chart" uri="{C3380CC4-5D6E-409C-BE32-E72D297353CC}">
                  <c16:uniqueId val="{000001CB-B6C6-4225-8333-82C6368D3EFF}"/>
                </c:ext>
              </c:extLst>
            </c:dLbl>
            <c:dLbl>
              <c:idx val="115"/>
              <c:delete val="1"/>
              <c:extLst>
                <c:ext xmlns:c15="http://schemas.microsoft.com/office/drawing/2012/chart" uri="{CE6537A1-D6FC-4f65-9D91-7224C49458BB}"/>
                <c:ext xmlns:c16="http://schemas.microsoft.com/office/drawing/2014/chart" uri="{C3380CC4-5D6E-409C-BE32-E72D297353CC}">
                  <c16:uniqueId val="{000001CC-B6C6-4225-8333-82C6368D3EFF}"/>
                </c:ext>
              </c:extLst>
            </c:dLbl>
            <c:dLbl>
              <c:idx val="116"/>
              <c:delete val="1"/>
              <c:extLst>
                <c:ext xmlns:c15="http://schemas.microsoft.com/office/drawing/2012/chart" uri="{CE6537A1-D6FC-4f65-9D91-7224C49458BB}"/>
                <c:ext xmlns:c16="http://schemas.microsoft.com/office/drawing/2014/chart" uri="{C3380CC4-5D6E-409C-BE32-E72D297353CC}">
                  <c16:uniqueId val="{000001CD-B6C6-4225-8333-82C6368D3EFF}"/>
                </c:ext>
              </c:extLst>
            </c:dLbl>
            <c:dLbl>
              <c:idx val="117"/>
              <c:delete val="1"/>
              <c:extLst>
                <c:ext xmlns:c15="http://schemas.microsoft.com/office/drawing/2012/chart" uri="{CE6537A1-D6FC-4f65-9D91-7224C49458BB}"/>
                <c:ext xmlns:c16="http://schemas.microsoft.com/office/drawing/2014/chart" uri="{C3380CC4-5D6E-409C-BE32-E72D297353CC}">
                  <c16:uniqueId val="{000001CE-B6C6-4225-8333-82C6368D3EFF}"/>
                </c:ext>
              </c:extLst>
            </c:dLbl>
            <c:dLbl>
              <c:idx val="118"/>
              <c:delete val="1"/>
              <c:extLst>
                <c:ext xmlns:c15="http://schemas.microsoft.com/office/drawing/2012/chart" uri="{CE6537A1-D6FC-4f65-9D91-7224C49458BB}"/>
                <c:ext xmlns:c16="http://schemas.microsoft.com/office/drawing/2014/chart" uri="{C3380CC4-5D6E-409C-BE32-E72D297353CC}">
                  <c16:uniqueId val="{000001CF-B6C6-4225-8333-82C6368D3EFF}"/>
                </c:ext>
              </c:extLst>
            </c:dLbl>
            <c:dLbl>
              <c:idx val="119"/>
              <c:delete val="1"/>
              <c:extLst>
                <c:ext xmlns:c15="http://schemas.microsoft.com/office/drawing/2012/chart" uri="{CE6537A1-D6FC-4f65-9D91-7224C49458BB}"/>
                <c:ext xmlns:c16="http://schemas.microsoft.com/office/drawing/2014/chart" uri="{C3380CC4-5D6E-409C-BE32-E72D297353CC}">
                  <c16:uniqueId val="{000001D0-B6C6-4225-8333-82C6368D3EFF}"/>
                </c:ext>
              </c:extLst>
            </c:dLbl>
            <c:dLbl>
              <c:idx val="120"/>
              <c:delete val="1"/>
              <c:extLst>
                <c:ext xmlns:c15="http://schemas.microsoft.com/office/drawing/2012/chart" uri="{CE6537A1-D6FC-4f65-9D91-7224C49458BB}"/>
                <c:ext xmlns:c16="http://schemas.microsoft.com/office/drawing/2014/chart" uri="{C3380CC4-5D6E-409C-BE32-E72D297353CC}">
                  <c16:uniqueId val="{000001D1-B6C6-4225-8333-82C6368D3EFF}"/>
                </c:ext>
              </c:extLst>
            </c:dLbl>
            <c:dLbl>
              <c:idx val="121"/>
              <c:delete val="1"/>
              <c:extLst>
                <c:ext xmlns:c15="http://schemas.microsoft.com/office/drawing/2012/chart" uri="{CE6537A1-D6FC-4f65-9D91-7224C49458BB}"/>
                <c:ext xmlns:c16="http://schemas.microsoft.com/office/drawing/2014/chart" uri="{C3380CC4-5D6E-409C-BE32-E72D297353CC}">
                  <c16:uniqueId val="{000001D2-B6C6-4225-8333-82C6368D3EFF}"/>
                </c:ext>
              </c:extLst>
            </c:dLbl>
            <c:dLbl>
              <c:idx val="122"/>
              <c:delete val="1"/>
              <c:extLst>
                <c:ext xmlns:c15="http://schemas.microsoft.com/office/drawing/2012/chart" uri="{CE6537A1-D6FC-4f65-9D91-7224C49458BB}"/>
                <c:ext xmlns:c16="http://schemas.microsoft.com/office/drawing/2014/chart" uri="{C3380CC4-5D6E-409C-BE32-E72D297353CC}">
                  <c16:uniqueId val="{000001D3-B6C6-4225-8333-82C6368D3EFF}"/>
                </c:ext>
              </c:extLst>
            </c:dLbl>
            <c:dLbl>
              <c:idx val="123"/>
              <c:delete val="1"/>
              <c:extLst>
                <c:ext xmlns:c15="http://schemas.microsoft.com/office/drawing/2012/chart" uri="{CE6537A1-D6FC-4f65-9D91-7224C49458BB}"/>
                <c:ext xmlns:c16="http://schemas.microsoft.com/office/drawing/2014/chart" uri="{C3380CC4-5D6E-409C-BE32-E72D297353CC}">
                  <c16:uniqueId val="{000001D4-B6C6-4225-8333-82C6368D3EFF}"/>
                </c:ext>
              </c:extLst>
            </c:dLbl>
            <c:dLbl>
              <c:idx val="124"/>
              <c:delete val="1"/>
              <c:extLst>
                <c:ext xmlns:c15="http://schemas.microsoft.com/office/drawing/2012/chart" uri="{CE6537A1-D6FC-4f65-9D91-7224C49458BB}"/>
                <c:ext xmlns:c16="http://schemas.microsoft.com/office/drawing/2014/chart" uri="{C3380CC4-5D6E-409C-BE32-E72D297353CC}">
                  <c16:uniqueId val="{000001D5-B6C6-4225-8333-82C6368D3EFF}"/>
                </c:ext>
              </c:extLst>
            </c:dLbl>
            <c:dLbl>
              <c:idx val="125"/>
              <c:delete val="1"/>
              <c:extLst>
                <c:ext xmlns:c15="http://schemas.microsoft.com/office/drawing/2012/chart" uri="{CE6537A1-D6FC-4f65-9D91-7224C49458BB}"/>
                <c:ext xmlns:c16="http://schemas.microsoft.com/office/drawing/2014/chart" uri="{C3380CC4-5D6E-409C-BE32-E72D297353CC}">
                  <c16:uniqueId val="{000001D6-B6C6-4225-8333-82C6368D3EFF}"/>
                </c:ext>
              </c:extLst>
            </c:dLbl>
            <c:dLbl>
              <c:idx val="126"/>
              <c:delete val="1"/>
              <c:extLst>
                <c:ext xmlns:c15="http://schemas.microsoft.com/office/drawing/2012/chart" uri="{CE6537A1-D6FC-4f65-9D91-7224C49458BB}"/>
                <c:ext xmlns:c16="http://schemas.microsoft.com/office/drawing/2014/chart" uri="{C3380CC4-5D6E-409C-BE32-E72D297353CC}">
                  <c16:uniqueId val="{000001D7-B6C6-4225-8333-82C6368D3EFF}"/>
                </c:ext>
              </c:extLst>
            </c:dLbl>
            <c:dLbl>
              <c:idx val="127"/>
              <c:delete val="1"/>
              <c:extLst>
                <c:ext xmlns:c15="http://schemas.microsoft.com/office/drawing/2012/chart" uri="{CE6537A1-D6FC-4f65-9D91-7224C49458BB}"/>
                <c:ext xmlns:c16="http://schemas.microsoft.com/office/drawing/2014/chart" uri="{C3380CC4-5D6E-409C-BE32-E72D297353CC}">
                  <c16:uniqueId val="{000001D8-B6C6-4225-8333-82C6368D3EFF}"/>
                </c:ext>
              </c:extLst>
            </c:dLbl>
            <c:dLbl>
              <c:idx val="128"/>
              <c:delete val="1"/>
              <c:extLst>
                <c:ext xmlns:c15="http://schemas.microsoft.com/office/drawing/2012/chart" uri="{CE6537A1-D6FC-4f65-9D91-7224C49458BB}"/>
                <c:ext xmlns:c16="http://schemas.microsoft.com/office/drawing/2014/chart" uri="{C3380CC4-5D6E-409C-BE32-E72D297353CC}">
                  <c16:uniqueId val="{000001D9-B6C6-4225-8333-82C6368D3EFF}"/>
                </c:ext>
              </c:extLst>
            </c:dLbl>
            <c:dLbl>
              <c:idx val="129"/>
              <c:delete val="1"/>
              <c:extLst>
                <c:ext xmlns:c15="http://schemas.microsoft.com/office/drawing/2012/chart" uri="{CE6537A1-D6FC-4f65-9D91-7224C49458BB}"/>
                <c:ext xmlns:c16="http://schemas.microsoft.com/office/drawing/2014/chart" uri="{C3380CC4-5D6E-409C-BE32-E72D297353CC}">
                  <c16:uniqueId val="{000001DA-B6C6-4225-8333-82C6368D3EFF}"/>
                </c:ext>
              </c:extLst>
            </c:dLbl>
            <c:dLbl>
              <c:idx val="130"/>
              <c:delete val="1"/>
              <c:extLst>
                <c:ext xmlns:c15="http://schemas.microsoft.com/office/drawing/2012/chart" uri="{CE6537A1-D6FC-4f65-9D91-7224C49458BB}"/>
                <c:ext xmlns:c16="http://schemas.microsoft.com/office/drawing/2014/chart" uri="{C3380CC4-5D6E-409C-BE32-E72D297353CC}">
                  <c16:uniqueId val="{000001DB-B6C6-4225-8333-82C6368D3EFF}"/>
                </c:ext>
              </c:extLst>
            </c:dLbl>
            <c:dLbl>
              <c:idx val="131"/>
              <c:delete val="1"/>
              <c:extLst>
                <c:ext xmlns:c15="http://schemas.microsoft.com/office/drawing/2012/chart" uri="{CE6537A1-D6FC-4f65-9D91-7224C49458BB}"/>
                <c:ext xmlns:c16="http://schemas.microsoft.com/office/drawing/2014/chart" uri="{C3380CC4-5D6E-409C-BE32-E72D297353CC}">
                  <c16:uniqueId val="{000001DC-B6C6-4225-8333-82C6368D3EFF}"/>
                </c:ext>
              </c:extLst>
            </c:dLbl>
            <c:dLbl>
              <c:idx val="132"/>
              <c:delete val="1"/>
              <c:extLst>
                <c:ext xmlns:c15="http://schemas.microsoft.com/office/drawing/2012/chart" uri="{CE6537A1-D6FC-4f65-9D91-7224C49458BB}"/>
                <c:ext xmlns:c16="http://schemas.microsoft.com/office/drawing/2014/chart" uri="{C3380CC4-5D6E-409C-BE32-E72D297353CC}">
                  <c16:uniqueId val="{000001DD-B6C6-4225-8333-82C6368D3EFF}"/>
                </c:ext>
              </c:extLst>
            </c:dLbl>
            <c:dLbl>
              <c:idx val="133"/>
              <c:delete val="1"/>
              <c:extLst>
                <c:ext xmlns:c15="http://schemas.microsoft.com/office/drawing/2012/chart" uri="{CE6537A1-D6FC-4f65-9D91-7224C49458BB}"/>
                <c:ext xmlns:c16="http://schemas.microsoft.com/office/drawing/2014/chart" uri="{C3380CC4-5D6E-409C-BE32-E72D297353CC}">
                  <c16:uniqueId val="{000001DE-B6C6-4225-8333-82C6368D3EFF}"/>
                </c:ext>
              </c:extLst>
            </c:dLbl>
            <c:dLbl>
              <c:idx val="134"/>
              <c:delete val="1"/>
              <c:extLst>
                <c:ext xmlns:c15="http://schemas.microsoft.com/office/drawing/2012/chart" uri="{CE6537A1-D6FC-4f65-9D91-7224C49458BB}"/>
                <c:ext xmlns:c16="http://schemas.microsoft.com/office/drawing/2014/chart" uri="{C3380CC4-5D6E-409C-BE32-E72D297353CC}">
                  <c16:uniqueId val="{000001DF-B6C6-4225-8333-82C6368D3EFF}"/>
                </c:ext>
              </c:extLst>
            </c:dLbl>
            <c:dLbl>
              <c:idx val="135"/>
              <c:delete val="1"/>
              <c:extLst>
                <c:ext xmlns:c15="http://schemas.microsoft.com/office/drawing/2012/chart" uri="{CE6537A1-D6FC-4f65-9D91-7224C49458BB}"/>
                <c:ext xmlns:c16="http://schemas.microsoft.com/office/drawing/2014/chart" uri="{C3380CC4-5D6E-409C-BE32-E72D297353CC}">
                  <c16:uniqueId val="{000001E0-B6C6-4225-8333-82C6368D3EFF}"/>
                </c:ext>
              </c:extLst>
            </c:dLbl>
            <c:dLbl>
              <c:idx val="136"/>
              <c:delete val="1"/>
              <c:extLst>
                <c:ext xmlns:c15="http://schemas.microsoft.com/office/drawing/2012/chart" uri="{CE6537A1-D6FC-4f65-9D91-7224C49458BB}"/>
                <c:ext xmlns:c16="http://schemas.microsoft.com/office/drawing/2014/chart" uri="{C3380CC4-5D6E-409C-BE32-E72D297353CC}">
                  <c16:uniqueId val="{000001E1-B6C6-4225-8333-82C6368D3EFF}"/>
                </c:ext>
              </c:extLst>
            </c:dLbl>
            <c:dLbl>
              <c:idx val="137"/>
              <c:delete val="1"/>
              <c:extLst>
                <c:ext xmlns:c15="http://schemas.microsoft.com/office/drawing/2012/chart" uri="{CE6537A1-D6FC-4f65-9D91-7224C49458BB}"/>
                <c:ext xmlns:c16="http://schemas.microsoft.com/office/drawing/2014/chart" uri="{C3380CC4-5D6E-409C-BE32-E72D297353CC}">
                  <c16:uniqueId val="{000001E2-B6C6-4225-8333-82C6368D3EFF}"/>
                </c:ext>
              </c:extLst>
            </c:dLbl>
            <c:dLbl>
              <c:idx val="138"/>
              <c:delete val="1"/>
              <c:extLst>
                <c:ext xmlns:c15="http://schemas.microsoft.com/office/drawing/2012/chart" uri="{CE6537A1-D6FC-4f65-9D91-7224C49458BB}"/>
                <c:ext xmlns:c16="http://schemas.microsoft.com/office/drawing/2014/chart" uri="{C3380CC4-5D6E-409C-BE32-E72D297353CC}">
                  <c16:uniqueId val="{000001E3-B6C6-4225-8333-82C6368D3EFF}"/>
                </c:ext>
              </c:extLst>
            </c:dLbl>
            <c:dLbl>
              <c:idx val="139"/>
              <c:delete val="1"/>
              <c:extLst>
                <c:ext xmlns:c15="http://schemas.microsoft.com/office/drawing/2012/chart" uri="{CE6537A1-D6FC-4f65-9D91-7224C49458BB}"/>
                <c:ext xmlns:c16="http://schemas.microsoft.com/office/drawing/2014/chart" uri="{C3380CC4-5D6E-409C-BE32-E72D297353CC}">
                  <c16:uniqueId val="{000001E4-B6C6-4225-8333-82C6368D3EFF}"/>
                </c:ext>
              </c:extLst>
            </c:dLbl>
            <c:dLbl>
              <c:idx val="140"/>
              <c:delete val="1"/>
              <c:extLst>
                <c:ext xmlns:c15="http://schemas.microsoft.com/office/drawing/2012/chart" uri="{CE6537A1-D6FC-4f65-9D91-7224C49458BB}"/>
                <c:ext xmlns:c16="http://schemas.microsoft.com/office/drawing/2014/chart" uri="{C3380CC4-5D6E-409C-BE32-E72D297353CC}">
                  <c16:uniqueId val="{000001E5-B6C6-4225-8333-82C6368D3EFF}"/>
                </c:ext>
              </c:extLst>
            </c:dLbl>
            <c:dLbl>
              <c:idx val="141"/>
              <c:delete val="1"/>
              <c:extLst>
                <c:ext xmlns:c15="http://schemas.microsoft.com/office/drawing/2012/chart" uri="{CE6537A1-D6FC-4f65-9D91-7224C49458BB}"/>
                <c:ext xmlns:c16="http://schemas.microsoft.com/office/drawing/2014/chart" uri="{C3380CC4-5D6E-409C-BE32-E72D297353CC}">
                  <c16:uniqueId val="{000001E6-B6C6-4225-8333-82C6368D3EFF}"/>
                </c:ext>
              </c:extLst>
            </c:dLbl>
            <c:dLbl>
              <c:idx val="142"/>
              <c:delete val="1"/>
              <c:extLst>
                <c:ext xmlns:c15="http://schemas.microsoft.com/office/drawing/2012/chart" uri="{CE6537A1-D6FC-4f65-9D91-7224C49458BB}"/>
                <c:ext xmlns:c16="http://schemas.microsoft.com/office/drawing/2014/chart" uri="{C3380CC4-5D6E-409C-BE32-E72D297353CC}">
                  <c16:uniqueId val="{000001E7-B6C6-4225-8333-82C6368D3EFF}"/>
                </c:ext>
              </c:extLst>
            </c:dLbl>
            <c:dLbl>
              <c:idx val="143"/>
              <c:delete val="1"/>
              <c:extLst>
                <c:ext xmlns:c15="http://schemas.microsoft.com/office/drawing/2012/chart" uri="{CE6537A1-D6FC-4f65-9D91-7224C49458BB}"/>
                <c:ext xmlns:c16="http://schemas.microsoft.com/office/drawing/2014/chart" uri="{C3380CC4-5D6E-409C-BE32-E72D297353CC}">
                  <c16:uniqueId val="{000001E8-B6C6-4225-8333-82C6368D3EFF}"/>
                </c:ext>
              </c:extLst>
            </c:dLbl>
            <c:dLbl>
              <c:idx val="144"/>
              <c:delete val="1"/>
              <c:extLst>
                <c:ext xmlns:c15="http://schemas.microsoft.com/office/drawing/2012/chart" uri="{CE6537A1-D6FC-4f65-9D91-7224C49458BB}"/>
                <c:ext xmlns:c16="http://schemas.microsoft.com/office/drawing/2014/chart" uri="{C3380CC4-5D6E-409C-BE32-E72D297353CC}">
                  <c16:uniqueId val="{000001E9-B6C6-4225-8333-82C6368D3EFF}"/>
                </c:ext>
              </c:extLst>
            </c:dLbl>
            <c:dLbl>
              <c:idx val="145"/>
              <c:delete val="1"/>
              <c:extLst>
                <c:ext xmlns:c15="http://schemas.microsoft.com/office/drawing/2012/chart" uri="{CE6537A1-D6FC-4f65-9D91-7224C49458BB}"/>
                <c:ext xmlns:c16="http://schemas.microsoft.com/office/drawing/2014/chart" uri="{C3380CC4-5D6E-409C-BE32-E72D297353CC}">
                  <c16:uniqueId val="{000001EA-B6C6-4225-8333-82C6368D3EFF}"/>
                </c:ext>
              </c:extLst>
            </c:dLbl>
            <c:dLbl>
              <c:idx val="146"/>
              <c:delete val="1"/>
              <c:extLst>
                <c:ext xmlns:c15="http://schemas.microsoft.com/office/drawing/2012/chart" uri="{CE6537A1-D6FC-4f65-9D91-7224C49458BB}"/>
                <c:ext xmlns:c16="http://schemas.microsoft.com/office/drawing/2014/chart" uri="{C3380CC4-5D6E-409C-BE32-E72D297353CC}">
                  <c16:uniqueId val="{000001EB-B6C6-4225-8333-82C6368D3EFF}"/>
                </c:ext>
              </c:extLst>
            </c:dLbl>
            <c:dLbl>
              <c:idx val="147"/>
              <c:delete val="1"/>
              <c:extLst>
                <c:ext xmlns:c15="http://schemas.microsoft.com/office/drawing/2012/chart" uri="{CE6537A1-D6FC-4f65-9D91-7224C49458BB}"/>
                <c:ext xmlns:c16="http://schemas.microsoft.com/office/drawing/2014/chart" uri="{C3380CC4-5D6E-409C-BE32-E72D297353CC}">
                  <c16:uniqueId val="{000001EC-B6C6-4225-8333-82C6368D3EFF}"/>
                </c:ext>
              </c:extLst>
            </c:dLbl>
            <c:dLbl>
              <c:idx val="148"/>
              <c:delete val="1"/>
              <c:extLst>
                <c:ext xmlns:c15="http://schemas.microsoft.com/office/drawing/2012/chart" uri="{CE6537A1-D6FC-4f65-9D91-7224C49458BB}"/>
                <c:ext xmlns:c16="http://schemas.microsoft.com/office/drawing/2014/chart" uri="{C3380CC4-5D6E-409C-BE32-E72D297353CC}">
                  <c16:uniqueId val="{000001ED-B6C6-4225-8333-82C6368D3EFF}"/>
                </c:ext>
              </c:extLst>
            </c:dLbl>
            <c:dLbl>
              <c:idx val="149"/>
              <c:delete val="1"/>
              <c:extLst>
                <c:ext xmlns:c15="http://schemas.microsoft.com/office/drawing/2012/chart" uri="{CE6537A1-D6FC-4f65-9D91-7224C49458BB}"/>
                <c:ext xmlns:c16="http://schemas.microsoft.com/office/drawing/2014/chart" uri="{C3380CC4-5D6E-409C-BE32-E72D297353CC}">
                  <c16:uniqueId val="{000001EE-B6C6-4225-8333-82C6368D3EFF}"/>
                </c:ext>
              </c:extLst>
            </c:dLbl>
            <c:dLbl>
              <c:idx val="150"/>
              <c:delete val="1"/>
              <c:extLst>
                <c:ext xmlns:c15="http://schemas.microsoft.com/office/drawing/2012/chart" uri="{CE6537A1-D6FC-4f65-9D91-7224C49458BB}"/>
                <c:ext xmlns:c16="http://schemas.microsoft.com/office/drawing/2014/chart" uri="{C3380CC4-5D6E-409C-BE32-E72D297353CC}">
                  <c16:uniqueId val="{000001EF-B6C6-4225-8333-82C6368D3EFF}"/>
                </c:ext>
              </c:extLst>
            </c:dLbl>
            <c:dLbl>
              <c:idx val="151"/>
              <c:delete val="1"/>
              <c:extLst>
                <c:ext xmlns:c15="http://schemas.microsoft.com/office/drawing/2012/chart" uri="{CE6537A1-D6FC-4f65-9D91-7224C49458BB}"/>
                <c:ext xmlns:c16="http://schemas.microsoft.com/office/drawing/2014/chart" uri="{C3380CC4-5D6E-409C-BE32-E72D297353CC}">
                  <c16:uniqueId val="{000001F0-B6C6-4225-8333-82C6368D3EFF}"/>
                </c:ext>
              </c:extLst>
            </c:dLbl>
            <c:dLbl>
              <c:idx val="152"/>
              <c:delete val="1"/>
              <c:extLst>
                <c:ext xmlns:c15="http://schemas.microsoft.com/office/drawing/2012/chart" uri="{CE6537A1-D6FC-4f65-9D91-7224C49458BB}"/>
                <c:ext xmlns:c16="http://schemas.microsoft.com/office/drawing/2014/chart" uri="{C3380CC4-5D6E-409C-BE32-E72D297353CC}">
                  <c16:uniqueId val="{000001F1-B6C6-4225-8333-82C6368D3EFF}"/>
                </c:ext>
              </c:extLst>
            </c:dLbl>
            <c:dLbl>
              <c:idx val="153"/>
              <c:delete val="1"/>
              <c:extLst>
                <c:ext xmlns:c15="http://schemas.microsoft.com/office/drawing/2012/chart" uri="{CE6537A1-D6FC-4f65-9D91-7224C49458BB}"/>
                <c:ext xmlns:c16="http://schemas.microsoft.com/office/drawing/2014/chart" uri="{C3380CC4-5D6E-409C-BE32-E72D297353CC}">
                  <c16:uniqueId val="{000001F2-B6C6-4225-8333-82C6368D3EFF}"/>
                </c:ext>
              </c:extLst>
            </c:dLbl>
            <c:dLbl>
              <c:idx val="154"/>
              <c:delete val="1"/>
              <c:extLst>
                <c:ext xmlns:c15="http://schemas.microsoft.com/office/drawing/2012/chart" uri="{CE6537A1-D6FC-4f65-9D91-7224C49458BB}"/>
                <c:ext xmlns:c16="http://schemas.microsoft.com/office/drawing/2014/chart" uri="{C3380CC4-5D6E-409C-BE32-E72D297353CC}">
                  <c16:uniqueId val="{000001F3-B6C6-4225-8333-82C6368D3EFF}"/>
                </c:ext>
              </c:extLst>
            </c:dLbl>
            <c:dLbl>
              <c:idx val="155"/>
              <c:delete val="1"/>
              <c:extLst>
                <c:ext xmlns:c15="http://schemas.microsoft.com/office/drawing/2012/chart" uri="{CE6537A1-D6FC-4f65-9D91-7224C49458BB}"/>
                <c:ext xmlns:c16="http://schemas.microsoft.com/office/drawing/2014/chart" uri="{C3380CC4-5D6E-409C-BE32-E72D297353CC}">
                  <c16:uniqueId val="{000001F4-B6C6-4225-8333-82C6368D3EFF}"/>
                </c:ext>
              </c:extLst>
            </c:dLbl>
            <c:dLbl>
              <c:idx val="156"/>
              <c:delete val="1"/>
              <c:extLst>
                <c:ext xmlns:c15="http://schemas.microsoft.com/office/drawing/2012/chart" uri="{CE6537A1-D6FC-4f65-9D91-7224C49458BB}"/>
                <c:ext xmlns:c16="http://schemas.microsoft.com/office/drawing/2014/chart" uri="{C3380CC4-5D6E-409C-BE32-E72D297353CC}">
                  <c16:uniqueId val="{000001F5-B6C6-4225-8333-82C6368D3EFF}"/>
                </c:ext>
              </c:extLst>
            </c:dLbl>
            <c:dLbl>
              <c:idx val="157"/>
              <c:delete val="1"/>
              <c:extLst>
                <c:ext xmlns:c15="http://schemas.microsoft.com/office/drawing/2012/chart" uri="{CE6537A1-D6FC-4f65-9D91-7224C49458BB}"/>
                <c:ext xmlns:c16="http://schemas.microsoft.com/office/drawing/2014/chart" uri="{C3380CC4-5D6E-409C-BE32-E72D297353CC}">
                  <c16:uniqueId val="{000001F6-B6C6-4225-8333-82C6368D3EFF}"/>
                </c:ext>
              </c:extLst>
            </c:dLbl>
            <c:dLbl>
              <c:idx val="158"/>
              <c:delete val="1"/>
              <c:extLst>
                <c:ext xmlns:c15="http://schemas.microsoft.com/office/drawing/2012/chart" uri="{CE6537A1-D6FC-4f65-9D91-7224C49458BB}"/>
                <c:ext xmlns:c16="http://schemas.microsoft.com/office/drawing/2014/chart" uri="{C3380CC4-5D6E-409C-BE32-E72D297353CC}">
                  <c16:uniqueId val="{000001F7-B6C6-4225-8333-82C6368D3EFF}"/>
                </c:ext>
              </c:extLst>
            </c:dLbl>
            <c:dLbl>
              <c:idx val="159"/>
              <c:delete val="1"/>
              <c:extLst>
                <c:ext xmlns:c15="http://schemas.microsoft.com/office/drawing/2012/chart" uri="{CE6537A1-D6FC-4f65-9D91-7224C49458BB}"/>
                <c:ext xmlns:c16="http://schemas.microsoft.com/office/drawing/2014/chart" uri="{C3380CC4-5D6E-409C-BE32-E72D297353CC}">
                  <c16:uniqueId val="{000001F8-B6C6-4225-8333-82C6368D3EFF}"/>
                </c:ext>
              </c:extLst>
            </c:dLbl>
            <c:dLbl>
              <c:idx val="160"/>
              <c:delete val="1"/>
              <c:extLst>
                <c:ext xmlns:c15="http://schemas.microsoft.com/office/drawing/2012/chart" uri="{CE6537A1-D6FC-4f65-9D91-7224C49458BB}"/>
                <c:ext xmlns:c16="http://schemas.microsoft.com/office/drawing/2014/chart" uri="{C3380CC4-5D6E-409C-BE32-E72D297353CC}">
                  <c16:uniqueId val="{000001F9-B6C6-4225-8333-82C6368D3EFF}"/>
                </c:ext>
              </c:extLst>
            </c:dLbl>
            <c:dLbl>
              <c:idx val="161"/>
              <c:delete val="1"/>
              <c:extLst>
                <c:ext xmlns:c15="http://schemas.microsoft.com/office/drawing/2012/chart" uri="{CE6537A1-D6FC-4f65-9D91-7224C49458BB}"/>
                <c:ext xmlns:c16="http://schemas.microsoft.com/office/drawing/2014/chart" uri="{C3380CC4-5D6E-409C-BE32-E72D297353CC}">
                  <c16:uniqueId val="{000001FA-B6C6-4225-8333-82C6368D3EFF}"/>
                </c:ext>
              </c:extLst>
            </c:dLbl>
            <c:dLbl>
              <c:idx val="162"/>
              <c:delete val="1"/>
              <c:extLst>
                <c:ext xmlns:c15="http://schemas.microsoft.com/office/drawing/2012/chart" uri="{CE6537A1-D6FC-4f65-9D91-7224C49458BB}"/>
                <c:ext xmlns:c16="http://schemas.microsoft.com/office/drawing/2014/chart" uri="{C3380CC4-5D6E-409C-BE32-E72D297353CC}">
                  <c16:uniqueId val="{000001FB-B6C6-4225-8333-82C6368D3EFF}"/>
                </c:ext>
              </c:extLst>
            </c:dLbl>
            <c:dLbl>
              <c:idx val="163"/>
              <c:delete val="1"/>
              <c:extLst>
                <c:ext xmlns:c15="http://schemas.microsoft.com/office/drawing/2012/chart" uri="{CE6537A1-D6FC-4f65-9D91-7224C49458BB}"/>
                <c:ext xmlns:c16="http://schemas.microsoft.com/office/drawing/2014/chart" uri="{C3380CC4-5D6E-409C-BE32-E72D297353CC}">
                  <c16:uniqueId val="{000001FC-B6C6-4225-8333-82C6368D3EFF}"/>
                </c:ext>
              </c:extLst>
            </c:dLbl>
            <c:dLbl>
              <c:idx val="164"/>
              <c:delete val="1"/>
              <c:extLst>
                <c:ext xmlns:c15="http://schemas.microsoft.com/office/drawing/2012/chart" uri="{CE6537A1-D6FC-4f65-9D91-7224C49458BB}"/>
                <c:ext xmlns:c16="http://schemas.microsoft.com/office/drawing/2014/chart" uri="{C3380CC4-5D6E-409C-BE32-E72D297353CC}">
                  <c16:uniqueId val="{000001FD-B6C6-4225-8333-82C6368D3EFF}"/>
                </c:ext>
              </c:extLst>
            </c:dLbl>
            <c:dLbl>
              <c:idx val="165"/>
              <c:delete val="1"/>
              <c:extLst>
                <c:ext xmlns:c15="http://schemas.microsoft.com/office/drawing/2012/chart" uri="{CE6537A1-D6FC-4f65-9D91-7224C49458BB}"/>
                <c:ext xmlns:c16="http://schemas.microsoft.com/office/drawing/2014/chart" uri="{C3380CC4-5D6E-409C-BE32-E72D297353CC}">
                  <c16:uniqueId val="{000001FE-B6C6-4225-8333-82C6368D3EFF}"/>
                </c:ext>
              </c:extLst>
            </c:dLbl>
            <c:dLbl>
              <c:idx val="166"/>
              <c:delete val="1"/>
              <c:extLst>
                <c:ext xmlns:c15="http://schemas.microsoft.com/office/drawing/2012/chart" uri="{CE6537A1-D6FC-4f65-9D91-7224C49458BB}"/>
                <c:ext xmlns:c16="http://schemas.microsoft.com/office/drawing/2014/chart" uri="{C3380CC4-5D6E-409C-BE32-E72D297353CC}">
                  <c16:uniqueId val="{000001FF-B6C6-4225-8333-82C6368D3EFF}"/>
                </c:ext>
              </c:extLst>
            </c:dLbl>
            <c:dLbl>
              <c:idx val="167"/>
              <c:delete val="1"/>
              <c:extLst>
                <c:ext xmlns:c15="http://schemas.microsoft.com/office/drawing/2012/chart" uri="{CE6537A1-D6FC-4f65-9D91-7224C49458BB}"/>
                <c:ext xmlns:c16="http://schemas.microsoft.com/office/drawing/2014/chart" uri="{C3380CC4-5D6E-409C-BE32-E72D297353CC}">
                  <c16:uniqueId val="{00000200-B6C6-4225-8333-82C6368D3EFF}"/>
                </c:ext>
              </c:extLst>
            </c:dLbl>
            <c:dLbl>
              <c:idx val="168"/>
              <c:delete val="1"/>
              <c:extLst>
                <c:ext xmlns:c15="http://schemas.microsoft.com/office/drawing/2012/chart" uri="{CE6537A1-D6FC-4f65-9D91-7224C49458BB}"/>
                <c:ext xmlns:c16="http://schemas.microsoft.com/office/drawing/2014/chart" uri="{C3380CC4-5D6E-409C-BE32-E72D297353CC}">
                  <c16:uniqueId val="{00000201-B6C6-4225-8333-82C6368D3EFF}"/>
                </c:ext>
              </c:extLst>
            </c:dLbl>
            <c:dLbl>
              <c:idx val="169"/>
              <c:delete val="1"/>
              <c:extLst>
                <c:ext xmlns:c15="http://schemas.microsoft.com/office/drawing/2012/chart" uri="{CE6537A1-D6FC-4f65-9D91-7224C49458BB}"/>
                <c:ext xmlns:c16="http://schemas.microsoft.com/office/drawing/2014/chart" uri="{C3380CC4-5D6E-409C-BE32-E72D297353CC}">
                  <c16:uniqueId val="{00000202-B6C6-4225-8333-82C6368D3EFF}"/>
                </c:ext>
              </c:extLst>
            </c:dLbl>
            <c:dLbl>
              <c:idx val="170"/>
              <c:delete val="1"/>
              <c:extLst>
                <c:ext xmlns:c15="http://schemas.microsoft.com/office/drawing/2012/chart" uri="{CE6537A1-D6FC-4f65-9D91-7224C49458BB}"/>
                <c:ext xmlns:c16="http://schemas.microsoft.com/office/drawing/2014/chart" uri="{C3380CC4-5D6E-409C-BE32-E72D297353CC}">
                  <c16:uniqueId val="{00000203-B6C6-4225-8333-82C6368D3EFF}"/>
                </c:ext>
              </c:extLst>
            </c:dLbl>
            <c:dLbl>
              <c:idx val="171"/>
              <c:delete val="1"/>
              <c:extLst>
                <c:ext xmlns:c15="http://schemas.microsoft.com/office/drawing/2012/chart" uri="{CE6537A1-D6FC-4f65-9D91-7224C49458BB}"/>
                <c:ext xmlns:c16="http://schemas.microsoft.com/office/drawing/2014/chart" uri="{C3380CC4-5D6E-409C-BE32-E72D297353CC}">
                  <c16:uniqueId val="{00000204-B6C6-4225-8333-82C6368D3EFF}"/>
                </c:ext>
              </c:extLst>
            </c:dLbl>
            <c:dLbl>
              <c:idx val="172"/>
              <c:delete val="1"/>
              <c:extLst>
                <c:ext xmlns:c15="http://schemas.microsoft.com/office/drawing/2012/chart" uri="{CE6537A1-D6FC-4f65-9D91-7224C49458BB}"/>
                <c:ext xmlns:c16="http://schemas.microsoft.com/office/drawing/2014/chart" uri="{C3380CC4-5D6E-409C-BE32-E72D297353CC}">
                  <c16:uniqueId val="{00000205-B6C6-4225-8333-82C6368D3EFF}"/>
                </c:ext>
              </c:extLst>
            </c:dLbl>
            <c:dLbl>
              <c:idx val="173"/>
              <c:delete val="1"/>
              <c:extLst>
                <c:ext xmlns:c15="http://schemas.microsoft.com/office/drawing/2012/chart" uri="{CE6537A1-D6FC-4f65-9D91-7224C49458BB}"/>
                <c:ext xmlns:c16="http://schemas.microsoft.com/office/drawing/2014/chart" uri="{C3380CC4-5D6E-409C-BE32-E72D297353CC}">
                  <c16:uniqueId val="{00000206-B6C6-4225-8333-82C6368D3EFF}"/>
                </c:ext>
              </c:extLst>
            </c:dLbl>
            <c:dLbl>
              <c:idx val="174"/>
              <c:delete val="1"/>
              <c:extLst>
                <c:ext xmlns:c15="http://schemas.microsoft.com/office/drawing/2012/chart" uri="{CE6537A1-D6FC-4f65-9D91-7224C49458BB}"/>
                <c:ext xmlns:c16="http://schemas.microsoft.com/office/drawing/2014/chart" uri="{C3380CC4-5D6E-409C-BE32-E72D297353CC}">
                  <c16:uniqueId val="{00000207-B6C6-4225-8333-82C6368D3EFF}"/>
                </c:ext>
              </c:extLst>
            </c:dLbl>
            <c:dLbl>
              <c:idx val="175"/>
              <c:delete val="1"/>
              <c:extLst>
                <c:ext xmlns:c15="http://schemas.microsoft.com/office/drawing/2012/chart" uri="{CE6537A1-D6FC-4f65-9D91-7224C49458BB}"/>
                <c:ext xmlns:c16="http://schemas.microsoft.com/office/drawing/2014/chart" uri="{C3380CC4-5D6E-409C-BE32-E72D297353CC}">
                  <c16:uniqueId val="{00000208-B6C6-4225-8333-82C6368D3EFF}"/>
                </c:ext>
              </c:extLst>
            </c:dLbl>
            <c:dLbl>
              <c:idx val="176"/>
              <c:delete val="1"/>
              <c:extLst>
                <c:ext xmlns:c15="http://schemas.microsoft.com/office/drawing/2012/chart" uri="{CE6537A1-D6FC-4f65-9D91-7224C49458BB}"/>
                <c:ext xmlns:c16="http://schemas.microsoft.com/office/drawing/2014/chart" uri="{C3380CC4-5D6E-409C-BE32-E72D297353CC}">
                  <c16:uniqueId val="{00000209-B6C6-4225-8333-82C6368D3EFF}"/>
                </c:ext>
              </c:extLst>
            </c:dLbl>
            <c:dLbl>
              <c:idx val="177"/>
              <c:delete val="1"/>
              <c:extLst>
                <c:ext xmlns:c15="http://schemas.microsoft.com/office/drawing/2012/chart" uri="{CE6537A1-D6FC-4f65-9D91-7224C49458BB}"/>
                <c:ext xmlns:c16="http://schemas.microsoft.com/office/drawing/2014/chart" uri="{C3380CC4-5D6E-409C-BE32-E72D297353CC}">
                  <c16:uniqueId val="{0000020A-B6C6-4225-8333-82C6368D3EFF}"/>
                </c:ext>
              </c:extLst>
            </c:dLbl>
            <c:dLbl>
              <c:idx val="178"/>
              <c:delete val="1"/>
              <c:extLst>
                <c:ext xmlns:c15="http://schemas.microsoft.com/office/drawing/2012/chart" uri="{CE6537A1-D6FC-4f65-9D91-7224C49458BB}"/>
                <c:ext xmlns:c16="http://schemas.microsoft.com/office/drawing/2014/chart" uri="{C3380CC4-5D6E-409C-BE32-E72D297353CC}">
                  <c16:uniqueId val="{0000020B-B6C6-4225-8333-82C6368D3EFF}"/>
                </c:ext>
              </c:extLst>
            </c:dLbl>
            <c:dLbl>
              <c:idx val="179"/>
              <c:delete val="1"/>
              <c:extLst>
                <c:ext xmlns:c15="http://schemas.microsoft.com/office/drawing/2012/chart" uri="{CE6537A1-D6FC-4f65-9D91-7224C49458BB}"/>
                <c:ext xmlns:c16="http://schemas.microsoft.com/office/drawing/2014/chart" uri="{C3380CC4-5D6E-409C-BE32-E72D297353CC}">
                  <c16:uniqueId val="{0000020C-B6C6-4225-8333-82C6368D3EFF}"/>
                </c:ext>
              </c:extLst>
            </c:dLbl>
            <c:dLbl>
              <c:idx val="180"/>
              <c:delete val="1"/>
              <c:extLst>
                <c:ext xmlns:c15="http://schemas.microsoft.com/office/drawing/2012/chart" uri="{CE6537A1-D6FC-4f65-9D91-7224C49458BB}"/>
                <c:ext xmlns:c16="http://schemas.microsoft.com/office/drawing/2014/chart" uri="{C3380CC4-5D6E-409C-BE32-E72D297353CC}">
                  <c16:uniqueId val="{0000020D-B6C6-4225-8333-82C6368D3EFF}"/>
                </c:ext>
              </c:extLst>
            </c:dLbl>
            <c:dLbl>
              <c:idx val="181"/>
              <c:delete val="1"/>
              <c:extLst>
                <c:ext xmlns:c15="http://schemas.microsoft.com/office/drawing/2012/chart" uri="{CE6537A1-D6FC-4f65-9D91-7224C49458BB}"/>
                <c:ext xmlns:c16="http://schemas.microsoft.com/office/drawing/2014/chart" uri="{C3380CC4-5D6E-409C-BE32-E72D297353CC}">
                  <c16:uniqueId val="{0000020E-B6C6-4225-8333-82C6368D3EFF}"/>
                </c:ext>
              </c:extLst>
            </c:dLbl>
            <c:dLbl>
              <c:idx val="182"/>
              <c:delete val="1"/>
              <c:extLst>
                <c:ext xmlns:c15="http://schemas.microsoft.com/office/drawing/2012/chart" uri="{CE6537A1-D6FC-4f65-9D91-7224C49458BB}"/>
                <c:ext xmlns:c16="http://schemas.microsoft.com/office/drawing/2014/chart" uri="{C3380CC4-5D6E-409C-BE32-E72D297353CC}">
                  <c16:uniqueId val="{0000020F-B6C6-4225-8333-82C6368D3EFF}"/>
                </c:ext>
              </c:extLst>
            </c:dLbl>
            <c:dLbl>
              <c:idx val="183"/>
              <c:delete val="1"/>
              <c:extLst>
                <c:ext xmlns:c15="http://schemas.microsoft.com/office/drawing/2012/chart" uri="{CE6537A1-D6FC-4f65-9D91-7224C49458BB}"/>
                <c:ext xmlns:c16="http://schemas.microsoft.com/office/drawing/2014/chart" uri="{C3380CC4-5D6E-409C-BE32-E72D297353CC}">
                  <c16:uniqueId val="{00000210-B6C6-4225-8333-82C6368D3EFF}"/>
                </c:ext>
              </c:extLst>
            </c:dLbl>
            <c:dLbl>
              <c:idx val="184"/>
              <c:delete val="1"/>
              <c:extLst>
                <c:ext xmlns:c15="http://schemas.microsoft.com/office/drawing/2012/chart" uri="{CE6537A1-D6FC-4f65-9D91-7224C49458BB}"/>
                <c:ext xmlns:c16="http://schemas.microsoft.com/office/drawing/2014/chart" uri="{C3380CC4-5D6E-409C-BE32-E72D297353CC}">
                  <c16:uniqueId val="{00000211-B6C6-4225-8333-82C6368D3EFF}"/>
                </c:ext>
              </c:extLst>
            </c:dLbl>
            <c:dLbl>
              <c:idx val="185"/>
              <c:delete val="1"/>
              <c:extLst>
                <c:ext xmlns:c15="http://schemas.microsoft.com/office/drawing/2012/chart" uri="{CE6537A1-D6FC-4f65-9D91-7224C49458BB}"/>
                <c:ext xmlns:c16="http://schemas.microsoft.com/office/drawing/2014/chart" uri="{C3380CC4-5D6E-409C-BE32-E72D297353CC}">
                  <c16:uniqueId val="{000003BF-B6C6-4225-8333-82C6368D3EFF}"/>
                </c:ext>
              </c:extLst>
            </c:dLbl>
            <c:dLbl>
              <c:idx val="186"/>
              <c:delete val="1"/>
              <c:extLst>
                <c:ext xmlns:c15="http://schemas.microsoft.com/office/drawing/2012/chart" uri="{CE6537A1-D6FC-4f65-9D91-7224C49458BB}"/>
                <c:ext xmlns:c16="http://schemas.microsoft.com/office/drawing/2014/chart" uri="{C3380CC4-5D6E-409C-BE32-E72D297353CC}">
                  <c16:uniqueId val="{00000001-3B8D-459E-A633-C797467E40A8}"/>
                </c:ext>
              </c:extLst>
            </c:dLbl>
            <c:dLbl>
              <c:idx val="187"/>
              <c:delete val="1"/>
              <c:extLst>
                <c:ext xmlns:c15="http://schemas.microsoft.com/office/drawing/2012/chart" uri="{CE6537A1-D6FC-4f65-9D91-7224C49458BB}"/>
                <c:ext xmlns:c16="http://schemas.microsoft.com/office/drawing/2014/chart" uri="{C3380CC4-5D6E-409C-BE32-E72D297353CC}">
                  <c16:uniqueId val="{00000001-403D-4C6C-9CCA-9D6B03C93597}"/>
                </c:ext>
              </c:extLst>
            </c:dLbl>
            <c:dLbl>
              <c:idx val="188"/>
              <c:delete val="1"/>
              <c:extLst>
                <c:ext xmlns:c15="http://schemas.microsoft.com/office/drawing/2012/chart" uri="{CE6537A1-D6FC-4f65-9D91-7224C49458BB}"/>
                <c:ext xmlns:c16="http://schemas.microsoft.com/office/drawing/2014/chart" uri="{C3380CC4-5D6E-409C-BE32-E72D297353CC}">
                  <c16:uniqueId val="{00000001-604D-47A7-9F04-4F8F8CFB375F}"/>
                </c:ext>
              </c:extLst>
            </c:dLbl>
            <c:dLbl>
              <c:idx val="189"/>
              <c:delete val="1"/>
              <c:extLst>
                <c:ext xmlns:c15="http://schemas.microsoft.com/office/drawing/2012/chart" uri="{CE6537A1-D6FC-4f65-9D91-7224C49458BB}"/>
                <c:ext xmlns:c16="http://schemas.microsoft.com/office/drawing/2014/chart" uri="{C3380CC4-5D6E-409C-BE32-E72D297353CC}">
                  <c16:uniqueId val="{00000001-B53C-4EF5-9DCF-2B685D95159E}"/>
                </c:ext>
              </c:extLst>
            </c:dLbl>
            <c:dLbl>
              <c:idx val="190"/>
              <c:delete val="1"/>
              <c:extLst>
                <c:ext xmlns:c15="http://schemas.microsoft.com/office/drawing/2012/chart" uri="{CE6537A1-D6FC-4f65-9D91-7224C49458BB}"/>
                <c:ext xmlns:c16="http://schemas.microsoft.com/office/drawing/2014/chart" uri="{C3380CC4-5D6E-409C-BE32-E72D297353CC}">
                  <c16:uniqueId val="{00000001-C214-484D-850C-AE5BD2AF464C}"/>
                </c:ext>
              </c:extLst>
            </c:dLbl>
            <c:dLbl>
              <c:idx val="191"/>
              <c:delete val="1"/>
              <c:extLst>
                <c:ext xmlns:c15="http://schemas.microsoft.com/office/drawing/2012/chart" uri="{CE6537A1-D6FC-4f65-9D91-7224C49458BB}"/>
                <c:ext xmlns:c16="http://schemas.microsoft.com/office/drawing/2014/chart" uri="{C3380CC4-5D6E-409C-BE32-E72D297353CC}">
                  <c16:uniqueId val="{00000001-C25B-47B9-A370-29392F17C5D3}"/>
                </c:ext>
              </c:extLst>
            </c:dLbl>
            <c:dLbl>
              <c:idx val="192"/>
              <c:layout>
                <c:manualLayout>
                  <c:x val="-3.704166666666679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9A-4419-A1F2-A542AED7461F}"/>
                </c:ext>
              </c:extLst>
            </c:dLbl>
            <c:numFmt formatCode="\+\ 0"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 (2)'!$C$4:$C$236</c15:sqref>
                  </c15:fullRef>
                </c:ext>
              </c:extLst>
              <c:f>'Official - RIVM (2)'!$C$4:$C$196</c:f>
              <c:numCache>
                <c:formatCode>m/d/yyyy</c:formatCode>
                <c:ptCount val="19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numCache>
            </c:numRef>
          </c:cat>
          <c:val>
            <c:numRef>
              <c:extLst>
                <c:ext xmlns:c15="http://schemas.microsoft.com/office/drawing/2012/chart" uri="{02D57815-91ED-43cb-92C2-25804820EDAC}">
                  <c15:fullRef>
                    <c15:sqref>'Official - RIVM (2)'!$F$4:$F$236</c15:sqref>
                  </c15:fullRef>
                </c:ext>
              </c:extLst>
              <c:f>'Official - RIVM (2)'!$F$4:$F$196</c:f>
              <c:numCache>
                <c:formatCode>#,##0</c:formatCode>
                <c:ptCount val="193"/>
                <c:pt idx="0">
                  <c:v>1</c:v>
                </c:pt>
                <c:pt idx="1">
                  <c:v>1</c:v>
                </c:pt>
                <c:pt idx="2">
                  <c:v>4</c:v>
                </c:pt>
                <c:pt idx="3">
                  <c:v>3</c:v>
                </c:pt>
                <c:pt idx="4">
                  <c:v>8</c:v>
                </c:pt>
                <c:pt idx="5">
                  <c:v>6</c:v>
                </c:pt>
                <c:pt idx="6">
                  <c:v>15</c:v>
                </c:pt>
                <c:pt idx="7">
                  <c:v>44</c:v>
                </c:pt>
                <c:pt idx="8">
                  <c:v>46</c:v>
                </c:pt>
                <c:pt idx="9">
                  <c:v>60</c:v>
                </c:pt>
                <c:pt idx="10">
                  <c:v>77</c:v>
                </c:pt>
                <c:pt idx="11">
                  <c:v>56</c:v>
                </c:pt>
                <c:pt idx="12">
                  <c:v>61</c:v>
                </c:pt>
                <c:pt idx="13">
                  <c:v>121</c:v>
                </c:pt>
                <c:pt idx="14">
                  <c:v>111</c:v>
                </c:pt>
                <c:pt idx="15">
                  <c:v>190</c:v>
                </c:pt>
                <c:pt idx="16">
                  <c:v>155</c:v>
                </c:pt>
                <c:pt idx="17">
                  <c:v>176</c:v>
                </c:pt>
                <c:pt idx="18">
                  <c:v>278</c:v>
                </c:pt>
                <c:pt idx="19">
                  <c:v>292</c:v>
                </c:pt>
                <c:pt idx="20">
                  <c:v>346</c:v>
                </c:pt>
                <c:pt idx="21">
                  <c:v>409</c:v>
                </c:pt>
                <c:pt idx="22">
                  <c:v>534</c:v>
                </c:pt>
                <c:pt idx="23">
                  <c:v>637</c:v>
                </c:pt>
                <c:pt idx="24">
                  <c:v>573</c:v>
                </c:pt>
                <c:pt idx="25">
                  <c:v>545</c:v>
                </c:pt>
                <c:pt idx="26">
                  <c:v>811</c:v>
                </c:pt>
                <c:pt idx="27">
                  <c:v>852</c:v>
                </c:pt>
                <c:pt idx="28">
                  <c:v>1019</c:v>
                </c:pt>
                <c:pt idx="29">
                  <c:v>1172</c:v>
                </c:pt>
                <c:pt idx="30">
                  <c:v>1159</c:v>
                </c:pt>
                <c:pt idx="31">
                  <c:v>1104</c:v>
                </c:pt>
                <c:pt idx="32">
                  <c:v>884</c:v>
                </c:pt>
                <c:pt idx="33">
                  <c:v>845</c:v>
                </c:pt>
                <c:pt idx="34">
                  <c:v>1019</c:v>
                </c:pt>
                <c:pt idx="35">
                  <c:v>1083</c:v>
                </c:pt>
                <c:pt idx="36">
                  <c:v>1026</c:v>
                </c:pt>
                <c:pt idx="37">
                  <c:v>904</c:v>
                </c:pt>
                <c:pt idx="38">
                  <c:v>1224</c:v>
                </c:pt>
                <c:pt idx="39">
                  <c:v>952</c:v>
                </c:pt>
                <c:pt idx="40">
                  <c:v>777</c:v>
                </c:pt>
                <c:pt idx="41">
                  <c:v>969</c:v>
                </c:pt>
                <c:pt idx="42">
                  <c:v>1213</c:v>
                </c:pt>
                <c:pt idx="43">
                  <c:v>1335</c:v>
                </c:pt>
                <c:pt idx="44">
                  <c:v>1316</c:v>
                </c:pt>
                <c:pt idx="45">
                  <c:v>1188</c:v>
                </c:pt>
                <c:pt idx="46">
                  <c:v>964</c:v>
                </c:pt>
                <c:pt idx="47">
                  <c:v>868</c:v>
                </c:pt>
                <c:pt idx="48">
                  <c:v>734</c:v>
                </c:pt>
                <c:pt idx="49">
                  <c:v>1061</c:v>
                </c:pt>
                <c:pt idx="50">
                  <c:v>1235</c:v>
                </c:pt>
                <c:pt idx="51">
                  <c:v>1140</c:v>
                </c:pt>
                <c:pt idx="52">
                  <c:v>1066</c:v>
                </c:pt>
                <c:pt idx="53">
                  <c:v>750</c:v>
                </c:pt>
                <c:pt idx="54">
                  <c:v>729</c:v>
                </c:pt>
                <c:pt idx="55">
                  <c:v>708</c:v>
                </c:pt>
                <c:pt idx="56">
                  <c:v>887</c:v>
                </c:pt>
                <c:pt idx="57">
                  <c:v>806</c:v>
                </c:pt>
                <c:pt idx="58">
                  <c:v>655</c:v>
                </c:pt>
                <c:pt idx="59">
                  <c:v>655</c:v>
                </c:pt>
                <c:pt idx="60">
                  <c:v>400</c:v>
                </c:pt>
                <c:pt idx="61">
                  <c:v>171</c:v>
                </c:pt>
                <c:pt idx="62">
                  <c:v>386</c:v>
                </c:pt>
                <c:pt idx="63">
                  <c:v>514</c:v>
                </c:pt>
                <c:pt idx="64">
                  <c:v>475</c:v>
                </c:pt>
                <c:pt idx="65">
                  <c:v>445</c:v>
                </c:pt>
                <c:pt idx="66">
                  <c:v>355</c:v>
                </c:pt>
                <c:pt idx="67">
                  <c:v>199</c:v>
                </c:pt>
                <c:pt idx="68">
                  <c:v>317</c:v>
                </c:pt>
                <c:pt idx="69">
                  <c:v>232</c:v>
                </c:pt>
                <c:pt idx="70">
                  <c:v>455</c:v>
                </c:pt>
                <c:pt idx="71">
                  <c:v>319</c:v>
                </c:pt>
                <c:pt idx="72">
                  <c:v>289</c:v>
                </c:pt>
                <c:pt idx="73">
                  <c:v>245</c:v>
                </c:pt>
                <c:pt idx="74">
                  <c:v>161</c:v>
                </c:pt>
                <c:pt idx="75">
                  <c:v>196</c:v>
                </c:pt>
                <c:pt idx="76">
                  <c:v>227</c:v>
                </c:pt>
                <c:pt idx="77">
                  <c:v>270</c:v>
                </c:pt>
                <c:pt idx="78">
                  <c:v>200</c:v>
                </c:pt>
                <c:pt idx="79">
                  <c:v>189</c:v>
                </c:pt>
                <c:pt idx="80">
                  <c:v>125</c:v>
                </c:pt>
                <c:pt idx="81">
                  <c:v>146</c:v>
                </c:pt>
                <c:pt idx="82">
                  <c:v>108</c:v>
                </c:pt>
                <c:pt idx="83">
                  <c:v>198</c:v>
                </c:pt>
                <c:pt idx="84">
                  <c:v>253</c:v>
                </c:pt>
                <c:pt idx="85">
                  <c:v>188</c:v>
                </c:pt>
                <c:pt idx="86">
                  <c:v>176</c:v>
                </c:pt>
                <c:pt idx="87">
                  <c:v>172</c:v>
                </c:pt>
                <c:pt idx="88">
                  <c:v>209</c:v>
                </c:pt>
                <c:pt idx="89">
                  <c:v>133</c:v>
                </c:pt>
                <c:pt idx="90">
                  <c:v>190</c:v>
                </c:pt>
                <c:pt idx="91">
                  <c:v>182</c:v>
                </c:pt>
                <c:pt idx="92">
                  <c:v>176</c:v>
                </c:pt>
                <c:pt idx="93">
                  <c:v>131</c:v>
                </c:pt>
                <c:pt idx="94">
                  <c:v>185</c:v>
                </c:pt>
                <c:pt idx="95">
                  <c:v>103</c:v>
                </c:pt>
                <c:pt idx="96">
                  <c:v>102</c:v>
                </c:pt>
                <c:pt idx="97">
                  <c:v>86</c:v>
                </c:pt>
                <c:pt idx="98">
                  <c:v>209</c:v>
                </c:pt>
                <c:pt idx="99">
                  <c:v>210</c:v>
                </c:pt>
                <c:pt idx="100">
                  <c:v>183</c:v>
                </c:pt>
                <c:pt idx="101">
                  <c:v>239</c:v>
                </c:pt>
                <c:pt idx="102">
                  <c:v>165</c:v>
                </c:pt>
                <c:pt idx="103">
                  <c:v>164</c:v>
                </c:pt>
                <c:pt idx="104">
                  <c:v>184</c:v>
                </c:pt>
                <c:pt idx="105">
                  <c:v>164</c:v>
                </c:pt>
                <c:pt idx="106">
                  <c:v>210</c:v>
                </c:pt>
                <c:pt idx="107">
                  <c:v>179</c:v>
                </c:pt>
                <c:pt idx="108">
                  <c:v>143</c:v>
                </c:pt>
                <c:pt idx="109">
                  <c:v>165</c:v>
                </c:pt>
                <c:pt idx="110">
                  <c:v>139</c:v>
                </c:pt>
                <c:pt idx="111">
                  <c:v>117</c:v>
                </c:pt>
                <c:pt idx="112">
                  <c:v>115</c:v>
                </c:pt>
                <c:pt idx="113">
                  <c:v>107</c:v>
                </c:pt>
                <c:pt idx="114">
                  <c:v>76</c:v>
                </c:pt>
                <c:pt idx="115">
                  <c:v>91</c:v>
                </c:pt>
                <c:pt idx="116">
                  <c:v>65</c:v>
                </c:pt>
                <c:pt idx="117">
                  <c:v>64</c:v>
                </c:pt>
                <c:pt idx="118">
                  <c:v>82</c:v>
                </c:pt>
                <c:pt idx="119">
                  <c:v>110</c:v>
                </c:pt>
                <c:pt idx="120">
                  <c:v>91</c:v>
                </c:pt>
                <c:pt idx="121">
                  <c:v>69</c:v>
                </c:pt>
                <c:pt idx="122">
                  <c:v>73</c:v>
                </c:pt>
                <c:pt idx="123">
                  <c:v>76</c:v>
                </c:pt>
                <c:pt idx="124">
                  <c:v>50</c:v>
                </c:pt>
                <c:pt idx="125">
                  <c:v>62</c:v>
                </c:pt>
                <c:pt idx="126">
                  <c:v>77</c:v>
                </c:pt>
                <c:pt idx="127">
                  <c:v>75</c:v>
                </c:pt>
                <c:pt idx="128">
                  <c:v>61</c:v>
                </c:pt>
                <c:pt idx="129">
                  <c:v>73</c:v>
                </c:pt>
                <c:pt idx="130">
                  <c:v>36</c:v>
                </c:pt>
                <c:pt idx="131">
                  <c:v>37</c:v>
                </c:pt>
                <c:pt idx="132">
                  <c:v>52</c:v>
                </c:pt>
                <c:pt idx="133">
                  <c:v>52</c:v>
                </c:pt>
                <c:pt idx="134">
                  <c:v>42</c:v>
                </c:pt>
                <c:pt idx="135">
                  <c:v>81</c:v>
                </c:pt>
                <c:pt idx="136">
                  <c:v>101</c:v>
                </c:pt>
                <c:pt idx="137">
                  <c:v>71</c:v>
                </c:pt>
                <c:pt idx="138">
                  <c:v>53</c:v>
                </c:pt>
                <c:pt idx="139">
                  <c:v>106</c:v>
                </c:pt>
                <c:pt idx="140">
                  <c:v>99</c:v>
                </c:pt>
                <c:pt idx="141">
                  <c:v>103</c:v>
                </c:pt>
                <c:pt idx="142">
                  <c:v>127</c:v>
                </c:pt>
                <c:pt idx="143">
                  <c:v>144</c:v>
                </c:pt>
                <c:pt idx="144">
                  <c:v>185</c:v>
                </c:pt>
                <c:pt idx="145">
                  <c:v>163</c:v>
                </c:pt>
                <c:pt idx="146">
                  <c:v>168</c:v>
                </c:pt>
                <c:pt idx="147">
                  <c:v>163</c:v>
                </c:pt>
                <c:pt idx="148">
                  <c:v>191</c:v>
                </c:pt>
                <c:pt idx="149">
                  <c:v>137</c:v>
                </c:pt>
                <c:pt idx="150">
                  <c:v>214</c:v>
                </c:pt>
                <c:pt idx="151">
                  <c:v>205</c:v>
                </c:pt>
                <c:pt idx="152">
                  <c:v>223</c:v>
                </c:pt>
                <c:pt idx="153">
                  <c:v>247</c:v>
                </c:pt>
                <c:pt idx="154">
                  <c:v>342</c:v>
                </c:pt>
                <c:pt idx="155">
                  <c:v>338</c:v>
                </c:pt>
                <c:pt idx="156">
                  <c:v>431</c:v>
                </c:pt>
                <c:pt idx="157">
                  <c:v>366</c:v>
                </c:pt>
                <c:pt idx="158">
                  <c:v>372</c:v>
                </c:pt>
                <c:pt idx="159">
                  <c:v>485</c:v>
                </c:pt>
                <c:pt idx="160">
                  <c:v>426</c:v>
                </c:pt>
                <c:pt idx="161">
                  <c:v>601</c:v>
                </c:pt>
                <c:pt idx="162">
                  <c:v>519</c:v>
                </c:pt>
                <c:pt idx="163">
                  <c:v>486</c:v>
                </c:pt>
                <c:pt idx="164">
                  <c:v>577</c:v>
                </c:pt>
                <c:pt idx="165">
                  <c:v>630</c:v>
                </c:pt>
                <c:pt idx="166">
                  <c:v>779</c:v>
                </c:pt>
                <c:pt idx="167">
                  <c:v>654</c:v>
                </c:pt>
                <c:pt idx="168">
                  <c:v>577</c:v>
                </c:pt>
                <c:pt idx="169">
                  <c:v>636</c:v>
                </c:pt>
                <c:pt idx="170">
                  <c:v>655</c:v>
                </c:pt>
                <c:pt idx="171">
                  <c:v>507</c:v>
                </c:pt>
                <c:pt idx="172">
                  <c:v>482</c:v>
                </c:pt>
                <c:pt idx="173">
                  <c:v>489</c:v>
                </c:pt>
                <c:pt idx="174">
                  <c:v>552</c:v>
                </c:pt>
                <c:pt idx="175">
                  <c:v>529</c:v>
                </c:pt>
                <c:pt idx="176">
                  <c:v>535</c:v>
                </c:pt>
                <c:pt idx="177">
                  <c:v>508</c:v>
                </c:pt>
                <c:pt idx="178">
                  <c:v>457</c:v>
                </c:pt>
                <c:pt idx="179">
                  <c:v>574</c:v>
                </c:pt>
                <c:pt idx="180">
                  <c:v>415</c:v>
                </c:pt>
                <c:pt idx="181">
                  <c:v>571</c:v>
                </c:pt>
                <c:pt idx="182">
                  <c:v>510</c:v>
                </c:pt>
                <c:pt idx="183">
                  <c:v>507</c:v>
                </c:pt>
                <c:pt idx="184">
                  <c:v>501</c:v>
                </c:pt>
                <c:pt idx="185">
                  <c:v>508</c:v>
                </c:pt>
                <c:pt idx="186">
                  <c:v>527</c:v>
                </c:pt>
                <c:pt idx="187">
                  <c:v>462</c:v>
                </c:pt>
                <c:pt idx="188">
                  <c:v>734</c:v>
                </c:pt>
                <c:pt idx="189">
                  <c:v>601</c:v>
                </c:pt>
                <c:pt idx="190">
                  <c:v>744</c:v>
                </c:pt>
                <c:pt idx="191">
                  <c:v>654</c:v>
                </c:pt>
                <c:pt idx="192">
                  <c:v>925</c:v>
                </c:pt>
              </c:numCache>
            </c:numRef>
          </c:val>
          <c:extLst>
            <c:ext xmlns:c16="http://schemas.microsoft.com/office/drawing/2014/chart" uri="{C3380CC4-5D6E-409C-BE32-E72D297353CC}">
              <c16:uniqueId val="{00000212-B6C6-4225-8333-82C6368D3EFF}"/>
            </c:ext>
          </c:extLst>
        </c:ser>
        <c:dLbls>
          <c:showLegendKey val="0"/>
          <c:showVal val="0"/>
          <c:showCatName val="0"/>
          <c:showSerName val="0"/>
          <c:showPercent val="0"/>
          <c:showBubbleSize val="0"/>
        </c:dLbls>
        <c:gapWidth val="0"/>
        <c:overlap val="100"/>
        <c:axId val="759634088"/>
        <c:axId val="759630152"/>
      </c:barChart>
      <c:lineChart>
        <c:grouping val="standard"/>
        <c:varyColors val="0"/>
        <c:ser>
          <c:idx val="4"/>
          <c:order val="8"/>
          <c:tx>
            <c:strRef>
              <c:f>'Official - RIVM (2)'!$F$2</c:f>
              <c:strCache>
                <c:ptCount val="1"/>
              </c:strCache>
            </c:strRef>
          </c:tx>
          <c:spPr>
            <a:ln w="28575" cap="rnd">
              <a:noFill/>
              <a:round/>
            </a:ln>
            <a:effectLst/>
          </c:spPr>
          <c:marker>
            <c:symbol val="none"/>
          </c:marker>
          <c:dLbls>
            <c:dLbl>
              <c:idx val="51"/>
              <c:delete val="1"/>
              <c:extLst>
                <c:ext xmlns:c15="http://schemas.microsoft.com/office/drawing/2012/chart" uri="{CE6537A1-D6FC-4f65-9D91-7224C49458BB}"/>
                <c:ext xmlns:c16="http://schemas.microsoft.com/office/drawing/2014/chart" uri="{C3380CC4-5D6E-409C-BE32-E72D297353CC}">
                  <c16:uniqueId val="{00000213-B6C6-4225-8333-82C6368D3EFF}"/>
                </c:ext>
              </c:extLst>
            </c:dLbl>
            <c:dLbl>
              <c:idx val="52"/>
              <c:delete val="1"/>
              <c:extLst>
                <c:ext xmlns:c15="http://schemas.microsoft.com/office/drawing/2012/chart" uri="{CE6537A1-D6FC-4f65-9D91-7224C49458BB}"/>
                <c:ext xmlns:c16="http://schemas.microsoft.com/office/drawing/2014/chart" uri="{C3380CC4-5D6E-409C-BE32-E72D297353CC}">
                  <c16:uniqueId val="{00000214-B6C6-4225-8333-82C6368D3EFF}"/>
                </c:ext>
              </c:extLst>
            </c:dLbl>
            <c:dLbl>
              <c:idx val="53"/>
              <c:delete val="1"/>
              <c:extLst>
                <c:ext xmlns:c15="http://schemas.microsoft.com/office/drawing/2012/chart" uri="{CE6537A1-D6FC-4f65-9D91-7224C49458BB}"/>
                <c:ext xmlns:c16="http://schemas.microsoft.com/office/drawing/2014/chart" uri="{C3380CC4-5D6E-409C-BE32-E72D297353CC}">
                  <c16:uniqueId val="{00000215-B6C6-4225-8333-82C6368D3EFF}"/>
                </c:ext>
              </c:extLst>
            </c:dLbl>
            <c:dLbl>
              <c:idx val="54"/>
              <c:delete val="1"/>
              <c:extLst>
                <c:ext xmlns:c15="http://schemas.microsoft.com/office/drawing/2012/chart" uri="{CE6537A1-D6FC-4f65-9D91-7224C49458BB}"/>
                <c:ext xmlns:c16="http://schemas.microsoft.com/office/drawing/2014/chart" uri="{C3380CC4-5D6E-409C-BE32-E72D297353CC}">
                  <c16:uniqueId val="{00000216-B6C6-4225-8333-82C6368D3EFF}"/>
                </c:ext>
              </c:extLst>
            </c:dLbl>
            <c:dLbl>
              <c:idx val="55"/>
              <c:delete val="1"/>
              <c:extLst>
                <c:ext xmlns:c15="http://schemas.microsoft.com/office/drawing/2012/chart" uri="{CE6537A1-D6FC-4f65-9D91-7224C49458BB}"/>
                <c:ext xmlns:c16="http://schemas.microsoft.com/office/drawing/2014/chart" uri="{C3380CC4-5D6E-409C-BE32-E72D297353CC}">
                  <c16:uniqueId val="{00000217-B6C6-4225-8333-82C6368D3EFF}"/>
                </c:ext>
              </c:extLst>
            </c:dLbl>
            <c:dLbl>
              <c:idx val="56"/>
              <c:delete val="1"/>
              <c:extLst>
                <c:ext xmlns:c15="http://schemas.microsoft.com/office/drawing/2012/chart" uri="{CE6537A1-D6FC-4f65-9D91-7224C49458BB}"/>
                <c:ext xmlns:c16="http://schemas.microsoft.com/office/drawing/2014/chart" uri="{C3380CC4-5D6E-409C-BE32-E72D297353CC}">
                  <c16:uniqueId val="{00000218-B6C6-4225-8333-82C6368D3EFF}"/>
                </c:ext>
              </c:extLst>
            </c:dLbl>
            <c:dLbl>
              <c:idx val="57"/>
              <c:delete val="1"/>
              <c:extLst>
                <c:ext xmlns:c15="http://schemas.microsoft.com/office/drawing/2012/chart" uri="{CE6537A1-D6FC-4f65-9D91-7224C49458BB}"/>
                <c:ext xmlns:c16="http://schemas.microsoft.com/office/drawing/2014/chart" uri="{C3380CC4-5D6E-409C-BE32-E72D297353CC}">
                  <c16:uniqueId val="{00000219-B6C6-4225-8333-82C6368D3EFF}"/>
                </c:ext>
              </c:extLst>
            </c:dLbl>
            <c:dLbl>
              <c:idx val="58"/>
              <c:delete val="1"/>
              <c:extLst>
                <c:ext xmlns:c15="http://schemas.microsoft.com/office/drawing/2012/chart" uri="{CE6537A1-D6FC-4f65-9D91-7224C49458BB}"/>
                <c:ext xmlns:c16="http://schemas.microsoft.com/office/drawing/2014/chart" uri="{C3380CC4-5D6E-409C-BE32-E72D297353CC}">
                  <c16:uniqueId val="{0000021A-B6C6-4225-8333-82C6368D3EFF}"/>
                </c:ext>
              </c:extLst>
            </c:dLbl>
            <c:dLbl>
              <c:idx val="59"/>
              <c:delete val="1"/>
              <c:extLst>
                <c:ext xmlns:c15="http://schemas.microsoft.com/office/drawing/2012/chart" uri="{CE6537A1-D6FC-4f65-9D91-7224C49458BB}"/>
                <c:ext xmlns:c16="http://schemas.microsoft.com/office/drawing/2014/chart" uri="{C3380CC4-5D6E-409C-BE32-E72D297353CC}">
                  <c16:uniqueId val="{0000021B-B6C6-4225-8333-82C6368D3EFF}"/>
                </c:ext>
              </c:extLst>
            </c:dLbl>
            <c:dLbl>
              <c:idx val="60"/>
              <c:delete val="1"/>
              <c:extLst>
                <c:ext xmlns:c15="http://schemas.microsoft.com/office/drawing/2012/chart" uri="{CE6537A1-D6FC-4f65-9D91-7224C49458BB}"/>
                <c:ext xmlns:c16="http://schemas.microsoft.com/office/drawing/2014/chart" uri="{C3380CC4-5D6E-409C-BE32-E72D297353CC}">
                  <c16:uniqueId val="{0000021C-B6C6-4225-8333-82C6368D3EFF}"/>
                </c:ext>
              </c:extLst>
            </c:dLbl>
            <c:dLbl>
              <c:idx val="61"/>
              <c:delete val="1"/>
              <c:extLst>
                <c:ext xmlns:c15="http://schemas.microsoft.com/office/drawing/2012/chart" uri="{CE6537A1-D6FC-4f65-9D91-7224C49458BB}"/>
                <c:ext xmlns:c16="http://schemas.microsoft.com/office/drawing/2014/chart" uri="{C3380CC4-5D6E-409C-BE32-E72D297353CC}">
                  <c16:uniqueId val="{0000021D-B6C6-4225-8333-82C6368D3EFF}"/>
                </c:ext>
              </c:extLst>
            </c:dLbl>
            <c:dLbl>
              <c:idx val="62"/>
              <c:delete val="1"/>
              <c:extLst>
                <c:ext xmlns:c15="http://schemas.microsoft.com/office/drawing/2012/chart" uri="{CE6537A1-D6FC-4f65-9D91-7224C49458BB}"/>
                <c:ext xmlns:c16="http://schemas.microsoft.com/office/drawing/2014/chart" uri="{C3380CC4-5D6E-409C-BE32-E72D297353CC}">
                  <c16:uniqueId val="{0000021E-B6C6-4225-8333-82C6368D3EFF}"/>
                </c:ext>
              </c:extLst>
            </c:dLbl>
            <c:dLbl>
              <c:idx val="63"/>
              <c:delete val="1"/>
              <c:extLst>
                <c:ext xmlns:c15="http://schemas.microsoft.com/office/drawing/2012/chart" uri="{CE6537A1-D6FC-4f65-9D91-7224C49458BB}"/>
                <c:ext xmlns:c16="http://schemas.microsoft.com/office/drawing/2014/chart" uri="{C3380CC4-5D6E-409C-BE32-E72D297353CC}">
                  <c16:uniqueId val="{0000021F-B6C6-4225-8333-82C6368D3EFF}"/>
                </c:ext>
              </c:extLst>
            </c:dLbl>
            <c:dLbl>
              <c:idx val="65"/>
              <c:delete val="1"/>
              <c:extLst>
                <c:ext xmlns:c15="http://schemas.microsoft.com/office/drawing/2012/chart" uri="{CE6537A1-D6FC-4f65-9D91-7224C49458BB}"/>
                <c:ext xmlns:c16="http://schemas.microsoft.com/office/drawing/2014/chart" uri="{C3380CC4-5D6E-409C-BE32-E72D297353CC}">
                  <c16:uniqueId val="{00000220-B6C6-4225-8333-82C6368D3EFF}"/>
                </c:ext>
              </c:extLst>
            </c:dLbl>
            <c:dLbl>
              <c:idx val="66"/>
              <c:delete val="1"/>
              <c:extLst>
                <c:ext xmlns:c15="http://schemas.microsoft.com/office/drawing/2012/chart" uri="{CE6537A1-D6FC-4f65-9D91-7224C49458BB}"/>
                <c:ext xmlns:c16="http://schemas.microsoft.com/office/drawing/2014/chart" uri="{C3380CC4-5D6E-409C-BE32-E72D297353CC}">
                  <c16:uniqueId val="{00000221-B6C6-4225-8333-82C6368D3EFF}"/>
                </c:ext>
              </c:extLst>
            </c:dLbl>
            <c:dLbl>
              <c:idx val="67"/>
              <c:delete val="1"/>
              <c:extLst>
                <c:ext xmlns:c15="http://schemas.microsoft.com/office/drawing/2012/chart" uri="{CE6537A1-D6FC-4f65-9D91-7224C49458BB}"/>
                <c:ext xmlns:c16="http://schemas.microsoft.com/office/drawing/2014/chart" uri="{C3380CC4-5D6E-409C-BE32-E72D297353CC}">
                  <c16:uniqueId val="{00000222-B6C6-4225-8333-82C6368D3EFF}"/>
                </c:ext>
              </c:extLst>
            </c:dLbl>
            <c:dLbl>
              <c:idx val="69"/>
              <c:delete val="1"/>
              <c:extLst>
                <c:ext xmlns:c15="http://schemas.microsoft.com/office/drawing/2012/chart" uri="{CE6537A1-D6FC-4f65-9D91-7224C49458BB}"/>
                <c:ext xmlns:c16="http://schemas.microsoft.com/office/drawing/2014/chart" uri="{C3380CC4-5D6E-409C-BE32-E72D297353CC}">
                  <c16:uniqueId val="{00000223-B6C6-4225-8333-82C6368D3EFF}"/>
                </c:ext>
              </c:extLst>
            </c:dLbl>
            <c:dLbl>
              <c:idx val="70"/>
              <c:delete val="1"/>
              <c:extLst>
                <c:ext xmlns:c15="http://schemas.microsoft.com/office/drawing/2012/chart" uri="{CE6537A1-D6FC-4f65-9D91-7224C49458BB}"/>
                <c:ext xmlns:c16="http://schemas.microsoft.com/office/drawing/2014/chart" uri="{C3380CC4-5D6E-409C-BE32-E72D297353CC}">
                  <c16:uniqueId val="{00000224-B6C6-4225-8333-82C6368D3EFF}"/>
                </c:ext>
              </c:extLst>
            </c:dLbl>
            <c:dLbl>
              <c:idx val="71"/>
              <c:delete val="1"/>
              <c:extLst>
                <c:ext xmlns:c15="http://schemas.microsoft.com/office/drawing/2012/chart" uri="{CE6537A1-D6FC-4f65-9D91-7224C49458BB}"/>
                <c:ext xmlns:c16="http://schemas.microsoft.com/office/drawing/2014/chart" uri="{C3380CC4-5D6E-409C-BE32-E72D297353CC}">
                  <c16:uniqueId val="{00000225-B6C6-4225-8333-82C6368D3EFF}"/>
                </c:ext>
              </c:extLst>
            </c:dLbl>
            <c:dLbl>
              <c:idx val="72"/>
              <c:delete val="1"/>
              <c:extLst>
                <c:ext xmlns:c15="http://schemas.microsoft.com/office/drawing/2012/chart" uri="{CE6537A1-D6FC-4f65-9D91-7224C49458BB}"/>
                <c:ext xmlns:c16="http://schemas.microsoft.com/office/drawing/2014/chart" uri="{C3380CC4-5D6E-409C-BE32-E72D297353CC}">
                  <c16:uniqueId val="{00000226-B6C6-4225-8333-82C6368D3EFF}"/>
                </c:ext>
              </c:extLst>
            </c:dLbl>
            <c:dLbl>
              <c:idx val="73"/>
              <c:delete val="1"/>
              <c:extLst>
                <c:ext xmlns:c15="http://schemas.microsoft.com/office/drawing/2012/chart" uri="{CE6537A1-D6FC-4f65-9D91-7224C49458BB}"/>
                <c:ext xmlns:c16="http://schemas.microsoft.com/office/drawing/2014/chart" uri="{C3380CC4-5D6E-409C-BE32-E72D297353CC}">
                  <c16:uniqueId val="{00000227-B6C6-4225-8333-82C6368D3EFF}"/>
                </c:ext>
              </c:extLst>
            </c:dLbl>
            <c:dLbl>
              <c:idx val="74"/>
              <c:delete val="1"/>
              <c:extLst>
                <c:ext xmlns:c15="http://schemas.microsoft.com/office/drawing/2012/chart" uri="{CE6537A1-D6FC-4f65-9D91-7224C49458BB}"/>
                <c:ext xmlns:c16="http://schemas.microsoft.com/office/drawing/2014/chart" uri="{C3380CC4-5D6E-409C-BE32-E72D297353CC}">
                  <c16:uniqueId val="{00000228-B6C6-4225-8333-82C6368D3EFF}"/>
                </c:ext>
              </c:extLst>
            </c:dLbl>
            <c:dLbl>
              <c:idx val="75"/>
              <c:delete val="1"/>
              <c:extLst>
                <c:ext xmlns:c15="http://schemas.microsoft.com/office/drawing/2012/chart" uri="{CE6537A1-D6FC-4f65-9D91-7224C49458BB}"/>
                <c:ext xmlns:c16="http://schemas.microsoft.com/office/drawing/2014/chart" uri="{C3380CC4-5D6E-409C-BE32-E72D297353CC}">
                  <c16:uniqueId val="{00000229-B6C6-4225-8333-82C6368D3EFF}"/>
                </c:ext>
              </c:extLst>
            </c:dLbl>
            <c:dLbl>
              <c:idx val="76"/>
              <c:delete val="1"/>
              <c:extLst>
                <c:ext xmlns:c15="http://schemas.microsoft.com/office/drawing/2012/chart" uri="{CE6537A1-D6FC-4f65-9D91-7224C49458BB}"/>
                <c:ext xmlns:c16="http://schemas.microsoft.com/office/drawing/2014/chart" uri="{C3380CC4-5D6E-409C-BE32-E72D297353CC}">
                  <c16:uniqueId val="{0000022A-B6C6-4225-8333-82C6368D3EFF}"/>
                </c:ext>
              </c:extLst>
            </c:dLbl>
            <c:dLbl>
              <c:idx val="78"/>
              <c:delete val="1"/>
              <c:extLst>
                <c:ext xmlns:c15="http://schemas.microsoft.com/office/drawing/2012/chart" uri="{CE6537A1-D6FC-4f65-9D91-7224C49458BB}"/>
                <c:ext xmlns:c16="http://schemas.microsoft.com/office/drawing/2014/chart" uri="{C3380CC4-5D6E-409C-BE32-E72D297353CC}">
                  <c16:uniqueId val="{0000022B-B6C6-4225-8333-82C6368D3EFF}"/>
                </c:ext>
              </c:extLst>
            </c:dLbl>
            <c:dLbl>
              <c:idx val="80"/>
              <c:delete val="1"/>
              <c:extLst>
                <c:ext xmlns:c15="http://schemas.microsoft.com/office/drawing/2012/chart" uri="{CE6537A1-D6FC-4f65-9D91-7224C49458BB}"/>
                <c:ext xmlns:c16="http://schemas.microsoft.com/office/drawing/2014/chart" uri="{C3380CC4-5D6E-409C-BE32-E72D297353CC}">
                  <c16:uniqueId val="{0000022C-B6C6-4225-8333-82C6368D3EFF}"/>
                </c:ext>
              </c:extLst>
            </c:dLbl>
            <c:dLbl>
              <c:idx val="81"/>
              <c:delete val="1"/>
              <c:extLst>
                <c:ext xmlns:c15="http://schemas.microsoft.com/office/drawing/2012/chart" uri="{CE6537A1-D6FC-4f65-9D91-7224C49458BB}"/>
                <c:ext xmlns:c16="http://schemas.microsoft.com/office/drawing/2014/chart" uri="{C3380CC4-5D6E-409C-BE32-E72D297353CC}">
                  <c16:uniqueId val="{0000022D-B6C6-4225-8333-82C6368D3EFF}"/>
                </c:ext>
              </c:extLst>
            </c:dLbl>
            <c:dLbl>
              <c:idx val="82"/>
              <c:delete val="1"/>
              <c:extLst>
                <c:ext xmlns:c15="http://schemas.microsoft.com/office/drawing/2012/chart" uri="{CE6537A1-D6FC-4f65-9D91-7224C49458BB}"/>
                <c:ext xmlns:c16="http://schemas.microsoft.com/office/drawing/2014/chart" uri="{C3380CC4-5D6E-409C-BE32-E72D297353CC}">
                  <c16:uniqueId val="{0000022E-B6C6-4225-8333-82C6368D3EFF}"/>
                </c:ext>
              </c:extLst>
            </c:dLbl>
            <c:dLbl>
              <c:idx val="83"/>
              <c:delete val="1"/>
              <c:extLst>
                <c:ext xmlns:c15="http://schemas.microsoft.com/office/drawing/2012/chart" uri="{CE6537A1-D6FC-4f65-9D91-7224C49458BB}"/>
                <c:ext xmlns:c16="http://schemas.microsoft.com/office/drawing/2014/chart" uri="{C3380CC4-5D6E-409C-BE32-E72D297353CC}">
                  <c16:uniqueId val="{0000022F-B6C6-4225-8333-82C6368D3EFF}"/>
                </c:ext>
              </c:extLst>
            </c:dLbl>
            <c:dLbl>
              <c:idx val="84"/>
              <c:delete val="1"/>
              <c:extLst>
                <c:ext xmlns:c15="http://schemas.microsoft.com/office/drawing/2012/chart" uri="{CE6537A1-D6FC-4f65-9D91-7224C49458BB}"/>
                <c:ext xmlns:c16="http://schemas.microsoft.com/office/drawing/2014/chart" uri="{C3380CC4-5D6E-409C-BE32-E72D297353CC}">
                  <c16:uniqueId val="{00000230-B6C6-4225-8333-82C6368D3EFF}"/>
                </c:ext>
              </c:extLst>
            </c:dLbl>
            <c:dLbl>
              <c:idx val="85"/>
              <c:delete val="1"/>
              <c:extLst>
                <c:ext xmlns:c15="http://schemas.microsoft.com/office/drawing/2012/chart" uri="{CE6537A1-D6FC-4f65-9D91-7224C49458BB}"/>
                <c:ext xmlns:c16="http://schemas.microsoft.com/office/drawing/2014/chart" uri="{C3380CC4-5D6E-409C-BE32-E72D297353CC}">
                  <c16:uniqueId val="{00000231-B6C6-4225-8333-82C6368D3EFF}"/>
                </c:ext>
              </c:extLst>
            </c:dLbl>
            <c:dLbl>
              <c:idx val="86"/>
              <c:delete val="1"/>
              <c:extLst>
                <c:ext xmlns:c15="http://schemas.microsoft.com/office/drawing/2012/chart" uri="{CE6537A1-D6FC-4f65-9D91-7224C49458BB}"/>
                <c:ext xmlns:c16="http://schemas.microsoft.com/office/drawing/2014/chart" uri="{C3380CC4-5D6E-409C-BE32-E72D297353CC}">
                  <c16:uniqueId val="{00000232-B6C6-4225-8333-82C6368D3EFF}"/>
                </c:ext>
              </c:extLst>
            </c:dLbl>
            <c:dLbl>
              <c:idx val="87"/>
              <c:delete val="1"/>
              <c:extLst>
                <c:ext xmlns:c15="http://schemas.microsoft.com/office/drawing/2012/chart" uri="{CE6537A1-D6FC-4f65-9D91-7224C49458BB}"/>
                <c:ext xmlns:c16="http://schemas.microsoft.com/office/drawing/2014/chart" uri="{C3380CC4-5D6E-409C-BE32-E72D297353CC}">
                  <c16:uniqueId val="{00000233-B6C6-4225-8333-82C6368D3EFF}"/>
                </c:ext>
              </c:extLst>
            </c:dLbl>
            <c:dLbl>
              <c:idx val="88"/>
              <c:delete val="1"/>
              <c:extLst>
                <c:ext xmlns:c15="http://schemas.microsoft.com/office/drawing/2012/chart" uri="{CE6537A1-D6FC-4f65-9D91-7224C49458BB}"/>
                <c:ext xmlns:c16="http://schemas.microsoft.com/office/drawing/2014/chart" uri="{C3380CC4-5D6E-409C-BE32-E72D297353CC}">
                  <c16:uniqueId val="{00000234-B6C6-4225-8333-82C6368D3EFF}"/>
                </c:ext>
              </c:extLst>
            </c:dLbl>
            <c:dLbl>
              <c:idx val="89"/>
              <c:delete val="1"/>
              <c:extLst>
                <c:ext xmlns:c15="http://schemas.microsoft.com/office/drawing/2012/chart" uri="{CE6537A1-D6FC-4f65-9D91-7224C49458BB}"/>
                <c:ext xmlns:c16="http://schemas.microsoft.com/office/drawing/2014/chart" uri="{C3380CC4-5D6E-409C-BE32-E72D297353CC}">
                  <c16:uniqueId val="{00000235-B6C6-4225-8333-82C6368D3EFF}"/>
                </c:ext>
              </c:extLst>
            </c:dLbl>
            <c:dLbl>
              <c:idx val="90"/>
              <c:delete val="1"/>
              <c:extLst>
                <c:ext xmlns:c15="http://schemas.microsoft.com/office/drawing/2012/chart" uri="{CE6537A1-D6FC-4f65-9D91-7224C49458BB}"/>
                <c:ext xmlns:c16="http://schemas.microsoft.com/office/drawing/2014/chart" uri="{C3380CC4-5D6E-409C-BE32-E72D297353CC}">
                  <c16:uniqueId val="{00000236-B6C6-4225-8333-82C6368D3EFF}"/>
                </c:ext>
              </c:extLst>
            </c:dLbl>
            <c:dLbl>
              <c:idx val="94"/>
              <c:delete val="1"/>
              <c:extLst>
                <c:ext xmlns:c15="http://schemas.microsoft.com/office/drawing/2012/chart" uri="{CE6537A1-D6FC-4f65-9D91-7224C49458BB}"/>
                <c:ext xmlns:c16="http://schemas.microsoft.com/office/drawing/2014/chart" uri="{C3380CC4-5D6E-409C-BE32-E72D297353CC}">
                  <c16:uniqueId val="{00000237-B6C6-4225-8333-82C6368D3EFF}"/>
                </c:ext>
              </c:extLst>
            </c:dLbl>
            <c:dLbl>
              <c:idx val="96"/>
              <c:delete val="1"/>
              <c:extLst>
                <c:ext xmlns:c15="http://schemas.microsoft.com/office/drawing/2012/chart" uri="{CE6537A1-D6FC-4f65-9D91-7224C49458BB}"/>
                <c:ext xmlns:c16="http://schemas.microsoft.com/office/drawing/2014/chart" uri="{C3380CC4-5D6E-409C-BE32-E72D297353CC}">
                  <c16:uniqueId val="{00000238-B6C6-4225-8333-82C6368D3EFF}"/>
                </c:ext>
              </c:extLst>
            </c:dLbl>
            <c:dLbl>
              <c:idx val="97"/>
              <c:delete val="1"/>
              <c:extLst>
                <c:ext xmlns:c15="http://schemas.microsoft.com/office/drawing/2012/chart" uri="{CE6537A1-D6FC-4f65-9D91-7224C49458BB}"/>
                <c:ext xmlns:c16="http://schemas.microsoft.com/office/drawing/2014/chart" uri="{C3380CC4-5D6E-409C-BE32-E72D297353CC}">
                  <c16:uniqueId val="{00000239-B6C6-4225-8333-82C6368D3EFF}"/>
                </c:ext>
              </c:extLst>
            </c:dLbl>
            <c:dLbl>
              <c:idx val="98"/>
              <c:delete val="1"/>
              <c:extLst>
                <c:ext xmlns:c15="http://schemas.microsoft.com/office/drawing/2012/chart" uri="{CE6537A1-D6FC-4f65-9D91-7224C49458BB}"/>
                <c:ext xmlns:c16="http://schemas.microsoft.com/office/drawing/2014/chart" uri="{C3380CC4-5D6E-409C-BE32-E72D297353CC}">
                  <c16:uniqueId val="{0000023A-B6C6-4225-8333-82C6368D3EFF}"/>
                </c:ext>
              </c:extLst>
            </c:dLbl>
            <c:dLbl>
              <c:idx val="99"/>
              <c:delete val="1"/>
              <c:extLst>
                <c:ext xmlns:c15="http://schemas.microsoft.com/office/drawing/2012/chart" uri="{CE6537A1-D6FC-4f65-9D91-7224C49458BB}"/>
                <c:ext xmlns:c16="http://schemas.microsoft.com/office/drawing/2014/chart" uri="{C3380CC4-5D6E-409C-BE32-E72D297353CC}">
                  <c16:uniqueId val="{0000023B-B6C6-4225-8333-82C6368D3EFF}"/>
                </c:ext>
              </c:extLst>
            </c:dLbl>
            <c:dLbl>
              <c:idx val="100"/>
              <c:delete val="1"/>
              <c:extLst>
                <c:ext xmlns:c15="http://schemas.microsoft.com/office/drawing/2012/chart" uri="{CE6537A1-D6FC-4f65-9D91-7224C49458BB}"/>
                <c:ext xmlns:c16="http://schemas.microsoft.com/office/drawing/2014/chart" uri="{C3380CC4-5D6E-409C-BE32-E72D297353CC}">
                  <c16:uniqueId val="{0000023C-B6C6-4225-8333-82C6368D3EFF}"/>
                </c:ext>
              </c:extLst>
            </c:dLbl>
            <c:dLbl>
              <c:idx val="103"/>
              <c:delete val="1"/>
              <c:extLst>
                <c:ext xmlns:c15="http://schemas.microsoft.com/office/drawing/2012/chart" uri="{CE6537A1-D6FC-4f65-9D91-7224C49458BB}"/>
                <c:ext xmlns:c16="http://schemas.microsoft.com/office/drawing/2014/chart" uri="{C3380CC4-5D6E-409C-BE32-E72D297353CC}">
                  <c16:uniqueId val="{0000023D-B6C6-4225-8333-82C6368D3EFF}"/>
                </c:ext>
              </c:extLst>
            </c:dLbl>
            <c:dLbl>
              <c:idx val="110"/>
              <c:delete val="1"/>
              <c:extLst>
                <c:ext xmlns:c15="http://schemas.microsoft.com/office/drawing/2012/chart" uri="{CE6537A1-D6FC-4f65-9D91-7224C49458BB}"/>
                <c:ext xmlns:c16="http://schemas.microsoft.com/office/drawing/2014/chart" uri="{C3380CC4-5D6E-409C-BE32-E72D297353CC}">
                  <c16:uniqueId val="{0000023E-B6C6-4225-8333-82C6368D3EFF}"/>
                </c:ext>
              </c:extLst>
            </c:dLbl>
            <c:dLbl>
              <c:idx val="175"/>
              <c:delete val="1"/>
              <c:extLst>
                <c:ext xmlns:c15="http://schemas.microsoft.com/office/drawing/2012/chart" uri="{CE6537A1-D6FC-4f65-9D91-7224C49458BB}"/>
                <c:ext xmlns:c16="http://schemas.microsoft.com/office/drawing/2014/chart" uri="{C3380CC4-5D6E-409C-BE32-E72D297353CC}">
                  <c16:uniqueId val="{0000023F-B6C6-4225-8333-82C6368D3EFF}"/>
                </c:ext>
              </c:extLst>
            </c:dLbl>
            <c:dLbl>
              <c:idx val="176"/>
              <c:delete val="1"/>
              <c:extLst>
                <c:ext xmlns:c15="http://schemas.microsoft.com/office/drawing/2012/chart" uri="{CE6537A1-D6FC-4f65-9D91-7224C49458BB}"/>
                <c:ext xmlns:c16="http://schemas.microsoft.com/office/drawing/2014/chart" uri="{C3380CC4-5D6E-409C-BE32-E72D297353CC}">
                  <c16:uniqueId val="{00000240-B6C6-4225-8333-82C6368D3EFF}"/>
                </c:ext>
              </c:extLst>
            </c:dLbl>
            <c:dLbl>
              <c:idx val="177"/>
              <c:delete val="1"/>
              <c:extLst>
                <c:ext xmlns:c15="http://schemas.microsoft.com/office/drawing/2012/chart" uri="{CE6537A1-D6FC-4f65-9D91-7224C49458BB}"/>
                <c:ext xmlns:c16="http://schemas.microsoft.com/office/drawing/2014/chart" uri="{C3380CC4-5D6E-409C-BE32-E72D297353CC}">
                  <c16:uniqueId val="{00000241-B6C6-4225-8333-82C6368D3EFF}"/>
                </c:ext>
              </c:extLst>
            </c:dLbl>
            <c:dLbl>
              <c:idx val="178"/>
              <c:delete val="1"/>
              <c:extLst>
                <c:ext xmlns:c15="http://schemas.microsoft.com/office/drawing/2012/chart" uri="{CE6537A1-D6FC-4f65-9D91-7224C49458BB}"/>
                <c:ext xmlns:c16="http://schemas.microsoft.com/office/drawing/2014/chart" uri="{C3380CC4-5D6E-409C-BE32-E72D297353CC}">
                  <c16:uniqueId val="{00000242-B6C6-4225-8333-82C6368D3EFF}"/>
                </c:ext>
              </c:extLst>
            </c:dLbl>
            <c:dLbl>
              <c:idx val="179"/>
              <c:delete val="1"/>
              <c:extLst>
                <c:ext xmlns:c15="http://schemas.microsoft.com/office/drawing/2012/chart" uri="{CE6537A1-D6FC-4f65-9D91-7224C49458BB}"/>
                <c:ext xmlns:c16="http://schemas.microsoft.com/office/drawing/2014/chart" uri="{C3380CC4-5D6E-409C-BE32-E72D297353CC}">
                  <c16:uniqueId val="{00000243-B6C6-4225-8333-82C6368D3EFF}"/>
                </c:ext>
              </c:extLst>
            </c:dLbl>
            <c:dLbl>
              <c:idx val="180"/>
              <c:delete val="1"/>
              <c:extLst>
                <c:ext xmlns:c15="http://schemas.microsoft.com/office/drawing/2012/chart" uri="{CE6537A1-D6FC-4f65-9D91-7224C49458BB}"/>
                <c:ext xmlns:c16="http://schemas.microsoft.com/office/drawing/2014/chart" uri="{C3380CC4-5D6E-409C-BE32-E72D297353CC}">
                  <c16:uniqueId val="{00000244-B6C6-4225-8333-82C6368D3EFF}"/>
                </c:ext>
              </c:extLst>
            </c:dLbl>
            <c:dLbl>
              <c:idx val="181"/>
              <c:delete val="1"/>
              <c:extLst>
                <c:ext xmlns:c15="http://schemas.microsoft.com/office/drawing/2012/chart" uri="{CE6537A1-D6FC-4f65-9D91-7224C49458BB}"/>
                <c:ext xmlns:c16="http://schemas.microsoft.com/office/drawing/2014/chart" uri="{C3380CC4-5D6E-409C-BE32-E72D297353CC}">
                  <c16:uniqueId val="{00000245-B6C6-4225-8333-82C6368D3EFF}"/>
                </c:ext>
              </c:extLst>
            </c:dLbl>
            <c:dLbl>
              <c:idx val="182"/>
              <c:delete val="1"/>
              <c:extLst>
                <c:ext xmlns:c15="http://schemas.microsoft.com/office/drawing/2012/chart" uri="{CE6537A1-D6FC-4f65-9D91-7224C49458BB}"/>
                <c:ext xmlns:c16="http://schemas.microsoft.com/office/drawing/2014/chart" uri="{C3380CC4-5D6E-409C-BE32-E72D297353CC}">
                  <c16:uniqueId val="{00000246-B6C6-4225-8333-82C6368D3EFF}"/>
                </c:ext>
              </c:extLst>
            </c:dLbl>
            <c:dLbl>
              <c:idx val="183"/>
              <c:delete val="1"/>
              <c:extLst>
                <c:ext xmlns:c15="http://schemas.microsoft.com/office/drawing/2012/chart" uri="{CE6537A1-D6FC-4f65-9D91-7224C49458BB}"/>
                <c:ext xmlns:c16="http://schemas.microsoft.com/office/drawing/2014/chart" uri="{C3380CC4-5D6E-409C-BE32-E72D297353CC}">
                  <c16:uniqueId val="{00000247-B6C6-4225-8333-82C6368D3EFF}"/>
                </c:ext>
              </c:extLst>
            </c:dLbl>
            <c:dLbl>
              <c:idx val="184"/>
              <c:delete val="1"/>
              <c:extLst>
                <c:ext xmlns:c15="http://schemas.microsoft.com/office/drawing/2012/chart" uri="{CE6537A1-D6FC-4f65-9D91-7224C49458BB}"/>
                <c:ext xmlns:c16="http://schemas.microsoft.com/office/drawing/2014/chart" uri="{C3380CC4-5D6E-409C-BE32-E72D297353CC}">
                  <c16:uniqueId val="{00000248-B6C6-4225-8333-82C6368D3EFF}"/>
                </c:ext>
              </c:extLst>
            </c:dLbl>
            <c:dLbl>
              <c:idx val="186"/>
              <c:delete val="1"/>
              <c:extLst>
                <c:ext xmlns:c15="http://schemas.microsoft.com/office/drawing/2012/chart" uri="{CE6537A1-D6FC-4f65-9D91-7224C49458BB}"/>
                <c:ext xmlns:c16="http://schemas.microsoft.com/office/drawing/2014/chart" uri="{C3380CC4-5D6E-409C-BE32-E72D297353CC}">
                  <c16:uniqueId val="{00000002-3B8D-459E-A633-C797467E40A8}"/>
                </c:ext>
              </c:extLst>
            </c:dLbl>
            <c:dLbl>
              <c:idx val="187"/>
              <c:delete val="1"/>
              <c:extLst>
                <c:ext xmlns:c15="http://schemas.microsoft.com/office/drawing/2012/chart" uri="{CE6537A1-D6FC-4f65-9D91-7224C49458BB}"/>
                <c:ext xmlns:c16="http://schemas.microsoft.com/office/drawing/2014/chart" uri="{C3380CC4-5D6E-409C-BE32-E72D297353CC}">
                  <c16:uniqueId val="{00000002-403D-4C6C-9CCA-9D6B03C93597}"/>
                </c:ext>
              </c:extLst>
            </c:dLbl>
            <c:dLbl>
              <c:idx val="188"/>
              <c:delete val="1"/>
              <c:extLst>
                <c:ext xmlns:c15="http://schemas.microsoft.com/office/drawing/2012/chart" uri="{CE6537A1-D6FC-4f65-9D91-7224C49458BB}"/>
                <c:ext xmlns:c16="http://schemas.microsoft.com/office/drawing/2014/chart" uri="{C3380CC4-5D6E-409C-BE32-E72D297353CC}">
                  <c16:uniqueId val="{00000002-604D-47A7-9F04-4F8F8CFB375F}"/>
                </c:ext>
              </c:extLst>
            </c:dLbl>
            <c:dLbl>
              <c:idx val="189"/>
              <c:delete val="1"/>
              <c:extLst>
                <c:ext xmlns:c15="http://schemas.microsoft.com/office/drawing/2012/chart" uri="{CE6537A1-D6FC-4f65-9D91-7224C49458BB}"/>
                <c:ext xmlns:c16="http://schemas.microsoft.com/office/drawing/2014/chart" uri="{C3380CC4-5D6E-409C-BE32-E72D297353CC}">
                  <c16:uniqueId val="{00000002-B53C-4EF5-9DCF-2B685D95159E}"/>
                </c:ext>
              </c:extLst>
            </c:dLbl>
            <c:dLbl>
              <c:idx val="191"/>
              <c:delete val="1"/>
              <c:extLst>
                <c:ext xmlns:c15="http://schemas.microsoft.com/office/drawing/2012/chart" uri="{CE6537A1-D6FC-4f65-9D91-7224C49458BB}"/>
                <c:ext xmlns:c16="http://schemas.microsoft.com/office/drawing/2014/chart" uri="{C3380CC4-5D6E-409C-BE32-E72D297353CC}">
                  <c16:uniqueId val="{00000002-C25B-47B9-A370-29392F17C5D3}"/>
                </c:ext>
              </c:extLst>
            </c:dLbl>
            <c:dLbl>
              <c:idx val="192"/>
              <c:layout>
                <c:manualLayout>
                  <c:x val="-2.4694444444444574E-2"/>
                  <c:y val="-3.56437500000000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9A-4419-A1F2-A542AED7461F}"/>
                </c:ext>
              </c:extLst>
            </c:dLbl>
            <c:spPr>
              <a:noFill/>
              <a:ln>
                <a:noFill/>
              </a:ln>
              <a:effectLst/>
            </c:spPr>
            <c:txPr>
              <a:bodyPr rot="0" spcFirstLastPara="1" vertOverflow="ellipsis" vert="horz" wrap="square" lIns="38100" tIns="19050" rIns="38100" bIns="19050" anchor="ctr" anchorCtr="1">
                <a:spAutoFit/>
              </a:bodyPr>
              <a:lstStyle/>
              <a:p>
                <a:pPr>
                  <a:defRPr sz="2000" b="1" i="0" u="sng" strike="noStrike" kern="1200" baseline="0">
                    <a:solidFill>
                      <a:srgbClr val="C00000"/>
                    </a:solidFill>
                    <a:latin typeface="+mn-lt"/>
                    <a:ea typeface="+mn-ea"/>
                    <a:cs typeface="+mn-cs"/>
                  </a:defRPr>
                </a:pPr>
                <a:endParaRPr lang="en-NL"/>
              </a:p>
            </c:txPr>
            <c:dLblPos val="t"/>
            <c:showLegendKey val="0"/>
            <c:showVal val="0"/>
            <c:showCatName val="0"/>
            <c:showSerName val="0"/>
            <c:showPercent val="0"/>
            <c:showBubbleSize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 (2)'!$C$4:$C$236</c15:sqref>
                  </c15:fullRef>
                </c:ext>
              </c:extLst>
              <c:f>'Official - RIVM (2)'!$C$4:$C$196</c:f>
              <c:numCache>
                <c:formatCode>m/d/yyyy</c:formatCode>
                <c:ptCount val="19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numCache>
            </c:numRef>
          </c:cat>
          <c:val>
            <c:numRef>
              <c:extLst>
                <c:ext xmlns:c15="http://schemas.microsoft.com/office/drawing/2012/chart" uri="{02D57815-91ED-43cb-92C2-25804820EDAC}">
                  <c15:fullRef>
                    <c15:sqref>'Official - RIVM (2)'!$E$4:$E$236</c15:sqref>
                  </c15:fullRef>
                </c:ext>
              </c:extLst>
              <c:f>'Official - RIVM (2)'!$E$4:$E$196</c:f>
              <c:numCache>
                <c:formatCode>#,##0</c:formatCode>
                <c:ptCount val="193"/>
                <c:pt idx="0">
                  <c:v>1</c:v>
                </c:pt>
                <c:pt idx="1">
                  <c:v>2</c:v>
                </c:pt>
                <c:pt idx="2">
                  <c:v>6</c:v>
                </c:pt>
                <c:pt idx="3">
                  <c:v>9</c:v>
                </c:pt>
                <c:pt idx="4">
                  <c:v>17</c:v>
                </c:pt>
                <c:pt idx="5">
                  <c:v>23</c:v>
                </c:pt>
                <c:pt idx="6">
                  <c:v>38</c:v>
                </c:pt>
                <c:pt idx="7">
                  <c:v>82</c:v>
                </c:pt>
                <c:pt idx="8">
                  <c:v>128</c:v>
                </c:pt>
                <c:pt idx="9">
                  <c:v>188</c:v>
                </c:pt>
                <c:pt idx="10">
                  <c:v>265</c:v>
                </c:pt>
                <c:pt idx="11">
                  <c:v>321</c:v>
                </c:pt>
                <c:pt idx="12">
                  <c:v>382</c:v>
                </c:pt>
                <c:pt idx="13">
                  <c:v>503</c:v>
                </c:pt>
                <c:pt idx="14">
                  <c:v>614</c:v>
                </c:pt>
                <c:pt idx="15">
                  <c:v>804</c:v>
                </c:pt>
                <c:pt idx="16">
                  <c:v>959</c:v>
                </c:pt>
                <c:pt idx="17">
                  <c:v>1135</c:v>
                </c:pt>
                <c:pt idx="18">
                  <c:v>1413</c:v>
                </c:pt>
                <c:pt idx="19">
                  <c:v>1705</c:v>
                </c:pt>
                <c:pt idx="20">
                  <c:v>2051</c:v>
                </c:pt>
                <c:pt idx="21">
                  <c:v>2460</c:v>
                </c:pt>
                <c:pt idx="22">
                  <c:v>2994</c:v>
                </c:pt>
                <c:pt idx="23">
                  <c:v>3631</c:v>
                </c:pt>
                <c:pt idx="24">
                  <c:v>4204</c:v>
                </c:pt>
                <c:pt idx="25">
                  <c:v>4749</c:v>
                </c:pt>
                <c:pt idx="26">
                  <c:v>5560</c:v>
                </c:pt>
                <c:pt idx="27">
                  <c:v>6412</c:v>
                </c:pt>
                <c:pt idx="28">
                  <c:v>7431</c:v>
                </c:pt>
                <c:pt idx="29">
                  <c:v>8603</c:v>
                </c:pt>
                <c:pt idx="30">
                  <c:v>9762</c:v>
                </c:pt>
                <c:pt idx="31">
                  <c:v>10866</c:v>
                </c:pt>
                <c:pt idx="32">
                  <c:v>11750</c:v>
                </c:pt>
                <c:pt idx="33">
                  <c:v>12595</c:v>
                </c:pt>
                <c:pt idx="34">
                  <c:v>13614</c:v>
                </c:pt>
                <c:pt idx="35">
                  <c:v>14697</c:v>
                </c:pt>
                <c:pt idx="36">
                  <c:v>15723</c:v>
                </c:pt>
                <c:pt idx="37">
                  <c:v>16627</c:v>
                </c:pt>
                <c:pt idx="38">
                  <c:v>17851</c:v>
                </c:pt>
                <c:pt idx="39">
                  <c:v>18803</c:v>
                </c:pt>
                <c:pt idx="40">
                  <c:v>19580</c:v>
                </c:pt>
                <c:pt idx="41">
                  <c:v>20549</c:v>
                </c:pt>
                <c:pt idx="42">
                  <c:v>21762</c:v>
                </c:pt>
                <c:pt idx="43">
                  <c:v>23097</c:v>
                </c:pt>
                <c:pt idx="44">
                  <c:v>24413</c:v>
                </c:pt>
                <c:pt idx="45">
                  <c:v>25587</c:v>
                </c:pt>
                <c:pt idx="46">
                  <c:v>26551</c:v>
                </c:pt>
                <c:pt idx="47">
                  <c:v>27419</c:v>
                </c:pt>
                <c:pt idx="48">
                  <c:v>28153</c:v>
                </c:pt>
                <c:pt idx="49">
                  <c:v>29214</c:v>
                </c:pt>
                <c:pt idx="50">
                  <c:v>30449</c:v>
                </c:pt>
                <c:pt idx="51">
                  <c:v>31589</c:v>
                </c:pt>
                <c:pt idx="52">
                  <c:v>32655</c:v>
                </c:pt>
                <c:pt idx="53">
                  <c:v>33405</c:v>
                </c:pt>
                <c:pt idx="54">
                  <c:v>34134</c:v>
                </c:pt>
                <c:pt idx="55">
                  <c:v>34842</c:v>
                </c:pt>
                <c:pt idx="56">
                  <c:v>35729</c:v>
                </c:pt>
                <c:pt idx="57">
                  <c:v>36535</c:v>
                </c:pt>
                <c:pt idx="58">
                  <c:v>37190</c:v>
                </c:pt>
                <c:pt idx="59">
                  <c:v>37845</c:v>
                </c:pt>
                <c:pt idx="60">
                  <c:v>38245</c:v>
                </c:pt>
                <c:pt idx="61">
                  <c:v>38416</c:v>
                </c:pt>
                <c:pt idx="62">
                  <c:v>38802</c:v>
                </c:pt>
                <c:pt idx="63">
                  <c:v>39316</c:v>
                </c:pt>
                <c:pt idx="64">
                  <c:v>39791</c:v>
                </c:pt>
                <c:pt idx="65">
                  <c:v>40236</c:v>
                </c:pt>
                <c:pt idx="66">
                  <c:v>40591</c:v>
                </c:pt>
                <c:pt idx="67">
                  <c:v>40790</c:v>
                </c:pt>
                <c:pt idx="68">
                  <c:v>41107</c:v>
                </c:pt>
                <c:pt idx="69">
                  <c:v>41339</c:v>
                </c:pt>
                <c:pt idx="70">
                  <c:v>41794</c:v>
                </c:pt>
                <c:pt idx="71">
                  <c:v>42113</c:v>
                </c:pt>
                <c:pt idx="72">
                  <c:v>42382</c:v>
                </c:pt>
                <c:pt idx="73">
                  <c:v>42627</c:v>
                </c:pt>
                <c:pt idx="74">
                  <c:v>42788</c:v>
                </c:pt>
                <c:pt idx="75">
                  <c:v>42984</c:v>
                </c:pt>
                <c:pt idx="76">
                  <c:v>43211</c:v>
                </c:pt>
                <c:pt idx="77">
                  <c:v>43481</c:v>
                </c:pt>
                <c:pt idx="78">
                  <c:v>43681</c:v>
                </c:pt>
                <c:pt idx="79">
                  <c:v>43870</c:v>
                </c:pt>
                <c:pt idx="80">
                  <c:v>43995</c:v>
                </c:pt>
                <c:pt idx="81">
                  <c:v>44141</c:v>
                </c:pt>
                <c:pt idx="82">
                  <c:v>44249</c:v>
                </c:pt>
                <c:pt idx="83">
                  <c:v>44447</c:v>
                </c:pt>
                <c:pt idx="84">
                  <c:v>44700</c:v>
                </c:pt>
                <c:pt idx="85">
                  <c:v>44888</c:v>
                </c:pt>
                <c:pt idx="86">
                  <c:v>45064</c:v>
                </c:pt>
                <c:pt idx="87">
                  <c:v>45236</c:v>
                </c:pt>
                <c:pt idx="88">
                  <c:v>45445</c:v>
                </c:pt>
                <c:pt idx="89">
                  <c:v>45578</c:v>
                </c:pt>
                <c:pt idx="90">
                  <c:v>45768</c:v>
                </c:pt>
                <c:pt idx="91">
                  <c:v>45950</c:v>
                </c:pt>
                <c:pt idx="92">
                  <c:v>46126</c:v>
                </c:pt>
                <c:pt idx="93">
                  <c:v>46257</c:v>
                </c:pt>
                <c:pt idx="94">
                  <c:v>46442</c:v>
                </c:pt>
                <c:pt idx="95">
                  <c:v>46545</c:v>
                </c:pt>
                <c:pt idx="96">
                  <c:v>46647</c:v>
                </c:pt>
                <c:pt idx="97">
                  <c:v>46733</c:v>
                </c:pt>
                <c:pt idx="98">
                  <c:v>46942</c:v>
                </c:pt>
                <c:pt idx="99">
                  <c:v>47152</c:v>
                </c:pt>
                <c:pt idx="100">
                  <c:v>47335</c:v>
                </c:pt>
                <c:pt idx="101">
                  <c:v>47574</c:v>
                </c:pt>
                <c:pt idx="102">
                  <c:v>47739</c:v>
                </c:pt>
                <c:pt idx="103">
                  <c:v>47903</c:v>
                </c:pt>
                <c:pt idx="104">
                  <c:v>48087</c:v>
                </c:pt>
                <c:pt idx="105">
                  <c:v>48251</c:v>
                </c:pt>
                <c:pt idx="106">
                  <c:v>48461</c:v>
                </c:pt>
                <c:pt idx="107">
                  <c:v>48640</c:v>
                </c:pt>
                <c:pt idx="108">
                  <c:v>48783</c:v>
                </c:pt>
                <c:pt idx="109">
                  <c:v>48948</c:v>
                </c:pt>
                <c:pt idx="110">
                  <c:v>49087</c:v>
                </c:pt>
                <c:pt idx="111">
                  <c:v>49204</c:v>
                </c:pt>
                <c:pt idx="112">
                  <c:v>49319</c:v>
                </c:pt>
                <c:pt idx="113">
                  <c:v>49426</c:v>
                </c:pt>
                <c:pt idx="114">
                  <c:v>49502</c:v>
                </c:pt>
                <c:pt idx="115">
                  <c:v>49593</c:v>
                </c:pt>
                <c:pt idx="116">
                  <c:v>49658</c:v>
                </c:pt>
                <c:pt idx="117">
                  <c:v>49722</c:v>
                </c:pt>
                <c:pt idx="118">
                  <c:v>49804</c:v>
                </c:pt>
                <c:pt idx="119">
                  <c:v>49914</c:v>
                </c:pt>
                <c:pt idx="120">
                  <c:v>50005</c:v>
                </c:pt>
                <c:pt idx="121">
                  <c:v>50074</c:v>
                </c:pt>
                <c:pt idx="122">
                  <c:v>50147</c:v>
                </c:pt>
                <c:pt idx="123">
                  <c:v>50223</c:v>
                </c:pt>
                <c:pt idx="124">
                  <c:v>50273</c:v>
                </c:pt>
                <c:pt idx="125">
                  <c:v>50335</c:v>
                </c:pt>
                <c:pt idx="126">
                  <c:v>50412</c:v>
                </c:pt>
                <c:pt idx="127">
                  <c:v>50487</c:v>
                </c:pt>
                <c:pt idx="128">
                  <c:v>50548</c:v>
                </c:pt>
                <c:pt idx="129">
                  <c:v>50621</c:v>
                </c:pt>
                <c:pt idx="130">
                  <c:v>50657</c:v>
                </c:pt>
                <c:pt idx="131">
                  <c:v>50694</c:v>
                </c:pt>
                <c:pt idx="132">
                  <c:v>50746</c:v>
                </c:pt>
                <c:pt idx="133">
                  <c:v>50798</c:v>
                </c:pt>
                <c:pt idx="134">
                  <c:v>50840</c:v>
                </c:pt>
                <c:pt idx="135">
                  <c:v>50921</c:v>
                </c:pt>
                <c:pt idx="136">
                  <c:v>51022</c:v>
                </c:pt>
                <c:pt idx="137">
                  <c:v>51093</c:v>
                </c:pt>
                <c:pt idx="138">
                  <c:v>51146</c:v>
                </c:pt>
                <c:pt idx="139">
                  <c:v>51252</c:v>
                </c:pt>
                <c:pt idx="140">
                  <c:v>51351</c:v>
                </c:pt>
                <c:pt idx="141">
                  <c:v>51454</c:v>
                </c:pt>
                <c:pt idx="142">
                  <c:v>51581</c:v>
                </c:pt>
                <c:pt idx="143">
                  <c:v>51725</c:v>
                </c:pt>
                <c:pt idx="144">
                  <c:v>51910</c:v>
                </c:pt>
                <c:pt idx="145">
                  <c:v>52073</c:v>
                </c:pt>
                <c:pt idx="146">
                  <c:v>52241</c:v>
                </c:pt>
                <c:pt idx="147">
                  <c:v>52404</c:v>
                </c:pt>
                <c:pt idx="148">
                  <c:v>52595</c:v>
                </c:pt>
                <c:pt idx="149">
                  <c:v>52732</c:v>
                </c:pt>
                <c:pt idx="150">
                  <c:v>52946</c:v>
                </c:pt>
                <c:pt idx="151">
                  <c:v>53151</c:v>
                </c:pt>
                <c:pt idx="152">
                  <c:v>53374</c:v>
                </c:pt>
                <c:pt idx="153">
                  <c:v>53621</c:v>
                </c:pt>
                <c:pt idx="154">
                  <c:v>53963</c:v>
                </c:pt>
                <c:pt idx="155">
                  <c:v>54301</c:v>
                </c:pt>
                <c:pt idx="156">
                  <c:v>54732</c:v>
                </c:pt>
                <c:pt idx="157">
                  <c:v>55098</c:v>
                </c:pt>
                <c:pt idx="158">
                  <c:v>55470</c:v>
                </c:pt>
                <c:pt idx="159">
                  <c:v>55955</c:v>
                </c:pt>
                <c:pt idx="160">
                  <c:v>56381</c:v>
                </c:pt>
                <c:pt idx="161">
                  <c:v>56982</c:v>
                </c:pt>
                <c:pt idx="162">
                  <c:v>57501</c:v>
                </c:pt>
                <c:pt idx="163">
                  <c:v>57987</c:v>
                </c:pt>
                <c:pt idx="164">
                  <c:v>58564</c:v>
                </c:pt>
                <c:pt idx="165">
                  <c:v>59194</c:v>
                </c:pt>
                <c:pt idx="166">
                  <c:v>59973</c:v>
                </c:pt>
                <c:pt idx="167">
                  <c:v>60627</c:v>
                </c:pt>
                <c:pt idx="168">
                  <c:v>61204</c:v>
                </c:pt>
                <c:pt idx="169">
                  <c:v>61840</c:v>
                </c:pt>
                <c:pt idx="170">
                  <c:v>62495</c:v>
                </c:pt>
                <c:pt idx="171">
                  <c:v>63002</c:v>
                </c:pt>
                <c:pt idx="172">
                  <c:v>63484</c:v>
                </c:pt>
                <c:pt idx="173">
                  <c:v>63973</c:v>
                </c:pt>
                <c:pt idx="174">
                  <c:v>64525</c:v>
                </c:pt>
                <c:pt idx="175">
                  <c:v>65054</c:v>
                </c:pt>
                <c:pt idx="176">
                  <c:v>65589</c:v>
                </c:pt>
                <c:pt idx="177">
                  <c:v>66097</c:v>
                </c:pt>
                <c:pt idx="178">
                  <c:v>66554</c:v>
                </c:pt>
                <c:pt idx="179">
                  <c:v>67128</c:v>
                </c:pt>
                <c:pt idx="180">
                  <c:v>67543</c:v>
                </c:pt>
                <c:pt idx="181">
                  <c:v>68114</c:v>
                </c:pt>
                <c:pt idx="182">
                  <c:v>68624</c:v>
                </c:pt>
                <c:pt idx="183">
                  <c:v>69131</c:v>
                </c:pt>
                <c:pt idx="184">
                  <c:v>69632</c:v>
                </c:pt>
                <c:pt idx="185">
                  <c:v>70140</c:v>
                </c:pt>
                <c:pt idx="186">
                  <c:v>70667</c:v>
                </c:pt>
                <c:pt idx="187">
                  <c:v>71129</c:v>
                </c:pt>
                <c:pt idx="188">
                  <c:v>71863</c:v>
                </c:pt>
                <c:pt idx="189">
                  <c:v>72464</c:v>
                </c:pt>
                <c:pt idx="190">
                  <c:v>73208</c:v>
                </c:pt>
                <c:pt idx="191">
                  <c:v>73862</c:v>
                </c:pt>
                <c:pt idx="192">
                  <c:v>74787</c:v>
                </c:pt>
              </c:numCache>
            </c:numRef>
          </c:val>
          <c:smooth val="0"/>
          <c:extLst>
            <c:ext xmlns:c16="http://schemas.microsoft.com/office/drawing/2014/chart" uri="{C3380CC4-5D6E-409C-BE32-E72D297353CC}">
              <c16:uniqueId val="{00000249-B6C6-4225-8333-82C6368D3EFF}"/>
            </c:ext>
          </c:extLst>
        </c:ser>
        <c:dLbls>
          <c:showLegendKey val="0"/>
          <c:showVal val="0"/>
          <c:showCatName val="0"/>
          <c:showSerName val="0"/>
          <c:showPercent val="0"/>
          <c:showBubbleSize val="0"/>
        </c:dLbls>
        <c:marker val="1"/>
        <c:smooth val="0"/>
        <c:axId val="596545392"/>
        <c:axId val="596544408"/>
      </c:lineChart>
      <c:lineChart>
        <c:grouping val="stacked"/>
        <c:varyColors val="0"/>
        <c:ser>
          <c:idx val="8"/>
          <c:order val="0"/>
          <c:tx>
            <c:strRef>
              <c:f>'Official - RIVM (2)'!$AD$3</c:f>
              <c:strCache>
                <c:ptCount val="1"/>
                <c:pt idx="0">
                  <c:v>Deceased </c:v>
                </c:pt>
              </c:strCache>
            </c:strRef>
          </c:tx>
          <c:spPr>
            <a:ln w="28575" cap="rnd">
              <a:no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24A-B6C6-4225-8333-82C6368D3EFF}"/>
                </c:ext>
              </c:extLst>
            </c:dLbl>
            <c:dLbl>
              <c:idx val="1"/>
              <c:delete val="1"/>
              <c:extLst>
                <c:ext xmlns:c15="http://schemas.microsoft.com/office/drawing/2012/chart" uri="{CE6537A1-D6FC-4f65-9D91-7224C49458BB}"/>
                <c:ext xmlns:c16="http://schemas.microsoft.com/office/drawing/2014/chart" uri="{C3380CC4-5D6E-409C-BE32-E72D297353CC}">
                  <c16:uniqueId val="{0000024B-B6C6-4225-8333-82C6368D3EFF}"/>
                </c:ext>
              </c:extLst>
            </c:dLbl>
            <c:dLbl>
              <c:idx val="2"/>
              <c:delete val="1"/>
              <c:extLst>
                <c:ext xmlns:c15="http://schemas.microsoft.com/office/drawing/2012/chart" uri="{CE6537A1-D6FC-4f65-9D91-7224C49458BB}"/>
                <c:ext xmlns:c16="http://schemas.microsoft.com/office/drawing/2014/chart" uri="{C3380CC4-5D6E-409C-BE32-E72D297353CC}">
                  <c16:uniqueId val="{0000024C-B6C6-4225-8333-82C6368D3EFF}"/>
                </c:ext>
              </c:extLst>
            </c:dLbl>
            <c:dLbl>
              <c:idx val="3"/>
              <c:delete val="1"/>
              <c:extLst>
                <c:ext xmlns:c15="http://schemas.microsoft.com/office/drawing/2012/chart" uri="{CE6537A1-D6FC-4f65-9D91-7224C49458BB}"/>
                <c:ext xmlns:c16="http://schemas.microsoft.com/office/drawing/2014/chart" uri="{C3380CC4-5D6E-409C-BE32-E72D297353CC}">
                  <c16:uniqueId val="{0000024D-B6C6-4225-8333-82C6368D3EFF}"/>
                </c:ext>
              </c:extLst>
            </c:dLbl>
            <c:dLbl>
              <c:idx val="4"/>
              <c:delete val="1"/>
              <c:extLst>
                <c:ext xmlns:c15="http://schemas.microsoft.com/office/drawing/2012/chart" uri="{CE6537A1-D6FC-4f65-9D91-7224C49458BB}"/>
                <c:ext xmlns:c16="http://schemas.microsoft.com/office/drawing/2014/chart" uri="{C3380CC4-5D6E-409C-BE32-E72D297353CC}">
                  <c16:uniqueId val="{0000024E-B6C6-4225-8333-82C6368D3EFF}"/>
                </c:ext>
              </c:extLst>
            </c:dLbl>
            <c:dLbl>
              <c:idx val="5"/>
              <c:delete val="1"/>
              <c:extLst>
                <c:ext xmlns:c15="http://schemas.microsoft.com/office/drawing/2012/chart" uri="{CE6537A1-D6FC-4f65-9D91-7224C49458BB}"/>
                <c:ext xmlns:c16="http://schemas.microsoft.com/office/drawing/2014/chart" uri="{C3380CC4-5D6E-409C-BE32-E72D297353CC}">
                  <c16:uniqueId val="{0000024F-B6C6-4225-8333-82C6368D3EFF}"/>
                </c:ext>
              </c:extLst>
            </c:dLbl>
            <c:dLbl>
              <c:idx val="6"/>
              <c:delete val="1"/>
              <c:extLst>
                <c:ext xmlns:c15="http://schemas.microsoft.com/office/drawing/2012/chart" uri="{CE6537A1-D6FC-4f65-9D91-7224C49458BB}"/>
                <c:ext xmlns:c16="http://schemas.microsoft.com/office/drawing/2014/chart" uri="{C3380CC4-5D6E-409C-BE32-E72D297353CC}">
                  <c16:uniqueId val="{00000250-B6C6-4225-8333-82C6368D3EFF}"/>
                </c:ext>
              </c:extLst>
            </c:dLbl>
            <c:dLbl>
              <c:idx val="7"/>
              <c:delete val="1"/>
              <c:extLst>
                <c:ext xmlns:c15="http://schemas.microsoft.com/office/drawing/2012/chart" uri="{CE6537A1-D6FC-4f65-9D91-7224C49458BB}"/>
                <c:ext xmlns:c16="http://schemas.microsoft.com/office/drawing/2014/chart" uri="{C3380CC4-5D6E-409C-BE32-E72D297353CC}">
                  <c16:uniqueId val="{00000251-B6C6-4225-8333-82C6368D3EFF}"/>
                </c:ext>
              </c:extLst>
            </c:dLbl>
            <c:dLbl>
              <c:idx val="8"/>
              <c:delete val="1"/>
              <c:extLst>
                <c:ext xmlns:c15="http://schemas.microsoft.com/office/drawing/2012/chart" uri="{CE6537A1-D6FC-4f65-9D91-7224C49458BB}"/>
                <c:ext xmlns:c16="http://schemas.microsoft.com/office/drawing/2014/chart" uri="{C3380CC4-5D6E-409C-BE32-E72D297353CC}">
                  <c16:uniqueId val="{00000252-B6C6-4225-8333-82C6368D3EFF}"/>
                </c:ext>
              </c:extLst>
            </c:dLbl>
            <c:dLbl>
              <c:idx val="9"/>
              <c:delete val="1"/>
              <c:extLst>
                <c:ext xmlns:c15="http://schemas.microsoft.com/office/drawing/2012/chart" uri="{CE6537A1-D6FC-4f65-9D91-7224C49458BB}"/>
                <c:ext xmlns:c16="http://schemas.microsoft.com/office/drawing/2014/chart" uri="{C3380CC4-5D6E-409C-BE32-E72D297353CC}">
                  <c16:uniqueId val="{00000253-B6C6-4225-8333-82C6368D3EFF}"/>
                </c:ext>
              </c:extLst>
            </c:dLbl>
            <c:dLbl>
              <c:idx val="10"/>
              <c:delete val="1"/>
              <c:extLst>
                <c:ext xmlns:c15="http://schemas.microsoft.com/office/drawing/2012/chart" uri="{CE6537A1-D6FC-4f65-9D91-7224C49458BB}"/>
                <c:ext xmlns:c16="http://schemas.microsoft.com/office/drawing/2014/chart" uri="{C3380CC4-5D6E-409C-BE32-E72D297353CC}">
                  <c16:uniqueId val="{00000254-B6C6-4225-8333-82C6368D3EFF}"/>
                </c:ext>
              </c:extLst>
            </c:dLbl>
            <c:dLbl>
              <c:idx val="11"/>
              <c:delete val="1"/>
              <c:extLst>
                <c:ext xmlns:c15="http://schemas.microsoft.com/office/drawing/2012/chart" uri="{CE6537A1-D6FC-4f65-9D91-7224C49458BB}"/>
                <c:ext xmlns:c16="http://schemas.microsoft.com/office/drawing/2014/chart" uri="{C3380CC4-5D6E-409C-BE32-E72D297353CC}">
                  <c16:uniqueId val="{00000255-B6C6-4225-8333-82C6368D3EFF}"/>
                </c:ext>
              </c:extLst>
            </c:dLbl>
            <c:dLbl>
              <c:idx val="12"/>
              <c:delete val="1"/>
              <c:extLst>
                <c:ext xmlns:c15="http://schemas.microsoft.com/office/drawing/2012/chart" uri="{CE6537A1-D6FC-4f65-9D91-7224C49458BB}"/>
                <c:ext xmlns:c16="http://schemas.microsoft.com/office/drawing/2014/chart" uri="{C3380CC4-5D6E-409C-BE32-E72D297353CC}">
                  <c16:uniqueId val="{00000256-B6C6-4225-8333-82C6368D3EFF}"/>
                </c:ext>
              </c:extLst>
            </c:dLbl>
            <c:dLbl>
              <c:idx val="13"/>
              <c:delete val="1"/>
              <c:extLst>
                <c:ext xmlns:c15="http://schemas.microsoft.com/office/drawing/2012/chart" uri="{CE6537A1-D6FC-4f65-9D91-7224C49458BB}"/>
                <c:ext xmlns:c16="http://schemas.microsoft.com/office/drawing/2014/chart" uri="{C3380CC4-5D6E-409C-BE32-E72D297353CC}">
                  <c16:uniqueId val="{00000257-B6C6-4225-8333-82C6368D3EFF}"/>
                </c:ext>
              </c:extLst>
            </c:dLbl>
            <c:dLbl>
              <c:idx val="14"/>
              <c:delete val="1"/>
              <c:extLst>
                <c:ext xmlns:c15="http://schemas.microsoft.com/office/drawing/2012/chart" uri="{CE6537A1-D6FC-4f65-9D91-7224C49458BB}"/>
                <c:ext xmlns:c16="http://schemas.microsoft.com/office/drawing/2014/chart" uri="{C3380CC4-5D6E-409C-BE32-E72D297353CC}">
                  <c16:uniqueId val="{00000258-B6C6-4225-8333-82C6368D3EFF}"/>
                </c:ext>
              </c:extLst>
            </c:dLbl>
            <c:dLbl>
              <c:idx val="15"/>
              <c:delete val="1"/>
              <c:extLst>
                <c:ext xmlns:c15="http://schemas.microsoft.com/office/drawing/2012/chart" uri="{CE6537A1-D6FC-4f65-9D91-7224C49458BB}"/>
                <c:ext xmlns:c16="http://schemas.microsoft.com/office/drawing/2014/chart" uri="{C3380CC4-5D6E-409C-BE32-E72D297353CC}">
                  <c16:uniqueId val="{00000259-B6C6-4225-8333-82C6368D3EFF}"/>
                </c:ext>
              </c:extLst>
            </c:dLbl>
            <c:dLbl>
              <c:idx val="16"/>
              <c:delete val="1"/>
              <c:extLst>
                <c:ext xmlns:c15="http://schemas.microsoft.com/office/drawing/2012/chart" uri="{CE6537A1-D6FC-4f65-9D91-7224C49458BB}"/>
                <c:ext xmlns:c16="http://schemas.microsoft.com/office/drawing/2014/chart" uri="{C3380CC4-5D6E-409C-BE32-E72D297353CC}">
                  <c16:uniqueId val="{0000025A-B6C6-4225-8333-82C6368D3EFF}"/>
                </c:ext>
              </c:extLst>
            </c:dLbl>
            <c:dLbl>
              <c:idx val="17"/>
              <c:delete val="1"/>
              <c:extLst>
                <c:ext xmlns:c15="http://schemas.microsoft.com/office/drawing/2012/chart" uri="{CE6537A1-D6FC-4f65-9D91-7224C49458BB}"/>
                <c:ext xmlns:c16="http://schemas.microsoft.com/office/drawing/2014/chart" uri="{C3380CC4-5D6E-409C-BE32-E72D297353CC}">
                  <c16:uniqueId val="{0000025B-B6C6-4225-8333-82C6368D3EFF}"/>
                </c:ext>
              </c:extLst>
            </c:dLbl>
            <c:dLbl>
              <c:idx val="18"/>
              <c:delete val="1"/>
              <c:extLst>
                <c:ext xmlns:c15="http://schemas.microsoft.com/office/drawing/2012/chart" uri="{CE6537A1-D6FC-4f65-9D91-7224C49458BB}"/>
                <c:ext xmlns:c16="http://schemas.microsoft.com/office/drawing/2014/chart" uri="{C3380CC4-5D6E-409C-BE32-E72D297353CC}">
                  <c16:uniqueId val="{0000025C-B6C6-4225-8333-82C6368D3EFF}"/>
                </c:ext>
              </c:extLst>
            </c:dLbl>
            <c:dLbl>
              <c:idx val="19"/>
              <c:delete val="1"/>
              <c:extLst>
                <c:ext xmlns:c15="http://schemas.microsoft.com/office/drawing/2012/chart" uri="{CE6537A1-D6FC-4f65-9D91-7224C49458BB}"/>
                <c:ext xmlns:c16="http://schemas.microsoft.com/office/drawing/2014/chart" uri="{C3380CC4-5D6E-409C-BE32-E72D297353CC}">
                  <c16:uniqueId val="{0000025D-B6C6-4225-8333-82C6368D3EFF}"/>
                </c:ext>
              </c:extLst>
            </c:dLbl>
            <c:dLbl>
              <c:idx val="20"/>
              <c:delete val="1"/>
              <c:extLst>
                <c:ext xmlns:c15="http://schemas.microsoft.com/office/drawing/2012/chart" uri="{CE6537A1-D6FC-4f65-9D91-7224C49458BB}"/>
                <c:ext xmlns:c16="http://schemas.microsoft.com/office/drawing/2014/chart" uri="{C3380CC4-5D6E-409C-BE32-E72D297353CC}">
                  <c16:uniqueId val="{0000025E-B6C6-4225-8333-82C6368D3EFF}"/>
                </c:ext>
              </c:extLst>
            </c:dLbl>
            <c:dLbl>
              <c:idx val="21"/>
              <c:delete val="1"/>
              <c:extLst>
                <c:ext xmlns:c15="http://schemas.microsoft.com/office/drawing/2012/chart" uri="{CE6537A1-D6FC-4f65-9D91-7224C49458BB}"/>
                <c:ext xmlns:c16="http://schemas.microsoft.com/office/drawing/2014/chart" uri="{C3380CC4-5D6E-409C-BE32-E72D297353CC}">
                  <c16:uniqueId val="{0000025F-B6C6-4225-8333-82C6368D3EFF}"/>
                </c:ext>
              </c:extLst>
            </c:dLbl>
            <c:dLbl>
              <c:idx val="22"/>
              <c:delete val="1"/>
              <c:extLst>
                <c:ext xmlns:c15="http://schemas.microsoft.com/office/drawing/2012/chart" uri="{CE6537A1-D6FC-4f65-9D91-7224C49458BB}"/>
                <c:ext xmlns:c16="http://schemas.microsoft.com/office/drawing/2014/chart" uri="{C3380CC4-5D6E-409C-BE32-E72D297353CC}">
                  <c16:uniqueId val="{00000260-B6C6-4225-8333-82C6368D3EFF}"/>
                </c:ext>
              </c:extLst>
            </c:dLbl>
            <c:dLbl>
              <c:idx val="23"/>
              <c:delete val="1"/>
              <c:extLst>
                <c:ext xmlns:c15="http://schemas.microsoft.com/office/drawing/2012/chart" uri="{CE6537A1-D6FC-4f65-9D91-7224C49458BB}"/>
                <c:ext xmlns:c16="http://schemas.microsoft.com/office/drawing/2014/chart" uri="{C3380CC4-5D6E-409C-BE32-E72D297353CC}">
                  <c16:uniqueId val="{00000261-B6C6-4225-8333-82C6368D3EFF}"/>
                </c:ext>
              </c:extLst>
            </c:dLbl>
            <c:dLbl>
              <c:idx val="24"/>
              <c:delete val="1"/>
              <c:extLst>
                <c:ext xmlns:c15="http://schemas.microsoft.com/office/drawing/2012/chart" uri="{CE6537A1-D6FC-4f65-9D91-7224C49458BB}"/>
                <c:ext xmlns:c16="http://schemas.microsoft.com/office/drawing/2014/chart" uri="{C3380CC4-5D6E-409C-BE32-E72D297353CC}">
                  <c16:uniqueId val="{00000262-B6C6-4225-8333-82C6368D3EFF}"/>
                </c:ext>
              </c:extLst>
            </c:dLbl>
            <c:dLbl>
              <c:idx val="25"/>
              <c:delete val="1"/>
              <c:extLst>
                <c:ext xmlns:c15="http://schemas.microsoft.com/office/drawing/2012/chart" uri="{CE6537A1-D6FC-4f65-9D91-7224C49458BB}"/>
                <c:ext xmlns:c16="http://schemas.microsoft.com/office/drawing/2014/chart" uri="{C3380CC4-5D6E-409C-BE32-E72D297353CC}">
                  <c16:uniqueId val="{00000263-B6C6-4225-8333-82C6368D3EFF}"/>
                </c:ext>
              </c:extLst>
            </c:dLbl>
            <c:dLbl>
              <c:idx val="26"/>
              <c:delete val="1"/>
              <c:extLst>
                <c:ext xmlns:c15="http://schemas.microsoft.com/office/drawing/2012/chart" uri="{CE6537A1-D6FC-4f65-9D91-7224C49458BB}"/>
                <c:ext xmlns:c16="http://schemas.microsoft.com/office/drawing/2014/chart" uri="{C3380CC4-5D6E-409C-BE32-E72D297353CC}">
                  <c16:uniqueId val="{00000264-B6C6-4225-8333-82C6368D3EFF}"/>
                </c:ext>
              </c:extLst>
            </c:dLbl>
            <c:dLbl>
              <c:idx val="27"/>
              <c:delete val="1"/>
              <c:extLst>
                <c:ext xmlns:c15="http://schemas.microsoft.com/office/drawing/2012/chart" uri="{CE6537A1-D6FC-4f65-9D91-7224C49458BB}"/>
                <c:ext xmlns:c16="http://schemas.microsoft.com/office/drawing/2014/chart" uri="{C3380CC4-5D6E-409C-BE32-E72D297353CC}">
                  <c16:uniqueId val="{00000265-B6C6-4225-8333-82C6368D3EFF}"/>
                </c:ext>
              </c:extLst>
            </c:dLbl>
            <c:dLbl>
              <c:idx val="28"/>
              <c:delete val="1"/>
              <c:extLst>
                <c:ext xmlns:c15="http://schemas.microsoft.com/office/drawing/2012/chart" uri="{CE6537A1-D6FC-4f65-9D91-7224C49458BB}"/>
                <c:ext xmlns:c16="http://schemas.microsoft.com/office/drawing/2014/chart" uri="{C3380CC4-5D6E-409C-BE32-E72D297353CC}">
                  <c16:uniqueId val="{00000266-B6C6-4225-8333-82C6368D3EFF}"/>
                </c:ext>
              </c:extLst>
            </c:dLbl>
            <c:dLbl>
              <c:idx val="29"/>
              <c:delete val="1"/>
              <c:extLst>
                <c:ext xmlns:c15="http://schemas.microsoft.com/office/drawing/2012/chart" uri="{CE6537A1-D6FC-4f65-9D91-7224C49458BB}"/>
                <c:ext xmlns:c16="http://schemas.microsoft.com/office/drawing/2014/chart" uri="{C3380CC4-5D6E-409C-BE32-E72D297353CC}">
                  <c16:uniqueId val="{00000267-B6C6-4225-8333-82C6368D3EFF}"/>
                </c:ext>
              </c:extLst>
            </c:dLbl>
            <c:dLbl>
              <c:idx val="30"/>
              <c:delete val="1"/>
              <c:extLst>
                <c:ext xmlns:c15="http://schemas.microsoft.com/office/drawing/2012/chart" uri="{CE6537A1-D6FC-4f65-9D91-7224C49458BB}"/>
                <c:ext xmlns:c16="http://schemas.microsoft.com/office/drawing/2014/chart" uri="{C3380CC4-5D6E-409C-BE32-E72D297353CC}">
                  <c16:uniqueId val="{00000268-B6C6-4225-8333-82C6368D3EFF}"/>
                </c:ext>
              </c:extLst>
            </c:dLbl>
            <c:dLbl>
              <c:idx val="31"/>
              <c:delete val="1"/>
              <c:extLst>
                <c:ext xmlns:c15="http://schemas.microsoft.com/office/drawing/2012/chart" uri="{CE6537A1-D6FC-4f65-9D91-7224C49458BB}"/>
                <c:ext xmlns:c16="http://schemas.microsoft.com/office/drawing/2014/chart" uri="{C3380CC4-5D6E-409C-BE32-E72D297353CC}">
                  <c16:uniqueId val="{00000269-B6C6-4225-8333-82C6368D3EFF}"/>
                </c:ext>
              </c:extLst>
            </c:dLbl>
            <c:dLbl>
              <c:idx val="32"/>
              <c:delete val="1"/>
              <c:extLst>
                <c:ext xmlns:c15="http://schemas.microsoft.com/office/drawing/2012/chart" uri="{CE6537A1-D6FC-4f65-9D91-7224C49458BB}"/>
                <c:ext xmlns:c16="http://schemas.microsoft.com/office/drawing/2014/chart" uri="{C3380CC4-5D6E-409C-BE32-E72D297353CC}">
                  <c16:uniqueId val="{0000026A-B6C6-4225-8333-82C6368D3EFF}"/>
                </c:ext>
              </c:extLst>
            </c:dLbl>
            <c:dLbl>
              <c:idx val="33"/>
              <c:delete val="1"/>
              <c:extLst>
                <c:ext xmlns:c15="http://schemas.microsoft.com/office/drawing/2012/chart" uri="{CE6537A1-D6FC-4f65-9D91-7224C49458BB}"/>
                <c:ext xmlns:c16="http://schemas.microsoft.com/office/drawing/2014/chart" uri="{C3380CC4-5D6E-409C-BE32-E72D297353CC}">
                  <c16:uniqueId val="{0000026B-B6C6-4225-8333-82C6368D3EFF}"/>
                </c:ext>
              </c:extLst>
            </c:dLbl>
            <c:dLbl>
              <c:idx val="34"/>
              <c:delete val="1"/>
              <c:extLst>
                <c:ext xmlns:c15="http://schemas.microsoft.com/office/drawing/2012/chart" uri="{CE6537A1-D6FC-4f65-9D91-7224C49458BB}"/>
                <c:ext xmlns:c16="http://schemas.microsoft.com/office/drawing/2014/chart" uri="{C3380CC4-5D6E-409C-BE32-E72D297353CC}">
                  <c16:uniqueId val="{0000026C-B6C6-4225-8333-82C6368D3EFF}"/>
                </c:ext>
              </c:extLst>
            </c:dLbl>
            <c:dLbl>
              <c:idx val="35"/>
              <c:delete val="1"/>
              <c:extLst>
                <c:ext xmlns:c15="http://schemas.microsoft.com/office/drawing/2012/chart" uri="{CE6537A1-D6FC-4f65-9D91-7224C49458BB}"/>
                <c:ext xmlns:c16="http://schemas.microsoft.com/office/drawing/2014/chart" uri="{C3380CC4-5D6E-409C-BE32-E72D297353CC}">
                  <c16:uniqueId val="{0000026D-B6C6-4225-8333-82C6368D3EFF}"/>
                </c:ext>
              </c:extLst>
            </c:dLbl>
            <c:dLbl>
              <c:idx val="36"/>
              <c:delete val="1"/>
              <c:extLst>
                <c:ext xmlns:c15="http://schemas.microsoft.com/office/drawing/2012/chart" uri="{CE6537A1-D6FC-4f65-9D91-7224C49458BB}"/>
                <c:ext xmlns:c16="http://schemas.microsoft.com/office/drawing/2014/chart" uri="{C3380CC4-5D6E-409C-BE32-E72D297353CC}">
                  <c16:uniqueId val="{0000026E-B6C6-4225-8333-82C6368D3EFF}"/>
                </c:ext>
              </c:extLst>
            </c:dLbl>
            <c:dLbl>
              <c:idx val="37"/>
              <c:delete val="1"/>
              <c:extLst>
                <c:ext xmlns:c15="http://schemas.microsoft.com/office/drawing/2012/chart" uri="{CE6537A1-D6FC-4f65-9D91-7224C49458BB}"/>
                <c:ext xmlns:c16="http://schemas.microsoft.com/office/drawing/2014/chart" uri="{C3380CC4-5D6E-409C-BE32-E72D297353CC}">
                  <c16:uniqueId val="{0000026F-B6C6-4225-8333-82C6368D3EFF}"/>
                </c:ext>
              </c:extLst>
            </c:dLbl>
            <c:dLbl>
              <c:idx val="38"/>
              <c:delete val="1"/>
              <c:extLst>
                <c:ext xmlns:c15="http://schemas.microsoft.com/office/drawing/2012/chart" uri="{CE6537A1-D6FC-4f65-9D91-7224C49458BB}"/>
                <c:ext xmlns:c16="http://schemas.microsoft.com/office/drawing/2014/chart" uri="{C3380CC4-5D6E-409C-BE32-E72D297353CC}">
                  <c16:uniqueId val="{00000270-B6C6-4225-8333-82C6368D3EFF}"/>
                </c:ext>
              </c:extLst>
            </c:dLbl>
            <c:dLbl>
              <c:idx val="39"/>
              <c:delete val="1"/>
              <c:extLst>
                <c:ext xmlns:c15="http://schemas.microsoft.com/office/drawing/2012/chart" uri="{CE6537A1-D6FC-4f65-9D91-7224C49458BB}"/>
                <c:ext xmlns:c16="http://schemas.microsoft.com/office/drawing/2014/chart" uri="{C3380CC4-5D6E-409C-BE32-E72D297353CC}">
                  <c16:uniqueId val="{00000271-B6C6-4225-8333-82C6368D3EFF}"/>
                </c:ext>
              </c:extLst>
            </c:dLbl>
            <c:dLbl>
              <c:idx val="40"/>
              <c:delete val="1"/>
              <c:extLst>
                <c:ext xmlns:c15="http://schemas.microsoft.com/office/drawing/2012/chart" uri="{CE6537A1-D6FC-4f65-9D91-7224C49458BB}"/>
                <c:ext xmlns:c16="http://schemas.microsoft.com/office/drawing/2014/chart" uri="{C3380CC4-5D6E-409C-BE32-E72D297353CC}">
                  <c16:uniqueId val="{00000272-B6C6-4225-8333-82C6368D3EFF}"/>
                </c:ext>
              </c:extLst>
            </c:dLbl>
            <c:dLbl>
              <c:idx val="41"/>
              <c:delete val="1"/>
              <c:extLst>
                <c:ext xmlns:c15="http://schemas.microsoft.com/office/drawing/2012/chart" uri="{CE6537A1-D6FC-4f65-9D91-7224C49458BB}"/>
                <c:ext xmlns:c16="http://schemas.microsoft.com/office/drawing/2014/chart" uri="{C3380CC4-5D6E-409C-BE32-E72D297353CC}">
                  <c16:uniqueId val="{00000273-B6C6-4225-8333-82C6368D3EFF}"/>
                </c:ext>
              </c:extLst>
            </c:dLbl>
            <c:dLbl>
              <c:idx val="42"/>
              <c:delete val="1"/>
              <c:extLst>
                <c:ext xmlns:c15="http://schemas.microsoft.com/office/drawing/2012/chart" uri="{CE6537A1-D6FC-4f65-9D91-7224C49458BB}"/>
                <c:ext xmlns:c16="http://schemas.microsoft.com/office/drawing/2014/chart" uri="{C3380CC4-5D6E-409C-BE32-E72D297353CC}">
                  <c16:uniqueId val="{00000274-B6C6-4225-8333-82C6368D3EFF}"/>
                </c:ext>
              </c:extLst>
            </c:dLbl>
            <c:dLbl>
              <c:idx val="43"/>
              <c:delete val="1"/>
              <c:extLst>
                <c:ext xmlns:c15="http://schemas.microsoft.com/office/drawing/2012/chart" uri="{CE6537A1-D6FC-4f65-9D91-7224C49458BB}"/>
                <c:ext xmlns:c16="http://schemas.microsoft.com/office/drawing/2014/chart" uri="{C3380CC4-5D6E-409C-BE32-E72D297353CC}">
                  <c16:uniqueId val="{00000275-B6C6-4225-8333-82C6368D3EFF}"/>
                </c:ext>
              </c:extLst>
            </c:dLbl>
            <c:dLbl>
              <c:idx val="44"/>
              <c:delete val="1"/>
              <c:extLst>
                <c:ext xmlns:c15="http://schemas.microsoft.com/office/drawing/2012/chart" uri="{CE6537A1-D6FC-4f65-9D91-7224C49458BB}"/>
                <c:ext xmlns:c16="http://schemas.microsoft.com/office/drawing/2014/chart" uri="{C3380CC4-5D6E-409C-BE32-E72D297353CC}">
                  <c16:uniqueId val="{00000276-B6C6-4225-8333-82C6368D3EFF}"/>
                </c:ext>
              </c:extLst>
            </c:dLbl>
            <c:dLbl>
              <c:idx val="45"/>
              <c:delete val="1"/>
              <c:extLst>
                <c:ext xmlns:c15="http://schemas.microsoft.com/office/drawing/2012/chart" uri="{CE6537A1-D6FC-4f65-9D91-7224C49458BB}"/>
                <c:ext xmlns:c16="http://schemas.microsoft.com/office/drawing/2014/chart" uri="{C3380CC4-5D6E-409C-BE32-E72D297353CC}">
                  <c16:uniqueId val="{00000277-B6C6-4225-8333-82C6368D3EFF}"/>
                </c:ext>
              </c:extLst>
            </c:dLbl>
            <c:dLbl>
              <c:idx val="46"/>
              <c:delete val="1"/>
              <c:extLst>
                <c:ext xmlns:c15="http://schemas.microsoft.com/office/drawing/2012/chart" uri="{CE6537A1-D6FC-4f65-9D91-7224C49458BB}"/>
                <c:ext xmlns:c16="http://schemas.microsoft.com/office/drawing/2014/chart" uri="{C3380CC4-5D6E-409C-BE32-E72D297353CC}">
                  <c16:uniqueId val="{00000278-B6C6-4225-8333-82C6368D3EFF}"/>
                </c:ext>
              </c:extLst>
            </c:dLbl>
            <c:dLbl>
              <c:idx val="47"/>
              <c:delete val="1"/>
              <c:extLst>
                <c:ext xmlns:c15="http://schemas.microsoft.com/office/drawing/2012/chart" uri="{CE6537A1-D6FC-4f65-9D91-7224C49458BB}"/>
                <c:ext xmlns:c16="http://schemas.microsoft.com/office/drawing/2014/chart" uri="{C3380CC4-5D6E-409C-BE32-E72D297353CC}">
                  <c16:uniqueId val="{00000279-B6C6-4225-8333-82C6368D3EFF}"/>
                </c:ext>
              </c:extLst>
            </c:dLbl>
            <c:dLbl>
              <c:idx val="48"/>
              <c:delete val="1"/>
              <c:extLst>
                <c:ext xmlns:c15="http://schemas.microsoft.com/office/drawing/2012/chart" uri="{CE6537A1-D6FC-4f65-9D91-7224C49458BB}"/>
                <c:ext xmlns:c16="http://schemas.microsoft.com/office/drawing/2014/chart" uri="{C3380CC4-5D6E-409C-BE32-E72D297353CC}">
                  <c16:uniqueId val="{0000027A-B6C6-4225-8333-82C6368D3EFF}"/>
                </c:ext>
              </c:extLst>
            </c:dLbl>
            <c:dLbl>
              <c:idx val="49"/>
              <c:delete val="1"/>
              <c:extLst>
                <c:ext xmlns:c15="http://schemas.microsoft.com/office/drawing/2012/chart" uri="{CE6537A1-D6FC-4f65-9D91-7224C49458BB}"/>
                <c:ext xmlns:c16="http://schemas.microsoft.com/office/drawing/2014/chart" uri="{C3380CC4-5D6E-409C-BE32-E72D297353CC}">
                  <c16:uniqueId val="{0000027B-B6C6-4225-8333-82C6368D3EFF}"/>
                </c:ext>
              </c:extLst>
            </c:dLbl>
            <c:dLbl>
              <c:idx val="50"/>
              <c:delete val="1"/>
              <c:extLst>
                <c:ext xmlns:c15="http://schemas.microsoft.com/office/drawing/2012/chart" uri="{CE6537A1-D6FC-4f65-9D91-7224C49458BB}"/>
                <c:ext xmlns:c16="http://schemas.microsoft.com/office/drawing/2014/chart" uri="{C3380CC4-5D6E-409C-BE32-E72D297353CC}">
                  <c16:uniqueId val="{0000027C-B6C6-4225-8333-82C6368D3EFF}"/>
                </c:ext>
              </c:extLst>
            </c:dLbl>
            <c:dLbl>
              <c:idx val="51"/>
              <c:delete val="1"/>
              <c:extLst>
                <c:ext xmlns:c15="http://schemas.microsoft.com/office/drawing/2012/chart" uri="{CE6537A1-D6FC-4f65-9D91-7224C49458BB}"/>
                <c:ext xmlns:c16="http://schemas.microsoft.com/office/drawing/2014/chart" uri="{C3380CC4-5D6E-409C-BE32-E72D297353CC}">
                  <c16:uniqueId val="{0000027D-B6C6-4225-8333-82C6368D3EFF}"/>
                </c:ext>
              </c:extLst>
            </c:dLbl>
            <c:dLbl>
              <c:idx val="52"/>
              <c:delete val="1"/>
              <c:extLst>
                <c:ext xmlns:c15="http://schemas.microsoft.com/office/drawing/2012/chart" uri="{CE6537A1-D6FC-4f65-9D91-7224C49458BB}"/>
                <c:ext xmlns:c16="http://schemas.microsoft.com/office/drawing/2014/chart" uri="{C3380CC4-5D6E-409C-BE32-E72D297353CC}">
                  <c16:uniqueId val="{0000027E-B6C6-4225-8333-82C6368D3EFF}"/>
                </c:ext>
              </c:extLst>
            </c:dLbl>
            <c:dLbl>
              <c:idx val="53"/>
              <c:delete val="1"/>
              <c:extLst>
                <c:ext xmlns:c15="http://schemas.microsoft.com/office/drawing/2012/chart" uri="{CE6537A1-D6FC-4f65-9D91-7224C49458BB}"/>
                <c:ext xmlns:c16="http://schemas.microsoft.com/office/drawing/2014/chart" uri="{C3380CC4-5D6E-409C-BE32-E72D297353CC}">
                  <c16:uniqueId val="{0000027F-B6C6-4225-8333-82C6368D3EFF}"/>
                </c:ext>
              </c:extLst>
            </c:dLbl>
            <c:dLbl>
              <c:idx val="54"/>
              <c:delete val="1"/>
              <c:extLst>
                <c:ext xmlns:c15="http://schemas.microsoft.com/office/drawing/2012/chart" uri="{CE6537A1-D6FC-4f65-9D91-7224C49458BB}"/>
                <c:ext xmlns:c16="http://schemas.microsoft.com/office/drawing/2014/chart" uri="{C3380CC4-5D6E-409C-BE32-E72D297353CC}">
                  <c16:uniqueId val="{00000280-B6C6-4225-8333-82C6368D3EFF}"/>
                </c:ext>
              </c:extLst>
            </c:dLbl>
            <c:dLbl>
              <c:idx val="55"/>
              <c:delete val="1"/>
              <c:extLst>
                <c:ext xmlns:c15="http://schemas.microsoft.com/office/drawing/2012/chart" uri="{CE6537A1-D6FC-4f65-9D91-7224C49458BB}"/>
                <c:ext xmlns:c16="http://schemas.microsoft.com/office/drawing/2014/chart" uri="{C3380CC4-5D6E-409C-BE32-E72D297353CC}">
                  <c16:uniqueId val="{00000281-B6C6-4225-8333-82C6368D3EFF}"/>
                </c:ext>
              </c:extLst>
            </c:dLbl>
            <c:dLbl>
              <c:idx val="56"/>
              <c:delete val="1"/>
              <c:extLst>
                <c:ext xmlns:c15="http://schemas.microsoft.com/office/drawing/2012/chart" uri="{CE6537A1-D6FC-4f65-9D91-7224C49458BB}"/>
                <c:ext xmlns:c16="http://schemas.microsoft.com/office/drawing/2014/chart" uri="{C3380CC4-5D6E-409C-BE32-E72D297353CC}">
                  <c16:uniqueId val="{00000282-B6C6-4225-8333-82C6368D3EFF}"/>
                </c:ext>
              </c:extLst>
            </c:dLbl>
            <c:dLbl>
              <c:idx val="57"/>
              <c:delete val="1"/>
              <c:extLst>
                <c:ext xmlns:c15="http://schemas.microsoft.com/office/drawing/2012/chart" uri="{CE6537A1-D6FC-4f65-9D91-7224C49458BB}"/>
                <c:ext xmlns:c16="http://schemas.microsoft.com/office/drawing/2014/chart" uri="{C3380CC4-5D6E-409C-BE32-E72D297353CC}">
                  <c16:uniqueId val="{00000283-B6C6-4225-8333-82C6368D3EFF}"/>
                </c:ext>
              </c:extLst>
            </c:dLbl>
            <c:dLbl>
              <c:idx val="58"/>
              <c:delete val="1"/>
              <c:extLst>
                <c:ext xmlns:c15="http://schemas.microsoft.com/office/drawing/2012/chart" uri="{CE6537A1-D6FC-4f65-9D91-7224C49458BB}"/>
                <c:ext xmlns:c16="http://schemas.microsoft.com/office/drawing/2014/chart" uri="{C3380CC4-5D6E-409C-BE32-E72D297353CC}">
                  <c16:uniqueId val="{00000284-B6C6-4225-8333-82C6368D3EFF}"/>
                </c:ext>
              </c:extLst>
            </c:dLbl>
            <c:dLbl>
              <c:idx val="59"/>
              <c:delete val="1"/>
              <c:extLst>
                <c:ext xmlns:c15="http://schemas.microsoft.com/office/drawing/2012/chart" uri="{CE6537A1-D6FC-4f65-9D91-7224C49458BB}"/>
                <c:ext xmlns:c16="http://schemas.microsoft.com/office/drawing/2014/chart" uri="{C3380CC4-5D6E-409C-BE32-E72D297353CC}">
                  <c16:uniqueId val="{00000285-B6C6-4225-8333-82C6368D3EFF}"/>
                </c:ext>
              </c:extLst>
            </c:dLbl>
            <c:dLbl>
              <c:idx val="60"/>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286-B6C6-4225-8333-82C6368D3EFF}"/>
                </c:ext>
              </c:extLst>
            </c:dLbl>
            <c:dLbl>
              <c:idx val="61"/>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287-B6C6-4225-8333-82C6368D3EFF}"/>
                </c:ext>
              </c:extLst>
            </c:dLbl>
            <c:dLbl>
              <c:idx val="62"/>
              <c:delete val="1"/>
              <c:extLst xmlns:c15="http://schemas.microsoft.com/office/drawing/2012/chart">
                <c:ext xmlns:c15="http://schemas.microsoft.com/office/drawing/2012/chart" uri="{CE6537A1-D6FC-4f65-9D91-7224C49458BB}"/>
                <c:ext xmlns:c16="http://schemas.microsoft.com/office/drawing/2014/chart" uri="{C3380CC4-5D6E-409C-BE32-E72D297353CC}">
                  <c16:uniqueId val="{00000288-B6C6-4225-8333-82C6368D3EFF}"/>
                </c:ext>
              </c:extLst>
            </c:dLbl>
            <c:dLbl>
              <c:idx val="63"/>
              <c:delete val="1"/>
              <c:extLst>
                <c:ext xmlns:c15="http://schemas.microsoft.com/office/drawing/2012/chart" uri="{CE6537A1-D6FC-4f65-9D91-7224C49458BB}"/>
                <c:ext xmlns:c16="http://schemas.microsoft.com/office/drawing/2014/chart" uri="{C3380CC4-5D6E-409C-BE32-E72D297353CC}">
                  <c16:uniqueId val="{00000289-B6C6-4225-8333-82C6368D3EFF}"/>
                </c:ext>
              </c:extLst>
            </c:dLbl>
            <c:dLbl>
              <c:idx val="64"/>
              <c:delete val="1"/>
              <c:extLst>
                <c:ext xmlns:c15="http://schemas.microsoft.com/office/drawing/2012/chart" uri="{CE6537A1-D6FC-4f65-9D91-7224C49458BB}"/>
                <c:ext xmlns:c16="http://schemas.microsoft.com/office/drawing/2014/chart" uri="{C3380CC4-5D6E-409C-BE32-E72D297353CC}">
                  <c16:uniqueId val="{0000028A-B6C6-4225-8333-82C6368D3EFF}"/>
                </c:ext>
              </c:extLst>
            </c:dLbl>
            <c:dLbl>
              <c:idx val="65"/>
              <c:delete val="1"/>
              <c:extLst>
                <c:ext xmlns:c15="http://schemas.microsoft.com/office/drawing/2012/chart" uri="{CE6537A1-D6FC-4f65-9D91-7224C49458BB}"/>
                <c:ext xmlns:c16="http://schemas.microsoft.com/office/drawing/2014/chart" uri="{C3380CC4-5D6E-409C-BE32-E72D297353CC}">
                  <c16:uniqueId val="{0000028B-B6C6-4225-8333-82C6368D3EFF}"/>
                </c:ext>
              </c:extLst>
            </c:dLbl>
            <c:dLbl>
              <c:idx val="66"/>
              <c:delete val="1"/>
              <c:extLst>
                <c:ext xmlns:c15="http://schemas.microsoft.com/office/drawing/2012/chart" uri="{CE6537A1-D6FC-4f65-9D91-7224C49458BB}"/>
                <c:ext xmlns:c16="http://schemas.microsoft.com/office/drawing/2014/chart" uri="{C3380CC4-5D6E-409C-BE32-E72D297353CC}">
                  <c16:uniqueId val="{0000028C-B6C6-4225-8333-82C6368D3EFF}"/>
                </c:ext>
              </c:extLst>
            </c:dLbl>
            <c:dLbl>
              <c:idx val="67"/>
              <c:delete val="1"/>
              <c:extLst>
                <c:ext xmlns:c15="http://schemas.microsoft.com/office/drawing/2012/chart" uri="{CE6537A1-D6FC-4f65-9D91-7224C49458BB}"/>
                <c:ext xmlns:c16="http://schemas.microsoft.com/office/drawing/2014/chart" uri="{C3380CC4-5D6E-409C-BE32-E72D297353CC}">
                  <c16:uniqueId val="{0000028D-B6C6-4225-8333-82C6368D3EFF}"/>
                </c:ext>
              </c:extLst>
            </c:dLbl>
            <c:dLbl>
              <c:idx val="68"/>
              <c:delete val="1"/>
              <c:extLst>
                <c:ext xmlns:c15="http://schemas.microsoft.com/office/drawing/2012/chart" uri="{CE6537A1-D6FC-4f65-9D91-7224C49458BB}"/>
                <c:ext xmlns:c16="http://schemas.microsoft.com/office/drawing/2014/chart" uri="{C3380CC4-5D6E-409C-BE32-E72D297353CC}">
                  <c16:uniqueId val="{0000028E-B6C6-4225-8333-82C6368D3EFF}"/>
                </c:ext>
              </c:extLst>
            </c:dLbl>
            <c:dLbl>
              <c:idx val="69"/>
              <c:delete val="1"/>
              <c:extLst>
                <c:ext xmlns:c15="http://schemas.microsoft.com/office/drawing/2012/chart" uri="{CE6537A1-D6FC-4f65-9D91-7224C49458BB}"/>
                <c:ext xmlns:c16="http://schemas.microsoft.com/office/drawing/2014/chart" uri="{C3380CC4-5D6E-409C-BE32-E72D297353CC}">
                  <c16:uniqueId val="{0000028F-B6C6-4225-8333-82C6368D3EFF}"/>
                </c:ext>
              </c:extLst>
            </c:dLbl>
            <c:dLbl>
              <c:idx val="70"/>
              <c:delete val="1"/>
              <c:extLst>
                <c:ext xmlns:c15="http://schemas.microsoft.com/office/drawing/2012/chart" uri="{CE6537A1-D6FC-4f65-9D91-7224C49458BB}"/>
                <c:ext xmlns:c16="http://schemas.microsoft.com/office/drawing/2014/chart" uri="{C3380CC4-5D6E-409C-BE32-E72D297353CC}">
                  <c16:uniqueId val="{00000290-B6C6-4225-8333-82C6368D3EFF}"/>
                </c:ext>
              </c:extLst>
            </c:dLbl>
            <c:dLbl>
              <c:idx val="71"/>
              <c:delete val="1"/>
              <c:extLst>
                <c:ext xmlns:c15="http://schemas.microsoft.com/office/drawing/2012/chart" uri="{CE6537A1-D6FC-4f65-9D91-7224C49458BB}"/>
                <c:ext xmlns:c16="http://schemas.microsoft.com/office/drawing/2014/chart" uri="{C3380CC4-5D6E-409C-BE32-E72D297353CC}">
                  <c16:uniqueId val="{00000291-B6C6-4225-8333-82C6368D3EFF}"/>
                </c:ext>
              </c:extLst>
            </c:dLbl>
            <c:dLbl>
              <c:idx val="72"/>
              <c:delete val="1"/>
              <c:extLst>
                <c:ext xmlns:c15="http://schemas.microsoft.com/office/drawing/2012/chart" uri="{CE6537A1-D6FC-4f65-9D91-7224C49458BB}"/>
                <c:ext xmlns:c16="http://schemas.microsoft.com/office/drawing/2014/chart" uri="{C3380CC4-5D6E-409C-BE32-E72D297353CC}">
                  <c16:uniqueId val="{00000292-B6C6-4225-8333-82C6368D3EFF}"/>
                </c:ext>
              </c:extLst>
            </c:dLbl>
            <c:dLbl>
              <c:idx val="73"/>
              <c:delete val="1"/>
              <c:extLst>
                <c:ext xmlns:c15="http://schemas.microsoft.com/office/drawing/2012/chart" uri="{CE6537A1-D6FC-4f65-9D91-7224C49458BB}"/>
                <c:ext xmlns:c16="http://schemas.microsoft.com/office/drawing/2014/chart" uri="{C3380CC4-5D6E-409C-BE32-E72D297353CC}">
                  <c16:uniqueId val="{00000293-B6C6-4225-8333-82C6368D3EFF}"/>
                </c:ext>
              </c:extLst>
            </c:dLbl>
            <c:dLbl>
              <c:idx val="74"/>
              <c:delete val="1"/>
              <c:extLst>
                <c:ext xmlns:c15="http://schemas.microsoft.com/office/drawing/2012/chart" uri="{CE6537A1-D6FC-4f65-9D91-7224C49458BB}"/>
                <c:ext xmlns:c16="http://schemas.microsoft.com/office/drawing/2014/chart" uri="{C3380CC4-5D6E-409C-BE32-E72D297353CC}">
                  <c16:uniqueId val="{00000294-B6C6-4225-8333-82C6368D3EFF}"/>
                </c:ext>
              </c:extLst>
            </c:dLbl>
            <c:dLbl>
              <c:idx val="75"/>
              <c:delete val="1"/>
              <c:extLst>
                <c:ext xmlns:c15="http://schemas.microsoft.com/office/drawing/2012/chart" uri="{CE6537A1-D6FC-4f65-9D91-7224C49458BB}"/>
                <c:ext xmlns:c16="http://schemas.microsoft.com/office/drawing/2014/chart" uri="{C3380CC4-5D6E-409C-BE32-E72D297353CC}">
                  <c16:uniqueId val="{00000295-B6C6-4225-8333-82C6368D3EFF}"/>
                </c:ext>
              </c:extLst>
            </c:dLbl>
            <c:dLbl>
              <c:idx val="76"/>
              <c:delete val="1"/>
              <c:extLst>
                <c:ext xmlns:c15="http://schemas.microsoft.com/office/drawing/2012/chart" uri="{CE6537A1-D6FC-4f65-9D91-7224C49458BB}"/>
                <c:ext xmlns:c16="http://schemas.microsoft.com/office/drawing/2014/chart" uri="{C3380CC4-5D6E-409C-BE32-E72D297353CC}">
                  <c16:uniqueId val="{00000296-B6C6-4225-8333-82C6368D3EFF}"/>
                </c:ext>
              </c:extLst>
            </c:dLbl>
            <c:dLbl>
              <c:idx val="77"/>
              <c:delete val="1"/>
              <c:extLst>
                <c:ext xmlns:c15="http://schemas.microsoft.com/office/drawing/2012/chart" uri="{CE6537A1-D6FC-4f65-9D91-7224C49458BB}"/>
                <c:ext xmlns:c16="http://schemas.microsoft.com/office/drawing/2014/chart" uri="{C3380CC4-5D6E-409C-BE32-E72D297353CC}">
                  <c16:uniqueId val="{00000297-B6C6-4225-8333-82C6368D3EFF}"/>
                </c:ext>
              </c:extLst>
            </c:dLbl>
            <c:dLbl>
              <c:idx val="78"/>
              <c:delete val="1"/>
              <c:extLst>
                <c:ext xmlns:c15="http://schemas.microsoft.com/office/drawing/2012/chart" uri="{CE6537A1-D6FC-4f65-9D91-7224C49458BB}"/>
                <c:ext xmlns:c16="http://schemas.microsoft.com/office/drawing/2014/chart" uri="{C3380CC4-5D6E-409C-BE32-E72D297353CC}">
                  <c16:uniqueId val="{00000298-B6C6-4225-8333-82C6368D3EFF}"/>
                </c:ext>
              </c:extLst>
            </c:dLbl>
            <c:dLbl>
              <c:idx val="79"/>
              <c:delete val="1"/>
              <c:extLst>
                <c:ext xmlns:c15="http://schemas.microsoft.com/office/drawing/2012/chart" uri="{CE6537A1-D6FC-4f65-9D91-7224C49458BB}"/>
                <c:ext xmlns:c16="http://schemas.microsoft.com/office/drawing/2014/chart" uri="{C3380CC4-5D6E-409C-BE32-E72D297353CC}">
                  <c16:uniqueId val="{00000299-B6C6-4225-8333-82C6368D3EFF}"/>
                </c:ext>
              </c:extLst>
            </c:dLbl>
            <c:dLbl>
              <c:idx val="80"/>
              <c:delete val="1"/>
              <c:extLst>
                <c:ext xmlns:c15="http://schemas.microsoft.com/office/drawing/2012/chart" uri="{CE6537A1-D6FC-4f65-9D91-7224C49458BB}"/>
                <c:ext xmlns:c16="http://schemas.microsoft.com/office/drawing/2014/chart" uri="{C3380CC4-5D6E-409C-BE32-E72D297353CC}">
                  <c16:uniqueId val="{0000029A-B6C6-4225-8333-82C6368D3EFF}"/>
                </c:ext>
              </c:extLst>
            </c:dLbl>
            <c:dLbl>
              <c:idx val="81"/>
              <c:delete val="1"/>
              <c:extLst>
                <c:ext xmlns:c15="http://schemas.microsoft.com/office/drawing/2012/chart" uri="{CE6537A1-D6FC-4f65-9D91-7224C49458BB}"/>
                <c:ext xmlns:c16="http://schemas.microsoft.com/office/drawing/2014/chart" uri="{C3380CC4-5D6E-409C-BE32-E72D297353CC}">
                  <c16:uniqueId val="{0000029B-B6C6-4225-8333-82C6368D3EFF}"/>
                </c:ext>
              </c:extLst>
            </c:dLbl>
            <c:dLbl>
              <c:idx val="82"/>
              <c:delete val="1"/>
              <c:extLst>
                <c:ext xmlns:c15="http://schemas.microsoft.com/office/drawing/2012/chart" uri="{CE6537A1-D6FC-4f65-9D91-7224C49458BB}"/>
                <c:ext xmlns:c16="http://schemas.microsoft.com/office/drawing/2014/chart" uri="{C3380CC4-5D6E-409C-BE32-E72D297353CC}">
                  <c16:uniqueId val="{0000029C-B6C6-4225-8333-82C6368D3EFF}"/>
                </c:ext>
              </c:extLst>
            </c:dLbl>
            <c:dLbl>
              <c:idx val="83"/>
              <c:delete val="1"/>
              <c:extLst>
                <c:ext xmlns:c15="http://schemas.microsoft.com/office/drawing/2012/chart" uri="{CE6537A1-D6FC-4f65-9D91-7224C49458BB}"/>
                <c:ext xmlns:c16="http://schemas.microsoft.com/office/drawing/2014/chart" uri="{C3380CC4-5D6E-409C-BE32-E72D297353CC}">
                  <c16:uniqueId val="{0000029D-B6C6-4225-8333-82C6368D3EFF}"/>
                </c:ext>
              </c:extLst>
            </c:dLbl>
            <c:dLbl>
              <c:idx val="84"/>
              <c:delete val="1"/>
              <c:extLst>
                <c:ext xmlns:c15="http://schemas.microsoft.com/office/drawing/2012/chart" uri="{CE6537A1-D6FC-4f65-9D91-7224C49458BB}"/>
                <c:ext xmlns:c16="http://schemas.microsoft.com/office/drawing/2014/chart" uri="{C3380CC4-5D6E-409C-BE32-E72D297353CC}">
                  <c16:uniqueId val="{0000029E-B6C6-4225-8333-82C6368D3EFF}"/>
                </c:ext>
              </c:extLst>
            </c:dLbl>
            <c:dLbl>
              <c:idx val="85"/>
              <c:delete val="1"/>
              <c:extLst>
                <c:ext xmlns:c15="http://schemas.microsoft.com/office/drawing/2012/chart" uri="{CE6537A1-D6FC-4f65-9D91-7224C49458BB}"/>
                <c:ext xmlns:c16="http://schemas.microsoft.com/office/drawing/2014/chart" uri="{C3380CC4-5D6E-409C-BE32-E72D297353CC}">
                  <c16:uniqueId val="{0000029F-B6C6-4225-8333-82C6368D3EFF}"/>
                </c:ext>
              </c:extLst>
            </c:dLbl>
            <c:dLbl>
              <c:idx val="86"/>
              <c:delete val="1"/>
              <c:extLst>
                <c:ext xmlns:c15="http://schemas.microsoft.com/office/drawing/2012/chart" uri="{CE6537A1-D6FC-4f65-9D91-7224C49458BB}"/>
                <c:ext xmlns:c16="http://schemas.microsoft.com/office/drawing/2014/chart" uri="{C3380CC4-5D6E-409C-BE32-E72D297353CC}">
                  <c16:uniqueId val="{000002A0-B6C6-4225-8333-82C6368D3EFF}"/>
                </c:ext>
              </c:extLst>
            </c:dLbl>
            <c:dLbl>
              <c:idx val="87"/>
              <c:delete val="1"/>
              <c:extLst>
                <c:ext xmlns:c15="http://schemas.microsoft.com/office/drawing/2012/chart" uri="{CE6537A1-D6FC-4f65-9D91-7224C49458BB}"/>
                <c:ext xmlns:c16="http://schemas.microsoft.com/office/drawing/2014/chart" uri="{C3380CC4-5D6E-409C-BE32-E72D297353CC}">
                  <c16:uniqueId val="{000002A1-B6C6-4225-8333-82C6368D3EFF}"/>
                </c:ext>
              </c:extLst>
            </c:dLbl>
            <c:dLbl>
              <c:idx val="88"/>
              <c:delete val="1"/>
              <c:extLst>
                <c:ext xmlns:c15="http://schemas.microsoft.com/office/drawing/2012/chart" uri="{CE6537A1-D6FC-4f65-9D91-7224C49458BB}"/>
                <c:ext xmlns:c16="http://schemas.microsoft.com/office/drawing/2014/chart" uri="{C3380CC4-5D6E-409C-BE32-E72D297353CC}">
                  <c16:uniqueId val="{000002A2-B6C6-4225-8333-82C6368D3EFF}"/>
                </c:ext>
              </c:extLst>
            </c:dLbl>
            <c:dLbl>
              <c:idx val="89"/>
              <c:delete val="1"/>
              <c:extLst>
                <c:ext xmlns:c15="http://schemas.microsoft.com/office/drawing/2012/chart" uri="{CE6537A1-D6FC-4f65-9D91-7224C49458BB}"/>
                <c:ext xmlns:c16="http://schemas.microsoft.com/office/drawing/2014/chart" uri="{C3380CC4-5D6E-409C-BE32-E72D297353CC}">
                  <c16:uniqueId val="{000002A3-B6C6-4225-8333-82C6368D3EFF}"/>
                </c:ext>
              </c:extLst>
            </c:dLbl>
            <c:dLbl>
              <c:idx val="90"/>
              <c:delete val="1"/>
              <c:extLst>
                <c:ext xmlns:c15="http://schemas.microsoft.com/office/drawing/2012/chart" uri="{CE6537A1-D6FC-4f65-9D91-7224C49458BB}"/>
                <c:ext xmlns:c16="http://schemas.microsoft.com/office/drawing/2014/chart" uri="{C3380CC4-5D6E-409C-BE32-E72D297353CC}">
                  <c16:uniqueId val="{000002A4-B6C6-4225-8333-82C6368D3EFF}"/>
                </c:ext>
              </c:extLst>
            </c:dLbl>
            <c:dLbl>
              <c:idx val="91"/>
              <c:delete val="1"/>
              <c:extLst>
                <c:ext xmlns:c15="http://schemas.microsoft.com/office/drawing/2012/chart" uri="{CE6537A1-D6FC-4f65-9D91-7224C49458BB}"/>
                <c:ext xmlns:c16="http://schemas.microsoft.com/office/drawing/2014/chart" uri="{C3380CC4-5D6E-409C-BE32-E72D297353CC}">
                  <c16:uniqueId val="{000002A5-B6C6-4225-8333-82C6368D3EFF}"/>
                </c:ext>
              </c:extLst>
            </c:dLbl>
            <c:dLbl>
              <c:idx val="92"/>
              <c:delete val="1"/>
              <c:extLst>
                <c:ext xmlns:c15="http://schemas.microsoft.com/office/drawing/2012/chart" uri="{CE6537A1-D6FC-4f65-9D91-7224C49458BB}"/>
                <c:ext xmlns:c16="http://schemas.microsoft.com/office/drawing/2014/chart" uri="{C3380CC4-5D6E-409C-BE32-E72D297353CC}">
                  <c16:uniqueId val="{000002A6-B6C6-4225-8333-82C6368D3EFF}"/>
                </c:ext>
              </c:extLst>
            </c:dLbl>
            <c:dLbl>
              <c:idx val="93"/>
              <c:delete val="1"/>
              <c:extLst>
                <c:ext xmlns:c15="http://schemas.microsoft.com/office/drawing/2012/chart" uri="{CE6537A1-D6FC-4f65-9D91-7224C49458BB}"/>
                <c:ext xmlns:c16="http://schemas.microsoft.com/office/drawing/2014/chart" uri="{C3380CC4-5D6E-409C-BE32-E72D297353CC}">
                  <c16:uniqueId val="{000002A7-B6C6-4225-8333-82C6368D3EFF}"/>
                </c:ext>
              </c:extLst>
            </c:dLbl>
            <c:dLbl>
              <c:idx val="94"/>
              <c:delete val="1"/>
              <c:extLst>
                <c:ext xmlns:c15="http://schemas.microsoft.com/office/drawing/2012/chart" uri="{CE6537A1-D6FC-4f65-9D91-7224C49458BB}"/>
                <c:ext xmlns:c16="http://schemas.microsoft.com/office/drawing/2014/chart" uri="{C3380CC4-5D6E-409C-BE32-E72D297353CC}">
                  <c16:uniqueId val="{000002A8-B6C6-4225-8333-82C6368D3EFF}"/>
                </c:ext>
              </c:extLst>
            </c:dLbl>
            <c:dLbl>
              <c:idx val="95"/>
              <c:delete val="1"/>
              <c:extLst>
                <c:ext xmlns:c15="http://schemas.microsoft.com/office/drawing/2012/chart" uri="{CE6537A1-D6FC-4f65-9D91-7224C49458BB}"/>
                <c:ext xmlns:c16="http://schemas.microsoft.com/office/drawing/2014/chart" uri="{C3380CC4-5D6E-409C-BE32-E72D297353CC}">
                  <c16:uniqueId val="{000002A9-B6C6-4225-8333-82C6368D3EFF}"/>
                </c:ext>
              </c:extLst>
            </c:dLbl>
            <c:dLbl>
              <c:idx val="96"/>
              <c:delete val="1"/>
              <c:extLst>
                <c:ext xmlns:c15="http://schemas.microsoft.com/office/drawing/2012/chart" uri="{CE6537A1-D6FC-4f65-9D91-7224C49458BB}"/>
                <c:ext xmlns:c16="http://schemas.microsoft.com/office/drawing/2014/chart" uri="{C3380CC4-5D6E-409C-BE32-E72D297353CC}">
                  <c16:uniqueId val="{000002AA-B6C6-4225-8333-82C6368D3EFF}"/>
                </c:ext>
              </c:extLst>
            </c:dLbl>
            <c:dLbl>
              <c:idx val="97"/>
              <c:delete val="1"/>
              <c:extLst>
                <c:ext xmlns:c15="http://schemas.microsoft.com/office/drawing/2012/chart" uri="{CE6537A1-D6FC-4f65-9D91-7224C49458BB}"/>
                <c:ext xmlns:c16="http://schemas.microsoft.com/office/drawing/2014/chart" uri="{C3380CC4-5D6E-409C-BE32-E72D297353CC}">
                  <c16:uniqueId val="{000002AB-B6C6-4225-8333-82C6368D3EFF}"/>
                </c:ext>
              </c:extLst>
            </c:dLbl>
            <c:dLbl>
              <c:idx val="98"/>
              <c:delete val="1"/>
              <c:extLst>
                <c:ext xmlns:c15="http://schemas.microsoft.com/office/drawing/2012/chart" uri="{CE6537A1-D6FC-4f65-9D91-7224C49458BB}"/>
                <c:ext xmlns:c16="http://schemas.microsoft.com/office/drawing/2014/chart" uri="{C3380CC4-5D6E-409C-BE32-E72D297353CC}">
                  <c16:uniqueId val="{000002AC-B6C6-4225-8333-82C6368D3EFF}"/>
                </c:ext>
              </c:extLst>
            </c:dLbl>
            <c:dLbl>
              <c:idx val="99"/>
              <c:delete val="1"/>
              <c:extLst>
                <c:ext xmlns:c15="http://schemas.microsoft.com/office/drawing/2012/chart" uri="{CE6537A1-D6FC-4f65-9D91-7224C49458BB}"/>
                <c:ext xmlns:c16="http://schemas.microsoft.com/office/drawing/2014/chart" uri="{C3380CC4-5D6E-409C-BE32-E72D297353CC}">
                  <c16:uniqueId val="{000002AD-B6C6-4225-8333-82C6368D3EFF}"/>
                </c:ext>
              </c:extLst>
            </c:dLbl>
            <c:dLbl>
              <c:idx val="100"/>
              <c:delete val="1"/>
              <c:extLst>
                <c:ext xmlns:c15="http://schemas.microsoft.com/office/drawing/2012/chart" uri="{CE6537A1-D6FC-4f65-9D91-7224C49458BB}"/>
                <c:ext xmlns:c16="http://schemas.microsoft.com/office/drawing/2014/chart" uri="{C3380CC4-5D6E-409C-BE32-E72D297353CC}">
                  <c16:uniqueId val="{000002AE-B6C6-4225-8333-82C6368D3EFF}"/>
                </c:ext>
              </c:extLst>
            </c:dLbl>
            <c:dLbl>
              <c:idx val="101"/>
              <c:delete val="1"/>
              <c:extLst>
                <c:ext xmlns:c15="http://schemas.microsoft.com/office/drawing/2012/chart" uri="{CE6537A1-D6FC-4f65-9D91-7224C49458BB}"/>
                <c:ext xmlns:c16="http://schemas.microsoft.com/office/drawing/2014/chart" uri="{C3380CC4-5D6E-409C-BE32-E72D297353CC}">
                  <c16:uniqueId val="{000002AF-B6C6-4225-8333-82C6368D3EFF}"/>
                </c:ext>
              </c:extLst>
            </c:dLbl>
            <c:dLbl>
              <c:idx val="102"/>
              <c:delete val="1"/>
              <c:extLst>
                <c:ext xmlns:c15="http://schemas.microsoft.com/office/drawing/2012/chart" uri="{CE6537A1-D6FC-4f65-9D91-7224C49458BB}"/>
                <c:ext xmlns:c16="http://schemas.microsoft.com/office/drawing/2014/chart" uri="{C3380CC4-5D6E-409C-BE32-E72D297353CC}">
                  <c16:uniqueId val="{000002B0-B6C6-4225-8333-82C6368D3EFF}"/>
                </c:ext>
              </c:extLst>
            </c:dLbl>
            <c:dLbl>
              <c:idx val="103"/>
              <c:delete val="1"/>
              <c:extLst>
                <c:ext xmlns:c15="http://schemas.microsoft.com/office/drawing/2012/chart" uri="{CE6537A1-D6FC-4f65-9D91-7224C49458BB}"/>
                <c:ext xmlns:c16="http://schemas.microsoft.com/office/drawing/2014/chart" uri="{C3380CC4-5D6E-409C-BE32-E72D297353CC}">
                  <c16:uniqueId val="{000002B1-B6C6-4225-8333-82C6368D3EFF}"/>
                </c:ext>
              </c:extLst>
            </c:dLbl>
            <c:dLbl>
              <c:idx val="104"/>
              <c:delete val="1"/>
              <c:extLst>
                <c:ext xmlns:c15="http://schemas.microsoft.com/office/drawing/2012/chart" uri="{CE6537A1-D6FC-4f65-9D91-7224C49458BB}"/>
                <c:ext xmlns:c16="http://schemas.microsoft.com/office/drawing/2014/chart" uri="{C3380CC4-5D6E-409C-BE32-E72D297353CC}">
                  <c16:uniqueId val="{000002B2-B6C6-4225-8333-82C6368D3EFF}"/>
                </c:ext>
              </c:extLst>
            </c:dLbl>
            <c:dLbl>
              <c:idx val="105"/>
              <c:delete val="1"/>
              <c:extLst>
                <c:ext xmlns:c15="http://schemas.microsoft.com/office/drawing/2012/chart" uri="{CE6537A1-D6FC-4f65-9D91-7224C49458BB}"/>
                <c:ext xmlns:c16="http://schemas.microsoft.com/office/drawing/2014/chart" uri="{C3380CC4-5D6E-409C-BE32-E72D297353CC}">
                  <c16:uniqueId val="{000002B3-B6C6-4225-8333-82C6368D3EFF}"/>
                </c:ext>
              </c:extLst>
            </c:dLbl>
            <c:dLbl>
              <c:idx val="106"/>
              <c:delete val="1"/>
              <c:extLst>
                <c:ext xmlns:c15="http://schemas.microsoft.com/office/drawing/2012/chart" uri="{CE6537A1-D6FC-4f65-9D91-7224C49458BB}"/>
                <c:ext xmlns:c16="http://schemas.microsoft.com/office/drawing/2014/chart" uri="{C3380CC4-5D6E-409C-BE32-E72D297353CC}">
                  <c16:uniqueId val="{000002B4-B6C6-4225-8333-82C6368D3EFF}"/>
                </c:ext>
              </c:extLst>
            </c:dLbl>
            <c:dLbl>
              <c:idx val="107"/>
              <c:delete val="1"/>
              <c:extLst>
                <c:ext xmlns:c15="http://schemas.microsoft.com/office/drawing/2012/chart" uri="{CE6537A1-D6FC-4f65-9D91-7224C49458BB}"/>
                <c:ext xmlns:c16="http://schemas.microsoft.com/office/drawing/2014/chart" uri="{C3380CC4-5D6E-409C-BE32-E72D297353CC}">
                  <c16:uniqueId val="{000002B5-B6C6-4225-8333-82C6368D3EFF}"/>
                </c:ext>
              </c:extLst>
            </c:dLbl>
            <c:dLbl>
              <c:idx val="108"/>
              <c:delete val="1"/>
              <c:extLst>
                <c:ext xmlns:c15="http://schemas.microsoft.com/office/drawing/2012/chart" uri="{CE6537A1-D6FC-4f65-9D91-7224C49458BB}"/>
                <c:ext xmlns:c16="http://schemas.microsoft.com/office/drawing/2014/chart" uri="{C3380CC4-5D6E-409C-BE32-E72D297353CC}">
                  <c16:uniqueId val="{000002B6-B6C6-4225-8333-82C6368D3EFF}"/>
                </c:ext>
              </c:extLst>
            </c:dLbl>
            <c:dLbl>
              <c:idx val="109"/>
              <c:delete val="1"/>
              <c:extLst>
                <c:ext xmlns:c15="http://schemas.microsoft.com/office/drawing/2012/chart" uri="{CE6537A1-D6FC-4f65-9D91-7224C49458BB}"/>
                <c:ext xmlns:c16="http://schemas.microsoft.com/office/drawing/2014/chart" uri="{C3380CC4-5D6E-409C-BE32-E72D297353CC}">
                  <c16:uniqueId val="{000002B7-B6C6-4225-8333-82C6368D3EFF}"/>
                </c:ext>
              </c:extLst>
            </c:dLbl>
            <c:dLbl>
              <c:idx val="110"/>
              <c:delete val="1"/>
              <c:extLst>
                <c:ext xmlns:c15="http://schemas.microsoft.com/office/drawing/2012/chart" uri="{CE6537A1-D6FC-4f65-9D91-7224C49458BB}"/>
                <c:ext xmlns:c16="http://schemas.microsoft.com/office/drawing/2014/chart" uri="{C3380CC4-5D6E-409C-BE32-E72D297353CC}">
                  <c16:uniqueId val="{000002B8-B6C6-4225-8333-82C6368D3EFF}"/>
                </c:ext>
              </c:extLst>
            </c:dLbl>
            <c:dLbl>
              <c:idx val="111"/>
              <c:delete val="1"/>
              <c:extLst>
                <c:ext xmlns:c15="http://schemas.microsoft.com/office/drawing/2012/chart" uri="{CE6537A1-D6FC-4f65-9D91-7224C49458BB}"/>
                <c:ext xmlns:c16="http://schemas.microsoft.com/office/drawing/2014/chart" uri="{C3380CC4-5D6E-409C-BE32-E72D297353CC}">
                  <c16:uniqueId val="{000002B9-B6C6-4225-8333-82C6368D3EFF}"/>
                </c:ext>
              </c:extLst>
            </c:dLbl>
            <c:dLbl>
              <c:idx val="112"/>
              <c:delete val="1"/>
              <c:extLst>
                <c:ext xmlns:c15="http://schemas.microsoft.com/office/drawing/2012/chart" uri="{CE6537A1-D6FC-4f65-9D91-7224C49458BB}"/>
                <c:ext xmlns:c16="http://schemas.microsoft.com/office/drawing/2014/chart" uri="{C3380CC4-5D6E-409C-BE32-E72D297353CC}">
                  <c16:uniqueId val="{000002BA-B6C6-4225-8333-82C6368D3EFF}"/>
                </c:ext>
              </c:extLst>
            </c:dLbl>
            <c:dLbl>
              <c:idx val="113"/>
              <c:delete val="1"/>
              <c:extLst>
                <c:ext xmlns:c15="http://schemas.microsoft.com/office/drawing/2012/chart" uri="{CE6537A1-D6FC-4f65-9D91-7224C49458BB}"/>
                <c:ext xmlns:c16="http://schemas.microsoft.com/office/drawing/2014/chart" uri="{C3380CC4-5D6E-409C-BE32-E72D297353CC}">
                  <c16:uniqueId val="{000002BB-B6C6-4225-8333-82C6368D3EFF}"/>
                </c:ext>
              </c:extLst>
            </c:dLbl>
            <c:dLbl>
              <c:idx val="114"/>
              <c:delete val="1"/>
              <c:extLst>
                <c:ext xmlns:c15="http://schemas.microsoft.com/office/drawing/2012/chart" uri="{CE6537A1-D6FC-4f65-9D91-7224C49458BB}"/>
                <c:ext xmlns:c16="http://schemas.microsoft.com/office/drawing/2014/chart" uri="{C3380CC4-5D6E-409C-BE32-E72D297353CC}">
                  <c16:uniqueId val="{000002BC-B6C6-4225-8333-82C6368D3EFF}"/>
                </c:ext>
              </c:extLst>
            </c:dLbl>
            <c:dLbl>
              <c:idx val="115"/>
              <c:delete val="1"/>
              <c:extLst>
                <c:ext xmlns:c15="http://schemas.microsoft.com/office/drawing/2012/chart" uri="{CE6537A1-D6FC-4f65-9D91-7224C49458BB}"/>
                <c:ext xmlns:c16="http://schemas.microsoft.com/office/drawing/2014/chart" uri="{C3380CC4-5D6E-409C-BE32-E72D297353CC}">
                  <c16:uniqueId val="{000002BD-B6C6-4225-8333-82C6368D3EFF}"/>
                </c:ext>
              </c:extLst>
            </c:dLbl>
            <c:dLbl>
              <c:idx val="116"/>
              <c:delete val="1"/>
              <c:extLst>
                <c:ext xmlns:c15="http://schemas.microsoft.com/office/drawing/2012/chart" uri="{CE6537A1-D6FC-4f65-9D91-7224C49458BB}"/>
                <c:ext xmlns:c16="http://schemas.microsoft.com/office/drawing/2014/chart" uri="{C3380CC4-5D6E-409C-BE32-E72D297353CC}">
                  <c16:uniqueId val="{000002BE-B6C6-4225-8333-82C6368D3EFF}"/>
                </c:ext>
              </c:extLst>
            </c:dLbl>
            <c:dLbl>
              <c:idx val="117"/>
              <c:delete val="1"/>
              <c:extLst>
                <c:ext xmlns:c15="http://schemas.microsoft.com/office/drawing/2012/chart" uri="{CE6537A1-D6FC-4f65-9D91-7224C49458BB}"/>
                <c:ext xmlns:c16="http://schemas.microsoft.com/office/drawing/2014/chart" uri="{C3380CC4-5D6E-409C-BE32-E72D297353CC}">
                  <c16:uniqueId val="{000002BF-B6C6-4225-8333-82C6368D3EFF}"/>
                </c:ext>
              </c:extLst>
            </c:dLbl>
            <c:dLbl>
              <c:idx val="118"/>
              <c:delete val="1"/>
              <c:extLst>
                <c:ext xmlns:c15="http://schemas.microsoft.com/office/drawing/2012/chart" uri="{CE6537A1-D6FC-4f65-9D91-7224C49458BB}"/>
                <c:ext xmlns:c16="http://schemas.microsoft.com/office/drawing/2014/chart" uri="{C3380CC4-5D6E-409C-BE32-E72D297353CC}">
                  <c16:uniqueId val="{000002C0-B6C6-4225-8333-82C6368D3EFF}"/>
                </c:ext>
              </c:extLst>
            </c:dLbl>
            <c:dLbl>
              <c:idx val="119"/>
              <c:delete val="1"/>
              <c:extLst>
                <c:ext xmlns:c15="http://schemas.microsoft.com/office/drawing/2012/chart" uri="{CE6537A1-D6FC-4f65-9D91-7224C49458BB}"/>
                <c:ext xmlns:c16="http://schemas.microsoft.com/office/drawing/2014/chart" uri="{C3380CC4-5D6E-409C-BE32-E72D297353CC}">
                  <c16:uniqueId val="{000002C1-B6C6-4225-8333-82C6368D3EFF}"/>
                </c:ext>
              </c:extLst>
            </c:dLbl>
            <c:dLbl>
              <c:idx val="120"/>
              <c:delete val="1"/>
              <c:extLst>
                <c:ext xmlns:c15="http://schemas.microsoft.com/office/drawing/2012/chart" uri="{CE6537A1-D6FC-4f65-9D91-7224C49458BB}"/>
                <c:ext xmlns:c16="http://schemas.microsoft.com/office/drawing/2014/chart" uri="{C3380CC4-5D6E-409C-BE32-E72D297353CC}">
                  <c16:uniqueId val="{000002C2-B6C6-4225-8333-82C6368D3EFF}"/>
                </c:ext>
              </c:extLst>
            </c:dLbl>
            <c:dLbl>
              <c:idx val="121"/>
              <c:delete val="1"/>
              <c:extLst>
                <c:ext xmlns:c15="http://schemas.microsoft.com/office/drawing/2012/chart" uri="{CE6537A1-D6FC-4f65-9D91-7224C49458BB}"/>
                <c:ext xmlns:c16="http://schemas.microsoft.com/office/drawing/2014/chart" uri="{C3380CC4-5D6E-409C-BE32-E72D297353CC}">
                  <c16:uniqueId val="{000002C3-B6C6-4225-8333-82C6368D3EFF}"/>
                </c:ext>
              </c:extLst>
            </c:dLbl>
            <c:dLbl>
              <c:idx val="122"/>
              <c:delete val="1"/>
              <c:extLst>
                <c:ext xmlns:c15="http://schemas.microsoft.com/office/drawing/2012/chart" uri="{CE6537A1-D6FC-4f65-9D91-7224C49458BB}"/>
                <c:ext xmlns:c16="http://schemas.microsoft.com/office/drawing/2014/chart" uri="{C3380CC4-5D6E-409C-BE32-E72D297353CC}">
                  <c16:uniqueId val="{000002C4-B6C6-4225-8333-82C6368D3EFF}"/>
                </c:ext>
              </c:extLst>
            </c:dLbl>
            <c:dLbl>
              <c:idx val="123"/>
              <c:delete val="1"/>
              <c:extLst>
                <c:ext xmlns:c15="http://schemas.microsoft.com/office/drawing/2012/chart" uri="{CE6537A1-D6FC-4f65-9D91-7224C49458BB}"/>
                <c:ext xmlns:c16="http://schemas.microsoft.com/office/drawing/2014/chart" uri="{C3380CC4-5D6E-409C-BE32-E72D297353CC}">
                  <c16:uniqueId val="{000002C5-B6C6-4225-8333-82C6368D3EFF}"/>
                </c:ext>
              </c:extLst>
            </c:dLbl>
            <c:dLbl>
              <c:idx val="124"/>
              <c:delete val="1"/>
              <c:extLst>
                <c:ext xmlns:c15="http://schemas.microsoft.com/office/drawing/2012/chart" uri="{CE6537A1-D6FC-4f65-9D91-7224C49458BB}"/>
                <c:ext xmlns:c16="http://schemas.microsoft.com/office/drawing/2014/chart" uri="{C3380CC4-5D6E-409C-BE32-E72D297353CC}">
                  <c16:uniqueId val="{000002C6-B6C6-4225-8333-82C6368D3EFF}"/>
                </c:ext>
              </c:extLst>
            </c:dLbl>
            <c:dLbl>
              <c:idx val="125"/>
              <c:delete val="1"/>
              <c:extLst>
                <c:ext xmlns:c15="http://schemas.microsoft.com/office/drawing/2012/chart" uri="{CE6537A1-D6FC-4f65-9D91-7224C49458BB}"/>
                <c:ext xmlns:c16="http://schemas.microsoft.com/office/drawing/2014/chart" uri="{C3380CC4-5D6E-409C-BE32-E72D297353CC}">
                  <c16:uniqueId val="{000002C7-B6C6-4225-8333-82C6368D3EFF}"/>
                </c:ext>
              </c:extLst>
            </c:dLbl>
            <c:dLbl>
              <c:idx val="126"/>
              <c:delete val="1"/>
              <c:extLst>
                <c:ext xmlns:c15="http://schemas.microsoft.com/office/drawing/2012/chart" uri="{CE6537A1-D6FC-4f65-9D91-7224C49458BB}"/>
                <c:ext xmlns:c16="http://schemas.microsoft.com/office/drawing/2014/chart" uri="{C3380CC4-5D6E-409C-BE32-E72D297353CC}">
                  <c16:uniqueId val="{000002C8-B6C6-4225-8333-82C6368D3EFF}"/>
                </c:ext>
              </c:extLst>
            </c:dLbl>
            <c:dLbl>
              <c:idx val="127"/>
              <c:delete val="1"/>
              <c:extLst>
                <c:ext xmlns:c15="http://schemas.microsoft.com/office/drawing/2012/chart" uri="{CE6537A1-D6FC-4f65-9D91-7224C49458BB}"/>
                <c:ext xmlns:c16="http://schemas.microsoft.com/office/drawing/2014/chart" uri="{C3380CC4-5D6E-409C-BE32-E72D297353CC}">
                  <c16:uniqueId val="{000002C9-B6C6-4225-8333-82C6368D3EFF}"/>
                </c:ext>
              </c:extLst>
            </c:dLbl>
            <c:dLbl>
              <c:idx val="128"/>
              <c:delete val="1"/>
              <c:extLst>
                <c:ext xmlns:c15="http://schemas.microsoft.com/office/drawing/2012/chart" uri="{CE6537A1-D6FC-4f65-9D91-7224C49458BB}"/>
                <c:ext xmlns:c16="http://schemas.microsoft.com/office/drawing/2014/chart" uri="{C3380CC4-5D6E-409C-BE32-E72D297353CC}">
                  <c16:uniqueId val="{000002CA-B6C6-4225-8333-82C6368D3EFF}"/>
                </c:ext>
              </c:extLst>
            </c:dLbl>
            <c:dLbl>
              <c:idx val="129"/>
              <c:delete val="1"/>
              <c:extLst>
                <c:ext xmlns:c15="http://schemas.microsoft.com/office/drawing/2012/chart" uri="{CE6537A1-D6FC-4f65-9D91-7224C49458BB}"/>
                <c:ext xmlns:c16="http://schemas.microsoft.com/office/drawing/2014/chart" uri="{C3380CC4-5D6E-409C-BE32-E72D297353CC}">
                  <c16:uniqueId val="{000002CB-B6C6-4225-8333-82C6368D3EFF}"/>
                </c:ext>
              </c:extLst>
            </c:dLbl>
            <c:dLbl>
              <c:idx val="130"/>
              <c:delete val="1"/>
              <c:extLst>
                <c:ext xmlns:c15="http://schemas.microsoft.com/office/drawing/2012/chart" uri="{CE6537A1-D6FC-4f65-9D91-7224C49458BB}"/>
                <c:ext xmlns:c16="http://schemas.microsoft.com/office/drawing/2014/chart" uri="{C3380CC4-5D6E-409C-BE32-E72D297353CC}">
                  <c16:uniqueId val="{000002CC-B6C6-4225-8333-82C6368D3EFF}"/>
                </c:ext>
              </c:extLst>
            </c:dLbl>
            <c:dLbl>
              <c:idx val="131"/>
              <c:delete val="1"/>
              <c:extLst>
                <c:ext xmlns:c15="http://schemas.microsoft.com/office/drawing/2012/chart" uri="{CE6537A1-D6FC-4f65-9D91-7224C49458BB}"/>
                <c:ext xmlns:c16="http://schemas.microsoft.com/office/drawing/2014/chart" uri="{C3380CC4-5D6E-409C-BE32-E72D297353CC}">
                  <c16:uniqueId val="{000002CD-B6C6-4225-8333-82C6368D3EFF}"/>
                </c:ext>
              </c:extLst>
            </c:dLbl>
            <c:dLbl>
              <c:idx val="132"/>
              <c:delete val="1"/>
              <c:extLst>
                <c:ext xmlns:c15="http://schemas.microsoft.com/office/drawing/2012/chart" uri="{CE6537A1-D6FC-4f65-9D91-7224C49458BB}"/>
                <c:ext xmlns:c16="http://schemas.microsoft.com/office/drawing/2014/chart" uri="{C3380CC4-5D6E-409C-BE32-E72D297353CC}">
                  <c16:uniqueId val="{000002CE-B6C6-4225-8333-82C6368D3EFF}"/>
                </c:ext>
              </c:extLst>
            </c:dLbl>
            <c:dLbl>
              <c:idx val="133"/>
              <c:delete val="1"/>
              <c:extLst>
                <c:ext xmlns:c15="http://schemas.microsoft.com/office/drawing/2012/chart" uri="{CE6537A1-D6FC-4f65-9D91-7224C49458BB}"/>
                <c:ext xmlns:c16="http://schemas.microsoft.com/office/drawing/2014/chart" uri="{C3380CC4-5D6E-409C-BE32-E72D297353CC}">
                  <c16:uniqueId val="{000002CF-B6C6-4225-8333-82C6368D3EFF}"/>
                </c:ext>
              </c:extLst>
            </c:dLbl>
            <c:dLbl>
              <c:idx val="134"/>
              <c:delete val="1"/>
              <c:extLst>
                <c:ext xmlns:c15="http://schemas.microsoft.com/office/drawing/2012/chart" uri="{CE6537A1-D6FC-4f65-9D91-7224C49458BB}"/>
                <c:ext xmlns:c16="http://schemas.microsoft.com/office/drawing/2014/chart" uri="{C3380CC4-5D6E-409C-BE32-E72D297353CC}">
                  <c16:uniqueId val="{000002D0-B6C6-4225-8333-82C6368D3EFF}"/>
                </c:ext>
              </c:extLst>
            </c:dLbl>
            <c:dLbl>
              <c:idx val="135"/>
              <c:delete val="1"/>
              <c:extLst>
                <c:ext xmlns:c15="http://schemas.microsoft.com/office/drawing/2012/chart" uri="{CE6537A1-D6FC-4f65-9D91-7224C49458BB}"/>
                <c:ext xmlns:c16="http://schemas.microsoft.com/office/drawing/2014/chart" uri="{C3380CC4-5D6E-409C-BE32-E72D297353CC}">
                  <c16:uniqueId val="{000002D1-B6C6-4225-8333-82C6368D3EFF}"/>
                </c:ext>
              </c:extLst>
            </c:dLbl>
            <c:dLbl>
              <c:idx val="136"/>
              <c:delete val="1"/>
              <c:extLst>
                <c:ext xmlns:c15="http://schemas.microsoft.com/office/drawing/2012/chart" uri="{CE6537A1-D6FC-4f65-9D91-7224C49458BB}"/>
                <c:ext xmlns:c16="http://schemas.microsoft.com/office/drawing/2014/chart" uri="{C3380CC4-5D6E-409C-BE32-E72D297353CC}">
                  <c16:uniqueId val="{000002D2-B6C6-4225-8333-82C6368D3EFF}"/>
                </c:ext>
              </c:extLst>
            </c:dLbl>
            <c:dLbl>
              <c:idx val="137"/>
              <c:delete val="1"/>
              <c:extLst>
                <c:ext xmlns:c15="http://schemas.microsoft.com/office/drawing/2012/chart" uri="{CE6537A1-D6FC-4f65-9D91-7224C49458BB}"/>
                <c:ext xmlns:c16="http://schemas.microsoft.com/office/drawing/2014/chart" uri="{C3380CC4-5D6E-409C-BE32-E72D297353CC}">
                  <c16:uniqueId val="{000002D3-B6C6-4225-8333-82C6368D3EFF}"/>
                </c:ext>
              </c:extLst>
            </c:dLbl>
            <c:dLbl>
              <c:idx val="138"/>
              <c:delete val="1"/>
              <c:extLst>
                <c:ext xmlns:c15="http://schemas.microsoft.com/office/drawing/2012/chart" uri="{CE6537A1-D6FC-4f65-9D91-7224C49458BB}"/>
                <c:ext xmlns:c16="http://schemas.microsoft.com/office/drawing/2014/chart" uri="{C3380CC4-5D6E-409C-BE32-E72D297353CC}">
                  <c16:uniqueId val="{000002D4-B6C6-4225-8333-82C6368D3EFF}"/>
                </c:ext>
              </c:extLst>
            </c:dLbl>
            <c:dLbl>
              <c:idx val="139"/>
              <c:delete val="1"/>
              <c:extLst>
                <c:ext xmlns:c15="http://schemas.microsoft.com/office/drawing/2012/chart" uri="{CE6537A1-D6FC-4f65-9D91-7224C49458BB}"/>
                <c:ext xmlns:c16="http://schemas.microsoft.com/office/drawing/2014/chart" uri="{C3380CC4-5D6E-409C-BE32-E72D297353CC}">
                  <c16:uniqueId val="{000002D5-B6C6-4225-8333-82C6368D3EFF}"/>
                </c:ext>
              </c:extLst>
            </c:dLbl>
            <c:dLbl>
              <c:idx val="140"/>
              <c:delete val="1"/>
              <c:extLst>
                <c:ext xmlns:c15="http://schemas.microsoft.com/office/drawing/2012/chart" uri="{CE6537A1-D6FC-4f65-9D91-7224C49458BB}"/>
                <c:ext xmlns:c16="http://schemas.microsoft.com/office/drawing/2014/chart" uri="{C3380CC4-5D6E-409C-BE32-E72D297353CC}">
                  <c16:uniqueId val="{000002D6-B6C6-4225-8333-82C6368D3EFF}"/>
                </c:ext>
              </c:extLst>
            </c:dLbl>
            <c:dLbl>
              <c:idx val="141"/>
              <c:delete val="1"/>
              <c:extLst>
                <c:ext xmlns:c15="http://schemas.microsoft.com/office/drawing/2012/chart" uri="{CE6537A1-D6FC-4f65-9D91-7224C49458BB}"/>
                <c:ext xmlns:c16="http://schemas.microsoft.com/office/drawing/2014/chart" uri="{C3380CC4-5D6E-409C-BE32-E72D297353CC}">
                  <c16:uniqueId val="{000002D7-B6C6-4225-8333-82C6368D3EFF}"/>
                </c:ext>
              </c:extLst>
            </c:dLbl>
            <c:dLbl>
              <c:idx val="142"/>
              <c:delete val="1"/>
              <c:extLst>
                <c:ext xmlns:c15="http://schemas.microsoft.com/office/drawing/2012/chart" uri="{CE6537A1-D6FC-4f65-9D91-7224C49458BB}"/>
                <c:ext xmlns:c16="http://schemas.microsoft.com/office/drawing/2014/chart" uri="{C3380CC4-5D6E-409C-BE32-E72D297353CC}">
                  <c16:uniqueId val="{000002D8-B6C6-4225-8333-82C6368D3EFF}"/>
                </c:ext>
              </c:extLst>
            </c:dLbl>
            <c:dLbl>
              <c:idx val="143"/>
              <c:delete val="1"/>
              <c:extLst>
                <c:ext xmlns:c15="http://schemas.microsoft.com/office/drawing/2012/chart" uri="{CE6537A1-D6FC-4f65-9D91-7224C49458BB}"/>
                <c:ext xmlns:c16="http://schemas.microsoft.com/office/drawing/2014/chart" uri="{C3380CC4-5D6E-409C-BE32-E72D297353CC}">
                  <c16:uniqueId val="{000002D9-B6C6-4225-8333-82C6368D3EFF}"/>
                </c:ext>
              </c:extLst>
            </c:dLbl>
            <c:dLbl>
              <c:idx val="144"/>
              <c:delete val="1"/>
              <c:extLst>
                <c:ext xmlns:c15="http://schemas.microsoft.com/office/drawing/2012/chart" uri="{CE6537A1-D6FC-4f65-9D91-7224C49458BB}"/>
                <c:ext xmlns:c16="http://schemas.microsoft.com/office/drawing/2014/chart" uri="{C3380CC4-5D6E-409C-BE32-E72D297353CC}">
                  <c16:uniqueId val="{000002DA-B6C6-4225-8333-82C6368D3EFF}"/>
                </c:ext>
              </c:extLst>
            </c:dLbl>
            <c:dLbl>
              <c:idx val="145"/>
              <c:delete val="1"/>
              <c:extLst>
                <c:ext xmlns:c15="http://schemas.microsoft.com/office/drawing/2012/chart" uri="{CE6537A1-D6FC-4f65-9D91-7224C49458BB}"/>
                <c:ext xmlns:c16="http://schemas.microsoft.com/office/drawing/2014/chart" uri="{C3380CC4-5D6E-409C-BE32-E72D297353CC}">
                  <c16:uniqueId val="{000002DB-B6C6-4225-8333-82C6368D3EFF}"/>
                </c:ext>
              </c:extLst>
            </c:dLbl>
            <c:dLbl>
              <c:idx val="146"/>
              <c:delete val="1"/>
              <c:extLst>
                <c:ext xmlns:c15="http://schemas.microsoft.com/office/drawing/2012/chart" uri="{CE6537A1-D6FC-4f65-9D91-7224C49458BB}"/>
                <c:ext xmlns:c16="http://schemas.microsoft.com/office/drawing/2014/chart" uri="{C3380CC4-5D6E-409C-BE32-E72D297353CC}">
                  <c16:uniqueId val="{000002DC-B6C6-4225-8333-82C6368D3EFF}"/>
                </c:ext>
              </c:extLst>
            </c:dLbl>
            <c:dLbl>
              <c:idx val="147"/>
              <c:delete val="1"/>
              <c:extLst>
                <c:ext xmlns:c15="http://schemas.microsoft.com/office/drawing/2012/chart" uri="{CE6537A1-D6FC-4f65-9D91-7224C49458BB}"/>
                <c:ext xmlns:c16="http://schemas.microsoft.com/office/drawing/2014/chart" uri="{C3380CC4-5D6E-409C-BE32-E72D297353CC}">
                  <c16:uniqueId val="{000002DD-B6C6-4225-8333-82C6368D3EFF}"/>
                </c:ext>
              </c:extLst>
            </c:dLbl>
            <c:dLbl>
              <c:idx val="148"/>
              <c:delete val="1"/>
              <c:extLst>
                <c:ext xmlns:c15="http://schemas.microsoft.com/office/drawing/2012/chart" uri="{CE6537A1-D6FC-4f65-9D91-7224C49458BB}"/>
                <c:ext xmlns:c16="http://schemas.microsoft.com/office/drawing/2014/chart" uri="{C3380CC4-5D6E-409C-BE32-E72D297353CC}">
                  <c16:uniqueId val="{000002DE-B6C6-4225-8333-82C6368D3EFF}"/>
                </c:ext>
              </c:extLst>
            </c:dLbl>
            <c:dLbl>
              <c:idx val="149"/>
              <c:delete val="1"/>
              <c:extLst>
                <c:ext xmlns:c15="http://schemas.microsoft.com/office/drawing/2012/chart" uri="{CE6537A1-D6FC-4f65-9D91-7224C49458BB}"/>
                <c:ext xmlns:c16="http://schemas.microsoft.com/office/drawing/2014/chart" uri="{C3380CC4-5D6E-409C-BE32-E72D297353CC}">
                  <c16:uniqueId val="{000002DF-B6C6-4225-8333-82C6368D3EFF}"/>
                </c:ext>
              </c:extLst>
            </c:dLbl>
            <c:dLbl>
              <c:idx val="150"/>
              <c:delete val="1"/>
              <c:extLst>
                <c:ext xmlns:c15="http://schemas.microsoft.com/office/drawing/2012/chart" uri="{CE6537A1-D6FC-4f65-9D91-7224C49458BB}"/>
                <c:ext xmlns:c16="http://schemas.microsoft.com/office/drawing/2014/chart" uri="{C3380CC4-5D6E-409C-BE32-E72D297353CC}">
                  <c16:uniqueId val="{000002E0-B6C6-4225-8333-82C6368D3EFF}"/>
                </c:ext>
              </c:extLst>
            </c:dLbl>
            <c:dLbl>
              <c:idx val="151"/>
              <c:delete val="1"/>
              <c:extLst>
                <c:ext xmlns:c15="http://schemas.microsoft.com/office/drawing/2012/chart" uri="{CE6537A1-D6FC-4f65-9D91-7224C49458BB}"/>
                <c:ext xmlns:c16="http://schemas.microsoft.com/office/drawing/2014/chart" uri="{C3380CC4-5D6E-409C-BE32-E72D297353CC}">
                  <c16:uniqueId val="{000002E1-B6C6-4225-8333-82C6368D3EFF}"/>
                </c:ext>
              </c:extLst>
            </c:dLbl>
            <c:dLbl>
              <c:idx val="152"/>
              <c:delete val="1"/>
              <c:extLst>
                <c:ext xmlns:c15="http://schemas.microsoft.com/office/drawing/2012/chart" uri="{CE6537A1-D6FC-4f65-9D91-7224C49458BB}"/>
                <c:ext xmlns:c16="http://schemas.microsoft.com/office/drawing/2014/chart" uri="{C3380CC4-5D6E-409C-BE32-E72D297353CC}">
                  <c16:uniqueId val="{000002E2-B6C6-4225-8333-82C6368D3EFF}"/>
                </c:ext>
              </c:extLst>
            </c:dLbl>
            <c:dLbl>
              <c:idx val="153"/>
              <c:delete val="1"/>
              <c:extLst>
                <c:ext xmlns:c15="http://schemas.microsoft.com/office/drawing/2012/chart" uri="{CE6537A1-D6FC-4f65-9D91-7224C49458BB}"/>
                <c:ext xmlns:c16="http://schemas.microsoft.com/office/drawing/2014/chart" uri="{C3380CC4-5D6E-409C-BE32-E72D297353CC}">
                  <c16:uniqueId val="{000002E3-B6C6-4225-8333-82C6368D3EFF}"/>
                </c:ext>
              </c:extLst>
            </c:dLbl>
            <c:dLbl>
              <c:idx val="154"/>
              <c:delete val="1"/>
              <c:extLst>
                <c:ext xmlns:c15="http://schemas.microsoft.com/office/drawing/2012/chart" uri="{CE6537A1-D6FC-4f65-9D91-7224C49458BB}"/>
                <c:ext xmlns:c16="http://schemas.microsoft.com/office/drawing/2014/chart" uri="{C3380CC4-5D6E-409C-BE32-E72D297353CC}">
                  <c16:uniqueId val="{000002E4-B6C6-4225-8333-82C6368D3EFF}"/>
                </c:ext>
              </c:extLst>
            </c:dLbl>
            <c:dLbl>
              <c:idx val="155"/>
              <c:delete val="1"/>
              <c:extLst>
                <c:ext xmlns:c15="http://schemas.microsoft.com/office/drawing/2012/chart" uri="{CE6537A1-D6FC-4f65-9D91-7224C49458BB}"/>
                <c:ext xmlns:c16="http://schemas.microsoft.com/office/drawing/2014/chart" uri="{C3380CC4-5D6E-409C-BE32-E72D297353CC}">
                  <c16:uniqueId val="{000002E5-B6C6-4225-8333-82C6368D3EFF}"/>
                </c:ext>
              </c:extLst>
            </c:dLbl>
            <c:dLbl>
              <c:idx val="156"/>
              <c:delete val="1"/>
              <c:extLst>
                <c:ext xmlns:c15="http://schemas.microsoft.com/office/drawing/2012/chart" uri="{CE6537A1-D6FC-4f65-9D91-7224C49458BB}"/>
                <c:ext xmlns:c16="http://schemas.microsoft.com/office/drawing/2014/chart" uri="{C3380CC4-5D6E-409C-BE32-E72D297353CC}">
                  <c16:uniqueId val="{000002E6-B6C6-4225-8333-82C6368D3EFF}"/>
                </c:ext>
              </c:extLst>
            </c:dLbl>
            <c:dLbl>
              <c:idx val="157"/>
              <c:delete val="1"/>
              <c:extLst>
                <c:ext xmlns:c15="http://schemas.microsoft.com/office/drawing/2012/chart" uri="{CE6537A1-D6FC-4f65-9D91-7224C49458BB}"/>
                <c:ext xmlns:c16="http://schemas.microsoft.com/office/drawing/2014/chart" uri="{C3380CC4-5D6E-409C-BE32-E72D297353CC}">
                  <c16:uniqueId val="{000002E7-B6C6-4225-8333-82C6368D3EFF}"/>
                </c:ext>
              </c:extLst>
            </c:dLbl>
            <c:dLbl>
              <c:idx val="158"/>
              <c:delete val="1"/>
              <c:extLst>
                <c:ext xmlns:c15="http://schemas.microsoft.com/office/drawing/2012/chart" uri="{CE6537A1-D6FC-4f65-9D91-7224C49458BB}"/>
                <c:ext xmlns:c16="http://schemas.microsoft.com/office/drawing/2014/chart" uri="{C3380CC4-5D6E-409C-BE32-E72D297353CC}">
                  <c16:uniqueId val="{000002E8-B6C6-4225-8333-82C6368D3EFF}"/>
                </c:ext>
              </c:extLst>
            </c:dLbl>
            <c:dLbl>
              <c:idx val="159"/>
              <c:delete val="1"/>
              <c:extLst>
                <c:ext xmlns:c15="http://schemas.microsoft.com/office/drawing/2012/chart" uri="{CE6537A1-D6FC-4f65-9D91-7224C49458BB}"/>
                <c:ext xmlns:c16="http://schemas.microsoft.com/office/drawing/2014/chart" uri="{C3380CC4-5D6E-409C-BE32-E72D297353CC}">
                  <c16:uniqueId val="{000002E9-B6C6-4225-8333-82C6368D3EFF}"/>
                </c:ext>
              </c:extLst>
            </c:dLbl>
            <c:dLbl>
              <c:idx val="160"/>
              <c:delete val="1"/>
              <c:extLst>
                <c:ext xmlns:c15="http://schemas.microsoft.com/office/drawing/2012/chart" uri="{CE6537A1-D6FC-4f65-9D91-7224C49458BB}"/>
                <c:ext xmlns:c16="http://schemas.microsoft.com/office/drawing/2014/chart" uri="{C3380CC4-5D6E-409C-BE32-E72D297353CC}">
                  <c16:uniqueId val="{000002EA-B6C6-4225-8333-82C6368D3EFF}"/>
                </c:ext>
              </c:extLst>
            </c:dLbl>
            <c:dLbl>
              <c:idx val="161"/>
              <c:delete val="1"/>
              <c:extLst>
                <c:ext xmlns:c15="http://schemas.microsoft.com/office/drawing/2012/chart" uri="{CE6537A1-D6FC-4f65-9D91-7224C49458BB}"/>
                <c:ext xmlns:c16="http://schemas.microsoft.com/office/drawing/2014/chart" uri="{C3380CC4-5D6E-409C-BE32-E72D297353CC}">
                  <c16:uniqueId val="{000002EB-B6C6-4225-8333-82C6368D3EFF}"/>
                </c:ext>
              </c:extLst>
            </c:dLbl>
            <c:dLbl>
              <c:idx val="162"/>
              <c:delete val="1"/>
              <c:extLst>
                <c:ext xmlns:c15="http://schemas.microsoft.com/office/drawing/2012/chart" uri="{CE6537A1-D6FC-4f65-9D91-7224C49458BB}"/>
                <c:ext xmlns:c16="http://schemas.microsoft.com/office/drawing/2014/chart" uri="{C3380CC4-5D6E-409C-BE32-E72D297353CC}">
                  <c16:uniqueId val="{000002EC-B6C6-4225-8333-82C6368D3EFF}"/>
                </c:ext>
              </c:extLst>
            </c:dLbl>
            <c:dLbl>
              <c:idx val="163"/>
              <c:delete val="1"/>
              <c:extLst>
                <c:ext xmlns:c15="http://schemas.microsoft.com/office/drawing/2012/chart" uri="{CE6537A1-D6FC-4f65-9D91-7224C49458BB}"/>
                <c:ext xmlns:c16="http://schemas.microsoft.com/office/drawing/2014/chart" uri="{C3380CC4-5D6E-409C-BE32-E72D297353CC}">
                  <c16:uniqueId val="{000002ED-B6C6-4225-8333-82C6368D3EFF}"/>
                </c:ext>
              </c:extLst>
            </c:dLbl>
            <c:dLbl>
              <c:idx val="164"/>
              <c:delete val="1"/>
              <c:extLst>
                <c:ext xmlns:c15="http://schemas.microsoft.com/office/drawing/2012/chart" uri="{CE6537A1-D6FC-4f65-9D91-7224C49458BB}"/>
                <c:ext xmlns:c16="http://schemas.microsoft.com/office/drawing/2014/chart" uri="{C3380CC4-5D6E-409C-BE32-E72D297353CC}">
                  <c16:uniqueId val="{000002EE-B6C6-4225-8333-82C6368D3EFF}"/>
                </c:ext>
              </c:extLst>
            </c:dLbl>
            <c:dLbl>
              <c:idx val="165"/>
              <c:delete val="1"/>
              <c:extLst>
                <c:ext xmlns:c15="http://schemas.microsoft.com/office/drawing/2012/chart" uri="{CE6537A1-D6FC-4f65-9D91-7224C49458BB}"/>
                <c:ext xmlns:c16="http://schemas.microsoft.com/office/drawing/2014/chart" uri="{C3380CC4-5D6E-409C-BE32-E72D297353CC}">
                  <c16:uniqueId val="{000002EF-B6C6-4225-8333-82C6368D3EFF}"/>
                </c:ext>
              </c:extLst>
            </c:dLbl>
            <c:dLbl>
              <c:idx val="166"/>
              <c:delete val="1"/>
              <c:extLst>
                <c:ext xmlns:c15="http://schemas.microsoft.com/office/drawing/2012/chart" uri="{CE6537A1-D6FC-4f65-9D91-7224C49458BB}"/>
                <c:ext xmlns:c16="http://schemas.microsoft.com/office/drawing/2014/chart" uri="{C3380CC4-5D6E-409C-BE32-E72D297353CC}">
                  <c16:uniqueId val="{000002F0-B6C6-4225-8333-82C6368D3EFF}"/>
                </c:ext>
              </c:extLst>
            </c:dLbl>
            <c:dLbl>
              <c:idx val="167"/>
              <c:delete val="1"/>
              <c:extLst>
                <c:ext xmlns:c15="http://schemas.microsoft.com/office/drawing/2012/chart" uri="{CE6537A1-D6FC-4f65-9D91-7224C49458BB}"/>
                <c:ext xmlns:c16="http://schemas.microsoft.com/office/drawing/2014/chart" uri="{C3380CC4-5D6E-409C-BE32-E72D297353CC}">
                  <c16:uniqueId val="{000002F1-B6C6-4225-8333-82C6368D3EFF}"/>
                </c:ext>
              </c:extLst>
            </c:dLbl>
            <c:dLbl>
              <c:idx val="168"/>
              <c:delete val="1"/>
              <c:extLst>
                <c:ext xmlns:c15="http://schemas.microsoft.com/office/drawing/2012/chart" uri="{CE6537A1-D6FC-4f65-9D91-7224C49458BB}"/>
                <c:ext xmlns:c16="http://schemas.microsoft.com/office/drawing/2014/chart" uri="{C3380CC4-5D6E-409C-BE32-E72D297353CC}">
                  <c16:uniqueId val="{000002F2-B6C6-4225-8333-82C6368D3EFF}"/>
                </c:ext>
              </c:extLst>
            </c:dLbl>
            <c:dLbl>
              <c:idx val="169"/>
              <c:delete val="1"/>
              <c:extLst>
                <c:ext xmlns:c15="http://schemas.microsoft.com/office/drawing/2012/chart" uri="{CE6537A1-D6FC-4f65-9D91-7224C49458BB}"/>
                <c:ext xmlns:c16="http://schemas.microsoft.com/office/drawing/2014/chart" uri="{C3380CC4-5D6E-409C-BE32-E72D297353CC}">
                  <c16:uniqueId val="{000002F3-B6C6-4225-8333-82C6368D3EFF}"/>
                </c:ext>
              </c:extLst>
            </c:dLbl>
            <c:dLbl>
              <c:idx val="170"/>
              <c:delete val="1"/>
              <c:extLst>
                <c:ext xmlns:c15="http://schemas.microsoft.com/office/drawing/2012/chart" uri="{CE6537A1-D6FC-4f65-9D91-7224C49458BB}"/>
                <c:ext xmlns:c16="http://schemas.microsoft.com/office/drawing/2014/chart" uri="{C3380CC4-5D6E-409C-BE32-E72D297353CC}">
                  <c16:uniqueId val="{000002F4-B6C6-4225-8333-82C6368D3EFF}"/>
                </c:ext>
              </c:extLst>
            </c:dLbl>
            <c:dLbl>
              <c:idx val="171"/>
              <c:delete val="1"/>
              <c:extLst>
                <c:ext xmlns:c15="http://schemas.microsoft.com/office/drawing/2012/chart" uri="{CE6537A1-D6FC-4f65-9D91-7224C49458BB}"/>
                <c:ext xmlns:c16="http://schemas.microsoft.com/office/drawing/2014/chart" uri="{C3380CC4-5D6E-409C-BE32-E72D297353CC}">
                  <c16:uniqueId val="{000002F5-B6C6-4225-8333-82C6368D3EFF}"/>
                </c:ext>
              </c:extLst>
            </c:dLbl>
            <c:dLbl>
              <c:idx val="172"/>
              <c:delete val="1"/>
              <c:extLst>
                <c:ext xmlns:c15="http://schemas.microsoft.com/office/drawing/2012/chart" uri="{CE6537A1-D6FC-4f65-9D91-7224C49458BB}"/>
                <c:ext xmlns:c16="http://schemas.microsoft.com/office/drawing/2014/chart" uri="{C3380CC4-5D6E-409C-BE32-E72D297353CC}">
                  <c16:uniqueId val="{000002F6-B6C6-4225-8333-82C6368D3EFF}"/>
                </c:ext>
              </c:extLst>
            </c:dLbl>
            <c:dLbl>
              <c:idx val="173"/>
              <c:delete val="1"/>
              <c:extLst>
                <c:ext xmlns:c15="http://schemas.microsoft.com/office/drawing/2012/chart" uri="{CE6537A1-D6FC-4f65-9D91-7224C49458BB}"/>
                <c:ext xmlns:c16="http://schemas.microsoft.com/office/drawing/2014/chart" uri="{C3380CC4-5D6E-409C-BE32-E72D297353CC}">
                  <c16:uniqueId val="{000002F7-B6C6-4225-8333-82C6368D3EFF}"/>
                </c:ext>
              </c:extLst>
            </c:dLbl>
            <c:dLbl>
              <c:idx val="174"/>
              <c:delete val="1"/>
              <c:extLst>
                <c:ext xmlns:c15="http://schemas.microsoft.com/office/drawing/2012/chart" uri="{CE6537A1-D6FC-4f65-9D91-7224C49458BB}"/>
                <c:ext xmlns:c16="http://schemas.microsoft.com/office/drawing/2014/chart" uri="{C3380CC4-5D6E-409C-BE32-E72D297353CC}">
                  <c16:uniqueId val="{000002F8-B6C6-4225-8333-82C6368D3EFF}"/>
                </c:ext>
              </c:extLst>
            </c:dLbl>
            <c:dLbl>
              <c:idx val="175"/>
              <c:delete val="1"/>
              <c:extLst>
                <c:ext xmlns:c15="http://schemas.microsoft.com/office/drawing/2012/chart" uri="{CE6537A1-D6FC-4f65-9D91-7224C49458BB}"/>
                <c:ext xmlns:c16="http://schemas.microsoft.com/office/drawing/2014/chart" uri="{C3380CC4-5D6E-409C-BE32-E72D297353CC}">
                  <c16:uniqueId val="{000002F9-B6C6-4225-8333-82C6368D3EFF}"/>
                </c:ext>
              </c:extLst>
            </c:dLbl>
            <c:dLbl>
              <c:idx val="176"/>
              <c:delete val="1"/>
              <c:extLst>
                <c:ext xmlns:c15="http://schemas.microsoft.com/office/drawing/2012/chart" uri="{CE6537A1-D6FC-4f65-9D91-7224C49458BB}"/>
                <c:ext xmlns:c16="http://schemas.microsoft.com/office/drawing/2014/chart" uri="{C3380CC4-5D6E-409C-BE32-E72D297353CC}">
                  <c16:uniqueId val="{000002FA-B6C6-4225-8333-82C6368D3EFF}"/>
                </c:ext>
              </c:extLst>
            </c:dLbl>
            <c:dLbl>
              <c:idx val="177"/>
              <c:delete val="1"/>
              <c:extLst>
                <c:ext xmlns:c15="http://schemas.microsoft.com/office/drawing/2012/chart" uri="{CE6537A1-D6FC-4f65-9D91-7224C49458BB}"/>
                <c:ext xmlns:c16="http://schemas.microsoft.com/office/drawing/2014/chart" uri="{C3380CC4-5D6E-409C-BE32-E72D297353CC}">
                  <c16:uniqueId val="{000002FB-B6C6-4225-8333-82C6368D3EFF}"/>
                </c:ext>
              </c:extLst>
            </c:dLbl>
            <c:dLbl>
              <c:idx val="178"/>
              <c:delete val="1"/>
              <c:extLst>
                <c:ext xmlns:c15="http://schemas.microsoft.com/office/drawing/2012/chart" uri="{CE6537A1-D6FC-4f65-9D91-7224C49458BB}"/>
                <c:ext xmlns:c16="http://schemas.microsoft.com/office/drawing/2014/chart" uri="{C3380CC4-5D6E-409C-BE32-E72D297353CC}">
                  <c16:uniqueId val="{000002FC-B6C6-4225-8333-82C6368D3EFF}"/>
                </c:ext>
              </c:extLst>
            </c:dLbl>
            <c:dLbl>
              <c:idx val="179"/>
              <c:delete val="1"/>
              <c:extLst>
                <c:ext xmlns:c15="http://schemas.microsoft.com/office/drawing/2012/chart" uri="{CE6537A1-D6FC-4f65-9D91-7224C49458BB}"/>
                <c:ext xmlns:c16="http://schemas.microsoft.com/office/drawing/2014/chart" uri="{C3380CC4-5D6E-409C-BE32-E72D297353CC}">
                  <c16:uniqueId val="{000002FD-B6C6-4225-8333-82C6368D3EFF}"/>
                </c:ext>
              </c:extLst>
            </c:dLbl>
            <c:dLbl>
              <c:idx val="180"/>
              <c:delete val="1"/>
              <c:extLst>
                <c:ext xmlns:c15="http://schemas.microsoft.com/office/drawing/2012/chart" uri="{CE6537A1-D6FC-4f65-9D91-7224C49458BB}"/>
                <c:ext xmlns:c16="http://schemas.microsoft.com/office/drawing/2014/chart" uri="{C3380CC4-5D6E-409C-BE32-E72D297353CC}">
                  <c16:uniqueId val="{000002FE-B6C6-4225-8333-82C6368D3EFF}"/>
                </c:ext>
              </c:extLst>
            </c:dLbl>
            <c:dLbl>
              <c:idx val="181"/>
              <c:delete val="1"/>
              <c:extLst>
                <c:ext xmlns:c15="http://schemas.microsoft.com/office/drawing/2012/chart" uri="{CE6537A1-D6FC-4f65-9D91-7224C49458BB}"/>
                <c:ext xmlns:c16="http://schemas.microsoft.com/office/drawing/2014/chart" uri="{C3380CC4-5D6E-409C-BE32-E72D297353CC}">
                  <c16:uniqueId val="{000002FF-B6C6-4225-8333-82C6368D3EFF}"/>
                </c:ext>
              </c:extLst>
            </c:dLbl>
            <c:dLbl>
              <c:idx val="182"/>
              <c:delete val="1"/>
              <c:extLst>
                <c:ext xmlns:c15="http://schemas.microsoft.com/office/drawing/2012/chart" uri="{CE6537A1-D6FC-4f65-9D91-7224C49458BB}"/>
                <c:ext xmlns:c16="http://schemas.microsoft.com/office/drawing/2014/chart" uri="{C3380CC4-5D6E-409C-BE32-E72D297353CC}">
                  <c16:uniqueId val="{00000300-B6C6-4225-8333-82C6368D3EFF}"/>
                </c:ext>
              </c:extLst>
            </c:dLbl>
            <c:dLbl>
              <c:idx val="183"/>
              <c:delete val="1"/>
              <c:extLst>
                <c:ext xmlns:c15="http://schemas.microsoft.com/office/drawing/2012/chart" uri="{CE6537A1-D6FC-4f65-9D91-7224C49458BB}"/>
                <c:ext xmlns:c16="http://schemas.microsoft.com/office/drawing/2014/chart" uri="{C3380CC4-5D6E-409C-BE32-E72D297353CC}">
                  <c16:uniqueId val="{00000301-B6C6-4225-8333-82C6368D3EFF}"/>
                </c:ext>
              </c:extLst>
            </c:dLbl>
            <c:dLbl>
              <c:idx val="184"/>
              <c:delete val="1"/>
              <c:extLst>
                <c:ext xmlns:c15="http://schemas.microsoft.com/office/drawing/2012/chart" uri="{CE6537A1-D6FC-4f65-9D91-7224C49458BB}"/>
                <c:ext xmlns:c16="http://schemas.microsoft.com/office/drawing/2014/chart" uri="{C3380CC4-5D6E-409C-BE32-E72D297353CC}">
                  <c16:uniqueId val="{00000302-B6C6-4225-8333-82C6368D3EFF}"/>
                </c:ext>
              </c:extLst>
            </c:dLbl>
            <c:dLbl>
              <c:idx val="185"/>
              <c:delete val="1"/>
              <c:extLst>
                <c:ext xmlns:c15="http://schemas.microsoft.com/office/drawing/2012/chart" uri="{CE6537A1-D6FC-4f65-9D91-7224C49458BB}"/>
                <c:ext xmlns:c16="http://schemas.microsoft.com/office/drawing/2014/chart" uri="{C3380CC4-5D6E-409C-BE32-E72D297353CC}">
                  <c16:uniqueId val="{000003C3-B6C6-4225-8333-82C6368D3EFF}"/>
                </c:ext>
              </c:extLst>
            </c:dLbl>
            <c:dLbl>
              <c:idx val="186"/>
              <c:delete val="1"/>
              <c:extLst>
                <c:ext xmlns:c15="http://schemas.microsoft.com/office/drawing/2012/chart" uri="{CE6537A1-D6FC-4f65-9D91-7224C49458BB}"/>
                <c:ext xmlns:c16="http://schemas.microsoft.com/office/drawing/2014/chart" uri="{C3380CC4-5D6E-409C-BE32-E72D297353CC}">
                  <c16:uniqueId val="{00000005-3B8D-459E-A633-C797467E40A8}"/>
                </c:ext>
              </c:extLst>
            </c:dLbl>
            <c:dLbl>
              <c:idx val="187"/>
              <c:delete val="1"/>
              <c:extLst>
                <c:ext xmlns:c15="http://schemas.microsoft.com/office/drawing/2012/chart" uri="{CE6537A1-D6FC-4f65-9D91-7224C49458BB}"/>
                <c:ext xmlns:c16="http://schemas.microsoft.com/office/drawing/2014/chart" uri="{C3380CC4-5D6E-409C-BE32-E72D297353CC}">
                  <c16:uniqueId val="{00000005-403D-4C6C-9CCA-9D6B03C93597}"/>
                </c:ext>
              </c:extLst>
            </c:dLbl>
            <c:dLbl>
              <c:idx val="188"/>
              <c:delete val="1"/>
              <c:extLst>
                <c:ext xmlns:c15="http://schemas.microsoft.com/office/drawing/2012/chart" uri="{CE6537A1-D6FC-4f65-9D91-7224C49458BB}"/>
                <c:ext xmlns:c16="http://schemas.microsoft.com/office/drawing/2014/chart" uri="{C3380CC4-5D6E-409C-BE32-E72D297353CC}">
                  <c16:uniqueId val="{00000005-604D-47A7-9F04-4F8F8CFB375F}"/>
                </c:ext>
              </c:extLst>
            </c:dLbl>
            <c:dLbl>
              <c:idx val="189"/>
              <c:delete val="1"/>
              <c:extLst>
                <c:ext xmlns:c15="http://schemas.microsoft.com/office/drawing/2012/chart" uri="{CE6537A1-D6FC-4f65-9D91-7224C49458BB}"/>
                <c:ext xmlns:c16="http://schemas.microsoft.com/office/drawing/2014/chart" uri="{C3380CC4-5D6E-409C-BE32-E72D297353CC}">
                  <c16:uniqueId val="{00000005-B53C-4EF5-9DCF-2B685D95159E}"/>
                </c:ext>
              </c:extLst>
            </c:dLbl>
            <c:dLbl>
              <c:idx val="190"/>
              <c:delete val="1"/>
              <c:extLst>
                <c:ext xmlns:c15="http://schemas.microsoft.com/office/drawing/2012/chart" uri="{CE6537A1-D6FC-4f65-9D91-7224C49458BB}"/>
                <c:ext xmlns:c16="http://schemas.microsoft.com/office/drawing/2014/chart" uri="{C3380CC4-5D6E-409C-BE32-E72D297353CC}">
                  <c16:uniqueId val="{00000005-C214-484D-850C-AE5BD2AF464C}"/>
                </c:ext>
              </c:extLst>
            </c:dLbl>
            <c:dLbl>
              <c:idx val="191"/>
              <c:delete val="1"/>
              <c:extLst>
                <c:ext xmlns:c15="http://schemas.microsoft.com/office/drawing/2012/chart" uri="{CE6537A1-D6FC-4f65-9D91-7224C49458BB}"/>
                <c:ext xmlns:c16="http://schemas.microsoft.com/office/drawing/2014/chart" uri="{C3380CC4-5D6E-409C-BE32-E72D297353CC}">
                  <c16:uniqueId val="{00000005-C25B-47B9-A370-29392F17C5D3}"/>
                </c:ext>
              </c:extLst>
            </c:dLbl>
            <c:dLbl>
              <c:idx val="192"/>
              <c:layout>
                <c:manualLayout>
                  <c:x val="-1.9402777777777779E-2"/>
                  <c:y val="-5.46805555555556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9A-4419-A1F2-A542AED7461F}"/>
                </c:ext>
              </c:extLst>
            </c:dLbl>
            <c:spPr>
              <a:noFill/>
              <a:ln>
                <a:noFill/>
              </a:ln>
              <a:effectLst/>
            </c:spPr>
            <c:txPr>
              <a:bodyPr rot="0" spcFirstLastPara="1" vertOverflow="ellipsis" vert="horz" wrap="square" lIns="38100" tIns="19050" rIns="38100" bIns="19050" anchor="ctr" anchorCtr="1">
                <a:spAutoFit/>
              </a:bodyPr>
              <a:lstStyle/>
              <a:p>
                <a:pPr>
                  <a:defRPr sz="2000" b="1" i="0" u="sng" strike="noStrike" kern="1200" baseline="0">
                    <a:solidFill>
                      <a:schemeClr val="bg2">
                        <a:lumMod val="25000"/>
                      </a:schemeClr>
                    </a:solidFill>
                    <a:latin typeface="+mn-lt"/>
                    <a:ea typeface="+mn-ea"/>
                    <a:cs typeface="+mn-cs"/>
                  </a:defRPr>
                </a:pPr>
                <a:endParaRPr lang="en-N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 (2)'!$C$4:$C$236</c15:sqref>
                  </c15:fullRef>
                </c:ext>
              </c:extLst>
              <c:f>'Official - RIVM (2)'!$C$4:$C$196</c:f>
              <c:numCache>
                <c:formatCode>m/d/yyyy</c:formatCode>
                <c:ptCount val="19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numCache>
            </c:numRef>
          </c:cat>
          <c:val>
            <c:numRef>
              <c:extLst>
                <c:ext xmlns:c15="http://schemas.microsoft.com/office/drawing/2012/chart" uri="{02D57815-91ED-43cb-92C2-25804820EDAC}">
                  <c15:fullRef>
                    <c15:sqref>'Official - RIVM (2)'!$AD$4:$AD$236</c15:sqref>
                  </c15:fullRef>
                </c:ext>
              </c:extLst>
              <c:f>'Official - RIVM (2)'!$AD$4:$AD$196</c:f>
              <c:numCache>
                <c:formatCode>#,##0</c:formatCode>
                <c:ptCount val="193"/>
                <c:pt idx="0">
                  <c:v>0</c:v>
                </c:pt>
                <c:pt idx="1">
                  <c:v>0</c:v>
                </c:pt>
                <c:pt idx="2">
                  <c:v>0</c:v>
                </c:pt>
                <c:pt idx="3">
                  <c:v>0</c:v>
                </c:pt>
                <c:pt idx="4">
                  <c:v>0</c:v>
                </c:pt>
                <c:pt idx="5">
                  <c:v>0</c:v>
                </c:pt>
                <c:pt idx="6">
                  <c:v>0</c:v>
                </c:pt>
                <c:pt idx="7">
                  <c:v>0</c:v>
                </c:pt>
                <c:pt idx="8">
                  <c:v>1</c:v>
                </c:pt>
                <c:pt idx="9">
                  <c:v>1</c:v>
                </c:pt>
                <c:pt idx="10">
                  <c:v>3</c:v>
                </c:pt>
                <c:pt idx="11">
                  <c:v>3</c:v>
                </c:pt>
                <c:pt idx="12">
                  <c:v>4</c:v>
                </c:pt>
                <c:pt idx="13">
                  <c:v>5</c:v>
                </c:pt>
                <c:pt idx="14">
                  <c:v>5</c:v>
                </c:pt>
                <c:pt idx="15">
                  <c:v>10</c:v>
                </c:pt>
                <c:pt idx="16">
                  <c:v>12</c:v>
                </c:pt>
                <c:pt idx="17">
                  <c:v>20</c:v>
                </c:pt>
                <c:pt idx="18">
                  <c:v>24</c:v>
                </c:pt>
                <c:pt idx="19">
                  <c:v>43</c:v>
                </c:pt>
                <c:pt idx="20">
                  <c:v>58</c:v>
                </c:pt>
                <c:pt idx="21">
                  <c:v>76</c:v>
                </c:pt>
                <c:pt idx="22">
                  <c:v>106</c:v>
                </c:pt>
                <c:pt idx="23">
                  <c:v>136</c:v>
                </c:pt>
                <c:pt idx="24">
                  <c:v>179</c:v>
                </c:pt>
                <c:pt idx="25">
                  <c:v>213</c:v>
                </c:pt>
                <c:pt idx="26">
                  <c:v>276</c:v>
                </c:pt>
                <c:pt idx="27">
                  <c:v>356</c:v>
                </c:pt>
                <c:pt idx="28">
                  <c:v>434</c:v>
                </c:pt>
                <c:pt idx="29">
                  <c:v>546</c:v>
                </c:pt>
                <c:pt idx="30">
                  <c:v>639</c:v>
                </c:pt>
                <c:pt idx="31">
                  <c:v>771</c:v>
                </c:pt>
                <c:pt idx="32">
                  <c:v>864</c:v>
                </c:pt>
                <c:pt idx="33">
                  <c:v>1039</c:v>
                </c:pt>
                <c:pt idx="34">
                  <c:v>1173</c:v>
                </c:pt>
                <c:pt idx="35">
                  <c:v>1339</c:v>
                </c:pt>
                <c:pt idx="36">
                  <c:v>1487</c:v>
                </c:pt>
                <c:pt idx="37">
                  <c:v>1651</c:v>
                </c:pt>
                <c:pt idx="38">
                  <c:v>1766</c:v>
                </c:pt>
                <c:pt idx="39">
                  <c:v>1867</c:v>
                </c:pt>
                <c:pt idx="40">
                  <c:v>2101</c:v>
                </c:pt>
                <c:pt idx="41">
                  <c:v>2248</c:v>
                </c:pt>
                <c:pt idx="42">
                  <c:v>2396</c:v>
                </c:pt>
                <c:pt idx="43">
                  <c:v>2511</c:v>
                </c:pt>
                <c:pt idx="44">
                  <c:v>2643</c:v>
                </c:pt>
                <c:pt idx="45">
                  <c:v>2737</c:v>
                </c:pt>
                <c:pt idx="46">
                  <c:v>2823</c:v>
                </c:pt>
                <c:pt idx="47">
                  <c:v>2945</c:v>
                </c:pt>
                <c:pt idx="48">
                  <c:v>3134</c:v>
                </c:pt>
                <c:pt idx="49">
                  <c:v>3315</c:v>
                </c:pt>
                <c:pt idx="50">
                  <c:v>3459</c:v>
                </c:pt>
                <c:pt idx="51">
                  <c:v>3601</c:v>
                </c:pt>
                <c:pt idx="52">
                  <c:v>3684</c:v>
                </c:pt>
                <c:pt idx="53">
                  <c:v>3751</c:v>
                </c:pt>
                <c:pt idx="54">
                  <c:v>3916</c:v>
                </c:pt>
                <c:pt idx="55">
                  <c:v>4054</c:v>
                </c:pt>
                <c:pt idx="56">
                  <c:v>4177</c:v>
                </c:pt>
                <c:pt idx="57">
                  <c:v>4289</c:v>
                </c:pt>
                <c:pt idx="58">
                  <c:v>4409</c:v>
                </c:pt>
                <c:pt idx="59">
                  <c:v>4475</c:v>
                </c:pt>
                <c:pt idx="60">
                  <c:v>4518</c:v>
                </c:pt>
                <c:pt idx="61">
                  <c:v>4566</c:v>
                </c:pt>
                <c:pt idx="62">
                  <c:v>4711</c:v>
                </c:pt>
                <c:pt idx="63">
                  <c:v>4795</c:v>
                </c:pt>
                <c:pt idx="64">
                  <c:v>4893</c:v>
                </c:pt>
                <c:pt idx="65">
                  <c:v>4987</c:v>
                </c:pt>
                <c:pt idx="66">
                  <c:v>5056</c:v>
                </c:pt>
                <c:pt idx="67">
                  <c:v>5082</c:v>
                </c:pt>
                <c:pt idx="68">
                  <c:v>5168</c:v>
                </c:pt>
                <c:pt idx="69">
                  <c:v>5204</c:v>
                </c:pt>
                <c:pt idx="70">
                  <c:v>5288</c:v>
                </c:pt>
                <c:pt idx="71">
                  <c:v>5359</c:v>
                </c:pt>
                <c:pt idx="72">
                  <c:v>5422</c:v>
                </c:pt>
                <c:pt idx="73">
                  <c:v>5440</c:v>
                </c:pt>
                <c:pt idx="74">
                  <c:v>5456</c:v>
                </c:pt>
                <c:pt idx="75">
                  <c:v>5510</c:v>
                </c:pt>
                <c:pt idx="76">
                  <c:v>5562</c:v>
                </c:pt>
                <c:pt idx="77">
                  <c:v>5590</c:v>
                </c:pt>
                <c:pt idx="78">
                  <c:v>5643</c:v>
                </c:pt>
                <c:pt idx="79">
                  <c:v>5670</c:v>
                </c:pt>
                <c:pt idx="80">
                  <c:v>5680</c:v>
                </c:pt>
                <c:pt idx="81">
                  <c:v>5694</c:v>
                </c:pt>
                <c:pt idx="82">
                  <c:v>5715</c:v>
                </c:pt>
                <c:pt idx="83">
                  <c:v>5748</c:v>
                </c:pt>
                <c:pt idx="84">
                  <c:v>5775</c:v>
                </c:pt>
                <c:pt idx="85">
                  <c:v>5788</c:v>
                </c:pt>
                <c:pt idx="86">
                  <c:v>5811</c:v>
                </c:pt>
                <c:pt idx="87">
                  <c:v>5822</c:v>
                </c:pt>
                <c:pt idx="88">
                  <c:v>5830</c:v>
                </c:pt>
                <c:pt idx="89">
                  <c:v>5856</c:v>
                </c:pt>
                <c:pt idx="90">
                  <c:v>5871</c:v>
                </c:pt>
                <c:pt idx="91">
                  <c:v>5903</c:v>
                </c:pt>
                <c:pt idx="92">
                  <c:v>5931</c:v>
                </c:pt>
                <c:pt idx="93">
                  <c:v>5951</c:v>
                </c:pt>
                <c:pt idx="94">
                  <c:v>5956</c:v>
                </c:pt>
                <c:pt idx="95">
                  <c:v>5962</c:v>
                </c:pt>
                <c:pt idx="96">
                  <c:v>5967</c:v>
                </c:pt>
                <c:pt idx="97">
                  <c:v>5977</c:v>
                </c:pt>
                <c:pt idx="98">
                  <c:v>5990</c:v>
                </c:pt>
                <c:pt idx="99">
                  <c:v>6005</c:v>
                </c:pt>
                <c:pt idx="100">
                  <c:v>6011</c:v>
                </c:pt>
                <c:pt idx="101">
                  <c:v>6013</c:v>
                </c:pt>
                <c:pt idx="102">
                  <c:v>6016</c:v>
                </c:pt>
                <c:pt idx="103">
                  <c:v>6031</c:v>
                </c:pt>
                <c:pt idx="104">
                  <c:v>6042</c:v>
                </c:pt>
                <c:pt idx="105">
                  <c:v>6044</c:v>
                </c:pt>
                <c:pt idx="106">
                  <c:v>6053</c:v>
                </c:pt>
                <c:pt idx="107">
                  <c:v>6057</c:v>
                </c:pt>
                <c:pt idx="108">
                  <c:v>6059</c:v>
                </c:pt>
                <c:pt idx="109">
                  <c:v>6065</c:v>
                </c:pt>
                <c:pt idx="110">
                  <c:v>6070</c:v>
                </c:pt>
                <c:pt idx="111">
                  <c:v>6074</c:v>
                </c:pt>
                <c:pt idx="112">
                  <c:v>6078</c:v>
                </c:pt>
                <c:pt idx="113">
                  <c:v>6081</c:v>
                </c:pt>
                <c:pt idx="114">
                  <c:v>6089</c:v>
                </c:pt>
                <c:pt idx="115">
                  <c:v>6090</c:v>
                </c:pt>
                <c:pt idx="116">
                  <c:v>6090</c:v>
                </c:pt>
                <c:pt idx="117">
                  <c:v>6095</c:v>
                </c:pt>
                <c:pt idx="118">
                  <c:v>6097</c:v>
                </c:pt>
                <c:pt idx="119">
                  <c:v>6100</c:v>
                </c:pt>
                <c:pt idx="120">
                  <c:v>6103</c:v>
                </c:pt>
                <c:pt idx="121">
                  <c:v>6105</c:v>
                </c:pt>
                <c:pt idx="122">
                  <c:v>6105</c:v>
                </c:pt>
                <c:pt idx="123">
                  <c:v>6107</c:v>
                </c:pt>
                <c:pt idx="124">
                  <c:v>6113</c:v>
                </c:pt>
                <c:pt idx="125">
                  <c:v>6115</c:v>
                </c:pt>
                <c:pt idx="126">
                  <c:v>6118</c:v>
                </c:pt>
                <c:pt idx="127">
                  <c:v>6120</c:v>
                </c:pt>
                <c:pt idx="128">
                  <c:v>6126</c:v>
                </c:pt>
                <c:pt idx="129">
                  <c:v>6127</c:v>
                </c:pt>
                <c:pt idx="130">
                  <c:v>6128</c:v>
                </c:pt>
                <c:pt idx="131">
                  <c:v>6132</c:v>
                </c:pt>
                <c:pt idx="132">
                  <c:v>6135</c:v>
                </c:pt>
                <c:pt idx="133">
                  <c:v>6137</c:v>
                </c:pt>
                <c:pt idx="134">
                  <c:v>6136</c:v>
                </c:pt>
                <c:pt idx="135">
                  <c:v>6137</c:v>
                </c:pt>
                <c:pt idx="136">
                  <c:v>6137</c:v>
                </c:pt>
                <c:pt idx="137">
                  <c:v>6137</c:v>
                </c:pt>
                <c:pt idx="138">
                  <c:v>6135</c:v>
                </c:pt>
                <c:pt idx="139">
                  <c:v>6136</c:v>
                </c:pt>
                <c:pt idx="140">
                  <c:v>6137</c:v>
                </c:pt>
                <c:pt idx="141">
                  <c:v>6138</c:v>
                </c:pt>
                <c:pt idx="142">
                  <c:v>6136</c:v>
                </c:pt>
                <c:pt idx="143">
                  <c:v>6136</c:v>
                </c:pt>
                <c:pt idx="144">
                  <c:v>6136</c:v>
                </c:pt>
                <c:pt idx="145">
                  <c:v>6136</c:v>
                </c:pt>
                <c:pt idx="146">
                  <c:v>6139</c:v>
                </c:pt>
                <c:pt idx="147">
                  <c:v>6139</c:v>
                </c:pt>
                <c:pt idx="148">
                  <c:v>6139</c:v>
                </c:pt>
                <c:pt idx="149">
                  <c:v>6140</c:v>
                </c:pt>
                <c:pt idx="150">
                  <c:v>6140</c:v>
                </c:pt>
                <c:pt idx="151">
                  <c:v>6141</c:v>
                </c:pt>
                <c:pt idx="152">
                  <c:v>6145</c:v>
                </c:pt>
                <c:pt idx="153">
                  <c:v>6147</c:v>
                </c:pt>
                <c:pt idx="154">
                  <c:v>6147</c:v>
                </c:pt>
                <c:pt idx="155">
                  <c:v>6147</c:v>
                </c:pt>
                <c:pt idx="156">
                  <c:v>6148</c:v>
                </c:pt>
                <c:pt idx="157">
                  <c:v>6149</c:v>
                </c:pt>
                <c:pt idx="158">
                  <c:v>6149</c:v>
                </c:pt>
                <c:pt idx="159">
                  <c:v>6150</c:v>
                </c:pt>
                <c:pt idx="160">
                  <c:v>6153</c:v>
                </c:pt>
                <c:pt idx="161">
                  <c:v>6153</c:v>
                </c:pt>
                <c:pt idx="162">
                  <c:v>6154</c:v>
                </c:pt>
                <c:pt idx="163">
                  <c:v>6157</c:v>
                </c:pt>
                <c:pt idx="164">
                  <c:v>6157</c:v>
                </c:pt>
                <c:pt idx="165">
                  <c:v>6157</c:v>
                </c:pt>
                <c:pt idx="166">
                  <c:v>6159</c:v>
                </c:pt>
                <c:pt idx="167">
                  <c:v>6161</c:v>
                </c:pt>
                <c:pt idx="168">
                  <c:v>6165</c:v>
                </c:pt>
                <c:pt idx="169">
                  <c:v>6167</c:v>
                </c:pt>
                <c:pt idx="170">
                  <c:v>6169</c:v>
                </c:pt>
                <c:pt idx="171">
                  <c:v>6172</c:v>
                </c:pt>
                <c:pt idx="172">
                  <c:v>6172</c:v>
                </c:pt>
                <c:pt idx="173">
                  <c:v>6175</c:v>
                </c:pt>
                <c:pt idx="174">
                  <c:v>6181</c:v>
                </c:pt>
                <c:pt idx="175">
                  <c:v>6191</c:v>
                </c:pt>
                <c:pt idx="176">
                  <c:v>6195</c:v>
                </c:pt>
                <c:pt idx="177">
                  <c:v>6200</c:v>
                </c:pt>
                <c:pt idx="178">
                  <c:v>6200</c:v>
                </c:pt>
                <c:pt idx="179">
                  <c:v>6202</c:v>
                </c:pt>
                <c:pt idx="180">
                  <c:v>6207</c:v>
                </c:pt>
                <c:pt idx="181">
                  <c:v>6215</c:v>
                </c:pt>
                <c:pt idx="182">
                  <c:v>6218</c:v>
                </c:pt>
                <c:pt idx="183">
                  <c:v>6220</c:v>
                </c:pt>
                <c:pt idx="184">
                  <c:v>6224</c:v>
                </c:pt>
                <c:pt idx="185">
                  <c:v>6224</c:v>
                </c:pt>
                <c:pt idx="186">
                  <c:v>6224</c:v>
                </c:pt>
                <c:pt idx="187">
                  <c:v>6230</c:v>
                </c:pt>
                <c:pt idx="188">
                  <c:v>6235</c:v>
                </c:pt>
                <c:pt idx="189">
                  <c:v>6235</c:v>
                </c:pt>
                <c:pt idx="190">
                  <c:v>6237</c:v>
                </c:pt>
                <c:pt idx="191">
                  <c:v>6241</c:v>
                </c:pt>
                <c:pt idx="192">
                  <c:v>6243</c:v>
                </c:pt>
              </c:numCache>
            </c:numRef>
          </c:val>
          <c:smooth val="0"/>
          <c:extLst>
            <c:ext xmlns:c16="http://schemas.microsoft.com/office/drawing/2014/chart" uri="{C3380CC4-5D6E-409C-BE32-E72D297353CC}">
              <c16:uniqueId val="{00000303-B6C6-4225-8333-82C6368D3EFF}"/>
            </c:ext>
          </c:extLst>
        </c:ser>
        <c:ser>
          <c:idx val="5"/>
          <c:order val="2"/>
          <c:tx>
            <c:strRef>
              <c:f>'Official - RIVM (2)'!$R$3</c:f>
              <c:strCache>
                <c:ptCount val="1"/>
                <c:pt idx="0">
                  <c:v>Hospitalized</c:v>
                </c:pt>
              </c:strCache>
            </c:strRef>
          </c:tx>
          <c:spPr>
            <a:ln w="28575" cap="rnd">
              <a:no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304-B6C6-4225-8333-82C6368D3EFF}"/>
                </c:ext>
              </c:extLst>
            </c:dLbl>
            <c:dLbl>
              <c:idx val="1"/>
              <c:delete val="1"/>
              <c:extLst>
                <c:ext xmlns:c15="http://schemas.microsoft.com/office/drawing/2012/chart" uri="{CE6537A1-D6FC-4f65-9D91-7224C49458BB}"/>
                <c:ext xmlns:c16="http://schemas.microsoft.com/office/drawing/2014/chart" uri="{C3380CC4-5D6E-409C-BE32-E72D297353CC}">
                  <c16:uniqueId val="{00000305-B6C6-4225-8333-82C6368D3EFF}"/>
                </c:ext>
              </c:extLst>
            </c:dLbl>
            <c:dLbl>
              <c:idx val="2"/>
              <c:delete val="1"/>
              <c:extLst>
                <c:ext xmlns:c15="http://schemas.microsoft.com/office/drawing/2012/chart" uri="{CE6537A1-D6FC-4f65-9D91-7224C49458BB}"/>
                <c:ext xmlns:c16="http://schemas.microsoft.com/office/drawing/2014/chart" uri="{C3380CC4-5D6E-409C-BE32-E72D297353CC}">
                  <c16:uniqueId val="{00000306-B6C6-4225-8333-82C6368D3EFF}"/>
                </c:ext>
              </c:extLst>
            </c:dLbl>
            <c:dLbl>
              <c:idx val="3"/>
              <c:delete val="1"/>
              <c:extLst>
                <c:ext xmlns:c15="http://schemas.microsoft.com/office/drawing/2012/chart" uri="{CE6537A1-D6FC-4f65-9D91-7224C49458BB}"/>
                <c:ext xmlns:c16="http://schemas.microsoft.com/office/drawing/2014/chart" uri="{C3380CC4-5D6E-409C-BE32-E72D297353CC}">
                  <c16:uniqueId val="{00000307-B6C6-4225-8333-82C6368D3EFF}"/>
                </c:ext>
              </c:extLst>
            </c:dLbl>
            <c:dLbl>
              <c:idx val="4"/>
              <c:delete val="1"/>
              <c:extLst>
                <c:ext xmlns:c15="http://schemas.microsoft.com/office/drawing/2012/chart" uri="{CE6537A1-D6FC-4f65-9D91-7224C49458BB}"/>
                <c:ext xmlns:c16="http://schemas.microsoft.com/office/drawing/2014/chart" uri="{C3380CC4-5D6E-409C-BE32-E72D297353CC}">
                  <c16:uniqueId val="{00000308-B6C6-4225-8333-82C6368D3EFF}"/>
                </c:ext>
              </c:extLst>
            </c:dLbl>
            <c:dLbl>
              <c:idx val="5"/>
              <c:delete val="1"/>
              <c:extLst>
                <c:ext xmlns:c15="http://schemas.microsoft.com/office/drawing/2012/chart" uri="{CE6537A1-D6FC-4f65-9D91-7224C49458BB}"/>
                <c:ext xmlns:c16="http://schemas.microsoft.com/office/drawing/2014/chart" uri="{C3380CC4-5D6E-409C-BE32-E72D297353CC}">
                  <c16:uniqueId val="{00000309-B6C6-4225-8333-82C6368D3EFF}"/>
                </c:ext>
              </c:extLst>
            </c:dLbl>
            <c:dLbl>
              <c:idx val="6"/>
              <c:delete val="1"/>
              <c:extLst>
                <c:ext xmlns:c15="http://schemas.microsoft.com/office/drawing/2012/chart" uri="{CE6537A1-D6FC-4f65-9D91-7224C49458BB}"/>
                <c:ext xmlns:c16="http://schemas.microsoft.com/office/drawing/2014/chart" uri="{C3380CC4-5D6E-409C-BE32-E72D297353CC}">
                  <c16:uniqueId val="{0000030A-B6C6-4225-8333-82C6368D3EFF}"/>
                </c:ext>
              </c:extLst>
            </c:dLbl>
            <c:dLbl>
              <c:idx val="7"/>
              <c:delete val="1"/>
              <c:extLst>
                <c:ext xmlns:c15="http://schemas.microsoft.com/office/drawing/2012/chart" uri="{CE6537A1-D6FC-4f65-9D91-7224C49458BB}"/>
                <c:ext xmlns:c16="http://schemas.microsoft.com/office/drawing/2014/chart" uri="{C3380CC4-5D6E-409C-BE32-E72D297353CC}">
                  <c16:uniqueId val="{0000030B-B6C6-4225-8333-82C6368D3EFF}"/>
                </c:ext>
              </c:extLst>
            </c:dLbl>
            <c:dLbl>
              <c:idx val="8"/>
              <c:delete val="1"/>
              <c:extLst>
                <c:ext xmlns:c15="http://schemas.microsoft.com/office/drawing/2012/chart" uri="{CE6537A1-D6FC-4f65-9D91-7224C49458BB}"/>
                <c:ext xmlns:c16="http://schemas.microsoft.com/office/drawing/2014/chart" uri="{C3380CC4-5D6E-409C-BE32-E72D297353CC}">
                  <c16:uniqueId val="{0000030C-B6C6-4225-8333-82C6368D3EFF}"/>
                </c:ext>
              </c:extLst>
            </c:dLbl>
            <c:dLbl>
              <c:idx val="9"/>
              <c:delete val="1"/>
              <c:extLst>
                <c:ext xmlns:c15="http://schemas.microsoft.com/office/drawing/2012/chart" uri="{CE6537A1-D6FC-4f65-9D91-7224C49458BB}"/>
                <c:ext xmlns:c16="http://schemas.microsoft.com/office/drawing/2014/chart" uri="{C3380CC4-5D6E-409C-BE32-E72D297353CC}">
                  <c16:uniqueId val="{0000030D-B6C6-4225-8333-82C6368D3EFF}"/>
                </c:ext>
              </c:extLst>
            </c:dLbl>
            <c:dLbl>
              <c:idx val="10"/>
              <c:delete val="1"/>
              <c:extLst>
                <c:ext xmlns:c15="http://schemas.microsoft.com/office/drawing/2012/chart" uri="{CE6537A1-D6FC-4f65-9D91-7224C49458BB}"/>
                <c:ext xmlns:c16="http://schemas.microsoft.com/office/drawing/2014/chart" uri="{C3380CC4-5D6E-409C-BE32-E72D297353CC}">
                  <c16:uniqueId val="{0000030E-B6C6-4225-8333-82C6368D3EFF}"/>
                </c:ext>
              </c:extLst>
            </c:dLbl>
            <c:dLbl>
              <c:idx val="11"/>
              <c:delete val="1"/>
              <c:extLst>
                <c:ext xmlns:c15="http://schemas.microsoft.com/office/drawing/2012/chart" uri="{CE6537A1-D6FC-4f65-9D91-7224C49458BB}"/>
                <c:ext xmlns:c16="http://schemas.microsoft.com/office/drawing/2014/chart" uri="{C3380CC4-5D6E-409C-BE32-E72D297353CC}">
                  <c16:uniqueId val="{0000030F-B6C6-4225-8333-82C6368D3EFF}"/>
                </c:ext>
              </c:extLst>
            </c:dLbl>
            <c:dLbl>
              <c:idx val="12"/>
              <c:delete val="1"/>
              <c:extLst>
                <c:ext xmlns:c15="http://schemas.microsoft.com/office/drawing/2012/chart" uri="{CE6537A1-D6FC-4f65-9D91-7224C49458BB}"/>
                <c:ext xmlns:c16="http://schemas.microsoft.com/office/drawing/2014/chart" uri="{C3380CC4-5D6E-409C-BE32-E72D297353CC}">
                  <c16:uniqueId val="{00000310-B6C6-4225-8333-82C6368D3EFF}"/>
                </c:ext>
              </c:extLst>
            </c:dLbl>
            <c:dLbl>
              <c:idx val="13"/>
              <c:delete val="1"/>
              <c:extLst>
                <c:ext xmlns:c15="http://schemas.microsoft.com/office/drawing/2012/chart" uri="{CE6537A1-D6FC-4f65-9D91-7224C49458BB}"/>
                <c:ext xmlns:c16="http://schemas.microsoft.com/office/drawing/2014/chart" uri="{C3380CC4-5D6E-409C-BE32-E72D297353CC}">
                  <c16:uniqueId val="{00000311-B6C6-4225-8333-82C6368D3EFF}"/>
                </c:ext>
              </c:extLst>
            </c:dLbl>
            <c:dLbl>
              <c:idx val="14"/>
              <c:delete val="1"/>
              <c:extLst>
                <c:ext xmlns:c15="http://schemas.microsoft.com/office/drawing/2012/chart" uri="{CE6537A1-D6FC-4f65-9D91-7224C49458BB}"/>
                <c:ext xmlns:c16="http://schemas.microsoft.com/office/drawing/2014/chart" uri="{C3380CC4-5D6E-409C-BE32-E72D297353CC}">
                  <c16:uniqueId val="{00000312-B6C6-4225-8333-82C6368D3EFF}"/>
                </c:ext>
              </c:extLst>
            </c:dLbl>
            <c:dLbl>
              <c:idx val="15"/>
              <c:delete val="1"/>
              <c:extLst>
                <c:ext xmlns:c15="http://schemas.microsoft.com/office/drawing/2012/chart" uri="{CE6537A1-D6FC-4f65-9D91-7224C49458BB}"/>
                <c:ext xmlns:c16="http://schemas.microsoft.com/office/drawing/2014/chart" uri="{C3380CC4-5D6E-409C-BE32-E72D297353CC}">
                  <c16:uniqueId val="{00000313-B6C6-4225-8333-82C6368D3EFF}"/>
                </c:ext>
              </c:extLst>
            </c:dLbl>
            <c:dLbl>
              <c:idx val="16"/>
              <c:delete val="1"/>
              <c:extLst>
                <c:ext xmlns:c15="http://schemas.microsoft.com/office/drawing/2012/chart" uri="{CE6537A1-D6FC-4f65-9D91-7224C49458BB}"/>
                <c:ext xmlns:c16="http://schemas.microsoft.com/office/drawing/2014/chart" uri="{C3380CC4-5D6E-409C-BE32-E72D297353CC}">
                  <c16:uniqueId val="{00000314-B6C6-4225-8333-82C6368D3EFF}"/>
                </c:ext>
              </c:extLst>
            </c:dLbl>
            <c:dLbl>
              <c:idx val="17"/>
              <c:delete val="1"/>
              <c:extLst>
                <c:ext xmlns:c15="http://schemas.microsoft.com/office/drawing/2012/chart" uri="{CE6537A1-D6FC-4f65-9D91-7224C49458BB}"/>
                <c:ext xmlns:c16="http://schemas.microsoft.com/office/drawing/2014/chart" uri="{C3380CC4-5D6E-409C-BE32-E72D297353CC}">
                  <c16:uniqueId val="{00000315-B6C6-4225-8333-82C6368D3EFF}"/>
                </c:ext>
              </c:extLst>
            </c:dLbl>
            <c:dLbl>
              <c:idx val="18"/>
              <c:delete val="1"/>
              <c:extLst>
                <c:ext xmlns:c15="http://schemas.microsoft.com/office/drawing/2012/chart" uri="{CE6537A1-D6FC-4f65-9D91-7224C49458BB}"/>
                <c:ext xmlns:c16="http://schemas.microsoft.com/office/drawing/2014/chart" uri="{C3380CC4-5D6E-409C-BE32-E72D297353CC}">
                  <c16:uniqueId val="{00000316-B6C6-4225-8333-82C6368D3EFF}"/>
                </c:ext>
              </c:extLst>
            </c:dLbl>
            <c:dLbl>
              <c:idx val="19"/>
              <c:delete val="1"/>
              <c:extLst>
                <c:ext xmlns:c15="http://schemas.microsoft.com/office/drawing/2012/chart" uri="{CE6537A1-D6FC-4f65-9D91-7224C49458BB}"/>
                <c:ext xmlns:c16="http://schemas.microsoft.com/office/drawing/2014/chart" uri="{C3380CC4-5D6E-409C-BE32-E72D297353CC}">
                  <c16:uniqueId val="{00000317-B6C6-4225-8333-82C6368D3EFF}"/>
                </c:ext>
              </c:extLst>
            </c:dLbl>
            <c:dLbl>
              <c:idx val="20"/>
              <c:delete val="1"/>
              <c:extLst>
                <c:ext xmlns:c15="http://schemas.microsoft.com/office/drawing/2012/chart" uri="{CE6537A1-D6FC-4f65-9D91-7224C49458BB}"/>
                <c:ext xmlns:c16="http://schemas.microsoft.com/office/drawing/2014/chart" uri="{C3380CC4-5D6E-409C-BE32-E72D297353CC}">
                  <c16:uniqueId val="{00000318-B6C6-4225-8333-82C6368D3EFF}"/>
                </c:ext>
              </c:extLst>
            </c:dLbl>
            <c:dLbl>
              <c:idx val="21"/>
              <c:delete val="1"/>
              <c:extLst>
                <c:ext xmlns:c15="http://schemas.microsoft.com/office/drawing/2012/chart" uri="{CE6537A1-D6FC-4f65-9D91-7224C49458BB}"/>
                <c:ext xmlns:c16="http://schemas.microsoft.com/office/drawing/2014/chart" uri="{C3380CC4-5D6E-409C-BE32-E72D297353CC}">
                  <c16:uniqueId val="{00000319-B6C6-4225-8333-82C6368D3EFF}"/>
                </c:ext>
              </c:extLst>
            </c:dLbl>
            <c:dLbl>
              <c:idx val="22"/>
              <c:delete val="1"/>
              <c:extLst>
                <c:ext xmlns:c15="http://schemas.microsoft.com/office/drawing/2012/chart" uri="{CE6537A1-D6FC-4f65-9D91-7224C49458BB}"/>
                <c:ext xmlns:c16="http://schemas.microsoft.com/office/drawing/2014/chart" uri="{C3380CC4-5D6E-409C-BE32-E72D297353CC}">
                  <c16:uniqueId val="{0000031A-B6C6-4225-8333-82C6368D3EFF}"/>
                </c:ext>
              </c:extLst>
            </c:dLbl>
            <c:dLbl>
              <c:idx val="23"/>
              <c:delete val="1"/>
              <c:extLst>
                <c:ext xmlns:c15="http://schemas.microsoft.com/office/drawing/2012/chart" uri="{CE6537A1-D6FC-4f65-9D91-7224C49458BB}"/>
                <c:ext xmlns:c16="http://schemas.microsoft.com/office/drawing/2014/chart" uri="{C3380CC4-5D6E-409C-BE32-E72D297353CC}">
                  <c16:uniqueId val="{0000031B-B6C6-4225-8333-82C6368D3EFF}"/>
                </c:ext>
              </c:extLst>
            </c:dLbl>
            <c:dLbl>
              <c:idx val="24"/>
              <c:delete val="1"/>
              <c:extLst>
                <c:ext xmlns:c15="http://schemas.microsoft.com/office/drawing/2012/chart" uri="{CE6537A1-D6FC-4f65-9D91-7224C49458BB}"/>
                <c:ext xmlns:c16="http://schemas.microsoft.com/office/drawing/2014/chart" uri="{C3380CC4-5D6E-409C-BE32-E72D297353CC}">
                  <c16:uniqueId val="{0000031C-B6C6-4225-8333-82C6368D3EFF}"/>
                </c:ext>
              </c:extLst>
            </c:dLbl>
            <c:dLbl>
              <c:idx val="25"/>
              <c:delete val="1"/>
              <c:extLst>
                <c:ext xmlns:c15="http://schemas.microsoft.com/office/drawing/2012/chart" uri="{CE6537A1-D6FC-4f65-9D91-7224C49458BB}"/>
                <c:ext xmlns:c16="http://schemas.microsoft.com/office/drawing/2014/chart" uri="{C3380CC4-5D6E-409C-BE32-E72D297353CC}">
                  <c16:uniqueId val="{0000031D-B6C6-4225-8333-82C6368D3EFF}"/>
                </c:ext>
              </c:extLst>
            </c:dLbl>
            <c:dLbl>
              <c:idx val="26"/>
              <c:delete val="1"/>
              <c:extLst>
                <c:ext xmlns:c15="http://schemas.microsoft.com/office/drawing/2012/chart" uri="{CE6537A1-D6FC-4f65-9D91-7224C49458BB}"/>
                <c:ext xmlns:c16="http://schemas.microsoft.com/office/drawing/2014/chart" uri="{C3380CC4-5D6E-409C-BE32-E72D297353CC}">
                  <c16:uniqueId val="{0000031E-B6C6-4225-8333-82C6368D3EFF}"/>
                </c:ext>
              </c:extLst>
            </c:dLbl>
            <c:dLbl>
              <c:idx val="27"/>
              <c:delete val="1"/>
              <c:extLst>
                <c:ext xmlns:c15="http://schemas.microsoft.com/office/drawing/2012/chart" uri="{CE6537A1-D6FC-4f65-9D91-7224C49458BB}"/>
                <c:ext xmlns:c16="http://schemas.microsoft.com/office/drawing/2014/chart" uri="{C3380CC4-5D6E-409C-BE32-E72D297353CC}">
                  <c16:uniqueId val="{0000031F-B6C6-4225-8333-82C6368D3EFF}"/>
                </c:ext>
              </c:extLst>
            </c:dLbl>
            <c:dLbl>
              <c:idx val="28"/>
              <c:delete val="1"/>
              <c:extLst>
                <c:ext xmlns:c15="http://schemas.microsoft.com/office/drawing/2012/chart" uri="{CE6537A1-D6FC-4f65-9D91-7224C49458BB}"/>
                <c:ext xmlns:c16="http://schemas.microsoft.com/office/drawing/2014/chart" uri="{C3380CC4-5D6E-409C-BE32-E72D297353CC}">
                  <c16:uniqueId val="{00000320-B6C6-4225-8333-82C6368D3EFF}"/>
                </c:ext>
              </c:extLst>
            </c:dLbl>
            <c:dLbl>
              <c:idx val="29"/>
              <c:delete val="1"/>
              <c:extLst>
                <c:ext xmlns:c15="http://schemas.microsoft.com/office/drawing/2012/chart" uri="{CE6537A1-D6FC-4f65-9D91-7224C49458BB}"/>
                <c:ext xmlns:c16="http://schemas.microsoft.com/office/drawing/2014/chart" uri="{C3380CC4-5D6E-409C-BE32-E72D297353CC}">
                  <c16:uniqueId val="{00000321-B6C6-4225-8333-82C6368D3EFF}"/>
                </c:ext>
              </c:extLst>
            </c:dLbl>
            <c:dLbl>
              <c:idx val="30"/>
              <c:delete val="1"/>
              <c:extLst>
                <c:ext xmlns:c15="http://schemas.microsoft.com/office/drawing/2012/chart" uri="{CE6537A1-D6FC-4f65-9D91-7224C49458BB}"/>
                <c:ext xmlns:c16="http://schemas.microsoft.com/office/drawing/2014/chart" uri="{C3380CC4-5D6E-409C-BE32-E72D297353CC}">
                  <c16:uniqueId val="{00000322-B6C6-4225-8333-82C6368D3EFF}"/>
                </c:ext>
              </c:extLst>
            </c:dLbl>
            <c:dLbl>
              <c:idx val="31"/>
              <c:delete val="1"/>
              <c:extLst>
                <c:ext xmlns:c15="http://schemas.microsoft.com/office/drawing/2012/chart" uri="{CE6537A1-D6FC-4f65-9D91-7224C49458BB}"/>
                <c:ext xmlns:c16="http://schemas.microsoft.com/office/drawing/2014/chart" uri="{C3380CC4-5D6E-409C-BE32-E72D297353CC}">
                  <c16:uniqueId val="{00000323-B6C6-4225-8333-82C6368D3EFF}"/>
                </c:ext>
              </c:extLst>
            </c:dLbl>
            <c:dLbl>
              <c:idx val="32"/>
              <c:delete val="1"/>
              <c:extLst>
                <c:ext xmlns:c15="http://schemas.microsoft.com/office/drawing/2012/chart" uri="{CE6537A1-D6FC-4f65-9D91-7224C49458BB}"/>
                <c:ext xmlns:c16="http://schemas.microsoft.com/office/drawing/2014/chart" uri="{C3380CC4-5D6E-409C-BE32-E72D297353CC}">
                  <c16:uniqueId val="{00000324-B6C6-4225-8333-82C6368D3EFF}"/>
                </c:ext>
              </c:extLst>
            </c:dLbl>
            <c:dLbl>
              <c:idx val="33"/>
              <c:delete val="1"/>
              <c:extLst>
                <c:ext xmlns:c15="http://schemas.microsoft.com/office/drawing/2012/chart" uri="{CE6537A1-D6FC-4f65-9D91-7224C49458BB}"/>
                <c:ext xmlns:c16="http://schemas.microsoft.com/office/drawing/2014/chart" uri="{C3380CC4-5D6E-409C-BE32-E72D297353CC}">
                  <c16:uniqueId val="{00000325-B6C6-4225-8333-82C6368D3EFF}"/>
                </c:ext>
              </c:extLst>
            </c:dLbl>
            <c:dLbl>
              <c:idx val="34"/>
              <c:delete val="1"/>
              <c:extLst>
                <c:ext xmlns:c15="http://schemas.microsoft.com/office/drawing/2012/chart" uri="{CE6537A1-D6FC-4f65-9D91-7224C49458BB}"/>
                <c:ext xmlns:c16="http://schemas.microsoft.com/office/drawing/2014/chart" uri="{C3380CC4-5D6E-409C-BE32-E72D297353CC}">
                  <c16:uniqueId val="{00000326-B6C6-4225-8333-82C6368D3EFF}"/>
                </c:ext>
              </c:extLst>
            </c:dLbl>
            <c:dLbl>
              <c:idx val="35"/>
              <c:delete val="1"/>
              <c:extLst>
                <c:ext xmlns:c15="http://schemas.microsoft.com/office/drawing/2012/chart" uri="{CE6537A1-D6FC-4f65-9D91-7224C49458BB}"/>
                <c:ext xmlns:c16="http://schemas.microsoft.com/office/drawing/2014/chart" uri="{C3380CC4-5D6E-409C-BE32-E72D297353CC}">
                  <c16:uniqueId val="{00000327-B6C6-4225-8333-82C6368D3EFF}"/>
                </c:ext>
              </c:extLst>
            </c:dLbl>
            <c:dLbl>
              <c:idx val="36"/>
              <c:delete val="1"/>
              <c:extLst>
                <c:ext xmlns:c15="http://schemas.microsoft.com/office/drawing/2012/chart" uri="{CE6537A1-D6FC-4f65-9D91-7224C49458BB}"/>
                <c:ext xmlns:c16="http://schemas.microsoft.com/office/drawing/2014/chart" uri="{C3380CC4-5D6E-409C-BE32-E72D297353CC}">
                  <c16:uniqueId val="{00000328-B6C6-4225-8333-82C6368D3EFF}"/>
                </c:ext>
              </c:extLst>
            </c:dLbl>
            <c:dLbl>
              <c:idx val="37"/>
              <c:delete val="1"/>
              <c:extLst>
                <c:ext xmlns:c15="http://schemas.microsoft.com/office/drawing/2012/chart" uri="{CE6537A1-D6FC-4f65-9D91-7224C49458BB}"/>
                <c:ext xmlns:c16="http://schemas.microsoft.com/office/drawing/2014/chart" uri="{C3380CC4-5D6E-409C-BE32-E72D297353CC}">
                  <c16:uniqueId val="{00000329-B6C6-4225-8333-82C6368D3EFF}"/>
                </c:ext>
              </c:extLst>
            </c:dLbl>
            <c:dLbl>
              <c:idx val="38"/>
              <c:delete val="1"/>
              <c:extLst>
                <c:ext xmlns:c15="http://schemas.microsoft.com/office/drawing/2012/chart" uri="{CE6537A1-D6FC-4f65-9D91-7224C49458BB}"/>
                <c:ext xmlns:c16="http://schemas.microsoft.com/office/drawing/2014/chart" uri="{C3380CC4-5D6E-409C-BE32-E72D297353CC}">
                  <c16:uniqueId val="{0000032A-B6C6-4225-8333-82C6368D3EFF}"/>
                </c:ext>
              </c:extLst>
            </c:dLbl>
            <c:dLbl>
              <c:idx val="39"/>
              <c:delete val="1"/>
              <c:extLst>
                <c:ext xmlns:c15="http://schemas.microsoft.com/office/drawing/2012/chart" uri="{CE6537A1-D6FC-4f65-9D91-7224C49458BB}"/>
                <c:ext xmlns:c16="http://schemas.microsoft.com/office/drawing/2014/chart" uri="{C3380CC4-5D6E-409C-BE32-E72D297353CC}">
                  <c16:uniqueId val="{0000032B-B6C6-4225-8333-82C6368D3EFF}"/>
                </c:ext>
              </c:extLst>
            </c:dLbl>
            <c:dLbl>
              <c:idx val="40"/>
              <c:delete val="1"/>
              <c:extLst>
                <c:ext xmlns:c15="http://schemas.microsoft.com/office/drawing/2012/chart" uri="{CE6537A1-D6FC-4f65-9D91-7224C49458BB}"/>
                <c:ext xmlns:c16="http://schemas.microsoft.com/office/drawing/2014/chart" uri="{C3380CC4-5D6E-409C-BE32-E72D297353CC}">
                  <c16:uniqueId val="{0000032C-B6C6-4225-8333-82C6368D3EFF}"/>
                </c:ext>
              </c:extLst>
            </c:dLbl>
            <c:dLbl>
              <c:idx val="41"/>
              <c:delete val="1"/>
              <c:extLst>
                <c:ext xmlns:c15="http://schemas.microsoft.com/office/drawing/2012/chart" uri="{CE6537A1-D6FC-4f65-9D91-7224C49458BB}"/>
                <c:ext xmlns:c16="http://schemas.microsoft.com/office/drawing/2014/chart" uri="{C3380CC4-5D6E-409C-BE32-E72D297353CC}">
                  <c16:uniqueId val="{0000032D-B6C6-4225-8333-82C6368D3EFF}"/>
                </c:ext>
              </c:extLst>
            </c:dLbl>
            <c:dLbl>
              <c:idx val="42"/>
              <c:delete val="1"/>
              <c:extLst>
                <c:ext xmlns:c15="http://schemas.microsoft.com/office/drawing/2012/chart" uri="{CE6537A1-D6FC-4f65-9D91-7224C49458BB}"/>
                <c:ext xmlns:c16="http://schemas.microsoft.com/office/drawing/2014/chart" uri="{C3380CC4-5D6E-409C-BE32-E72D297353CC}">
                  <c16:uniqueId val="{0000032E-B6C6-4225-8333-82C6368D3EFF}"/>
                </c:ext>
              </c:extLst>
            </c:dLbl>
            <c:dLbl>
              <c:idx val="43"/>
              <c:delete val="1"/>
              <c:extLst>
                <c:ext xmlns:c15="http://schemas.microsoft.com/office/drawing/2012/chart" uri="{CE6537A1-D6FC-4f65-9D91-7224C49458BB}"/>
                <c:ext xmlns:c16="http://schemas.microsoft.com/office/drawing/2014/chart" uri="{C3380CC4-5D6E-409C-BE32-E72D297353CC}">
                  <c16:uniqueId val="{0000032F-B6C6-4225-8333-82C6368D3EFF}"/>
                </c:ext>
              </c:extLst>
            </c:dLbl>
            <c:dLbl>
              <c:idx val="44"/>
              <c:delete val="1"/>
              <c:extLst>
                <c:ext xmlns:c15="http://schemas.microsoft.com/office/drawing/2012/chart" uri="{CE6537A1-D6FC-4f65-9D91-7224C49458BB}"/>
                <c:ext xmlns:c16="http://schemas.microsoft.com/office/drawing/2014/chart" uri="{C3380CC4-5D6E-409C-BE32-E72D297353CC}">
                  <c16:uniqueId val="{00000330-B6C6-4225-8333-82C6368D3EFF}"/>
                </c:ext>
              </c:extLst>
            </c:dLbl>
            <c:dLbl>
              <c:idx val="45"/>
              <c:delete val="1"/>
              <c:extLst>
                <c:ext xmlns:c15="http://schemas.microsoft.com/office/drawing/2012/chart" uri="{CE6537A1-D6FC-4f65-9D91-7224C49458BB}"/>
                <c:ext xmlns:c16="http://schemas.microsoft.com/office/drawing/2014/chart" uri="{C3380CC4-5D6E-409C-BE32-E72D297353CC}">
                  <c16:uniqueId val="{00000331-B6C6-4225-8333-82C6368D3EFF}"/>
                </c:ext>
              </c:extLst>
            </c:dLbl>
            <c:dLbl>
              <c:idx val="46"/>
              <c:delete val="1"/>
              <c:extLst>
                <c:ext xmlns:c15="http://schemas.microsoft.com/office/drawing/2012/chart" uri="{CE6537A1-D6FC-4f65-9D91-7224C49458BB}"/>
                <c:ext xmlns:c16="http://schemas.microsoft.com/office/drawing/2014/chart" uri="{C3380CC4-5D6E-409C-BE32-E72D297353CC}">
                  <c16:uniqueId val="{00000332-B6C6-4225-8333-82C6368D3EFF}"/>
                </c:ext>
              </c:extLst>
            </c:dLbl>
            <c:dLbl>
              <c:idx val="47"/>
              <c:delete val="1"/>
              <c:extLst>
                <c:ext xmlns:c15="http://schemas.microsoft.com/office/drawing/2012/chart" uri="{CE6537A1-D6FC-4f65-9D91-7224C49458BB}"/>
                <c:ext xmlns:c16="http://schemas.microsoft.com/office/drawing/2014/chart" uri="{C3380CC4-5D6E-409C-BE32-E72D297353CC}">
                  <c16:uniqueId val="{00000333-B6C6-4225-8333-82C6368D3EFF}"/>
                </c:ext>
              </c:extLst>
            </c:dLbl>
            <c:dLbl>
              <c:idx val="48"/>
              <c:delete val="1"/>
              <c:extLst>
                <c:ext xmlns:c15="http://schemas.microsoft.com/office/drawing/2012/chart" uri="{CE6537A1-D6FC-4f65-9D91-7224C49458BB}"/>
                <c:ext xmlns:c16="http://schemas.microsoft.com/office/drawing/2014/chart" uri="{C3380CC4-5D6E-409C-BE32-E72D297353CC}">
                  <c16:uniqueId val="{00000334-B6C6-4225-8333-82C6368D3EFF}"/>
                </c:ext>
              </c:extLst>
            </c:dLbl>
            <c:dLbl>
              <c:idx val="49"/>
              <c:delete val="1"/>
              <c:extLst>
                <c:ext xmlns:c15="http://schemas.microsoft.com/office/drawing/2012/chart" uri="{CE6537A1-D6FC-4f65-9D91-7224C49458BB}"/>
                <c:ext xmlns:c16="http://schemas.microsoft.com/office/drawing/2014/chart" uri="{C3380CC4-5D6E-409C-BE32-E72D297353CC}">
                  <c16:uniqueId val="{00000335-B6C6-4225-8333-82C6368D3EFF}"/>
                </c:ext>
              </c:extLst>
            </c:dLbl>
            <c:dLbl>
              <c:idx val="50"/>
              <c:delete val="1"/>
              <c:extLst>
                <c:ext xmlns:c15="http://schemas.microsoft.com/office/drawing/2012/chart" uri="{CE6537A1-D6FC-4f65-9D91-7224C49458BB}"/>
                <c:ext xmlns:c16="http://schemas.microsoft.com/office/drawing/2014/chart" uri="{C3380CC4-5D6E-409C-BE32-E72D297353CC}">
                  <c16:uniqueId val="{00000336-B6C6-4225-8333-82C6368D3EFF}"/>
                </c:ext>
              </c:extLst>
            </c:dLbl>
            <c:dLbl>
              <c:idx val="51"/>
              <c:delete val="1"/>
              <c:extLst>
                <c:ext xmlns:c15="http://schemas.microsoft.com/office/drawing/2012/chart" uri="{CE6537A1-D6FC-4f65-9D91-7224C49458BB}"/>
                <c:ext xmlns:c16="http://schemas.microsoft.com/office/drawing/2014/chart" uri="{C3380CC4-5D6E-409C-BE32-E72D297353CC}">
                  <c16:uniqueId val="{00000337-B6C6-4225-8333-82C6368D3EFF}"/>
                </c:ext>
              </c:extLst>
            </c:dLbl>
            <c:dLbl>
              <c:idx val="52"/>
              <c:delete val="1"/>
              <c:extLst>
                <c:ext xmlns:c15="http://schemas.microsoft.com/office/drawing/2012/chart" uri="{CE6537A1-D6FC-4f65-9D91-7224C49458BB}"/>
                <c:ext xmlns:c16="http://schemas.microsoft.com/office/drawing/2014/chart" uri="{C3380CC4-5D6E-409C-BE32-E72D297353CC}">
                  <c16:uniqueId val="{00000338-B6C6-4225-8333-82C6368D3EFF}"/>
                </c:ext>
              </c:extLst>
            </c:dLbl>
            <c:dLbl>
              <c:idx val="53"/>
              <c:delete val="1"/>
              <c:extLst>
                <c:ext xmlns:c15="http://schemas.microsoft.com/office/drawing/2012/chart" uri="{CE6537A1-D6FC-4f65-9D91-7224C49458BB}"/>
                <c:ext xmlns:c16="http://schemas.microsoft.com/office/drawing/2014/chart" uri="{C3380CC4-5D6E-409C-BE32-E72D297353CC}">
                  <c16:uniqueId val="{00000339-B6C6-4225-8333-82C6368D3EFF}"/>
                </c:ext>
              </c:extLst>
            </c:dLbl>
            <c:dLbl>
              <c:idx val="54"/>
              <c:delete val="1"/>
              <c:extLst>
                <c:ext xmlns:c15="http://schemas.microsoft.com/office/drawing/2012/chart" uri="{CE6537A1-D6FC-4f65-9D91-7224C49458BB}"/>
                <c:ext xmlns:c16="http://schemas.microsoft.com/office/drawing/2014/chart" uri="{C3380CC4-5D6E-409C-BE32-E72D297353CC}">
                  <c16:uniqueId val="{0000033A-B6C6-4225-8333-82C6368D3EFF}"/>
                </c:ext>
              </c:extLst>
            </c:dLbl>
            <c:dLbl>
              <c:idx val="55"/>
              <c:delete val="1"/>
              <c:extLst>
                <c:ext xmlns:c15="http://schemas.microsoft.com/office/drawing/2012/chart" uri="{CE6537A1-D6FC-4f65-9D91-7224C49458BB}"/>
                <c:ext xmlns:c16="http://schemas.microsoft.com/office/drawing/2014/chart" uri="{C3380CC4-5D6E-409C-BE32-E72D297353CC}">
                  <c16:uniqueId val="{0000033B-B6C6-4225-8333-82C6368D3EFF}"/>
                </c:ext>
              </c:extLst>
            </c:dLbl>
            <c:dLbl>
              <c:idx val="56"/>
              <c:delete val="1"/>
              <c:extLst>
                <c:ext xmlns:c15="http://schemas.microsoft.com/office/drawing/2012/chart" uri="{CE6537A1-D6FC-4f65-9D91-7224C49458BB}"/>
                <c:ext xmlns:c16="http://schemas.microsoft.com/office/drawing/2014/chart" uri="{C3380CC4-5D6E-409C-BE32-E72D297353CC}">
                  <c16:uniqueId val="{0000033C-B6C6-4225-8333-82C6368D3EFF}"/>
                </c:ext>
              </c:extLst>
            </c:dLbl>
            <c:dLbl>
              <c:idx val="57"/>
              <c:delete val="1"/>
              <c:extLst>
                <c:ext xmlns:c15="http://schemas.microsoft.com/office/drawing/2012/chart" uri="{CE6537A1-D6FC-4f65-9D91-7224C49458BB}"/>
                <c:ext xmlns:c16="http://schemas.microsoft.com/office/drawing/2014/chart" uri="{C3380CC4-5D6E-409C-BE32-E72D297353CC}">
                  <c16:uniqueId val="{0000033D-B6C6-4225-8333-82C6368D3EFF}"/>
                </c:ext>
              </c:extLst>
            </c:dLbl>
            <c:dLbl>
              <c:idx val="58"/>
              <c:delete val="1"/>
              <c:extLst>
                <c:ext xmlns:c15="http://schemas.microsoft.com/office/drawing/2012/chart" uri="{CE6537A1-D6FC-4f65-9D91-7224C49458BB}"/>
                <c:ext xmlns:c16="http://schemas.microsoft.com/office/drawing/2014/chart" uri="{C3380CC4-5D6E-409C-BE32-E72D297353CC}">
                  <c16:uniqueId val="{0000033E-B6C6-4225-8333-82C6368D3EFF}"/>
                </c:ext>
              </c:extLst>
            </c:dLbl>
            <c:dLbl>
              <c:idx val="59"/>
              <c:delete val="1"/>
              <c:extLst>
                <c:ext xmlns:c15="http://schemas.microsoft.com/office/drawing/2012/chart" uri="{CE6537A1-D6FC-4f65-9D91-7224C49458BB}"/>
                <c:ext xmlns:c16="http://schemas.microsoft.com/office/drawing/2014/chart" uri="{C3380CC4-5D6E-409C-BE32-E72D297353CC}">
                  <c16:uniqueId val="{0000033F-B6C6-4225-8333-82C6368D3EFF}"/>
                </c:ext>
              </c:extLst>
            </c:dLbl>
            <c:dLbl>
              <c:idx val="60"/>
              <c:delete val="1"/>
              <c:extLst>
                <c:ext xmlns:c15="http://schemas.microsoft.com/office/drawing/2012/chart" uri="{CE6537A1-D6FC-4f65-9D91-7224C49458BB}"/>
                <c:ext xmlns:c16="http://schemas.microsoft.com/office/drawing/2014/chart" uri="{C3380CC4-5D6E-409C-BE32-E72D297353CC}">
                  <c16:uniqueId val="{00000340-B6C6-4225-8333-82C6368D3EFF}"/>
                </c:ext>
              </c:extLst>
            </c:dLbl>
            <c:dLbl>
              <c:idx val="61"/>
              <c:delete val="1"/>
              <c:extLst>
                <c:ext xmlns:c15="http://schemas.microsoft.com/office/drawing/2012/chart" uri="{CE6537A1-D6FC-4f65-9D91-7224C49458BB}"/>
                <c:ext xmlns:c16="http://schemas.microsoft.com/office/drawing/2014/chart" uri="{C3380CC4-5D6E-409C-BE32-E72D297353CC}">
                  <c16:uniqueId val="{00000341-B6C6-4225-8333-82C6368D3EFF}"/>
                </c:ext>
              </c:extLst>
            </c:dLbl>
            <c:dLbl>
              <c:idx val="62"/>
              <c:delete val="1"/>
              <c:extLst>
                <c:ext xmlns:c15="http://schemas.microsoft.com/office/drawing/2012/chart" uri="{CE6537A1-D6FC-4f65-9D91-7224C49458BB}"/>
                <c:ext xmlns:c16="http://schemas.microsoft.com/office/drawing/2014/chart" uri="{C3380CC4-5D6E-409C-BE32-E72D297353CC}">
                  <c16:uniqueId val="{00000342-B6C6-4225-8333-82C6368D3EFF}"/>
                </c:ext>
              </c:extLst>
            </c:dLbl>
            <c:dLbl>
              <c:idx val="63"/>
              <c:delete val="1"/>
              <c:extLst>
                <c:ext xmlns:c15="http://schemas.microsoft.com/office/drawing/2012/chart" uri="{CE6537A1-D6FC-4f65-9D91-7224C49458BB}"/>
                <c:ext xmlns:c16="http://schemas.microsoft.com/office/drawing/2014/chart" uri="{C3380CC4-5D6E-409C-BE32-E72D297353CC}">
                  <c16:uniqueId val="{00000343-B6C6-4225-8333-82C6368D3EFF}"/>
                </c:ext>
              </c:extLst>
            </c:dLbl>
            <c:dLbl>
              <c:idx val="64"/>
              <c:delete val="1"/>
              <c:extLst>
                <c:ext xmlns:c15="http://schemas.microsoft.com/office/drawing/2012/chart" uri="{CE6537A1-D6FC-4f65-9D91-7224C49458BB}"/>
                <c:ext xmlns:c16="http://schemas.microsoft.com/office/drawing/2014/chart" uri="{C3380CC4-5D6E-409C-BE32-E72D297353CC}">
                  <c16:uniqueId val="{00000344-B6C6-4225-8333-82C6368D3EFF}"/>
                </c:ext>
              </c:extLst>
            </c:dLbl>
            <c:dLbl>
              <c:idx val="65"/>
              <c:delete val="1"/>
              <c:extLst>
                <c:ext xmlns:c15="http://schemas.microsoft.com/office/drawing/2012/chart" uri="{CE6537A1-D6FC-4f65-9D91-7224C49458BB}"/>
                <c:ext xmlns:c16="http://schemas.microsoft.com/office/drawing/2014/chart" uri="{C3380CC4-5D6E-409C-BE32-E72D297353CC}">
                  <c16:uniqueId val="{00000345-B6C6-4225-8333-82C6368D3EFF}"/>
                </c:ext>
              </c:extLst>
            </c:dLbl>
            <c:dLbl>
              <c:idx val="66"/>
              <c:delete val="1"/>
              <c:extLst>
                <c:ext xmlns:c15="http://schemas.microsoft.com/office/drawing/2012/chart" uri="{CE6537A1-D6FC-4f65-9D91-7224C49458BB}"/>
                <c:ext xmlns:c16="http://schemas.microsoft.com/office/drawing/2014/chart" uri="{C3380CC4-5D6E-409C-BE32-E72D297353CC}">
                  <c16:uniqueId val="{00000346-B6C6-4225-8333-82C6368D3EFF}"/>
                </c:ext>
              </c:extLst>
            </c:dLbl>
            <c:dLbl>
              <c:idx val="67"/>
              <c:delete val="1"/>
              <c:extLst>
                <c:ext xmlns:c15="http://schemas.microsoft.com/office/drawing/2012/chart" uri="{CE6537A1-D6FC-4f65-9D91-7224C49458BB}"/>
                <c:ext xmlns:c16="http://schemas.microsoft.com/office/drawing/2014/chart" uri="{C3380CC4-5D6E-409C-BE32-E72D297353CC}">
                  <c16:uniqueId val="{00000347-B6C6-4225-8333-82C6368D3EFF}"/>
                </c:ext>
              </c:extLst>
            </c:dLbl>
            <c:dLbl>
              <c:idx val="68"/>
              <c:delete val="1"/>
              <c:extLst>
                <c:ext xmlns:c15="http://schemas.microsoft.com/office/drawing/2012/chart" uri="{CE6537A1-D6FC-4f65-9D91-7224C49458BB}"/>
                <c:ext xmlns:c16="http://schemas.microsoft.com/office/drawing/2014/chart" uri="{C3380CC4-5D6E-409C-BE32-E72D297353CC}">
                  <c16:uniqueId val="{00000348-B6C6-4225-8333-82C6368D3EFF}"/>
                </c:ext>
              </c:extLst>
            </c:dLbl>
            <c:dLbl>
              <c:idx val="69"/>
              <c:delete val="1"/>
              <c:extLst>
                <c:ext xmlns:c15="http://schemas.microsoft.com/office/drawing/2012/chart" uri="{CE6537A1-D6FC-4f65-9D91-7224C49458BB}"/>
                <c:ext xmlns:c16="http://schemas.microsoft.com/office/drawing/2014/chart" uri="{C3380CC4-5D6E-409C-BE32-E72D297353CC}">
                  <c16:uniqueId val="{00000349-B6C6-4225-8333-82C6368D3EFF}"/>
                </c:ext>
              </c:extLst>
            </c:dLbl>
            <c:dLbl>
              <c:idx val="70"/>
              <c:delete val="1"/>
              <c:extLst>
                <c:ext xmlns:c15="http://schemas.microsoft.com/office/drawing/2012/chart" uri="{CE6537A1-D6FC-4f65-9D91-7224C49458BB}"/>
                <c:ext xmlns:c16="http://schemas.microsoft.com/office/drawing/2014/chart" uri="{C3380CC4-5D6E-409C-BE32-E72D297353CC}">
                  <c16:uniqueId val="{0000034A-B6C6-4225-8333-82C6368D3EFF}"/>
                </c:ext>
              </c:extLst>
            </c:dLbl>
            <c:dLbl>
              <c:idx val="71"/>
              <c:delete val="1"/>
              <c:extLst>
                <c:ext xmlns:c15="http://schemas.microsoft.com/office/drawing/2012/chart" uri="{CE6537A1-D6FC-4f65-9D91-7224C49458BB}"/>
                <c:ext xmlns:c16="http://schemas.microsoft.com/office/drawing/2014/chart" uri="{C3380CC4-5D6E-409C-BE32-E72D297353CC}">
                  <c16:uniqueId val="{0000034B-B6C6-4225-8333-82C6368D3EFF}"/>
                </c:ext>
              </c:extLst>
            </c:dLbl>
            <c:dLbl>
              <c:idx val="72"/>
              <c:delete val="1"/>
              <c:extLst>
                <c:ext xmlns:c15="http://schemas.microsoft.com/office/drawing/2012/chart" uri="{CE6537A1-D6FC-4f65-9D91-7224C49458BB}"/>
                <c:ext xmlns:c16="http://schemas.microsoft.com/office/drawing/2014/chart" uri="{C3380CC4-5D6E-409C-BE32-E72D297353CC}">
                  <c16:uniqueId val="{0000034C-B6C6-4225-8333-82C6368D3EFF}"/>
                </c:ext>
              </c:extLst>
            </c:dLbl>
            <c:dLbl>
              <c:idx val="73"/>
              <c:delete val="1"/>
              <c:extLst>
                <c:ext xmlns:c15="http://schemas.microsoft.com/office/drawing/2012/chart" uri="{CE6537A1-D6FC-4f65-9D91-7224C49458BB}"/>
                <c:ext xmlns:c16="http://schemas.microsoft.com/office/drawing/2014/chart" uri="{C3380CC4-5D6E-409C-BE32-E72D297353CC}">
                  <c16:uniqueId val="{0000034D-B6C6-4225-8333-82C6368D3EFF}"/>
                </c:ext>
              </c:extLst>
            </c:dLbl>
            <c:dLbl>
              <c:idx val="74"/>
              <c:delete val="1"/>
              <c:extLst>
                <c:ext xmlns:c15="http://schemas.microsoft.com/office/drawing/2012/chart" uri="{CE6537A1-D6FC-4f65-9D91-7224C49458BB}"/>
                <c:ext xmlns:c16="http://schemas.microsoft.com/office/drawing/2014/chart" uri="{C3380CC4-5D6E-409C-BE32-E72D297353CC}">
                  <c16:uniqueId val="{0000034E-B6C6-4225-8333-82C6368D3EFF}"/>
                </c:ext>
              </c:extLst>
            </c:dLbl>
            <c:dLbl>
              <c:idx val="75"/>
              <c:delete val="1"/>
              <c:extLst>
                <c:ext xmlns:c15="http://schemas.microsoft.com/office/drawing/2012/chart" uri="{CE6537A1-D6FC-4f65-9D91-7224C49458BB}"/>
                <c:ext xmlns:c16="http://schemas.microsoft.com/office/drawing/2014/chart" uri="{C3380CC4-5D6E-409C-BE32-E72D297353CC}">
                  <c16:uniqueId val="{0000034F-B6C6-4225-8333-82C6368D3EFF}"/>
                </c:ext>
              </c:extLst>
            </c:dLbl>
            <c:dLbl>
              <c:idx val="76"/>
              <c:delete val="1"/>
              <c:extLst>
                <c:ext xmlns:c15="http://schemas.microsoft.com/office/drawing/2012/chart" uri="{CE6537A1-D6FC-4f65-9D91-7224C49458BB}"/>
                <c:ext xmlns:c16="http://schemas.microsoft.com/office/drawing/2014/chart" uri="{C3380CC4-5D6E-409C-BE32-E72D297353CC}">
                  <c16:uniqueId val="{00000350-B6C6-4225-8333-82C6368D3EFF}"/>
                </c:ext>
              </c:extLst>
            </c:dLbl>
            <c:dLbl>
              <c:idx val="77"/>
              <c:delete val="1"/>
              <c:extLst>
                <c:ext xmlns:c15="http://schemas.microsoft.com/office/drawing/2012/chart" uri="{CE6537A1-D6FC-4f65-9D91-7224C49458BB}"/>
                <c:ext xmlns:c16="http://schemas.microsoft.com/office/drawing/2014/chart" uri="{C3380CC4-5D6E-409C-BE32-E72D297353CC}">
                  <c16:uniqueId val="{00000351-B6C6-4225-8333-82C6368D3EFF}"/>
                </c:ext>
              </c:extLst>
            </c:dLbl>
            <c:dLbl>
              <c:idx val="78"/>
              <c:delete val="1"/>
              <c:extLst>
                <c:ext xmlns:c15="http://schemas.microsoft.com/office/drawing/2012/chart" uri="{CE6537A1-D6FC-4f65-9D91-7224C49458BB}"/>
                <c:ext xmlns:c16="http://schemas.microsoft.com/office/drawing/2014/chart" uri="{C3380CC4-5D6E-409C-BE32-E72D297353CC}">
                  <c16:uniqueId val="{00000352-B6C6-4225-8333-82C6368D3EFF}"/>
                </c:ext>
              </c:extLst>
            </c:dLbl>
            <c:dLbl>
              <c:idx val="79"/>
              <c:delete val="1"/>
              <c:extLst>
                <c:ext xmlns:c15="http://schemas.microsoft.com/office/drawing/2012/chart" uri="{CE6537A1-D6FC-4f65-9D91-7224C49458BB}"/>
                <c:ext xmlns:c16="http://schemas.microsoft.com/office/drawing/2014/chart" uri="{C3380CC4-5D6E-409C-BE32-E72D297353CC}">
                  <c16:uniqueId val="{00000353-B6C6-4225-8333-82C6368D3EFF}"/>
                </c:ext>
              </c:extLst>
            </c:dLbl>
            <c:dLbl>
              <c:idx val="80"/>
              <c:delete val="1"/>
              <c:extLst>
                <c:ext xmlns:c15="http://schemas.microsoft.com/office/drawing/2012/chart" uri="{CE6537A1-D6FC-4f65-9D91-7224C49458BB}"/>
                <c:ext xmlns:c16="http://schemas.microsoft.com/office/drawing/2014/chart" uri="{C3380CC4-5D6E-409C-BE32-E72D297353CC}">
                  <c16:uniqueId val="{00000354-B6C6-4225-8333-82C6368D3EFF}"/>
                </c:ext>
              </c:extLst>
            </c:dLbl>
            <c:dLbl>
              <c:idx val="81"/>
              <c:delete val="1"/>
              <c:extLst>
                <c:ext xmlns:c15="http://schemas.microsoft.com/office/drawing/2012/chart" uri="{CE6537A1-D6FC-4f65-9D91-7224C49458BB}"/>
                <c:ext xmlns:c16="http://schemas.microsoft.com/office/drawing/2014/chart" uri="{C3380CC4-5D6E-409C-BE32-E72D297353CC}">
                  <c16:uniqueId val="{00000355-B6C6-4225-8333-82C6368D3EFF}"/>
                </c:ext>
              </c:extLst>
            </c:dLbl>
            <c:dLbl>
              <c:idx val="82"/>
              <c:delete val="1"/>
              <c:extLst>
                <c:ext xmlns:c15="http://schemas.microsoft.com/office/drawing/2012/chart" uri="{CE6537A1-D6FC-4f65-9D91-7224C49458BB}"/>
                <c:ext xmlns:c16="http://schemas.microsoft.com/office/drawing/2014/chart" uri="{C3380CC4-5D6E-409C-BE32-E72D297353CC}">
                  <c16:uniqueId val="{00000356-B6C6-4225-8333-82C6368D3EFF}"/>
                </c:ext>
              </c:extLst>
            </c:dLbl>
            <c:dLbl>
              <c:idx val="83"/>
              <c:delete val="1"/>
              <c:extLst>
                <c:ext xmlns:c15="http://schemas.microsoft.com/office/drawing/2012/chart" uri="{CE6537A1-D6FC-4f65-9D91-7224C49458BB}"/>
                <c:ext xmlns:c16="http://schemas.microsoft.com/office/drawing/2014/chart" uri="{C3380CC4-5D6E-409C-BE32-E72D297353CC}">
                  <c16:uniqueId val="{00000357-B6C6-4225-8333-82C6368D3EFF}"/>
                </c:ext>
              </c:extLst>
            </c:dLbl>
            <c:dLbl>
              <c:idx val="84"/>
              <c:delete val="1"/>
              <c:extLst>
                <c:ext xmlns:c15="http://schemas.microsoft.com/office/drawing/2012/chart" uri="{CE6537A1-D6FC-4f65-9D91-7224C49458BB}"/>
                <c:ext xmlns:c16="http://schemas.microsoft.com/office/drawing/2014/chart" uri="{C3380CC4-5D6E-409C-BE32-E72D297353CC}">
                  <c16:uniqueId val="{00000358-B6C6-4225-8333-82C6368D3EFF}"/>
                </c:ext>
              </c:extLst>
            </c:dLbl>
            <c:dLbl>
              <c:idx val="85"/>
              <c:delete val="1"/>
              <c:extLst>
                <c:ext xmlns:c15="http://schemas.microsoft.com/office/drawing/2012/chart" uri="{CE6537A1-D6FC-4f65-9D91-7224C49458BB}"/>
                <c:ext xmlns:c16="http://schemas.microsoft.com/office/drawing/2014/chart" uri="{C3380CC4-5D6E-409C-BE32-E72D297353CC}">
                  <c16:uniqueId val="{00000359-B6C6-4225-8333-82C6368D3EFF}"/>
                </c:ext>
              </c:extLst>
            </c:dLbl>
            <c:dLbl>
              <c:idx val="86"/>
              <c:delete val="1"/>
              <c:extLst>
                <c:ext xmlns:c15="http://schemas.microsoft.com/office/drawing/2012/chart" uri="{CE6537A1-D6FC-4f65-9D91-7224C49458BB}"/>
                <c:ext xmlns:c16="http://schemas.microsoft.com/office/drawing/2014/chart" uri="{C3380CC4-5D6E-409C-BE32-E72D297353CC}">
                  <c16:uniqueId val="{0000035A-B6C6-4225-8333-82C6368D3EFF}"/>
                </c:ext>
              </c:extLst>
            </c:dLbl>
            <c:dLbl>
              <c:idx val="87"/>
              <c:delete val="1"/>
              <c:extLst>
                <c:ext xmlns:c15="http://schemas.microsoft.com/office/drawing/2012/chart" uri="{CE6537A1-D6FC-4f65-9D91-7224C49458BB}"/>
                <c:ext xmlns:c16="http://schemas.microsoft.com/office/drawing/2014/chart" uri="{C3380CC4-5D6E-409C-BE32-E72D297353CC}">
                  <c16:uniqueId val="{0000035B-B6C6-4225-8333-82C6368D3EFF}"/>
                </c:ext>
              </c:extLst>
            </c:dLbl>
            <c:dLbl>
              <c:idx val="88"/>
              <c:delete val="1"/>
              <c:extLst>
                <c:ext xmlns:c15="http://schemas.microsoft.com/office/drawing/2012/chart" uri="{CE6537A1-D6FC-4f65-9D91-7224C49458BB}"/>
                <c:ext xmlns:c16="http://schemas.microsoft.com/office/drawing/2014/chart" uri="{C3380CC4-5D6E-409C-BE32-E72D297353CC}">
                  <c16:uniqueId val="{0000035C-B6C6-4225-8333-82C6368D3EFF}"/>
                </c:ext>
              </c:extLst>
            </c:dLbl>
            <c:dLbl>
              <c:idx val="89"/>
              <c:delete val="1"/>
              <c:extLst>
                <c:ext xmlns:c15="http://schemas.microsoft.com/office/drawing/2012/chart" uri="{CE6537A1-D6FC-4f65-9D91-7224C49458BB}"/>
                <c:ext xmlns:c16="http://schemas.microsoft.com/office/drawing/2014/chart" uri="{C3380CC4-5D6E-409C-BE32-E72D297353CC}">
                  <c16:uniqueId val="{0000035D-B6C6-4225-8333-82C6368D3EFF}"/>
                </c:ext>
              </c:extLst>
            </c:dLbl>
            <c:dLbl>
              <c:idx val="90"/>
              <c:delete val="1"/>
              <c:extLst>
                <c:ext xmlns:c15="http://schemas.microsoft.com/office/drawing/2012/chart" uri="{CE6537A1-D6FC-4f65-9D91-7224C49458BB}"/>
                <c:ext xmlns:c16="http://schemas.microsoft.com/office/drawing/2014/chart" uri="{C3380CC4-5D6E-409C-BE32-E72D297353CC}">
                  <c16:uniqueId val="{0000035E-B6C6-4225-8333-82C6368D3EFF}"/>
                </c:ext>
              </c:extLst>
            </c:dLbl>
            <c:dLbl>
              <c:idx val="91"/>
              <c:delete val="1"/>
              <c:extLst>
                <c:ext xmlns:c15="http://schemas.microsoft.com/office/drawing/2012/chart" uri="{CE6537A1-D6FC-4f65-9D91-7224C49458BB}"/>
                <c:ext xmlns:c16="http://schemas.microsoft.com/office/drawing/2014/chart" uri="{C3380CC4-5D6E-409C-BE32-E72D297353CC}">
                  <c16:uniqueId val="{0000035F-B6C6-4225-8333-82C6368D3EFF}"/>
                </c:ext>
              </c:extLst>
            </c:dLbl>
            <c:dLbl>
              <c:idx val="92"/>
              <c:delete val="1"/>
              <c:extLst>
                <c:ext xmlns:c15="http://schemas.microsoft.com/office/drawing/2012/chart" uri="{CE6537A1-D6FC-4f65-9D91-7224C49458BB}"/>
                <c:ext xmlns:c16="http://schemas.microsoft.com/office/drawing/2014/chart" uri="{C3380CC4-5D6E-409C-BE32-E72D297353CC}">
                  <c16:uniqueId val="{00000360-B6C6-4225-8333-82C6368D3EFF}"/>
                </c:ext>
              </c:extLst>
            </c:dLbl>
            <c:dLbl>
              <c:idx val="93"/>
              <c:delete val="1"/>
              <c:extLst>
                <c:ext xmlns:c15="http://schemas.microsoft.com/office/drawing/2012/chart" uri="{CE6537A1-D6FC-4f65-9D91-7224C49458BB}"/>
                <c:ext xmlns:c16="http://schemas.microsoft.com/office/drawing/2014/chart" uri="{C3380CC4-5D6E-409C-BE32-E72D297353CC}">
                  <c16:uniqueId val="{00000361-B6C6-4225-8333-82C6368D3EFF}"/>
                </c:ext>
              </c:extLst>
            </c:dLbl>
            <c:dLbl>
              <c:idx val="94"/>
              <c:delete val="1"/>
              <c:extLst>
                <c:ext xmlns:c15="http://schemas.microsoft.com/office/drawing/2012/chart" uri="{CE6537A1-D6FC-4f65-9D91-7224C49458BB}"/>
                <c:ext xmlns:c16="http://schemas.microsoft.com/office/drawing/2014/chart" uri="{C3380CC4-5D6E-409C-BE32-E72D297353CC}">
                  <c16:uniqueId val="{00000362-B6C6-4225-8333-82C6368D3EFF}"/>
                </c:ext>
              </c:extLst>
            </c:dLbl>
            <c:dLbl>
              <c:idx val="95"/>
              <c:delete val="1"/>
              <c:extLst>
                <c:ext xmlns:c15="http://schemas.microsoft.com/office/drawing/2012/chart" uri="{CE6537A1-D6FC-4f65-9D91-7224C49458BB}"/>
                <c:ext xmlns:c16="http://schemas.microsoft.com/office/drawing/2014/chart" uri="{C3380CC4-5D6E-409C-BE32-E72D297353CC}">
                  <c16:uniqueId val="{00000363-B6C6-4225-8333-82C6368D3EFF}"/>
                </c:ext>
              </c:extLst>
            </c:dLbl>
            <c:dLbl>
              <c:idx val="96"/>
              <c:delete val="1"/>
              <c:extLst>
                <c:ext xmlns:c15="http://schemas.microsoft.com/office/drawing/2012/chart" uri="{CE6537A1-D6FC-4f65-9D91-7224C49458BB}"/>
                <c:ext xmlns:c16="http://schemas.microsoft.com/office/drawing/2014/chart" uri="{C3380CC4-5D6E-409C-BE32-E72D297353CC}">
                  <c16:uniqueId val="{00000364-B6C6-4225-8333-82C6368D3EFF}"/>
                </c:ext>
              </c:extLst>
            </c:dLbl>
            <c:dLbl>
              <c:idx val="97"/>
              <c:delete val="1"/>
              <c:extLst>
                <c:ext xmlns:c15="http://schemas.microsoft.com/office/drawing/2012/chart" uri="{CE6537A1-D6FC-4f65-9D91-7224C49458BB}"/>
                <c:ext xmlns:c16="http://schemas.microsoft.com/office/drawing/2014/chart" uri="{C3380CC4-5D6E-409C-BE32-E72D297353CC}">
                  <c16:uniqueId val="{00000365-B6C6-4225-8333-82C6368D3EFF}"/>
                </c:ext>
              </c:extLst>
            </c:dLbl>
            <c:dLbl>
              <c:idx val="98"/>
              <c:delete val="1"/>
              <c:extLst>
                <c:ext xmlns:c15="http://schemas.microsoft.com/office/drawing/2012/chart" uri="{CE6537A1-D6FC-4f65-9D91-7224C49458BB}"/>
                <c:ext xmlns:c16="http://schemas.microsoft.com/office/drawing/2014/chart" uri="{C3380CC4-5D6E-409C-BE32-E72D297353CC}">
                  <c16:uniqueId val="{00000366-B6C6-4225-8333-82C6368D3EFF}"/>
                </c:ext>
              </c:extLst>
            </c:dLbl>
            <c:dLbl>
              <c:idx val="99"/>
              <c:delete val="1"/>
              <c:extLst>
                <c:ext xmlns:c15="http://schemas.microsoft.com/office/drawing/2012/chart" uri="{CE6537A1-D6FC-4f65-9D91-7224C49458BB}"/>
                <c:ext xmlns:c16="http://schemas.microsoft.com/office/drawing/2014/chart" uri="{C3380CC4-5D6E-409C-BE32-E72D297353CC}">
                  <c16:uniqueId val="{00000367-B6C6-4225-8333-82C6368D3EFF}"/>
                </c:ext>
              </c:extLst>
            </c:dLbl>
            <c:dLbl>
              <c:idx val="100"/>
              <c:delete val="1"/>
              <c:extLst>
                <c:ext xmlns:c15="http://schemas.microsoft.com/office/drawing/2012/chart" uri="{CE6537A1-D6FC-4f65-9D91-7224C49458BB}"/>
                <c:ext xmlns:c16="http://schemas.microsoft.com/office/drawing/2014/chart" uri="{C3380CC4-5D6E-409C-BE32-E72D297353CC}">
                  <c16:uniqueId val="{00000368-B6C6-4225-8333-82C6368D3EFF}"/>
                </c:ext>
              </c:extLst>
            </c:dLbl>
            <c:dLbl>
              <c:idx val="101"/>
              <c:delete val="1"/>
              <c:extLst>
                <c:ext xmlns:c15="http://schemas.microsoft.com/office/drawing/2012/chart" uri="{CE6537A1-D6FC-4f65-9D91-7224C49458BB}"/>
                <c:ext xmlns:c16="http://schemas.microsoft.com/office/drawing/2014/chart" uri="{C3380CC4-5D6E-409C-BE32-E72D297353CC}">
                  <c16:uniqueId val="{00000369-B6C6-4225-8333-82C6368D3EFF}"/>
                </c:ext>
              </c:extLst>
            </c:dLbl>
            <c:dLbl>
              <c:idx val="102"/>
              <c:delete val="1"/>
              <c:extLst>
                <c:ext xmlns:c15="http://schemas.microsoft.com/office/drawing/2012/chart" uri="{CE6537A1-D6FC-4f65-9D91-7224C49458BB}"/>
                <c:ext xmlns:c16="http://schemas.microsoft.com/office/drawing/2014/chart" uri="{C3380CC4-5D6E-409C-BE32-E72D297353CC}">
                  <c16:uniqueId val="{0000036A-B6C6-4225-8333-82C6368D3EFF}"/>
                </c:ext>
              </c:extLst>
            </c:dLbl>
            <c:dLbl>
              <c:idx val="103"/>
              <c:delete val="1"/>
              <c:extLst>
                <c:ext xmlns:c15="http://schemas.microsoft.com/office/drawing/2012/chart" uri="{CE6537A1-D6FC-4f65-9D91-7224C49458BB}"/>
                <c:ext xmlns:c16="http://schemas.microsoft.com/office/drawing/2014/chart" uri="{C3380CC4-5D6E-409C-BE32-E72D297353CC}">
                  <c16:uniqueId val="{0000036B-B6C6-4225-8333-82C6368D3EFF}"/>
                </c:ext>
              </c:extLst>
            </c:dLbl>
            <c:dLbl>
              <c:idx val="104"/>
              <c:delete val="1"/>
              <c:extLst>
                <c:ext xmlns:c15="http://schemas.microsoft.com/office/drawing/2012/chart" uri="{CE6537A1-D6FC-4f65-9D91-7224C49458BB}"/>
                <c:ext xmlns:c16="http://schemas.microsoft.com/office/drawing/2014/chart" uri="{C3380CC4-5D6E-409C-BE32-E72D297353CC}">
                  <c16:uniqueId val="{0000036C-B6C6-4225-8333-82C6368D3EFF}"/>
                </c:ext>
              </c:extLst>
            </c:dLbl>
            <c:dLbl>
              <c:idx val="105"/>
              <c:delete val="1"/>
              <c:extLst>
                <c:ext xmlns:c15="http://schemas.microsoft.com/office/drawing/2012/chart" uri="{CE6537A1-D6FC-4f65-9D91-7224C49458BB}"/>
                <c:ext xmlns:c16="http://schemas.microsoft.com/office/drawing/2014/chart" uri="{C3380CC4-5D6E-409C-BE32-E72D297353CC}">
                  <c16:uniqueId val="{0000036D-B6C6-4225-8333-82C6368D3EFF}"/>
                </c:ext>
              </c:extLst>
            </c:dLbl>
            <c:dLbl>
              <c:idx val="106"/>
              <c:delete val="1"/>
              <c:extLst>
                <c:ext xmlns:c15="http://schemas.microsoft.com/office/drawing/2012/chart" uri="{CE6537A1-D6FC-4f65-9D91-7224C49458BB}"/>
                <c:ext xmlns:c16="http://schemas.microsoft.com/office/drawing/2014/chart" uri="{C3380CC4-5D6E-409C-BE32-E72D297353CC}">
                  <c16:uniqueId val="{0000036E-B6C6-4225-8333-82C6368D3EFF}"/>
                </c:ext>
              </c:extLst>
            </c:dLbl>
            <c:dLbl>
              <c:idx val="107"/>
              <c:delete val="1"/>
              <c:extLst>
                <c:ext xmlns:c15="http://schemas.microsoft.com/office/drawing/2012/chart" uri="{CE6537A1-D6FC-4f65-9D91-7224C49458BB}"/>
                <c:ext xmlns:c16="http://schemas.microsoft.com/office/drawing/2014/chart" uri="{C3380CC4-5D6E-409C-BE32-E72D297353CC}">
                  <c16:uniqueId val="{0000036F-B6C6-4225-8333-82C6368D3EFF}"/>
                </c:ext>
              </c:extLst>
            </c:dLbl>
            <c:dLbl>
              <c:idx val="108"/>
              <c:delete val="1"/>
              <c:extLst>
                <c:ext xmlns:c15="http://schemas.microsoft.com/office/drawing/2012/chart" uri="{CE6537A1-D6FC-4f65-9D91-7224C49458BB}"/>
                <c:ext xmlns:c16="http://schemas.microsoft.com/office/drawing/2014/chart" uri="{C3380CC4-5D6E-409C-BE32-E72D297353CC}">
                  <c16:uniqueId val="{00000370-B6C6-4225-8333-82C6368D3EFF}"/>
                </c:ext>
              </c:extLst>
            </c:dLbl>
            <c:dLbl>
              <c:idx val="109"/>
              <c:delete val="1"/>
              <c:extLst>
                <c:ext xmlns:c15="http://schemas.microsoft.com/office/drawing/2012/chart" uri="{CE6537A1-D6FC-4f65-9D91-7224C49458BB}"/>
                <c:ext xmlns:c16="http://schemas.microsoft.com/office/drawing/2014/chart" uri="{C3380CC4-5D6E-409C-BE32-E72D297353CC}">
                  <c16:uniqueId val="{00000371-B6C6-4225-8333-82C6368D3EFF}"/>
                </c:ext>
              </c:extLst>
            </c:dLbl>
            <c:dLbl>
              <c:idx val="110"/>
              <c:delete val="1"/>
              <c:extLst>
                <c:ext xmlns:c15="http://schemas.microsoft.com/office/drawing/2012/chart" uri="{CE6537A1-D6FC-4f65-9D91-7224C49458BB}"/>
                <c:ext xmlns:c16="http://schemas.microsoft.com/office/drawing/2014/chart" uri="{C3380CC4-5D6E-409C-BE32-E72D297353CC}">
                  <c16:uniqueId val="{00000372-B6C6-4225-8333-82C6368D3EFF}"/>
                </c:ext>
              </c:extLst>
            </c:dLbl>
            <c:dLbl>
              <c:idx val="111"/>
              <c:delete val="1"/>
              <c:extLst>
                <c:ext xmlns:c15="http://schemas.microsoft.com/office/drawing/2012/chart" uri="{CE6537A1-D6FC-4f65-9D91-7224C49458BB}"/>
                <c:ext xmlns:c16="http://schemas.microsoft.com/office/drawing/2014/chart" uri="{C3380CC4-5D6E-409C-BE32-E72D297353CC}">
                  <c16:uniqueId val="{00000373-B6C6-4225-8333-82C6368D3EFF}"/>
                </c:ext>
              </c:extLst>
            </c:dLbl>
            <c:dLbl>
              <c:idx val="112"/>
              <c:delete val="1"/>
              <c:extLst>
                <c:ext xmlns:c15="http://schemas.microsoft.com/office/drawing/2012/chart" uri="{CE6537A1-D6FC-4f65-9D91-7224C49458BB}"/>
                <c:ext xmlns:c16="http://schemas.microsoft.com/office/drawing/2014/chart" uri="{C3380CC4-5D6E-409C-BE32-E72D297353CC}">
                  <c16:uniqueId val="{00000374-B6C6-4225-8333-82C6368D3EFF}"/>
                </c:ext>
              </c:extLst>
            </c:dLbl>
            <c:dLbl>
              <c:idx val="113"/>
              <c:delete val="1"/>
              <c:extLst>
                <c:ext xmlns:c15="http://schemas.microsoft.com/office/drawing/2012/chart" uri="{CE6537A1-D6FC-4f65-9D91-7224C49458BB}"/>
                <c:ext xmlns:c16="http://schemas.microsoft.com/office/drawing/2014/chart" uri="{C3380CC4-5D6E-409C-BE32-E72D297353CC}">
                  <c16:uniqueId val="{00000375-B6C6-4225-8333-82C6368D3EFF}"/>
                </c:ext>
              </c:extLst>
            </c:dLbl>
            <c:dLbl>
              <c:idx val="114"/>
              <c:delete val="1"/>
              <c:extLst>
                <c:ext xmlns:c15="http://schemas.microsoft.com/office/drawing/2012/chart" uri="{CE6537A1-D6FC-4f65-9D91-7224C49458BB}"/>
                <c:ext xmlns:c16="http://schemas.microsoft.com/office/drawing/2014/chart" uri="{C3380CC4-5D6E-409C-BE32-E72D297353CC}">
                  <c16:uniqueId val="{00000376-B6C6-4225-8333-82C6368D3EFF}"/>
                </c:ext>
              </c:extLst>
            </c:dLbl>
            <c:dLbl>
              <c:idx val="115"/>
              <c:delete val="1"/>
              <c:extLst>
                <c:ext xmlns:c15="http://schemas.microsoft.com/office/drawing/2012/chart" uri="{CE6537A1-D6FC-4f65-9D91-7224C49458BB}"/>
                <c:ext xmlns:c16="http://schemas.microsoft.com/office/drawing/2014/chart" uri="{C3380CC4-5D6E-409C-BE32-E72D297353CC}">
                  <c16:uniqueId val="{00000377-B6C6-4225-8333-82C6368D3EFF}"/>
                </c:ext>
              </c:extLst>
            </c:dLbl>
            <c:dLbl>
              <c:idx val="116"/>
              <c:delete val="1"/>
              <c:extLst>
                <c:ext xmlns:c15="http://schemas.microsoft.com/office/drawing/2012/chart" uri="{CE6537A1-D6FC-4f65-9D91-7224C49458BB}"/>
                <c:ext xmlns:c16="http://schemas.microsoft.com/office/drawing/2014/chart" uri="{C3380CC4-5D6E-409C-BE32-E72D297353CC}">
                  <c16:uniqueId val="{00000378-B6C6-4225-8333-82C6368D3EFF}"/>
                </c:ext>
              </c:extLst>
            </c:dLbl>
            <c:dLbl>
              <c:idx val="117"/>
              <c:delete val="1"/>
              <c:extLst>
                <c:ext xmlns:c15="http://schemas.microsoft.com/office/drawing/2012/chart" uri="{CE6537A1-D6FC-4f65-9D91-7224C49458BB}"/>
                <c:ext xmlns:c16="http://schemas.microsoft.com/office/drawing/2014/chart" uri="{C3380CC4-5D6E-409C-BE32-E72D297353CC}">
                  <c16:uniqueId val="{00000379-B6C6-4225-8333-82C6368D3EFF}"/>
                </c:ext>
              </c:extLst>
            </c:dLbl>
            <c:dLbl>
              <c:idx val="118"/>
              <c:delete val="1"/>
              <c:extLst>
                <c:ext xmlns:c15="http://schemas.microsoft.com/office/drawing/2012/chart" uri="{CE6537A1-D6FC-4f65-9D91-7224C49458BB}"/>
                <c:ext xmlns:c16="http://schemas.microsoft.com/office/drawing/2014/chart" uri="{C3380CC4-5D6E-409C-BE32-E72D297353CC}">
                  <c16:uniqueId val="{0000037A-B6C6-4225-8333-82C6368D3EFF}"/>
                </c:ext>
              </c:extLst>
            </c:dLbl>
            <c:dLbl>
              <c:idx val="119"/>
              <c:delete val="1"/>
              <c:extLst>
                <c:ext xmlns:c15="http://schemas.microsoft.com/office/drawing/2012/chart" uri="{CE6537A1-D6FC-4f65-9D91-7224C49458BB}"/>
                <c:ext xmlns:c16="http://schemas.microsoft.com/office/drawing/2014/chart" uri="{C3380CC4-5D6E-409C-BE32-E72D297353CC}">
                  <c16:uniqueId val="{0000037B-B6C6-4225-8333-82C6368D3EFF}"/>
                </c:ext>
              </c:extLst>
            </c:dLbl>
            <c:dLbl>
              <c:idx val="120"/>
              <c:delete val="1"/>
              <c:extLst>
                <c:ext xmlns:c15="http://schemas.microsoft.com/office/drawing/2012/chart" uri="{CE6537A1-D6FC-4f65-9D91-7224C49458BB}"/>
                <c:ext xmlns:c16="http://schemas.microsoft.com/office/drawing/2014/chart" uri="{C3380CC4-5D6E-409C-BE32-E72D297353CC}">
                  <c16:uniqueId val="{0000037C-B6C6-4225-8333-82C6368D3EFF}"/>
                </c:ext>
              </c:extLst>
            </c:dLbl>
            <c:dLbl>
              <c:idx val="121"/>
              <c:delete val="1"/>
              <c:extLst>
                <c:ext xmlns:c15="http://schemas.microsoft.com/office/drawing/2012/chart" uri="{CE6537A1-D6FC-4f65-9D91-7224C49458BB}"/>
                <c:ext xmlns:c16="http://schemas.microsoft.com/office/drawing/2014/chart" uri="{C3380CC4-5D6E-409C-BE32-E72D297353CC}">
                  <c16:uniqueId val="{0000037D-B6C6-4225-8333-82C6368D3EFF}"/>
                </c:ext>
              </c:extLst>
            </c:dLbl>
            <c:dLbl>
              <c:idx val="122"/>
              <c:delete val="1"/>
              <c:extLst>
                <c:ext xmlns:c15="http://schemas.microsoft.com/office/drawing/2012/chart" uri="{CE6537A1-D6FC-4f65-9D91-7224C49458BB}"/>
                <c:ext xmlns:c16="http://schemas.microsoft.com/office/drawing/2014/chart" uri="{C3380CC4-5D6E-409C-BE32-E72D297353CC}">
                  <c16:uniqueId val="{0000037E-B6C6-4225-8333-82C6368D3EFF}"/>
                </c:ext>
              </c:extLst>
            </c:dLbl>
            <c:dLbl>
              <c:idx val="123"/>
              <c:delete val="1"/>
              <c:extLst>
                <c:ext xmlns:c15="http://schemas.microsoft.com/office/drawing/2012/chart" uri="{CE6537A1-D6FC-4f65-9D91-7224C49458BB}"/>
                <c:ext xmlns:c16="http://schemas.microsoft.com/office/drawing/2014/chart" uri="{C3380CC4-5D6E-409C-BE32-E72D297353CC}">
                  <c16:uniqueId val="{0000037F-B6C6-4225-8333-82C6368D3EFF}"/>
                </c:ext>
              </c:extLst>
            </c:dLbl>
            <c:dLbl>
              <c:idx val="124"/>
              <c:delete val="1"/>
              <c:extLst>
                <c:ext xmlns:c15="http://schemas.microsoft.com/office/drawing/2012/chart" uri="{CE6537A1-D6FC-4f65-9D91-7224C49458BB}"/>
                <c:ext xmlns:c16="http://schemas.microsoft.com/office/drawing/2014/chart" uri="{C3380CC4-5D6E-409C-BE32-E72D297353CC}">
                  <c16:uniqueId val="{00000380-B6C6-4225-8333-82C6368D3EFF}"/>
                </c:ext>
              </c:extLst>
            </c:dLbl>
            <c:dLbl>
              <c:idx val="125"/>
              <c:delete val="1"/>
              <c:extLst>
                <c:ext xmlns:c15="http://schemas.microsoft.com/office/drawing/2012/chart" uri="{CE6537A1-D6FC-4f65-9D91-7224C49458BB}"/>
                <c:ext xmlns:c16="http://schemas.microsoft.com/office/drawing/2014/chart" uri="{C3380CC4-5D6E-409C-BE32-E72D297353CC}">
                  <c16:uniqueId val="{00000381-B6C6-4225-8333-82C6368D3EFF}"/>
                </c:ext>
              </c:extLst>
            </c:dLbl>
            <c:dLbl>
              <c:idx val="126"/>
              <c:delete val="1"/>
              <c:extLst>
                <c:ext xmlns:c15="http://schemas.microsoft.com/office/drawing/2012/chart" uri="{CE6537A1-D6FC-4f65-9D91-7224C49458BB}"/>
                <c:ext xmlns:c16="http://schemas.microsoft.com/office/drawing/2014/chart" uri="{C3380CC4-5D6E-409C-BE32-E72D297353CC}">
                  <c16:uniqueId val="{00000382-B6C6-4225-8333-82C6368D3EFF}"/>
                </c:ext>
              </c:extLst>
            </c:dLbl>
            <c:dLbl>
              <c:idx val="127"/>
              <c:delete val="1"/>
              <c:extLst>
                <c:ext xmlns:c15="http://schemas.microsoft.com/office/drawing/2012/chart" uri="{CE6537A1-D6FC-4f65-9D91-7224C49458BB}"/>
                <c:ext xmlns:c16="http://schemas.microsoft.com/office/drawing/2014/chart" uri="{C3380CC4-5D6E-409C-BE32-E72D297353CC}">
                  <c16:uniqueId val="{00000383-B6C6-4225-8333-82C6368D3EFF}"/>
                </c:ext>
              </c:extLst>
            </c:dLbl>
            <c:dLbl>
              <c:idx val="128"/>
              <c:delete val="1"/>
              <c:extLst>
                <c:ext xmlns:c15="http://schemas.microsoft.com/office/drawing/2012/chart" uri="{CE6537A1-D6FC-4f65-9D91-7224C49458BB}"/>
                <c:ext xmlns:c16="http://schemas.microsoft.com/office/drawing/2014/chart" uri="{C3380CC4-5D6E-409C-BE32-E72D297353CC}">
                  <c16:uniqueId val="{00000384-B6C6-4225-8333-82C6368D3EFF}"/>
                </c:ext>
              </c:extLst>
            </c:dLbl>
            <c:dLbl>
              <c:idx val="129"/>
              <c:delete val="1"/>
              <c:extLst>
                <c:ext xmlns:c15="http://schemas.microsoft.com/office/drawing/2012/chart" uri="{CE6537A1-D6FC-4f65-9D91-7224C49458BB}"/>
                <c:ext xmlns:c16="http://schemas.microsoft.com/office/drawing/2014/chart" uri="{C3380CC4-5D6E-409C-BE32-E72D297353CC}">
                  <c16:uniqueId val="{00000385-B6C6-4225-8333-82C6368D3EFF}"/>
                </c:ext>
              </c:extLst>
            </c:dLbl>
            <c:dLbl>
              <c:idx val="130"/>
              <c:delete val="1"/>
              <c:extLst>
                <c:ext xmlns:c15="http://schemas.microsoft.com/office/drawing/2012/chart" uri="{CE6537A1-D6FC-4f65-9D91-7224C49458BB}"/>
                <c:ext xmlns:c16="http://schemas.microsoft.com/office/drawing/2014/chart" uri="{C3380CC4-5D6E-409C-BE32-E72D297353CC}">
                  <c16:uniqueId val="{00000386-B6C6-4225-8333-82C6368D3EFF}"/>
                </c:ext>
              </c:extLst>
            </c:dLbl>
            <c:dLbl>
              <c:idx val="131"/>
              <c:delete val="1"/>
              <c:extLst>
                <c:ext xmlns:c15="http://schemas.microsoft.com/office/drawing/2012/chart" uri="{CE6537A1-D6FC-4f65-9D91-7224C49458BB}"/>
                <c:ext xmlns:c16="http://schemas.microsoft.com/office/drawing/2014/chart" uri="{C3380CC4-5D6E-409C-BE32-E72D297353CC}">
                  <c16:uniqueId val="{00000387-B6C6-4225-8333-82C6368D3EFF}"/>
                </c:ext>
              </c:extLst>
            </c:dLbl>
            <c:dLbl>
              <c:idx val="132"/>
              <c:delete val="1"/>
              <c:extLst>
                <c:ext xmlns:c15="http://schemas.microsoft.com/office/drawing/2012/chart" uri="{CE6537A1-D6FC-4f65-9D91-7224C49458BB}"/>
                <c:ext xmlns:c16="http://schemas.microsoft.com/office/drawing/2014/chart" uri="{C3380CC4-5D6E-409C-BE32-E72D297353CC}">
                  <c16:uniqueId val="{00000388-B6C6-4225-8333-82C6368D3EFF}"/>
                </c:ext>
              </c:extLst>
            </c:dLbl>
            <c:dLbl>
              <c:idx val="133"/>
              <c:delete val="1"/>
              <c:extLst>
                <c:ext xmlns:c15="http://schemas.microsoft.com/office/drawing/2012/chart" uri="{CE6537A1-D6FC-4f65-9D91-7224C49458BB}"/>
                <c:ext xmlns:c16="http://schemas.microsoft.com/office/drawing/2014/chart" uri="{C3380CC4-5D6E-409C-BE32-E72D297353CC}">
                  <c16:uniqueId val="{00000389-B6C6-4225-8333-82C6368D3EFF}"/>
                </c:ext>
              </c:extLst>
            </c:dLbl>
            <c:dLbl>
              <c:idx val="134"/>
              <c:delete val="1"/>
              <c:extLst>
                <c:ext xmlns:c15="http://schemas.microsoft.com/office/drawing/2012/chart" uri="{CE6537A1-D6FC-4f65-9D91-7224C49458BB}"/>
                <c:ext xmlns:c16="http://schemas.microsoft.com/office/drawing/2014/chart" uri="{C3380CC4-5D6E-409C-BE32-E72D297353CC}">
                  <c16:uniqueId val="{0000038A-B6C6-4225-8333-82C6368D3EFF}"/>
                </c:ext>
              </c:extLst>
            </c:dLbl>
            <c:dLbl>
              <c:idx val="135"/>
              <c:delete val="1"/>
              <c:extLst>
                <c:ext xmlns:c15="http://schemas.microsoft.com/office/drawing/2012/chart" uri="{CE6537A1-D6FC-4f65-9D91-7224C49458BB}"/>
                <c:ext xmlns:c16="http://schemas.microsoft.com/office/drawing/2014/chart" uri="{C3380CC4-5D6E-409C-BE32-E72D297353CC}">
                  <c16:uniqueId val="{0000038B-B6C6-4225-8333-82C6368D3EFF}"/>
                </c:ext>
              </c:extLst>
            </c:dLbl>
            <c:dLbl>
              <c:idx val="136"/>
              <c:delete val="1"/>
              <c:extLst>
                <c:ext xmlns:c15="http://schemas.microsoft.com/office/drawing/2012/chart" uri="{CE6537A1-D6FC-4f65-9D91-7224C49458BB}"/>
                <c:ext xmlns:c16="http://schemas.microsoft.com/office/drawing/2014/chart" uri="{C3380CC4-5D6E-409C-BE32-E72D297353CC}">
                  <c16:uniqueId val="{0000038C-B6C6-4225-8333-82C6368D3EFF}"/>
                </c:ext>
              </c:extLst>
            </c:dLbl>
            <c:dLbl>
              <c:idx val="137"/>
              <c:delete val="1"/>
              <c:extLst>
                <c:ext xmlns:c15="http://schemas.microsoft.com/office/drawing/2012/chart" uri="{CE6537A1-D6FC-4f65-9D91-7224C49458BB}"/>
                <c:ext xmlns:c16="http://schemas.microsoft.com/office/drawing/2014/chart" uri="{C3380CC4-5D6E-409C-BE32-E72D297353CC}">
                  <c16:uniqueId val="{0000038D-B6C6-4225-8333-82C6368D3EFF}"/>
                </c:ext>
              </c:extLst>
            </c:dLbl>
            <c:dLbl>
              <c:idx val="138"/>
              <c:delete val="1"/>
              <c:extLst>
                <c:ext xmlns:c15="http://schemas.microsoft.com/office/drawing/2012/chart" uri="{CE6537A1-D6FC-4f65-9D91-7224C49458BB}"/>
                <c:ext xmlns:c16="http://schemas.microsoft.com/office/drawing/2014/chart" uri="{C3380CC4-5D6E-409C-BE32-E72D297353CC}">
                  <c16:uniqueId val="{0000038E-B6C6-4225-8333-82C6368D3EFF}"/>
                </c:ext>
              </c:extLst>
            </c:dLbl>
            <c:dLbl>
              <c:idx val="139"/>
              <c:delete val="1"/>
              <c:extLst>
                <c:ext xmlns:c15="http://schemas.microsoft.com/office/drawing/2012/chart" uri="{CE6537A1-D6FC-4f65-9D91-7224C49458BB}"/>
                <c:ext xmlns:c16="http://schemas.microsoft.com/office/drawing/2014/chart" uri="{C3380CC4-5D6E-409C-BE32-E72D297353CC}">
                  <c16:uniqueId val="{0000038F-B6C6-4225-8333-82C6368D3EFF}"/>
                </c:ext>
              </c:extLst>
            </c:dLbl>
            <c:dLbl>
              <c:idx val="140"/>
              <c:delete val="1"/>
              <c:extLst>
                <c:ext xmlns:c15="http://schemas.microsoft.com/office/drawing/2012/chart" uri="{CE6537A1-D6FC-4f65-9D91-7224C49458BB}"/>
                <c:ext xmlns:c16="http://schemas.microsoft.com/office/drawing/2014/chart" uri="{C3380CC4-5D6E-409C-BE32-E72D297353CC}">
                  <c16:uniqueId val="{00000390-B6C6-4225-8333-82C6368D3EFF}"/>
                </c:ext>
              </c:extLst>
            </c:dLbl>
            <c:dLbl>
              <c:idx val="141"/>
              <c:delete val="1"/>
              <c:extLst>
                <c:ext xmlns:c15="http://schemas.microsoft.com/office/drawing/2012/chart" uri="{CE6537A1-D6FC-4f65-9D91-7224C49458BB}"/>
                <c:ext xmlns:c16="http://schemas.microsoft.com/office/drawing/2014/chart" uri="{C3380CC4-5D6E-409C-BE32-E72D297353CC}">
                  <c16:uniqueId val="{00000391-B6C6-4225-8333-82C6368D3EFF}"/>
                </c:ext>
              </c:extLst>
            </c:dLbl>
            <c:dLbl>
              <c:idx val="142"/>
              <c:delete val="1"/>
              <c:extLst>
                <c:ext xmlns:c15="http://schemas.microsoft.com/office/drawing/2012/chart" uri="{CE6537A1-D6FC-4f65-9D91-7224C49458BB}"/>
                <c:ext xmlns:c16="http://schemas.microsoft.com/office/drawing/2014/chart" uri="{C3380CC4-5D6E-409C-BE32-E72D297353CC}">
                  <c16:uniqueId val="{00000392-B6C6-4225-8333-82C6368D3EFF}"/>
                </c:ext>
              </c:extLst>
            </c:dLbl>
            <c:dLbl>
              <c:idx val="143"/>
              <c:delete val="1"/>
              <c:extLst>
                <c:ext xmlns:c15="http://schemas.microsoft.com/office/drawing/2012/chart" uri="{CE6537A1-D6FC-4f65-9D91-7224C49458BB}"/>
                <c:ext xmlns:c16="http://schemas.microsoft.com/office/drawing/2014/chart" uri="{C3380CC4-5D6E-409C-BE32-E72D297353CC}">
                  <c16:uniqueId val="{00000393-B6C6-4225-8333-82C6368D3EFF}"/>
                </c:ext>
              </c:extLst>
            </c:dLbl>
            <c:dLbl>
              <c:idx val="144"/>
              <c:delete val="1"/>
              <c:extLst>
                <c:ext xmlns:c15="http://schemas.microsoft.com/office/drawing/2012/chart" uri="{CE6537A1-D6FC-4f65-9D91-7224C49458BB}"/>
                <c:ext xmlns:c16="http://schemas.microsoft.com/office/drawing/2014/chart" uri="{C3380CC4-5D6E-409C-BE32-E72D297353CC}">
                  <c16:uniqueId val="{00000394-B6C6-4225-8333-82C6368D3EFF}"/>
                </c:ext>
              </c:extLst>
            </c:dLbl>
            <c:dLbl>
              <c:idx val="145"/>
              <c:delete val="1"/>
              <c:extLst>
                <c:ext xmlns:c15="http://schemas.microsoft.com/office/drawing/2012/chart" uri="{CE6537A1-D6FC-4f65-9D91-7224C49458BB}"/>
                <c:ext xmlns:c16="http://schemas.microsoft.com/office/drawing/2014/chart" uri="{C3380CC4-5D6E-409C-BE32-E72D297353CC}">
                  <c16:uniqueId val="{00000395-B6C6-4225-8333-82C6368D3EFF}"/>
                </c:ext>
              </c:extLst>
            </c:dLbl>
            <c:dLbl>
              <c:idx val="146"/>
              <c:delete val="1"/>
              <c:extLst>
                <c:ext xmlns:c15="http://schemas.microsoft.com/office/drawing/2012/chart" uri="{CE6537A1-D6FC-4f65-9D91-7224C49458BB}"/>
                <c:ext xmlns:c16="http://schemas.microsoft.com/office/drawing/2014/chart" uri="{C3380CC4-5D6E-409C-BE32-E72D297353CC}">
                  <c16:uniqueId val="{00000396-B6C6-4225-8333-82C6368D3EFF}"/>
                </c:ext>
              </c:extLst>
            </c:dLbl>
            <c:dLbl>
              <c:idx val="147"/>
              <c:delete val="1"/>
              <c:extLst>
                <c:ext xmlns:c15="http://schemas.microsoft.com/office/drawing/2012/chart" uri="{CE6537A1-D6FC-4f65-9D91-7224C49458BB}"/>
                <c:ext xmlns:c16="http://schemas.microsoft.com/office/drawing/2014/chart" uri="{C3380CC4-5D6E-409C-BE32-E72D297353CC}">
                  <c16:uniqueId val="{00000397-B6C6-4225-8333-82C6368D3EFF}"/>
                </c:ext>
              </c:extLst>
            </c:dLbl>
            <c:dLbl>
              <c:idx val="148"/>
              <c:delete val="1"/>
              <c:extLst>
                <c:ext xmlns:c15="http://schemas.microsoft.com/office/drawing/2012/chart" uri="{CE6537A1-D6FC-4f65-9D91-7224C49458BB}"/>
                <c:ext xmlns:c16="http://schemas.microsoft.com/office/drawing/2014/chart" uri="{C3380CC4-5D6E-409C-BE32-E72D297353CC}">
                  <c16:uniqueId val="{00000398-B6C6-4225-8333-82C6368D3EFF}"/>
                </c:ext>
              </c:extLst>
            </c:dLbl>
            <c:dLbl>
              <c:idx val="149"/>
              <c:delete val="1"/>
              <c:extLst>
                <c:ext xmlns:c15="http://schemas.microsoft.com/office/drawing/2012/chart" uri="{CE6537A1-D6FC-4f65-9D91-7224C49458BB}"/>
                <c:ext xmlns:c16="http://schemas.microsoft.com/office/drawing/2014/chart" uri="{C3380CC4-5D6E-409C-BE32-E72D297353CC}">
                  <c16:uniqueId val="{00000399-B6C6-4225-8333-82C6368D3EFF}"/>
                </c:ext>
              </c:extLst>
            </c:dLbl>
            <c:dLbl>
              <c:idx val="150"/>
              <c:delete val="1"/>
              <c:extLst>
                <c:ext xmlns:c15="http://schemas.microsoft.com/office/drawing/2012/chart" uri="{CE6537A1-D6FC-4f65-9D91-7224C49458BB}"/>
                <c:ext xmlns:c16="http://schemas.microsoft.com/office/drawing/2014/chart" uri="{C3380CC4-5D6E-409C-BE32-E72D297353CC}">
                  <c16:uniqueId val="{0000039A-B6C6-4225-8333-82C6368D3EFF}"/>
                </c:ext>
              </c:extLst>
            </c:dLbl>
            <c:dLbl>
              <c:idx val="151"/>
              <c:delete val="1"/>
              <c:extLst>
                <c:ext xmlns:c15="http://schemas.microsoft.com/office/drawing/2012/chart" uri="{CE6537A1-D6FC-4f65-9D91-7224C49458BB}"/>
                <c:ext xmlns:c16="http://schemas.microsoft.com/office/drawing/2014/chart" uri="{C3380CC4-5D6E-409C-BE32-E72D297353CC}">
                  <c16:uniqueId val="{0000039B-B6C6-4225-8333-82C6368D3EFF}"/>
                </c:ext>
              </c:extLst>
            </c:dLbl>
            <c:dLbl>
              <c:idx val="152"/>
              <c:delete val="1"/>
              <c:extLst>
                <c:ext xmlns:c15="http://schemas.microsoft.com/office/drawing/2012/chart" uri="{CE6537A1-D6FC-4f65-9D91-7224C49458BB}"/>
                <c:ext xmlns:c16="http://schemas.microsoft.com/office/drawing/2014/chart" uri="{C3380CC4-5D6E-409C-BE32-E72D297353CC}">
                  <c16:uniqueId val="{0000039C-B6C6-4225-8333-82C6368D3EFF}"/>
                </c:ext>
              </c:extLst>
            </c:dLbl>
            <c:dLbl>
              <c:idx val="153"/>
              <c:delete val="1"/>
              <c:extLst>
                <c:ext xmlns:c15="http://schemas.microsoft.com/office/drawing/2012/chart" uri="{CE6537A1-D6FC-4f65-9D91-7224C49458BB}"/>
                <c:ext xmlns:c16="http://schemas.microsoft.com/office/drawing/2014/chart" uri="{C3380CC4-5D6E-409C-BE32-E72D297353CC}">
                  <c16:uniqueId val="{0000039D-B6C6-4225-8333-82C6368D3EFF}"/>
                </c:ext>
              </c:extLst>
            </c:dLbl>
            <c:dLbl>
              <c:idx val="154"/>
              <c:delete val="1"/>
              <c:extLst>
                <c:ext xmlns:c15="http://schemas.microsoft.com/office/drawing/2012/chart" uri="{CE6537A1-D6FC-4f65-9D91-7224C49458BB}"/>
                <c:ext xmlns:c16="http://schemas.microsoft.com/office/drawing/2014/chart" uri="{C3380CC4-5D6E-409C-BE32-E72D297353CC}">
                  <c16:uniqueId val="{0000039E-B6C6-4225-8333-82C6368D3EFF}"/>
                </c:ext>
              </c:extLst>
            </c:dLbl>
            <c:dLbl>
              <c:idx val="155"/>
              <c:delete val="1"/>
              <c:extLst>
                <c:ext xmlns:c15="http://schemas.microsoft.com/office/drawing/2012/chart" uri="{CE6537A1-D6FC-4f65-9D91-7224C49458BB}"/>
                <c:ext xmlns:c16="http://schemas.microsoft.com/office/drawing/2014/chart" uri="{C3380CC4-5D6E-409C-BE32-E72D297353CC}">
                  <c16:uniqueId val="{0000039F-B6C6-4225-8333-82C6368D3EFF}"/>
                </c:ext>
              </c:extLst>
            </c:dLbl>
            <c:dLbl>
              <c:idx val="156"/>
              <c:delete val="1"/>
              <c:extLst>
                <c:ext xmlns:c15="http://schemas.microsoft.com/office/drawing/2012/chart" uri="{CE6537A1-D6FC-4f65-9D91-7224C49458BB}">
                  <c15:layout>
                    <c:manualLayout>
                      <c:w val="0.12351748432167237"/>
                      <c:h val="0.10656541666666666"/>
                    </c:manualLayout>
                  </c15:layout>
                </c:ext>
                <c:ext xmlns:c16="http://schemas.microsoft.com/office/drawing/2014/chart" uri="{C3380CC4-5D6E-409C-BE32-E72D297353CC}">
                  <c16:uniqueId val="{000003A0-B6C6-4225-8333-82C6368D3EFF}"/>
                </c:ext>
              </c:extLst>
            </c:dLbl>
            <c:dLbl>
              <c:idx val="157"/>
              <c:delete val="1"/>
              <c:extLst>
                <c:ext xmlns:c15="http://schemas.microsoft.com/office/drawing/2012/chart" uri="{CE6537A1-D6FC-4f65-9D91-7224C49458BB}"/>
                <c:ext xmlns:c16="http://schemas.microsoft.com/office/drawing/2014/chart" uri="{C3380CC4-5D6E-409C-BE32-E72D297353CC}">
                  <c16:uniqueId val="{000003A1-B6C6-4225-8333-82C6368D3EFF}"/>
                </c:ext>
              </c:extLst>
            </c:dLbl>
            <c:dLbl>
              <c:idx val="158"/>
              <c:delete val="1"/>
              <c:extLst>
                <c:ext xmlns:c15="http://schemas.microsoft.com/office/drawing/2012/chart" uri="{CE6537A1-D6FC-4f65-9D91-7224C49458BB}"/>
                <c:ext xmlns:c16="http://schemas.microsoft.com/office/drawing/2014/chart" uri="{C3380CC4-5D6E-409C-BE32-E72D297353CC}">
                  <c16:uniqueId val="{000003A2-B6C6-4225-8333-82C6368D3EFF}"/>
                </c:ext>
              </c:extLst>
            </c:dLbl>
            <c:dLbl>
              <c:idx val="159"/>
              <c:delete val="1"/>
              <c:extLst>
                <c:ext xmlns:c15="http://schemas.microsoft.com/office/drawing/2012/chart" uri="{CE6537A1-D6FC-4f65-9D91-7224C49458BB}"/>
                <c:ext xmlns:c16="http://schemas.microsoft.com/office/drawing/2014/chart" uri="{C3380CC4-5D6E-409C-BE32-E72D297353CC}">
                  <c16:uniqueId val="{000003A3-B6C6-4225-8333-82C6368D3EFF}"/>
                </c:ext>
              </c:extLst>
            </c:dLbl>
            <c:dLbl>
              <c:idx val="160"/>
              <c:delete val="1"/>
              <c:extLst>
                <c:ext xmlns:c15="http://schemas.microsoft.com/office/drawing/2012/chart" uri="{CE6537A1-D6FC-4f65-9D91-7224C49458BB}"/>
                <c:ext xmlns:c16="http://schemas.microsoft.com/office/drawing/2014/chart" uri="{C3380CC4-5D6E-409C-BE32-E72D297353CC}">
                  <c16:uniqueId val="{000003A4-B6C6-4225-8333-82C6368D3EFF}"/>
                </c:ext>
              </c:extLst>
            </c:dLbl>
            <c:dLbl>
              <c:idx val="161"/>
              <c:delete val="1"/>
              <c:extLst>
                <c:ext xmlns:c15="http://schemas.microsoft.com/office/drawing/2012/chart" uri="{CE6537A1-D6FC-4f65-9D91-7224C49458BB}"/>
                <c:ext xmlns:c16="http://schemas.microsoft.com/office/drawing/2014/chart" uri="{C3380CC4-5D6E-409C-BE32-E72D297353CC}">
                  <c16:uniqueId val="{000003A5-B6C6-4225-8333-82C6368D3EFF}"/>
                </c:ext>
              </c:extLst>
            </c:dLbl>
            <c:dLbl>
              <c:idx val="162"/>
              <c:delete val="1"/>
              <c:extLst>
                <c:ext xmlns:c15="http://schemas.microsoft.com/office/drawing/2012/chart" uri="{CE6537A1-D6FC-4f65-9D91-7224C49458BB}"/>
                <c:ext xmlns:c16="http://schemas.microsoft.com/office/drawing/2014/chart" uri="{C3380CC4-5D6E-409C-BE32-E72D297353CC}">
                  <c16:uniqueId val="{000003A6-B6C6-4225-8333-82C6368D3EFF}"/>
                </c:ext>
              </c:extLst>
            </c:dLbl>
            <c:dLbl>
              <c:idx val="163"/>
              <c:delete val="1"/>
              <c:extLst>
                <c:ext xmlns:c15="http://schemas.microsoft.com/office/drawing/2012/chart" uri="{CE6537A1-D6FC-4f65-9D91-7224C49458BB}"/>
                <c:ext xmlns:c16="http://schemas.microsoft.com/office/drawing/2014/chart" uri="{C3380CC4-5D6E-409C-BE32-E72D297353CC}">
                  <c16:uniqueId val="{000003A7-B6C6-4225-8333-82C6368D3EFF}"/>
                </c:ext>
              </c:extLst>
            </c:dLbl>
            <c:dLbl>
              <c:idx val="164"/>
              <c:delete val="1"/>
              <c:extLst>
                <c:ext xmlns:c15="http://schemas.microsoft.com/office/drawing/2012/chart" uri="{CE6537A1-D6FC-4f65-9D91-7224C49458BB}"/>
                <c:ext xmlns:c16="http://schemas.microsoft.com/office/drawing/2014/chart" uri="{C3380CC4-5D6E-409C-BE32-E72D297353CC}">
                  <c16:uniqueId val="{000003A8-B6C6-4225-8333-82C6368D3EFF}"/>
                </c:ext>
              </c:extLst>
            </c:dLbl>
            <c:dLbl>
              <c:idx val="165"/>
              <c:delete val="1"/>
              <c:extLst>
                <c:ext xmlns:c15="http://schemas.microsoft.com/office/drawing/2012/chart" uri="{CE6537A1-D6FC-4f65-9D91-7224C49458BB}"/>
                <c:ext xmlns:c16="http://schemas.microsoft.com/office/drawing/2014/chart" uri="{C3380CC4-5D6E-409C-BE32-E72D297353CC}">
                  <c16:uniqueId val="{000003A9-B6C6-4225-8333-82C6368D3EFF}"/>
                </c:ext>
              </c:extLst>
            </c:dLbl>
            <c:dLbl>
              <c:idx val="166"/>
              <c:delete val="1"/>
              <c:extLst>
                <c:ext xmlns:c15="http://schemas.microsoft.com/office/drawing/2012/chart" uri="{CE6537A1-D6FC-4f65-9D91-7224C49458BB}"/>
                <c:ext xmlns:c16="http://schemas.microsoft.com/office/drawing/2014/chart" uri="{C3380CC4-5D6E-409C-BE32-E72D297353CC}">
                  <c16:uniqueId val="{000003AA-B6C6-4225-8333-82C6368D3EFF}"/>
                </c:ext>
              </c:extLst>
            </c:dLbl>
            <c:dLbl>
              <c:idx val="167"/>
              <c:delete val="1"/>
              <c:extLst>
                <c:ext xmlns:c15="http://schemas.microsoft.com/office/drawing/2012/chart" uri="{CE6537A1-D6FC-4f65-9D91-7224C49458BB}"/>
                <c:ext xmlns:c16="http://schemas.microsoft.com/office/drawing/2014/chart" uri="{C3380CC4-5D6E-409C-BE32-E72D297353CC}">
                  <c16:uniqueId val="{000003AB-B6C6-4225-8333-82C6368D3EFF}"/>
                </c:ext>
              </c:extLst>
            </c:dLbl>
            <c:dLbl>
              <c:idx val="168"/>
              <c:delete val="1"/>
              <c:extLst>
                <c:ext xmlns:c15="http://schemas.microsoft.com/office/drawing/2012/chart" uri="{CE6537A1-D6FC-4f65-9D91-7224C49458BB}"/>
                <c:ext xmlns:c16="http://schemas.microsoft.com/office/drawing/2014/chart" uri="{C3380CC4-5D6E-409C-BE32-E72D297353CC}">
                  <c16:uniqueId val="{000003AC-B6C6-4225-8333-82C6368D3EFF}"/>
                </c:ext>
              </c:extLst>
            </c:dLbl>
            <c:dLbl>
              <c:idx val="169"/>
              <c:delete val="1"/>
              <c:extLst>
                <c:ext xmlns:c15="http://schemas.microsoft.com/office/drawing/2012/chart" uri="{CE6537A1-D6FC-4f65-9D91-7224C49458BB}"/>
                <c:ext xmlns:c16="http://schemas.microsoft.com/office/drawing/2014/chart" uri="{C3380CC4-5D6E-409C-BE32-E72D297353CC}">
                  <c16:uniqueId val="{000003AD-B6C6-4225-8333-82C6368D3EFF}"/>
                </c:ext>
              </c:extLst>
            </c:dLbl>
            <c:dLbl>
              <c:idx val="170"/>
              <c:delete val="1"/>
              <c:extLst>
                <c:ext xmlns:c15="http://schemas.microsoft.com/office/drawing/2012/chart" uri="{CE6537A1-D6FC-4f65-9D91-7224C49458BB}"/>
                <c:ext xmlns:c16="http://schemas.microsoft.com/office/drawing/2014/chart" uri="{C3380CC4-5D6E-409C-BE32-E72D297353CC}">
                  <c16:uniqueId val="{000003AE-B6C6-4225-8333-82C6368D3EFF}"/>
                </c:ext>
              </c:extLst>
            </c:dLbl>
            <c:dLbl>
              <c:idx val="171"/>
              <c:delete val="1"/>
              <c:extLst>
                <c:ext xmlns:c15="http://schemas.microsoft.com/office/drawing/2012/chart" uri="{CE6537A1-D6FC-4f65-9D91-7224C49458BB}"/>
                <c:ext xmlns:c16="http://schemas.microsoft.com/office/drawing/2014/chart" uri="{C3380CC4-5D6E-409C-BE32-E72D297353CC}">
                  <c16:uniqueId val="{000003AF-B6C6-4225-8333-82C6368D3EFF}"/>
                </c:ext>
              </c:extLst>
            </c:dLbl>
            <c:dLbl>
              <c:idx val="172"/>
              <c:delete val="1"/>
              <c:extLst>
                <c:ext xmlns:c15="http://schemas.microsoft.com/office/drawing/2012/chart" uri="{CE6537A1-D6FC-4f65-9D91-7224C49458BB}"/>
                <c:ext xmlns:c16="http://schemas.microsoft.com/office/drawing/2014/chart" uri="{C3380CC4-5D6E-409C-BE32-E72D297353CC}">
                  <c16:uniqueId val="{000003B0-B6C6-4225-8333-82C6368D3EFF}"/>
                </c:ext>
              </c:extLst>
            </c:dLbl>
            <c:dLbl>
              <c:idx val="173"/>
              <c:delete val="1"/>
              <c:extLst>
                <c:ext xmlns:c15="http://schemas.microsoft.com/office/drawing/2012/chart" uri="{CE6537A1-D6FC-4f65-9D91-7224C49458BB}"/>
                <c:ext xmlns:c16="http://schemas.microsoft.com/office/drawing/2014/chart" uri="{C3380CC4-5D6E-409C-BE32-E72D297353CC}">
                  <c16:uniqueId val="{000003B1-B6C6-4225-8333-82C6368D3EFF}"/>
                </c:ext>
              </c:extLst>
            </c:dLbl>
            <c:dLbl>
              <c:idx val="174"/>
              <c:delete val="1"/>
              <c:extLst>
                <c:ext xmlns:c15="http://schemas.microsoft.com/office/drawing/2012/chart" uri="{CE6537A1-D6FC-4f65-9D91-7224C49458BB}"/>
                <c:ext xmlns:c16="http://schemas.microsoft.com/office/drawing/2014/chart" uri="{C3380CC4-5D6E-409C-BE32-E72D297353CC}">
                  <c16:uniqueId val="{000003B2-B6C6-4225-8333-82C6368D3EFF}"/>
                </c:ext>
              </c:extLst>
            </c:dLbl>
            <c:dLbl>
              <c:idx val="175"/>
              <c:delete val="1"/>
              <c:extLst>
                <c:ext xmlns:c15="http://schemas.microsoft.com/office/drawing/2012/chart" uri="{CE6537A1-D6FC-4f65-9D91-7224C49458BB}"/>
                <c:ext xmlns:c16="http://schemas.microsoft.com/office/drawing/2014/chart" uri="{C3380CC4-5D6E-409C-BE32-E72D297353CC}">
                  <c16:uniqueId val="{000003B3-B6C6-4225-8333-82C6368D3EFF}"/>
                </c:ext>
              </c:extLst>
            </c:dLbl>
            <c:dLbl>
              <c:idx val="176"/>
              <c:delete val="1"/>
              <c:extLst>
                <c:ext xmlns:c15="http://schemas.microsoft.com/office/drawing/2012/chart" uri="{CE6537A1-D6FC-4f65-9D91-7224C49458BB}"/>
                <c:ext xmlns:c16="http://schemas.microsoft.com/office/drawing/2014/chart" uri="{C3380CC4-5D6E-409C-BE32-E72D297353CC}">
                  <c16:uniqueId val="{000003B4-B6C6-4225-8333-82C6368D3EFF}"/>
                </c:ext>
              </c:extLst>
            </c:dLbl>
            <c:dLbl>
              <c:idx val="177"/>
              <c:delete val="1"/>
              <c:extLst>
                <c:ext xmlns:c15="http://schemas.microsoft.com/office/drawing/2012/chart" uri="{CE6537A1-D6FC-4f65-9D91-7224C49458BB}"/>
                <c:ext xmlns:c16="http://schemas.microsoft.com/office/drawing/2014/chart" uri="{C3380CC4-5D6E-409C-BE32-E72D297353CC}">
                  <c16:uniqueId val="{000003B5-B6C6-4225-8333-82C6368D3EFF}"/>
                </c:ext>
              </c:extLst>
            </c:dLbl>
            <c:dLbl>
              <c:idx val="178"/>
              <c:delete val="1"/>
              <c:extLst>
                <c:ext xmlns:c15="http://schemas.microsoft.com/office/drawing/2012/chart" uri="{CE6537A1-D6FC-4f65-9D91-7224C49458BB}"/>
                <c:ext xmlns:c16="http://schemas.microsoft.com/office/drawing/2014/chart" uri="{C3380CC4-5D6E-409C-BE32-E72D297353CC}">
                  <c16:uniqueId val="{000003B6-B6C6-4225-8333-82C6368D3EFF}"/>
                </c:ext>
              </c:extLst>
            </c:dLbl>
            <c:dLbl>
              <c:idx val="179"/>
              <c:delete val="1"/>
              <c:extLst>
                <c:ext xmlns:c15="http://schemas.microsoft.com/office/drawing/2012/chart" uri="{CE6537A1-D6FC-4f65-9D91-7224C49458BB}"/>
                <c:ext xmlns:c16="http://schemas.microsoft.com/office/drawing/2014/chart" uri="{C3380CC4-5D6E-409C-BE32-E72D297353CC}">
                  <c16:uniqueId val="{000003B7-B6C6-4225-8333-82C6368D3EFF}"/>
                </c:ext>
              </c:extLst>
            </c:dLbl>
            <c:dLbl>
              <c:idx val="180"/>
              <c:delete val="1"/>
              <c:extLst>
                <c:ext xmlns:c15="http://schemas.microsoft.com/office/drawing/2012/chart" uri="{CE6537A1-D6FC-4f65-9D91-7224C49458BB}"/>
                <c:ext xmlns:c16="http://schemas.microsoft.com/office/drawing/2014/chart" uri="{C3380CC4-5D6E-409C-BE32-E72D297353CC}">
                  <c16:uniqueId val="{000003B8-B6C6-4225-8333-82C6368D3EFF}"/>
                </c:ext>
              </c:extLst>
            </c:dLbl>
            <c:dLbl>
              <c:idx val="181"/>
              <c:delete val="1"/>
              <c:extLst>
                <c:ext xmlns:c15="http://schemas.microsoft.com/office/drawing/2012/chart" uri="{CE6537A1-D6FC-4f65-9D91-7224C49458BB}"/>
                <c:ext xmlns:c16="http://schemas.microsoft.com/office/drawing/2014/chart" uri="{C3380CC4-5D6E-409C-BE32-E72D297353CC}">
                  <c16:uniqueId val="{000003B9-B6C6-4225-8333-82C6368D3EFF}"/>
                </c:ext>
              </c:extLst>
            </c:dLbl>
            <c:dLbl>
              <c:idx val="182"/>
              <c:delete val="1"/>
              <c:extLst>
                <c:ext xmlns:c15="http://schemas.microsoft.com/office/drawing/2012/chart" uri="{CE6537A1-D6FC-4f65-9D91-7224C49458BB}"/>
                <c:ext xmlns:c16="http://schemas.microsoft.com/office/drawing/2014/chart" uri="{C3380CC4-5D6E-409C-BE32-E72D297353CC}">
                  <c16:uniqueId val="{000003BA-B6C6-4225-8333-82C6368D3EFF}"/>
                </c:ext>
              </c:extLst>
            </c:dLbl>
            <c:dLbl>
              <c:idx val="183"/>
              <c:delete val="1"/>
              <c:extLst>
                <c:ext xmlns:c15="http://schemas.microsoft.com/office/drawing/2012/chart" uri="{CE6537A1-D6FC-4f65-9D91-7224C49458BB}"/>
                <c:ext xmlns:c16="http://schemas.microsoft.com/office/drawing/2014/chart" uri="{C3380CC4-5D6E-409C-BE32-E72D297353CC}">
                  <c16:uniqueId val="{000003BB-B6C6-4225-8333-82C6368D3EFF}"/>
                </c:ext>
              </c:extLst>
            </c:dLbl>
            <c:dLbl>
              <c:idx val="184"/>
              <c:delete val="1"/>
              <c:extLst>
                <c:ext xmlns:c15="http://schemas.microsoft.com/office/drawing/2012/chart" uri="{CE6537A1-D6FC-4f65-9D91-7224C49458BB}"/>
                <c:ext xmlns:c16="http://schemas.microsoft.com/office/drawing/2014/chart" uri="{C3380CC4-5D6E-409C-BE32-E72D297353CC}">
                  <c16:uniqueId val="{000003BC-B6C6-4225-8333-82C6368D3EFF}"/>
                </c:ext>
              </c:extLst>
            </c:dLbl>
            <c:dLbl>
              <c:idx val="185"/>
              <c:delete val="1"/>
              <c:extLst>
                <c:ext xmlns:c15="http://schemas.microsoft.com/office/drawing/2012/chart" uri="{CE6537A1-D6FC-4f65-9D91-7224C49458BB}"/>
                <c:ext xmlns:c16="http://schemas.microsoft.com/office/drawing/2014/chart" uri="{C3380CC4-5D6E-409C-BE32-E72D297353CC}">
                  <c16:uniqueId val="{000003C1-B6C6-4225-8333-82C6368D3EFF}"/>
                </c:ext>
              </c:extLst>
            </c:dLbl>
            <c:dLbl>
              <c:idx val="186"/>
              <c:delete val="1"/>
              <c:extLst>
                <c:ext xmlns:c15="http://schemas.microsoft.com/office/drawing/2012/chart" uri="{CE6537A1-D6FC-4f65-9D91-7224C49458BB}"/>
                <c:ext xmlns:c16="http://schemas.microsoft.com/office/drawing/2014/chart" uri="{C3380CC4-5D6E-409C-BE32-E72D297353CC}">
                  <c16:uniqueId val="{00000003-3B8D-459E-A633-C797467E40A8}"/>
                </c:ext>
              </c:extLst>
            </c:dLbl>
            <c:dLbl>
              <c:idx val="187"/>
              <c:delete val="1"/>
              <c:extLst>
                <c:ext xmlns:c15="http://schemas.microsoft.com/office/drawing/2012/chart" uri="{CE6537A1-D6FC-4f65-9D91-7224C49458BB}"/>
                <c:ext xmlns:c16="http://schemas.microsoft.com/office/drawing/2014/chart" uri="{C3380CC4-5D6E-409C-BE32-E72D297353CC}">
                  <c16:uniqueId val="{00000003-403D-4C6C-9CCA-9D6B03C93597}"/>
                </c:ext>
              </c:extLst>
            </c:dLbl>
            <c:dLbl>
              <c:idx val="188"/>
              <c:delete val="1"/>
              <c:extLst>
                <c:ext xmlns:c15="http://schemas.microsoft.com/office/drawing/2012/chart" uri="{CE6537A1-D6FC-4f65-9D91-7224C49458BB}"/>
                <c:ext xmlns:c16="http://schemas.microsoft.com/office/drawing/2014/chart" uri="{C3380CC4-5D6E-409C-BE32-E72D297353CC}">
                  <c16:uniqueId val="{00000003-604D-47A7-9F04-4F8F8CFB375F}"/>
                </c:ext>
              </c:extLst>
            </c:dLbl>
            <c:dLbl>
              <c:idx val="189"/>
              <c:delete val="1"/>
              <c:extLst>
                <c:ext xmlns:c15="http://schemas.microsoft.com/office/drawing/2012/chart" uri="{CE6537A1-D6FC-4f65-9D91-7224C49458BB}"/>
                <c:ext xmlns:c16="http://schemas.microsoft.com/office/drawing/2014/chart" uri="{C3380CC4-5D6E-409C-BE32-E72D297353CC}">
                  <c16:uniqueId val="{00000003-B53C-4EF5-9DCF-2B685D95159E}"/>
                </c:ext>
              </c:extLst>
            </c:dLbl>
            <c:dLbl>
              <c:idx val="190"/>
              <c:delete val="1"/>
              <c:extLst>
                <c:ext xmlns:c15="http://schemas.microsoft.com/office/drawing/2012/chart" uri="{CE6537A1-D6FC-4f65-9D91-7224C49458BB}"/>
                <c:ext xmlns:c16="http://schemas.microsoft.com/office/drawing/2014/chart" uri="{C3380CC4-5D6E-409C-BE32-E72D297353CC}">
                  <c16:uniqueId val="{00000003-C214-484D-850C-AE5BD2AF464C}"/>
                </c:ext>
              </c:extLst>
            </c:dLbl>
            <c:dLbl>
              <c:idx val="191"/>
              <c:delete val="1"/>
              <c:extLst>
                <c:ext xmlns:c15="http://schemas.microsoft.com/office/drawing/2012/chart" uri="{CE6537A1-D6FC-4f65-9D91-7224C49458BB}"/>
                <c:ext xmlns:c16="http://schemas.microsoft.com/office/drawing/2014/chart" uri="{C3380CC4-5D6E-409C-BE32-E72D297353CC}">
                  <c16:uniqueId val="{00000003-C25B-47B9-A370-29392F17C5D3}"/>
                </c:ext>
              </c:extLst>
            </c:dLbl>
            <c:dLbl>
              <c:idx val="192"/>
              <c:layout>
                <c:manualLayout>
                  <c:x val="-1.9402777777777779E-2"/>
                  <c:y val="-6.70277777777777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9A-4419-A1F2-A542AED7461F}"/>
                </c:ext>
              </c:extLst>
            </c:dLbl>
            <c:spPr>
              <a:noFill/>
              <a:ln>
                <a:noFill/>
              </a:ln>
              <a:effectLst/>
            </c:spPr>
            <c:txPr>
              <a:bodyPr rot="0" spcFirstLastPara="1" vertOverflow="ellipsis" vert="horz" wrap="square" lIns="38100" tIns="19050" rIns="38100" bIns="19050" anchor="ctr" anchorCtr="1">
                <a:spAutoFit/>
              </a:bodyPr>
              <a:lstStyle/>
              <a:p>
                <a:pPr>
                  <a:defRPr sz="2000" b="1" i="0" u="sng"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'Official - RIVM (2)'!$C$4:$C$236</c15:sqref>
                  </c15:fullRef>
                </c:ext>
              </c:extLst>
              <c:f>'Official - RIVM (2)'!$C$4:$C$196</c:f>
              <c:numCache>
                <c:formatCode>m/d/yyyy</c:formatCode>
                <c:ptCount val="19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numCache>
            </c:numRef>
          </c:cat>
          <c:val>
            <c:numRef>
              <c:extLst>
                <c:ext xmlns:c15="http://schemas.microsoft.com/office/drawing/2012/chart" uri="{02D57815-91ED-43cb-92C2-25804820EDAC}">
                  <c15:fullRef>
                    <c15:sqref>'Official - RIVM (2)'!$R$4:$R$236</c15:sqref>
                  </c15:fullRef>
                </c:ext>
              </c:extLst>
              <c:f>'Official - RIVM (2)'!$R$4:$R$196</c:f>
              <c:numCache>
                <c:formatCode>#,##0</c:formatCode>
                <c:ptCount val="19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86</c:v>
                </c:pt>
                <c:pt idx="15">
                  <c:v>115</c:v>
                </c:pt>
                <c:pt idx="16">
                  <c:v>136</c:v>
                </c:pt>
                <c:pt idx="17">
                  <c:v>162</c:v>
                </c:pt>
                <c:pt idx="18">
                  <c:v>205</c:v>
                </c:pt>
                <c:pt idx="19">
                  <c:v>314</c:v>
                </c:pt>
                <c:pt idx="20">
                  <c:v>408</c:v>
                </c:pt>
                <c:pt idx="21">
                  <c:v>489</c:v>
                </c:pt>
                <c:pt idx="22">
                  <c:v>643</c:v>
                </c:pt>
                <c:pt idx="23">
                  <c:v>836</c:v>
                </c:pt>
                <c:pt idx="24">
                  <c:v>988</c:v>
                </c:pt>
                <c:pt idx="25">
                  <c:v>1230</c:v>
                </c:pt>
                <c:pt idx="26">
                  <c:v>1495</c:v>
                </c:pt>
                <c:pt idx="27">
                  <c:v>1836</c:v>
                </c:pt>
                <c:pt idx="28">
                  <c:v>2151</c:v>
                </c:pt>
                <c:pt idx="29">
                  <c:v>2500</c:v>
                </c:pt>
                <c:pt idx="30">
                  <c:v>2954</c:v>
                </c:pt>
                <c:pt idx="31">
                  <c:v>3483</c:v>
                </c:pt>
                <c:pt idx="32">
                  <c:v>3990</c:v>
                </c:pt>
                <c:pt idx="33">
                  <c:v>4712</c:v>
                </c:pt>
                <c:pt idx="34">
                  <c:v>5159</c:v>
                </c:pt>
                <c:pt idx="35">
                  <c:v>5784</c:v>
                </c:pt>
                <c:pt idx="36">
                  <c:v>6286</c:v>
                </c:pt>
                <c:pt idx="37">
                  <c:v>6622</c:v>
                </c:pt>
                <c:pt idx="38">
                  <c:v>6875</c:v>
                </c:pt>
                <c:pt idx="39">
                  <c:v>7135</c:v>
                </c:pt>
                <c:pt idx="40">
                  <c:v>7427</c:v>
                </c:pt>
                <c:pt idx="41">
                  <c:v>7735</c:v>
                </c:pt>
                <c:pt idx="42">
                  <c:v>7972</c:v>
                </c:pt>
                <c:pt idx="43">
                  <c:v>8197</c:v>
                </c:pt>
                <c:pt idx="44">
                  <c:v>8386</c:v>
                </c:pt>
                <c:pt idx="45">
                  <c:v>8582</c:v>
                </c:pt>
                <c:pt idx="46">
                  <c:v>8729</c:v>
                </c:pt>
                <c:pt idx="47">
                  <c:v>8939</c:v>
                </c:pt>
                <c:pt idx="48">
                  <c:v>9127</c:v>
                </c:pt>
                <c:pt idx="49">
                  <c:v>9309</c:v>
                </c:pt>
                <c:pt idx="50">
                  <c:v>9465</c:v>
                </c:pt>
                <c:pt idx="51">
                  <c:v>9594</c:v>
                </c:pt>
                <c:pt idx="52">
                  <c:v>9704</c:v>
                </c:pt>
                <c:pt idx="53">
                  <c:v>9779</c:v>
                </c:pt>
                <c:pt idx="54">
                  <c:v>9897</c:v>
                </c:pt>
                <c:pt idx="55">
                  <c:v>10021</c:v>
                </c:pt>
                <c:pt idx="56">
                  <c:v>10158</c:v>
                </c:pt>
                <c:pt idx="57">
                  <c:v>10281</c:v>
                </c:pt>
                <c:pt idx="58">
                  <c:v>10381</c:v>
                </c:pt>
                <c:pt idx="59">
                  <c:v>10456</c:v>
                </c:pt>
                <c:pt idx="60">
                  <c:v>10521</c:v>
                </c:pt>
                <c:pt idx="61">
                  <c:v>10609</c:v>
                </c:pt>
                <c:pt idx="62">
                  <c:v>10685</c:v>
                </c:pt>
                <c:pt idx="63">
                  <c:v>10769</c:v>
                </c:pt>
                <c:pt idx="64">
                  <c:v>10854</c:v>
                </c:pt>
                <c:pt idx="65">
                  <c:v>10951</c:v>
                </c:pt>
                <c:pt idx="66">
                  <c:v>10995</c:v>
                </c:pt>
                <c:pt idx="67">
                  <c:v>11037</c:v>
                </c:pt>
                <c:pt idx="68">
                  <c:v>11126</c:v>
                </c:pt>
                <c:pt idx="69">
                  <c:v>11153</c:v>
                </c:pt>
                <c:pt idx="70">
                  <c:v>11192</c:v>
                </c:pt>
                <c:pt idx="71">
                  <c:v>11227</c:v>
                </c:pt>
                <c:pt idx="72">
                  <c:v>11285</c:v>
                </c:pt>
                <c:pt idx="73">
                  <c:v>11307</c:v>
                </c:pt>
                <c:pt idx="74">
                  <c:v>11343</c:v>
                </c:pt>
                <c:pt idx="75">
                  <c:v>11378</c:v>
                </c:pt>
                <c:pt idx="76">
                  <c:v>11430</c:v>
                </c:pt>
                <c:pt idx="77">
                  <c:v>11457</c:v>
                </c:pt>
                <c:pt idx="78">
                  <c:v>11492</c:v>
                </c:pt>
                <c:pt idx="79">
                  <c:v>11537</c:v>
                </c:pt>
                <c:pt idx="80">
                  <c:v>11552</c:v>
                </c:pt>
                <c:pt idx="81">
                  <c:v>11579</c:v>
                </c:pt>
                <c:pt idx="82">
                  <c:v>11613</c:v>
                </c:pt>
                <c:pt idx="83">
                  <c:v>11627</c:v>
                </c:pt>
                <c:pt idx="84">
                  <c:v>11640</c:v>
                </c:pt>
                <c:pt idx="85">
                  <c:v>11649</c:v>
                </c:pt>
                <c:pt idx="86">
                  <c:v>11659</c:v>
                </c:pt>
                <c:pt idx="87">
                  <c:v>11672</c:v>
                </c:pt>
                <c:pt idx="88">
                  <c:v>11680</c:v>
                </c:pt>
                <c:pt idx="89">
                  <c:v>11690</c:v>
                </c:pt>
                <c:pt idx="90">
                  <c:v>11697</c:v>
                </c:pt>
                <c:pt idx="91">
                  <c:v>11713</c:v>
                </c:pt>
                <c:pt idx="92">
                  <c:v>11722</c:v>
                </c:pt>
                <c:pt idx="93">
                  <c:v>11727</c:v>
                </c:pt>
                <c:pt idx="94">
                  <c:v>11735</c:v>
                </c:pt>
                <c:pt idx="95">
                  <c:v>11744</c:v>
                </c:pt>
                <c:pt idx="96">
                  <c:v>11750</c:v>
                </c:pt>
                <c:pt idx="97">
                  <c:v>11759</c:v>
                </c:pt>
                <c:pt idx="98">
                  <c:v>11771</c:v>
                </c:pt>
                <c:pt idx="99">
                  <c:v>11782</c:v>
                </c:pt>
                <c:pt idx="100">
                  <c:v>11785</c:v>
                </c:pt>
                <c:pt idx="101">
                  <c:v>11789</c:v>
                </c:pt>
                <c:pt idx="102">
                  <c:v>11794</c:v>
                </c:pt>
                <c:pt idx="103">
                  <c:v>11800</c:v>
                </c:pt>
                <c:pt idx="104">
                  <c:v>11805</c:v>
                </c:pt>
                <c:pt idx="105">
                  <c:v>11808</c:v>
                </c:pt>
                <c:pt idx="106">
                  <c:v>11813</c:v>
                </c:pt>
                <c:pt idx="107">
                  <c:v>11822</c:v>
                </c:pt>
                <c:pt idx="108">
                  <c:v>11828</c:v>
                </c:pt>
                <c:pt idx="109">
                  <c:v>11831</c:v>
                </c:pt>
                <c:pt idx="110">
                  <c:v>11834</c:v>
                </c:pt>
                <c:pt idx="111">
                  <c:v>11836</c:v>
                </c:pt>
                <c:pt idx="112">
                  <c:v>11835</c:v>
                </c:pt>
                <c:pt idx="113">
                  <c:v>11846</c:v>
                </c:pt>
                <c:pt idx="114">
                  <c:v>11846</c:v>
                </c:pt>
                <c:pt idx="115">
                  <c:v>11849</c:v>
                </c:pt>
                <c:pt idx="116">
                  <c:v>11851</c:v>
                </c:pt>
                <c:pt idx="117">
                  <c:v>11853</c:v>
                </c:pt>
                <c:pt idx="118">
                  <c:v>11859</c:v>
                </c:pt>
                <c:pt idx="119">
                  <c:v>11863</c:v>
                </c:pt>
                <c:pt idx="120">
                  <c:v>11868</c:v>
                </c:pt>
                <c:pt idx="121">
                  <c:v>11868</c:v>
                </c:pt>
                <c:pt idx="122">
                  <c:v>11871</c:v>
                </c:pt>
                <c:pt idx="123">
                  <c:v>11874</c:v>
                </c:pt>
                <c:pt idx="124">
                  <c:v>11877</c:v>
                </c:pt>
                <c:pt idx="125">
                  <c:v>11878</c:v>
                </c:pt>
                <c:pt idx="126">
                  <c:v>11878</c:v>
                </c:pt>
                <c:pt idx="127">
                  <c:v>11882</c:v>
                </c:pt>
                <c:pt idx="128">
                  <c:v>11883</c:v>
                </c:pt>
                <c:pt idx="129">
                  <c:v>11884</c:v>
                </c:pt>
                <c:pt idx="130">
                  <c:v>11884</c:v>
                </c:pt>
                <c:pt idx="131">
                  <c:v>11886</c:v>
                </c:pt>
                <c:pt idx="132">
                  <c:v>11889</c:v>
                </c:pt>
                <c:pt idx="133">
                  <c:v>11887</c:v>
                </c:pt>
                <c:pt idx="134">
                  <c:v>11888</c:v>
                </c:pt>
                <c:pt idx="135">
                  <c:v>11891</c:v>
                </c:pt>
                <c:pt idx="136">
                  <c:v>11893</c:v>
                </c:pt>
                <c:pt idx="137">
                  <c:v>11894</c:v>
                </c:pt>
                <c:pt idx="138">
                  <c:v>11892</c:v>
                </c:pt>
                <c:pt idx="139">
                  <c:v>11897</c:v>
                </c:pt>
                <c:pt idx="140">
                  <c:v>11898</c:v>
                </c:pt>
                <c:pt idx="141">
                  <c:v>11894</c:v>
                </c:pt>
                <c:pt idx="142">
                  <c:v>11895</c:v>
                </c:pt>
                <c:pt idx="143">
                  <c:v>11898</c:v>
                </c:pt>
                <c:pt idx="144">
                  <c:v>11900</c:v>
                </c:pt>
                <c:pt idx="145">
                  <c:v>11902</c:v>
                </c:pt>
                <c:pt idx="146">
                  <c:v>11902</c:v>
                </c:pt>
                <c:pt idx="147">
                  <c:v>11905</c:v>
                </c:pt>
                <c:pt idx="148">
                  <c:v>11904</c:v>
                </c:pt>
                <c:pt idx="149">
                  <c:v>11906</c:v>
                </c:pt>
                <c:pt idx="150">
                  <c:v>11908</c:v>
                </c:pt>
                <c:pt idx="151">
                  <c:v>11913</c:v>
                </c:pt>
                <c:pt idx="152">
                  <c:v>11919</c:v>
                </c:pt>
                <c:pt idx="153">
                  <c:v>11922</c:v>
                </c:pt>
                <c:pt idx="154">
                  <c:v>11927</c:v>
                </c:pt>
                <c:pt idx="155">
                  <c:v>11934</c:v>
                </c:pt>
                <c:pt idx="156">
                  <c:v>11937</c:v>
                </c:pt>
                <c:pt idx="157">
                  <c:v>11943</c:v>
                </c:pt>
                <c:pt idx="158">
                  <c:v>11949</c:v>
                </c:pt>
                <c:pt idx="159">
                  <c:v>11959</c:v>
                </c:pt>
                <c:pt idx="160">
                  <c:v>11964</c:v>
                </c:pt>
                <c:pt idx="161">
                  <c:v>11965</c:v>
                </c:pt>
                <c:pt idx="162">
                  <c:v>11969</c:v>
                </c:pt>
                <c:pt idx="163">
                  <c:v>11971</c:v>
                </c:pt>
                <c:pt idx="164">
                  <c:v>11978</c:v>
                </c:pt>
                <c:pt idx="165">
                  <c:v>11984</c:v>
                </c:pt>
                <c:pt idx="166">
                  <c:v>11994</c:v>
                </c:pt>
                <c:pt idx="167">
                  <c:v>12003</c:v>
                </c:pt>
                <c:pt idx="168">
                  <c:v>12009</c:v>
                </c:pt>
                <c:pt idx="169">
                  <c:v>12020</c:v>
                </c:pt>
                <c:pt idx="170">
                  <c:v>12027</c:v>
                </c:pt>
                <c:pt idx="171">
                  <c:v>12033</c:v>
                </c:pt>
                <c:pt idx="172">
                  <c:v>12038</c:v>
                </c:pt>
                <c:pt idx="173">
                  <c:v>12042</c:v>
                </c:pt>
                <c:pt idx="174">
                  <c:v>12060</c:v>
                </c:pt>
                <c:pt idx="175">
                  <c:v>12070</c:v>
                </c:pt>
                <c:pt idx="176">
                  <c:v>12088</c:v>
                </c:pt>
                <c:pt idx="177">
                  <c:v>12099</c:v>
                </c:pt>
                <c:pt idx="178">
                  <c:v>12107</c:v>
                </c:pt>
                <c:pt idx="179">
                  <c:v>12111</c:v>
                </c:pt>
                <c:pt idx="180">
                  <c:v>12126</c:v>
                </c:pt>
                <c:pt idx="181">
                  <c:v>12145</c:v>
                </c:pt>
                <c:pt idx="182">
                  <c:v>12152</c:v>
                </c:pt>
                <c:pt idx="183">
                  <c:v>12161</c:v>
                </c:pt>
                <c:pt idx="184">
                  <c:v>12163</c:v>
                </c:pt>
                <c:pt idx="185">
                  <c:v>12166</c:v>
                </c:pt>
                <c:pt idx="186">
                  <c:v>12177</c:v>
                </c:pt>
                <c:pt idx="187">
                  <c:v>12182</c:v>
                </c:pt>
                <c:pt idx="188">
                  <c:v>12188</c:v>
                </c:pt>
                <c:pt idx="189">
                  <c:v>12193</c:v>
                </c:pt>
                <c:pt idx="190">
                  <c:v>12200</c:v>
                </c:pt>
                <c:pt idx="191">
                  <c:v>12205</c:v>
                </c:pt>
                <c:pt idx="192">
                  <c:v>12210</c:v>
                </c:pt>
              </c:numCache>
            </c:numRef>
          </c:val>
          <c:smooth val="0"/>
          <c:extLst>
            <c:ext xmlns:c16="http://schemas.microsoft.com/office/drawing/2014/chart" uri="{C3380CC4-5D6E-409C-BE32-E72D297353CC}">
              <c16:uniqueId val="{000003BD-B6C6-4225-8333-82C6368D3EFF}"/>
            </c:ext>
          </c:extLst>
        </c:ser>
        <c:dLbls>
          <c:showLegendKey val="0"/>
          <c:showVal val="0"/>
          <c:showCatName val="0"/>
          <c:showSerName val="0"/>
          <c:showPercent val="0"/>
          <c:showBubbleSize val="0"/>
        </c:dLbls>
        <c:marker val="1"/>
        <c:smooth val="0"/>
        <c:axId val="759634088"/>
        <c:axId val="759630152"/>
      </c:lineChart>
      <c:dateAx>
        <c:axId val="596545392"/>
        <c:scaling>
          <c:orientation val="minMax"/>
          <c:min val="43888"/>
        </c:scaling>
        <c:delete val="0"/>
        <c:axPos val="b"/>
        <c:numFmt formatCode="[$-413]d/mmm;@" sourceLinked="0"/>
        <c:majorTickMark val="out"/>
        <c:minorTickMark val="out"/>
        <c:tickLblPos val="nextTo"/>
        <c:spPr>
          <a:solidFill>
            <a:schemeClr val="bg1">
              <a:lumMod val="95000"/>
            </a:schemeClr>
          </a:solid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1"/>
        <c:majorTimeUnit val="months"/>
        <c:minorUnit val="1"/>
        <c:minorTimeUnit val="months"/>
      </c:dateAx>
      <c:valAx>
        <c:axId val="596544408"/>
        <c:scaling>
          <c:orientation val="minMax"/>
          <c:max val="80000"/>
          <c:min val="0"/>
        </c:scaling>
        <c:delete val="0"/>
        <c:axPos val="l"/>
        <c:majorGridlines>
          <c:spPr>
            <a:ln w="9525" cap="flat" cmpd="sng" algn="ctr">
              <a:solidFill>
                <a:schemeClr val="tx1">
                  <a:lumMod val="15000"/>
                  <a:lumOff val="85000"/>
                </a:schemeClr>
              </a:solidFill>
              <a:prstDash val="lgDash"/>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At val="43888"/>
        <c:crossBetween val="between"/>
      </c:valAx>
      <c:valAx>
        <c:axId val="759630152"/>
        <c:scaling>
          <c:orientation val="minMax"/>
        </c:scaling>
        <c:delete val="1"/>
        <c:axPos val="r"/>
        <c:numFmt formatCode="#,##0" sourceLinked="1"/>
        <c:majorTickMark val="out"/>
        <c:minorTickMark val="none"/>
        <c:tickLblPos val="nextTo"/>
        <c:crossAx val="759634088"/>
        <c:crosses val="max"/>
        <c:crossBetween val="between"/>
      </c:valAx>
      <c:dateAx>
        <c:axId val="759634088"/>
        <c:scaling>
          <c:orientation val="minMax"/>
        </c:scaling>
        <c:delete val="1"/>
        <c:axPos val="b"/>
        <c:numFmt formatCode="m/d/yyyy" sourceLinked="1"/>
        <c:majorTickMark val="out"/>
        <c:minorTickMark val="none"/>
        <c:tickLblPos val="nextTo"/>
        <c:crossAx val="75963015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Week on week change</a:t>
            </a:r>
            <a:br>
              <a:rPr lang="nl-NL" sz="2000" b="1" baseline="0"/>
            </a:br>
            <a:r>
              <a:rPr lang="nl-NL" sz="1800" b="0" baseline="0"/>
              <a:t>Number of new hospitalizations as reported at 12:15 UTC</a:t>
            </a:r>
            <a:endParaRPr lang="nl-NL" sz="2000" b="0" baseline="0"/>
          </a:p>
        </c:rich>
      </c:tx>
      <c:layout>
        <c:manualLayout>
          <c:xMode val="edge"/>
          <c:yMode val="edge"/>
          <c:x val="0.34019954160123816"/>
          <c:y val="1.5747317686221677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tx>
            <c:strRef>
              <c:f>'Official - RIVM (2)'!$AQ$3</c:f>
              <c:strCache>
                <c:ptCount val="1"/>
                <c:pt idx="0">
                  <c:v>change week on week</c:v>
                </c:pt>
              </c:strCache>
            </c:strRef>
          </c:tx>
          <c:spPr>
            <a:solidFill>
              <a:schemeClr val="accent1"/>
            </a:solidFill>
            <a:ln>
              <a:noFill/>
            </a:ln>
            <a:effectLst/>
          </c:spPr>
          <c:invertIfNegative val="0"/>
          <c:dPt>
            <c:idx val="14"/>
            <c:invertIfNegative val="0"/>
            <c:bubble3D val="0"/>
            <c:spPr>
              <a:solidFill>
                <a:schemeClr val="accent2">
                  <a:lumMod val="75000"/>
                </a:schemeClr>
              </a:solidFill>
              <a:ln>
                <a:noFill/>
              </a:ln>
              <a:effectLst/>
            </c:spPr>
            <c:extLst>
              <c:ext xmlns:c16="http://schemas.microsoft.com/office/drawing/2014/chart" uri="{C3380CC4-5D6E-409C-BE32-E72D297353CC}">
                <c16:uniqueId val="{00000001-9EF8-4E18-B550-87A3A445B27A}"/>
              </c:ext>
            </c:extLst>
          </c:dPt>
          <c:dPt>
            <c:idx val="15"/>
            <c:invertIfNegative val="0"/>
            <c:bubble3D val="0"/>
            <c:spPr>
              <a:solidFill>
                <a:schemeClr val="accent2">
                  <a:lumMod val="75000"/>
                </a:schemeClr>
              </a:solidFill>
              <a:ln>
                <a:noFill/>
              </a:ln>
              <a:effectLst/>
            </c:spPr>
            <c:extLst>
              <c:ext xmlns:c16="http://schemas.microsoft.com/office/drawing/2014/chart" uri="{C3380CC4-5D6E-409C-BE32-E72D297353CC}">
                <c16:uniqueId val="{00000003-9EF8-4E18-B550-87A3A445B27A}"/>
              </c:ext>
            </c:extLst>
          </c:dPt>
          <c:dPt>
            <c:idx val="16"/>
            <c:invertIfNegative val="0"/>
            <c:bubble3D val="0"/>
            <c:spPr>
              <a:solidFill>
                <a:schemeClr val="accent2">
                  <a:lumMod val="75000"/>
                </a:schemeClr>
              </a:solidFill>
              <a:ln>
                <a:noFill/>
              </a:ln>
              <a:effectLst/>
            </c:spPr>
            <c:extLst>
              <c:ext xmlns:c16="http://schemas.microsoft.com/office/drawing/2014/chart" uri="{C3380CC4-5D6E-409C-BE32-E72D297353CC}">
                <c16:uniqueId val="{00000005-9EF8-4E18-B550-87A3A445B27A}"/>
              </c:ext>
            </c:extLst>
          </c:dPt>
          <c:dPt>
            <c:idx val="17"/>
            <c:invertIfNegative val="0"/>
            <c:bubble3D val="0"/>
            <c:spPr>
              <a:solidFill>
                <a:schemeClr val="accent2">
                  <a:lumMod val="75000"/>
                </a:schemeClr>
              </a:solidFill>
              <a:ln>
                <a:noFill/>
              </a:ln>
              <a:effectLst/>
            </c:spPr>
            <c:extLst>
              <c:ext xmlns:c16="http://schemas.microsoft.com/office/drawing/2014/chart" uri="{C3380CC4-5D6E-409C-BE32-E72D297353CC}">
                <c16:uniqueId val="{00000007-9EF8-4E18-B550-87A3A445B27A}"/>
              </c:ext>
            </c:extLst>
          </c:dPt>
          <c:dPt>
            <c:idx val="18"/>
            <c:invertIfNegative val="0"/>
            <c:bubble3D val="0"/>
            <c:spPr>
              <a:solidFill>
                <a:schemeClr val="accent2">
                  <a:lumMod val="75000"/>
                </a:schemeClr>
              </a:solidFill>
              <a:ln>
                <a:noFill/>
              </a:ln>
              <a:effectLst/>
            </c:spPr>
            <c:extLst>
              <c:ext xmlns:c16="http://schemas.microsoft.com/office/drawing/2014/chart" uri="{C3380CC4-5D6E-409C-BE32-E72D297353CC}">
                <c16:uniqueId val="{00000009-9EF8-4E18-B550-87A3A445B27A}"/>
              </c:ext>
            </c:extLst>
          </c:dPt>
          <c:dPt>
            <c:idx val="19"/>
            <c:invertIfNegative val="0"/>
            <c:bubble3D val="0"/>
            <c:spPr>
              <a:solidFill>
                <a:schemeClr val="accent2">
                  <a:lumMod val="75000"/>
                </a:schemeClr>
              </a:solidFill>
              <a:ln>
                <a:noFill/>
              </a:ln>
              <a:effectLst/>
            </c:spPr>
            <c:extLst>
              <c:ext xmlns:c16="http://schemas.microsoft.com/office/drawing/2014/chart" uri="{C3380CC4-5D6E-409C-BE32-E72D297353CC}">
                <c16:uniqueId val="{0000000B-9EF8-4E18-B550-87A3A445B27A}"/>
              </c:ext>
            </c:extLst>
          </c:dPt>
          <c:dPt>
            <c:idx val="20"/>
            <c:invertIfNegative val="0"/>
            <c:bubble3D val="0"/>
            <c:spPr>
              <a:solidFill>
                <a:schemeClr val="accent2">
                  <a:lumMod val="75000"/>
                </a:schemeClr>
              </a:solidFill>
              <a:ln>
                <a:noFill/>
              </a:ln>
              <a:effectLst/>
            </c:spPr>
            <c:extLst>
              <c:ext xmlns:c16="http://schemas.microsoft.com/office/drawing/2014/chart" uri="{C3380CC4-5D6E-409C-BE32-E72D297353CC}">
                <c16:uniqueId val="{0000000D-9EF8-4E18-B550-87A3A445B27A}"/>
              </c:ext>
            </c:extLst>
          </c:dPt>
          <c:dPt>
            <c:idx val="22"/>
            <c:invertIfNegative val="0"/>
            <c:bubble3D val="0"/>
            <c:spPr>
              <a:solidFill>
                <a:schemeClr val="accent2">
                  <a:lumMod val="75000"/>
                </a:schemeClr>
              </a:solidFill>
              <a:ln>
                <a:noFill/>
              </a:ln>
              <a:effectLst/>
            </c:spPr>
            <c:extLst>
              <c:ext xmlns:c16="http://schemas.microsoft.com/office/drawing/2014/chart" uri="{C3380CC4-5D6E-409C-BE32-E72D297353CC}">
                <c16:uniqueId val="{0000000F-9EF8-4E18-B550-87A3A445B27A}"/>
              </c:ext>
            </c:extLst>
          </c:dPt>
          <c:dPt>
            <c:idx val="23"/>
            <c:invertIfNegative val="0"/>
            <c:bubble3D val="0"/>
            <c:spPr>
              <a:solidFill>
                <a:schemeClr val="accent2">
                  <a:lumMod val="75000"/>
                </a:schemeClr>
              </a:solidFill>
              <a:ln>
                <a:noFill/>
              </a:ln>
              <a:effectLst/>
            </c:spPr>
            <c:extLst>
              <c:ext xmlns:c16="http://schemas.microsoft.com/office/drawing/2014/chart" uri="{C3380CC4-5D6E-409C-BE32-E72D297353CC}">
                <c16:uniqueId val="{00000011-9EF8-4E18-B550-87A3A445B27A}"/>
              </c:ext>
            </c:extLst>
          </c:dPt>
          <c:dPt>
            <c:idx val="24"/>
            <c:invertIfNegative val="0"/>
            <c:bubble3D val="0"/>
            <c:spPr>
              <a:solidFill>
                <a:schemeClr val="accent2">
                  <a:lumMod val="75000"/>
                </a:schemeClr>
              </a:solidFill>
              <a:ln>
                <a:noFill/>
              </a:ln>
              <a:effectLst/>
            </c:spPr>
            <c:extLst>
              <c:ext xmlns:c16="http://schemas.microsoft.com/office/drawing/2014/chart" uri="{C3380CC4-5D6E-409C-BE32-E72D297353CC}">
                <c16:uniqueId val="{00000013-9EF8-4E18-B550-87A3A445B27A}"/>
              </c:ext>
            </c:extLst>
          </c:dPt>
          <c:dPt>
            <c:idx val="25"/>
            <c:invertIfNegative val="0"/>
            <c:bubble3D val="0"/>
            <c:spPr>
              <a:solidFill>
                <a:schemeClr val="accent2">
                  <a:lumMod val="75000"/>
                </a:schemeClr>
              </a:solidFill>
              <a:ln>
                <a:noFill/>
              </a:ln>
              <a:effectLst/>
            </c:spPr>
            <c:extLst>
              <c:ext xmlns:c16="http://schemas.microsoft.com/office/drawing/2014/chart" uri="{C3380CC4-5D6E-409C-BE32-E72D297353CC}">
                <c16:uniqueId val="{00000015-9EF8-4E18-B550-87A3A445B27A}"/>
              </c:ext>
            </c:extLst>
          </c:dPt>
          <c:dPt>
            <c:idx val="26"/>
            <c:invertIfNegative val="0"/>
            <c:bubble3D val="0"/>
            <c:spPr>
              <a:solidFill>
                <a:schemeClr val="accent2">
                  <a:lumMod val="75000"/>
                </a:schemeClr>
              </a:solidFill>
              <a:ln>
                <a:noFill/>
              </a:ln>
              <a:effectLst/>
            </c:spPr>
            <c:extLst>
              <c:ext xmlns:c16="http://schemas.microsoft.com/office/drawing/2014/chart" uri="{C3380CC4-5D6E-409C-BE32-E72D297353CC}">
                <c16:uniqueId val="{00000017-9EF8-4E18-B550-87A3A445B27A}"/>
              </c:ext>
            </c:extLst>
          </c:dPt>
          <c:dPt>
            <c:idx val="27"/>
            <c:invertIfNegative val="0"/>
            <c:bubble3D val="0"/>
            <c:spPr>
              <a:solidFill>
                <a:schemeClr val="accent2">
                  <a:lumMod val="75000"/>
                </a:schemeClr>
              </a:solidFill>
              <a:ln>
                <a:noFill/>
              </a:ln>
              <a:effectLst/>
            </c:spPr>
            <c:extLst>
              <c:ext xmlns:c16="http://schemas.microsoft.com/office/drawing/2014/chart" uri="{C3380CC4-5D6E-409C-BE32-E72D297353CC}">
                <c16:uniqueId val="{00000019-9EF8-4E18-B550-87A3A445B27A}"/>
              </c:ext>
            </c:extLst>
          </c:dPt>
          <c:dPt>
            <c:idx val="28"/>
            <c:invertIfNegative val="0"/>
            <c:bubble3D val="0"/>
            <c:spPr>
              <a:solidFill>
                <a:schemeClr val="accent2">
                  <a:lumMod val="75000"/>
                </a:schemeClr>
              </a:solidFill>
              <a:ln>
                <a:noFill/>
              </a:ln>
              <a:effectLst/>
            </c:spPr>
            <c:extLst>
              <c:ext xmlns:c16="http://schemas.microsoft.com/office/drawing/2014/chart" uri="{C3380CC4-5D6E-409C-BE32-E72D297353CC}">
                <c16:uniqueId val="{0000001B-9EF8-4E18-B550-87A3A445B27A}"/>
              </c:ext>
            </c:extLst>
          </c:dPt>
          <c:dPt>
            <c:idx val="29"/>
            <c:invertIfNegative val="0"/>
            <c:bubble3D val="0"/>
            <c:spPr>
              <a:solidFill>
                <a:schemeClr val="accent2">
                  <a:lumMod val="75000"/>
                </a:schemeClr>
              </a:solidFill>
              <a:ln>
                <a:noFill/>
              </a:ln>
              <a:effectLst/>
            </c:spPr>
            <c:extLst>
              <c:ext xmlns:c16="http://schemas.microsoft.com/office/drawing/2014/chart" uri="{C3380CC4-5D6E-409C-BE32-E72D297353CC}">
                <c16:uniqueId val="{0000001D-9EF8-4E18-B550-87A3A445B27A}"/>
              </c:ext>
            </c:extLst>
          </c:dPt>
          <c:dPt>
            <c:idx val="30"/>
            <c:invertIfNegative val="0"/>
            <c:bubble3D val="0"/>
            <c:spPr>
              <a:solidFill>
                <a:schemeClr val="accent2">
                  <a:lumMod val="75000"/>
                </a:schemeClr>
              </a:solidFill>
              <a:ln>
                <a:noFill/>
              </a:ln>
              <a:effectLst/>
            </c:spPr>
            <c:extLst>
              <c:ext xmlns:c16="http://schemas.microsoft.com/office/drawing/2014/chart" uri="{C3380CC4-5D6E-409C-BE32-E72D297353CC}">
                <c16:uniqueId val="{0000001F-9EF8-4E18-B550-87A3A445B27A}"/>
              </c:ext>
            </c:extLst>
          </c:dPt>
          <c:dPt>
            <c:idx val="31"/>
            <c:invertIfNegative val="0"/>
            <c:bubble3D val="0"/>
            <c:spPr>
              <a:solidFill>
                <a:schemeClr val="accent2">
                  <a:lumMod val="75000"/>
                </a:schemeClr>
              </a:solidFill>
              <a:ln>
                <a:noFill/>
              </a:ln>
              <a:effectLst/>
            </c:spPr>
            <c:extLst>
              <c:ext xmlns:c16="http://schemas.microsoft.com/office/drawing/2014/chart" uri="{C3380CC4-5D6E-409C-BE32-E72D297353CC}">
                <c16:uniqueId val="{00000021-9EF8-4E18-B550-87A3A445B27A}"/>
              </c:ext>
            </c:extLst>
          </c:dPt>
          <c:dPt>
            <c:idx val="32"/>
            <c:invertIfNegative val="0"/>
            <c:bubble3D val="0"/>
            <c:spPr>
              <a:solidFill>
                <a:schemeClr val="accent2">
                  <a:lumMod val="75000"/>
                </a:schemeClr>
              </a:solidFill>
              <a:ln>
                <a:noFill/>
              </a:ln>
              <a:effectLst/>
            </c:spPr>
            <c:extLst>
              <c:ext xmlns:c16="http://schemas.microsoft.com/office/drawing/2014/chart" uri="{C3380CC4-5D6E-409C-BE32-E72D297353CC}">
                <c16:uniqueId val="{00000023-9EF8-4E18-B550-87A3A445B27A}"/>
              </c:ext>
            </c:extLst>
          </c:dPt>
          <c:dPt>
            <c:idx val="33"/>
            <c:invertIfNegative val="0"/>
            <c:bubble3D val="0"/>
            <c:spPr>
              <a:solidFill>
                <a:schemeClr val="accent2">
                  <a:lumMod val="75000"/>
                </a:schemeClr>
              </a:solidFill>
              <a:ln>
                <a:noFill/>
              </a:ln>
              <a:effectLst/>
            </c:spPr>
            <c:extLst>
              <c:ext xmlns:c16="http://schemas.microsoft.com/office/drawing/2014/chart" uri="{C3380CC4-5D6E-409C-BE32-E72D297353CC}">
                <c16:uniqueId val="{00000025-9EF8-4E18-B550-87A3A445B27A}"/>
              </c:ext>
            </c:extLst>
          </c:dPt>
          <c:dPt>
            <c:idx val="3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7-9EF8-4E18-B550-87A3A445B27A}"/>
              </c:ext>
            </c:extLst>
          </c:dPt>
          <c:dPt>
            <c:idx val="3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9-9EF8-4E18-B550-87A3A445B27A}"/>
              </c:ext>
            </c:extLst>
          </c:dPt>
          <c:dPt>
            <c:idx val="3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B-9EF8-4E18-B550-87A3A445B27A}"/>
              </c:ext>
            </c:extLst>
          </c:dPt>
          <c:dPt>
            <c:idx val="68"/>
            <c:invertIfNegative val="0"/>
            <c:bubble3D val="0"/>
            <c:spPr>
              <a:solidFill>
                <a:schemeClr val="accent2">
                  <a:lumMod val="75000"/>
                </a:schemeClr>
              </a:solidFill>
              <a:ln>
                <a:noFill/>
              </a:ln>
              <a:effectLst/>
            </c:spPr>
            <c:extLst>
              <c:ext xmlns:c16="http://schemas.microsoft.com/office/drawing/2014/chart" uri="{C3380CC4-5D6E-409C-BE32-E72D297353CC}">
                <c16:uniqueId val="{0000002D-9EF8-4E18-B550-87A3A445B27A}"/>
              </c:ext>
            </c:extLst>
          </c:dPt>
          <c:dPt>
            <c:idx val="76"/>
            <c:invertIfNegative val="0"/>
            <c:bubble3D val="0"/>
            <c:spPr>
              <a:solidFill>
                <a:schemeClr val="accent2">
                  <a:lumMod val="75000"/>
                </a:schemeClr>
              </a:solidFill>
              <a:ln>
                <a:noFill/>
              </a:ln>
              <a:effectLst/>
            </c:spPr>
            <c:extLst>
              <c:ext xmlns:c16="http://schemas.microsoft.com/office/drawing/2014/chart" uri="{C3380CC4-5D6E-409C-BE32-E72D297353CC}">
                <c16:uniqueId val="{0000002F-9EF8-4E18-B550-87A3A445B27A}"/>
              </c:ext>
            </c:extLst>
          </c:dPt>
          <c:dPt>
            <c:idx val="91"/>
            <c:invertIfNegative val="0"/>
            <c:bubble3D val="0"/>
            <c:spPr>
              <a:solidFill>
                <a:schemeClr val="accent2">
                  <a:lumMod val="75000"/>
                </a:schemeClr>
              </a:solidFill>
              <a:ln>
                <a:noFill/>
              </a:ln>
              <a:effectLst/>
            </c:spPr>
            <c:extLst>
              <c:ext xmlns:c16="http://schemas.microsoft.com/office/drawing/2014/chart" uri="{C3380CC4-5D6E-409C-BE32-E72D297353CC}">
                <c16:uniqueId val="{00000031-9EF8-4E18-B550-87A3A445B27A}"/>
              </c:ext>
            </c:extLst>
          </c:dPt>
          <c:dPt>
            <c:idx val="95"/>
            <c:invertIfNegative val="0"/>
            <c:bubble3D val="0"/>
            <c:spPr>
              <a:solidFill>
                <a:schemeClr val="accent2">
                  <a:lumMod val="75000"/>
                </a:schemeClr>
              </a:solidFill>
              <a:ln>
                <a:noFill/>
              </a:ln>
              <a:effectLst/>
            </c:spPr>
            <c:extLst>
              <c:ext xmlns:c16="http://schemas.microsoft.com/office/drawing/2014/chart" uri="{C3380CC4-5D6E-409C-BE32-E72D297353CC}">
                <c16:uniqueId val="{00000033-9EF8-4E18-B550-87A3A445B27A}"/>
              </c:ext>
            </c:extLst>
          </c:dPt>
          <c:dPt>
            <c:idx val="97"/>
            <c:invertIfNegative val="0"/>
            <c:bubble3D val="0"/>
            <c:spPr>
              <a:solidFill>
                <a:schemeClr val="accent2">
                  <a:lumMod val="75000"/>
                </a:schemeClr>
              </a:solidFill>
              <a:ln>
                <a:noFill/>
              </a:ln>
              <a:effectLst/>
            </c:spPr>
            <c:extLst>
              <c:ext xmlns:c16="http://schemas.microsoft.com/office/drawing/2014/chart" uri="{C3380CC4-5D6E-409C-BE32-E72D297353CC}">
                <c16:uniqueId val="{00000035-9EF8-4E18-B550-87A3A445B27A}"/>
              </c:ext>
            </c:extLst>
          </c:dPt>
          <c:dPt>
            <c:idx val="99"/>
            <c:invertIfNegative val="0"/>
            <c:bubble3D val="0"/>
            <c:spPr>
              <a:solidFill>
                <a:schemeClr val="accent2">
                  <a:lumMod val="75000"/>
                </a:schemeClr>
              </a:solidFill>
              <a:ln>
                <a:noFill/>
              </a:ln>
              <a:effectLst/>
            </c:spPr>
            <c:extLst>
              <c:ext xmlns:c16="http://schemas.microsoft.com/office/drawing/2014/chart" uri="{C3380CC4-5D6E-409C-BE32-E72D297353CC}">
                <c16:uniqueId val="{00000037-9EF8-4E18-B550-87A3A445B27A}"/>
              </c:ext>
            </c:extLst>
          </c:dPt>
          <c:dPt>
            <c:idx val="107"/>
            <c:invertIfNegative val="0"/>
            <c:bubble3D val="0"/>
            <c:spPr>
              <a:solidFill>
                <a:schemeClr val="accent2">
                  <a:lumMod val="75000"/>
                </a:schemeClr>
              </a:solidFill>
              <a:ln>
                <a:noFill/>
              </a:ln>
              <a:effectLst/>
            </c:spPr>
            <c:extLst>
              <c:ext xmlns:c16="http://schemas.microsoft.com/office/drawing/2014/chart" uri="{C3380CC4-5D6E-409C-BE32-E72D297353CC}">
                <c16:uniqueId val="{00000039-9EF8-4E18-B550-87A3A445B27A}"/>
              </c:ext>
            </c:extLst>
          </c:dPt>
          <c:dPt>
            <c:idx val="10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B-9EF8-4E18-B550-87A3A445B27A}"/>
              </c:ext>
            </c:extLst>
          </c:dPt>
          <c:dPt>
            <c:idx val="113"/>
            <c:invertIfNegative val="0"/>
            <c:bubble3D val="0"/>
            <c:spPr>
              <a:solidFill>
                <a:schemeClr val="accent2">
                  <a:lumMod val="75000"/>
                </a:schemeClr>
              </a:solidFill>
              <a:ln>
                <a:noFill/>
              </a:ln>
              <a:effectLst/>
            </c:spPr>
            <c:extLst>
              <c:ext xmlns:c16="http://schemas.microsoft.com/office/drawing/2014/chart" uri="{C3380CC4-5D6E-409C-BE32-E72D297353CC}">
                <c16:uniqueId val="{0000003D-9EF8-4E18-B550-87A3A445B27A}"/>
              </c:ext>
            </c:extLst>
          </c:dPt>
          <c:dPt>
            <c:idx val="118"/>
            <c:invertIfNegative val="0"/>
            <c:bubble3D val="0"/>
            <c:spPr>
              <a:solidFill>
                <a:schemeClr val="accent2">
                  <a:lumMod val="75000"/>
                </a:schemeClr>
              </a:solidFill>
              <a:ln>
                <a:noFill/>
              </a:ln>
              <a:effectLst/>
            </c:spPr>
            <c:extLst>
              <c:ext xmlns:c16="http://schemas.microsoft.com/office/drawing/2014/chart" uri="{C3380CC4-5D6E-409C-BE32-E72D297353CC}">
                <c16:uniqueId val="{0000003F-9EF8-4E18-B550-87A3A445B27A}"/>
              </c:ext>
            </c:extLst>
          </c:dPt>
          <c:dPt>
            <c:idx val="119"/>
            <c:invertIfNegative val="0"/>
            <c:bubble3D val="0"/>
            <c:spPr>
              <a:solidFill>
                <a:schemeClr val="accent2">
                  <a:lumMod val="75000"/>
                </a:schemeClr>
              </a:solidFill>
              <a:ln>
                <a:noFill/>
              </a:ln>
              <a:effectLst/>
            </c:spPr>
            <c:extLst>
              <c:ext xmlns:c16="http://schemas.microsoft.com/office/drawing/2014/chart" uri="{C3380CC4-5D6E-409C-BE32-E72D297353CC}">
                <c16:uniqueId val="{00000041-9EF8-4E18-B550-87A3A445B27A}"/>
              </c:ext>
            </c:extLst>
          </c:dPt>
          <c:dPt>
            <c:idx val="123"/>
            <c:invertIfNegative val="0"/>
            <c:bubble3D val="0"/>
            <c:spPr>
              <a:solidFill>
                <a:schemeClr val="accent2">
                  <a:lumMod val="75000"/>
                </a:schemeClr>
              </a:solidFill>
              <a:ln>
                <a:noFill/>
              </a:ln>
              <a:effectLst/>
            </c:spPr>
            <c:extLst>
              <c:ext xmlns:c16="http://schemas.microsoft.com/office/drawing/2014/chart" uri="{C3380CC4-5D6E-409C-BE32-E72D297353CC}">
                <c16:uniqueId val="{00000043-9EF8-4E18-B550-87A3A445B27A}"/>
              </c:ext>
            </c:extLst>
          </c:dPt>
          <c:dPt>
            <c:idx val="124"/>
            <c:invertIfNegative val="0"/>
            <c:bubble3D val="0"/>
            <c:spPr>
              <a:solidFill>
                <a:schemeClr val="accent2">
                  <a:lumMod val="75000"/>
                </a:schemeClr>
              </a:solidFill>
              <a:ln>
                <a:noFill/>
              </a:ln>
              <a:effectLst/>
            </c:spPr>
            <c:extLst>
              <c:ext xmlns:c16="http://schemas.microsoft.com/office/drawing/2014/chart" uri="{C3380CC4-5D6E-409C-BE32-E72D297353CC}">
                <c16:uniqueId val="{00000045-9EF8-4E18-B550-87A3A445B27A}"/>
              </c:ext>
            </c:extLst>
          </c:dPt>
          <c:dPt>
            <c:idx val="128"/>
            <c:invertIfNegative val="0"/>
            <c:bubble3D val="0"/>
            <c:spPr>
              <a:solidFill>
                <a:schemeClr val="accent2">
                  <a:lumMod val="75000"/>
                </a:schemeClr>
              </a:solidFill>
              <a:ln>
                <a:noFill/>
              </a:ln>
              <a:effectLst/>
            </c:spPr>
            <c:extLst>
              <c:ext xmlns:c16="http://schemas.microsoft.com/office/drawing/2014/chart" uri="{C3380CC4-5D6E-409C-BE32-E72D297353CC}">
                <c16:uniqueId val="{00000047-9EF8-4E18-B550-87A3A445B27A}"/>
              </c:ext>
            </c:extLst>
          </c:dPt>
          <c:dPt>
            <c:idx val="132"/>
            <c:invertIfNegative val="0"/>
            <c:bubble3D val="0"/>
            <c:spPr>
              <a:solidFill>
                <a:schemeClr val="accent2">
                  <a:lumMod val="75000"/>
                </a:schemeClr>
              </a:solidFill>
              <a:ln>
                <a:noFill/>
              </a:ln>
              <a:effectLst/>
            </c:spPr>
            <c:extLst>
              <c:ext xmlns:c16="http://schemas.microsoft.com/office/drawing/2014/chart" uri="{C3380CC4-5D6E-409C-BE32-E72D297353CC}">
                <c16:uniqueId val="{00000049-9EF8-4E18-B550-87A3A445B27A}"/>
              </c:ext>
            </c:extLst>
          </c:dPt>
          <c:dPt>
            <c:idx val="135"/>
            <c:invertIfNegative val="0"/>
            <c:bubble3D val="0"/>
            <c:spPr>
              <a:solidFill>
                <a:schemeClr val="accent2">
                  <a:lumMod val="75000"/>
                </a:schemeClr>
              </a:solidFill>
              <a:ln>
                <a:noFill/>
              </a:ln>
              <a:effectLst/>
            </c:spPr>
            <c:extLst>
              <c:ext xmlns:c16="http://schemas.microsoft.com/office/drawing/2014/chart" uri="{C3380CC4-5D6E-409C-BE32-E72D297353CC}">
                <c16:uniqueId val="{0000004B-9EF8-4E18-B550-87A3A445B27A}"/>
              </c:ext>
            </c:extLst>
          </c:dPt>
          <c:dPt>
            <c:idx val="13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D-9EF8-4E18-B550-87A3A445B27A}"/>
              </c:ext>
            </c:extLst>
          </c:dPt>
          <c:dPt>
            <c:idx val="13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F-9EF8-4E18-B550-87A3A445B27A}"/>
              </c:ext>
            </c:extLst>
          </c:dPt>
          <c:dPt>
            <c:idx val="139"/>
            <c:invertIfNegative val="0"/>
            <c:bubble3D val="0"/>
            <c:spPr>
              <a:solidFill>
                <a:schemeClr val="accent2">
                  <a:lumMod val="75000"/>
                </a:schemeClr>
              </a:solidFill>
              <a:ln>
                <a:noFill/>
              </a:ln>
              <a:effectLst/>
            </c:spPr>
            <c:extLst>
              <c:ext xmlns:c16="http://schemas.microsoft.com/office/drawing/2014/chart" uri="{C3380CC4-5D6E-409C-BE32-E72D297353CC}">
                <c16:uniqueId val="{00000051-9EF8-4E18-B550-87A3A445B27A}"/>
              </c:ext>
            </c:extLst>
          </c:dPt>
          <c:dPt>
            <c:idx val="140"/>
            <c:invertIfNegative val="0"/>
            <c:bubble3D val="0"/>
            <c:spPr>
              <a:solidFill>
                <a:schemeClr val="accent2">
                  <a:lumMod val="75000"/>
                </a:schemeClr>
              </a:solidFill>
              <a:ln>
                <a:noFill/>
              </a:ln>
              <a:effectLst/>
            </c:spPr>
            <c:extLst>
              <c:ext xmlns:c16="http://schemas.microsoft.com/office/drawing/2014/chart" uri="{C3380CC4-5D6E-409C-BE32-E72D297353CC}">
                <c16:uniqueId val="{00000053-9EF8-4E18-B550-87A3A445B27A}"/>
              </c:ext>
            </c:extLst>
          </c:dPt>
          <c:dPt>
            <c:idx val="143"/>
            <c:invertIfNegative val="0"/>
            <c:bubble3D val="0"/>
            <c:spPr>
              <a:solidFill>
                <a:schemeClr val="accent2">
                  <a:lumMod val="75000"/>
                </a:schemeClr>
              </a:solidFill>
              <a:ln>
                <a:noFill/>
              </a:ln>
              <a:effectLst/>
            </c:spPr>
            <c:extLst>
              <c:ext xmlns:c16="http://schemas.microsoft.com/office/drawing/2014/chart" uri="{C3380CC4-5D6E-409C-BE32-E72D297353CC}">
                <c16:uniqueId val="{00000055-9EF8-4E18-B550-87A3A445B27A}"/>
              </c:ext>
            </c:extLst>
          </c:dPt>
          <c:dPt>
            <c:idx val="144"/>
            <c:invertIfNegative val="0"/>
            <c:bubble3D val="0"/>
            <c:spPr>
              <a:solidFill>
                <a:schemeClr val="accent2">
                  <a:lumMod val="75000"/>
                </a:schemeClr>
              </a:solidFill>
              <a:ln>
                <a:noFill/>
              </a:ln>
              <a:effectLst/>
            </c:spPr>
            <c:extLst>
              <c:ext xmlns:c16="http://schemas.microsoft.com/office/drawing/2014/chart" uri="{C3380CC4-5D6E-409C-BE32-E72D297353CC}">
                <c16:uniqueId val="{00000057-9EF8-4E18-B550-87A3A445B27A}"/>
              </c:ext>
            </c:extLst>
          </c:dPt>
          <c:dPt>
            <c:idx val="145"/>
            <c:invertIfNegative val="0"/>
            <c:bubble3D val="0"/>
            <c:spPr>
              <a:solidFill>
                <a:schemeClr val="accent2">
                  <a:lumMod val="75000"/>
                </a:schemeClr>
              </a:solidFill>
              <a:ln>
                <a:noFill/>
              </a:ln>
              <a:effectLst/>
            </c:spPr>
            <c:extLst>
              <c:ext xmlns:c16="http://schemas.microsoft.com/office/drawing/2014/chart" uri="{C3380CC4-5D6E-409C-BE32-E72D297353CC}">
                <c16:uniqueId val="{00000059-9EF8-4E18-B550-87A3A445B27A}"/>
              </c:ext>
            </c:extLst>
          </c:dPt>
          <c:dPt>
            <c:idx val="147"/>
            <c:invertIfNegative val="0"/>
            <c:bubble3D val="0"/>
            <c:spPr>
              <a:solidFill>
                <a:schemeClr val="accent2">
                  <a:lumMod val="75000"/>
                </a:schemeClr>
              </a:solidFill>
              <a:ln>
                <a:noFill/>
              </a:ln>
              <a:effectLst/>
            </c:spPr>
            <c:extLst>
              <c:ext xmlns:c16="http://schemas.microsoft.com/office/drawing/2014/chart" uri="{C3380CC4-5D6E-409C-BE32-E72D297353CC}">
                <c16:uniqueId val="{0000005B-9EF8-4E18-B550-87A3A445B27A}"/>
              </c:ext>
            </c:extLst>
          </c:dPt>
          <c:dPt>
            <c:idx val="148"/>
            <c:invertIfNegative val="0"/>
            <c:bubble3D val="0"/>
            <c:spPr>
              <a:solidFill>
                <a:schemeClr val="accent2">
                  <a:lumMod val="75000"/>
                </a:schemeClr>
              </a:solidFill>
              <a:ln>
                <a:noFill/>
              </a:ln>
              <a:effectLst/>
            </c:spPr>
            <c:extLst>
              <c:ext xmlns:c16="http://schemas.microsoft.com/office/drawing/2014/chart" uri="{C3380CC4-5D6E-409C-BE32-E72D297353CC}">
                <c16:uniqueId val="{0000005D-9EF8-4E18-B550-87A3A445B27A}"/>
              </c:ext>
            </c:extLst>
          </c:dPt>
          <c:dPt>
            <c:idx val="14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F-9EF8-4E18-B550-87A3A445B27A}"/>
              </c:ext>
            </c:extLst>
          </c:dPt>
          <c:dPt>
            <c:idx val="151"/>
            <c:invertIfNegative val="0"/>
            <c:bubble3D val="0"/>
            <c:spPr>
              <a:solidFill>
                <a:schemeClr val="accent2">
                  <a:lumMod val="75000"/>
                </a:schemeClr>
              </a:solidFill>
              <a:ln>
                <a:noFill/>
              </a:ln>
              <a:effectLst/>
            </c:spPr>
            <c:extLst>
              <c:ext xmlns:c16="http://schemas.microsoft.com/office/drawing/2014/chart" uri="{C3380CC4-5D6E-409C-BE32-E72D297353CC}">
                <c16:uniqueId val="{00000061-9EF8-4E18-B550-87A3A445B27A}"/>
              </c:ext>
            </c:extLst>
          </c:dPt>
          <c:dPt>
            <c:idx val="152"/>
            <c:invertIfNegative val="0"/>
            <c:bubble3D val="0"/>
            <c:spPr>
              <a:solidFill>
                <a:schemeClr val="accent2">
                  <a:lumMod val="75000"/>
                </a:schemeClr>
              </a:solidFill>
              <a:ln>
                <a:noFill/>
              </a:ln>
              <a:effectLst/>
            </c:spPr>
            <c:extLst>
              <c:ext xmlns:c16="http://schemas.microsoft.com/office/drawing/2014/chart" uri="{C3380CC4-5D6E-409C-BE32-E72D297353CC}">
                <c16:uniqueId val="{00000063-9EF8-4E18-B550-87A3A445B27A}"/>
              </c:ext>
            </c:extLst>
          </c:dPt>
          <c:dPt>
            <c:idx val="153"/>
            <c:invertIfNegative val="0"/>
            <c:bubble3D val="0"/>
            <c:spPr>
              <a:solidFill>
                <a:schemeClr val="accent2">
                  <a:lumMod val="75000"/>
                </a:schemeClr>
              </a:solidFill>
              <a:ln>
                <a:noFill/>
              </a:ln>
              <a:effectLst/>
            </c:spPr>
            <c:extLst>
              <c:ext xmlns:c16="http://schemas.microsoft.com/office/drawing/2014/chart" uri="{C3380CC4-5D6E-409C-BE32-E72D297353CC}">
                <c16:uniqueId val="{00000065-9EF8-4E18-B550-87A3A445B27A}"/>
              </c:ext>
            </c:extLst>
          </c:dPt>
          <c:dPt>
            <c:idx val="154"/>
            <c:invertIfNegative val="0"/>
            <c:bubble3D val="0"/>
            <c:spPr>
              <a:solidFill>
                <a:schemeClr val="accent2">
                  <a:lumMod val="75000"/>
                </a:schemeClr>
              </a:solidFill>
              <a:ln>
                <a:noFill/>
              </a:ln>
              <a:effectLst/>
            </c:spPr>
            <c:extLst>
              <c:ext xmlns:c16="http://schemas.microsoft.com/office/drawing/2014/chart" uri="{C3380CC4-5D6E-409C-BE32-E72D297353CC}">
                <c16:uniqueId val="{00000067-9EF8-4E18-B550-87A3A445B27A}"/>
              </c:ext>
            </c:extLst>
          </c:dPt>
          <c:dPt>
            <c:idx val="155"/>
            <c:invertIfNegative val="0"/>
            <c:bubble3D val="0"/>
            <c:spPr>
              <a:solidFill>
                <a:schemeClr val="accent2">
                  <a:lumMod val="75000"/>
                </a:schemeClr>
              </a:solidFill>
              <a:ln>
                <a:noFill/>
              </a:ln>
              <a:effectLst/>
            </c:spPr>
            <c:extLst>
              <c:ext xmlns:c16="http://schemas.microsoft.com/office/drawing/2014/chart" uri="{C3380CC4-5D6E-409C-BE32-E72D297353CC}">
                <c16:uniqueId val="{00000069-9EF8-4E18-B550-87A3A445B27A}"/>
              </c:ext>
            </c:extLst>
          </c:dPt>
          <c:dPt>
            <c:idx val="15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B-9EF8-4E18-B550-87A3A445B27A}"/>
              </c:ext>
            </c:extLst>
          </c:dPt>
          <c:dPt>
            <c:idx val="15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D-9EF8-4E18-B550-87A3A445B27A}"/>
              </c:ext>
            </c:extLst>
          </c:dPt>
          <c:dPt>
            <c:idx val="15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6F-9EF8-4E18-B550-87A3A445B27A}"/>
              </c:ext>
            </c:extLst>
          </c:dPt>
          <c:dPt>
            <c:idx val="15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71-9EF8-4E18-B550-87A3A445B27A}"/>
              </c:ext>
            </c:extLst>
          </c:dPt>
          <c:dPt>
            <c:idx val="16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73-9EF8-4E18-B550-87A3A445B27A}"/>
              </c:ext>
            </c:extLst>
          </c:dPt>
          <c:dPt>
            <c:idx val="167"/>
            <c:invertIfNegative val="0"/>
            <c:bubble3D val="0"/>
            <c:spPr>
              <a:solidFill>
                <a:schemeClr val="accent2">
                  <a:lumMod val="75000"/>
                </a:schemeClr>
              </a:solidFill>
              <a:ln>
                <a:noFill/>
              </a:ln>
              <a:effectLst/>
            </c:spPr>
            <c:extLst>
              <c:ext xmlns:c16="http://schemas.microsoft.com/office/drawing/2014/chart" uri="{C3380CC4-5D6E-409C-BE32-E72D297353CC}">
                <c16:uniqueId val="{00000075-9EF8-4E18-B550-87A3A445B27A}"/>
              </c:ext>
            </c:extLst>
          </c:dPt>
          <c:dPt>
            <c:idx val="168"/>
            <c:invertIfNegative val="0"/>
            <c:bubble3D val="0"/>
            <c:spPr>
              <a:solidFill>
                <a:schemeClr val="accent2">
                  <a:lumMod val="75000"/>
                </a:schemeClr>
              </a:solidFill>
              <a:ln>
                <a:noFill/>
              </a:ln>
              <a:effectLst/>
            </c:spPr>
            <c:extLst>
              <c:ext xmlns:c16="http://schemas.microsoft.com/office/drawing/2014/chart" uri="{C3380CC4-5D6E-409C-BE32-E72D297353CC}">
                <c16:uniqueId val="{00000077-9EF8-4E18-B550-87A3A445B27A}"/>
              </c:ext>
            </c:extLst>
          </c:dPt>
          <c:dPt>
            <c:idx val="169"/>
            <c:invertIfNegative val="0"/>
            <c:bubble3D val="0"/>
            <c:spPr>
              <a:solidFill>
                <a:schemeClr val="accent2">
                  <a:lumMod val="75000"/>
                </a:schemeClr>
              </a:solidFill>
              <a:ln>
                <a:noFill/>
              </a:ln>
              <a:effectLst/>
            </c:spPr>
            <c:extLst>
              <c:ext xmlns:c16="http://schemas.microsoft.com/office/drawing/2014/chart" uri="{C3380CC4-5D6E-409C-BE32-E72D297353CC}">
                <c16:uniqueId val="{00000079-9EF8-4E18-B550-87A3A445B27A}"/>
              </c:ext>
            </c:extLst>
          </c:dPt>
          <c:dPt>
            <c:idx val="170"/>
            <c:invertIfNegative val="0"/>
            <c:bubble3D val="0"/>
            <c:spPr>
              <a:solidFill>
                <a:schemeClr val="accent2">
                  <a:lumMod val="75000"/>
                </a:schemeClr>
              </a:solidFill>
              <a:ln>
                <a:noFill/>
              </a:ln>
              <a:effectLst/>
            </c:spPr>
            <c:extLst>
              <c:ext xmlns:c16="http://schemas.microsoft.com/office/drawing/2014/chart" uri="{C3380CC4-5D6E-409C-BE32-E72D297353CC}">
                <c16:uniqueId val="{0000007B-9EF8-4E18-B550-87A3A445B27A}"/>
              </c:ext>
            </c:extLst>
          </c:dPt>
          <c:dPt>
            <c:idx val="174"/>
            <c:invertIfNegative val="0"/>
            <c:bubble3D val="0"/>
            <c:spPr>
              <a:solidFill>
                <a:schemeClr val="accent2">
                  <a:lumMod val="75000"/>
                </a:schemeClr>
              </a:solidFill>
              <a:ln>
                <a:noFill/>
              </a:ln>
              <a:effectLst/>
            </c:spPr>
            <c:extLst>
              <c:ext xmlns:c16="http://schemas.microsoft.com/office/drawing/2014/chart" uri="{C3380CC4-5D6E-409C-BE32-E72D297353CC}">
                <c16:uniqueId val="{0000007D-9EF8-4E18-B550-87A3A445B27A}"/>
              </c:ext>
            </c:extLst>
          </c:dPt>
          <c:dPt>
            <c:idx val="175"/>
            <c:invertIfNegative val="0"/>
            <c:bubble3D val="0"/>
            <c:spPr>
              <a:solidFill>
                <a:schemeClr val="accent2">
                  <a:lumMod val="75000"/>
                </a:schemeClr>
              </a:solidFill>
              <a:ln>
                <a:noFill/>
              </a:ln>
              <a:effectLst/>
            </c:spPr>
            <c:extLst>
              <c:ext xmlns:c16="http://schemas.microsoft.com/office/drawing/2014/chart" uri="{C3380CC4-5D6E-409C-BE32-E72D297353CC}">
                <c16:uniqueId val="{0000007F-9EF8-4E18-B550-87A3A445B27A}"/>
              </c:ext>
            </c:extLst>
          </c:dPt>
          <c:dPt>
            <c:idx val="176"/>
            <c:invertIfNegative val="0"/>
            <c:bubble3D val="0"/>
            <c:spPr>
              <a:solidFill>
                <a:schemeClr val="accent2">
                  <a:lumMod val="75000"/>
                </a:schemeClr>
              </a:solidFill>
              <a:ln>
                <a:noFill/>
              </a:ln>
              <a:effectLst/>
            </c:spPr>
            <c:extLst>
              <c:ext xmlns:c16="http://schemas.microsoft.com/office/drawing/2014/chart" uri="{C3380CC4-5D6E-409C-BE32-E72D297353CC}">
                <c16:uniqueId val="{00000081-9EF8-4E18-B550-87A3A445B27A}"/>
              </c:ext>
            </c:extLst>
          </c:dPt>
          <c:dPt>
            <c:idx val="17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3-9EF8-4E18-B550-87A3A445B27A}"/>
              </c:ext>
            </c:extLst>
          </c:dPt>
          <c:dPt>
            <c:idx val="17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85-9EF8-4E18-B550-87A3A445B27A}"/>
              </c:ext>
            </c:extLst>
          </c:dPt>
          <c:dPt>
            <c:idx val="180"/>
            <c:invertIfNegative val="0"/>
            <c:bubble3D val="0"/>
            <c:spPr>
              <a:solidFill>
                <a:schemeClr val="accent2">
                  <a:lumMod val="75000"/>
                </a:schemeClr>
              </a:solidFill>
              <a:ln>
                <a:noFill/>
              </a:ln>
              <a:effectLst/>
            </c:spPr>
            <c:extLst>
              <c:ext xmlns:c16="http://schemas.microsoft.com/office/drawing/2014/chart" uri="{C3380CC4-5D6E-409C-BE32-E72D297353CC}">
                <c16:uniqueId val="{00000087-9EF8-4E18-B550-87A3A445B27A}"/>
              </c:ext>
            </c:extLst>
          </c:dPt>
          <c:cat>
            <c:numRef>
              <c:f>'Official - RIVM (2)'!$C$4:$C$200</c:f>
              <c:numCache>
                <c:formatCode>m/d/yyyy</c:formatCode>
                <c:ptCount val="19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f>'Official - RIVM (2)'!$AP$4:$AP$188</c:f>
              <c:numCache>
                <c:formatCode>General</c:formatCode>
                <c:ptCount val="185"/>
                <c:pt idx="7" formatCode="0">
                  <c:v>0</c:v>
                </c:pt>
                <c:pt idx="8" formatCode="0">
                  <c:v>0</c:v>
                </c:pt>
                <c:pt idx="9" formatCode="0">
                  <c:v>0</c:v>
                </c:pt>
                <c:pt idx="10" formatCode="0">
                  <c:v>0</c:v>
                </c:pt>
                <c:pt idx="11" formatCode="0">
                  <c:v>0</c:v>
                </c:pt>
                <c:pt idx="12" formatCode="0">
                  <c:v>0</c:v>
                </c:pt>
                <c:pt idx="13" formatCode="0">
                  <c:v>0</c:v>
                </c:pt>
                <c:pt idx="14" formatCode="0">
                  <c:v>85</c:v>
                </c:pt>
                <c:pt idx="15" formatCode="0">
                  <c:v>29</c:v>
                </c:pt>
                <c:pt idx="16" formatCode="0">
                  <c:v>21</c:v>
                </c:pt>
                <c:pt idx="17" formatCode="0">
                  <c:v>26</c:v>
                </c:pt>
                <c:pt idx="18" formatCode="0">
                  <c:v>43</c:v>
                </c:pt>
                <c:pt idx="19" formatCode="0">
                  <c:v>109</c:v>
                </c:pt>
                <c:pt idx="20" formatCode="0">
                  <c:v>94</c:v>
                </c:pt>
                <c:pt idx="21" formatCode="0">
                  <c:v>-4</c:v>
                </c:pt>
                <c:pt idx="22" formatCode="0">
                  <c:v>125</c:v>
                </c:pt>
                <c:pt idx="23" formatCode="0">
                  <c:v>172</c:v>
                </c:pt>
                <c:pt idx="24" formatCode="0">
                  <c:v>126</c:v>
                </c:pt>
                <c:pt idx="25" formatCode="0">
                  <c:v>199</c:v>
                </c:pt>
                <c:pt idx="26" formatCode="0">
                  <c:v>156</c:v>
                </c:pt>
                <c:pt idx="27" formatCode="0">
                  <c:v>247</c:v>
                </c:pt>
                <c:pt idx="28" formatCode="0">
                  <c:v>234</c:v>
                </c:pt>
                <c:pt idx="29" formatCode="0">
                  <c:v>195</c:v>
                </c:pt>
                <c:pt idx="30" formatCode="0">
                  <c:v>261</c:v>
                </c:pt>
                <c:pt idx="31" formatCode="0">
                  <c:v>377</c:v>
                </c:pt>
                <c:pt idx="32" formatCode="0">
                  <c:v>265</c:v>
                </c:pt>
                <c:pt idx="33" formatCode="0">
                  <c:v>457</c:v>
                </c:pt>
                <c:pt idx="34" formatCode="0">
                  <c:v>106</c:v>
                </c:pt>
                <c:pt idx="35" formatCode="0">
                  <c:v>310</c:v>
                </c:pt>
                <c:pt idx="36" formatCode="0">
                  <c:v>153</c:v>
                </c:pt>
                <c:pt idx="37" formatCode="0">
                  <c:v>-118</c:v>
                </c:pt>
                <c:pt idx="38" formatCode="0">
                  <c:v>-276</c:v>
                </c:pt>
                <c:pt idx="39" formatCode="0">
                  <c:v>-247</c:v>
                </c:pt>
                <c:pt idx="40" formatCode="0">
                  <c:v>-430</c:v>
                </c:pt>
                <c:pt idx="41" formatCode="0">
                  <c:v>-139</c:v>
                </c:pt>
                <c:pt idx="42" formatCode="0">
                  <c:v>-388</c:v>
                </c:pt>
                <c:pt idx="43" formatCode="0">
                  <c:v>-277</c:v>
                </c:pt>
                <c:pt idx="44" formatCode="0">
                  <c:v>-147</c:v>
                </c:pt>
                <c:pt idx="45" formatCode="0">
                  <c:v>-50</c:v>
                </c:pt>
                <c:pt idx="46" formatCode="0">
                  <c:v>-113</c:v>
                </c:pt>
                <c:pt idx="47" formatCode="0">
                  <c:v>-82</c:v>
                </c:pt>
                <c:pt idx="48" formatCode="0">
                  <c:v>-120</c:v>
                </c:pt>
                <c:pt idx="49" formatCode="0">
                  <c:v>-55</c:v>
                </c:pt>
                <c:pt idx="50" formatCode="0">
                  <c:v>-69</c:v>
                </c:pt>
                <c:pt idx="51" formatCode="0">
                  <c:v>-60</c:v>
                </c:pt>
                <c:pt idx="52" formatCode="0">
                  <c:v>-93</c:v>
                </c:pt>
                <c:pt idx="53" formatCode="0">
                  <c:v>-72</c:v>
                </c:pt>
                <c:pt idx="54" formatCode="0">
                  <c:v>-92</c:v>
                </c:pt>
                <c:pt idx="55" formatCode="0">
                  <c:v>-64</c:v>
                </c:pt>
                <c:pt idx="56" formatCode="0">
                  <c:v>-45</c:v>
                </c:pt>
                <c:pt idx="57" formatCode="0">
                  <c:v>-33</c:v>
                </c:pt>
                <c:pt idx="58" formatCode="0">
                  <c:v>-29</c:v>
                </c:pt>
                <c:pt idx="59" formatCode="0">
                  <c:v>-35</c:v>
                </c:pt>
                <c:pt idx="60" formatCode="0">
                  <c:v>-10</c:v>
                </c:pt>
                <c:pt idx="61" formatCode="0">
                  <c:v>-30</c:v>
                </c:pt>
                <c:pt idx="62" formatCode="0">
                  <c:v>-48</c:v>
                </c:pt>
                <c:pt idx="63" formatCode="0">
                  <c:v>-53</c:v>
                </c:pt>
                <c:pt idx="64" formatCode="0">
                  <c:v>-38</c:v>
                </c:pt>
                <c:pt idx="65" formatCode="0">
                  <c:v>-3</c:v>
                </c:pt>
                <c:pt idx="66" formatCode="0">
                  <c:v>-31</c:v>
                </c:pt>
                <c:pt idx="67" formatCode="0">
                  <c:v>-23</c:v>
                </c:pt>
                <c:pt idx="68" formatCode="0">
                  <c:v>1</c:v>
                </c:pt>
                <c:pt idx="69" formatCode="0">
                  <c:v>-49</c:v>
                </c:pt>
                <c:pt idx="70" formatCode="0">
                  <c:v>-45</c:v>
                </c:pt>
                <c:pt idx="71" formatCode="0">
                  <c:v>-50</c:v>
                </c:pt>
                <c:pt idx="72" formatCode="0">
                  <c:v>-39</c:v>
                </c:pt>
                <c:pt idx="73" formatCode="0">
                  <c:v>-22</c:v>
                </c:pt>
                <c:pt idx="74" formatCode="0">
                  <c:v>-6</c:v>
                </c:pt>
                <c:pt idx="75" formatCode="0">
                  <c:v>-54</c:v>
                </c:pt>
                <c:pt idx="76" formatCode="0">
                  <c:v>25</c:v>
                </c:pt>
                <c:pt idx="77" formatCode="0">
                  <c:v>-12</c:v>
                </c:pt>
                <c:pt idx="78" formatCode="0">
                  <c:v>0</c:v>
                </c:pt>
                <c:pt idx="79" formatCode="0">
                  <c:v>-13</c:v>
                </c:pt>
                <c:pt idx="80" formatCode="0">
                  <c:v>-7</c:v>
                </c:pt>
                <c:pt idx="81" formatCode="0">
                  <c:v>-9</c:v>
                </c:pt>
                <c:pt idx="82" formatCode="0">
                  <c:v>-1</c:v>
                </c:pt>
                <c:pt idx="83" formatCode="0">
                  <c:v>-38</c:v>
                </c:pt>
                <c:pt idx="84" formatCode="0">
                  <c:v>-14</c:v>
                </c:pt>
                <c:pt idx="85" formatCode="0">
                  <c:v>-26</c:v>
                </c:pt>
                <c:pt idx="86" formatCode="0">
                  <c:v>-35</c:v>
                </c:pt>
                <c:pt idx="87" formatCode="0">
                  <c:v>-2</c:v>
                </c:pt>
                <c:pt idx="88" formatCode="0">
                  <c:v>-19</c:v>
                </c:pt>
                <c:pt idx="89" formatCode="0">
                  <c:v>-24</c:v>
                </c:pt>
                <c:pt idx="90" formatCode="0">
                  <c:v>-7</c:v>
                </c:pt>
                <c:pt idx="91" formatCode="0">
                  <c:v>3</c:v>
                </c:pt>
                <c:pt idx="92" formatCode="0">
                  <c:v>0</c:v>
                </c:pt>
                <c:pt idx="93" formatCode="0">
                  <c:v>-5</c:v>
                </c:pt>
                <c:pt idx="94" formatCode="0">
                  <c:v>-5</c:v>
                </c:pt>
                <c:pt idx="95" formatCode="0">
                  <c:v>1</c:v>
                </c:pt>
                <c:pt idx="96" formatCode="0">
                  <c:v>-4</c:v>
                </c:pt>
                <c:pt idx="97" formatCode="0">
                  <c:v>2</c:v>
                </c:pt>
                <c:pt idx="98" formatCode="0">
                  <c:v>-4</c:v>
                </c:pt>
                <c:pt idx="99" formatCode="0">
                  <c:v>2</c:v>
                </c:pt>
                <c:pt idx="100" formatCode="0">
                  <c:v>-2</c:v>
                </c:pt>
                <c:pt idx="101" formatCode="0">
                  <c:v>-4</c:v>
                </c:pt>
                <c:pt idx="102" formatCode="0">
                  <c:v>-4</c:v>
                </c:pt>
                <c:pt idx="103" formatCode="0">
                  <c:v>0</c:v>
                </c:pt>
                <c:pt idx="104" formatCode="0">
                  <c:v>-4</c:v>
                </c:pt>
                <c:pt idx="105" formatCode="0">
                  <c:v>-9</c:v>
                </c:pt>
                <c:pt idx="106" formatCode="0">
                  <c:v>-6</c:v>
                </c:pt>
                <c:pt idx="107" formatCode="0">
                  <c:v>6</c:v>
                </c:pt>
                <c:pt idx="108" formatCode="0">
                  <c:v>2</c:v>
                </c:pt>
                <c:pt idx="109" formatCode="0">
                  <c:v>-2</c:v>
                </c:pt>
                <c:pt idx="110" formatCode="0">
                  <c:v>-3</c:v>
                </c:pt>
                <c:pt idx="111" formatCode="0">
                  <c:v>-3</c:v>
                </c:pt>
                <c:pt idx="112" formatCode="0">
                  <c:v>-4</c:v>
                </c:pt>
                <c:pt idx="113" formatCode="0">
                  <c:v>6</c:v>
                </c:pt>
                <c:pt idx="114" formatCode="0">
                  <c:v>-9</c:v>
                </c:pt>
                <c:pt idx="115" formatCode="0">
                  <c:v>-3</c:v>
                </c:pt>
                <c:pt idx="116" formatCode="0">
                  <c:v>-1</c:v>
                </c:pt>
                <c:pt idx="117" formatCode="0">
                  <c:v>-1</c:v>
                </c:pt>
                <c:pt idx="118" formatCode="0">
                  <c:v>4</c:v>
                </c:pt>
                <c:pt idx="119" formatCode="0">
                  <c:v>5</c:v>
                </c:pt>
                <c:pt idx="120" formatCode="0">
                  <c:v>-6</c:v>
                </c:pt>
                <c:pt idx="121" formatCode="0">
                  <c:v>0</c:v>
                </c:pt>
                <c:pt idx="122" formatCode="0">
                  <c:v>0</c:v>
                </c:pt>
                <c:pt idx="123" formatCode="0">
                  <c:v>1</c:v>
                </c:pt>
                <c:pt idx="124" formatCode="0">
                  <c:v>1</c:v>
                </c:pt>
                <c:pt idx="125" formatCode="0">
                  <c:v>-5</c:v>
                </c:pt>
                <c:pt idx="126" formatCode="0">
                  <c:v>-4</c:v>
                </c:pt>
                <c:pt idx="127" formatCode="0">
                  <c:v>-1</c:v>
                </c:pt>
                <c:pt idx="128" formatCode="0">
                  <c:v>1</c:v>
                </c:pt>
                <c:pt idx="129" formatCode="0">
                  <c:v>-2</c:v>
                </c:pt>
                <c:pt idx="130" formatCode="0">
                  <c:v>-3</c:v>
                </c:pt>
                <c:pt idx="131" formatCode="0">
                  <c:v>-1</c:v>
                </c:pt>
                <c:pt idx="132" formatCode="0">
                  <c:v>2</c:v>
                </c:pt>
                <c:pt idx="133" formatCode="0">
                  <c:v>-2</c:v>
                </c:pt>
                <c:pt idx="134" formatCode="0">
                  <c:v>-3</c:v>
                </c:pt>
                <c:pt idx="135" formatCode="0">
                  <c:v>2</c:v>
                </c:pt>
                <c:pt idx="136" formatCode="0">
                  <c:v>1</c:v>
                </c:pt>
                <c:pt idx="137" formatCode="0">
                  <c:v>1</c:v>
                </c:pt>
                <c:pt idx="138" formatCode="0">
                  <c:v>-4</c:v>
                </c:pt>
                <c:pt idx="139" formatCode="0">
                  <c:v>2</c:v>
                </c:pt>
                <c:pt idx="140" formatCode="0">
                  <c:v>3</c:v>
                </c:pt>
                <c:pt idx="141" formatCode="0">
                  <c:v>-5</c:v>
                </c:pt>
                <c:pt idx="142" formatCode="0">
                  <c:v>-2</c:v>
                </c:pt>
                <c:pt idx="143" formatCode="0">
                  <c:v>1</c:v>
                </c:pt>
                <c:pt idx="144" formatCode="0">
                  <c:v>1</c:v>
                </c:pt>
                <c:pt idx="145" formatCode="0">
                  <c:v>4</c:v>
                </c:pt>
                <c:pt idx="146" formatCode="0">
                  <c:v>-5</c:v>
                </c:pt>
                <c:pt idx="147" formatCode="0">
                  <c:v>2</c:v>
                </c:pt>
                <c:pt idx="148" formatCode="0">
                  <c:v>3</c:v>
                </c:pt>
                <c:pt idx="149" formatCode="0">
                  <c:v>1</c:v>
                </c:pt>
                <c:pt idx="150" formatCode="0">
                  <c:v>-1</c:v>
                </c:pt>
                <c:pt idx="151" formatCode="0">
                  <c:v>3</c:v>
                </c:pt>
                <c:pt idx="152" formatCode="0">
                  <c:v>4</c:v>
                </c:pt>
                <c:pt idx="153" formatCode="0">
                  <c:v>3</c:v>
                </c:pt>
                <c:pt idx="154" formatCode="0">
                  <c:v>2</c:v>
                </c:pt>
                <c:pt idx="155" formatCode="0">
                  <c:v>8</c:v>
                </c:pt>
                <c:pt idx="156" formatCode="0">
                  <c:v>1</c:v>
                </c:pt>
                <c:pt idx="157" formatCode="0">
                  <c:v>4</c:v>
                </c:pt>
                <c:pt idx="158" formatCode="0">
                  <c:v>1</c:v>
                </c:pt>
                <c:pt idx="159" formatCode="0">
                  <c:v>4</c:v>
                </c:pt>
                <c:pt idx="160" formatCode="0">
                  <c:v>2</c:v>
                </c:pt>
                <c:pt idx="161" formatCode="0">
                  <c:v>-4</c:v>
                </c:pt>
                <c:pt idx="162" formatCode="0">
                  <c:v>-3</c:v>
                </c:pt>
                <c:pt idx="163" formatCode="0">
                  <c:v>-1</c:v>
                </c:pt>
                <c:pt idx="164" formatCode="0">
                  <c:v>1</c:v>
                </c:pt>
                <c:pt idx="165" formatCode="0">
                  <c:v>0</c:v>
                </c:pt>
                <c:pt idx="166" formatCode="0">
                  <c:v>0</c:v>
                </c:pt>
                <c:pt idx="167" formatCode="0">
                  <c:v>4</c:v>
                </c:pt>
                <c:pt idx="168" formatCode="0">
                  <c:v>5</c:v>
                </c:pt>
                <c:pt idx="169" formatCode="0">
                  <c:v>7</c:v>
                </c:pt>
                <c:pt idx="170" formatCode="0">
                  <c:v>5</c:v>
                </c:pt>
                <c:pt idx="171" formatCode="0">
                  <c:v>-1</c:v>
                </c:pt>
                <c:pt idx="172" formatCode="0">
                  <c:v>-1</c:v>
                </c:pt>
                <c:pt idx="173" formatCode="0">
                  <c:v>-6</c:v>
                </c:pt>
                <c:pt idx="174" formatCode="0">
                  <c:v>9</c:v>
                </c:pt>
                <c:pt idx="175" formatCode="0">
                  <c:v>4</c:v>
                </c:pt>
                <c:pt idx="176" formatCode="0">
                  <c:v>7</c:v>
                </c:pt>
                <c:pt idx="177" formatCode="0">
                  <c:v>4</c:v>
                </c:pt>
                <c:pt idx="178" formatCode="0">
                  <c:v>2</c:v>
                </c:pt>
                <c:pt idx="179" formatCode="0">
                  <c:v>-1</c:v>
                </c:pt>
                <c:pt idx="180" formatCode="0">
                  <c:v>11</c:v>
                </c:pt>
                <c:pt idx="181" formatCode="0">
                  <c:v>1</c:v>
                </c:pt>
                <c:pt idx="182" formatCode="0">
                  <c:v>-3</c:v>
                </c:pt>
                <c:pt idx="183" formatCode="0">
                  <c:v>-9</c:v>
                </c:pt>
                <c:pt idx="184" formatCode="0">
                  <c:v>-9</c:v>
                </c:pt>
              </c:numCache>
            </c:numRef>
          </c:val>
          <c:extLst>
            <c:ext xmlns:c16="http://schemas.microsoft.com/office/drawing/2014/chart" uri="{C3380CC4-5D6E-409C-BE32-E72D297353CC}">
              <c16:uniqueId val="{00000088-9EF8-4E18-B550-87A3A445B27A}"/>
            </c:ext>
          </c:extLst>
        </c:ser>
        <c:dLbls>
          <c:showLegendKey val="0"/>
          <c:showVal val="0"/>
          <c:showCatName val="0"/>
          <c:showSerName val="0"/>
          <c:showPercent val="0"/>
          <c:showBubbleSize val="0"/>
        </c:dLbls>
        <c:gapWidth val="30"/>
        <c:overlap val="-27"/>
        <c:axId val="693976504"/>
        <c:axId val="693971584"/>
      </c:barChart>
      <c:dateAx>
        <c:axId val="693976504"/>
        <c:scaling>
          <c:orientation val="minMax"/>
        </c:scaling>
        <c:delete val="1"/>
        <c:axPos val="b"/>
        <c:numFmt formatCode="m/d/yyyy" sourceLinked="1"/>
        <c:majorTickMark val="out"/>
        <c:minorTickMark val="none"/>
        <c:tickLblPos val="nextTo"/>
        <c:crossAx val="693971584"/>
        <c:crosses val="autoZero"/>
        <c:auto val="1"/>
        <c:lblOffset val="100"/>
        <c:baseTimeUnit val="days"/>
      </c:dateAx>
      <c:valAx>
        <c:axId val="693971584"/>
        <c:scaling>
          <c:orientation val="minMax"/>
          <c:max val="700"/>
          <c:min val="-60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NL"/>
          </a:p>
        </c:txPr>
        <c:crossAx val="693976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cases</a:t>
            </a:r>
            <a:r>
              <a:rPr lang="nl-NL" sz="2000" b="1" i="0" u="none" kern="1200" spc="100" baseline="0">
                <a:ln>
                  <a:noFill/>
                </a:ln>
                <a:solidFill>
                  <a:schemeClr val="bg2">
                    <a:lumMod val="50000"/>
                  </a:schemeClr>
                </a:solidFill>
                <a:effectLst/>
              </a:rPr>
              <a:t> in The Netherlands</a:t>
            </a:r>
            <a:br>
              <a:rPr lang="nl-NL" sz="2000" b="1" i="0" u="none"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plus weekly pattern  grey/green --&gt;Sunday/Monday</a:t>
            </a:r>
            <a:endParaRPr lang="en-NL" sz="2000" b="0">
              <a:effectLst/>
            </a:endParaRPr>
          </a:p>
        </c:rich>
      </c:tx>
      <c:layout>
        <c:manualLayout>
          <c:xMode val="edge"/>
          <c:yMode val="edge"/>
          <c:x val="0.18529791666666667"/>
          <c:y val="5.142861111111111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8983708333333336"/>
        </c:manualLayout>
      </c:layout>
      <c:barChart>
        <c:barDir val="col"/>
        <c:grouping val="stacked"/>
        <c:varyColors val="0"/>
        <c:ser>
          <c:idx val="0"/>
          <c:order val="1"/>
          <c:tx>
            <c:strRef>
              <c:f>'Official - RIVM (2)'!$H$3</c:f>
              <c:strCache>
                <c:ptCount val="1"/>
                <c:pt idx="0">
                  <c:v> Reported before this week</c:v>
                </c:pt>
              </c:strCache>
            </c:strRef>
          </c:tx>
          <c:spPr>
            <a:solidFill>
              <a:schemeClr val="accent1">
                <a:lumMod val="20000"/>
                <a:lumOff val="80000"/>
              </a:schemeClr>
            </a:solidFill>
            <a:ln>
              <a:noFill/>
            </a:ln>
            <a:effectLst/>
          </c:spPr>
          <c:invertIfNegative val="0"/>
          <c:dPt>
            <c:idx val="10"/>
            <c:invertIfNegative val="0"/>
            <c:bubble3D val="0"/>
            <c:spPr>
              <a:solidFill>
                <a:schemeClr val="bg1">
                  <a:lumMod val="85000"/>
                </a:schemeClr>
              </a:solidFill>
              <a:ln>
                <a:noFill/>
              </a:ln>
              <a:effectLst/>
            </c:spPr>
            <c:extLst>
              <c:ext xmlns:c16="http://schemas.microsoft.com/office/drawing/2014/chart" uri="{C3380CC4-5D6E-409C-BE32-E72D297353CC}">
                <c16:uniqueId val="{00000001-7655-4C4C-A3FB-0E0F9703367B}"/>
              </c:ext>
            </c:extLst>
          </c:dPt>
          <c:dPt>
            <c:idx val="11"/>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03-7655-4C4C-A3FB-0E0F9703367B}"/>
              </c:ext>
            </c:extLst>
          </c:dPt>
          <c:dPt>
            <c:idx val="17"/>
            <c:invertIfNegative val="0"/>
            <c:bubble3D val="0"/>
            <c:spPr>
              <a:solidFill>
                <a:schemeClr val="bg1">
                  <a:lumMod val="85000"/>
                </a:schemeClr>
              </a:solidFill>
              <a:ln>
                <a:noFill/>
              </a:ln>
              <a:effectLst/>
            </c:spPr>
            <c:extLst>
              <c:ext xmlns:c16="http://schemas.microsoft.com/office/drawing/2014/chart" uri="{C3380CC4-5D6E-409C-BE32-E72D297353CC}">
                <c16:uniqueId val="{00000005-7655-4C4C-A3FB-0E0F9703367B}"/>
              </c:ext>
            </c:extLst>
          </c:dPt>
          <c:dPt>
            <c:idx val="18"/>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07-7655-4C4C-A3FB-0E0F9703367B}"/>
              </c:ext>
            </c:extLst>
          </c:dPt>
          <c:dPt>
            <c:idx val="24"/>
            <c:invertIfNegative val="0"/>
            <c:bubble3D val="0"/>
            <c:spPr>
              <a:solidFill>
                <a:schemeClr val="bg1">
                  <a:lumMod val="85000"/>
                </a:schemeClr>
              </a:solidFill>
              <a:ln>
                <a:noFill/>
              </a:ln>
              <a:effectLst/>
            </c:spPr>
            <c:extLst>
              <c:ext xmlns:c16="http://schemas.microsoft.com/office/drawing/2014/chart" uri="{C3380CC4-5D6E-409C-BE32-E72D297353CC}">
                <c16:uniqueId val="{00000009-7655-4C4C-A3FB-0E0F9703367B}"/>
              </c:ext>
            </c:extLst>
          </c:dPt>
          <c:dPt>
            <c:idx val="25"/>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0B-7655-4C4C-A3FB-0E0F9703367B}"/>
              </c:ext>
            </c:extLst>
          </c:dPt>
          <c:dPt>
            <c:idx val="31"/>
            <c:invertIfNegative val="0"/>
            <c:bubble3D val="0"/>
            <c:spPr>
              <a:solidFill>
                <a:schemeClr val="bg1">
                  <a:lumMod val="85000"/>
                </a:schemeClr>
              </a:solidFill>
              <a:ln>
                <a:noFill/>
              </a:ln>
              <a:effectLst/>
            </c:spPr>
            <c:extLst>
              <c:ext xmlns:c16="http://schemas.microsoft.com/office/drawing/2014/chart" uri="{C3380CC4-5D6E-409C-BE32-E72D297353CC}">
                <c16:uniqueId val="{0000000D-7655-4C4C-A3FB-0E0F9703367B}"/>
              </c:ext>
            </c:extLst>
          </c:dPt>
          <c:dPt>
            <c:idx val="32"/>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0F-7655-4C4C-A3FB-0E0F9703367B}"/>
              </c:ext>
            </c:extLst>
          </c:dPt>
          <c:dPt>
            <c:idx val="38"/>
            <c:invertIfNegative val="0"/>
            <c:bubble3D val="0"/>
            <c:spPr>
              <a:solidFill>
                <a:schemeClr val="bg1">
                  <a:lumMod val="85000"/>
                </a:schemeClr>
              </a:solidFill>
              <a:ln>
                <a:noFill/>
              </a:ln>
              <a:effectLst/>
            </c:spPr>
            <c:extLst>
              <c:ext xmlns:c16="http://schemas.microsoft.com/office/drawing/2014/chart" uri="{C3380CC4-5D6E-409C-BE32-E72D297353CC}">
                <c16:uniqueId val="{00000011-7655-4C4C-A3FB-0E0F9703367B}"/>
              </c:ext>
            </c:extLst>
          </c:dPt>
          <c:dPt>
            <c:idx val="39"/>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13-7655-4C4C-A3FB-0E0F9703367B}"/>
              </c:ext>
            </c:extLst>
          </c:dPt>
          <c:dPt>
            <c:idx val="4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5-7655-4C4C-A3FB-0E0F9703367B}"/>
              </c:ext>
            </c:extLst>
          </c:dPt>
          <c:dPt>
            <c:idx val="45"/>
            <c:invertIfNegative val="0"/>
            <c:bubble3D val="0"/>
            <c:spPr>
              <a:solidFill>
                <a:schemeClr val="bg1">
                  <a:lumMod val="85000"/>
                </a:schemeClr>
              </a:solidFill>
              <a:ln>
                <a:noFill/>
              </a:ln>
              <a:effectLst/>
            </c:spPr>
            <c:extLst>
              <c:ext xmlns:c16="http://schemas.microsoft.com/office/drawing/2014/chart" uri="{C3380CC4-5D6E-409C-BE32-E72D297353CC}">
                <c16:uniqueId val="{00000017-7655-4C4C-A3FB-0E0F9703367B}"/>
              </c:ext>
            </c:extLst>
          </c:dPt>
          <c:dPt>
            <c:idx val="46"/>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19-7655-4C4C-A3FB-0E0F9703367B}"/>
              </c:ext>
            </c:extLst>
          </c:dPt>
          <c:dPt>
            <c:idx val="52"/>
            <c:invertIfNegative val="0"/>
            <c:bubble3D val="0"/>
            <c:spPr>
              <a:solidFill>
                <a:schemeClr val="bg1">
                  <a:lumMod val="85000"/>
                </a:schemeClr>
              </a:solidFill>
              <a:ln>
                <a:noFill/>
              </a:ln>
              <a:effectLst/>
            </c:spPr>
            <c:extLst>
              <c:ext xmlns:c16="http://schemas.microsoft.com/office/drawing/2014/chart" uri="{C3380CC4-5D6E-409C-BE32-E72D297353CC}">
                <c16:uniqueId val="{0000001B-7655-4C4C-A3FB-0E0F9703367B}"/>
              </c:ext>
            </c:extLst>
          </c:dPt>
          <c:dPt>
            <c:idx val="53"/>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1D-7655-4C4C-A3FB-0E0F9703367B}"/>
              </c:ext>
            </c:extLst>
          </c:dPt>
          <c:dPt>
            <c:idx val="59"/>
            <c:invertIfNegative val="0"/>
            <c:bubble3D val="0"/>
            <c:spPr>
              <a:solidFill>
                <a:schemeClr val="bg1">
                  <a:lumMod val="85000"/>
                </a:schemeClr>
              </a:solidFill>
              <a:ln>
                <a:noFill/>
              </a:ln>
              <a:effectLst/>
            </c:spPr>
            <c:extLst>
              <c:ext xmlns:c16="http://schemas.microsoft.com/office/drawing/2014/chart" uri="{C3380CC4-5D6E-409C-BE32-E72D297353CC}">
                <c16:uniqueId val="{0000001F-7655-4C4C-A3FB-0E0F9703367B}"/>
              </c:ext>
            </c:extLst>
          </c:dPt>
          <c:dPt>
            <c:idx val="60"/>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21-7655-4C4C-A3FB-0E0F9703367B}"/>
              </c:ext>
            </c:extLst>
          </c:dPt>
          <c:dPt>
            <c:idx val="66"/>
            <c:invertIfNegative val="0"/>
            <c:bubble3D val="0"/>
            <c:spPr>
              <a:solidFill>
                <a:schemeClr val="bg1">
                  <a:lumMod val="85000"/>
                </a:schemeClr>
              </a:solidFill>
              <a:ln>
                <a:noFill/>
              </a:ln>
              <a:effectLst/>
            </c:spPr>
            <c:extLst>
              <c:ext xmlns:c16="http://schemas.microsoft.com/office/drawing/2014/chart" uri="{C3380CC4-5D6E-409C-BE32-E72D297353CC}">
                <c16:uniqueId val="{00000023-7655-4C4C-A3FB-0E0F9703367B}"/>
              </c:ext>
            </c:extLst>
          </c:dPt>
          <c:dPt>
            <c:idx val="67"/>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25-7655-4C4C-A3FB-0E0F9703367B}"/>
              </c:ext>
            </c:extLst>
          </c:dPt>
          <c:dPt>
            <c:idx val="73"/>
            <c:invertIfNegative val="0"/>
            <c:bubble3D val="0"/>
            <c:spPr>
              <a:solidFill>
                <a:schemeClr val="bg1">
                  <a:lumMod val="85000"/>
                </a:schemeClr>
              </a:solidFill>
              <a:ln>
                <a:noFill/>
              </a:ln>
              <a:effectLst/>
            </c:spPr>
            <c:extLst>
              <c:ext xmlns:c16="http://schemas.microsoft.com/office/drawing/2014/chart" uri="{C3380CC4-5D6E-409C-BE32-E72D297353CC}">
                <c16:uniqueId val="{00000027-7655-4C4C-A3FB-0E0F9703367B}"/>
              </c:ext>
            </c:extLst>
          </c:dPt>
          <c:dPt>
            <c:idx val="74"/>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29-7655-4C4C-A3FB-0E0F9703367B}"/>
              </c:ext>
            </c:extLst>
          </c:dPt>
          <c:dPt>
            <c:idx val="80"/>
            <c:invertIfNegative val="0"/>
            <c:bubble3D val="0"/>
            <c:spPr>
              <a:solidFill>
                <a:schemeClr val="bg1">
                  <a:lumMod val="85000"/>
                </a:schemeClr>
              </a:solidFill>
              <a:ln>
                <a:noFill/>
              </a:ln>
              <a:effectLst/>
            </c:spPr>
            <c:extLst>
              <c:ext xmlns:c16="http://schemas.microsoft.com/office/drawing/2014/chart" uri="{C3380CC4-5D6E-409C-BE32-E72D297353CC}">
                <c16:uniqueId val="{0000002B-7655-4C4C-A3FB-0E0F9703367B}"/>
              </c:ext>
            </c:extLst>
          </c:dPt>
          <c:dPt>
            <c:idx val="81"/>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2D-7655-4C4C-A3FB-0E0F9703367B}"/>
              </c:ext>
            </c:extLst>
          </c:dPt>
          <c:dPt>
            <c:idx val="87"/>
            <c:invertIfNegative val="0"/>
            <c:bubble3D val="0"/>
            <c:spPr>
              <a:solidFill>
                <a:schemeClr val="bg1">
                  <a:lumMod val="85000"/>
                </a:schemeClr>
              </a:solidFill>
              <a:ln>
                <a:noFill/>
              </a:ln>
              <a:effectLst/>
            </c:spPr>
            <c:extLst>
              <c:ext xmlns:c16="http://schemas.microsoft.com/office/drawing/2014/chart" uri="{C3380CC4-5D6E-409C-BE32-E72D297353CC}">
                <c16:uniqueId val="{0000002F-7655-4C4C-A3FB-0E0F9703367B}"/>
              </c:ext>
            </c:extLst>
          </c:dPt>
          <c:dPt>
            <c:idx val="88"/>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31-7655-4C4C-A3FB-0E0F9703367B}"/>
              </c:ext>
            </c:extLst>
          </c:dPt>
          <c:dPt>
            <c:idx val="89"/>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33-7655-4C4C-A3FB-0E0F9703367B}"/>
              </c:ext>
            </c:extLst>
          </c:dPt>
          <c:dPt>
            <c:idx val="94"/>
            <c:invertIfNegative val="0"/>
            <c:bubble3D val="0"/>
            <c:spPr>
              <a:solidFill>
                <a:schemeClr val="bg1">
                  <a:lumMod val="85000"/>
                </a:schemeClr>
              </a:solidFill>
              <a:ln>
                <a:noFill/>
              </a:ln>
              <a:effectLst/>
            </c:spPr>
            <c:extLst>
              <c:ext xmlns:c16="http://schemas.microsoft.com/office/drawing/2014/chart" uri="{C3380CC4-5D6E-409C-BE32-E72D297353CC}">
                <c16:uniqueId val="{00000035-7655-4C4C-A3FB-0E0F9703367B}"/>
              </c:ext>
            </c:extLst>
          </c:dPt>
          <c:dPt>
            <c:idx val="95"/>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37-7655-4C4C-A3FB-0E0F9703367B}"/>
              </c:ext>
            </c:extLst>
          </c:dPt>
          <c:dPt>
            <c:idx val="101"/>
            <c:invertIfNegative val="0"/>
            <c:bubble3D val="0"/>
            <c:spPr>
              <a:solidFill>
                <a:schemeClr val="bg1">
                  <a:lumMod val="85000"/>
                </a:schemeClr>
              </a:solidFill>
              <a:ln>
                <a:noFill/>
              </a:ln>
              <a:effectLst/>
            </c:spPr>
            <c:extLst>
              <c:ext xmlns:c16="http://schemas.microsoft.com/office/drawing/2014/chart" uri="{C3380CC4-5D6E-409C-BE32-E72D297353CC}">
                <c16:uniqueId val="{00000039-7655-4C4C-A3FB-0E0F9703367B}"/>
              </c:ext>
            </c:extLst>
          </c:dPt>
          <c:dPt>
            <c:idx val="102"/>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3B-7655-4C4C-A3FB-0E0F9703367B}"/>
              </c:ext>
            </c:extLst>
          </c:dPt>
          <c:dPt>
            <c:idx val="108"/>
            <c:invertIfNegative val="0"/>
            <c:bubble3D val="0"/>
            <c:spPr>
              <a:solidFill>
                <a:schemeClr val="bg1">
                  <a:lumMod val="85000"/>
                </a:schemeClr>
              </a:solidFill>
              <a:ln>
                <a:noFill/>
              </a:ln>
              <a:effectLst/>
            </c:spPr>
            <c:extLst>
              <c:ext xmlns:c16="http://schemas.microsoft.com/office/drawing/2014/chart" uri="{C3380CC4-5D6E-409C-BE32-E72D297353CC}">
                <c16:uniqueId val="{0000003D-7655-4C4C-A3FB-0E0F9703367B}"/>
              </c:ext>
            </c:extLst>
          </c:dPt>
          <c:dPt>
            <c:idx val="109"/>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3F-7655-4C4C-A3FB-0E0F9703367B}"/>
              </c:ext>
            </c:extLst>
          </c:dPt>
          <c:dPt>
            <c:idx val="115"/>
            <c:invertIfNegative val="0"/>
            <c:bubble3D val="0"/>
            <c:spPr>
              <a:solidFill>
                <a:schemeClr val="bg1">
                  <a:lumMod val="85000"/>
                </a:schemeClr>
              </a:solidFill>
              <a:ln>
                <a:noFill/>
              </a:ln>
              <a:effectLst/>
            </c:spPr>
            <c:extLst>
              <c:ext xmlns:c16="http://schemas.microsoft.com/office/drawing/2014/chart" uri="{C3380CC4-5D6E-409C-BE32-E72D297353CC}">
                <c16:uniqueId val="{00000041-7655-4C4C-A3FB-0E0F9703367B}"/>
              </c:ext>
            </c:extLst>
          </c:dPt>
          <c:dPt>
            <c:idx val="116"/>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43-7655-4C4C-A3FB-0E0F9703367B}"/>
              </c:ext>
            </c:extLst>
          </c:dPt>
          <c:dPt>
            <c:idx val="122"/>
            <c:invertIfNegative val="0"/>
            <c:bubble3D val="0"/>
            <c:spPr>
              <a:solidFill>
                <a:schemeClr val="bg1">
                  <a:lumMod val="85000"/>
                </a:schemeClr>
              </a:solidFill>
              <a:ln>
                <a:noFill/>
              </a:ln>
              <a:effectLst/>
            </c:spPr>
            <c:extLst>
              <c:ext xmlns:c16="http://schemas.microsoft.com/office/drawing/2014/chart" uri="{C3380CC4-5D6E-409C-BE32-E72D297353CC}">
                <c16:uniqueId val="{00000045-7655-4C4C-A3FB-0E0F9703367B}"/>
              </c:ext>
            </c:extLst>
          </c:dPt>
          <c:dPt>
            <c:idx val="123"/>
            <c:invertIfNegative val="0"/>
            <c:bubble3D val="0"/>
            <c:spPr>
              <a:solidFill>
                <a:schemeClr val="accent6">
                  <a:lumMod val="20000"/>
                  <a:lumOff val="80000"/>
                </a:schemeClr>
              </a:solidFill>
              <a:ln>
                <a:solidFill>
                  <a:schemeClr val="accent6">
                    <a:lumMod val="40000"/>
                    <a:lumOff val="60000"/>
                  </a:schemeClr>
                </a:solidFill>
              </a:ln>
              <a:effectLst/>
            </c:spPr>
            <c:extLst>
              <c:ext xmlns:c16="http://schemas.microsoft.com/office/drawing/2014/chart" uri="{C3380CC4-5D6E-409C-BE32-E72D297353CC}">
                <c16:uniqueId val="{00000047-7655-4C4C-A3FB-0E0F9703367B}"/>
              </c:ext>
            </c:extLst>
          </c:dPt>
          <c:dPt>
            <c:idx val="129"/>
            <c:invertIfNegative val="0"/>
            <c:bubble3D val="0"/>
            <c:spPr>
              <a:solidFill>
                <a:schemeClr val="bg1">
                  <a:lumMod val="85000"/>
                </a:schemeClr>
              </a:solidFill>
              <a:ln>
                <a:noFill/>
              </a:ln>
              <a:effectLst/>
            </c:spPr>
            <c:extLst>
              <c:ext xmlns:c16="http://schemas.microsoft.com/office/drawing/2014/chart" uri="{C3380CC4-5D6E-409C-BE32-E72D297353CC}">
                <c16:uniqueId val="{00000049-7655-4C4C-A3FB-0E0F9703367B}"/>
              </c:ext>
            </c:extLst>
          </c:dPt>
          <c:dPt>
            <c:idx val="130"/>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4B-7655-4C4C-A3FB-0E0F9703367B}"/>
              </c:ext>
            </c:extLst>
          </c:dPt>
          <c:dPt>
            <c:idx val="136"/>
            <c:invertIfNegative val="0"/>
            <c:bubble3D val="0"/>
            <c:spPr>
              <a:solidFill>
                <a:schemeClr val="bg1">
                  <a:lumMod val="85000"/>
                </a:schemeClr>
              </a:solidFill>
              <a:ln>
                <a:noFill/>
              </a:ln>
              <a:effectLst/>
            </c:spPr>
            <c:extLst>
              <c:ext xmlns:c16="http://schemas.microsoft.com/office/drawing/2014/chart" uri="{C3380CC4-5D6E-409C-BE32-E72D297353CC}">
                <c16:uniqueId val="{0000004D-7655-4C4C-A3FB-0E0F9703367B}"/>
              </c:ext>
            </c:extLst>
          </c:dPt>
          <c:dPt>
            <c:idx val="137"/>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4F-7655-4C4C-A3FB-0E0F9703367B}"/>
              </c:ext>
            </c:extLst>
          </c:dPt>
          <c:dPt>
            <c:idx val="143"/>
            <c:invertIfNegative val="0"/>
            <c:bubble3D val="0"/>
            <c:spPr>
              <a:solidFill>
                <a:schemeClr val="bg1">
                  <a:lumMod val="85000"/>
                </a:schemeClr>
              </a:solidFill>
              <a:ln>
                <a:noFill/>
              </a:ln>
              <a:effectLst/>
            </c:spPr>
            <c:extLst>
              <c:ext xmlns:c16="http://schemas.microsoft.com/office/drawing/2014/chart" uri="{C3380CC4-5D6E-409C-BE32-E72D297353CC}">
                <c16:uniqueId val="{00000051-7655-4C4C-A3FB-0E0F9703367B}"/>
              </c:ext>
            </c:extLst>
          </c:dPt>
          <c:dPt>
            <c:idx val="144"/>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53-7655-4C4C-A3FB-0E0F9703367B}"/>
              </c:ext>
            </c:extLst>
          </c:dPt>
          <c:dPt>
            <c:idx val="146"/>
            <c:invertIfNegative val="0"/>
            <c:bubble3D val="0"/>
            <c:spPr>
              <a:solidFill>
                <a:schemeClr val="accent1">
                  <a:lumMod val="20000"/>
                  <a:lumOff val="80000"/>
                </a:schemeClr>
              </a:solidFill>
              <a:ln>
                <a:solidFill>
                  <a:schemeClr val="accent1">
                    <a:lumMod val="20000"/>
                    <a:lumOff val="80000"/>
                  </a:schemeClr>
                </a:solidFill>
              </a:ln>
              <a:effectLst/>
            </c:spPr>
            <c:extLst>
              <c:ext xmlns:c16="http://schemas.microsoft.com/office/drawing/2014/chart" uri="{C3380CC4-5D6E-409C-BE32-E72D297353CC}">
                <c16:uniqueId val="{00000055-7655-4C4C-A3FB-0E0F9703367B}"/>
              </c:ext>
            </c:extLst>
          </c:dPt>
          <c:dPt>
            <c:idx val="150"/>
            <c:invertIfNegative val="0"/>
            <c:bubble3D val="0"/>
            <c:spPr>
              <a:solidFill>
                <a:schemeClr val="bg1">
                  <a:lumMod val="85000"/>
                </a:schemeClr>
              </a:solidFill>
              <a:ln>
                <a:noFill/>
              </a:ln>
              <a:effectLst/>
            </c:spPr>
            <c:extLst>
              <c:ext xmlns:c16="http://schemas.microsoft.com/office/drawing/2014/chart" uri="{C3380CC4-5D6E-409C-BE32-E72D297353CC}">
                <c16:uniqueId val="{00000057-7655-4C4C-A3FB-0E0F9703367B}"/>
              </c:ext>
            </c:extLst>
          </c:dPt>
          <c:dPt>
            <c:idx val="151"/>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59-7655-4C4C-A3FB-0E0F9703367B}"/>
              </c:ext>
            </c:extLst>
          </c:dPt>
          <c:dPt>
            <c:idx val="153"/>
            <c:invertIfNegative val="0"/>
            <c:bubble3D val="0"/>
            <c:spPr>
              <a:solidFill>
                <a:schemeClr val="accent1">
                  <a:lumMod val="20000"/>
                  <a:lumOff val="80000"/>
                </a:schemeClr>
              </a:solidFill>
              <a:ln>
                <a:solidFill>
                  <a:schemeClr val="accent1">
                    <a:lumMod val="20000"/>
                    <a:lumOff val="80000"/>
                  </a:schemeClr>
                </a:solidFill>
              </a:ln>
              <a:effectLst/>
            </c:spPr>
            <c:extLst>
              <c:ext xmlns:c16="http://schemas.microsoft.com/office/drawing/2014/chart" uri="{C3380CC4-5D6E-409C-BE32-E72D297353CC}">
                <c16:uniqueId val="{0000005B-7655-4C4C-A3FB-0E0F9703367B}"/>
              </c:ext>
            </c:extLst>
          </c:dPt>
          <c:dPt>
            <c:idx val="157"/>
            <c:invertIfNegative val="0"/>
            <c:bubble3D val="0"/>
            <c:spPr>
              <a:solidFill>
                <a:schemeClr val="bg1">
                  <a:lumMod val="85000"/>
                </a:schemeClr>
              </a:solidFill>
              <a:ln>
                <a:noFill/>
              </a:ln>
              <a:effectLst/>
            </c:spPr>
            <c:extLst>
              <c:ext xmlns:c16="http://schemas.microsoft.com/office/drawing/2014/chart" uri="{C3380CC4-5D6E-409C-BE32-E72D297353CC}">
                <c16:uniqueId val="{0000005D-7655-4C4C-A3FB-0E0F9703367B}"/>
              </c:ext>
            </c:extLst>
          </c:dPt>
          <c:dPt>
            <c:idx val="158"/>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5F-7655-4C4C-A3FB-0E0F9703367B}"/>
              </c:ext>
            </c:extLst>
          </c:dPt>
          <c:dPt>
            <c:idx val="160"/>
            <c:invertIfNegative val="0"/>
            <c:bubble3D val="0"/>
            <c:spPr>
              <a:solidFill>
                <a:schemeClr val="accent1">
                  <a:lumMod val="20000"/>
                  <a:lumOff val="80000"/>
                </a:schemeClr>
              </a:solidFill>
              <a:ln>
                <a:solidFill>
                  <a:schemeClr val="accent1">
                    <a:lumMod val="20000"/>
                    <a:lumOff val="80000"/>
                  </a:schemeClr>
                </a:solidFill>
              </a:ln>
              <a:effectLst/>
            </c:spPr>
            <c:extLst>
              <c:ext xmlns:c16="http://schemas.microsoft.com/office/drawing/2014/chart" uri="{C3380CC4-5D6E-409C-BE32-E72D297353CC}">
                <c16:uniqueId val="{00000061-7655-4C4C-A3FB-0E0F9703367B}"/>
              </c:ext>
            </c:extLst>
          </c:dPt>
          <c:dPt>
            <c:idx val="164"/>
            <c:invertIfNegative val="0"/>
            <c:bubble3D val="0"/>
            <c:spPr>
              <a:solidFill>
                <a:schemeClr val="bg1">
                  <a:lumMod val="85000"/>
                </a:schemeClr>
              </a:solidFill>
              <a:ln>
                <a:noFill/>
              </a:ln>
              <a:effectLst/>
            </c:spPr>
            <c:extLst>
              <c:ext xmlns:c16="http://schemas.microsoft.com/office/drawing/2014/chart" uri="{C3380CC4-5D6E-409C-BE32-E72D297353CC}">
                <c16:uniqueId val="{00000063-7655-4C4C-A3FB-0E0F9703367B}"/>
              </c:ext>
            </c:extLst>
          </c:dPt>
          <c:dPt>
            <c:idx val="165"/>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65-7655-4C4C-A3FB-0E0F9703367B}"/>
              </c:ext>
            </c:extLst>
          </c:dPt>
          <c:dPt>
            <c:idx val="167"/>
            <c:invertIfNegative val="0"/>
            <c:bubble3D val="0"/>
            <c:spPr>
              <a:solidFill>
                <a:schemeClr val="accent1">
                  <a:lumMod val="20000"/>
                  <a:lumOff val="80000"/>
                </a:schemeClr>
              </a:solidFill>
              <a:ln>
                <a:solidFill>
                  <a:schemeClr val="accent1">
                    <a:lumMod val="20000"/>
                    <a:lumOff val="80000"/>
                  </a:schemeClr>
                </a:solidFill>
              </a:ln>
              <a:effectLst/>
            </c:spPr>
            <c:extLst>
              <c:ext xmlns:c16="http://schemas.microsoft.com/office/drawing/2014/chart" uri="{C3380CC4-5D6E-409C-BE32-E72D297353CC}">
                <c16:uniqueId val="{00000067-7655-4C4C-A3FB-0E0F9703367B}"/>
              </c:ext>
            </c:extLst>
          </c:dPt>
          <c:dPt>
            <c:idx val="171"/>
            <c:invertIfNegative val="0"/>
            <c:bubble3D val="0"/>
            <c:spPr>
              <a:solidFill>
                <a:schemeClr val="bg1">
                  <a:lumMod val="85000"/>
                </a:schemeClr>
              </a:solidFill>
              <a:ln>
                <a:noFill/>
              </a:ln>
              <a:effectLst/>
            </c:spPr>
            <c:extLst>
              <c:ext xmlns:c16="http://schemas.microsoft.com/office/drawing/2014/chart" uri="{C3380CC4-5D6E-409C-BE32-E72D297353CC}">
                <c16:uniqueId val="{00000069-91F7-4644-8704-5FB705F4B304}"/>
              </c:ext>
            </c:extLst>
          </c:dPt>
          <c:dPt>
            <c:idx val="172"/>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6A-91F7-4644-8704-5FB705F4B304}"/>
              </c:ext>
            </c:extLst>
          </c:dPt>
          <c:dPt>
            <c:idx val="178"/>
            <c:invertIfNegative val="0"/>
            <c:bubble3D val="0"/>
            <c:spPr>
              <a:solidFill>
                <a:schemeClr val="bg1">
                  <a:lumMod val="85000"/>
                </a:schemeClr>
              </a:solidFill>
              <a:ln>
                <a:noFill/>
              </a:ln>
              <a:effectLst/>
            </c:spPr>
            <c:extLst>
              <c:ext xmlns:c16="http://schemas.microsoft.com/office/drawing/2014/chart" uri="{C3380CC4-5D6E-409C-BE32-E72D297353CC}">
                <c16:uniqueId val="{0000006B-91F7-4644-8704-5FB705F4B304}"/>
              </c:ext>
            </c:extLst>
          </c:dPt>
          <c:dPt>
            <c:idx val="179"/>
            <c:invertIfNegative val="0"/>
            <c:bubble3D val="0"/>
            <c:spPr>
              <a:solidFill>
                <a:schemeClr val="accent6">
                  <a:lumMod val="40000"/>
                  <a:lumOff val="60000"/>
                </a:schemeClr>
              </a:solidFill>
              <a:ln>
                <a:solidFill>
                  <a:schemeClr val="accent6">
                    <a:lumMod val="60000"/>
                    <a:lumOff val="40000"/>
                  </a:schemeClr>
                </a:solidFill>
              </a:ln>
              <a:effectLst/>
            </c:spPr>
            <c:extLst>
              <c:ext xmlns:c16="http://schemas.microsoft.com/office/drawing/2014/chart" uri="{C3380CC4-5D6E-409C-BE32-E72D297353CC}">
                <c16:uniqueId val="{0000006C-91F7-4644-8704-5FB705F4B304}"/>
              </c:ext>
            </c:extLst>
          </c:dPt>
          <c:cat>
            <c:strLit>
              <c:ptCount val="189"/>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18/08/2020</c:v>
              </c:pt>
              <c:pt idx="174">
                <c:v>19/08/2020</c:v>
              </c:pt>
              <c:pt idx="175">
                <c:v>20/08/2020</c:v>
              </c:pt>
              <c:pt idx="176">
                <c:v>21/08/2020</c:v>
              </c:pt>
              <c:pt idx="177">
                <c:v>22/08/2020</c:v>
              </c:pt>
              <c:pt idx="178">
                <c:v>23/08/2020</c:v>
              </c:pt>
              <c:pt idx="179">
                <c:v>24/08/2020</c:v>
              </c:pt>
              <c:pt idx="180">
                <c:v>25/08/2020</c:v>
              </c:pt>
              <c:pt idx="181">
                <c:v>26/08/2020</c:v>
              </c:pt>
              <c:pt idx="182">
                <c:v>27/08/2020</c:v>
              </c:pt>
              <c:pt idx="183">
                <c:v>28/08/2020</c:v>
              </c:pt>
              <c:pt idx="184">
                <c:v>29/08/2020</c:v>
              </c:pt>
              <c:pt idx="185">
                <c:v>30/08/2020</c:v>
              </c:pt>
              <c:pt idx="186">
                <c:v>31/08/2020</c:v>
              </c:pt>
              <c:pt idx="187">
                <c:v>01/09/2020</c:v>
              </c:pt>
              <c:pt idx="188">
                <c:v>02/09/2020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(2)'!$H$4:$H$200</c15:sqref>
                  </c15:fullRef>
                </c:ext>
              </c:extLst>
              <c:f>'Official - RIVM (2)'!$H$4:$H$192</c:f>
              <c:numCache>
                <c:formatCode>General</c:formatCode>
                <c:ptCount val="189"/>
                <c:pt idx="0">
                  <c:v>3</c:v>
                </c:pt>
                <c:pt idx="1">
                  <c:v>4</c:v>
                </c:pt>
                <c:pt idx="2">
                  <c:v>13</c:v>
                </c:pt>
                <c:pt idx="3">
                  <c:v>13</c:v>
                </c:pt>
                <c:pt idx="4">
                  <c:v>47</c:v>
                </c:pt>
                <c:pt idx="5">
                  <c:v>40</c:v>
                </c:pt>
                <c:pt idx="6">
                  <c:v>41</c:v>
                </c:pt>
                <c:pt idx="7">
                  <c:v>41</c:v>
                </c:pt>
                <c:pt idx="8">
                  <c:v>32</c:v>
                </c:pt>
                <c:pt idx="9">
                  <c:v>45</c:v>
                </c:pt>
                <c:pt idx="10">
                  <c:v>72</c:v>
                </c:pt>
                <c:pt idx="11">
                  <c:v>78</c:v>
                </c:pt>
                <c:pt idx="12">
                  <c:v>137</c:v>
                </c:pt>
                <c:pt idx="13">
                  <c:v>168</c:v>
                </c:pt>
                <c:pt idx="14">
                  <c:v>186</c:v>
                </c:pt>
                <c:pt idx="15">
                  <c:v>222</c:v>
                </c:pt>
                <c:pt idx="16">
                  <c:v>222</c:v>
                </c:pt>
                <c:pt idx="17">
                  <c:v>234</c:v>
                </c:pt>
                <c:pt idx="18">
                  <c:v>271</c:v>
                </c:pt>
                <c:pt idx="19">
                  <c:v>371</c:v>
                </c:pt>
                <c:pt idx="20">
                  <c:v>458</c:v>
                </c:pt>
                <c:pt idx="21">
                  <c:v>514</c:v>
                </c:pt>
                <c:pt idx="22">
                  <c:v>696</c:v>
                </c:pt>
                <c:pt idx="23">
                  <c:v>668</c:v>
                </c:pt>
                <c:pt idx="24">
                  <c:v>540</c:v>
                </c:pt>
                <c:pt idx="25">
                  <c:v>619</c:v>
                </c:pt>
                <c:pt idx="26">
                  <c:v>1120</c:v>
                </c:pt>
                <c:pt idx="27">
                  <c:v>1049</c:v>
                </c:pt>
                <c:pt idx="28">
                  <c:v>1050</c:v>
                </c:pt>
                <c:pt idx="29">
                  <c:v>1177</c:v>
                </c:pt>
                <c:pt idx="30">
                  <c:v>985</c:v>
                </c:pt>
                <c:pt idx="31">
                  <c:v>746</c:v>
                </c:pt>
                <c:pt idx="32">
                  <c:v>805</c:v>
                </c:pt>
                <c:pt idx="33">
                  <c:v>1124</c:v>
                </c:pt>
                <c:pt idx="34">
                  <c:v>1042</c:v>
                </c:pt>
                <c:pt idx="35">
                  <c:v>1028</c:v>
                </c:pt>
                <c:pt idx="36">
                  <c:v>1221</c:v>
                </c:pt>
                <c:pt idx="37">
                  <c:v>1096</c:v>
                </c:pt>
                <c:pt idx="38">
                  <c:v>857</c:v>
                </c:pt>
                <c:pt idx="39">
                  <c:v>773</c:v>
                </c:pt>
                <c:pt idx="40">
                  <c:v>1089</c:v>
                </c:pt>
                <c:pt idx="41">
                  <c:v>1344</c:v>
                </c:pt>
                <c:pt idx="42">
                  <c:v>1314</c:v>
                </c:pt>
                <c:pt idx="43">
                  <c:v>1394</c:v>
                </c:pt>
                <c:pt idx="44">
                  <c:v>1055</c:v>
                </c:pt>
                <c:pt idx="45">
                  <c:v>823</c:v>
                </c:pt>
                <c:pt idx="46">
                  <c:v>756</c:v>
                </c:pt>
                <c:pt idx="47">
                  <c:v>814</c:v>
                </c:pt>
                <c:pt idx="48">
                  <c:v>1114</c:v>
                </c:pt>
                <c:pt idx="49">
                  <c:v>1168</c:v>
                </c:pt>
                <c:pt idx="50">
                  <c:v>1276</c:v>
                </c:pt>
                <c:pt idx="51">
                  <c:v>994</c:v>
                </c:pt>
                <c:pt idx="52">
                  <c:v>623</c:v>
                </c:pt>
                <c:pt idx="53">
                  <c:v>585</c:v>
                </c:pt>
                <c:pt idx="54">
                  <c:v>712</c:v>
                </c:pt>
                <c:pt idx="55">
                  <c:v>971</c:v>
                </c:pt>
                <c:pt idx="56">
                  <c:v>796</c:v>
                </c:pt>
                <c:pt idx="57">
                  <c:v>661</c:v>
                </c:pt>
                <c:pt idx="58">
                  <c:v>574</c:v>
                </c:pt>
                <c:pt idx="59">
                  <c:v>379</c:v>
                </c:pt>
                <c:pt idx="60">
                  <c:v>175</c:v>
                </c:pt>
                <c:pt idx="61">
                  <c:v>393</c:v>
                </c:pt>
                <c:pt idx="62">
                  <c:v>458</c:v>
                </c:pt>
                <c:pt idx="63">
                  <c:v>506</c:v>
                </c:pt>
                <c:pt idx="64">
                  <c:v>491</c:v>
                </c:pt>
                <c:pt idx="65">
                  <c:v>311</c:v>
                </c:pt>
                <c:pt idx="66">
                  <c:v>175</c:v>
                </c:pt>
                <c:pt idx="67">
                  <c:v>284</c:v>
                </c:pt>
                <c:pt idx="68">
                  <c:v>250</c:v>
                </c:pt>
                <c:pt idx="69">
                  <c:v>299</c:v>
                </c:pt>
                <c:pt idx="70">
                  <c:v>298</c:v>
                </c:pt>
                <c:pt idx="71">
                  <c:v>327</c:v>
                </c:pt>
                <c:pt idx="72">
                  <c:v>252</c:v>
                </c:pt>
                <c:pt idx="73">
                  <c:v>152</c:v>
                </c:pt>
                <c:pt idx="74">
                  <c:v>167</c:v>
                </c:pt>
                <c:pt idx="75">
                  <c:v>218</c:v>
                </c:pt>
                <c:pt idx="76">
                  <c:v>293</c:v>
                </c:pt>
                <c:pt idx="77">
                  <c:v>184</c:v>
                </c:pt>
                <c:pt idx="78">
                  <c:v>210</c:v>
                </c:pt>
                <c:pt idx="79">
                  <c:v>157</c:v>
                </c:pt>
                <c:pt idx="80">
                  <c:v>113</c:v>
                </c:pt>
                <c:pt idx="81">
                  <c:v>103</c:v>
                </c:pt>
                <c:pt idx="82">
                  <c:v>180</c:v>
                </c:pt>
                <c:pt idx="83">
                  <c:v>294</c:v>
                </c:pt>
                <c:pt idx="84">
                  <c:v>193</c:v>
                </c:pt>
                <c:pt idx="85">
                  <c:v>195</c:v>
                </c:pt>
                <c:pt idx="86">
                  <c:v>203</c:v>
                </c:pt>
                <c:pt idx="87">
                  <c:v>150</c:v>
                </c:pt>
                <c:pt idx="88">
                  <c:v>124</c:v>
                </c:pt>
                <c:pt idx="89">
                  <c:v>173</c:v>
                </c:pt>
                <c:pt idx="90">
                  <c:v>191</c:v>
                </c:pt>
                <c:pt idx="91">
                  <c:v>206</c:v>
                </c:pt>
                <c:pt idx="92">
                  <c:v>165</c:v>
                </c:pt>
                <c:pt idx="93">
                  <c:v>170</c:v>
                </c:pt>
                <c:pt idx="94">
                  <c:v>97</c:v>
                </c:pt>
                <c:pt idx="95">
                  <c:v>99</c:v>
                </c:pt>
                <c:pt idx="96">
                  <c:v>122</c:v>
                </c:pt>
                <c:pt idx="97">
                  <c:v>186</c:v>
                </c:pt>
                <c:pt idx="98">
                  <c:v>261</c:v>
                </c:pt>
                <c:pt idx="99">
                  <c:v>222</c:v>
                </c:pt>
                <c:pt idx="100">
                  <c:v>186</c:v>
                </c:pt>
                <c:pt idx="101">
                  <c:v>134</c:v>
                </c:pt>
                <c:pt idx="102">
                  <c:v>155</c:v>
                </c:pt>
                <c:pt idx="103">
                  <c:v>142</c:v>
                </c:pt>
                <c:pt idx="104">
                  <c:v>182</c:v>
                </c:pt>
                <c:pt idx="105">
                  <c:v>205</c:v>
                </c:pt>
                <c:pt idx="106">
                  <c:v>195</c:v>
                </c:pt>
                <c:pt idx="107">
                  <c:v>131</c:v>
                </c:pt>
                <c:pt idx="108">
                  <c:v>148</c:v>
                </c:pt>
                <c:pt idx="109">
                  <c:v>129</c:v>
                </c:pt>
                <c:pt idx="110">
                  <c:v>118</c:v>
                </c:pt>
                <c:pt idx="111">
                  <c:v>137</c:v>
                </c:pt>
                <c:pt idx="112">
                  <c:v>83</c:v>
                </c:pt>
                <c:pt idx="113">
                  <c:v>101</c:v>
                </c:pt>
                <c:pt idx="114">
                  <c:v>98</c:v>
                </c:pt>
                <c:pt idx="115">
                  <c:v>57</c:v>
                </c:pt>
                <c:pt idx="116">
                  <c:v>71</c:v>
                </c:pt>
                <c:pt idx="117">
                  <c:v>75</c:v>
                </c:pt>
                <c:pt idx="118">
                  <c:v>112</c:v>
                </c:pt>
                <c:pt idx="119">
                  <c:v>82</c:v>
                </c:pt>
                <c:pt idx="120">
                  <c:v>68</c:v>
                </c:pt>
                <c:pt idx="121">
                  <c:v>81</c:v>
                </c:pt>
                <c:pt idx="122">
                  <c:v>68</c:v>
                </c:pt>
                <c:pt idx="123">
                  <c:v>50</c:v>
                </c:pt>
                <c:pt idx="124">
                  <c:v>57</c:v>
                </c:pt>
                <c:pt idx="125">
                  <c:v>74</c:v>
                </c:pt>
                <c:pt idx="126">
                  <c:v>75</c:v>
                </c:pt>
                <c:pt idx="127">
                  <c:v>59</c:v>
                </c:pt>
                <c:pt idx="128">
                  <c:v>78</c:v>
                </c:pt>
                <c:pt idx="129">
                  <c:v>43</c:v>
                </c:pt>
                <c:pt idx="130">
                  <c:v>41</c:v>
                </c:pt>
                <c:pt idx="131">
                  <c:v>49</c:v>
                </c:pt>
                <c:pt idx="132">
                  <c:v>57</c:v>
                </c:pt>
                <c:pt idx="133">
                  <c:v>62</c:v>
                </c:pt>
                <c:pt idx="134">
                  <c:v>98</c:v>
                </c:pt>
                <c:pt idx="135">
                  <c:v>74</c:v>
                </c:pt>
                <c:pt idx="136">
                  <c:v>87</c:v>
                </c:pt>
                <c:pt idx="137">
                  <c:v>102</c:v>
                </c:pt>
                <c:pt idx="138">
                  <c:v>95</c:v>
                </c:pt>
                <c:pt idx="139">
                  <c:v>151</c:v>
                </c:pt>
                <c:pt idx="140">
                  <c:v>134</c:v>
                </c:pt>
                <c:pt idx="141">
                  <c:v>162</c:v>
                </c:pt>
                <c:pt idx="142">
                  <c:v>134</c:v>
                </c:pt>
                <c:pt idx="143">
                  <c:v>153</c:v>
                </c:pt>
                <c:pt idx="144">
                  <c:v>180</c:v>
                </c:pt>
                <c:pt idx="145">
                  <c:v>166</c:v>
                </c:pt>
                <c:pt idx="146">
                  <c:v>141</c:v>
                </c:pt>
                <c:pt idx="147">
                  <c:v>218</c:v>
                </c:pt>
                <c:pt idx="148">
                  <c:v>188</c:v>
                </c:pt>
                <c:pt idx="149">
                  <c:v>193</c:v>
                </c:pt>
                <c:pt idx="150">
                  <c:v>201</c:v>
                </c:pt>
                <c:pt idx="151">
                  <c:v>202</c:v>
                </c:pt>
                <c:pt idx="152">
                  <c:v>234</c:v>
                </c:pt>
                <c:pt idx="153">
                  <c:v>344</c:v>
                </c:pt>
                <c:pt idx="154">
                  <c:v>343</c:v>
                </c:pt>
                <c:pt idx="155">
                  <c:v>552</c:v>
                </c:pt>
                <c:pt idx="156">
                  <c:v>365</c:v>
                </c:pt>
                <c:pt idx="157">
                  <c:v>335</c:v>
                </c:pt>
                <c:pt idx="158">
                  <c:v>472</c:v>
                </c:pt>
                <c:pt idx="159">
                  <c:v>488</c:v>
                </c:pt>
                <c:pt idx="160">
                  <c:v>671</c:v>
                </c:pt>
                <c:pt idx="161">
                  <c:v>538</c:v>
                </c:pt>
                <c:pt idx="162">
                  <c:v>558</c:v>
                </c:pt>
                <c:pt idx="163">
                  <c:v>623</c:v>
                </c:pt>
                <c:pt idx="164">
                  <c:v>568</c:v>
                </c:pt>
                <c:pt idx="165">
                  <c:v>525</c:v>
                </c:pt>
                <c:pt idx="166">
                  <c:v>680</c:v>
                </c:pt>
                <c:pt idx="167">
                  <c:v>601</c:v>
                </c:pt>
                <c:pt idx="168">
                  <c:v>686</c:v>
                </c:pt>
                <c:pt idx="169">
                  <c:v>589</c:v>
                </c:pt>
                <c:pt idx="170">
                  <c:v>544</c:v>
                </c:pt>
                <c:pt idx="171">
                  <c:v>436</c:v>
                </c:pt>
                <c:pt idx="172">
                  <c:v>430</c:v>
                </c:pt>
                <c:pt idx="173">
                  <c:v>563</c:v>
                </c:pt>
                <c:pt idx="174">
                  <c:v>568</c:v>
                </c:pt>
                <c:pt idx="175">
                  <c:v>496</c:v>
                </c:pt>
                <c:pt idx="176">
                  <c:v>512</c:v>
                </c:pt>
                <c:pt idx="177">
                  <c:v>493</c:v>
                </c:pt>
                <c:pt idx="178">
                  <c:v>513</c:v>
                </c:pt>
                <c:pt idx="179">
                  <c:v>358</c:v>
                </c:pt>
                <c:pt idx="180">
                  <c:v>68</c:v>
                </c:pt>
                <c:pt idx="181">
                  <c:v>0</c:v>
                </c:pt>
                <c:pt idx="182">
                  <c:v>0</c:v>
                </c:pt>
                <c:pt idx="183">
                  <c:v>0</c:v>
                </c:pt>
                <c:pt idx="184">
                  <c:v>0</c:v>
                </c:pt>
                <c:pt idx="185">
                  <c:v>0</c:v>
                </c:pt>
                <c:pt idx="186">
                  <c:v>0</c:v>
                </c:pt>
                <c:pt idx="187">
                  <c:v>0</c:v>
                </c:pt>
              </c:numCache>
            </c:numRef>
          </c:val>
          <c:extLst>
            <c:ext xmlns:c16="http://schemas.microsoft.com/office/drawing/2014/chart" uri="{C3380CC4-5D6E-409C-BE32-E72D297353CC}">
              <c16:uniqueId val="{00000068-7655-4C4C-A3FB-0E0F9703367B}"/>
            </c:ext>
          </c:extLst>
        </c:ser>
        <c:ser>
          <c:idx val="2"/>
          <c:order val="2"/>
          <c:tx>
            <c:strRef>
              <c:f>'Official - RIVM (2)'!$G$3</c:f>
              <c:strCache>
                <c:ptCount val="1"/>
                <c:pt idx="0">
                  <c:v> Added this week</c:v>
                </c:pt>
              </c:strCache>
            </c:strRef>
          </c:tx>
          <c:spPr>
            <a:solidFill>
              <a:schemeClr val="accent1">
                <a:lumMod val="60000"/>
                <a:lumOff val="40000"/>
              </a:schemeClr>
            </a:solidFill>
            <a:ln>
              <a:noFill/>
            </a:ln>
            <a:effectLst/>
          </c:spPr>
          <c:invertIfNegative val="0"/>
          <c:cat>
            <c:strLit>
              <c:ptCount val="189"/>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18/08/2020</c:v>
              </c:pt>
              <c:pt idx="174">
                <c:v>19/08/2020</c:v>
              </c:pt>
              <c:pt idx="175">
                <c:v>20/08/2020</c:v>
              </c:pt>
              <c:pt idx="176">
                <c:v>21/08/2020</c:v>
              </c:pt>
              <c:pt idx="177">
                <c:v>22/08/2020</c:v>
              </c:pt>
              <c:pt idx="178">
                <c:v>23/08/2020</c:v>
              </c:pt>
              <c:pt idx="179">
                <c:v>24/08/2020</c:v>
              </c:pt>
              <c:pt idx="180">
                <c:v>25/08/2020</c:v>
              </c:pt>
              <c:pt idx="181">
                <c:v>26/08/2020</c:v>
              </c:pt>
              <c:pt idx="182">
                <c:v>27/08/2020</c:v>
              </c:pt>
              <c:pt idx="183">
                <c:v>28/08/2020</c:v>
              </c:pt>
              <c:pt idx="184">
                <c:v>29/08/2020</c:v>
              </c:pt>
              <c:pt idx="185">
                <c:v>30/08/2020</c:v>
              </c:pt>
              <c:pt idx="186">
                <c:v>31/08/2020</c:v>
              </c:pt>
              <c:pt idx="187">
                <c:v>01/09/2020</c:v>
              </c:pt>
              <c:pt idx="188">
                <c:v>02/09/2020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(2)'!$G$4:$G$200</c15:sqref>
                  </c15:fullRef>
                </c:ext>
              </c:extLst>
              <c:f>'Official - RIVM (2)'!$G$4:$G$192</c:f>
              <c:numCache>
                <c:formatCode>General</c:formatCode>
                <c:ptCount val="18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2</c:v>
                </c:pt>
                <c:pt idx="75">
                  <c:v>0</c:v>
                </c:pt>
                <c:pt idx="76">
                  <c:v>1</c:v>
                </c:pt>
                <c:pt idx="77">
                  <c:v>0</c:v>
                </c:pt>
                <c:pt idx="78">
                  <c:v>0</c:v>
                </c:pt>
                <c:pt idx="79">
                  <c:v>0</c:v>
                </c:pt>
                <c:pt idx="80">
                  <c:v>0</c:v>
                </c:pt>
                <c:pt idx="81">
                  <c:v>0</c:v>
                </c:pt>
                <c:pt idx="82">
                  <c:v>0</c:v>
                </c:pt>
                <c:pt idx="83">
                  <c:v>0</c:v>
                </c:pt>
                <c:pt idx="84">
                  <c:v>0</c:v>
                </c:pt>
                <c:pt idx="85">
                  <c:v>0</c:v>
                </c:pt>
                <c:pt idx="86">
                  <c:v>0</c:v>
                </c:pt>
                <c:pt idx="87">
                  <c:v>0</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1</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1</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0</c:v>
                </c:pt>
                <c:pt idx="161">
                  <c:v>0</c:v>
                </c:pt>
                <c:pt idx="162">
                  <c:v>2</c:v>
                </c:pt>
                <c:pt idx="163">
                  <c:v>1</c:v>
                </c:pt>
                <c:pt idx="164">
                  <c:v>0</c:v>
                </c:pt>
                <c:pt idx="165">
                  <c:v>0</c:v>
                </c:pt>
                <c:pt idx="166">
                  <c:v>0</c:v>
                </c:pt>
                <c:pt idx="167">
                  <c:v>1</c:v>
                </c:pt>
                <c:pt idx="168">
                  <c:v>0</c:v>
                </c:pt>
                <c:pt idx="169">
                  <c:v>1</c:v>
                </c:pt>
                <c:pt idx="170">
                  <c:v>0</c:v>
                </c:pt>
                <c:pt idx="171">
                  <c:v>0</c:v>
                </c:pt>
                <c:pt idx="172">
                  <c:v>1</c:v>
                </c:pt>
                <c:pt idx="173">
                  <c:v>0</c:v>
                </c:pt>
                <c:pt idx="174">
                  <c:v>4</c:v>
                </c:pt>
                <c:pt idx="175">
                  <c:v>4</c:v>
                </c:pt>
                <c:pt idx="176">
                  <c:v>4</c:v>
                </c:pt>
                <c:pt idx="177">
                  <c:v>4</c:v>
                </c:pt>
                <c:pt idx="178">
                  <c:v>8</c:v>
                </c:pt>
                <c:pt idx="179">
                  <c:v>82</c:v>
                </c:pt>
                <c:pt idx="180">
                  <c:v>459</c:v>
                </c:pt>
                <c:pt idx="181">
                  <c:v>469</c:v>
                </c:pt>
                <c:pt idx="182">
                  <c:v>527</c:v>
                </c:pt>
                <c:pt idx="183">
                  <c:v>546</c:v>
                </c:pt>
                <c:pt idx="184">
                  <c:v>505</c:v>
                </c:pt>
                <c:pt idx="185">
                  <c:v>512</c:v>
                </c:pt>
                <c:pt idx="186">
                  <c:v>458</c:v>
                </c:pt>
                <c:pt idx="187">
                  <c:v>2</c:v>
                </c:pt>
              </c:numCache>
            </c:numRef>
          </c:val>
          <c:extLst>
            <c:ext xmlns:c16="http://schemas.microsoft.com/office/drawing/2014/chart" uri="{C3380CC4-5D6E-409C-BE32-E72D297353CC}">
              <c16:uniqueId val="{00000069-7655-4C4C-A3FB-0E0F9703367B}"/>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 (2)'!$L$3</c:f>
              <c:strCache>
                <c:ptCount val="1"/>
                <c:pt idx="0">
                  <c:v> 7 day moving average</c:v>
                </c:pt>
              </c:strCache>
            </c:strRef>
          </c:tx>
          <c:spPr>
            <a:ln w="50800" cap="rnd">
              <a:solidFill>
                <a:schemeClr val="accent1"/>
              </a:solidFill>
              <a:round/>
            </a:ln>
            <a:effectLst/>
          </c:spPr>
          <c:marker>
            <c:symbol val="none"/>
          </c:marker>
          <c:cat>
            <c:numRef>
              <c:extLst>
                <c:ext xmlns:c15="http://schemas.microsoft.com/office/drawing/2012/chart" uri="{02D57815-91ED-43cb-92C2-25804820EDAC}">
                  <c15:fullRef>
                    <c15:sqref>'Official - RIVM (2)'!$C$4:$C$200</c15:sqref>
                  </c15:fullRef>
                </c:ext>
              </c:extLst>
              <c:f>'Official - RIVM (2)'!$C$4:$C$192</c:f>
              <c:numCache>
                <c:formatCode>m/d/yyyy</c:formatCode>
                <c:ptCount val="189"/>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extLst>
                <c:ext xmlns:c15="http://schemas.microsoft.com/office/drawing/2012/chart" uri="{02D57815-91ED-43cb-92C2-25804820EDAC}">
                  <c15:fullRef>
                    <c15:sqref>'Official - RIVM (2)'!$L$4:$L$184</c15:sqref>
                  </c15:fullRef>
                </c:ext>
              </c:extLst>
              <c:f>'Official - RIVM (2)'!$L$4:$L$184</c:f>
              <c:numCache>
                <c:formatCode>#,##0</c:formatCode>
                <c:ptCount val="181"/>
                <c:pt idx="6">
                  <c:v>23</c:v>
                </c:pt>
                <c:pt idx="7">
                  <c:v>28.428571428571427</c:v>
                </c:pt>
                <c:pt idx="8">
                  <c:v>32.428571428571431</c:v>
                </c:pt>
                <c:pt idx="9">
                  <c:v>37</c:v>
                </c:pt>
                <c:pt idx="10">
                  <c:v>45.428571428571431</c:v>
                </c:pt>
                <c:pt idx="11">
                  <c:v>49.857142857142854</c:v>
                </c:pt>
                <c:pt idx="12">
                  <c:v>63.714285714285715</c:v>
                </c:pt>
                <c:pt idx="13">
                  <c:v>81.857142857142861</c:v>
                </c:pt>
                <c:pt idx="14">
                  <c:v>102.57142857142857</c:v>
                </c:pt>
                <c:pt idx="15">
                  <c:v>129.71428571428572</c:v>
                </c:pt>
                <c:pt idx="16">
                  <c:v>155</c:v>
                </c:pt>
                <c:pt idx="17">
                  <c:v>178.14285714285714</c:v>
                </c:pt>
                <c:pt idx="18">
                  <c:v>205.71428571428572</c:v>
                </c:pt>
                <c:pt idx="19">
                  <c:v>239.14285714285714</c:v>
                </c:pt>
                <c:pt idx="20">
                  <c:v>280.57142857142856</c:v>
                </c:pt>
                <c:pt idx="21">
                  <c:v>327.42857142857144</c:v>
                </c:pt>
                <c:pt idx="22">
                  <c:v>395.14285714285717</c:v>
                </c:pt>
                <c:pt idx="23">
                  <c:v>458.85714285714283</c:v>
                </c:pt>
                <c:pt idx="24">
                  <c:v>502.57142857142856</c:v>
                </c:pt>
                <c:pt idx="25">
                  <c:v>552.28571428571433</c:v>
                </c:pt>
                <c:pt idx="26">
                  <c:v>659.28571428571433</c:v>
                </c:pt>
                <c:pt idx="27">
                  <c:v>743.71428571428567</c:v>
                </c:pt>
                <c:pt idx="28">
                  <c:v>820.28571428571433</c:v>
                </c:pt>
                <c:pt idx="29">
                  <c:v>889</c:v>
                </c:pt>
                <c:pt idx="30">
                  <c:v>934.28571428571433</c:v>
                </c:pt>
                <c:pt idx="31">
                  <c:v>963.71428571428567</c:v>
                </c:pt>
                <c:pt idx="32">
                  <c:v>990.28571428571433</c:v>
                </c:pt>
                <c:pt idx="33">
                  <c:v>990.85714285714289</c:v>
                </c:pt>
                <c:pt idx="34">
                  <c:v>989.85714285714289</c:v>
                </c:pt>
                <c:pt idx="35">
                  <c:v>986.71428571428567</c:v>
                </c:pt>
                <c:pt idx="36">
                  <c:v>993</c:v>
                </c:pt>
                <c:pt idx="37">
                  <c:v>1008.8571428571429</c:v>
                </c:pt>
                <c:pt idx="38">
                  <c:v>1024.7142857142858</c:v>
                </c:pt>
                <c:pt idx="39">
                  <c:v>1020.1428571428571</c:v>
                </c:pt>
                <c:pt idx="40">
                  <c:v>1015.1428571428571</c:v>
                </c:pt>
                <c:pt idx="41">
                  <c:v>1058.2857142857142</c:v>
                </c:pt>
                <c:pt idx="42">
                  <c:v>1099.1428571428571</c:v>
                </c:pt>
                <c:pt idx="43">
                  <c:v>1123.8571428571429</c:v>
                </c:pt>
                <c:pt idx="44">
                  <c:v>1118</c:v>
                </c:pt>
                <c:pt idx="45">
                  <c:v>1113.1428571428571</c:v>
                </c:pt>
                <c:pt idx="46">
                  <c:v>1110.7142857142858</c:v>
                </c:pt>
                <c:pt idx="47">
                  <c:v>1071.4285714285713</c:v>
                </c:pt>
                <c:pt idx="48">
                  <c:v>1038.5714285714287</c:v>
                </c:pt>
                <c:pt idx="49">
                  <c:v>1017.7142857142857</c:v>
                </c:pt>
                <c:pt idx="50">
                  <c:v>1000.8571428571429</c:v>
                </c:pt>
                <c:pt idx="51">
                  <c:v>992.14285714285711</c:v>
                </c:pt>
                <c:pt idx="52">
                  <c:v>963.57142857142856</c:v>
                </c:pt>
                <c:pt idx="53">
                  <c:v>939.14285714285711</c:v>
                </c:pt>
                <c:pt idx="54">
                  <c:v>924.57142857142856</c:v>
                </c:pt>
                <c:pt idx="55">
                  <c:v>904.14285714285711</c:v>
                </c:pt>
                <c:pt idx="56">
                  <c:v>851</c:v>
                </c:pt>
                <c:pt idx="57">
                  <c:v>763.14285714285711</c:v>
                </c:pt>
                <c:pt idx="58">
                  <c:v>703.14285714285711</c:v>
                </c:pt>
                <c:pt idx="59">
                  <c:v>668.28571428571433</c:v>
                </c:pt>
                <c:pt idx="60">
                  <c:v>609.71428571428567</c:v>
                </c:pt>
                <c:pt idx="61">
                  <c:v>564.14285714285711</c:v>
                </c:pt>
                <c:pt idx="62">
                  <c:v>490.85714285714283</c:v>
                </c:pt>
                <c:pt idx="63">
                  <c:v>449.42857142857144</c:v>
                </c:pt>
                <c:pt idx="64">
                  <c:v>425.14285714285717</c:v>
                </c:pt>
                <c:pt idx="65">
                  <c:v>387.57142857142856</c:v>
                </c:pt>
                <c:pt idx="66">
                  <c:v>358.42857142857144</c:v>
                </c:pt>
                <c:pt idx="67">
                  <c:v>374</c:v>
                </c:pt>
                <c:pt idx="68">
                  <c:v>353.57142857142856</c:v>
                </c:pt>
                <c:pt idx="69">
                  <c:v>330.85714285714283</c:v>
                </c:pt>
                <c:pt idx="70">
                  <c:v>301.14285714285717</c:v>
                </c:pt>
                <c:pt idx="71">
                  <c:v>277.71428571428572</c:v>
                </c:pt>
                <c:pt idx="72">
                  <c:v>269.28571428571428</c:v>
                </c:pt>
                <c:pt idx="73">
                  <c:v>266</c:v>
                </c:pt>
                <c:pt idx="74">
                  <c:v>249.57142857142858</c:v>
                </c:pt>
                <c:pt idx="75">
                  <c:v>245</c:v>
                </c:pt>
                <c:pt idx="76">
                  <c:v>244.28571428571428</c:v>
                </c:pt>
                <c:pt idx="77">
                  <c:v>228</c:v>
                </c:pt>
                <c:pt idx="78">
                  <c:v>211.28571428571428</c:v>
                </c:pt>
                <c:pt idx="79">
                  <c:v>197.71428571428572</c:v>
                </c:pt>
                <c:pt idx="80">
                  <c:v>192.14285714285714</c:v>
                </c:pt>
                <c:pt idx="81">
                  <c:v>182.71428571428572</c:v>
                </c:pt>
                <c:pt idx="82">
                  <c:v>177.28571428571428</c:v>
                </c:pt>
                <c:pt idx="83">
                  <c:v>177.28571428571428</c:v>
                </c:pt>
                <c:pt idx="84">
                  <c:v>178.57142857142858</c:v>
                </c:pt>
                <c:pt idx="85">
                  <c:v>176.42857142857142</c:v>
                </c:pt>
                <c:pt idx="86">
                  <c:v>183</c:v>
                </c:pt>
                <c:pt idx="87">
                  <c:v>188.28571428571428</c:v>
                </c:pt>
                <c:pt idx="88">
                  <c:v>191.42857142857142</c:v>
                </c:pt>
                <c:pt idx="89">
                  <c:v>190.42857142857142</c:v>
                </c:pt>
                <c:pt idx="90">
                  <c:v>175.71428571428572</c:v>
                </c:pt>
                <c:pt idx="91">
                  <c:v>177.57142857142858</c:v>
                </c:pt>
                <c:pt idx="92">
                  <c:v>173.28571428571428</c:v>
                </c:pt>
                <c:pt idx="93">
                  <c:v>168.57142857142858</c:v>
                </c:pt>
                <c:pt idx="94">
                  <c:v>161</c:v>
                </c:pt>
                <c:pt idx="95">
                  <c:v>157.28571428571428</c:v>
                </c:pt>
                <c:pt idx="96">
                  <c:v>150</c:v>
                </c:pt>
                <c:pt idx="97">
                  <c:v>149.28571428571428</c:v>
                </c:pt>
                <c:pt idx="98">
                  <c:v>157.14285714285714</c:v>
                </c:pt>
                <c:pt idx="99">
                  <c:v>165.28571428571428</c:v>
                </c:pt>
                <c:pt idx="100">
                  <c:v>167.57142857142858</c:v>
                </c:pt>
                <c:pt idx="101">
                  <c:v>172.85714285714286</c:v>
                </c:pt>
                <c:pt idx="102">
                  <c:v>180.85714285714286</c:v>
                </c:pt>
                <c:pt idx="103">
                  <c:v>183.71428571428572</c:v>
                </c:pt>
                <c:pt idx="104">
                  <c:v>183.14285714285714</c:v>
                </c:pt>
                <c:pt idx="105">
                  <c:v>175.14285714285714</c:v>
                </c:pt>
                <c:pt idx="106">
                  <c:v>171.28571428571428</c:v>
                </c:pt>
                <c:pt idx="107">
                  <c:v>163.42857142857142</c:v>
                </c:pt>
                <c:pt idx="108">
                  <c:v>165.42857142857142</c:v>
                </c:pt>
                <c:pt idx="109">
                  <c:v>161.71428571428572</c:v>
                </c:pt>
                <c:pt idx="110">
                  <c:v>158.28571428571428</c:v>
                </c:pt>
                <c:pt idx="111">
                  <c:v>151.85714285714286</c:v>
                </c:pt>
                <c:pt idx="112">
                  <c:v>134.42857142857142</c:v>
                </c:pt>
                <c:pt idx="113">
                  <c:v>121</c:v>
                </c:pt>
                <c:pt idx="114">
                  <c:v>116.28571428571429</c:v>
                </c:pt>
                <c:pt idx="115">
                  <c:v>103.28571428571429</c:v>
                </c:pt>
                <c:pt idx="116">
                  <c:v>95</c:v>
                </c:pt>
                <c:pt idx="117">
                  <c:v>88.857142857142861</c:v>
                </c:pt>
                <c:pt idx="118">
                  <c:v>85.285714285714292</c:v>
                </c:pt>
                <c:pt idx="119">
                  <c:v>85.285714285714292</c:v>
                </c:pt>
                <c:pt idx="120">
                  <c:v>80.571428571428569</c:v>
                </c:pt>
                <c:pt idx="121">
                  <c:v>78.142857142857139</c:v>
                </c:pt>
                <c:pt idx="122">
                  <c:v>79.714285714285708</c:v>
                </c:pt>
                <c:pt idx="123">
                  <c:v>76.714285714285708</c:v>
                </c:pt>
                <c:pt idx="124">
                  <c:v>74.142857142857139</c:v>
                </c:pt>
                <c:pt idx="125">
                  <c:v>68.714285714285708</c:v>
                </c:pt>
                <c:pt idx="126">
                  <c:v>67.571428571428569</c:v>
                </c:pt>
                <c:pt idx="127">
                  <c:v>66.285714285714292</c:v>
                </c:pt>
                <c:pt idx="128">
                  <c:v>65.857142857142861</c:v>
                </c:pt>
                <c:pt idx="129">
                  <c:v>62.285714285714285</c:v>
                </c:pt>
                <c:pt idx="130">
                  <c:v>61</c:v>
                </c:pt>
                <c:pt idx="131">
                  <c:v>59.857142857142854</c:v>
                </c:pt>
                <c:pt idx="132">
                  <c:v>57.428571428571431</c:v>
                </c:pt>
                <c:pt idx="133">
                  <c:v>55.571428571428569</c:v>
                </c:pt>
                <c:pt idx="134">
                  <c:v>61.142857142857146</c:v>
                </c:pt>
                <c:pt idx="135">
                  <c:v>60.571428571428569</c:v>
                </c:pt>
                <c:pt idx="136">
                  <c:v>67</c:v>
                </c:pt>
                <c:pt idx="137">
                  <c:v>75.714285714285708</c:v>
                </c:pt>
                <c:pt idx="138">
                  <c:v>82.285714285714292</c:v>
                </c:pt>
                <c:pt idx="139">
                  <c:v>95.714285714285708</c:v>
                </c:pt>
                <c:pt idx="140">
                  <c:v>106</c:v>
                </c:pt>
                <c:pt idx="141">
                  <c:v>115.14285714285714</c:v>
                </c:pt>
                <c:pt idx="142">
                  <c:v>123.71428571428571</c:v>
                </c:pt>
                <c:pt idx="143">
                  <c:v>133</c:v>
                </c:pt>
                <c:pt idx="144">
                  <c:v>144.14285714285714</c:v>
                </c:pt>
                <c:pt idx="145">
                  <c:v>154.28571428571428</c:v>
                </c:pt>
                <c:pt idx="146">
                  <c:v>152.85714285714286</c:v>
                </c:pt>
                <c:pt idx="147">
                  <c:v>164.85714285714286</c:v>
                </c:pt>
                <c:pt idx="148">
                  <c:v>168.57142857142858</c:v>
                </c:pt>
                <c:pt idx="149">
                  <c:v>177</c:v>
                </c:pt>
                <c:pt idx="150">
                  <c:v>183.85714285714286</c:v>
                </c:pt>
                <c:pt idx="151">
                  <c:v>187</c:v>
                </c:pt>
                <c:pt idx="152">
                  <c:v>196.71428571428572</c:v>
                </c:pt>
                <c:pt idx="153">
                  <c:v>225.85714285714286</c:v>
                </c:pt>
                <c:pt idx="154">
                  <c:v>243.71428571428572</c:v>
                </c:pt>
                <c:pt idx="155">
                  <c:v>295.71428571428572</c:v>
                </c:pt>
                <c:pt idx="156">
                  <c:v>320.28571428571428</c:v>
                </c:pt>
                <c:pt idx="157">
                  <c:v>339.42857142857144</c:v>
                </c:pt>
                <c:pt idx="158">
                  <c:v>378</c:v>
                </c:pt>
                <c:pt idx="159">
                  <c:v>414.28571428571428</c:v>
                </c:pt>
                <c:pt idx="160">
                  <c:v>460.85714285714283</c:v>
                </c:pt>
                <c:pt idx="161">
                  <c:v>488.71428571428572</c:v>
                </c:pt>
                <c:pt idx="162">
                  <c:v>489.85714285714283</c:v>
                </c:pt>
                <c:pt idx="163">
                  <c:v>526.85714285714289</c:v>
                </c:pt>
                <c:pt idx="164">
                  <c:v>560.14285714285711</c:v>
                </c:pt>
                <c:pt idx="165">
                  <c:v>567.71428571428567</c:v>
                </c:pt>
                <c:pt idx="166">
                  <c:v>595.14285714285711</c:v>
                </c:pt>
                <c:pt idx="167">
                  <c:v>585.28571428571433</c:v>
                </c:pt>
                <c:pt idx="168">
                  <c:v>606.42857142857144</c:v>
                </c:pt>
                <c:pt idx="169">
                  <c:v>610.71428571428567</c:v>
                </c:pt>
                <c:pt idx="170">
                  <c:v>599.28571428571433</c:v>
                </c:pt>
                <c:pt idx="171">
                  <c:v>580.42857142857144</c:v>
                </c:pt>
                <c:pt idx="172">
                  <c:v>567</c:v>
                </c:pt>
                <c:pt idx="173">
                  <c:v>550.28571428571433</c:v>
                </c:pt>
                <c:pt idx="174">
                  <c:v>546</c:v>
                </c:pt>
                <c:pt idx="175">
                  <c:v>519.42857142857144</c:v>
                </c:pt>
                <c:pt idx="176">
                  <c:v>508.85714285714283</c:v>
                </c:pt>
                <c:pt idx="177">
                  <c:v>502.14285714285717</c:v>
                </c:pt>
                <c:pt idx="178">
                  <c:v>514.28571428571433</c:v>
                </c:pt>
                <c:pt idx="179">
                  <c:v>515.57142857142856</c:v>
                </c:pt>
                <c:pt idx="180">
                  <c:v>510.42857142857144</c:v>
                </c:pt>
              </c:numCache>
            </c:numRef>
          </c:val>
          <c:smooth val="0"/>
          <c:extLst>
            <c:ext xmlns:c16="http://schemas.microsoft.com/office/drawing/2014/chart" uri="{C3380CC4-5D6E-409C-BE32-E72D297353CC}">
              <c16:uniqueId val="{0000006A-7655-4C4C-A3FB-0E0F9703367B}"/>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1500"/>
          <c:min val="0"/>
        </c:scaling>
        <c:delete val="0"/>
        <c:axPos val="l"/>
        <c:majorGridlines>
          <c:spPr>
            <a:ln w="9525" cap="flat" cmpd="sng" algn="ctr">
              <a:solidFill>
                <a:schemeClr val="tx1">
                  <a:lumMod val="15000"/>
                  <a:lumOff val="85000"/>
                </a:schemeClr>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300"/>
        <c:minorUnit val="100"/>
      </c:valAx>
      <c:spPr>
        <a:noFill/>
        <a:ln w="25400">
          <a:noFill/>
        </a:ln>
        <a:effectLst/>
      </c:spPr>
    </c:plotArea>
    <c:legend>
      <c:legendPos val="t"/>
      <c:layout>
        <c:manualLayout>
          <c:xMode val="edge"/>
          <c:yMode val="edge"/>
          <c:x val="9.6139444444444444E-2"/>
          <c:y val="0.13769805555555556"/>
          <c:w val="0.37170147820515448"/>
          <c:h val="0.1144324999999999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COVID-19 </a:t>
            </a:r>
            <a:r>
              <a:rPr lang="nl-NL" sz="2000" b="1" i="0" u="sng" kern="1200" spc="100" baseline="0">
                <a:ln>
                  <a:noFill/>
                </a:ln>
                <a:solidFill>
                  <a:schemeClr val="bg2">
                    <a:lumMod val="50000"/>
                  </a:schemeClr>
                </a:solidFill>
                <a:effectLst/>
              </a:rPr>
              <a:t>Cases</a:t>
            </a:r>
            <a:r>
              <a:rPr lang="nl-NL" sz="2000" b="1" i="0" u="none" kern="1200" spc="100" baseline="0">
                <a:ln>
                  <a:noFill/>
                </a:ln>
                <a:solidFill>
                  <a:schemeClr val="bg2">
                    <a:lumMod val="50000"/>
                  </a:schemeClr>
                </a:solidFill>
                <a:effectLst/>
              </a:rPr>
              <a:t> in The Netherlands</a:t>
            </a:r>
            <a:br>
              <a:rPr lang="nl-NL" sz="2000" b="1" i="0" u="none"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By date. with corrections</a:t>
            </a:r>
            <a:br>
              <a:rPr lang="nl-NL" sz="1200" b="0" i="0" u="none"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The number of cases for the last two weeks could still rise significantly</a:t>
            </a:r>
            <a:endParaRPr lang="en-NL" sz="2000" b="0">
              <a:effectLst/>
            </a:endParaRPr>
          </a:p>
        </c:rich>
      </c:tx>
      <c:layout>
        <c:manualLayout>
          <c:xMode val="edge"/>
          <c:yMode val="edge"/>
          <c:x val="0.18529791666666667"/>
          <c:y val="5.142861111111111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9865652777777774"/>
        </c:manualLayout>
      </c:layout>
      <c:barChart>
        <c:barDir val="col"/>
        <c:grouping val="stacked"/>
        <c:varyColors val="0"/>
        <c:ser>
          <c:idx val="0"/>
          <c:order val="1"/>
          <c:tx>
            <c:strRef>
              <c:f>'Official - RIVM (2)'!$H$3</c:f>
              <c:strCache>
                <c:ptCount val="1"/>
                <c:pt idx="0">
                  <c:v> Reported before this week</c:v>
                </c:pt>
              </c:strCache>
            </c:strRef>
          </c:tx>
          <c:spPr>
            <a:solidFill>
              <a:schemeClr val="accent1">
                <a:lumMod val="60000"/>
                <a:lumOff val="40000"/>
              </a:schemeClr>
            </a:solidFill>
            <a:ln>
              <a:noFill/>
            </a:ln>
            <a:effectLst/>
          </c:spPr>
          <c:invertIfNegative val="0"/>
          <c:dPt>
            <c:idx val="4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F2D0-46A3-B472-357D61D5A89F}"/>
              </c:ext>
            </c:extLst>
          </c:dPt>
          <c:dPt>
            <c:idx val="4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F2D0-46A3-B472-357D61D5A89F}"/>
              </c:ext>
            </c:extLst>
          </c:dPt>
          <c:dPt>
            <c:idx val="4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F2D0-46A3-B472-357D61D5A89F}"/>
              </c:ext>
            </c:extLst>
          </c:dPt>
          <c:dPt>
            <c:idx val="4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F2D0-46A3-B472-357D61D5A89F}"/>
              </c:ext>
            </c:extLst>
          </c:dPt>
          <c:dPt>
            <c:idx val="4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F2D0-46A3-B472-357D61D5A89F}"/>
              </c:ext>
            </c:extLst>
          </c:dPt>
          <c:dPt>
            <c:idx val="46"/>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F2D0-46A3-B472-357D61D5A89F}"/>
              </c:ext>
            </c:extLst>
          </c:dPt>
          <c:dPt>
            <c:idx val="4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D-F2D0-46A3-B472-357D61D5A89F}"/>
              </c:ext>
            </c:extLst>
          </c:dPt>
          <c:dPt>
            <c:idx val="48"/>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F-F2D0-46A3-B472-357D61D5A89F}"/>
              </c:ext>
            </c:extLst>
          </c:dPt>
          <c:dPt>
            <c:idx val="4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1-F2D0-46A3-B472-357D61D5A89F}"/>
              </c:ext>
            </c:extLst>
          </c:dPt>
          <c:dPt>
            <c:idx val="5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F2D0-46A3-B472-357D61D5A89F}"/>
              </c:ext>
            </c:extLst>
          </c:dPt>
          <c:dPt>
            <c:idx val="5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5-F2D0-46A3-B472-357D61D5A89F}"/>
              </c:ext>
            </c:extLst>
          </c:dPt>
          <c:dPt>
            <c:idx val="5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7-F2D0-46A3-B472-357D61D5A89F}"/>
              </c:ext>
            </c:extLst>
          </c:dPt>
          <c:dPt>
            <c:idx val="5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9-F2D0-46A3-B472-357D61D5A89F}"/>
              </c:ext>
            </c:extLst>
          </c:dPt>
          <c:dPt>
            <c:idx val="5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B-F2D0-46A3-B472-357D61D5A89F}"/>
              </c:ext>
            </c:extLst>
          </c:dPt>
          <c:dPt>
            <c:idx val="5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D-F2D0-46A3-B472-357D61D5A89F}"/>
              </c:ext>
            </c:extLst>
          </c:dPt>
          <c:dPt>
            <c:idx val="5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F-F2D0-46A3-B472-357D61D5A89F}"/>
              </c:ext>
            </c:extLst>
          </c:dPt>
          <c:dPt>
            <c:idx val="57"/>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21-F2D0-46A3-B472-357D61D5A89F}"/>
              </c:ext>
            </c:extLst>
          </c:dPt>
          <c:dPt>
            <c:idx val="58"/>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23-F2D0-46A3-B472-357D61D5A89F}"/>
              </c:ext>
            </c:extLst>
          </c:dPt>
          <c:dPt>
            <c:idx val="59"/>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5-F2D0-46A3-B472-357D61D5A89F}"/>
              </c:ext>
            </c:extLst>
          </c:dPt>
          <c:dPt>
            <c:idx val="6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7-924C-4651-B56E-F3E174BA568A}"/>
              </c:ext>
            </c:extLst>
          </c:dPt>
          <c:dPt>
            <c:idx val="6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9-C937-468A-8233-6A1ECB67075F}"/>
              </c:ext>
            </c:extLst>
          </c:dPt>
          <c:dPt>
            <c:idx val="62"/>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B-BBD0-4541-81C8-E496FC19C92F}"/>
              </c:ext>
            </c:extLst>
          </c:dPt>
          <c:dPt>
            <c:idx val="6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C-BBD0-4541-81C8-E496FC19C92F}"/>
              </c:ext>
            </c:extLst>
          </c:dPt>
          <c:dPt>
            <c:idx val="6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F-EBA9-4106-BBAA-ACB3B1AA8D90}"/>
              </c:ext>
            </c:extLst>
          </c:dPt>
          <c:dPt>
            <c:idx val="6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31-9591-41A9-939A-31CCC6E73FAB}"/>
              </c:ext>
            </c:extLst>
          </c:dPt>
          <c:cat>
            <c:strLit>
              <c:ptCount val="68"/>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(2)'!$AZ$129:$AZ$200</c15:sqref>
                  </c15:fullRef>
                </c:ext>
              </c:extLst>
              <c:f>'Official - RIVM (2)'!$AZ$129:$AZ$196</c:f>
              <c:numCache>
                <c:formatCode>General</c:formatCode>
                <c:ptCount val="68"/>
                <c:pt idx="0">
                  <c:v>73</c:v>
                </c:pt>
                <c:pt idx="1">
                  <c:v>60</c:v>
                </c:pt>
                <c:pt idx="2">
                  <c:v>52</c:v>
                </c:pt>
                <c:pt idx="3">
                  <c:v>52</c:v>
                </c:pt>
                <c:pt idx="4">
                  <c:v>52</c:v>
                </c:pt>
                <c:pt idx="5">
                  <c:v>93</c:v>
                </c:pt>
                <c:pt idx="6">
                  <c:v>82</c:v>
                </c:pt>
                <c:pt idx="7">
                  <c:v>100</c:v>
                </c:pt>
                <c:pt idx="8">
                  <c:v>97</c:v>
                </c:pt>
                <c:pt idx="9">
                  <c:v>115</c:v>
                </c:pt>
                <c:pt idx="10">
                  <c:v>130</c:v>
                </c:pt>
                <c:pt idx="11">
                  <c:v>119</c:v>
                </c:pt>
                <c:pt idx="12">
                  <c:v>170</c:v>
                </c:pt>
                <c:pt idx="13">
                  <c:v>167</c:v>
                </c:pt>
                <c:pt idx="14">
                  <c:v>212</c:v>
                </c:pt>
                <c:pt idx="15">
                  <c:v>142</c:v>
                </c:pt>
                <c:pt idx="16">
                  <c:v>189</c:v>
                </c:pt>
                <c:pt idx="17">
                  <c:v>169</c:v>
                </c:pt>
                <c:pt idx="18">
                  <c:v>180</c:v>
                </c:pt>
                <c:pt idx="19">
                  <c:v>238</c:v>
                </c:pt>
                <c:pt idx="20">
                  <c:v>221</c:v>
                </c:pt>
                <c:pt idx="21">
                  <c:v>282</c:v>
                </c:pt>
                <c:pt idx="22">
                  <c:v>212</c:v>
                </c:pt>
                <c:pt idx="23">
                  <c:v>241</c:v>
                </c:pt>
                <c:pt idx="24">
                  <c:v>309</c:v>
                </c:pt>
                <c:pt idx="25">
                  <c:v>280</c:v>
                </c:pt>
                <c:pt idx="26">
                  <c:v>433</c:v>
                </c:pt>
                <c:pt idx="27">
                  <c:v>384</c:v>
                </c:pt>
                <c:pt idx="28">
                  <c:v>431</c:v>
                </c:pt>
                <c:pt idx="29">
                  <c:v>410</c:v>
                </c:pt>
                <c:pt idx="30">
                  <c:v>476</c:v>
                </c:pt>
                <c:pt idx="31">
                  <c:v>502</c:v>
                </c:pt>
                <c:pt idx="32">
                  <c:v>508</c:v>
                </c:pt>
                <c:pt idx="33">
                  <c:v>650</c:v>
                </c:pt>
                <c:pt idx="34">
                  <c:v>579</c:v>
                </c:pt>
                <c:pt idx="35">
                  <c:v>630</c:v>
                </c:pt>
                <c:pt idx="36">
                  <c:v>574</c:v>
                </c:pt>
                <c:pt idx="37">
                  <c:v>609</c:v>
                </c:pt>
                <c:pt idx="38">
                  <c:v>531</c:v>
                </c:pt>
                <c:pt idx="39">
                  <c:v>517</c:v>
                </c:pt>
                <c:pt idx="40">
                  <c:v>602</c:v>
                </c:pt>
                <c:pt idx="41">
                  <c:v>572</c:v>
                </c:pt>
                <c:pt idx="42">
                  <c:v>592</c:v>
                </c:pt>
                <c:pt idx="43">
                  <c:v>546</c:v>
                </c:pt>
                <c:pt idx="44">
                  <c:v>515</c:v>
                </c:pt>
                <c:pt idx="45">
                  <c:v>504</c:v>
                </c:pt>
                <c:pt idx="46">
                  <c:v>440</c:v>
                </c:pt>
                <c:pt idx="47">
                  <c:v>484</c:v>
                </c:pt>
                <c:pt idx="48">
                  <c:v>514</c:v>
                </c:pt>
                <c:pt idx="49">
                  <c:v>493</c:v>
                </c:pt>
                <c:pt idx="50">
                  <c:v>462</c:v>
                </c:pt>
                <c:pt idx="51">
                  <c:v>447</c:v>
                </c:pt>
                <c:pt idx="52">
                  <c:v>506</c:v>
                </c:pt>
                <c:pt idx="53">
                  <c:v>497</c:v>
                </c:pt>
                <c:pt idx="54">
                  <c:v>519</c:v>
                </c:pt>
                <c:pt idx="55">
                  <c:v>533</c:v>
                </c:pt>
                <c:pt idx="56">
                  <c:v>540</c:v>
                </c:pt>
                <c:pt idx="57">
                  <c:v>431</c:v>
                </c:pt>
                <c:pt idx="58">
                  <c:v>478</c:v>
                </c:pt>
                <c:pt idx="59">
                  <c:v>464</c:v>
                </c:pt>
                <c:pt idx="60">
                  <c:v>422</c:v>
                </c:pt>
                <c:pt idx="61">
                  <c:v>467</c:v>
                </c:pt>
                <c:pt idx="62">
                  <c:v>330</c:v>
                </c:pt>
                <c:pt idx="63">
                  <c:v>266</c:v>
                </c:pt>
                <c:pt idx="64">
                  <c:v>294</c:v>
                </c:pt>
                <c:pt idx="65">
                  <c:v>195</c:v>
                </c:pt>
                <c:pt idx="66">
                  <c:v>5</c:v>
                </c:pt>
              </c:numCache>
            </c:numRef>
          </c:val>
          <c:extLst>
            <c:ext xmlns:c16="http://schemas.microsoft.com/office/drawing/2014/chart" uri="{C3380CC4-5D6E-409C-BE32-E72D297353CC}">
              <c16:uniqueId val="{00000026-F2D0-46A3-B472-357D61D5A89F}"/>
            </c:ext>
          </c:extLst>
        </c:ser>
        <c:ser>
          <c:idx val="2"/>
          <c:order val="2"/>
          <c:tx>
            <c:strRef>
              <c:f>'Official - RIVM (2)'!$G$3</c:f>
              <c:strCache>
                <c:ptCount val="1"/>
                <c:pt idx="0">
                  <c:v> Added this week</c:v>
                </c:pt>
              </c:strCache>
            </c:strRef>
          </c:tx>
          <c:spPr>
            <a:solidFill>
              <a:schemeClr val="accent1">
                <a:lumMod val="75000"/>
              </a:schemeClr>
            </a:solidFill>
            <a:ln>
              <a:noFill/>
            </a:ln>
            <a:effectLst/>
          </c:spPr>
          <c:invertIfNegative val="0"/>
          <c:cat>
            <c:strLit>
              <c:ptCount val="68"/>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(2)'!$AX$129:$AX$200</c15:sqref>
                  </c15:fullRef>
                </c:ext>
              </c:extLst>
              <c:f>'Official - RIVM (2)'!$AX$129:$AX$196</c:f>
              <c:numCache>
                <c:formatCode>General</c:formatCode>
                <c:ptCount val="68"/>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numCache>
            </c:numRef>
          </c:val>
          <c:extLst>
            <c:ext xmlns:c16="http://schemas.microsoft.com/office/drawing/2014/chart" uri="{C3380CC4-5D6E-409C-BE32-E72D297353CC}">
              <c16:uniqueId val="{00000027-F2D0-46A3-B472-357D61D5A89F}"/>
            </c:ext>
          </c:extLst>
        </c:ser>
        <c:ser>
          <c:idx val="3"/>
          <c:order val="3"/>
          <c:tx>
            <c:strRef>
              <c:f>'Official - RIVM (2)'!$AY$128</c:f>
              <c:strCache>
                <c:ptCount val="1"/>
                <c:pt idx="0">
                  <c:v>Subtracted today</c:v>
                </c:pt>
              </c:strCache>
            </c:strRef>
          </c:tx>
          <c:spPr>
            <a:solidFill>
              <a:srgbClr val="AA0E0E"/>
            </a:solidFill>
            <a:ln>
              <a:noFill/>
            </a:ln>
            <a:effectLst/>
          </c:spPr>
          <c:invertIfNegative val="0"/>
          <c:cat>
            <c:strLit>
              <c:ptCount val="68"/>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(2)'!$AY$129:$AY$200</c15:sqref>
                  </c15:fullRef>
                </c:ext>
              </c:extLst>
              <c:f>'Official - RIVM (2)'!$AY$129:$AY$196</c:f>
              <c:numCache>
                <c:formatCode>General</c:formatCode>
                <c:ptCount val="68"/>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numCache>
            </c:numRef>
          </c:val>
          <c:extLst>
            <c:ext xmlns:c16="http://schemas.microsoft.com/office/drawing/2014/chart" uri="{C3380CC4-5D6E-409C-BE32-E72D297353CC}">
              <c16:uniqueId val="{00000028-F2D0-46A3-B472-357D61D5A89F}"/>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 (2)'!$L$3</c:f>
              <c:strCache>
                <c:ptCount val="1"/>
                <c:pt idx="0">
                  <c:v> 7 day moving average</c:v>
                </c:pt>
              </c:strCache>
            </c:strRef>
          </c:tx>
          <c:spPr>
            <a:ln w="50800" cap="rnd">
              <a:solidFill>
                <a:schemeClr val="accent1"/>
              </a:solidFill>
              <a:round/>
            </a:ln>
            <a:effectLst/>
          </c:spPr>
          <c:marker>
            <c:symbol val="none"/>
          </c:marker>
          <c:cat>
            <c:numRef>
              <c:extLst>
                <c:ext xmlns:c15="http://schemas.microsoft.com/office/drawing/2012/chart" uri="{02D57815-91ED-43cb-92C2-25804820EDAC}">
                  <c15:fullRef>
                    <c15:sqref>'Official - RIVM (2)'!$C$129:$C$200</c15:sqref>
                  </c15:fullRef>
                </c:ext>
              </c:extLst>
              <c:f>'Official - RIVM (2)'!$C$129:$C$196</c:f>
              <c:numCache>
                <c:formatCode>m/d/yyyy</c:formatCode>
                <c:ptCount val="68"/>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 (2)'!$BA$129:$BA$181</c15:sqref>
                  </c15:fullRef>
                </c:ext>
              </c:extLst>
              <c:f>'Official - RIVM (2)'!$BA$129:$BA$181</c:f>
              <c:numCache>
                <c:formatCode>General</c:formatCode>
                <c:ptCount val="53"/>
                <c:pt idx="6" formatCode="0">
                  <c:v>66.428571428571431</c:v>
                </c:pt>
                <c:pt idx="7" formatCode="0">
                  <c:v>70.285714285714292</c:v>
                </c:pt>
                <c:pt idx="8" formatCode="0">
                  <c:v>75.428571428571431</c:v>
                </c:pt>
                <c:pt idx="9" formatCode="0">
                  <c:v>84.428571428571431</c:v>
                </c:pt>
                <c:pt idx="10" formatCode="0">
                  <c:v>95.571428571428569</c:v>
                </c:pt>
                <c:pt idx="11" formatCode="0">
                  <c:v>105.14285714285714</c:v>
                </c:pt>
                <c:pt idx="12" formatCode="0">
                  <c:v>116.14285714285714</c:v>
                </c:pt>
                <c:pt idx="13" formatCode="0">
                  <c:v>128.42857142857142</c:v>
                </c:pt>
                <c:pt idx="14" formatCode="0">
                  <c:v>144.42857142857142</c:v>
                </c:pt>
                <c:pt idx="15" formatCode="0">
                  <c:v>150.85714285714286</c:v>
                </c:pt>
                <c:pt idx="16" formatCode="0">
                  <c:v>161.42857142857142</c:v>
                </c:pt>
                <c:pt idx="17" formatCode="0">
                  <c:v>167.14285714285714</c:v>
                </c:pt>
                <c:pt idx="18" formatCode="0">
                  <c:v>175.85714285714286</c:v>
                </c:pt>
                <c:pt idx="19" formatCode="0">
                  <c:v>185.85714285714286</c:v>
                </c:pt>
                <c:pt idx="20" formatCode="0">
                  <c:v>193.57142857142858</c:v>
                </c:pt>
                <c:pt idx="21" formatCode="0">
                  <c:v>203.57142857142858</c:v>
                </c:pt>
                <c:pt idx="22" formatCode="0">
                  <c:v>213.57142857142858</c:v>
                </c:pt>
                <c:pt idx="23" formatCode="0">
                  <c:v>220.57142857142858</c:v>
                </c:pt>
                <c:pt idx="24" formatCode="0">
                  <c:v>240.71428571428572</c:v>
                </c:pt>
                <c:pt idx="25" formatCode="0">
                  <c:v>254.85714285714286</c:v>
                </c:pt>
                <c:pt idx="26" formatCode="0">
                  <c:v>282.85714285714283</c:v>
                </c:pt>
                <c:pt idx="27" formatCode="0">
                  <c:v>305.42857142857144</c:v>
                </c:pt>
                <c:pt idx="28" formatCode="0">
                  <c:v>326.85714285714283</c:v>
                </c:pt>
                <c:pt idx="29" formatCode="0">
                  <c:v>355.28571428571428</c:v>
                </c:pt>
                <c:pt idx="30" formatCode="0">
                  <c:v>389.28571428571428</c:v>
                </c:pt>
                <c:pt idx="31" formatCode="0">
                  <c:v>416.42857142857144</c:v>
                </c:pt>
                <c:pt idx="32" formatCode="0">
                  <c:v>449.85714285714283</c:v>
                </c:pt>
                <c:pt idx="33" formatCode="0">
                  <c:v>480.57142857142856</c:v>
                </c:pt>
                <c:pt idx="34" formatCode="0">
                  <c:v>508.85714285714283</c:v>
                </c:pt>
                <c:pt idx="35" formatCode="0">
                  <c:v>536.71428571428567</c:v>
                </c:pt>
                <c:pt idx="36" formatCode="0">
                  <c:v>560.14285714285711</c:v>
                </c:pt>
                <c:pt idx="37" formatCode="0">
                  <c:v>579.14285714285711</c:v>
                </c:pt>
                <c:pt idx="38" formatCode="0">
                  <c:v>583.42857142857144</c:v>
                </c:pt>
                <c:pt idx="39" formatCode="0">
                  <c:v>584</c:v>
                </c:pt>
                <c:pt idx="40" formatCode="0">
                  <c:v>576.85714285714289</c:v>
                </c:pt>
                <c:pt idx="41" formatCode="0">
                  <c:v>576.14285714285711</c:v>
                </c:pt>
                <c:pt idx="42" formatCode="0">
                  <c:v>571.14285714285711</c:v>
                </c:pt>
                <c:pt idx="43" formatCode="0">
                  <c:v>567.28571428571433</c:v>
                </c:pt>
                <c:pt idx="44" formatCode="0">
                  <c:v>554</c:v>
                </c:pt>
                <c:pt idx="45" formatCode="0">
                  <c:v>550.28571428571433</c:v>
                </c:pt>
                <c:pt idx="46" formatCode="0">
                  <c:v>539.57142857142856</c:v>
                </c:pt>
                <c:pt idx="47" formatCode="0">
                  <c:v>523.42857142857144</c:v>
                </c:pt>
                <c:pt idx="48" formatCode="0">
                  <c:v>515.14285714285711</c:v>
                </c:pt>
                <c:pt idx="49" formatCode="0">
                  <c:v>501.42857142857144</c:v>
                </c:pt>
                <c:pt idx="50" formatCode="0">
                  <c:v>489.14285714285717</c:v>
                </c:pt>
                <c:pt idx="51" formatCode="0">
                  <c:v>480</c:v>
                </c:pt>
                <c:pt idx="52" formatCode="0">
                  <c:v>480.57142857142856</c:v>
                </c:pt>
              </c:numCache>
            </c:numRef>
          </c:val>
          <c:smooth val="0"/>
          <c:extLst>
            <c:ext xmlns:c16="http://schemas.microsoft.com/office/drawing/2014/chart" uri="{C3380CC4-5D6E-409C-BE32-E72D297353CC}">
              <c16:uniqueId val="{00000029-F2D0-46A3-B472-357D61D5A89F}"/>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809]dd\ mm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700"/>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00"/>
        <c:minorUnit val="100"/>
      </c:valAx>
      <c:spPr>
        <a:noFill/>
        <a:ln w="25400">
          <a:noFill/>
        </a:ln>
        <a:effectLst/>
      </c:spPr>
    </c:plotArea>
    <c:legend>
      <c:legendPos val="t"/>
      <c:layout>
        <c:manualLayout>
          <c:xMode val="edge"/>
          <c:yMode val="edge"/>
          <c:x val="9.9667222222222226E-2"/>
          <c:y val="0.2047258333333333"/>
          <c:w val="0.34084722222222225"/>
          <c:h val="0.17624597222222221"/>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Hospitalizations</a:t>
            </a:r>
            <a:r>
              <a:rPr lang="nl-NL" sz="2000" b="1" i="0" u="none" kern="1200" spc="100" baseline="0">
                <a:ln>
                  <a:noFill/>
                </a:ln>
                <a:solidFill>
                  <a:schemeClr val="bg2">
                    <a:lumMod val="50000"/>
                  </a:schemeClr>
                </a:solidFill>
                <a:effectLst/>
              </a:rPr>
              <a:t> in The Netherlands</a:t>
            </a:r>
            <a:endParaRPr lang="en-NL" sz="2000" b="0">
              <a:effectLst/>
            </a:endParaRPr>
          </a:p>
        </c:rich>
      </c:tx>
      <c:layout>
        <c:manualLayout>
          <c:xMode val="edge"/>
          <c:yMode val="edge"/>
          <c:x val="0.18529791666666667"/>
          <c:y val="5.142861111111111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80165500000000001"/>
        </c:manualLayout>
      </c:layout>
      <c:barChart>
        <c:barDir val="col"/>
        <c:grouping val="stacked"/>
        <c:varyColors val="0"/>
        <c:ser>
          <c:idx val="0"/>
          <c:order val="1"/>
          <c:tx>
            <c:strRef>
              <c:f>'Official - RIVM (2)'!$H$2</c:f>
              <c:strCache>
                <c:ptCount val="1"/>
                <c:pt idx="0">
                  <c:v> Reported before today</c:v>
                </c:pt>
              </c:strCache>
            </c:strRef>
          </c:tx>
          <c:spPr>
            <a:solidFill>
              <a:schemeClr val="accent2">
                <a:lumMod val="60000"/>
                <a:lumOff val="40000"/>
              </a:schemeClr>
            </a:solidFill>
            <a:ln>
              <a:noFill/>
            </a:ln>
            <a:effectLst/>
          </c:spPr>
          <c:invertIfNegative val="0"/>
          <c:dPt>
            <c:idx val="4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BBD5-4611-959A-CA6CE81C6A8D}"/>
              </c:ext>
            </c:extLst>
          </c:dPt>
          <c:dPt>
            <c:idx val="4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BBD5-4611-959A-CA6CE81C6A8D}"/>
              </c:ext>
            </c:extLst>
          </c:dPt>
          <c:dPt>
            <c:idx val="4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5-BBD5-4611-959A-CA6CE81C6A8D}"/>
              </c:ext>
            </c:extLst>
          </c:dPt>
          <c:dPt>
            <c:idx val="4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BBD5-4611-959A-CA6CE81C6A8D}"/>
              </c:ext>
            </c:extLst>
          </c:dPt>
          <c:dPt>
            <c:idx val="4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BBD5-4611-959A-CA6CE81C6A8D}"/>
              </c:ext>
            </c:extLst>
          </c:dPt>
          <c:dPt>
            <c:idx val="4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B-BBD5-4611-959A-CA6CE81C6A8D}"/>
              </c:ext>
            </c:extLst>
          </c:dPt>
          <c:dPt>
            <c:idx val="4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D-BBD5-4611-959A-CA6CE81C6A8D}"/>
              </c:ext>
            </c:extLst>
          </c:dPt>
          <c:dPt>
            <c:idx val="4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F-BBD5-4611-959A-CA6CE81C6A8D}"/>
              </c:ext>
            </c:extLst>
          </c:dPt>
          <c:dPt>
            <c:idx val="4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1-BBD5-4611-959A-CA6CE81C6A8D}"/>
              </c:ext>
            </c:extLst>
          </c:dPt>
          <c:dPt>
            <c:idx val="5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3-BBD5-4611-959A-CA6CE81C6A8D}"/>
              </c:ext>
            </c:extLst>
          </c:dPt>
          <c:dPt>
            <c:idx val="5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5-BBD5-4611-959A-CA6CE81C6A8D}"/>
              </c:ext>
            </c:extLst>
          </c:dPt>
          <c:dPt>
            <c:idx val="5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7-BBD5-4611-959A-CA6CE81C6A8D}"/>
              </c:ext>
            </c:extLst>
          </c:dPt>
          <c:dPt>
            <c:idx val="5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9-BBD5-4611-959A-CA6CE81C6A8D}"/>
              </c:ext>
            </c:extLst>
          </c:dPt>
          <c:dPt>
            <c:idx val="5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B-BBD5-4611-959A-CA6CE81C6A8D}"/>
              </c:ext>
            </c:extLst>
          </c:dPt>
          <c:dPt>
            <c:idx val="5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D-BBD5-4611-959A-CA6CE81C6A8D}"/>
              </c:ext>
            </c:extLst>
          </c:dPt>
          <c:dPt>
            <c:idx val="5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1F-BBD5-4611-959A-CA6CE81C6A8D}"/>
              </c:ext>
            </c:extLst>
          </c:dPt>
          <c:dPt>
            <c:idx val="57"/>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21-BBD5-4611-959A-CA6CE81C6A8D}"/>
              </c:ext>
            </c:extLst>
          </c:dPt>
          <c:dPt>
            <c:idx val="58"/>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27-ED1A-415E-B982-3FC43964E3D6}"/>
              </c:ext>
            </c:extLst>
          </c:dPt>
          <c:dPt>
            <c:idx val="59"/>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23-83DF-47C0-A271-0E884A658AB5}"/>
              </c:ext>
            </c:extLst>
          </c:dPt>
          <c:dPt>
            <c:idx val="60"/>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24-83DF-47C0-A271-0E884A658AB5}"/>
              </c:ext>
            </c:extLst>
          </c:dPt>
          <c:dPt>
            <c:idx val="61"/>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29-ED1A-415E-B982-3FC43964E3D6}"/>
              </c:ext>
            </c:extLst>
          </c:dPt>
          <c:dPt>
            <c:idx val="62"/>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28-ED1A-415E-B982-3FC43964E3D6}"/>
              </c:ext>
            </c:extLst>
          </c:dPt>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(2)'!$BD$129:$BD$200</c15:sqref>
                  </c15:fullRef>
                </c:ext>
              </c:extLst>
              <c:f>'Official - RIVM (2)'!$BD$129:$BD$197</c:f>
              <c:numCache>
                <c:formatCode>General</c:formatCode>
                <c:ptCount val="69"/>
                <c:pt idx="0">
                  <c:v>2</c:v>
                </c:pt>
                <c:pt idx="1">
                  <c:v>2</c:v>
                </c:pt>
                <c:pt idx="2">
                  <c:v>1</c:v>
                </c:pt>
                <c:pt idx="3">
                  <c:v>1</c:v>
                </c:pt>
                <c:pt idx="4">
                  <c:v>1</c:v>
                </c:pt>
                <c:pt idx="5">
                  <c:v>2</c:v>
                </c:pt>
                <c:pt idx="6">
                  <c:v>1</c:v>
                </c:pt>
                <c:pt idx="7">
                  <c:v>2</c:v>
                </c:pt>
                <c:pt idx="9">
                  <c:v>1</c:v>
                </c:pt>
                <c:pt idx="10">
                  <c:v>4</c:v>
                </c:pt>
                <c:pt idx="11">
                  <c:v>6</c:v>
                </c:pt>
                <c:pt idx="12">
                  <c:v>4</c:v>
                </c:pt>
                <c:pt idx="13">
                  <c:v>1</c:v>
                </c:pt>
                <c:pt idx="14">
                  <c:v>6</c:v>
                </c:pt>
                <c:pt idx="15">
                  <c:v>4</c:v>
                </c:pt>
                <c:pt idx="16">
                  <c:v>8</c:v>
                </c:pt>
                <c:pt idx="17">
                  <c:v>2</c:v>
                </c:pt>
                <c:pt idx="18">
                  <c:v>3</c:v>
                </c:pt>
                <c:pt idx="19">
                  <c:v>5</c:v>
                </c:pt>
                <c:pt idx="20">
                  <c:v>2</c:v>
                </c:pt>
                <c:pt idx="21">
                  <c:v>6</c:v>
                </c:pt>
                <c:pt idx="22">
                  <c:v>6</c:v>
                </c:pt>
                <c:pt idx="23">
                  <c:v>5</c:v>
                </c:pt>
                <c:pt idx="24">
                  <c:v>6</c:v>
                </c:pt>
                <c:pt idx="25">
                  <c:v>5</c:v>
                </c:pt>
                <c:pt idx="26">
                  <c:v>7</c:v>
                </c:pt>
                <c:pt idx="27">
                  <c:v>8</c:v>
                </c:pt>
                <c:pt idx="28">
                  <c:v>4</c:v>
                </c:pt>
                <c:pt idx="29">
                  <c:v>9</c:v>
                </c:pt>
                <c:pt idx="30">
                  <c:v>5</c:v>
                </c:pt>
                <c:pt idx="31">
                  <c:v>6</c:v>
                </c:pt>
                <c:pt idx="32">
                  <c:v>7</c:v>
                </c:pt>
                <c:pt idx="33">
                  <c:v>11</c:v>
                </c:pt>
                <c:pt idx="34">
                  <c:v>13</c:v>
                </c:pt>
                <c:pt idx="35">
                  <c:v>10</c:v>
                </c:pt>
                <c:pt idx="36">
                  <c:v>8</c:v>
                </c:pt>
                <c:pt idx="37">
                  <c:v>9</c:v>
                </c:pt>
                <c:pt idx="38">
                  <c:v>10</c:v>
                </c:pt>
                <c:pt idx="39">
                  <c:v>7</c:v>
                </c:pt>
                <c:pt idx="40">
                  <c:v>10</c:v>
                </c:pt>
                <c:pt idx="41">
                  <c:v>11</c:v>
                </c:pt>
                <c:pt idx="42">
                  <c:v>6</c:v>
                </c:pt>
                <c:pt idx="43">
                  <c:v>9</c:v>
                </c:pt>
                <c:pt idx="44">
                  <c:v>8</c:v>
                </c:pt>
                <c:pt idx="45">
                  <c:v>8</c:v>
                </c:pt>
                <c:pt idx="46">
                  <c:v>4</c:v>
                </c:pt>
                <c:pt idx="47">
                  <c:v>7</c:v>
                </c:pt>
                <c:pt idx="48">
                  <c:v>2</c:v>
                </c:pt>
                <c:pt idx="49">
                  <c:v>4</c:v>
                </c:pt>
                <c:pt idx="50">
                  <c:v>3</c:v>
                </c:pt>
                <c:pt idx="51">
                  <c:v>6</c:v>
                </c:pt>
                <c:pt idx="52">
                  <c:v>7</c:v>
                </c:pt>
                <c:pt idx="53">
                  <c:v>3</c:v>
                </c:pt>
                <c:pt idx="54">
                  <c:v>3</c:v>
                </c:pt>
                <c:pt idx="55">
                  <c:v>6</c:v>
                </c:pt>
                <c:pt idx="56">
                  <c:v>5</c:v>
                </c:pt>
                <c:pt idx="57">
                  <c:v>3</c:v>
                </c:pt>
                <c:pt idx="58">
                  <c:v>1</c:v>
                </c:pt>
                <c:pt idx="59">
                  <c:v>2</c:v>
                </c:pt>
                <c:pt idx="60">
                  <c:v>3</c:v>
                </c:pt>
                <c:pt idx="61">
                  <c:v>2</c:v>
                </c:pt>
                <c:pt idx="62">
                  <c:v>2</c:v>
                </c:pt>
                <c:pt idx="63">
                  <c:v>2</c:v>
                </c:pt>
              </c:numCache>
            </c:numRef>
          </c:val>
          <c:extLst>
            <c:ext xmlns:c16="http://schemas.microsoft.com/office/drawing/2014/chart" uri="{C3380CC4-5D6E-409C-BE32-E72D297353CC}">
              <c16:uniqueId val="{00000022-BBD5-4611-959A-CA6CE81C6A8D}"/>
            </c:ext>
          </c:extLst>
        </c:ser>
        <c:ser>
          <c:idx val="2"/>
          <c:order val="2"/>
          <c:tx>
            <c:strRef>
              <c:f>'Official - RIVM (2)'!$G$2</c:f>
              <c:strCache>
                <c:ptCount val="1"/>
                <c:pt idx="0">
                  <c:v> Added this today</c:v>
                </c:pt>
              </c:strCache>
            </c:strRef>
          </c:tx>
          <c:spPr>
            <a:solidFill>
              <a:schemeClr val="accent2">
                <a:lumMod val="75000"/>
              </a:schemeClr>
            </a:solidFill>
            <a:ln>
              <a:noFill/>
            </a:ln>
            <a:effectLst/>
          </c:spPr>
          <c:invertIfNegative val="0"/>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(2)'!$BC$129:$BC$200</c15:sqref>
                  </c15:fullRef>
                </c:ext>
              </c:extLst>
              <c:f>'Official - RIVM (2)'!$BC$129:$BC$197</c:f>
              <c:numCache>
                <c:formatCode>General</c:formatCode>
                <c:ptCount val="6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1</c:v>
                </c:pt>
                <c:pt idx="60">
                  <c:v>0</c:v>
                </c:pt>
                <c:pt idx="61">
                  <c:v>1</c:v>
                </c:pt>
                <c:pt idx="62">
                  <c:v>1</c:v>
                </c:pt>
                <c:pt idx="63">
                  <c:v>-1</c:v>
                </c:pt>
                <c:pt idx="64">
                  <c:v>0</c:v>
                </c:pt>
                <c:pt idx="65">
                  <c:v>3</c:v>
                </c:pt>
                <c:pt idx="66">
                  <c:v>0</c:v>
                </c:pt>
                <c:pt idx="67">
                  <c:v>0</c:v>
                </c:pt>
                <c:pt idx="68">
                  <c:v>0</c:v>
                </c:pt>
              </c:numCache>
            </c:numRef>
          </c:val>
          <c:extLst>
            <c:ext xmlns:c16="http://schemas.microsoft.com/office/drawing/2014/chart" uri="{C3380CC4-5D6E-409C-BE32-E72D297353CC}">
              <c16:uniqueId val="{00000023-BBD5-4611-959A-CA6CE81C6A8D}"/>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 (2)'!$L$3</c:f>
              <c:strCache>
                <c:ptCount val="1"/>
                <c:pt idx="0">
                  <c:v> 7 day moving average</c:v>
                </c:pt>
              </c:strCache>
            </c:strRef>
          </c:tx>
          <c:spPr>
            <a:ln w="50800" cap="rnd">
              <a:solidFill>
                <a:schemeClr val="accent2">
                  <a:lumMod val="75000"/>
                </a:schemeClr>
              </a:solidFill>
              <a:round/>
            </a:ln>
            <a:effectLst/>
          </c:spPr>
          <c:marker>
            <c:symbol val="none"/>
          </c:marker>
          <c:cat>
            <c:numRef>
              <c:extLst>
                <c:ext xmlns:c15="http://schemas.microsoft.com/office/drawing/2012/chart" uri="{02D57815-91ED-43cb-92C2-25804820EDAC}">
                  <c15:fullRef>
                    <c15:sqref>'Official - RIVM (2)'!$C$129:$C$200</c15:sqref>
                  </c15:fullRef>
                </c:ext>
              </c:extLst>
              <c:f>'Official - RIVM (2)'!$C$129:$C$197</c:f>
              <c:numCache>
                <c:formatCode>m/d/yyyy</c:formatCode>
                <c:ptCount val="69"/>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 (2)'!$BE$129:$BE$180</c15:sqref>
                  </c15:fullRef>
                </c:ext>
              </c:extLst>
              <c:f>'Official - RIVM (2)'!$BE$129:$BE$180</c:f>
              <c:numCache>
                <c:formatCode>General</c:formatCode>
                <c:ptCount val="52"/>
                <c:pt idx="6" formatCode="0">
                  <c:v>1.4285714285714286</c:v>
                </c:pt>
                <c:pt idx="7" formatCode="0">
                  <c:v>1.4285714285714286</c:v>
                </c:pt>
                <c:pt idx="8" formatCode="0">
                  <c:v>1.1428571428571428</c:v>
                </c:pt>
                <c:pt idx="9" formatCode="0">
                  <c:v>1.1428571428571428</c:v>
                </c:pt>
                <c:pt idx="10" formatCode="0">
                  <c:v>1.5714285714285714</c:v>
                </c:pt>
                <c:pt idx="11" formatCode="0">
                  <c:v>2.2857142857142856</c:v>
                </c:pt>
                <c:pt idx="12" formatCode="0">
                  <c:v>2.5714285714285716</c:v>
                </c:pt>
                <c:pt idx="13" formatCode="0">
                  <c:v>2.5714285714285716</c:v>
                </c:pt>
                <c:pt idx="14" formatCode="0">
                  <c:v>3.1428571428571428</c:v>
                </c:pt>
                <c:pt idx="15" formatCode="0">
                  <c:v>3.7142857142857144</c:v>
                </c:pt>
                <c:pt idx="16" formatCode="0">
                  <c:v>4.7142857142857144</c:v>
                </c:pt>
                <c:pt idx="17" formatCode="0">
                  <c:v>4.4285714285714288</c:v>
                </c:pt>
                <c:pt idx="18" formatCode="0">
                  <c:v>4</c:v>
                </c:pt>
                <c:pt idx="19" formatCode="0">
                  <c:v>4.1428571428571432</c:v>
                </c:pt>
                <c:pt idx="20" formatCode="0">
                  <c:v>4.2857142857142856</c:v>
                </c:pt>
                <c:pt idx="21" formatCode="0">
                  <c:v>4.2857142857142856</c:v>
                </c:pt>
                <c:pt idx="22" formatCode="0">
                  <c:v>4.5714285714285712</c:v>
                </c:pt>
                <c:pt idx="23" formatCode="0">
                  <c:v>4.1428571428571432</c:v>
                </c:pt>
                <c:pt idx="24" formatCode="0">
                  <c:v>4.7142857142857144</c:v>
                </c:pt>
                <c:pt idx="25" formatCode="0">
                  <c:v>5</c:v>
                </c:pt>
                <c:pt idx="26" formatCode="0">
                  <c:v>5.2857142857142856</c:v>
                </c:pt>
                <c:pt idx="27" formatCode="0">
                  <c:v>6.1428571428571432</c:v>
                </c:pt>
                <c:pt idx="28" formatCode="0">
                  <c:v>5.8571428571428568</c:v>
                </c:pt>
                <c:pt idx="29" formatCode="0">
                  <c:v>6.2857142857142856</c:v>
                </c:pt>
                <c:pt idx="30" formatCode="0">
                  <c:v>6.2857142857142856</c:v>
                </c:pt>
                <c:pt idx="31" formatCode="0">
                  <c:v>6.2857142857142856</c:v>
                </c:pt>
                <c:pt idx="32" formatCode="0">
                  <c:v>6.5714285714285712</c:v>
                </c:pt>
                <c:pt idx="33" formatCode="0">
                  <c:v>7.1428571428571432</c:v>
                </c:pt>
                <c:pt idx="34" formatCode="0">
                  <c:v>7.8571428571428568</c:v>
                </c:pt>
                <c:pt idx="35" formatCode="0">
                  <c:v>8.7142857142857135</c:v>
                </c:pt>
                <c:pt idx="36" formatCode="0">
                  <c:v>8.5714285714285712</c:v>
                </c:pt>
                <c:pt idx="37" formatCode="0">
                  <c:v>9.1428571428571423</c:v>
                </c:pt>
                <c:pt idx="38" formatCode="0">
                  <c:v>9.7142857142857135</c:v>
                </c:pt>
                <c:pt idx="39" formatCode="0">
                  <c:v>9.7142857142857135</c:v>
                </c:pt>
                <c:pt idx="40" formatCode="0">
                  <c:v>9.5714285714285712</c:v>
                </c:pt>
                <c:pt idx="41" formatCode="0">
                  <c:v>9.2857142857142865</c:v>
                </c:pt>
                <c:pt idx="42" formatCode="0">
                  <c:v>8.7142857142857135</c:v>
                </c:pt>
                <c:pt idx="43" formatCode="0">
                  <c:v>8.8571428571428577</c:v>
                </c:pt>
                <c:pt idx="44" formatCode="0">
                  <c:v>8.7142857142857135</c:v>
                </c:pt>
                <c:pt idx="45" formatCode="0">
                  <c:v>8.4285714285714288</c:v>
                </c:pt>
                <c:pt idx="46" formatCode="0">
                  <c:v>8</c:v>
                </c:pt>
                <c:pt idx="47" formatCode="0">
                  <c:v>7.5714285714285712</c:v>
                </c:pt>
                <c:pt idx="48" formatCode="0">
                  <c:v>6.2857142857142856</c:v>
                </c:pt>
                <c:pt idx="49" formatCode="0">
                  <c:v>6</c:v>
                </c:pt>
                <c:pt idx="50" formatCode="0">
                  <c:v>5.1428571428571432</c:v>
                </c:pt>
                <c:pt idx="51" formatCode="0">
                  <c:v>4.8571428571428568</c:v>
                </c:pt>
              </c:numCache>
            </c:numRef>
          </c:val>
          <c:smooth val="0"/>
          <c:extLst>
            <c:ext xmlns:c16="http://schemas.microsoft.com/office/drawing/2014/chart" uri="{C3380CC4-5D6E-409C-BE32-E72D297353CC}">
              <c16:uniqueId val="{00000024-BBD5-4611-959A-CA6CE81C6A8D}"/>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15"/>
          <c:min val="0"/>
        </c:scaling>
        <c:delete val="0"/>
        <c:axPos val="l"/>
        <c:majorGridlines>
          <c:spPr>
            <a:ln w="9525" cap="flat" cmpd="sng" algn="ctr">
              <a:solidFill>
                <a:schemeClr val="tx1">
                  <a:lumMod val="15000"/>
                  <a:lumOff val="85000"/>
                </a:schemeClr>
              </a:solidFill>
              <a:prstDash val="lgDash"/>
              <a:round/>
            </a:ln>
            <a:effectLst/>
          </c:spPr>
        </c:majorGridlines>
        <c:minorGridlines>
          <c:spPr>
            <a:ln w="6350" cap="flat" cmpd="sng" algn="ctr">
              <a:solidFill>
                <a:schemeClr val="tx1">
                  <a:lumMod val="15000"/>
                  <a:lumOff val="85000"/>
                </a:schemeClr>
              </a:solidFill>
              <a:prstDash val="sysDot"/>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5"/>
        <c:minorUnit val="5"/>
      </c:valAx>
      <c:spPr>
        <a:noFill/>
        <a:ln w="25400">
          <a:noFill/>
        </a:ln>
        <a:effectLst/>
      </c:spPr>
    </c:plotArea>
    <c:legend>
      <c:legendPos val="t"/>
      <c:layout>
        <c:manualLayout>
          <c:xMode val="edge"/>
          <c:yMode val="edge"/>
          <c:x val="9.6139444444444444E-2"/>
          <c:y val="0.13769805555555556"/>
          <c:w val="0.32247043885677518"/>
          <c:h val="0.1144324999999999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Deaths</a:t>
            </a:r>
            <a:r>
              <a:rPr lang="nl-NL" sz="2000" b="1" i="0" u="none" kern="1200" spc="100" baseline="0">
                <a:ln>
                  <a:noFill/>
                </a:ln>
                <a:solidFill>
                  <a:schemeClr val="bg2">
                    <a:lumMod val="50000"/>
                  </a:schemeClr>
                </a:solidFill>
                <a:effectLst/>
              </a:rPr>
              <a:t> in The Netherlands</a:t>
            </a:r>
            <a:endParaRPr lang="en-NL" sz="2000" b="0">
              <a:effectLst/>
            </a:endParaRPr>
          </a:p>
        </c:rich>
      </c:tx>
      <c:layout>
        <c:manualLayout>
          <c:xMode val="edge"/>
          <c:yMode val="edge"/>
          <c:x val="0.18529791666666667"/>
          <c:y val="5.142861111111111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8051827777777778"/>
        </c:manualLayout>
      </c:layout>
      <c:barChart>
        <c:barDir val="col"/>
        <c:grouping val="stacked"/>
        <c:varyColors val="0"/>
        <c:ser>
          <c:idx val="0"/>
          <c:order val="1"/>
          <c:tx>
            <c:strRef>
              <c:f>'Official - RIVM (2)'!$H$2</c:f>
              <c:strCache>
                <c:ptCount val="1"/>
                <c:pt idx="0">
                  <c:v> Reported before today</c:v>
                </c:pt>
              </c:strCache>
            </c:strRef>
          </c:tx>
          <c:spPr>
            <a:solidFill>
              <a:srgbClr val="FAACAC"/>
            </a:solidFill>
            <a:ln>
              <a:noFill/>
            </a:ln>
            <a:effectLst/>
          </c:spPr>
          <c:invertIfNegative val="0"/>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(2)'!$BH$129:$BH$200</c15:sqref>
                  </c15:fullRef>
                </c:ext>
              </c:extLst>
              <c:f>'Official - RIVM (2)'!$BH$129:$BH$197</c:f>
              <c:numCache>
                <c:formatCode>General</c:formatCode>
                <c:ptCount val="69"/>
                <c:pt idx="0">
                  <c:v>0</c:v>
                </c:pt>
                <c:pt idx="1">
                  <c:v>1</c:v>
                </c:pt>
                <c:pt idx="2">
                  <c:v>1</c:v>
                </c:pt>
                <c:pt idx="3">
                  <c:v>0</c:v>
                </c:pt>
                <c:pt idx="4">
                  <c:v>0</c:v>
                </c:pt>
                <c:pt idx="5">
                  <c:v>1</c:v>
                </c:pt>
                <c:pt idx="6">
                  <c:v>0</c:v>
                </c:pt>
                <c:pt idx="7">
                  <c:v>0</c:v>
                </c:pt>
                <c:pt idx="8">
                  <c:v>0</c:v>
                </c:pt>
                <c:pt idx="9">
                  <c:v>0</c:v>
                </c:pt>
                <c:pt idx="10">
                  <c:v>1</c:v>
                </c:pt>
                <c:pt idx="11">
                  <c:v>0</c:v>
                </c:pt>
                <c:pt idx="12">
                  <c:v>4</c:v>
                </c:pt>
                <c:pt idx="13">
                  <c:v>0</c:v>
                </c:pt>
                <c:pt idx="14">
                  <c:v>1</c:v>
                </c:pt>
                <c:pt idx="15">
                  <c:v>2</c:v>
                </c:pt>
                <c:pt idx="16">
                  <c:v>2</c:v>
                </c:pt>
                <c:pt idx="17">
                  <c:v>1</c:v>
                </c:pt>
                <c:pt idx="18">
                  <c:v>0</c:v>
                </c:pt>
                <c:pt idx="19">
                  <c:v>1</c:v>
                </c:pt>
                <c:pt idx="20">
                  <c:v>0</c:v>
                </c:pt>
                <c:pt idx="21">
                  <c:v>1</c:v>
                </c:pt>
                <c:pt idx="22">
                  <c:v>0</c:v>
                </c:pt>
                <c:pt idx="23">
                  <c:v>0</c:v>
                </c:pt>
                <c:pt idx="24">
                  <c:v>2</c:v>
                </c:pt>
                <c:pt idx="25">
                  <c:v>0</c:v>
                </c:pt>
                <c:pt idx="26">
                  <c:v>0</c:v>
                </c:pt>
                <c:pt idx="27">
                  <c:v>0</c:v>
                </c:pt>
                <c:pt idx="28">
                  <c:v>3</c:v>
                </c:pt>
                <c:pt idx="29">
                  <c:v>3</c:v>
                </c:pt>
                <c:pt idx="30">
                  <c:v>1</c:v>
                </c:pt>
                <c:pt idx="31">
                  <c:v>2</c:v>
                </c:pt>
                <c:pt idx="32">
                  <c:v>4</c:v>
                </c:pt>
                <c:pt idx="33">
                  <c:v>4</c:v>
                </c:pt>
                <c:pt idx="34">
                  <c:v>5</c:v>
                </c:pt>
                <c:pt idx="35">
                  <c:v>2</c:v>
                </c:pt>
                <c:pt idx="36">
                  <c:v>1</c:v>
                </c:pt>
                <c:pt idx="37">
                  <c:v>2</c:v>
                </c:pt>
                <c:pt idx="38">
                  <c:v>3</c:v>
                </c:pt>
                <c:pt idx="39">
                  <c:v>4</c:v>
                </c:pt>
                <c:pt idx="40">
                  <c:v>7</c:v>
                </c:pt>
                <c:pt idx="41">
                  <c:v>7</c:v>
                </c:pt>
                <c:pt idx="42">
                  <c:v>7</c:v>
                </c:pt>
                <c:pt idx="43">
                  <c:v>0</c:v>
                </c:pt>
                <c:pt idx="44">
                  <c:v>5</c:v>
                </c:pt>
                <c:pt idx="45">
                  <c:v>4</c:v>
                </c:pt>
                <c:pt idx="46">
                  <c:v>0</c:v>
                </c:pt>
                <c:pt idx="47">
                  <c:v>0</c:v>
                </c:pt>
                <c:pt idx="48">
                  <c:v>3</c:v>
                </c:pt>
                <c:pt idx="49">
                  <c:v>1</c:v>
                </c:pt>
                <c:pt idx="50">
                  <c:v>1</c:v>
                </c:pt>
                <c:pt idx="51">
                  <c:v>2</c:v>
                </c:pt>
                <c:pt idx="52">
                  <c:v>1</c:v>
                </c:pt>
                <c:pt idx="53">
                  <c:v>0</c:v>
                </c:pt>
                <c:pt idx="54">
                  <c:v>0</c:v>
                </c:pt>
                <c:pt idx="55">
                  <c:v>2</c:v>
                </c:pt>
                <c:pt idx="56">
                  <c:v>1</c:v>
                </c:pt>
                <c:pt idx="57">
                  <c:v>1</c:v>
                </c:pt>
                <c:pt idx="58">
                  <c:v>0</c:v>
                </c:pt>
                <c:pt idx="59">
                  <c:v>1</c:v>
                </c:pt>
                <c:pt idx="60">
                  <c:v>0</c:v>
                </c:pt>
                <c:pt idx="61">
                  <c:v>0</c:v>
                </c:pt>
                <c:pt idx="62">
                  <c:v>0</c:v>
                </c:pt>
                <c:pt idx="63">
                  <c:v>0</c:v>
                </c:pt>
                <c:pt idx="64">
                  <c:v>0</c:v>
                </c:pt>
                <c:pt idx="65">
                  <c:v>0</c:v>
                </c:pt>
                <c:pt idx="66">
                  <c:v>0</c:v>
                </c:pt>
              </c:numCache>
            </c:numRef>
          </c:val>
          <c:extLst>
            <c:ext xmlns:c16="http://schemas.microsoft.com/office/drawing/2014/chart" uri="{C3380CC4-5D6E-409C-BE32-E72D297353CC}">
              <c16:uniqueId val="{00000000-2B4F-4D4C-B0A9-97E127D3A3CA}"/>
            </c:ext>
          </c:extLst>
        </c:ser>
        <c:ser>
          <c:idx val="2"/>
          <c:order val="2"/>
          <c:tx>
            <c:strRef>
              <c:f>'Official - RIVM (2)'!$G$2</c:f>
              <c:strCache>
                <c:ptCount val="1"/>
                <c:pt idx="0">
                  <c:v> Added this today</c:v>
                </c:pt>
              </c:strCache>
            </c:strRef>
          </c:tx>
          <c:spPr>
            <a:solidFill>
              <a:srgbClr val="FF0000"/>
            </a:solidFill>
            <a:ln>
              <a:noFill/>
            </a:ln>
            <a:effectLst/>
          </c:spPr>
          <c:invertIfNegative val="0"/>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(2)'!$BG$129:$BG$200</c15:sqref>
                  </c15:fullRef>
                </c:ext>
              </c:extLst>
              <c:f>'Official - RIVM (2)'!$BG$129:$BG$197</c:f>
              <c:numCache>
                <c:formatCode>General</c:formatCode>
                <c:ptCount val="6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1</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numCache>
            </c:numRef>
          </c:val>
          <c:extLst>
            <c:ext xmlns:c16="http://schemas.microsoft.com/office/drawing/2014/chart" uri="{C3380CC4-5D6E-409C-BE32-E72D297353CC}">
              <c16:uniqueId val="{00000001-2B4F-4D4C-B0A9-97E127D3A3CA}"/>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 (2)'!$L$3</c:f>
              <c:strCache>
                <c:ptCount val="1"/>
                <c:pt idx="0">
                  <c:v> 7 day moving average</c:v>
                </c:pt>
              </c:strCache>
            </c:strRef>
          </c:tx>
          <c:spPr>
            <a:ln w="50800" cap="rnd">
              <a:solidFill>
                <a:srgbClr val="FF0000"/>
              </a:solidFill>
              <a:round/>
            </a:ln>
            <a:effectLst/>
          </c:spPr>
          <c:marker>
            <c:symbol val="none"/>
          </c:marker>
          <c:cat>
            <c:numRef>
              <c:extLst>
                <c:ext xmlns:c15="http://schemas.microsoft.com/office/drawing/2012/chart" uri="{02D57815-91ED-43cb-92C2-25804820EDAC}">
                  <c15:fullRef>
                    <c15:sqref>'Official - RIVM (2)'!$C$129:$C$200</c15:sqref>
                  </c15:fullRef>
                </c:ext>
              </c:extLst>
              <c:f>'Official - RIVM (2)'!$C$129:$C$197</c:f>
              <c:numCache>
                <c:formatCode>m/d/yyyy</c:formatCode>
                <c:ptCount val="69"/>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 (2)'!$BI$129:$BI$179</c15:sqref>
                  </c15:fullRef>
                </c:ext>
              </c:extLst>
              <c:f>'Official - RIVM (2)'!$BI$129:$BI$179</c:f>
              <c:numCache>
                <c:formatCode>General</c:formatCode>
                <c:ptCount val="51"/>
                <c:pt idx="6" formatCode="0">
                  <c:v>0.42857142857142855</c:v>
                </c:pt>
                <c:pt idx="7" formatCode="0">
                  <c:v>0.42857142857142855</c:v>
                </c:pt>
                <c:pt idx="8" formatCode="0">
                  <c:v>0.2857142857142857</c:v>
                </c:pt>
                <c:pt idx="9" formatCode="0">
                  <c:v>0.14285714285714285</c:v>
                </c:pt>
                <c:pt idx="10" formatCode="0">
                  <c:v>0.2857142857142857</c:v>
                </c:pt>
                <c:pt idx="11" formatCode="0">
                  <c:v>0.2857142857142857</c:v>
                </c:pt>
                <c:pt idx="12" formatCode="0">
                  <c:v>0.7142857142857143</c:v>
                </c:pt>
                <c:pt idx="13" formatCode="0">
                  <c:v>0.7142857142857143</c:v>
                </c:pt>
                <c:pt idx="14" formatCode="0">
                  <c:v>0.8571428571428571</c:v>
                </c:pt>
                <c:pt idx="15" formatCode="0">
                  <c:v>1.1428571428571428</c:v>
                </c:pt>
                <c:pt idx="16" formatCode="0">
                  <c:v>1.4285714285714286</c:v>
                </c:pt>
                <c:pt idx="17" formatCode="0">
                  <c:v>1.4285714285714286</c:v>
                </c:pt>
                <c:pt idx="18" formatCode="0">
                  <c:v>1.4285714285714286</c:v>
                </c:pt>
                <c:pt idx="19" formatCode="0">
                  <c:v>1</c:v>
                </c:pt>
                <c:pt idx="20" formatCode="0">
                  <c:v>1</c:v>
                </c:pt>
                <c:pt idx="21" formatCode="0">
                  <c:v>1</c:v>
                </c:pt>
                <c:pt idx="22" formatCode="0">
                  <c:v>0.7142857142857143</c:v>
                </c:pt>
                <c:pt idx="23" formatCode="0">
                  <c:v>0.42857142857142855</c:v>
                </c:pt>
                <c:pt idx="24" formatCode="0">
                  <c:v>0.5714285714285714</c:v>
                </c:pt>
                <c:pt idx="25" formatCode="0">
                  <c:v>0.5714285714285714</c:v>
                </c:pt>
                <c:pt idx="26" formatCode="0">
                  <c:v>0.42857142857142855</c:v>
                </c:pt>
                <c:pt idx="27" formatCode="0">
                  <c:v>0.42857142857142855</c:v>
                </c:pt>
                <c:pt idx="28" formatCode="0">
                  <c:v>0.7142857142857143</c:v>
                </c:pt>
                <c:pt idx="29" formatCode="0">
                  <c:v>1.1428571428571428</c:v>
                </c:pt>
                <c:pt idx="30" formatCode="0">
                  <c:v>1.2857142857142858</c:v>
                </c:pt>
                <c:pt idx="31" formatCode="0">
                  <c:v>1.2857142857142858</c:v>
                </c:pt>
                <c:pt idx="32" formatCode="0">
                  <c:v>1.8571428571428572</c:v>
                </c:pt>
                <c:pt idx="33" formatCode="0">
                  <c:v>2.4285714285714284</c:v>
                </c:pt>
                <c:pt idx="34" formatCode="0">
                  <c:v>3.1428571428571428</c:v>
                </c:pt>
                <c:pt idx="35" formatCode="0">
                  <c:v>3</c:v>
                </c:pt>
                <c:pt idx="36" formatCode="0">
                  <c:v>2.7142857142857144</c:v>
                </c:pt>
                <c:pt idx="37" formatCode="0">
                  <c:v>2.8571428571428572</c:v>
                </c:pt>
                <c:pt idx="38" formatCode="0">
                  <c:v>3</c:v>
                </c:pt>
                <c:pt idx="39" formatCode="0">
                  <c:v>3</c:v>
                </c:pt>
                <c:pt idx="40" formatCode="0">
                  <c:v>3.4285714285714284</c:v>
                </c:pt>
                <c:pt idx="41" formatCode="0">
                  <c:v>3.7142857142857144</c:v>
                </c:pt>
                <c:pt idx="42" formatCode="0">
                  <c:v>4.4285714285714288</c:v>
                </c:pt>
                <c:pt idx="43" formatCode="0">
                  <c:v>4.2857142857142856</c:v>
                </c:pt>
                <c:pt idx="44" formatCode="0">
                  <c:v>4.7142857142857144</c:v>
                </c:pt>
                <c:pt idx="45" formatCode="0">
                  <c:v>4.8571428571428568</c:v>
                </c:pt>
                <c:pt idx="46" formatCode="0">
                  <c:v>4.2857142857142856</c:v>
                </c:pt>
                <c:pt idx="47" formatCode="0">
                  <c:v>3.4285714285714284</c:v>
                </c:pt>
                <c:pt idx="48" formatCode="0">
                  <c:v>2.8571428571428572</c:v>
                </c:pt>
                <c:pt idx="49" formatCode="0">
                  <c:v>2</c:v>
                </c:pt>
                <c:pt idx="50" formatCode="0">
                  <c:v>2.1428571428571428</c:v>
                </c:pt>
              </c:numCache>
            </c:numRef>
          </c:val>
          <c:smooth val="0"/>
          <c:extLst>
            <c:ext xmlns:c16="http://schemas.microsoft.com/office/drawing/2014/chart" uri="{C3380CC4-5D6E-409C-BE32-E72D297353CC}">
              <c16:uniqueId val="{00000002-2B4F-4D4C-B0A9-97E127D3A3CA}"/>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d/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8"/>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
        <c:minorUnit val="1"/>
      </c:valAx>
      <c:spPr>
        <a:noFill/>
        <a:ln w="25400">
          <a:noFill/>
        </a:ln>
        <a:effectLst/>
      </c:spPr>
    </c:plotArea>
    <c:legend>
      <c:legendPos val="t"/>
      <c:layout>
        <c:manualLayout>
          <c:xMode val="edge"/>
          <c:yMode val="edge"/>
          <c:x val="9.6139444444444444E-2"/>
          <c:y val="0.13769805555555556"/>
          <c:w val="0.32247043885677518"/>
          <c:h val="0.1144324999999999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Week on week change</a:t>
            </a:r>
            <a:br>
              <a:rPr lang="nl-NL" sz="2000" b="1" baseline="0"/>
            </a:br>
            <a:r>
              <a:rPr lang="nl-NL" sz="1800" b="0" baseline="0"/>
              <a:t>Number of </a:t>
            </a:r>
            <a:r>
              <a:rPr lang="nl-NL" sz="1800" b="1" u="sng" baseline="0"/>
              <a:t>new cases</a:t>
            </a:r>
            <a:r>
              <a:rPr lang="nl-NL" sz="1800" b="0" u="none" baseline="0"/>
              <a:t> </a:t>
            </a:r>
            <a:r>
              <a:rPr lang="nl-NL" sz="1800" b="0" baseline="0"/>
              <a:t>as reported at 12:15 UTC</a:t>
            </a:r>
            <a:endParaRPr lang="nl-NL" sz="2000" b="0" baseline="0"/>
          </a:p>
        </c:rich>
      </c:tx>
      <c:layout>
        <c:manualLayout>
          <c:xMode val="edge"/>
          <c:yMode val="edge"/>
          <c:x val="0.20614402777777777"/>
          <c:y val="6.1608472222222231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tx>
            <c:strRef>
              <c:f>'Official - RIVM (2)'!$AQ$3</c:f>
              <c:strCache>
                <c:ptCount val="1"/>
                <c:pt idx="0">
                  <c:v>change week on week</c:v>
                </c:pt>
              </c:strCache>
            </c:strRef>
          </c:tx>
          <c:spPr>
            <a:solidFill>
              <a:schemeClr val="accent1"/>
            </a:solidFill>
            <a:ln>
              <a:noFill/>
            </a:ln>
            <a:effectLst/>
          </c:spPr>
          <c:invertIfNegative val="0"/>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01-FBAC-4462-807A-C5A4C03893F5}"/>
              </c:ext>
            </c:extLst>
          </c:dPt>
          <c:dPt>
            <c:idx val="8"/>
            <c:invertIfNegative val="0"/>
            <c:bubble3D val="0"/>
            <c:spPr>
              <a:solidFill>
                <a:schemeClr val="accent2">
                  <a:lumMod val="75000"/>
                </a:schemeClr>
              </a:solidFill>
              <a:ln>
                <a:noFill/>
              </a:ln>
              <a:effectLst/>
            </c:spPr>
            <c:extLst>
              <c:ext xmlns:c16="http://schemas.microsoft.com/office/drawing/2014/chart" uri="{C3380CC4-5D6E-409C-BE32-E72D297353CC}">
                <c16:uniqueId val="{00000003-FBAC-4462-807A-C5A4C03893F5}"/>
              </c:ext>
            </c:extLst>
          </c:dPt>
          <c:dPt>
            <c:idx val="9"/>
            <c:invertIfNegative val="0"/>
            <c:bubble3D val="0"/>
            <c:spPr>
              <a:solidFill>
                <a:schemeClr val="accent2">
                  <a:lumMod val="75000"/>
                </a:schemeClr>
              </a:solidFill>
              <a:ln>
                <a:noFill/>
              </a:ln>
              <a:effectLst/>
            </c:spPr>
            <c:extLst>
              <c:ext xmlns:c16="http://schemas.microsoft.com/office/drawing/2014/chart" uri="{C3380CC4-5D6E-409C-BE32-E72D297353CC}">
                <c16:uniqueId val="{00000005-FBAC-4462-807A-C5A4C03893F5}"/>
              </c:ext>
            </c:extLst>
          </c:dPt>
          <c:dPt>
            <c:idx val="10"/>
            <c:invertIfNegative val="0"/>
            <c:bubble3D val="0"/>
            <c:spPr>
              <a:solidFill>
                <a:schemeClr val="accent2">
                  <a:lumMod val="75000"/>
                </a:schemeClr>
              </a:solidFill>
              <a:ln>
                <a:noFill/>
              </a:ln>
              <a:effectLst/>
            </c:spPr>
            <c:extLst>
              <c:ext xmlns:c16="http://schemas.microsoft.com/office/drawing/2014/chart" uri="{C3380CC4-5D6E-409C-BE32-E72D297353CC}">
                <c16:uniqueId val="{00000007-FBAC-4462-807A-C5A4C03893F5}"/>
              </c:ext>
            </c:extLst>
          </c:dPt>
          <c:dPt>
            <c:idx val="11"/>
            <c:invertIfNegative val="0"/>
            <c:bubble3D val="0"/>
            <c:spPr>
              <a:solidFill>
                <a:schemeClr val="accent2">
                  <a:lumMod val="75000"/>
                </a:schemeClr>
              </a:solidFill>
              <a:ln>
                <a:noFill/>
              </a:ln>
              <a:effectLst/>
            </c:spPr>
            <c:extLst>
              <c:ext xmlns:c16="http://schemas.microsoft.com/office/drawing/2014/chart" uri="{C3380CC4-5D6E-409C-BE32-E72D297353CC}">
                <c16:uniqueId val="{00000009-FBAC-4462-807A-C5A4C03893F5}"/>
              </c:ext>
            </c:extLst>
          </c:dPt>
          <c:dPt>
            <c:idx val="12"/>
            <c:invertIfNegative val="0"/>
            <c:bubble3D val="0"/>
            <c:spPr>
              <a:solidFill>
                <a:schemeClr val="accent2">
                  <a:lumMod val="75000"/>
                </a:schemeClr>
              </a:solidFill>
              <a:ln>
                <a:noFill/>
              </a:ln>
              <a:effectLst/>
            </c:spPr>
            <c:extLst>
              <c:ext xmlns:c16="http://schemas.microsoft.com/office/drawing/2014/chart" uri="{C3380CC4-5D6E-409C-BE32-E72D297353CC}">
                <c16:uniqueId val="{0000000B-FBAC-4462-807A-C5A4C03893F5}"/>
              </c:ext>
            </c:extLst>
          </c:dPt>
          <c:dPt>
            <c:idx val="13"/>
            <c:invertIfNegative val="0"/>
            <c:bubble3D val="0"/>
            <c:spPr>
              <a:solidFill>
                <a:schemeClr val="accent2">
                  <a:lumMod val="75000"/>
                </a:schemeClr>
              </a:solidFill>
              <a:ln>
                <a:noFill/>
              </a:ln>
              <a:effectLst/>
            </c:spPr>
            <c:extLst>
              <c:ext xmlns:c16="http://schemas.microsoft.com/office/drawing/2014/chart" uri="{C3380CC4-5D6E-409C-BE32-E72D297353CC}">
                <c16:uniqueId val="{0000000D-FBAC-4462-807A-C5A4C03893F5}"/>
              </c:ext>
            </c:extLst>
          </c:dPt>
          <c:dPt>
            <c:idx val="14"/>
            <c:invertIfNegative val="0"/>
            <c:bubble3D val="0"/>
            <c:spPr>
              <a:solidFill>
                <a:schemeClr val="accent2">
                  <a:lumMod val="75000"/>
                </a:schemeClr>
              </a:solidFill>
              <a:ln>
                <a:noFill/>
              </a:ln>
              <a:effectLst/>
            </c:spPr>
            <c:extLst>
              <c:ext xmlns:c16="http://schemas.microsoft.com/office/drawing/2014/chart" uri="{C3380CC4-5D6E-409C-BE32-E72D297353CC}">
                <c16:uniqueId val="{0000000F-FBAC-4462-807A-C5A4C03893F5}"/>
              </c:ext>
            </c:extLst>
          </c:dPt>
          <c:dPt>
            <c:idx val="15"/>
            <c:invertIfNegative val="0"/>
            <c:bubble3D val="0"/>
            <c:spPr>
              <a:solidFill>
                <a:schemeClr val="accent2">
                  <a:lumMod val="75000"/>
                </a:schemeClr>
              </a:solidFill>
              <a:ln>
                <a:noFill/>
              </a:ln>
              <a:effectLst/>
            </c:spPr>
            <c:extLst>
              <c:ext xmlns:c16="http://schemas.microsoft.com/office/drawing/2014/chart" uri="{C3380CC4-5D6E-409C-BE32-E72D297353CC}">
                <c16:uniqueId val="{00000011-FBAC-4462-807A-C5A4C03893F5}"/>
              </c:ext>
            </c:extLst>
          </c:dPt>
          <c:dPt>
            <c:idx val="16"/>
            <c:invertIfNegative val="0"/>
            <c:bubble3D val="0"/>
            <c:spPr>
              <a:solidFill>
                <a:schemeClr val="accent2">
                  <a:lumMod val="75000"/>
                </a:schemeClr>
              </a:solidFill>
              <a:ln>
                <a:noFill/>
              </a:ln>
              <a:effectLst/>
            </c:spPr>
            <c:extLst>
              <c:ext xmlns:c16="http://schemas.microsoft.com/office/drawing/2014/chart" uri="{C3380CC4-5D6E-409C-BE32-E72D297353CC}">
                <c16:uniqueId val="{00000013-FBAC-4462-807A-C5A4C03893F5}"/>
              </c:ext>
            </c:extLst>
          </c:dPt>
          <c:dPt>
            <c:idx val="17"/>
            <c:invertIfNegative val="0"/>
            <c:bubble3D val="0"/>
            <c:spPr>
              <a:solidFill>
                <a:schemeClr val="accent2">
                  <a:lumMod val="75000"/>
                </a:schemeClr>
              </a:solidFill>
              <a:ln>
                <a:noFill/>
              </a:ln>
              <a:effectLst/>
            </c:spPr>
            <c:extLst>
              <c:ext xmlns:c16="http://schemas.microsoft.com/office/drawing/2014/chart" uri="{C3380CC4-5D6E-409C-BE32-E72D297353CC}">
                <c16:uniqueId val="{00000015-FBAC-4462-807A-C5A4C03893F5}"/>
              </c:ext>
            </c:extLst>
          </c:dPt>
          <c:dPt>
            <c:idx val="18"/>
            <c:invertIfNegative val="0"/>
            <c:bubble3D val="0"/>
            <c:spPr>
              <a:solidFill>
                <a:schemeClr val="accent2">
                  <a:lumMod val="75000"/>
                </a:schemeClr>
              </a:solidFill>
              <a:ln>
                <a:noFill/>
              </a:ln>
              <a:effectLst/>
            </c:spPr>
            <c:extLst>
              <c:ext xmlns:c16="http://schemas.microsoft.com/office/drawing/2014/chart" uri="{C3380CC4-5D6E-409C-BE32-E72D297353CC}">
                <c16:uniqueId val="{00000017-FBAC-4462-807A-C5A4C03893F5}"/>
              </c:ext>
            </c:extLst>
          </c:dPt>
          <c:dPt>
            <c:idx val="19"/>
            <c:invertIfNegative val="0"/>
            <c:bubble3D val="0"/>
            <c:spPr>
              <a:solidFill>
                <a:schemeClr val="accent2">
                  <a:lumMod val="75000"/>
                </a:schemeClr>
              </a:solidFill>
              <a:ln>
                <a:noFill/>
              </a:ln>
              <a:effectLst/>
            </c:spPr>
            <c:extLst>
              <c:ext xmlns:c16="http://schemas.microsoft.com/office/drawing/2014/chart" uri="{C3380CC4-5D6E-409C-BE32-E72D297353CC}">
                <c16:uniqueId val="{00000019-FBAC-4462-807A-C5A4C03893F5}"/>
              </c:ext>
            </c:extLst>
          </c:dPt>
          <c:dPt>
            <c:idx val="20"/>
            <c:invertIfNegative val="0"/>
            <c:bubble3D val="0"/>
            <c:spPr>
              <a:solidFill>
                <a:schemeClr val="accent2">
                  <a:lumMod val="75000"/>
                </a:schemeClr>
              </a:solidFill>
              <a:ln>
                <a:noFill/>
              </a:ln>
              <a:effectLst/>
            </c:spPr>
            <c:extLst>
              <c:ext xmlns:c16="http://schemas.microsoft.com/office/drawing/2014/chart" uri="{C3380CC4-5D6E-409C-BE32-E72D297353CC}">
                <c16:uniqueId val="{0000001B-FBAC-4462-807A-C5A4C03893F5}"/>
              </c:ext>
            </c:extLst>
          </c:dPt>
          <c:dPt>
            <c:idx val="21"/>
            <c:invertIfNegative val="0"/>
            <c:bubble3D val="0"/>
            <c:spPr>
              <a:solidFill>
                <a:schemeClr val="accent2">
                  <a:lumMod val="75000"/>
                </a:schemeClr>
              </a:solidFill>
              <a:ln>
                <a:noFill/>
              </a:ln>
              <a:effectLst/>
            </c:spPr>
            <c:extLst>
              <c:ext xmlns:c16="http://schemas.microsoft.com/office/drawing/2014/chart" uri="{C3380CC4-5D6E-409C-BE32-E72D297353CC}">
                <c16:uniqueId val="{0000001D-FBAC-4462-807A-C5A4C03893F5}"/>
              </c:ext>
            </c:extLst>
          </c:dPt>
          <c:dPt>
            <c:idx val="22"/>
            <c:invertIfNegative val="0"/>
            <c:bubble3D val="0"/>
            <c:spPr>
              <a:solidFill>
                <a:schemeClr val="accent2">
                  <a:lumMod val="75000"/>
                </a:schemeClr>
              </a:solidFill>
              <a:ln>
                <a:noFill/>
              </a:ln>
              <a:effectLst/>
            </c:spPr>
            <c:extLst>
              <c:ext xmlns:c16="http://schemas.microsoft.com/office/drawing/2014/chart" uri="{C3380CC4-5D6E-409C-BE32-E72D297353CC}">
                <c16:uniqueId val="{0000001F-FBAC-4462-807A-C5A4C03893F5}"/>
              </c:ext>
            </c:extLst>
          </c:dPt>
          <c:dPt>
            <c:idx val="23"/>
            <c:invertIfNegative val="0"/>
            <c:bubble3D val="0"/>
            <c:spPr>
              <a:solidFill>
                <a:schemeClr val="accent2">
                  <a:lumMod val="75000"/>
                </a:schemeClr>
              </a:solidFill>
              <a:ln>
                <a:noFill/>
              </a:ln>
              <a:effectLst/>
            </c:spPr>
            <c:extLst>
              <c:ext xmlns:c16="http://schemas.microsoft.com/office/drawing/2014/chart" uri="{C3380CC4-5D6E-409C-BE32-E72D297353CC}">
                <c16:uniqueId val="{00000021-FBAC-4462-807A-C5A4C03893F5}"/>
              </c:ext>
            </c:extLst>
          </c:dPt>
          <c:dPt>
            <c:idx val="24"/>
            <c:invertIfNegative val="0"/>
            <c:bubble3D val="0"/>
            <c:spPr>
              <a:solidFill>
                <a:schemeClr val="accent2">
                  <a:lumMod val="75000"/>
                </a:schemeClr>
              </a:solidFill>
              <a:ln>
                <a:noFill/>
              </a:ln>
              <a:effectLst/>
            </c:spPr>
            <c:extLst>
              <c:ext xmlns:c16="http://schemas.microsoft.com/office/drawing/2014/chart" uri="{C3380CC4-5D6E-409C-BE32-E72D297353CC}">
                <c16:uniqueId val="{00000023-FBAC-4462-807A-C5A4C03893F5}"/>
              </c:ext>
            </c:extLst>
          </c:dPt>
          <c:dPt>
            <c:idx val="25"/>
            <c:invertIfNegative val="0"/>
            <c:bubble3D val="0"/>
            <c:spPr>
              <a:solidFill>
                <a:schemeClr val="accent2">
                  <a:lumMod val="75000"/>
                </a:schemeClr>
              </a:solidFill>
              <a:ln>
                <a:noFill/>
              </a:ln>
              <a:effectLst/>
            </c:spPr>
            <c:extLst>
              <c:ext xmlns:c16="http://schemas.microsoft.com/office/drawing/2014/chart" uri="{C3380CC4-5D6E-409C-BE32-E72D297353CC}">
                <c16:uniqueId val="{00000025-FBAC-4462-807A-C5A4C03893F5}"/>
              </c:ext>
            </c:extLst>
          </c:dPt>
          <c:dPt>
            <c:idx val="26"/>
            <c:invertIfNegative val="0"/>
            <c:bubble3D val="0"/>
            <c:spPr>
              <a:solidFill>
                <a:schemeClr val="accent2">
                  <a:lumMod val="75000"/>
                </a:schemeClr>
              </a:solidFill>
              <a:ln>
                <a:noFill/>
              </a:ln>
              <a:effectLst/>
            </c:spPr>
            <c:extLst>
              <c:ext xmlns:c16="http://schemas.microsoft.com/office/drawing/2014/chart" uri="{C3380CC4-5D6E-409C-BE32-E72D297353CC}">
                <c16:uniqueId val="{00000027-FBAC-4462-807A-C5A4C03893F5}"/>
              </c:ext>
            </c:extLst>
          </c:dPt>
          <c:dPt>
            <c:idx val="27"/>
            <c:invertIfNegative val="0"/>
            <c:bubble3D val="0"/>
            <c:spPr>
              <a:solidFill>
                <a:schemeClr val="accent2">
                  <a:lumMod val="75000"/>
                </a:schemeClr>
              </a:solidFill>
              <a:ln>
                <a:noFill/>
              </a:ln>
              <a:effectLst/>
            </c:spPr>
            <c:extLst>
              <c:ext xmlns:c16="http://schemas.microsoft.com/office/drawing/2014/chart" uri="{C3380CC4-5D6E-409C-BE32-E72D297353CC}">
                <c16:uniqueId val="{00000029-FBAC-4462-807A-C5A4C03893F5}"/>
              </c:ext>
            </c:extLst>
          </c:dPt>
          <c:dPt>
            <c:idx val="28"/>
            <c:invertIfNegative val="0"/>
            <c:bubble3D val="0"/>
            <c:spPr>
              <a:solidFill>
                <a:schemeClr val="accent2">
                  <a:lumMod val="75000"/>
                </a:schemeClr>
              </a:solidFill>
              <a:ln>
                <a:noFill/>
              </a:ln>
              <a:effectLst/>
            </c:spPr>
            <c:extLst>
              <c:ext xmlns:c16="http://schemas.microsoft.com/office/drawing/2014/chart" uri="{C3380CC4-5D6E-409C-BE32-E72D297353CC}">
                <c16:uniqueId val="{0000002B-FBAC-4462-807A-C5A4C03893F5}"/>
              </c:ext>
            </c:extLst>
          </c:dPt>
          <c:dPt>
            <c:idx val="29"/>
            <c:invertIfNegative val="0"/>
            <c:bubble3D val="0"/>
            <c:spPr>
              <a:solidFill>
                <a:schemeClr val="accent2">
                  <a:lumMod val="75000"/>
                </a:schemeClr>
              </a:solidFill>
              <a:ln>
                <a:noFill/>
              </a:ln>
              <a:effectLst/>
            </c:spPr>
            <c:extLst>
              <c:ext xmlns:c16="http://schemas.microsoft.com/office/drawing/2014/chart" uri="{C3380CC4-5D6E-409C-BE32-E72D297353CC}">
                <c16:uniqueId val="{0000002D-FBAC-4462-807A-C5A4C03893F5}"/>
              </c:ext>
            </c:extLst>
          </c:dPt>
          <c:dPt>
            <c:idx val="3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F-FBAC-4462-807A-C5A4C03893F5}"/>
              </c:ext>
            </c:extLst>
          </c:dPt>
          <c:dPt>
            <c:idx val="3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1-FBAC-4462-807A-C5A4C03893F5}"/>
              </c:ext>
            </c:extLst>
          </c:dPt>
          <c:dPt>
            <c:idx val="3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3-FBAC-4462-807A-C5A4C03893F5}"/>
              </c:ext>
            </c:extLst>
          </c:dPt>
          <c:dPt>
            <c:idx val="3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5-FBAC-4462-807A-C5A4C03893F5}"/>
              </c:ext>
            </c:extLst>
          </c:dPt>
          <c:dPt>
            <c:idx val="3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7-FBAC-4462-807A-C5A4C03893F5}"/>
              </c:ext>
            </c:extLst>
          </c:dPt>
          <c:dPt>
            <c:idx val="3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9-FBAC-4462-807A-C5A4C03893F5}"/>
              </c:ext>
            </c:extLst>
          </c:dPt>
          <c:dPt>
            <c:idx val="3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B-FBAC-4462-807A-C5A4C03893F5}"/>
              </c:ext>
            </c:extLst>
          </c:dPt>
          <c:dPt>
            <c:idx val="3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D-FBAC-4462-807A-C5A4C03893F5}"/>
              </c:ext>
            </c:extLst>
          </c:dPt>
          <c:dPt>
            <c:idx val="4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F-FBAC-4462-807A-C5A4C03893F5}"/>
              </c:ext>
            </c:extLst>
          </c:dPt>
          <c:dPt>
            <c:idx val="4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1-FBAC-4462-807A-C5A4C03893F5}"/>
              </c:ext>
            </c:extLst>
          </c:dPt>
          <c:dPt>
            <c:idx val="4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3-FBAC-4462-807A-C5A4C03893F5}"/>
              </c:ext>
            </c:extLst>
          </c:dPt>
          <c:dPt>
            <c:idx val="4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5-FBAC-4462-807A-C5A4C03893F5}"/>
              </c:ext>
            </c:extLst>
          </c:dPt>
          <c:dPt>
            <c:idx val="4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7-FBAC-4462-807A-C5A4C03893F5}"/>
              </c:ext>
            </c:extLst>
          </c:dPt>
          <c:dPt>
            <c:idx val="6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9-FBAC-4462-807A-C5A4C03893F5}"/>
              </c:ext>
            </c:extLst>
          </c:dPt>
          <c:dPt>
            <c:idx val="8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B-FBAC-4462-807A-C5A4C03893F5}"/>
              </c:ext>
            </c:extLst>
          </c:dPt>
          <c:dPt>
            <c:idx val="88"/>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D-FBAC-4462-807A-C5A4C03893F5}"/>
              </c:ext>
            </c:extLst>
          </c:dPt>
          <c:dPt>
            <c:idx val="8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F-FBAC-4462-807A-C5A4C03893F5}"/>
              </c:ext>
            </c:extLst>
          </c:dPt>
          <c:dPt>
            <c:idx val="9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51-FBAC-4462-807A-C5A4C03893F5}"/>
              </c:ext>
            </c:extLst>
          </c:dPt>
          <c:dPt>
            <c:idx val="98"/>
            <c:invertIfNegative val="0"/>
            <c:bubble3D val="0"/>
            <c:spPr>
              <a:solidFill>
                <a:schemeClr val="accent2">
                  <a:lumMod val="75000"/>
                </a:schemeClr>
              </a:solidFill>
              <a:ln>
                <a:noFill/>
              </a:ln>
              <a:effectLst/>
            </c:spPr>
            <c:extLst>
              <c:ext xmlns:c16="http://schemas.microsoft.com/office/drawing/2014/chart" uri="{C3380CC4-5D6E-409C-BE32-E72D297353CC}">
                <c16:uniqueId val="{00000053-FBAC-4462-807A-C5A4C03893F5}"/>
              </c:ext>
            </c:extLst>
          </c:dPt>
          <c:dPt>
            <c:idx val="99"/>
            <c:invertIfNegative val="0"/>
            <c:bubble3D val="0"/>
            <c:spPr>
              <a:solidFill>
                <a:schemeClr val="accent2">
                  <a:lumMod val="75000"/>
                </a:schemeClr>
              </a:solidFill>
              <a:ln>
                <a:noFill/>
              </a:ln>
              <a:effectLst/>
            </c:spPr>
            <c:extLst>
              <c:ext xmlns:c16="http://schemas.microsoft.com/office/drawing/2014/chart" uri="{C3380CC4-5D6E-409C-BE32-E72D297353CC}">
                <c16:uniqueId val="{00000055-FBAC-4462-807A-C5A4C03893F5}"/>
              </c:ext>
            </c:extLst>
          </c:dPt>
          <c:dPt>
            <c:idx val="100"/>
            <c:invertIfNegative val="0"/>
            <c:bubble3D val="0"/>
            <c:spPr>
              <a:solidFill>
                <a:schemeClr val="accent2">
                  <a:lumMod val="75000"/>
                </a:schemeClr>
              </a:solidFill>
              <a:ln>
                <a:noFill/>
              </a:ln>
              <a:effectLst/>
            </c:spPr>
            <c:extLst>
              <c:ext xmlns:c16="http://schemas.microsoft.com/office/drawing/2014/chart" uri="{C3380CC4-5D6E-409C-BE32-E72D297353CC}">
                <c16:uniqueId val="{00000057-FBAC-4462-807A-C5A4C03893F5}"/>
              </c:ext>
            </c:extLst>
          </c:dPt>
          <c:dPt>
            <c:idx val="101"/>
            <c:invertIfNegative val="0"/>
            <c:bubble3D val="0"/>
            <c:spPr>
              <a:solidFill>
                <a:schemeClr val="accent2">
                  <a:lumMod val="75000"/>
                </a:schemeClr>
              </a:solidFill>
              <a:ln>
                <a:noFill/>
              </a:ln>
              <a:effectLst/>
            </c:spPr>
            <c:extLst>
              <c:ext xmlns:c16="http://schemas.microsoft.com/office/drawing/2014/chart" uri="{C3380CC4-5D6E-409C-BE32-E72D297353CC}">
                <c16:uniqueId val="{00000059-FBAC-4462-807A-C5A4C03893F5}"/>
              </c:ext>
            </c:extLst>
          </c:dPt>
          <c:dPt>
            <c:idx val="102"/>
            <c:invertIfNegative val="0"/>
            <c:bubble3D val="0"/>
            <c:spPr>
              <a:solidFill>
                <a:schemeClr val="accent2">
                  <a:lumMod val="75000"/>
                </a:schemeClr>
              </a:solidFill>
              <a:ln>
                <a:noFill/>
              </a:ln>
              <a:effectLst/>
            </c:spPr>
            <c:extLst>
              <c:ext xmlns:c16="http://schemas.microsoft.com/office/drawing/2014/chart" uri="{C3380CC4-5D6E-409C-BE32-E72D297353CC}">
                <c16:uniqueId val="{0000005B-FBAC-4462-807A-C5A4C03893F5}"/>
              </c:ext>
            </c:extLst>
          </c:dPt>
          <c:dPt>
            <c:idx val="103"/>
            <c:invertIfNegative val="0"/>
            <c:bubble3D val="0"/>
            <c:spPr>
              <a:solidFill>
                <a:schemeClr val="accent2">
                  <a:lumMod val="75000"/>
                </a:schemeClr>
              </a:solidFill>
              <a:ln>
                <a:noFill/>
              </a:ln>
              <a:effectLst/>
            </c:spPr>
            <c:extLst>
              <c:ext xmlns:c16="http://schemas.microsoft.com/office/drawing/2014/chart" uri="{C3380CC4-5D6E-409C-BE32-E72D297353CC}">
                <c16:uniqueId val="{0000005D-FBAC-4462-807A-C5A4C03893F5}"/>
              </c:ext>
            </c:extLst>
          </c:dPt>
          <c:dPt>
            <c:idx val="104"/>
            <c:invertIfNegative val="0"/>
            <c:bubble3D val="0"/>
            <c:spPr>
              <a:solidFill>
                <a:schemeClr val="accent2">
                  <a:lumMod val="75000"/>
                </a:schemeClr>
              </a:solidFill>
              <a:ln>
                <a:noFill/>
              </a:ln>
              <a:effectLst/>
            </c:spPr>
            <c:extLst>
              <c:ext xmlns:c16="http://schemas.microsoft.com/office/drawing/2014/chart" uri="{C3380CC4-5D6E-409C-BE32-E72D297353CC}">
                <c16:uniqueId val="{0000005F-FBAC-4462-807A-C5A4C03893F5}"/>
              </c:ext>
            </c:extLst>
          </c:dPt>
          <c:dPt>
            <c:idx val="123"/>
            <c:invertIfNegative val="0"/>
            <c:bubble3D val="0"/>
            <c:spPr>
              <a:solidFill>
                <a:schemeClr val="accent2">
                  <a:lumMod val="75000"/>
                </a:schemeClr>
              </a:solidFill>
              <a:ln>
                <a:noFill/>
              </a:ln>
              <a:effectLst/>
            </c:spPr>
            <c:extLst>
              <c:ext xmlns:c16="http://schemas.microsoft.com/office/drawing/2014/chart" uri="{C3380CC4-5D6E-409C-BE32-E72D297353CC}">
                <c16:uniqueId val="{00000061-FBAC-4462-807A-C5A4C03893F5}"/>
              </c:ext>
            </c:extLst>
          </c:dPt>
          <c:dPt>
            <c:idx val="135"/>
            <c:invertIfNegative val="0"/>
            <c:bubble3D val="0"/>
            <c:spPr>
              <a:solidFill>
                <a:schemeClr val="accent2">
                  <a:lumMod val="75000"/>
                </a:schemeClr>
              </a:solidFill>
              <a:ln>
                <a:noFill/>
              </a:ln>
              <a:effectLst/>
            </c:spPr>
            <c:extLst>
              <c:ext xmlns:c16="http://schemas.microsoft.com/office/drawing/2014/chart" uri="{C3380CC4-5D6E-409C-BE32-E72D297353CC}">
                <c16:uniqueId val="{00000063-FBAC-4462-807A-C5A4C03893F5}"/>
              </c:ext>
            </c:extLst>
          </c:dPt>
          <c:dPt>
            <c:idx val="136"/>
            <c:invertIfNegative val="0"/>
            <c:bubble3D val="0"/>
            <c:spPr>
              <a:solidFill>
                <a:schemeClr val="accent2">
                  <a:lumMod val="75000"/>
                </a:schemeClr>
              </a:solidFill>
              <a:ln>
                <a:noFill/>
              </a:ln>
              <a:effectLst/>
            </c:spPr>
            <c:extLst>
              <c:ext xmlns:c16="http://schemas.microsoft.com/office/drawing/2014/chart" uri="{C3380CC4-5D6E-409C-BE32-E72D297353CC}">
                <c16:uniqueId val="{00000065-FBAC-4462-807A-C5A4C03893F5}"/>
              </c:ext>
            </c:extLst>
          </c:dPt>
          <c:dPt>
            <c:idx val="137"/>
            <c:invertIfNegative val="0"/>
            <c:bubble3D val="0"/>
            <c:spPr>
              <a:solidFill>
                <a:schemeClr val="accent2">
                  <a:lumMod val="75000"/>
                </a:schemeClr>
              </a:solidFill>
              <a:ln>
                <a:noFill/>
              </a:ln>
              <a:effectLst/>
            </c:spPr>
            <c:extLst>
              <c:ext xmlns:c16="http://schemas.microsoft.com/office/drawing/2014/chart" uri="{C3380CC4-5D6E-409C-BE32-E72D297353CC}">
                <c16:uniqueId val="{00000067-FBAC-4462-807A-C5A4C03893F5}"/>
              </c:ext>
            </c:extLst>
          </c:dPt>
          <c:dPt>
            <c:idx val="138"/>
            <c:invertIfNegative val="0"/>
            <c:bubble3D val="0"/>
            <c:spPr>
              <a:solidFill>
                <a:schemeClr val="accent2">
                  <a:lumMod val="75000"/>
                </a:schemeClr>
              </a:solidFill>
              <a:ln>
                <a:noFill/>
              </a:ln>
              <a:effectLst/>
            </c:spPr>
            <c:extLst>
              <c:ext xmlns:c16="http://schemas.microsoft.com/office/drawing/2014/chart" uri="{C3380CC4-5D6E-409C-BE32-E72D297353CC}">
                <c16:uniqueId val="{00000069-FBAC-4462-807A-C5A4C03893F5}"/>
              </c:ext>
            </c:extLst>
          </c:dPt>
          <c:dPt>
            <c:idx val="139"/>
            <c:invertIfNegative val="0"/>
            <c:bubble3D val="0"/>
            <c:spPr>
              <a:solidFill>
                <a:schemeClr val="accent2">
                  <a:lumMod val="75000"/>
                </a:schemeClr>
              </a:solidFill>
              <a:ln>
                <a:noFill/>
              </a:ln>
              <a:effectLst/>
            </c:spPr>
            <c:extLst>
              <c:ext xmlns:c16="http://schemas.microsoft.com/office/drawing/2014/chart" uri="{C3380CC4-5D6E-409C-BE32-E72D297353CC}">
                <c16:uniqueId val="{0000006B-FBAC-4462-807A-C5A4C03893F5}"/>
              </c:ext>
            </c:extLst>
          </c:dPt>
          <c:dPt>
            <c:idx val="140"/>
            <c:invertIfNegative val="0"/>
            <c:bubble3D val="0"/>
            <c:spPr>
              <a:solidFill>
                <a:schemeClr val="accent2">
                  <a:lumMod val="75000"/>
                </a:schemeClr>
              </a:solidFill>
              <a:ln>
                <a:noFill/>
              </a:ln>
              <a:effectLst/>
            </c:spPr>
            <c:extLst>
              <c:ext xmlns:c16="http://schemas.microsoft.com/office/drawing/2014/chart" uri="{C3380CC4-5D6E-409C-BE32-E72D297353CC}">
                <c16:uniqueId val="{0000006D-FBAC-4462-807A-C5A4C03893F5}"/>
              </c:ext>
            </c:extLst>
          </c:dPt>
          <c:dPt>
            <c:idx val="141"/>
            <c:invertIfNegative val="0"/>
            <c:bubble3D val="0"/>
            <c:spPr>
              <a:solidFill>
                <a:schemeClr val="accent2">
                  <a:lumMod val="75000"/>
                </a:schemeClr>
              </a:solidFill>
              <a:ln>
                <a:noFill/>
              </a:ln>
              <a:effectLst/>
            </c:spPr>
            <c:extLst>
              <c:ext xmlns:c16="http://schemas.microsoft.com/office/drawing/2014/chart" uri="{C3380CC4-5D6E-409C-BE32-E72D297353CC}">
                <c16:uniqueId val="{0000006F-FBAC-4462-807A-C5A4C03893F5}"/>
              </c:ext>
            </c:extLst>
          </c:dPt>
          <c:dPt>
            <c:idx val="142"/>
            <c:invertIfNegative val="0"/>
            <c:bubble3D val="0"/>
            <c:spPr>
              <a:solidFill>
                <a:schemeClr val="accent2">
                  <a:lumMod val="75000"/>
                </a:schemeClr>
              </a:solidFill>
              <a:ln>
                <a:noFill/>
              </a:ln>
              <a:effectLst/>
            </c:spPr>
            <c:extLst>
              <c:ext xmlns:c16="http://schemas.microsoft.com/office/drawing/2014/chart" uri="{C3380CC4-5D6E-409C-BE32-E72D297353CC}">
                <c16:uniqueId val="{00000071-FBAC-4462-807A-C5A4C03893F5}"/>
              </c:ext>
            </c:extLst>
          </c:dPt>
          <c:dPt>
            <c:idx val="143"/>
            <c:invertIfNegative val="0"/>
            <c:bubble3D val="0"/>
            <c:spPr>
              <a:solidFill>
                <a:schemeClr val="accent2">
                  <a:lumMod val="75000"/>
                </a:schemeClr>
              </a:solidFill>
              <a:ln>
                <a:noFill/>
              </a:ln>
              <a:effectLst/>
            </c:spPr>
            <c:extLst>
              <c:ext xmlns:c16="http://schemas.microsoft.com/office/drawing/2014/chart" uri="{C3380CC4-5D6E-409C-BE32-E72D297353CC}">
                <c16:uniqueId val="{00000073-FBAC-4462-807A-C5A4C03893F5}"/>
              </c:ext>
            </c:extLst>
          </c:dPt>
          <c:dPt>
            <c:idx val="144"/>
            <c:invertIfNegative val="0"/>
            <c:bubble3D val="0"/>
            <c:spPr>
              <a:solidFill>
                <a:schemeClr val="accent2">
                  <a:lumMod val="75000"/>
                </a:schemeClr>
              </a:solidFill>
              <a:ln>
                <a:noFill/>
              </a:ln>
              <a:effectLst/>
            </c:spPr>
            <c:extLst>
              <c:ext xmlns:c16="http://schemas.microsoft.com/office/drawing/2014/chart" uri="{C3380CC4-5D6E-409C-BE32-E72D297353CC}">
                <c16:uniqueId val="{00000075-FBAC-4462-807A-C5A4C03893F5}"/>
              </c:ext>
            </c:extLst>
          </c:dPt>
          <c:dPt>
            <c:idx val="145"/>
            <c:invertIfNegative val="0"/>
            <c:bubble3D val="0"/>
            <c:spPr>
              <a:solidFill>
                <a:schemeClr val="accent2">
                  <a:lumMod val="75000"/>
                </a:schemeClr>
              </a:solidFill>
              <a:ln>
                <a:noFill/>
              </a:ln>
              <a:effectLst/>
            </c:spPr>
            <c:extLst>
              <c:ext xmlns:c16="http://schemas.microsoft.com/office/drawing/2014/chart" uri="{C3380CC4-5D6E-409C-BE32-E72D297353CC}">
                <c16:uniqueId val="{00000077-FBAC-4462-807A-C5A4C03893F5}"/>
              </c:ext>
            </c:extLst>
          </c:dPt>
          <c:dPt>
            <c:idx val="146"/>
            <c:invertIfNegative val="0"/>
            <c:bubble3D val="0"/>
            <c:spPr>
              <a:solidFill>
                <a:schemeClr val="accent2">
                  <a:lumMod val="75000"/>
                </a:schemeClr>
              </a:solidFill>
              <a:ln>
                <a:noFill/>
              </a:ln>
              <a:effectLst/>
            </c:spPr>
            <c:extLst>
              <c:ext xmlns:c16="http://schemas.microsoft.com/office/drawing/2014/chart" uri="{C3380CC4-5D6E-409C-BE32-E72D297353CC}">
                <c16:uniqueId val="{00000079-FBAC-4462-807A-C5A4C03893F5}"/>
              </c:ext>
            </c:extLst>
          </c:dPt>
          <c:dPt>
            <c:idx val="147"/>
            <c:invertIfNegative val="0"/>
            <c:bubble3D val="0"/>
            <c:spPr>
              <a:solidFill>
                <a:schemeClr val="accent2">
                  <a:lumMod val="75000"/>
                </a:schemeClr>
              </a:solidFill>
              <a:ln>
                <a:noFill/>
              </a:ln>
              <a:effectLst/>
            </c:spPr>
            <c:extLst>
              <c:ext xmlns:c16="http://schemas.microsoft.com/office/drawing/2014/chart" uri="{C3380CC4-5D6E-409C-BE32-E72D297353CC}">
                <c16:uniqueId val="{0000007B-FBAC-4462-807A-C5A4C03893F5}"/>
              </c:ext>
            </c:extLst>
          </c:dPt>
          <c:dPt>
            <c:idx val="148"/>
            <c:invertIfNegative val="0"/>
            <c:bubble3D val="0"/>
            <c:spPr>
              <a:solidFill>
                <a:schemeClr val="accent2">
                  <a:lumMod val="75000"/>
                </a:schemeClr>
              </a:solidFill>
              <a:ln>
                <a:noFill/>
              </a:ln>
              <a:effectLst/>
            </c:spPr>
            <c:extLst>
              <c:ext xmlns:c16="http://schemas.microsoft.com/office/drawing/2014/chart" uri="{C3380CC4-5D6E-409C-BE32-E72D297353CC}">
                <c16:uniqueId val="{0000007D-FBAC-4462-807A-C5A4C03893F5}"/>
              </c:ext>
            </c:extLst>
          </c:dPt>
          <c:dPt>
            <c:idx val="149"/>
            <c:invertIfNegative val="0"/>
            <c:bubble3D val="0"/>
            <c:spPr>
              <a:solidFill>
                <a:schemeClr val="accent2">
                  <a:lumMod val="75000"/>
                </a:schemeClr>
              </a:solidFill>
              <a:ln>
                <a:noFill/>
              </a:ln>
              <a:effectLst/>
            </c:spPr>
            <c:extLst>
              <c:ext xmlns:c16="http://schemas.microsoft.com/office/drawing/2014/chart" uri="{C3380CC4-5D6E-409C-BE32-E72D297353CC}">
                <c16:uniqueId val="{0000007F-FBAC-4462-807A-C5A4C03893F5}"/>
              </c:ext>
            </c:extLst>
          </c:dPt>
          <c:dPt>
            <c:idx val="150"/>
            <c:invertIfNegative val="0"/>
            <c:bubble3D val="0"/>
            <c:spPr>
              <a:solidFill>
                <a:schemeClr val="accent2">
                  <a:lumMod val="75000"/>
                </a:schemeClr>
              </a:solidFill>
              <a:ln>
                <a:noFill/>
              </a:ln>
              <a:effectLst/>
            </c:spPr>
            <c:extLst>
              <c:ext xmlns:c16="http://schemas.microsoft.com/office/drawing/2014/chart" uri="{C3380CC4-5D6E-409C-BE32-E72D297353CC}">
                <c16:uniqueId val="{00000081-FBAC-4462-807A-C5A4C03893F5}"/>
              </c:ext>
            </c:extLst>
          </c:dPt>
          <c:dPt>
            <c:idx val="151"/>
            <c:invertIfNegative val="0"/>
            <c:bubble3D val="0"/>
            <c:spPr>
              <a:solidFill>
                <a:schemeClr val="accent2">
                  <a:lumMod val="75000"/>
                </a:schemeClr>
              </a:solidFill>
              <a:ln>
                <a:noFill/>
              </a:ln>
              <a:effectLst/>
            </c:spPr>
            <c:extLst>
              <c:ext xmlns:c16="http://schemas.microsoft.com/office/drawing/2014/chart" uri="{C3380CC4-5D6E-409C-BE32-E72D297353CC}">
                <c16:uniqueId val="{00000083-FBAC-4462-807A-C5A4C03893F5}"/>
              </c:ext>
            </c:extLst>
          </c:dPt>
          <c:dPt>
            <c:idx val="152"/>
            <c:invertIfNegative val="0"/>
            <c:bubble3D val="0"/>
            <c:spPr>
              <a:solidFill>
                <a:schemeClr val="accent2">
                  <a:lumMod val="75000"/>
                </a:schemeClr>
              </a:solidFill>
              <a:ln>
                <a:noFill/>
              </a:ln>
              <a:effectLst/>
            </c:spPr>
            <c:extLst>
              <c:ext xmlns:c16="http://schemas.microsoft.com/office/drawing/2014/chart" uri="{C3380CC4-5D6E-409C-BE32-E72D297353CC}">
                <c16:uniqueId val="{00000085-FBAC-4462-807A-C5A4C03893F5}"/>
              </c:ext>
            </c:extLst>
          </c:dPt>
          <c:dPt>
            <c:idx val="153"/>
            <c:invertIfNegative val="0"/>
            <c:bubble3D val="0"/>
            <c:spPr>
              <a:solidFill>
                <a:schemeClr val="accent2">
                  <a:lumMod val="75000"/>
                </a:schemeClr>
              </a:solidFill>
              <a:ln>
                <a:noFill/>
              </a:ln>
              <a:effectLst/>
            </c:spPr>
            <c:extLst>
              <c:ext xmlns:c16="http://schemas.microsoft.com/office/drawing/2014/chart" uri="{C3380CC4-5D6E-409C-BE32-E72D297353CC}">
                <c16:uniqueId val="{00000087-FBAC-4462-807A-C5A4C03893F5}"/>
              </c:ext>
            </c:extLst>
          </c:dPt>
          <c:dPt>
            <c:idx val="154"/>
            <c:invertIfNegative val="0"/>
            <c:bubble3D val="0"/>
            <c:spPr>
              <a:solidFill>
                <a:schemeClr val="accent2">
                  <a:lumMod val="75000"/>
                </a:schemeClr>
              </a:solidFill>
              <a:ln>
                <a:noFill/>
              </a:ln>
              <a:effectLst/>
            </c:spPr>
            <c:extLst>
              <c:ext xmlns:c16="http://schemas.microsoft.com/office/drawing/2014/chart" uri="{C3380CC4-5D6E-409C-BE32-E72D297353CC}">
                <c16:uniqueId val="{00000089-FBAC-4462-807A-C5A4C03893F5}"/>
              </c:ext>
            </c:extLst>
          </c:dPt>
          <c:dPt>
            <c:idx val="155"/>
            <c:invertIfNegative val="0"/>
            <c:bubble3D val="0"/>
            <c:spPr>
              <a:solidFill>
                <a:schemeClr val="accent2">
                  <a:lumMod val="75000"/>
                </a:schemeClr>
              </a:solidFill>
              <a:ln>
                <a:noFill/>
              </a:ln>
              <a:effectLst/>
            </c:spPr>
            <c:extLst>
              <c:ext xmlns:c16="http://schemas.microsoft.com/office/drawing/2014/chart" uri="{C3380CC4-5D6E-409C-BE32-E72D297353CC}">
                <c16:uniqueId val="{0000008B-FBAC-4462-807A-C5A4C03893F5}"/>
              </c:ext>
            </c:extLst>
          </c:dPt>
          <c:dPt>
            <c:idx val="156"/>
            <c:invertIfNegative val="0"/>
            <c:bubble3D val="0"/>
            <c:spPr>
              <a:solidFill>
                <a:schemeClr val="accent2">
                  <a:lumMod val="75000"/>
                </a:schemeClr>
              </a:solidFill>
              <a:ln>
                <a:noFill/>
              </a:ln>
              <a:effectLst/>
            </c:spPr>
            <c:extLst>
              <c:ext xmlns:c16="http://schemas.microsoft.com/office/drawing/2014/chart" uri="{C3380CC4-5D6E-409C-BE32-E72D297353CC}">
                <c16:uniqueId val="{0000008D-FBAC-4462-807A-C5A4C03893F5}"/>
              </c:ext>
            </c:extLst>
          </c:dPt>
          <c:dPt>
            <c:idx val="157"/>
            <c:invertIfNegative val="0"/>
            <c:bubble3D val="0"/>
            <c:spPr>
              <a:solidFill>
                <a:schemeClr val="accent2">
                  <a:lumMod val="75000"/>
                </a:schemeClr>
              </a:solidFill>
              <a:ln>
                <a:noFill/>
              </a:ln>
              <a:effectLst/>
            </c:spPr>
            <c:extLst>
              <c:ext xmlns:c16="http://schemas.microsoft.com/office/drawing/2014/chart" uri="{C3380CC4-5D6E-409C-BE32-E72D297353CC}">
                <c16:uniqueId val="{0000008F-FBAC-4462-807A-C5A4C03893F5}"/>
              </c:ext>
            </c:extLst>
          </c:dPt>
          <c:dPt>
            <c:idx val="158"/>
            <c:invertIfNegative val="0"/>
            <c:bubble3D val="0"/>
            <c:spPr>
              <a:solidFill>
                <a:schemeClr val="accent2">
                  <a:lumMod val="75000"/>
                </a:schemeClr>
              </a:solidFill>
              <a:ln>
                <a:noFill/>
              </a:ln>
              <a:effectLst/>
            </c:spPr>
            <c:extLst>
              <c:ext xmlns:c16="http://schemas.microsoft.com/office/drawing/2014/chart" uri="{C3380CC4-5D6E-409C-BE32-E72D297353CC}">
                <c16:uniqueId val="{00000091-FBAC-4462-807A-C5A4C03893F5}"/>
              </c:ext>
            </c:extLst>
          </c:dPt>
          <c:dPt>
            <c:idx val="159"/>
            <c:invertIfNegative val="0"/>
            <c:bubble3D val="0"/>
            <c:spPr>
              <a:solidFill>
                <a:schemeClr val="accent2">
                  <a:lumMod val="75000"/>
                </a:schemeClr>
              </a:solidFill>
              <a:ln>
                <a:noFill/>
              </a:ln>
              <a:effectLst/>
            </c:spPr>
            <c:extLst>
              <c:ext xmlns:c16="http://schemas.microsoft.com/office/drawing/2014/chart" uri="{C3380CC4-5D6E-409C-BE32-E72D297353CC}">
                <c16:uniqueId val="{00000093-FBAC-4462-807A-C5A4C03893F5}"/>
              </c:ext>
            </c:extLst>
          </c:dPt>
          <c:dPt>
            <c:idx val="160"/>
            <c:invertIfNegative val="0"/>
            <c:bubble3D val="0"/>
            <c:spPr>
              <a:solidFill>
                <a:schemeClr val="accent2">
                  <a:lumMod val="75000"/>
                </a:schemeClr>
              </a:solidFill>
              <a:ln>
                <a:noFill/>
              </a:ln>
              <a:effectLst/>
            </c:spPr>
            <c:extLst>
              <c:ext xmlns:c16="http://schemas.microsoft.com/office/drawing/2014/chart" uri="{C3380CC4-5D6E-409C-BE32-E72D297353CC}">
                <c16:uniqueId val="{00000095-FBAC-4462-807A-C5A4C03893F5}"/>
              </c:ext>
            </c:extLst>
          </c:dPt>
          <c:dPt>
            <c:idx val="161"/>
            <c:invertIfNegative val="0"/>
            <c:bubble3D val="0"/>
            <c:spPr>
              <a:solidFill>
                <a:schemeClr val="accent2">
                  <a:lumMod val="75000"/>
                </a:schemeClr>
              </a:solidFill>
              <a:ln>
                <a:noFill/>
              </a:ln>
              <a:effectLst/>
            </c:spPr>
            <c:extLst>
              <c:ext xmlns:c16="http://schemas.microsoft.com/office/drawing/2014/chart" uri="{C3380CC4-5D6E-409C-BE32-E72D297353CC}">
                <c16:uniqueId val="{00000097-FBAC-4462-807A-C5A4C03893F5}"/>
              </c:ext>
            </c:extLst>
          </c:dPt>
          <c:dPt>
            <c:idx val="162"/>
            <c:invertIfNegative val="0"/>
            <c:bubble3D val="0"/>
            <c:spPr>
              <a:solidFill>
                <a:schemeClr val="accent2">
                  <a:lumMod val="75000"/>
                </a:schemeClr>
              </a:solidFill>
              <a:ln>
                <a:noFill/>
              </a:ln>
              <a:effectLst/>
            </c:spPr>
            <c:extLst>
              <c:ext xmlns:c16="http://schemas.microsoft.com/office/drawing/2014/chart" uri="{C3380CC4-5D6E-409C-BE32-E72D297353CC}">
                <c16:uniqueId val="{00000099-FBAC-4462-807A-C5A4C03893F5}"/>
              </c:ext>
            </c:extLst>
          </c:dPt>
          <c:dPt>
            <c:idx val="163"/>
            <c:invertIfNegative val="0"/>
            <c:bubble3D val="0"/>
            <c:spPr>
              <a:solidFill>
                <a:schemeClr val="accent2">
                  <a:lumMod val="75000"/>
                </a:schemeClr>
              </a:solidFill>
              <a:ln>
                <a:noFill/>
              </a:ln>
              <a:effectLst/>
            </c:spPr>
            <c:extLst>
              <c:ext xmlns:c16="http://schemas.microsoft.com/office/drawing/2014/chart" uri="{C3380CC4-5D6E-409C-BE32-E72D297353CC}">
                <c16:uniqueId val="{0000009B-FBAC-4462-807A-C5A4C03893F5}"/>
              </c:ext>
            </c:extLst>
          </c:dPt>
          <c:dPt>
            <c:idx val="164"/>
            <c:invertIfNegative val="0"/>
            <c:bubble3D val="0"/>
            <c:spPr>
              <a:solidFill>
                <a:schemeClr val="accent2">
                  <a:lumMod val="75000"/>
                </a:schemeClr>
              </a:solidFill>
              <a:ln>
                <a:noFill/>
              </a:ln>
              <a:effectLst/>
            </c:spPr>
            <c:extLst>
              <c:ext xmlns:c16="http://schemas.microsoft.com/office/drawing/2014/chart" uri="{C3380CC4-5D6E-409C-BE32-E72D297353CC}">
                <c16:uniqueId val="{0000009D-FBAC-4462-807A-C5A4C03893F5}"/>
              </c:ext>
            </c:extLst>
          </c:dPt>
          <c:dPt>
            <c:idx val="165"/>
            <c:invertIfNegative val="0"/>
            <c:bubble3D val="0"/>
            <c:spPr>
              <a:solidFill>
                <a:schemeClr val="accent2">
                  <a:lumMod val="75000"/>
                </a:schemeClr>
              </a:solidFill>
              <a:ln>
                <a:noFill/>
              </a:ln>
              <a:effectLst/>
            </c:spPr>
            <c:extLst>
              <c:ext xmlns:c16="http://schemas.microsoft.com/office/drawing/2014/chart" uri="{C3380CC4-5D6E-409C-BE32-E72D297353CC}">
                <c16:uniqueId val="{0000009F-FBAC-4462-807A-C5A4C03893F5}"/>
              </c:ext>
            </c:extLst>
          </c:dPt>
          <c:dPt>
            <c:idx val="166"/>
            <c:invertIfNegative val="0"/>
            <c:bubble3D val="0"/>
            <c:spPr>
              <a:solidFill>
                <a:schemeClr val="accent2">
                  <a:lumMod val="75000"/>
                </a:schemeClr>
              </a:solidFill>
              <a:ln>
                <a:noFill/>
              </a:ln>
              <a:effectLst/>
            </c:spPr>
            <c:extLst>
              <c:ext xmlns:c16="http://schemas.microsoft.com/office/drawing/2014/chart" uri="{C3380CC4-5D6E-409C-BE32-E72D297353CC}">
                <c16:uniqueId val="{000000A1-FBAC-4462-807A-C5A4C03893F5}"/>
              </c:ext>
            </c:extLst>
          </c:dPt>
          <c:dPt>
            <c:idx val="167"/>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A3-FBAC-4462-807A-C5A4C03893F5}"/>
              </c:ext>
            </c:extLst>
          </c:dPt>
          <c:dPt>
            <c:idx val="16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A5-FBAC-4462-807A-C5A4C03893F5}"/>
              </c:ext>
            </c:extLst>
          </c:dPt>
          <c:dPt>
            <c:idx val="17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A7-FBAC-4462-807A-C5A4C03893F5}"/>
              </c:ext>
            </c:extLst>
          </c:dPt>
          <c:dPt>
            <c:idx val="179"/>
            <c:invertIfNegative val="0"/>
            <c:bubble3D val="0"/>
            <c:spPr>
              <a:solidFill>
                <a:schemeClr val="accent2">
                  <a:lumMod val="75000"/>
                </a:schemeClr>
              </a:solidFill>
              <a:ln>
                <a:solidFill>
                  <a:schemeClr val="accent2">
                    <a:lumMod val="75000"/>
                  </a:schemeClr>
                </a:solidFill>
              </a:ln>
              <a:effectLst/>
            </c:spPr>
            <c:extLst>
              <c:ext xmlns:c16="http://schemas.microsoft.com/office/drawing/2014/chart" uri="{C3380CC4-5D6E-409C-BE32-E72D297353CC}">
                <c16:uniqueId val="{000000A9-FBAC-4462-807A-C5A4C03893F5}"/>
              </c:ext>
            </c:extLst>
          </c:dPt>
          <c:dPt>
            <c:idx val="181"/>
            <c:invertIfNegative val="0"/>
            <c:bubble3D val="0"/>
            <c:spPr>
              <a:solidFill>
                <a:schemeClr val="accent2">
                  <a:lumMod val="75000"/>
                </a:schemeClr>
              </a:solidFill>
              <a:ln>
                <a:noFill/>
              </a:ln>
              <a:effectLst/>
            </c:spPr>
            <c:extLst>
              <c:ext xmlns:c16="http://schemas.microsoft.com/office/drawing/2014/chart" uri="{C3380CC4-5D6E-409C-BE32-E72D297353CC}">
                <c16:uniqueId val="{000000AB-FBAC-4462-807A-C5A4C03893F5}"/>
              </c:ext>
            </c:extLst>
          </c:dPt>
          <c:dPt>
            <c:idx val="185"/>
            <c:invertIfNegative val="0"/>
            <c:bubble3D val="0"/>
            <c:spPr>
              <a:solidFill>
                <a:schemeClr val="accent2">
                  <a:lumMod val="75000"/>
                </a:schemeClr>
              </a:solidFill>
              <a:ln>
                <a:solidFill>
                  <a:schemeClr val="accent2">
                    <a:lumMod val="75000"/>
                  </a:schemeClr>
                </a:solidFill>
              </a:ln>
              <a:effectLst/>
            </c:spPr>
            <c:extLst>
              <c:ext xmlns:c16="http://schemas.microsoft.com/office/drawing/2014/chart" uri="{C3380CC4-5D6E-409C-BE32-E72D297353CC}">
                <c16:uniqueId val="{000000AE-FBAC-4462-807A-C5A4C03893F5}"/>
              </c:ext>
            </c:extLst>
          </c:dPt>
          <c:dPt>
            <c:idx val="187"/>
            <c:invertIfNegative val="0"/>
            <c:bubble3D val="0"/>
            <c:spPr>
              <a:solidFill>
                <a:schemeClr val="accent2">
                  <a:lumMod val="75000"/>
                </a:schemeClr>
              </a:solidFill>
              <a:ln>
                <a:noFill/>
              </a:ln>
              <a:effectLst/>
            </c:spPr>
            <c:extLst>
              <c:ext xmlns:c16="http://schemas.microsoft.com/office/drawing/2014/chart" uri="{C3380CC4-5D6E-409C-BE32-E72D297353CC}">
                <c16:uniqueId val="{000000AF-5E00-47E6-8792-C555C2ADA15F}"/>
              </c:ext>
            </c:extLst>
          </c:dPt>
          <c:dPt>
            <c:idx val="188"/>
            <c:invertIfNegative val="0"/>
            <c:bubble3D val="0"/>
            <c:spPr>
              <a:solidFill>
                <a:schemeClr val="accent2">
                  <a:lumMod val="75000"/>
                </a:schemeClr>
              </a:solidFill>
              <a:ln>
                <a:noFill/>
              </a:ln>
              <a:effectLst/>
            </c:spPr>
            <c:extLst>
              <c:ext xmlns:c16="http://schemas.microsoft.com/office/drawing/2014/chart" uri="{C3380CC4-5D6E-409C-BE32-E72D297353CC}">
                <c16:uniqueId val="{000000B1-86E1-4138-929A-C2EF63224464}"/>
              </c:ext>
            </c:extLst>
          </c:dPt>
          <c:dPt>
            <c:idx val="189"/>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B3-8D7F-4D6C-95EE-652F32BDFD82}"/>
              </c:ext>
            </c:extLst>
          </c:dPt>
          <c:dPt>
            <c:idx val="190"/>
            <c:invertIfNegative val="0"/>
            <c:bubble3D val="0"/>
            <c:spPr>
              <a:solidFill>
                <a:schemeClr val="accent2">
                  <a:lumMod val="75000"/>
                </a:schemeClr>
              </a:solidFill>
              <a:ln>
                <a:noFill/>
              </a:ln>
              <a:effectLst/>
            </c:spPr>
            <c:extLst>
              <c:ext xmlns:c16="http://schemas.microsoft.com/office/drawing/2014/chart" uri="{C3380CC4-5D6E-409C-BE32-E72D297353CC}">
                <c16:uniqueId val="{000000B5-0019-4EDF-A45C-61A70ED0379D}"/>
              </c:ext>
            </c:extLst>
          </c:dPt>
          <c:dPt>
            <c:idx val="19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B7-B827-456F-913E-7E720DF7448C}"/>
              </c:ext>
            </c:extLst>
          </c:dPt>
          <c:dPt>
            <c:idx val="192"/>
            <c:invertIfNegative val="0"/>
            <c:bubble3D val="0"/>
            <c:spPr>
              <a:solidFill>
                <a:schemeClr val="accent2">
                  <a:lumMod val="75000"/>
                </a:schemeClr>
              </a:solidFill>
              <a:ln>
                <a:noFill/>
              </a:ln>
              <a:effectLst/>
            </c:spPr>
            <c:extLst>
              <c:ext xmlns:c16="http://schemas.microsoft.com/office/drawing/2014/chart" uri="{C3380CC4-5D6E-409C-BE32-E72D297353CC}">
                <c16:uniqueId val="{000000B9-5FCE-4BD9-A1DA-2AD1DF461F74}"/>
              </c:ext>
            </c:extLst>
          </c:dPt>
          <c:cat>
            <c:numRef>
              <c:f>'Official - RIVM (2)'!$C$4:$C$200</c:f>
              <c:numCache>
                <c:formatCode>m/d/yyyy</c:formatCode>
                <c:ptCount val="19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f>'Official - RIVM (2)'!$AO$4:$AO$196</c:f>
              <c:numCache>
                <c:formatCode>0</c:formatCode>
                <c:ptCount val="193"/>
                <c:pt idx="7">
                  <c:v>43</c:v>
                </c:pt>
                <c:pt idx="8">
                  <c:v>45</c:v>
                </c:pt>
                <c:pt idx="9">
                  <c:v>56</c:v>
                </c:pt>
                <c:pt idx="10">
                  <c:v>74</c:v>
                </c:pt>
                <c:pt idx="11">
                  <c:v>48</c:v>
                </c:pt>
                <c:pt idx="12">
                  <c:v>55</c:v>
                </c:pt>
                <c:pt idx="13">
                  <c:v>106</c:v>
                </c:pt>
                <c:pt idx="14">
                  <c:v>67</c:v>
                </c:pt>
                <c:pt idx="15">
                  <c:v>144</c:v>
                </c:pt>
                <c:pt idx="16">
                  <c:v>95</c:v>
                </c:pt>
                <c:pt idx="17">
                  <c:v>99</c:v>
                </c:pt>
                <c:pt idx="18">
                  <c:v>222</c:v>
                </c:pt>
                <c:pt idx="19">
                  <c:v>231</c:v>
                </c:pt>
                <c:pt idx="20">
                  <c:v>225</c:v>
                </c:pt>
                <c:pt idx="21">
                  <c:v>298</c:v>
                </c:pt>
                <c:pt idx="22">
                  <c:v>344</c:v>
                </c:pt>
                <c:pt idx="23">
                  <c:v>482</c:v>
                </c:pt>
                <c:pt idx="24">
                  <c:v>397</c:v>
                </c:pt>
                <c:pt idx="25">
                  <c:v>267</c:v>
                </c:pt>
                <c:pt idx="26">
                  <c:v>519</c:v>
                </c:pt>
                <c:pt idx="27">
                  <c:v>506</c:v>
                </c:pt>
                <c:pt idx="28">
                  <c:v>610</c:v>
                </c:pt>
                <c:pt idx="29">
                  <c:v>638</c:v>
                </c:pt>
                <c:pt idx="30">
                  <c:v>522</c:v>
                </c:pt>
                <c:pt idx="31">
                  <c:v>531</c:v>
                </c:pt>
                <c:pt idx="32">
                  <c:v>339</c:v>
                </c:pt>
                <c:pt idx="33">
                  <c:v>34</c:v>
                </c:pt>
                <c:pt idx="34">
                  <c:v>167</c:v>
                </c:pt>
                <c:pt idx="35">
                  <c:v>64</c:v>
                </c:pt>
                <c:pt idx="36">
                  <c:v>-146</c:v>
                </c:pt>
                <c:pt idx="37">
                  <c:v>-255</c:v>
                </c:pt>
                <c:pt idx="38">
                  <c:v>120</c:v>
                </c:pt>
                <c:pt idx="39">
                  <c:v>68</c:v>
                </c:pt>
                <c:pt idx="40">
                  <c:v>-68</c:v>
                </c:pt>
                <c:pt idx="41">
                  <c:v>-50</c:v>
                </c:pt>
                <c:pt idx="42">
                  <c:v>130</c:v>
                </c:pt>
                <c:pt idx="43">
                  <c:v>309</c:v>
                </c:pt>
                <c:pt idx="44">
                  <c:v>412</c:v>
                </c:pt>
                <c:pt idx="45">
                  <c:v>-36</c:v>
                </c:pt>
                <c:pt idx="46">
                  <c:v>12</c:v>
                </c:pt>
                <c:pt idx="47">
                  <c:v>91</c:v>
                </c:pt>
                <c:pt idx="48">
                  <c:v>-235</c:v>
                </c:pt>
                <c:pt idx="49">
                  <c:v>-152</c:v>
                </c:pt>
                <c:pt idx="50">
                  <c:v>-100</c:v>
                </c:pt>
                <c:pt idx="51">
                  <c:v>-176</c:v>
                </c:pt>
                <c:pt idx="52">
                  <c:v>-122</c:v>
                </c:pt>
                <c:pt idx="53">
                  <c:v>-214</c:v>
                </c:pt>
                <c:pt idx="54">
                  <c:v>-139</c:v>
                </c:pt>
                <c:pt idx="55">
                  <c:v>-26</c:v>
                </c:pt>
                <c:pt idx="56">
                  <c:v>-174</c:v>
                </c:pt>
                <c:pt idx="57">
                  <c:v>-429</c:v>
                </c:pt>
                <c:pt idx="58">
                  <c:v>-485</c:v>
                </c:pt>
                <c:pt idx="59">
                  <c:v>-411</c:v>
                </c:pt>
                <c:pt idx="60">
                  <c:v>-350</c:v>
                </c:pt>
                <c:pt idx="61">
                  <c:v>-558</c:v>
                </c:pt>
                <c:pt idx="62">
                  <c:v>-322</c:v>
                </c:pt>
                <c:pt idx="63">
                  <c:v>-373</c:v>
                </c:pt>
                <c:pt idx="64">
                  <c:v>-331</c:v>
                </c:pt>
                <c:pt idx="65">
                  <c:v>-210</c:v>
                </c:pt>
                <c:pt idx="66">
                  <c:v>-300</c:v>
                </c:pt>
                <c:pt idx="67">
                  <c:v>-201</c:v>
                </c:pt>
                <c:pt idx="68">
                  <c:v>146</c:v>
                </c:pt>
                <c:pt idx="69">
                  <c:v>-154</c:v>
                </c:pt>
                <c:pt idx="70">
                  <c:v>-59</c:v>
                </c:pt>
                <c:pt idx="71">
                  <c:v>-156</c:v>
                </c:pt>
                <c:pt idx="72">
                  <c:v>-156</c:v>
                </c:pt>
                <c:pt idx="73">
                  <c:v>-110</c:v>
                </c:pt>
                <c:pt idx="74">
                  <c:v>-38</c:v>
                </c:pt>
                <c:pt idx="75">
                  <c:v>-121</c:v>
                </c:pt>
                <c:pt idx="76">
                  <c:v>-5</c:v>
                </c:pt>
                <c:pt idx="77">
                  <c:v>-185</c:v>
                </c:pt>
                <c:pt idx="78">
                  <c:v>-119</c:v>
                </c:pt>
                <c:pt idx="79">
                  <c:v>-100</c:v>
                </c:pt>
                <c:pt idx="80">
                  <c:v>-120</c:v>
                </c:pt>
                <c:pt idx="81">
                  <c:v>-15</c:v>
                </c:pt>
                <c:pt idx="82">
                  <c:v>-88</c:v>
                </c:pt>
                <c:pt idx="83">
                  <c:v>-29</c:v>
                </c:pt>
                <c:pt idx="84">
                  <c:v>-17</c:v>
                </c:pt>
                <c:pt idx="85">
                  <c:v>-12</c:v>
                </c:pt>
                <c:pt idx="86">
                  <c:v>-13</c:v>
                </c:pt>
                <c:pt idx="87">
                  <c:v>47</c:v>
                </c:pt>
                <c:pt idx="88">
                  <c:v>63</c:v>
                </c:pt>
                <c:pt idx="89">
                  <c:v>25</c:v>
                </c:pt>
                <c:pt idx="90">
                  <c:v>-8</c:v>
                </c:pt>
                <c:pt idx="91">
                  <c:v>-71</c:v>
                </c:pt>
                <c:pt idx="92">
                  <c:v>-12</c:v>
                </c:pt>
                <c:pt idx="93">
                  <c:v>-45</c:v>
                </c:pt>
                <c:pt idx="94">
                  <c:v>13</c:v>
                </c:pt>
                <c:pt idx="95">
                  <c:v>-106</c:v>
                </c:pt>
                <c:pt idx="96">
                  <c:v>-31</c:v>
                </c:pt>
                <c:pt idx="97">
                  <c:v>-104</c:v>
                </c:pt>
                <c:pt idx="98">
                  <c:v>27</c:v>
                </c:pt>
                <c:pt idx="99">
                  <c:v>34</c:v>
                </c:pt>
                <c:pt idx="100">
                  <c:v>52</c:v>
                </c:pt>
                <c:pt idx="101">
                  <c:v>54</c:v>
                </c:pt>
                <c:pt idx="102">
                  <c:v>62</c:v>
                </c:pt>
                <c:pt idx="103">
                  <c:v>62</c:v>
                </c:pt>
                <c:pt idx="104">
                  <c:v>98</c:v>
                </c:pt>
                <c:pt idx="105">
                  <c:v>-45</c:v>
                </c:pt>
                <c:pt idx="106">
                  <c:v>0</c:v>
                </c:pt>
                <c:pt idx="107">
                  <c:v>-4</c:v>
                </c:pt>
                <c:pt idx="108">
                  <c:v>-96</c:v>
                </c:pt>
                <c:pt idx="109">
                  <c:v>0</c:v>
                </c:pt>
                <c:pt idx="110">
                  <c:v>-25</c:v>
                </c:pt>
                <c:pt idx="111">
                  <c:v>-67</c:v>
                </c:pt>
                <c:pt idx="112">
                  <c:v>-49</c:v>
                </c:pt>
                <c:pt idx="113">
                  <c:v>-103</c:v>
                </c:pt>
                <c:pt idx="114">
                  <c:v>-103</c:v>
                </c:pt>
                <c:pt idx="115">
                  <c:v>-52</c:v>
                </c:pt>
                <c:pt idx="116">
                  <c:v>-100</c:v>
                </c:pt>
                <c:pt idx="117">
                  <c:v>-75</c:v>
                </c:pt>
                <c:pt idx="118">
                  <c:v>-35</c:v>
                </c:pt>
                <c:pt idx="119">
                  <c:v>-5</c:v>
                </c:pt>
                <c:pt idx="120">
                  <c:v>-16</c:v>
                </c:pt>
                <c:pt idx="121">
                  <c:v>-7</c:v>
                </c:pt>
                <c:pt idx="122">
                  <c:v>-18</c:v>
                </c:pt>
                <c:pt idx="123">
                  <c:v>11</c:v>
                </c:pt>
                <c:pt idx="124">
                  <c:v>-14</c:v>
                </c:pt>
                <c:pt idx="125">
                  <c:v>-20</c:v>
                </c:pt>
                <c:pt idx="126">
                  <c:v>-33</c:v>
                </c:pt>
                <c:pt idx="127">
                  <c:v>-16</c:v>
                </c:pt>
                <c:pt idx="128">
                  <c:v>-8</c:v>
                </c:pt>
                <c:pt idx="129">
                  <c:v>0</c:v>
                </c:pt>
                <c:pt idx="130">
                  <c:v>-40</c:v>
                </c:pt>
                <c:pt idx="131">
                  <c:v>-13</c:v>
                </c:pt>
                <c:pt idx="132">
                  <c:v>-10</c:v>
                </c:pt>
                <c:pt idx="133">
                  <c:v>-25</c:v>
                </c:pt>
                <c:pt idx="134">
                  <c:v>-33</c:v>
                </c:pt>
                <c:pt idx="135">
                  <c:v>20</c:v>
                </c:pt>
                <c:pt idx="136">
                  <c:v>28</c:v>
                </c:pt>
                <c:pt idx="137">
                  <c:v>35</c:v>
                </c:pt>
                <c:pt idx="138">
                  <c:v>16</c:v>
                </c:pt>
                <c:pt idx="139">
                  <c:v>54</c:v>
                </c:pt>
                <c:pt idx="140">
                  <c:v>47</c:v>
                </c:pt>
                <c:pt idx="141">
                  <c:v>61</c:v>
                </c:pt>
                <c:pt idx="142">
                  <c:v>46</c:v>
                </c:pt>
                <c:pt idx="143">
                  <c:v>43</c:v>
                </c:pt>
                <c:pt idx="144">
                  <c:v>114</c:v>
                </c:pt>
                <c:pt idx="145">
                  <c:v>110</c:v>
                </c:pt>
                <c:pt idx="146">
                  <c:v>62</c:v>
                </c:pt>
                <c:pt idx="147">
                  <c:v>64</c:v>
                </c:pt>
                <c:pt idx="148">
                  <c:v>88</c:v>
                </c:pt>
                <c:pt idx="149">
                  <c:v>10</c:v>
                </c:pt>
                <c:pt idx="150">
                  <c:v>70</c:v>
                </c:pt>
                <c:pt idx="151">
                  <c:v>20</c:v>
                </c:pt>
                <c:pt idx="152">
                  <c:v>60</c:v>
                </c:pt>
                <c:pt idx="153">
                  <c:v>79</c:v>
                </c:pt>
                <c:pt idx="154">
                  <c:v>179</c:v>
                </c:pt>
                <c:pt idx="155">
                  <c:v>147</c:v>
                </c:pt>
                <c:pt idx="156">
                  <c:v>294</c:v>
                </c:pt>
                <c:pt idx="157">
                  <c:v>152</c:v>
                </c:pt>
                <c:pt idx="158">
                  <c:v>167</c:v>
                </c:pt>
                <c:pt idx="159">
                  <c:v>262</c:v>
                </c:pt>
                <c:pt idx="160">
                  <c:v>179</c:v>
                </c:pt>
                <c:pt idx="161">
                  <c:v>259</c:v>
                </c:pt>
                <c:pt idx="162">
                  <c:v>181</c:v>
                </c:pt>
                <c:pt idx="163">
                  <c:v>55</c:v>
                </c:pt>
                <c:pt idx="164">
                  <c:v>211</c:v>
                </c:pt>
                <c:pt idx="165">
                  <c:v>258</c:v>
                </c:pt>
                <c:pt idx="166">
                  <c:v>294</c:v>
                </c:pt>
                <c:pt idx="167">
                  <c:v>228</c:v>
                </c:pt>
                <c:pt idx="168">
                  <c:v>-24</c:v>
                </c:pt>
                <c:pt idx="169">
                  <c:v>117</c:v>
                </c:pt>
                <c:pt idx="170">
                  <c:v>169</c:v>
                </c:pt>
                <c:pt idx="171">
                  <c:v>-70</c:v>
                </c:pt>
                <c:pt idx="172">
                  <c:v>-148</c:v>
                </c:pt>
                <c:pt idx="173">
                  <c:v>-290</c:v>
                </c:pt>
                <c:pt idx="174">
                  <c:v>-102</c:v>
                </c:pt>
                <c:pt idx="175">
                  <c:v>-48</c:v>
                </c:pt>
                <c:pt idx="176">
                  <c:v>-101</c:v>
                </c:pt>
                <c:pt idx="177">
                  <c:v>-147</c:v>
                </c:pt>
                <c:pt idx="178">
                  <c:v>-50</c:v>
                </c:pt>
                <c:pt idx="179">
                  <c:v>92</c:v>
                </c:pt>
                <c:pt idx="180">
                  <c:v>-74</c:v>
                </c:pt>
                <c:pt idx="181">
                  <c:v>19</c:v>
                </c:pt>
                <c:pt idx="182">
                  <c:v>-19</c:v>
                </c:pt>
                <c:pt idx="183">
                  <c:v>-28</c:v>
                </c:pt>
                <c:pt idx="184">
                  <c:v>-7</c:v>
                </c:pt>
                <c:pt idx="185">
                  <c:v>51</c:v>
                </c:pt>
                <c:pt idx="186">
                  <c:v>-47</c:v>
                </c:pt>
                <c:pt idx="187">
                  <c:v>47</c:v>
                </c:pt>
                <c:pt idx="188">
                  <c:v>163</c:v>
                </c:pt>
                <c:pt idx="189">
                  <c:v>91</c:v>
                </c:pt>
                <c:pt idx="190">
                  <c:v>237</c:v>
                </c:pt>
                <c:pt idx="191">
                  <c:v>153</c:v>
                </c:pt>
                <c:pt idx="192">
                  <c:v>417</c:v>
                </c:pt>
              </c:numCache>
            </c:numRef>
          </c:val>
          <c:extLst>
            <c:ext xmlns:c16="http://schemas.microsoft.com/office/drawing/2014/chart" uri="{C3380CC4-5D6E-409C-BE32-E72D297353CC}">
              <c16:uniqueId val="{000000AC-FBAC-4462-807A-C5A4C03893F5}"/>
            </c:ext>
          </c:extLst>
        </c:ser>
        <c:dLbls>
          <c:showLegendKey val="0"/>
          <c:showVal val="0"/>
          <c:showCatName val="0"/>
          <c:showSerName val="0"/>
          <c:showPercent val="0"/>
          <c:showBubbleSize val="0"/>
        </c:dLbls>
        <c:gapWidth val="30"/>
        <c:overlap val="-27"/>
        <c:axId val="693976504"/>
        <c:axId val="693971584"/>
      </c:barChart>
      <c:dateAx>
        <c:axId val="693976504"/>
        <c:scaling>
          <c:orientation val="minMax"/>
          <c:min val="43891"/>
        </c:scaling>
        <c:delete val="0"/>
        <c:axPos val="b"/>
        <c:numFmt formatCode="[$]d\ mmm;@" c16r2:formatcode2="[$-en-NL,1]d\ mmm;@" sourceLinked="0"/>
        <c:majorTickMark val="cross"/>
        <c:minorTickMark val="none"/>
        <c:tickLblPos val="low"/>
        <c:spPr>
          <a:solidFill>
            <a:schemeClr val="bg2"/>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93971584"/>
        <c:crossesAt val="0"/>
        <c:auto val="1"/>
        <c:lblOffset val="100"/>
        <c:baseTimeUnit val="days"/>
        <c:majorUnit val="1"/>
        <c:majorTimeUnit val="months"/>
      </c:dateAx>
      <c:valAx>
        <c:axId val="693971584"/>
        <c:scaling>
          <c:orientation val="minMax"/>
          <c:max val="700"/>
          <c:min val="-60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93976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nl-NL" sz="2000" b="1"/>
              <a:t>Week on week change</a:t>
            </a:r>
            <a:br>
              <a:rPr lang="nl-NL" sz="2000" b="1" baseline="0"/>
            </a:br>
            <a:r>
              <a:rPr lang="nl-NL" sz="1800" b="0" baseline="0"/>
              <a:t>Number of </a:t>
            </a:r>
            <a:r>
              <a:rPr lang="nl-NL" sz="1800" b="0" u="sng" baseline="0"/>
              <a:t>hospitalizations</a:t>
            </a:r>
            <a:r>
              <a:rPr lang="nl-NL" sz="1800" b="0" baseline="0"/>
              <a:t> as reported at 12:15 UTC</a:t>
            </a:r>
            <a:endParaRPr lang="nl-NL" sz="2000" b="0" baseline="0"/>
          </a:p>
        </c:rich>
      </c:tx>
      <c:layout>
        <c:manualLayout>
          <c:xMode val="edge"/>
          <c:yMode val="edge"/>
          <c:x val="0.17846000000000001"/>
          <c:y val="6.5136249999999979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tx>
            <c:strRef>
              <c:f>'Official - RIVM (2)'!$AQ$3</c:f>
              <c:strCache>
                <c:ptCount val="1"/>
                <c:pt idx="0">
                  <c:v>change week on week</c:v>
                </c:pt>
              </c:strCache>
            </c:strRef>
          </c:tx>
          <c:spPr>
            <a:solidFill>
              <a:schemeClr val="accent1"/>
            </a:solidFill>
            <a:ln>
              <a:noFill/>
            </a:ln>
            <a:effectLst/>
          </c:spPr>
          <c:invertIfNegative val="0"/>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D528-4586-9D0A-F5FB8E449A4C}"/>
              </c:ext>
            </c:extLst>
          </c:dPt>
          <c:dPt>
            <c:idx val="7"/>
            <c:invertIfNegative val="0"/>
            <c:bubble3D val="0"/>
            <c:spPr>
              <a:solidFill>
                <a:schemeClr val="accent2">
                  <a:lumMod val="75000"/>
                </a:schemeClr>
              </a:solidFill>
              <a:ln>
                <a:noFill/>
              </a:ln>
              <a:effectLst/>
            </c:spPr>
            <c:extLst>
              <c:ext xmlns:c16="http://schemas.microsoft.com/office/drawing/2014/chart" uri="{C3380CC4-5D6E-409C-BE32-E72D297353CC}">
                <c16:uniqueId val="{00000003-D528-4586-9D0A-F5FB8E449A4C}"/>
              </c:ext>
            </c:extLst>
          </c:dPt>
          <c:dPt>
            <c:idx val="10"/>
            <c:invertIfNegative val="0"/>
            <c:bubble3D val="0"/>
            <c:spPr>
              <a:solidFill>
                <a:schemeClr val="accent2">
                  <a:lumMod val="75000"/>
                </a:schemeClr>
              </a:solidFill>
              <a:ln>
                <a:noFill/>
              </a:ln>
              <a:effectLst/>
            </c:spPr>
            <c:extLst>
              <c:ext xmlns:c16="http://schemas.microsoft.com/office/drawing/2014/chart" uri="{C3380CC4-5D6E-409C-BE32-E72D297353CC}">
                <c16:uniqueId val="{00000005-D528-4586-9D0A-F5FB8E449A4C}"/>
              </c:ext>
            </c:extLst>
          </c:dPt>
          <c:dPt>
            <c:idx val="1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D528-4586-9D0A-F5FB8E449A4C}"/>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9-D528-4586-9D0A-F5FB8E449A4C}"/>
              </c:ext>
            </c:extLst>
          </c:dPt>
          <c:dPt>
            <c:idx val="14"/>
            <c:invertIfNegative val="0"/>
            <c:bubble3D val="0"/>
            <c:spPr>
              <a:solidFill>
                <a:schemeClr val="accent2">
                  <a:lumMod val="75000"/>
                </a:schemeClr>
              </a:solidFill>
              <a:ln>
                <a:noFill/>
              </a:ln>
              <a:effectLst/>
            </c:spPr>
            <c:extLst>
              <c:ext xmlns:c16="http://schemas.microsoft.com/office/drawing/2014/chart" uri="{C3380CC4-5D6E-409C-BE32-E72D297353CC}">
                <c16:uniqueId val="{0000000B-D528-4586-9D0A-F5FB8E449A4C}"/>
              </c:ext>
            </c:extLst>
          </c:dPt>
          <c:dPt>
            <c:idx val="15"/>
            <c:invertIfNegative val="0"/>
            <c:bubble3D val="0"/>
            <c:spPr>
              <a:solidFill>
                <a:schemeClr val="accent2">
                  <a:lumMod val="75000"/>
                </a:schemeClr>
              </a:solidFill>
              <a:ln>
                <a:noFill/>
              </a:ln>
              <a:effectLst/>
            </c:spPr>
            <c:extLst>
              <c:ext xmlns:c16="http://schemas.microsoft.com/office/drawing/2014/chart" uri="{C3380CC4-5D6E-409C-BE32-E72D297353CC}">
                <c16:uniqueId val="{0000000D-D528-4586-9D0A-F5FB8E449A4C}"/>
              </c:ext>
            </c:extLst>
          </c:dPt>
          <c:dPt>
            <c:idx val="18"/>
            <c:invertIfNegative val="0"/>
            <c:bubble3D val="0"/>
            <c:spPr>
              <a:solidFill>
                <a:schemeClr val="accent2">
                  <a:lumMod val="75000"/>
                </a:schemeClr>
              </a:solidFill>
              <a:ln>
                <a:noFill/>
              </a:ln>
              <a:effectLst/>
            </c:spPr>
            <c:extLst>
              <c:ext xmlns:c16="http://schemas.microsoft.com/office/drawing/2014/chart" uri="{C3380CC4-5D6E-409C-BE32-E72D297353CC}">
                <c16:uniqueId val="{0000000F-D528-4586-9D0A-F5FB8E449A4C}"/>
              </c:ext>
            </c:extLst>
          </c:dPt>
          <c:dPt>
            <c:idx val="19"/>
            <c:invertIfNegative val="0"/>
            <c:bubble3D val="0"/>
            <c:spPr>
              <a:solidFill>
                <a:schemeClr val="accent2">
                  <a:lumMod val="75000"/>
                </a:schemeClr>
              </a:solidFill>
              <a:ln>
                <a:noFill/>
              </a:ln>
              <a:effectLst/>
            </c:spPr>
            <c:extLst>
              <c:ext xmlns:c16="http://schemas.microsoft.com/office/drawing/2014/chart" uri="{C3380CC4-5D6E-409C-BE32-E72D297353CC}">
                <c16:uniqueId val="{00000011-D528-4586-9D0A-F5FB8E449A4C}"/>
              </c:ext>
            </c:extLst>
          </c:dPt>
          <c:dPt>
            <c:idx val="20"/>
            <c:invertIfNegative val="0"/>
            <c:bubble3D val="0"/>
            <c:spPr>
              <a:solidFill>
                <a:schemeClr val="accent2">
                  <a:lumMod val="75000"/>
                </a:schemeClr>
              </a:solidFill>
              <a:ln>
                <a:noFill/>
              </a:ln>
              <a:effectLst/>
            </c:spPr>
            <c:extLst>
              <c:ext xmlns:c16="http://schemas.microsoft.com/office/drawing/2014/chart" uri="{C3380CC4-5D6E-409C-BE32-E72D297353CC}">
                <c16:uniqueId val="{00000013-D528-4586-9D0A-F5FB8E449A4C}"/>
              </c:ext>
            </c:extLst>
          </c:dPt>
          <c:dPt>
            <c:idx val="22"/>
            <c:invertIfNegative val="0"/>
            <c:bubble3D val="0"/>
            <c:spPr>
              <a:solidFill>
                <a:schemeClr val="accent2">
                  <a:lumMod val="75000"/>
                </a:schemeClr>
              </a:solidFill>
              <a:ln>
                <a:noFill/>
              </a:ln>
              <a:effectLst/>
            </c:spPr>
            <c:extLst>
              <c:ext xmlns:c16="http://schemas.microsoft.com/office/drawing/2014/chart" uri="{C3380CC4-5D6E-409C-BE32-E72D297353CC}">
                <c16:uniqueId val="{00000015-D528-4586-9D0A-F5FB8E449A4C}"/>
              </c:ext>
            </c:extLst>
          </c:dPt>
          <c:dPt>
            <c:idx val="23"/>
            <c:invertIfNegative val="0"/>
            <c:bubble3D val="0"/>
            <c:spPr>
              <a:solidFill>
                <a:schemeClr val="accent2">
                  <a:lumMod val="75000"/>
                </a:schemeClr>
              </a:solidFill>
              <a:ln>
                <a:noFill/>
              </a:ln>
              <a:effectLst/>
            </c:spPr>
            <c:extLst>
              <c:ext xmlns:c16="http://schemas.microsoft.com/office/drawing/2014/chart" uri="{C3380CC4-5D6E-409C-BE32-E72D297353CC}">
                <c16:uniqueId val="{00000017-D528-4586-9D0A-F5FB8E449A4C}"/>
              </c:ext>
            </c:extLst>
          </c:dPt>
          <c:dPt>
            <c:idx val="2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D528-4586-9D0A-F5FB8E449A4C}"/>
              </c:ext>
            </c:extLst>
          </c:dPt>
          <c:dPt>
            <c:idx val="26"/>
            <c:invertIfNegative val="0"/>
            <c:bubble3D val="0"/>
            <c:spPr>
              <a:solidFill>
                <a:schemeClr val="accent2">
                  <a:lumMod val="75000"/>
                </a:schemeClr>
              </a:solidFill>
              <a:ln>
                <a:noFill/>
              </a:ln>
              <a:effectLst/>
            </c:spPr>
            <c:extLst>
              <c:ext xmlns:c16="http://schemas.microsoft.com/office/drawing/2014/chart" uri="{C3380CC4-5D6E-409C-BE32-E72D297353CC}">
                <c16:uniqueId val="{0000001B-D528-4586-9D0A-F5FB8E449A4C}"/>
              </c:ext>
            </c:extLst>
          </c:dPt>
          <c:dPt>
            <c:idx val="27"/>
            <c:invertIfNegative val="0"/>
            <c:bubble3D val="0"/>
            <c:spPr>
              <a:solidFill>
                <a:schemeClr val="accent2">
                  <a:lumMod val="75000"/>
                </a:schemeClr>
              </a:solidFill>
              <a:ln>
                <a:noFill/>
              </a:ln>
              <a:effectLst/>
            </c:spPr>
            <c:extLst>
              <c:ext xmlns:c16="http://schemas.microsoft.com/office/drawing/2014/chart" uri="{C3380CC4-5D6E-409C-BE32-E72D297353CC}">
                <c16:uniqueId val="{0000001D-D528-4586-9D0A-F5FB8E449A4C}"/>
              </c:ext>
            </c:extLst>
          </c:dPt>
          <c:dPt>
            <c:idx val="28"/>
            <c:invertIfNegative val="0"/>
            <c:bubble3D val="0"/>
            <c:spPr>
              <a:solidFill>
                <a:schemeClr val="accent2">
                  <a:lumMod val="75000"/>
                </a:schemeClr>
              </a:solidFill>
              <a:ln>
                <a:noFill/>
              </a:ln>
              <a:effectLst/>
            </c:spPr>
            <c:extLst>
              <c:ext xmlns:c16="http://schemas.microsoft.com/office/drawing/2014/chart" uri="{C3380CC4-5D6E-409C-BE32-E72D297353CC}">
                <c16:uniqueId val="{0000001F-D528-4586-9D0A-F5FB8E449A4C}"/>
              </c:ext>
            </c:extLst>
          </c:dPt>
          <c:dPt>
            <c:idx val="29"/>
            <c:invertIfNegative val="0"/>
            <c:bubble3D val="0"/>
            <c:spPr>
              <a:solidFill>
                <a:schemeClr val="accent2">
                  <a:lumMod val="75000"/>
                </a:schemeClr>
              </a:solidFill>
              <a:ln>
                <a:noFill/>
              </a:ln>
              <a:effectLst/>
            </c:spPr>
            <c:extLst>
              <c:ext xmlns:c16="http://schemas.microsoft.com/office/drawing/2014/chart" uri="{C3380CC4-5D6E-409C-BE32-E72D297353CC}">
                <c16:uniqueId val="{00000021-D528-4586-9D0A-F5FB8E449A4C}"/>
              </c:ext>
            </c:extLst>
          </c:dPt>
          <c:dPt>
            <c:idx val="30"/>
            <c:invertIfNegative val="0"/>
            <c:bubble3D val="0"/>
            <c:spPr>
              <a:solidFill>
                <a:schemeClr val="accent2">
                  <a:lumMod val="75000"/>
                </a:schemeClr>
              </a:solidFill>
              <a:ln>
                <a:noFill/>
              </a:ln>
              <a:effectLst/>
            </c:spPr>
            <c:extLst>
              <c:ext xmlns:c16="http://schemas.microsoft.com/office/drawing/2014/chart" uri="{C3380CC4-5D6E-409C-BE32-E72D297353CC}">
                <c16:uniqueId val="{00000023-D528-4586-9D0A-F5FB8E449A4C}"/>
              </c:ext>
            </c:extLst>
          </c:dPt>
          <c:dPt>
            <c:idx val="3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5-D528-4586-9D0A-F5FB8E449A4C}"/>
              </c:ext>
            </c:extLst>
          </c:dPt>
          <c:dPt>
            <c:idx val="3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7-D528-4586-9D0A-F5FB8E449A4C}"/>
              </c:ext>
            </c:extLst>
          </c:dPt>
          <c:dPt>
            <c:idx val="3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9-D528-4586-9D0A-F5FB8E449A4C}"/>
              </c:ext>
            </c:extLst>
          </c:dPt>
          <c:dPt>
            <c:idx val="34"/>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B-D528-4586-9D0A-F5FB8E449A4C}"/>
              </c:ext>
            </c:extLst>
          </c:dPt>
          <c:dPt>
            <c:idx val="3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2D-D528-4586-9D0A-F5FB8E449A4C}"/>
              </c:ext>
            </c:extLst>
          </c:dPt>
          <c:dPt>
            <c:idx val="42"/>
            <c:invertIfNegative val="0"/>
            <c:bubble3D val="0"/>
            <c:spPr>
              <a:solidFill>
                <a:schemeClr val="accent2">
                  <a:lumMod val="75000"/>
                </a:schemeClr>
              </a:solidFill>
              <a:ln>
                <a:noFill/>
              </a:ln>
              <a:effectLst/>
            </c:spPr>
            <c:extLst>
              <c:ext xmlns:c16="http://schemas.microsoft.com/office/drawing/2014/chart" uri="{C3380CC4-5D6E-409C-BE32-E72D297353CC}">
                <c16:uniqueId val="{0000002F-D528-4586-9D0A-F5FB8E449A4C}"/>
              </c:ext>
            </c:extLst>
          </c:dPt>
          <c:dPt>
            <c:idx val="43"/>
            <c:invertIfNegative val="0"/>
            <c:bubble3D val="0"/>
            <c:spPr>
              <a:solidFill>
                <a:schemeClr val="accent2">
                  <a:lumMod val="75000"/>
                </a:schemeClr>
              </a:solidFill>
              <a:ln>
                <a:noFill/>
              </a:ln>
              <a:effectLst/>
            </c:spPr>
            <c:extLst>
              <c:ext xmlns:c16="http://schemas.microsoft.com/office/drawing/2014/chart" uri="{C3380CC4-5D6E-409C-BE32-E72D297353CC}">
                <c16:uniqueId val="{00000031-D528-4586-9D0A-F5FB8E449A4C}"/>
              </c:ext>
            </c:extLst>
          </c:dPt>
          <c:dPt>
            <c:idx val="44"/>
            <c:invertIfNegative val="0"/>
            <c:bubble3D val="0"/>
            <c:spPr>
              <a:solidFill>
                <a:schemeClr val="accent2">
                  <a:lumMod val="75000"/>
                </a:schemeClr>
              </a:solidFill>
              <a:ln>
                <a:noFill/>
              </a:ln>
              <a:effectLst/>
            </c:spPr>
            <c:extLst>
              <c:ext xmlns:c16="http://schemas.microsoft.com/office/drawing/2014/chart" uri="{C3380CC4-5D6E-409C-BE32-E72D297353CC}">
                <c16:uniqueId val="{00000033-D528-4586-9D0A-F5FB8E449A4C}"/>
              </c:ext>
            </c:extLst>
          </c:dPt>
          <c:dPt>
            <c:idx val="45"/>
            <c:invertIfNegative val="0"/>
            <c:bubble3D val="0"/>
            <c:spPr>
              <a:solidFill>
                <a:schemeClr val="accent2">
                  <a:lumMod val="75000"/>
                </a:schemeClr>
              </a:solidFill>
              <a:ln>
                <a:noFill/>
              </a:ln>
              <a:effectLst/>
            </c:spPr>
            <c:extLst>
              <c:ext xmlns:c16="http://schemas.microsoft.com/office/drawing/2014/chart" uri="{C3380CC4-5D6E-409C-BE32-E72D297353CC}">
                <c16:uniqueId val="{00000035-D528-4586-9D0A-F5FB8E449A4C}"/>
              </c:ext>
            </c:extLst>
          </c:dPt>
          <c:dPt>
            <c:idx val="49"/>
            <c:invertIfNegative val="0"/>
            <c:bubble3D val="0"/>
            <c:spPr>
              <a:solidFill>
                <a:schemeClr val="accent2">
                  <a:lumMod val="75000"/>
                </a:schemeClr>
              </a:solidFill>
              <a:ln>
                <a:noFill/>
              </a:ln>
              <a:effectLst/>
            </c:spPr>
            <c:extLst>
              <c:ext xmlns:c16="http://schemas.microsoft.com/office/drawing/2014/chart" uri="{C3380CC4-5D6E-409C-BE32-E72D297353CC}">
                <c16:uniqueId val="{00000037-D528-4586-9D0A-F5FB8E449A4C}"/>
              </c:ext>
            </c:extLst>
          </c:dPt>
          <c:dPt>
            <c:idx val="50"/>
            <c:invertIfNegative val="0"/>
            <c:bubble3D val="0"/>
            <c:spPr>
              <a:solidFill>
                <a:schemeClr val="accent2">
                  <a:lumMod val="75000"/>
                </a:schemeClr>
              </a:solidFill>
              <a:ln>
                <a:noFill/>
              </a:ln>
              <a:effectLst/>
            </c:spPr>
            <c:extLst>
              <c:ext xmlns:c16="http://schemas.microsoft.com/office/drawing/2014/chart" uri="{C3380CC4-5D6E-409C-BE32-E72D297353CC}">
                <c16:uniqueId val="{00000039-D528-4586-9D0A-F5FB8E449A4C}"/>
              </c:ext>
            </c:extLst>
          </c:dPt>
          <c:dPt>
            <c:idx val="51"/>
            <c:invertIfNegative val="0"/>
            <c:bubble3D val="0"/>
            <c:spPr>
              <a:solidFill>
                <a:schemeClr val="accent2">
                  <a:lumMod val="75000"/>
                </a:schemeClr>
              </a:solidFill>
              <a:ln>
                <a:noFill/>
              </a:ln>
              <a:effectLst/>
            </c:spPr>
            <c:extLst>
              <c:ext xmlns:c16="http://schemas.microsoft.com/office/drawing/2014/chart" uri="{C3380CC4-5D6E-409C-BE32-E72D297353CC}">
                <c16:uniqueId val="{0000003B-D528-4586-9D0A-F5FB8E449A4C}"/>
              </c:ext>
            </c:extLst>
          </c:dPt>
          <c:dPt>
            <c:idx val="5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D-D528-4586-9D0A-F5FB8E449A4C}"/>
              </c:ext>
            </c:extLst>
          </c:dPt>
          <c:dPt>
            <c:idx val="5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F-D528-4586-9D0A-F5FB8E449A4C}"/>
              </c:ext>
            </c:extLst>
          </c:dPt>
          <c:dPt>
            <c:idx val="55"/>
            <c:invertIfNegative val="0"/>
            <c:bubble3D val="0"/>
            <c:spPr>
              <a:solidFill>
                <a:schemeClr val="accent2">
                  <a:lumMod val="75000"/>
                </a:schemeClr>
              </a:solidFill>
              <a:ln>
                <a:noFill/>
              </a:ln>
              <a:effectLst/>
            </c:spPr>
            <c:extLst>
              <c:ext xmlns:c16="http://schemas.microsoft.com/office/drawing/2014/chart" uri="{C3380CC4-5D6E-409C-BE32-E72D297353CC}">
                <c16:uniqueId val="{00000041-D528-4586-9D0A-F5FB8E449A4C}"/>
              </c:ext>
            </c:extLst>
          </c:dPt>
          <c:dPt>
            <c:idx val="56"/>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43-D528-4586-9D0A-F5FB8E449A4C}"/>
              </c:ext>
            </c:extLst>
          </c:dPt>
          <c:dPt>
            <c:idx val="61"/>
            <c:invertIfNegative val="0"/>
            <c:bubble3D val="0"/>
            <c:spPr>
              <a:solidFill>
                <a:schemeClr val="accent2">
                  <a:lumMod val="75000"/>
                </a:schemeClr>
              </a:solidFill>
              <a:ln>
                <a:noFill/>
              </a:ln>
              <a:effectLst/>
            </c:spPr>
            <c:extLst>
              <c:ext xmlns:c16="http://schemas.microsoft.com/office/drawing/2014/chart" uri="{C3380CC4-5D6E-409C-BE32-E72D297353CC}">
                <c16:uniqueId val="{0000008B-CE9E-4A50-A7BB-0FCDB26467E7}"/>
              </c:ext>
            </c:extLst>
          </c:dPt>
          <c:cat>
            <c:numRef>
              <c:extLst>
                <c:ext xmlns:c15="http://schemas.microsoft.com/office/drawing/2012/chart" uri="{02D57815-91ED-43cb-92C2-25804820EDAC}">
                  <c15:fullRef>
                    <c15:sqref>'Official - RIVM (2)'!$C$4:$C$200</c15:sqref>
                  </c15:fullRef>
                </c:ext>
              </c:extLst>
              <c:f>'Official - RIVM (2)'!$C$129:$C$200</c:f>
              <c:numCache>
                <c:formatCode>m/d/yyyy</c:formatCode>
                <c:ptCount val="72"/>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 (2)'!$AP$4:$AP$195</c15:sqref>
                  </c15:fullRef>
                </c:ext>
              </c:extLst>
              <c:f>'Official - RIVM (2)'!$AP$129:$AP$195</c:f>
              <c:numCache>
                <c:formatCode>General</c:formatCode>
                <c:ptCount val="67"/>
                <c:pt idx="0" formatCode="0">
                  <c:v>-5</c:v>
                </c:pt>
                <c:pt idx="1" formatCode="0">
                  <c:v>-4</c:v>
                </c:pt>
                <c:pt idx="2" formatCode="0">
                  <c:v>-1</c:v>
                </c:pt>
                <c:pt idx="3" formatCode="0">
                  <c:v>1</c:v>
                </c:pt>
                <c:pt idx="4" formatCode="0">
                  <c:v>-2</c:v>
                </c:pt>
                <c:pt idx="5" formatCode="0">
                  <c:v>-3</c:v>
                </c:pt>
                <c:pt idx="6" formatCode="0">
                  <c:v>-1</c:v>
                </c:pt>
                <c:pt idx="7" formatCode="0">
                  <c:v>2</c:v>
                </c:pt>
                <c:pt idx="8" formatCode="0">
                  <c:v>-2</c:v>
                </c:pt>
                <c:pt idx="9" formatCode="0">
                  <c:v>-3</c:v>
                </c:pt>
                <c:pt idx="10" formatCode="0">
                  <c:v>2</c:v>
                </c:pt>
                <c:pt idx="11" formatCode="0">
                  <c:v>1</c:v>
                </c:pt>
                <c:pt idx="12" formatCode="0">
                  <c:v>1</c:v>
                </c:pt>
                <c:pt idx="13" formatCode="0">
                  <c:v>-4</c:v>
                </c:pt>
                <c:pt idx="14" formatCode="0">
                  <c:v>2</c:v>
                </c:pt>
                <c:pt idx="15" formatCode="0">
                  <c:v>3</c:v>
                </c:pt>
                <c:pt idx="16" formatCode="0">
                  <c:v>-5</c:v>
                </c:pt>
                <c:pt idx="17" formatCode="0">
                  <c:v>-2</c:v>
                </c:pt>
                <c:pt idx="18" formatCode="0">
                  <c:v>1</c:v>
                </c:pt>
                <c:pt idx="19" formatCode="0">
                  <c:v>1</c:v>
                </c:pt>
                <c:pt idx="20" formatCode="0">
                  <c:v>4</c:v>
                </c:pt>
                <c:pt idx="21" formatCode="0">
                  <c:v>-5</c:v>
                </c:pt>
                <c:pt idx="22" formatCode="0">
                  <c:v>2</c:v>
                </c:pt>
                <c:pt idx="23" formatCode="0">
                  <c:v>3</c:v>
                </c:pt>
                <c:pt idx="24" formatCode="0">
                  <c:v>1</c:v>
                </c:pt>
                <c:pt idx="25" formatCode="0">
                  <c:v>-1</c:v>
                </c:pt>
                <c:pt idx="26" formatCode="0">
                  <c:v>3</c:v>
                </c:pt>
                <c:pt idx="27" formatCode="0">
                  <c:v>4</c:v>
                </c:pt>
                <c:pt idx="28" formatCode="0">
                  <c:v>3</c:v>
                </c:pt>
                <c:pt idx="29" formatCode="0">
                  <c:v>2</c:v>
                </c:pt>
                <c:pt idx="30" formatCode="0">
                  <c:v>8</c:v>
                </c:pt>
                <c:pt idx="31" formatCode="0">
                  <c:v>1</c:v>
                </c:pt>
                <c:pt idx="32" formatCode="0">
                  <c:v>4</c:v>
                </c:pt>
                <c:pt idx="33" formatCode="0">
                  <c:v>1</c:v>
                </c:pt>
                <c:pt idx="34" formatCode="0">
                  <c:v>4</c:v>
                </c:pt>
                <c:pt idx="35" formatCode="0">
                  <c:v>2</c:v>
                </c:pt>
                <c:pt idx="36" formatCode="0">
                  <c:v>-4</c:v>
                </c:pt>
                <c:pt idx="37" formatCode="0">
                  <c:v>-3</c:v>
                </c:pt>
                <c:pt idx="38" formatCode="0">
                  <c:v>-1</c:v>
                </c:pt>
                <c:pt idx="39" formatCode="0">
                  <c:v>1</c:v>
                </c:pt>
                <c:pt idx="40" formatCode="0">
                  <c:v>0</c:v>
                </c:pt>
                <c:pt idx="41" formatCode="0">
                  <c:v>0</c:v>
                </c:pt>
                <c:pt idx="42" formatCode="0">
                  <c:v>4</c:v>
                </c:pt>
                <c:pt idx="43" formatCode="0">
                  <c:v>5</c:v>
                </c:pt>
                <c:pt idx="44" formatCode="0">
                  <c:v>7</c:v>
                </c:pt>
                <c:pt idx="45" formatCode="0">
                  <c:v>5</c:v>
                </c:pt>
                <c:pt idx="46" formatCode="0">
                  <c:v>-1</c:v>
                </c:pt>
                <c:pt idx="47" formatCode="0">
                  <c:v>-1</c:v>
                </c:pt>
                <c:pt idx="48" formatCode="0">
                  <c:v>-6</c:v>
                </c:pt>
                <c:pt idx="49" formatCode="0">
                  <c:v>9</c:v>
                </c:pt>
                <c:pt idx="50" formatCode="0">
                  <c:v>4</c:v>
                </c:pt>
                <c:pt idx="51" formatCode="0">
                  <c:v>7</c:v>
                </c:pt>
                <c:pt idx="52" formatCode="0">
                  <c:v>4</c:v>
                </c:pt>
                <c:pt idx="53" formatCode="0">
                  <c:v>2</c:v>
                </c:pt>
                <c:pt idx="54" formatCode="0">
                  <c:v>-1</c:v>
                </c:pt>
                <c:pt idx="55" formatCode="0">
                  <c:v>11</c:v>
                </c:pt>
                <c:pt idx="56" formatCode="0">
                  <c:v>1</c:v>
                </c:pt>
                <c:pt idx="57" formatCode="0">
                  <c:v>-3</c:v>
                </c:pt>
                <c:pt idx="58" formatCode="0">
                  <c:v>-9</c:v>
                </c:pt>
                <c:pt idx="59" formatCode="0">
                  <c:v>-9</c:v>
                </c:pt>
                <c:pt idx="60" formatCode="0">
                  <c:v>-5</c:v>
                </c:pt>
                <c:pt idx="61" formatCode="0">
                  <c:v>7</c:v>
                </c:pt>
                <c:pt idx="62" formatCode="0">
                  <c:v>-10</c:v>
                </c:pt>
                <c:pt idx="63" formatCode="0">
                  <c:v>-13</c:v>
                </c:pt>
                <c:pt idx="64" formatCode="0">
                  <c:v>-2</c:v>
                </c:pt>
                <c:pt idx="65" formatCode="0">
                  <c:v>-2</c:v>
                </c:pt>
                <c:pt idx="66" formatCode="0">
                  <c:v>3</c:v>
                </c:pt>
              </c:numCache>
            </c:numRef>
          </c:val>
          <c:extLst>
            <c:ext xmlns:c15="http://schemas.microsoft.com/office/drawing/2012/chart" uri="{02D57815-91ED-43cb-92C2-25804820EDAC}">
              <c15:categoryFilterExceptions>
                <c15:categoryFilterException>
                  <c15:sqref>'Official - RIVM (2)'!$AP$18</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(2)'!$AP$19</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(2)'!$AP$20</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(2)'!$AP$21</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(2)'!$AP$22</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(2)'!$AP$23</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(2)'!$AP$24</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(2)'!$AP$26</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(2)'!$AP$27</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(2)'!$AP$28</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(2)'!$AP$29</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(2)'!$AP$30</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(2)'!$AP$31</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(2)'!$AP$32</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(2)'!$AP$33</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(2)'!$AP$34</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(2)'!$AP$35</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(2)'!$AP$36</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(2)'!$AP$37</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(2)'!$AP$38</c15:sqref>
                  <c15:spPr xmlns:c15="http://schemas.microsoft.com/office/drawing/2012/chart">
                    <a:solidFill>
                      <a:schemeClr val="accent2">
                        <a:lumMod val="60000"/>
                        <a:lumOff val="40000"/>
                      </a:schemeClr>
                    </a:solidFill>
                    <a:ln>
                      <a:noFill/>
                    </a:ln>
                    <a:effectLst/>
                  </c15:spPr>
                  <c15:invertIfNegative val="0"/>
                  <c15:bubble3D val="0"/>
                </c15:categoryFilterException>
                <c15:categoryFilterException>
                  <c15:sqref>'Official - RIVM (2)'!$AP$39</c15:sqref>
                  <c15:spPr xmlns:c15="http://schemas.microsoft.com/office/drawing/2012/chart">
                    <a:solidFill>
                      <a:schemeClr val="accent2">
                        <a:lumMod val="60000"/>
                        <a:lumOff val="40000"/>
                      </a:schemeClr>
                    </a:solidFill>
                    <a:ln>
                      <a:noFill/>
                    </a:ln>
                    <a:effectLst/>
                  </c15:spPr>
                  <c15:invertIfNegative val="0"/>
                  <c15:bubble3D val="0"/>
                </c15:categoryFilterException>
                <c15:categoryFilterException>
                  <c15:sqref>'Official - RIVM (2)'!$AP$40</c15:sqref>
                  <c15:spPr xmlns:c15="http://schemas.microsoft.com/office/drawing/2012/chart">
                    <a:solidFill>
                      <a:schemeClr val="accent2">
                        <a:lumMod val="60000"/>
                        <a:lumOff val="40000"/>
                      </a:schemeClr>
                    </a:solidFill>
                    <a:ln>
                      <a:noFill/>
                    </a:ln>
                    <a:effectLst/>
                  </c15:spPr>
                  <c15:invertIfNegative val="0"/>
                  <c15:bubble3D val="0"/>
                </c15:categoryFilterException>
                <c15:categoryFilterException>
                  <c15:sqref>'Official - RIVM (2)'!$AP$72</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(2)'!$AP$80</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(2)'!$AP$95</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(2)'!$AP$99</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(2)'!$AP$101</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(2)'!$AP$103</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(2)'!$AP$111</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(2)'!$AP$112</c15:sqref>
                  <c15:spPr xmlns:c15="http://schemas.microsoft.com/office/drawing/2012/chart">
                    <a:solidFill>
                      <a:schemeClr val="accent2">
                        <a:lumMod val="60000"/>
                        <a:lumOff val="40000"/>
                      </a:schemeClr>
                    </a:solidFill>
                    <a:ln>
                      <a:noFill/>
                    </a:ln>
                    <a:effectLst/>
                  </c15:spPr>
                  <c15:invertIfNegative val="0"/>
                  <c15:bubble3D val="0"/>
                </c15:categoryFilterException>
                <c15:categoryFilterException>
                  <c15:sqref>'Official - RIVM (2)'!$AP$117</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(2)'!$AP$122</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(2)'!$AP$123</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(2)'!$AP$127</c15:sqref>
                  <c15:spPr xmlns:c15="http://schemas.microsoft.com/office/drawing/2012/chart">
                    <a:solidFill>
                      <a:schemeClr val="accent2">
                        <a:lumMod val="75000"/>
                      </a:schemeClr>
                    </a:solidFill>
                    <a:ln>
                      <a:noFill/>
                    </a:ln>
                    <a:effectLst/>
                  </c15:spPr>
                  <c15:invertIfNegative val="0"/>
                  <c15:bubble3D val="0"/>
                </c15:categoryFilterException>
                <c15:categoryFilterException>
                  <c15:sqref>'Official - RIVM (2)'!$AP$128</c15:sqref>
                  <c15:spPr xmlns:c15="http://schemas.microsoft.com/office/drawing/2012/chart">
                    <a:solidFill>
                      <a:schemeClr val="accent2">
                        <a:lumMod val="75000"/>
                      </a:schemeClr>
                    </a:solidFill>
                    <a:ln>
                      <a:noFill/>
                    </a:ln>
                    <a:effectLst/>
                  </c15:spPr>
                  <c15:invertIfNegative val="0"/>
                  <c15:bubble3D val="0"/>
                </c15:categoryFilterException>
              </c15:categoryFilterExceptions>
            </c:ext>
            <c:ext xmlns:c16="http://schemas.microsoft.com/office/drawing/2014/chart" uri="{C3380CC4-5D6E-409C-BE32-E72D297353CC}">
              <c16:uniqueId val="{00000044-D528-4586-9D0A-F5FB8E449A4C}"/>
            </c:ext>
          </c:extLst>
        </c:ser>
        <c:dLbls>
          <c:showLegendKey val="0"/>
          <c:showVal val="0"/>
          <c:showCatName val="0"/>
          <c:showSerName val="0"/>
          <c:showPercent val="0"/>
          <c:showBubbleSize val="0"/>
        </c:dLbls>
        <c:gapWidth val="30"/>
        <c:overlap val="-27"/>
        <c:axId val="693976504"/>
        <c:axId val="693971584"/>
      </c:barChart>
      <c:dateAx>
        <c:axId val="693976504"/>
        <c:scaling>
          <c:orientation val="minMax"/>
        </c:scaling>
        <c:delete val="0"/>
        <c:axPos val="b"/>
        <c:numFmt formatCode="[$]dd/mm;@" c16r2:formatcode2="[$-en-NL,1]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693971584"/>
        <c:crosses val="autoZero"/>
        <c:auto val="1"/>
        <c:lblOffset val="100"/>
        <c:baseTimeUnit val="days"/>
        <c:majorUnit val="14"/>
        <c:majorTimeUnit val="days"/>
      </c:dateAx>
      <c:valAx>
        <c:axId val="693971584"/>
        <c:scaling>
          <c:orientation val="minMax"/>
          <c:min val="-1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NL"/>
          </a:p>
        </c:txPr>
        <c:crossAx val="693976504"/>
        <c:crosses val="autoZero"/>
        <c:crossBetween val="between"/>
        <c:maj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Cases</a:t>
            </a:r>
            <a:r>
              <a:rPr lang="nl-NL" sz="2000" b="1" i="0" u="none" kern="1200" spc="100" baseline="0">
                <a:ln>
                  <a:noFill/>
                </a:ln>
                <a:solidFill>
                  <a:schemeClr val="bg2">
                    <a:lumMod val="50000"/>
                  </a:schemeClr>
                </a:solidFill>
                <a:effectLst/>
              </a:rPr>
              <a:t> in The Netherlands</a:t>
            </a:r>
            <a:br>
              <a:rPr lang="nl-NL" sz="2000" b="1" i="0" u="none" kern="1200" spc="100" baseline="0">
                <a:ln>
                  <a:noFill/>
                </a:ln>
                <a:solidFill>
                  <a:schemeClr val="bg2">
                    <a:lumMod val="50000"/>
                  </a:schemeClr>
                </a:solidFill>
                <a:effectLst/>
              </a:rPr>
            </a:br>
            <a:r>
              <a:rPr lang="nl-NL" sz="2000" b="1" i="0" u="none" kern="1200" spc="100" baseline="0">
                <a:ln>
                  <a:noFill/>
                </a:ln>
                <a:solidFill>
                  <a:schemeClr val="bg2">
                    <a:lumMod val="50000"/>
                  </a:schemeClr>
                </a:solidFill>
                <a:effectLst/>
              </a:rPr>
              <a:t>no corrections by date and/status</a:t>
            </a:r>
            <a:endParaRPr lang="en-NL" sz="2000" b="0">
              <a:effectLst/>
            </a:endParaRPr>
          </a:p>
        </c:rich>
      </c:tx>
      <c:layout>
        <c:manualLayout>
          <c:xMode val="edge"/>
          <c:yMode val="edge"/>
          <c:x val="0.18529791666666667"/>
          <c:y val="5.142861111111111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9865652777777774"/>
        </c:manualLayout>
      </c:layout>
      <c:barChart>
        <c:barDir val="col"/>
        <c:grouping val="stacked"/>
        <c:varyColors val="0"/>
        <c:ser>
          <c:idx val="0"/>
          <c:order val="1"/>
          <c:tx>
            <c:strRef>
              <c:f>'Official - RIVM (2)'!$H$3</c:f>
              <c:strCache>
                <c:ptCount val="1"/>
                <c:pt idx="0">
                  <c:v> Reported before this week</c:v>
                </c:pt>
              </c:strCache>
            </c:strRef>
          </c:tx>
          <c:spPr>
            <a:solidFill>
              <a:schemeClr val="accent1"/>
            </a:solidFill>
            <a:ln>
              <a:noFill/>
            </a:ln>
            <a:effectLst/>
          </c:spPr>
          <c:invertIfNegative val="0"/>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(2)'!$F$129:$F$200</c15:sqref>
                  </c15:fullRef>
                </c:ext>
              </c:extLst>
              <c:f>'Official - RIVM (2)'!$F$129:$F$197</c:f>
              <c:numCache>
                <c:formatCode>#,##0</c:formatCode>
                <c:ptCount val="69"/>
                <c:pt idx="0">
                  <c:v>62</c:v>
                </c:pt>
                <c:pt idx="1">
                  <c:v>77</c:v>
                </c:pt>
                <c:pt idx="2">
                  <c:v>75</c:v>
                </c:pt>
                <c:pt idx="3">
                  <c:v>61</c:v>
                </c:pt>
                <c:pt idx="4">
                  <c:v>73</c:v>
                </c:pt>
                <c:pt idx="5">
                  <c:v>36</c:v>
                </c:pt>
                <c:pt idx="6">
                  <c:v>37</c:v>
                </c:pt>
                <c:pt idx="7">
                  <c:v>52</c:v>
                </c:pt>
                <c:pt idx="8">
                  <c:v>52</c:v>
                </c:pt>
                <c:pt idx="9">
                  <c:v>42</c:v>
                </c:pt>
                <c:pt idx="10">
                  <c:v>81</c:v>
                </c:pt>
                <c:pt idx="11">
                  <c:v>101</c:v>
                </c:pt>
                <c:pt idx="12">
                  <c:v>71</c:v>
                </c:pt>
                <c:pt idx="13">
                  <c:v>53</c:v>
                </c:pt>
                <c:pt idx="14">
                  <c:v>106</c:v>
                </c:pt>
                <c:pt idx="15">
                  <c:v>99</c:v>
                </c:pt>
                <c:pt idx="16">
                  <c:v>103</c:v>
                </c:pt>
                <c:pt idx="17">
                  <c:v>127</c:v>
                </c:pt>
                <c:pt idx="18">
                  <c:v>144</c:v>
                </c:pt>
                <c:pt idx="19">
                  <c:v>185</c:v>
                </c:pt>
                <c:pt idx="20">
                  <c:v>163</c:v>
                </c:pt>
                <c:pt idx="21">
                  <c:v>168</c:v>
                </c:pt>
                <c:pt idx="22">
                  <c:v>163</c:v>
                </c:pt>
                <c:pt idx="23">
                  <c:v>191</c:v>
                </c:pt>
                <c:pt idx="24">
                  <c:v>137</c:v>
                </c:pt>
                <c:pt idx="25">
                  <c:v>214</c:v>
                </c:pt>
                <c:pt idx="26">
                  <c:v>205</c:v>
                </c:pt>
                <c:pt idx="27">
                  <c:v>223</c:v>
                </c:pt>
                <c:pt idx="28">
                  <c:v>247</c:v>
                </c:pt>
                <c:pt idx="29">
                  <c:v>342</c:v>
                </c:pt>
                <c:pt idx="30">
                  <c:v>338</c:v>
                </c:pt>
                <c:pt idx="31">
                  <c:v>431</c:v>
                </c:pt>
                <c:pt idx="32">
                  <c:v>366</c:v>
                </c:pt>
                <c:pt idx="33">
                  <c:v>372</c:v>
                </c:pt>
                <c:pt idx="34">
                  <c:v>485</c:v>
                </c:pt>
                <c:pt idx="35">
                  <c:v>426</c:v>
                </c:pt>
                <c:pt idx="36">
                  <c:v>601</c:v>
                </c:pt>
                <c:pt idx="37">
                  <c:v>519</c:v>
                </c:pt>
                <c:pt idx="38">
                  <c:v>486</c:v>
                </c:pt>
                <c:pt idx="39">
                  <c:v>577</c:v>
                </c:pt>
                <c:pt idx="40">
                  <c:v>630</c:v>
                </c:pt>
                <c:pt idx="41">
                  <c:v>779</c:v>
                </c:pt>
                <c:pt idx="42">
                  <c:v>654</c:v>
                </c:pt>
                <c:pt idx="43">
                  <c:v>577</c:v>
                </c:pt>
                <c:pt idx="44">
                  <c:v>636</c:v>
                </c:pt>
                <c:pt idx="45">
                  <c:v>655</c:v>
                </c:pt>
                <c:pt idx="46">
                  <c:v>507</c:v>
                </c:pt>
                <c:pt idx="47">
                  <c:v>482</c:v>
                </c:pt>
                <c:pt idx="48">
                  <c:v>489</c:v>
                </c:pt>
                <c:pt idx="49">
                  <c:v>552</c:v>
                </c:pt>
                <c:pt idx="50">
                  <c:v>529</c:v>
                </c:pt>
                <c:pt idx="51">
                  <c:v>535</c:v>
                </c:pt>
                <c:pt idx="52">
                  <c:v>508</c:v>
                </c:pt>
                <c:pt idx="53">
                  <c:v>457</c:v>
                </c:pt>
                <c:pt idx="54">
                  <c:v>574</c:v>
                </c:pt>
                <c:pt idx="55">
                  <c:v>415</c:v>
                </c:pt>
                <c:pt idx="56">
                  <c:v>571</c:v>
                </c:pt>
                <c:pt idx="57">
                  <c:v>510</c:v>
                </c:pt>
                <c:pt idx="58">
                  <c:v>507</c:v>
                </c:pt>
                <c:pt idx="59">
                  <c:v>501</c:v>
                </c:pt>
                <c:pt idx="60">
                  <c:v>508</c:v>
                </c:pt>
                <c:pt idx="61">
                  <c:v>527</c:v>
                </c:pt>
                <c:pt idx="62">
                  <c:v>462</c:v>
                </c:pt>
                <c:pt idx="63">
                  <c:v>734</c:v>
                </c:pt>
                <c:pt idx="64">
                  <c:v>601</c:v>
                </c:pt>
                <c:pt idx="65">
                  <c:v>744</c:v>
                </c:pt>
                <c:pt idx="66">
                  <c:v>654</c:v>
                </c:pt>
                <c:pt idx="67">
                  <c:v>925</c:v>
                </c:pt>
                <c:pt idx="68">
                  <c:v>-74787</c:v>
                </c:pt>
              </c:numCache>
            </c:numRef>
          </c:val>
          <c:extLst>
            <c:ext xmlns:c16="http://schemas.microsoft.com/office/drawing/2014/chart" uri="{C3380CC4-5D6E-409C-BE32-E72D297353CC}">
              <c16:uniqueId val="{00000026-BA75-44B7-BDCB-C980CB9B5353}"/>
            </c:ext>
          </c:extLst>
        </c:ser>
        <c:dLbls>
          <c:showLegendKey val="0"/>
          <c:showVal val="0"/>
          <c:showCatName val="0"/>
          <c:showSerName val="0"/>
          <c:showPercent val="0"/>
          <c:showBubbleSize val="0"/>
        </c:dLbls>
        <c:gapWidth val="40"/>
        <c:overlap val="100"/>
        <c:axId val="596545392"/>
        <c:axId val="596544408"/>
        <c:extLst>
          <c:ext xmlns:c15="http://schemas.microsoft.com/office/drawing/2012/chart" uri="{02D57815-91ED-43cb-92C2-25804820EDAC}">
            <c15:filteredBarSeries>
              <c15:ser>
                <c:idx val="2"/>
                <c:order val="2"/>
                <c:tx>
                  <c:strRef>
                    <c:extLst>
                      <c:ext uri="{02D57815-91ED-43cb-92C2-25804820EDAC}">
                        <c15:formulaRef>
                          <c15:sqref>'Official - RIVM (2)'!$G$3</c15:sqref>
                        </c15:formulaRef>
                      </c:ext>
                    </c:extLst>
                    <c:strCache>
                      <c:ptCount val="1"/>
                      <c:pt idx="0">
                        <c:v> Added this week</c:v>
                      </c:pt>
                    </c:strCache>
                  </c:strRef>
                </c:tx>
                <c:spPr>
                  <a:solidFill>
                    <a:schemeClr val="accent1">
                      <a:lumMod val="75000"/>
                    </a:schemeClr>
                  </a:solidFill>
                  <a:ln>
                    <a:noFill/>
                  </a:ln>
                  <a:effectLst/>
                </c:spPr>
                <c:invertIfNegative val="0"/>
                <c:val>
                  <c:numRef>
                    <c:extLst>
                      <c:ext uri="{02D57815-91ED-43cb-92C2-25804820EDAC}">
                        <c15:fullRef>
                          <c15:sqref>'Official - RIVM (2)'!$AX$129:$AX$200</c15:sqref>
                        </c15:fullRef>
                        <c15:formulaRef>
                          <c15:sqref>'Official - RIVM (2)'!$AX$129:$AX$197</c15:sqref>
                        </c15:formulaRef>
                      </c:ext>
                    </c:extLst>
                    <c:numCache>
                      <c:formatCode>General</c:formatCode>
                      <c:ptCount val="69"/>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numCache>
                  </c:numRef>
                </c:val>
                <c:extLst>
                  <c:ext xmlns:c16="http://schemas.microsoft.com/office/drawing/2014/chart" uri="{C3380CC4-5D6E-409C-BE32-E72D297353CC}">
                    <c16:uniqueId val="{00000027-BA75-44B7-BDCB-C980CB9B535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'Official - RIVM (2)'!$AY$128</c15:sqref>
                        </c15:formulaRef>
                      </c:ext>
                    </c:extLst>
                    <c:strCache>
                      <c:ptCount val="1"/>
                      <c:pt idx="0">
                        <c:v>Subtracted today</c:v>
                      </c:pt>
                    </c:strCache>
                  </c:strRef>
                </c:tx>
                <c:spPr>
                  <a:solidFill>
                    <a:srgbClr val="AA0E0E"/>
                  </a:solidFill>
                  <a:ln>
                    <a:noFill/>
                  </a:ln>
                  <a:effectLst/>
                </c:spPr>
                <c:invertIfNegative val="0"/>
                <c:val>
                  <c:numRef>
                    <c:extLst>
                      <c:ext xmlns:c15="http://schemas.microsoft.com/office/drawing/2012/chart" uri="{02D57815-91ED-43cb-92C2-25804820EDAC}">
                        <c15:fullRef>
                          <c15:sqref>'Official - RIVM (2)'!$AY$129:$AY$200</c15:sqref>
                        </c15:fullRef>
                        <c15:formulaRef>
                          <c15:sqref>'Official - RIVM (2)'!$AY$129:$AY$197</c15:sqref>
                        </c15:formulaRef>
                      </c:ext>
                    </c:extLst>
                    <c:numCache>
                      <c:formatCode>General</c:formatCode>
                      <c:ptCount val="69"/>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numCache>
                  </c:numRef>
                </c:val>
                <c:extLst xmlns:c15="http://schemas.microsoft.com/office/drawing/2012/chart">
                  <c:ext xmlns:c16="http://schemas.microsoft.com/office/drawing/2014/chart" uri="{C3380CC4-5D6E-409C-BE32-E72D297353CC}">
                    <c16:uniqueId val="{00000028-BA75-44B7-BDCB-C980CB9B5353}"/>
                  </c:ext>
                </c:extLst>
              </c15:ser>
            </c15:filteredBarSeries>
          </c:ext>
        </c:extLst>
      </c:barChart>
      <c:lineChart>
        <c:grouping val="standard"/>
        <c:varyColors val="0"/>
        <c:ser>
          <c:idx val="1"/>
          <c:order val="0"/>
          <c:tx>
            <c:strRef>
              <c:f>'Official - RIVM (2)'!$L$3</c:f>
              <c:strCache>
                <c:ptCount val="1"/>
                <c:pt idx="0">
                  <c:v> 7 day moving average</c:v>
                </c:pt>
              </c:strCache>
            </c:strRef>
          </c:tx>
          <c:spPr>
            <a:ln w="60325" cap="rnd">
              <a:solidFill>
                <a:schemeClr val="tx2"/>
              </a:solidFill>
              <a:round/>
            </a:ln>
            <a:effectLst/>
          </c:spPr>
          <c:marker>
            <c:symbol val="none"/>
          </c:marker>
          <c:cat>
            <c:numRef>
              <c:extLst>
                <c:ext xmlns:c15="http://schemas.microsoft.com/office/drawing/2012/chart" uri="{02D57815-91ED-43cb-92C2-25804820EDAC}">
                  <c15:fullRef>
                    <c15:sqref>'Official - RIVM (2)'!$C$129:$C$200</c15:sqref>
                  </c15:fullRef>
                </c:ext>
              </c:extLst>
              <c:f>'Official - RIVM (2)'!$C$129:$C$197</c:f>
              <c:numCache>
                <c:formatCode>m/d/yyyy</c:formatCode>
                <c:ptCount val="69"/>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 (2)'!$BP$129:$BP$196</c15:sqref>
                  </c15:fullRef>
                </c:ext>
              </c:extLst>
              <c:f>'Official - RIVM (2)'!$BP$129:$BP$196</c:f>
              <c:numCache>
                <c:formatCode>General</c:formatCode>
                <c:ptCount val="68"/>
                <c:pt idx="0">
                  <c:v>75.857142857142861</c:v>
                </c:pt>
                <c:pt idx="1">
                  <c:v>71.142857142857139</c:v>
                </c:pt>
                <c:pt idx="2">
                  <c:v>68.857142857142861</c:v>
                </c:pt>
                <c:pt idx="3">
                  <c:v>67.714285714285708</c:v>
                </c:pt>
                <c:pt idx="4">
                  <c:v>67.714285714285708</c:v>
                </c:pt>
                <c:pt idx="5">
                  <c:v>62</c:v>
                </c:pt>
                <c:pt idx="6">
                  <c:v>60.142857142857146</c:v>
                </c:pt>
                <c:pt idx="7">
                  <c:v>58.714285714285715</c:v>
                </c:pt>
                <c:pt idx="8">
                  <c:v>55.142857142857146</c:v>
                </c:pt>
                <c:pt idx="9">
                  <c:v>50.428571428571431</c:v>
                </c:pt>
                <c:pt idx="10">
                  <c:v>53.285714285714285</c:v>
                </c:pt>
                <c:pt idx="11">
                  <c:v>57.285714285714285</c:v>
                </c:pt>
                <c:pt idx="12">
                  <c:v>62.285714285714285</c:v>
                </c:pt>
                <c:pt idx="13">
                  <c:v>64.571428571428569</c:v>
                </c:pt>
                <c:pt idx="14">
                  <c:v>72.285714285714292</c:v>
                </c:pt>
                <c:pt idx="15">
                  <c:v>79</c:v>
                </c:pt>
                <c:pt idx="16">
                  <c:v>87.714285714285708</c:v>
                </c:pt>
                <c:pt idx="17">
                  <c:v>94.285714285714292</c:v>
                </c:pt>
                <c:pt idx="18">
                  <c:v>100.42857142857143</c:v>
                </c:pt>
                <c:pt idx="19">
                  <c:v>116.71428571428571</c:v>
                </c:pt>
                <c:pt idx="20">
                  <c:v>132.42857142857142</c:v>
                </c:pt>
                <c:pt idx="21">
                  <c:v>141.28571428571428</c:v>
                </c:pt>
                <c:pt idx="22">
                  <c:v>150.42857142857142</c:v>
                </c:pt>
                <c:pt idx="23">
                  <c:v>163</c:v>
                </c:pt>
                <c:pt idx="24">
                  <c:v>164.42857142857142</c:v>
                </c:pt>
                <c:pt idx="25">
                  <c:v>174.42857142857142</c:v>
                </c:pt>
                <c:pt idx="26">
                  <c:v>177.28571428571428</c:v>
                </c:pt>
                <c:pt idx="27">
                  <c:v>185.85714285714286</c:v>
                </c:pt>
                <c:pt idx="28">
                  <c:v>197.14285714285714</c:v>
                </c:pt>
                <c:pt idx="29">
                  <c:v>222.71428571428572</c:v>
                </c:pt>
                <c:pt idx="30">
                  <c:v>243.71428571428572</c:v>
                </c:pt>
                <c:pt idx="31">
                  <c:v>285.71428571428572</c:v>
                </c:pt>
                <c:pt idx="32">
                  <c:v>307.42857142857144</c:v>
                </c:pt>
                <c:pt idx="33">
                  <c:v>331.28571428571428</c:v>
                </c:pt>
                <c:pt idx="34">
                  <c:v>368.71428571428572</c:v>
                </c:pt>
                <c:pt idx="35">
                  <c:v>394.28571428571428</c:v>
                </c:pt>
                <c:pt idx="36">
                  <c:v>431.28571428571428</c:v>
                </c:pt>
                <c:pt idx="37">
                  <c:v>457.14285714285717</c:v>
                </c:pt>
                <c:pt idx="38">
                  <c:v>465</c:v>
                </c:pt>
                <c:pt idx="39">
                  <c:v>495.14285714285717</c:v>
                </c:pt>
                <c:pt idx="40">
                  <c:v>532</c:v>
                </c:pt>
                <c:pt idx="41">
                  <c:v>574</c:v>
                </c:pt>
                <c:pt idx="42">
                  <c:v>606.57142857142856</c:v>
                </c:pt>
                <c:pt idx="43">
                  <c:v>603.14285714285711</c:v>
                </c:pt>
                <c:pt idx="44">
                  <c:v>619.85714285714289</c:v>
                </c:pt>
                <c:pt idx="45">
                  <c:v>644</c:v>
                </c:pt>
                <c:pt idx="46">
                  <c:v>634</c:v>
                </c:pt>
                <c:pt idx="47">
                  <c:v>612.85714285714289</c:v>
                </c:pt>
                <c:pt idx="48">
                  <c:v>571.42857142857144</c:v>
                </c:pt>
                <c:pt idx="49">
                  <c:v>556.85714285714289</c:v>
                </c:pt>
                <c:pt idx="50">
                  <c:v>550</c:v>
                </c:pt>
                <c:pt idx="51">
                  <c:v>535.57142857142856</c:v>
                </c:pt>
                <c:pt idx="52">
                  <c:v>514.57142857142856</c:v>
                </c:pt>
                <c:pt idx="53">
                  <c:v>507.42857142857144</c:v>
                </c:pt>
                <c:pt idx="54">
                  <c:v>520.57142857142856</c:v>
                </c:pt>
                <c:pt idx="55">
                  <c:v>510</c:v>
                </c:pt>
                <c:pt idx="56">
                  <c:v>512.71428571428567</c:v>
                </c:pt>
                <c:pt idx="57">
                  <c:v>510</c:v>
                </c:pt>
                <c:pt idx="58">
                  <c:v>506</c:v>
                </c:pt>
                <c:pt idx="59">
                  <c:v>505</c:v>
                </c:pt>
                <c:pt idx="60">
                  <c:v>512.28571428571433</c:v>
                </c:pt>
                <c:pt idx="61">
                  <c:v>505.57142857142856</c:v>
                </c:pt>
                <c:pt idx="62">
                  <c:v>512.28571428571433</c:v>
                </c:pt>
                <c:pt idx="63">
                  <c:v>535.57142857142856</c:v>
                </c:pt>
                <c:pt idx="64">
                  <c:v>548.57142857142856</c:v>
                </c:pt>
                <c:pt idx="65">
                  <c:v>582.42857142857144</c:v>
                </c:pt>
                <c:pt idx="66">
                  <c:v>604.28571428571433</c:v>
                </c:pt>
                <c:pt idx="67">
                  <c:v>663.85714285714289</c:v>
                </c:pt>
              </c:numCache>
            </c:numRef>
          </c:val>
          <c:smooth val="0"/>
          <c:extLst>
            <c:ext xmlns:c16="http://schemas.microsoft.com/office/drawing/2014/chart" uri="{C3380CC4-5D6E-409C-BE32-E72D297353CC}">
              <c16:uniqueId val="{00000029-BA75-44B7-BDCB-C980CB9B5353}"/>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809]dd\ mm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in val="0"/>
        </c:scaling>
        <c:delete val="0"/>
        <c:axPos val="l"/>
        <c:majorGridlines>
          <c:spPr>
            <a:ln w="9525" cap="flat" cmpd="sng" algn="ctr">
              <a:solidFill>
                <a:schemeClr val="tx1">
                  <a:lumMod val="15000"/>
                  <a:lumOff val="85000"/>
                </a:schemeClr>
              </a:solidFill>
              <a:prstDash val="lgDash"/>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00"/>
        <c:minorUnit val="100"/>
      </c:valAx>
      <c:spPr>
        <a:noFill/>
        <a:ln w="25400">
          <a:noFill/>
        </a:ln>
        <a:effectLst/>
      </c:spPr>
    </c:plotArea>
    <c:legend>
      <c:legendPos val="t"/>
      <c:legendEntry>
        <c:idx val="0"/>
        <c:delete val="1"/>
      </c:legendEntry>
      <c:layout>
        <c:manualLayout>
          <c:xMode val="edge"/>
          <c:yMode val="edge"/>
          <c:x val="6.0908264046782186E-2"/>
          <c:y val="0.17121194444444449"/>
          <c:w val="0.34084722222222225"/>
          <c:h val="0.1039265277777777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Cases</a:t>
            </a:r>
            <a:r>
              <a:rPr lang="nl-NL" sz="2000" b="1" i="0" u="none" kern="1200" spc="100" baseline="0">
                <a:ln>
                  <a:noFill/>
                </a:ln>
                <a:solidFill>
                  <a:schemeClr val="bg2">
                    <a:lumMod val="50000"/>
                  </a:schemeClr>
                </a:solidFill>
                <a:effectLst/>
              </a:rPr>
              <a:t> in The Netherlands</a:t>
            </a:r>
            <a:br>
              <a:rPr lang="nl-NL" sz="2000" b="1" i="0" u="none" kern="1200" spc="100" baseline="0">
                <a:ln>
                  <a:noFill/>
                </a:ln>
                <a:solidFill>
                  <a:schemeClr val="bg2">
                    <a:lumMod val="50000"/>
                  </a:schemeClr>
                </a:solidFill>
                <a:effectLst/>
              </a:rPr>
            </a:br>
            <a:r>
              <a:rPr lang="nl-NL" sz="2000" b="1" i="0" u="none" kern="1200" spc="100" baseline="0">
                <a:ln>
                  <a:noFill/>
                </a:ln>
                <a:solidFill>
                  <a:schemeClr val="bg2">
                    <a:lumMod val="50000"/>
                  </a:schemeClr>
                </a:solidFill>
                <a:effectLst/>
              </a:rPr>
              <a:t>no corrections by date and/status</a:t>
            </a:r>
            <a:endParaRPr lang="en-NL" sz="2000" b="0">
              <a:effectLst/>
            </a:endParaRPr>
          </a:p>
        </c:rich>
      </c:tx>
      <c:layout>
        <c:manualLayout>
          <c:xMode val="edge"/>
          <c:yMode val="edge"/>
          <c:x val="0.23489672948816656"/>
          <c:y val="4.613694444444444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9865652777777774"/>
        </c:manualLayout>
      </c:layout>
      <c:barChart>
        <c:barDir val="col"/>
        <c:grouping val="stacked"/>
        <c:varyColors val="0"/>
        <c:ser>
          <c:idx val="0"/>
          <c:order val="1"/>
          <c:tx>
            <c:strRef>
              <c:f>'Official - RIVM (2)'!$F$3</c:f>
              <c:strCache>
                <c:ptCount val="1"/>
                <c:pt idx="0">
                  <c:v>New Cases</c:v>
                </c:pt>
              </c:strCache>
            </c:strRef>
          </c:tx>
          <c:spPr>
            <a:solidFill>
              <a:schemeClr val="accent1"/>
            </a:solidFill>
            <a:ln>
              <a:noFill/>
            </a:ln>
            <a:effectLst/>
          </c:spPr>
          <c:invertIfNegative val="0"/>
          <c:cat>
            <c:strLit>
              <c:ptCount val="193"/>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18/08/2020</c:v>
              </c:pt>
              <c:pt idx="174">
                <c:v>19/08/2020</c:v>
              </c:pt>
              <c:pt idx="175">
                <c:v>20/08/2020</c:v>
              </c:pt>
              <c:pt idx="176">
                <c:v>21/08/2020</c:v>
              </c:pt>
              <c:pt idx="177">
                <c:v>22/08/2020</c:v>
              </c:pt>
              <c:pt idx="178">
                <c:v>23/08/2020</c:v>
              </c:pt>
              <c:pt idx="179">
                <c:v>24/08/2020</c:v>
              </c:pt>
              <c:pt idx="180">
                <c:v>25/08/2020</c:v>
              </c:pt>
              <c:pt idx="181">
                <c:v>26/08/2020</c:v>
              </c:pt>
              <c:pt idx="182">
                <c:v>27/08/2020</c:v>
              </c:pt>
              <c:pt idx="183">
                <c:v>28/08/2020</c:v>
              </c:pt>
              <c:pt idx="184">
                <c:v>29/08/2020</c:v>
              </c:pt>
              <c:pt idx="185">
                <c:v>30/08/2020</c:v>
              </c:pt>
              <c:pt idx="186">
                <c:v>31/08/2020</c:v>
              </c:pt>
              <c:pt idx="187">
                <c:v>01/09/2020</c:v>
              </c:pt>
              <c:pt idx="188">
                <c:v>02/09/2020</c:v>
              </c:pt>
              <c:pt idx="189">
                <c:v>03/09/2020</c:v>
              </c:pt>
              <c:pt idx="190">
                <c:v>04/09/2020</c:v>
              </c:pt>
              <c:pt idx="191">
                <c:v>05/09/2020</c:v>
              </c:pt>
              <c:pt idx="192">
                <c:v>06/09/2020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(2)'!$F$4:$F$200</c15:sqref>
                  </c15:fullRef>
                </c:ext>
              </c:extLst>
              <c:f>'Official - RIVM (2)'!$F$4:$F$196</c:f>
              <c:numCache>
                <c:formatCode>#,##0</c:formatCode>
                <c:ptCount val="193"/>
                <c:pt idx="0">
                  <c:v>1</c:v>
                </c:pt>
                <c:pt idx="1">
                  <c:v>1</c:v>
                </c:pt>
                <c:pt idx="2">
                  <c:v>4</c:v>
                </c:pt>
                <c:pt idx="3">
                  <c:v>3</c:v>
                </c:pt>
                <c:pt idx="4">
                  <c:v>8</c:v>
                </c:pt>
                <c:pt idx="5">
                  <c:v>6</c:v>
                </c:pt>
                <c:pt idx="6">
                  <c:v>15</c:v>
                </c:pt>
                <c:pt idx="7">
                  <c:v>44</c:v>
                </c:pt>
                <c:pt idx="8">
                  <c:v>46</c:v>
                </c:pt>
                <c:pt idx="9">
                  <c:v>60</c:v>
                </c:pt>
                <c:pt idx="10">
                  <c:v>77</c:v>
                </c:pt>
                <c:pt idx="11">
                  <c:v>56</c:v>
                </c:pt>
                <c:pt idx="12">
                  <c:v>61</c:v>
                </c:pt>
                <c:pt idx="13">
                  <c:v>121</c:v>
                </c:pt>
                <c:pt idx="14">
                  <c:v>111</c:v>
                </c:pt>
                <c:pt idx="15">
                  <c:v>190</c:v>
                </c:pt>
                <c:pt idx="16">
                  <c:v>155</c:v>
                </c:pt>
                <c:pt idx="17">
                  <c:v>176</c:v>
                </c:pt>
                <c:pt idx="18">
                  <c:v>278</c:v>
                </c:pt>
                <c:pt idx="19">
                  <c:v>292</c:v>
                </c:pt>
                <c:pt idx="20">
                  <c:v>346</c:v>
                </c:pt>
                <c:pt idx="21">
                  <c:v>409</c:v>
                </c:pt>
                <c:pt idx="22">
                  <c:v>534</c:v>
                </c:pt>
                <c:pt idx="23">
                  <c:v>637</c:v>
                </c:pt>
                <c:pt idx="24">
                  <c:v>573</c:v>
                </c:pt>
                <c:pt idx="25">
                  <c:v>545</c:v>
                </c:pt>
                <c:pt idx="26">
                  <c:v>811</c:v>
                </c:pt>
                <c:pt idx="27">
                  <c:v>852</c:v>
                </c:pt>
                <c:pt idx="28">
                  <c:v>1019</c:v>
                </c:pt>
                <c:pt idx="29">
                  <c:v>1172</c:v>
                </c:pt>
                <c:pt idx="30">
                  <c:v>1159</c:v>
                </c:pt>
                <c:pt idx="31">
                  <c:v>1104</c:v>
                </c:pt>
                <c:pt idx="32">
                  <c:v>884</c:v>
                </c:pt>
                <c:pt idx="33">
                  <c:v>845</c:v>
                </c:pt>
                <c:pt idx="34">
                  <c:v>1019</c:v>
                </c:pt>
                <c:pt idx="35">
                  <c:v>1083</c:v>
                </c:pt>
                <c:pt idx="36">
                  <c:v>1026</c:v>
                </c:pt>
                <c:pt idx="37">
                  <c:v>904</c:v>
                </c:pt>
                <c:pt idx="38">
                  <c:v>1224</c:v>
                </c:pt>
                <c:pt idx="39">
                  <c:v>952</c:v>
                </c:pt>
                <c:pt idx="40">
                  <c:v>777</c:v>
                </c:pt>
                <c:pt idx="41">
                  <c:v>969</c:v>
                </c:pt>
                <c:pt idx="42">
                  <c:v>1213</c:v>
                </c:pt>
                <c:pt idx="43">
                  <c:v>1335</c:v>
                </c:pt>
                <c:pt idx="44">
                  <c:v>1316</c:v>
                </c:pt>
                <c:pt idx="45">
                  <c:v>1188</c:v>
                </c:pt>
                <c:pt idx="46">
                  <c:v>964</c:v>
                </c:pt>
                <c:pt idx="47">
                  <c:v>868</c:v>
                </c:pt>
                <c:pt idx="48">
                  <c:v>734</c:v>
                </c:pt>
                <c:pt idx="49">
                  <c:v>1061</c:v>
                </c:pt>
                <c:pt idx="50">
                  <c:v>1235</c:v>
                </c:pt>
                <c:pt idx="51">
                  <c:v>1140</c:v>
                </c:pt>
                <c:pt idx="52">
                  <c:v>1066</c:v>
                </c:pt>
                <c:pt idx="53">
                  <c:v>750</c:v>
                </c:pt>
                <c:pt idx="54">
                  <c:v>729</c:v>
                </c:pt>
                <c:pt idx="55">
                  <c:v>708</c:v>
                </c:pt>
                <c:pt idx="56">
                  <c:v>887</c:v>
                </c:pt>
                <c:pt idx="57">
                  <c:v>806</c:v>
                </c:pt>
                <c:pt idx="58">
                  <c:v>655</c:v>
                </c:pt>
                <c:pt idx="59">
                  <c:v>655</c:v>
                </c:pt>
                <c:pt idx="60">
                  <c:v>400</c:v>
                </c:pt>
                <c:pt idx="61">
                  <c:v>171</c:v>
                </c:pt>
                <c:pt idx="62">
                  <c:v>386</c:v>
                </c:pt>
                <c:pt idx="63">
                  <c:v>514</c:v>
                </c:pt>
                <c:pt idx="64">
                  <c:v>475</c:v>
                </c:pt>
                <c:pt idx="65">
                  <c:v>445</c:v>
                </c:pt>
                <c:pt idx="66">
                  <c:v>355</c:v>
                </c:pt>
                <c:pt idx="67">
                  <c:v>199</c:v>
                </c:pt>
                <c:pt idx="68">
                  <c:v>317</c:v>
                </c:pt>
                <c:pt idx="69">
                  <c:v>232</c:v>
                </c:pt>
                <c:pt idx="70">
                  <c:v>455</c:v>
                </c:pt>
                <c:pt idx="71">
                  <c:v>319</c:v>
                </c:pt>
                <c:pt idx="72">
                  <c:v>289</c:v>
                </c:pt>
                <c:pt idx="73">
                  <c:v>245</c:v>
                </c:pt>
                <c:pt idx="74">
                  <c:v>161</c:v>
                </c:pt>
                <c:pt idx="75">
                  <c:v>196</c:v>
                </c:pt>
                <c:pt idx="76">
                  <c:v>227</c:v>
                </c:pt>
                <c:pt idx="77">
                  <c:v>270</c:v>
                </c:pt>
                <c:pt idx="78">
                  <c:v>200</c:v>
                </c:pt>
                <c:pt idx="79">
                  <c:v>189</c:v>
                </c:pt>
                <c:pt idx="80">
                  <c:v>125</c:v>
                </c:pt>
                <c:pt idx="81">
                  <c:v>146</c:v>
                </c:pt>
                <c:pt idx="82">
                  <c:v>108</c:v>
                </c:pt>
                <c:pt idx="83">
                  <c:v>198</c:v>
                </c:pt>
                <c:pt idx="84">
                  <c:v>253</c:v>
                </c:pt>
                <c:pt idx="85">
                  <c:v>188</c:v>
                </c:pt>
                <c:pt idx="86">
                  <c:v>176</c:v>
                </c:pt>
                <c:pt idx="87">
                  <c:v>172</c:v>
                </c:pt>
                <c:pt idx="88">
                  <c:v>209</c:v>
                </c:pt>
                <c:pt idx="89">
                  <c:v>133</c:v>
                </c:pt>
                <c:pt idx="90">
                  <c:v>190</c:v>
                </c:pt>
                <c:pt idx="91">
                  <c:v>182</c:v>
                </c:pt>
                <c:pt idx="92">
                  <c:v>176</c:v>
                </c:pt>
                <c:pt idx="93">
                  <c:v>131</c:v>
                </c:pt>
                <c:pt idx="94">
                  <c:v>185</c:v>
                </c:pt>
                <c:pt idx="95">
                  <c:v>103</c:v>
                </c:pt>
                <c:pt idx="96">
                  <c:v>102</c:v>
                </c:pt>
                <c:pt idx="97">
                  <c:v>86</c:v>
                </c:pt>
                <c:pt idx="98">
                  <c:v>209</c:v>
                </c:pt>
                <c:pt idx="99">
                  <c:v>210</c:v>
                </c:pt>
                <c:pt idx="100">
                  <c:v>183</c:v>
                </c:pt>
                <c:pt idx="101">
                  <c:v>239</c:v>
                </c:pt>
                <c:pt idx="102">
                  <c:v>165</c:v>
                </c:pt>
                <c:pt idx="103">
                  <c:v>164</c:v>
                </c:pt>
                <c:pt idx="104">
                  <c:v>184</c:v>
                </c:pt>
                <c:pt idx="105">
                  <c:v>164</c:v>
                </c:pt>
                <c:pt idx="106">
                  <c:v>210</c:v>
                </c:pt>
                <c:pt idx="107">
                  <c:v>179</c:v>
                </c:pt>
                <c:pt idx="108">
                  <c:v>143</c:v>
                </c:pt>
                <c:pt idx="109">
                  <c:v>165</c:v>
                </c:pt>
                <c:pt idx="110">
                  <c:v>139</c:v>
                </c:pt>
                <c:pt idx="111">
                  <c:v>117</c:v>
                </c:pt>
                <c:pt idx="112">
                  <c:v>115</c:v>
                </c:pt>
                <c:pt idx="113">
                  <c:v>107</c:v>
                </c:pt>
                <c:pt idx="114">
                  <c:v>76</c:v>
                </c:pt>
                <c:pt idx="115">
                  <c:v>91</c:v>
                </c:pt>
                <c:pt idx="116">
                  <c:v>65</c:v>
                </c:pt>
                <c:pt idx="117">
                  <c:v>64</c:v>
                </c:pt>
                <c:pt idx="118">
                  <c:v>82</c:v>
                </c:pt>
                <c:pt idx="119">
                  <c:v>110</c:v>
                </c:pt>
                <c:pt idx="120">
                  <c:v>91</c:v>
                </c:pt>
                <c:pt idx="121">
                  <c:v>69</c:v>
                </c:pt>
                <c:pt idx="122">
                  <c:v>73</c:v>
                </c:pt>
                <c:pt idx="123">
                  <c:v>76</c:v>
                </c:pt>
                <c:pt idx="124">
                  <c:v>50</c:v>
                </c:pt>
                <c:pt idx="125">
                  <c:v>62</c:v>
                </c:pt>
                <c:pt idx="126">
                  <c:v>77</c:v>
                </c:pt>
                <c:pt idx="127">
                  <c:v>75</c:v>
                </c:pt>
                <c:pt idx="128">
                  <c:v>61</c:v>
                </c:pt>
                <c:pt idx="129">
                  <c:v>73</c:v>
                </c:pt>
                <c:pt idx="130">
                  <c:v>36</c:v>
                </c:pt>
                <c:pt idx="131">
                  <c:v>37</c:v>
                </c:pt>
                <c:pt idx="132">
                  <c:v>52</c:v>
                </c:pt>
                <c:pt idx="133">
                  <c:v>52</c:v>
                </c:pt>
                <c:pt idx="134">
                  <c:v>42</c:v>
                </c:pt>
                <c:pt idx="135">
                  <c:v>81</c:v>
                </c:pt>
                <c:pt idx="136">
                  <c:v>101</c:v>
                </c:pt>
                <c:pt idx="137">
                  <c:v>71</c:v>
                </c:pt>
                <c:pt idx="138">
                  <c:v>53</c:v>
                </c:pt>
                <c:pt idx="139">
                  <c:v>106</c:v>
                </c:pt>
                <c:pt idx="140">
                  <c:v>99</c:v>
                </c:pt>
                <c:pt idx="141">
                  <c:v>103</c:v>
                </c:pt>
                <c:pt idx="142">
                  <c:v>127</c:v>
                </c:pt>
                <c:pt idx="143">
                  <c:v>144</c:v>
                </c:pt>
                <c:pt idx="144">
                  <c:v>185</c:v>
                </c:pt>
                <c:pt idx="145">
                  <c:v>163</c:v>
                </c:pt>
                <c:pt idx="146">
                  <c:v>168</c:v>
                </c:pt>
                <c:pt idx="147">
                  <c:v>163</c:v>
                </c:pt>
                <c:pt idx="148">
                  <c:v>191</c:v>
                </c:pt>
                <c:pt idx="149">
                  <c:v>137</c:v>
                </c:pt>
                <c:pt idx="150">
                  <c:v>214</c:v>
                </c:pt>
                <c:pt idx="151">
                  <c:v>205</c:v>
                </c:pt>
                <c:pt idx="152">
                  <c:v>223</c:v>
                </c:pt>
                <c:pt idx="153">
                  <c:v>247</c:v>
                </c:pt>
                <c:pt idx="154">
                  <c:v>342</c:v>
                </c:pt>
                <c:pt idx="155">
                  <c:v>338</c:v>
                </c:pt>
                <c:pt idx="156">
                  <c:v>431</c:v>
                </c:pt>
                <c:pt idx="157">
                  <c:v>366</c:v>
                </c:pt>
                <c:pt idx="158">
                  <c:v>372</c:v>
                </c:pt>
                <c:pt idx="159">
                  <c:v>485</c:v>
                </c:pt>
                <c:pt idx="160">
                  <c:v>426</c:v>
                </c:pt>
                <c:pt idx="161">
                  <c:v>601</c:v>
                </c:pt>
                <c:pt idx="162">
                  <c:v>519</c:v>
                </c:pt>
                <c:pt idx="163">
                  <c:v>486</c:v>
                </c:pt>
                <c:pt idx="164">
                  <c:v>577</c:v>
                </c:pt>
                <c:pt idx="165">
                  <c:v>630</c:v>
                </c:pt>
                <c:pt idx="166">
                  <c:v>779</c:v>
                </c:pt>
                <c:pt idx="167">
                  <c:v>654</c:v>
                </c:pt>
                <c:pt idx="168">
                  <c:v>577</c:v>
                </c:pt>
                <c:pt idx="169">
                  <c:v>636</c:v>
                </c:pt>
                <c:pt idx="170">
                  <c:v>655</c:v>
                </c:pt>
                <c:pt idx="171">
                  <c:v>507</c:v>
                </c:pt>
                <c:pt idx="172">
                  <c:v>482</c:v>
                </c:pt>
                <c:pt idx="173">
                  <c:v>489</c:v>
                </c:pt>
                <c:pt idx="174">
                  <c:v>552</c:v>
                </c:pt>
                <c:pt idx="175">
                  <c:v>529</c:v>
                </c:pt>
                <c:pt idx="176">
                  <c:v>535</c:v>
                </c:pt>
                <c:pt idx="177">
                  <c:v>508</c:v>
                </c:pt>
                <c:pt idx="178">
                  <c:v>457</c:v>
                </c:pt>
                <c:pt idx="179">
                  <c:v>574</c:v>
                </c:pt>
                <c:pt idx="180">
                  <c:v>415</c:v>
                </c:pt>
                <c:pt idx="181">
                  <c:v>571</c:v>
                </c:pt>
                <c:pt idx="182">
                  <c:v>510</c:v>
                </c:pt>
                <c:pt idx="183">
                  <c:v>507</c:v>
                </c:pt>
                <c:pt idx="184">
                  <c:v>501</c:v>
                </c:pt>
                <c:pt idx="185">
                  <c:v>508</c:v>
                </c:pt>
                <c:pt idx="186">
                  <c:v>527</c:v>
                </c:pt>
                <c:pt idx="187">
                  <c:v>462</c:v>
                </c:pt>
                <c:pt idx="188">
                  <c:v>734</c:v>
                </c:pt>
                <c:pt idx="189">
                  <c:v>601</c:v>
                </c:pt>
                <c:pt idx="190">
                  <c:v>744</c:v>
                </c:pt>
                <c:pt idx="191">
                  <c:v>654</c:v>
                </c:pt>
                <c:pt idx="192">
                  <c:v>925</c:v>
                </c:pt>
              </c:numCache>
            </c:numRef>
          </c:val>
          <c:extLst>
            <c:ext xmlns:c16="http://schemas.microsoft.com/office/drawing/2014/chart" uri="{C3380CC4-5D6E-409C-BE32-E72D297353CC}">
              <c16:uniqueId val="{00000000-B15A-4055-A690-0F68CF19E552}"/>
            </c:ext>
          </c:extLst>
        </c:ser>
        <c:dLbls>
          <c:showLegendKey val="0"/>
          <c:showVal val="0"/>
          <c:showCatName val="0"/>
          <c:showSerName val="0"/>
          <c:showPercent val="0"/>
          <c:showBubbleSize val="0"/>
        </c:dLbls>
        <c:gapWidth val="40"/>
        <c:overlap val="100"/>
        <c:axId val="596545392"/>
        <c:axId val="596544408"/>
        <c:extLst>
          <c:ext xmlns:c15="http://schemas.microsoft.com/office/drawing/2012/chart" uri="{02D57815-91ED-43cb-92C2-25804820EDAC}">
            <c15:filteredBarSeries>
              <c15:ser>
                <c:idx val="2"/>
                <c:order val="2"/>
                <c:tx>
                  <c:strRef>
                    <c:extLst>
                      <c:ext uri="{02D57815-91ED-43cb-92C2-25804820EDAC}">
                        <c15:formulaRef>
                          <c15:sqref>'Official - RIVM (2)'!$G$3</c15:sqref>
                        </c15:formulaRef>
                      </c:ext>
                    </c:extLst>
                    <c:strCache>
                      <c:ptCount val="1"/>
                      <c:pt idx="0">
                        <c:v> Added this week</c:v>
                      </c:pt>
                    </c:strCache>
                  </c:strRef>
                </c:tx>
                <c:spPr>
                  <a:solidFill>
                    <a:schemeClr val="accent1">
                      <a:lumMod val="75000"/>
                    </a:schemeClr>
                  </a:solidFill>
                  <a:ln>
                    <a:noFill/>
                  </a:ln>
                  <a:effectLst/>
                </c:spPr>
                <c:invertIfNegative val="0"/>
                <c:val>
                  <c:numRef>
                    <c:extLst>
                      <c:ext uri="{02D57815-91ED-43cb-92C2-25804820EDAC}">
                        <c15:fullRef>
                          <c15:sqref>'Official - RIVM (2)'!$AX$129:$AX$200</c15:sqref>
                        </c15:fullRef>
                        <c15:formulaRef>
                          <c15:sqref>'Official - RIVM (2)'!$AX$129:$AX$200</c15:sqref>
                        </c15:formulaRef>
                      </c:ext>
                    </c:extLst>
                    <c:numCache>
                      <c:formatCode>General</c:formatCode>
                      <c:ptCount val="72"/>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pt idx="69">
                        <c:v>0</c:v>
                      </c:pt>
                      <c:pt idx="70">
                        <c:v>0</c:v>
                      </c:pt>
                      <c:pt idx="71">
                        <c:v>0</c:v>
                      </c:pt>
                    </c:numCache>
                  </c:numRef>
                </c:val>
                <c:extLst>
                  <c:ext xmlns:c16="http://schemas.microsoft.com/office/drawing/2014/chart" uri="{C3380CC4-5D6E-409C-BE32-E72D297353CC}">
                    <c16:uniqueId val="{00000002-B15A-4055-A690-0F68CF19E552}"/>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'Official - RIVM (2)'!$AY$128</c15:sqref>
                        </c15:formulaRef>
                      </c:ext>
                    </c:extLst>
                    <c:strCache>
                      <c:ptCount val="1"/>
                      <c:pt idx="0">
                        <c:v>Subtracted today</c:v>
                      </c:pt>
                    </c:strCache>
                  </c:strRef>
                </c:tx>
                <c:spPr>
                  <a:solidFill>
                    <a:srgbClr val="AA0E0E"/>
                  </a:solidFill>
                  <a:ln>
                    <a:noFill/>
                  </a:ln>
                  <a:effectLst/>
                </c:spPr>
                <c:invertIfNegative val="0"/>
                <c:val>
                  <c:numRef>
                    <c:extLst>
                      <c:ext xmlns:c15="http://schemas.microsoft.com/office/drawing/2012/chart" uri="{02D57815-91ED-43cb-92C2-25804820EDAC}">
                        <c15:fullRef>
                          <c15:sqref>'Official - RIVM (2)'!$AY$129:$AY$200</c15:sqref>
                        </c15:fullRef>
                        <c15:formulaRef>
                          <c15:sqref>'Official - RIVM (2)'!$AY$129:$AY$200</c15:sqref>
                        </c15:formulaRef>
                      </c:ext>
                    </c:extLst>
                    <c:numCache>
                      <c:formatCode>General</c:formatCode>
                      <c:ptCount val="72"/>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pt idx="69">
                        <c:v>0</c:v>
                      </c:pt>
                      <c:pt idx="70">
                        <c:v>0</c:v>
                      </c:pt>
                      <c:pt idx="71">
                        <c:v>0</c:v>
                      </c:pt>
                    </c:numCache>
                  </c:numRef>
                </c:val>
                <c:extLst xmlns:c15="http://schemas.microsoft.com/office/drawing/2012/chart">
                  <c:ext xmlns:c16="http://schemas.microsoft.com/office/drawing/2014/chart" uri="{C3380CC4-5D6E-409C-BE32-E72D297353CC}">
                    <c16:uniqueId val="{00000003-B15A-4055-A690-0F68CF19E552}"/>
                  </c:ext>
                </c:extLst>
              </c15:ser>
            </c15:filteredBarSeries>
          </c:ext>
        </c:extLst>
      </c:barChart>
      <c:lineChart>
        <c:grouping val="standard"/>
        <c:varyColors val="0"/>
        <c:ser>
          <c:idx val="1"/>
          <c:order val="0"/>
          <c:tx>
            <c:strRef>
              <c:f>'Official - RIVM (2)'!$L$3</c:f>
              <c:strCache>
                <c:ptCount val="1"/>
                <c:pt idx="0">
                  <c:v> 7 day moving average</c:v>
                </c:pt>
              </c:strCache>
            </c:strRef>
          </c:tx>
          <c:spPr>
            <a:ln w="53975" cap="rnd">
              <a:solidFill>
                <a:schemeClr val="tx2"/>
              </a:solidFill>
              <a:round/>
            </a:ln>
            <a:effectLst/>
          </c:spPr>
          <c:marker>
            <c:symbol val="none"/>
          </c:marker>
          <c:cat>
            <c:numRef>
              <c:extLst>
                <c:ext xmlns:c15="http://schemas.microsoft.com/office/drawing/2012/chart" uri="{02D57815-91ED-43cb-92C2-25804820EDAC}">
                  <c15:fullRef>
                    <c15:sqref>'Official - RIVM (2)'!$C$4:$C$200</c15:sqref>
                  </c15:fullRef>
                </c:ext>
              </c:extLst>
              <c:f>'Official - RIVM (2)'!$C$4:$C$196</c:f>
              <c:numCache>
                <c:formatCode>m/d/yyyy</c:formatCode>
                <c:ptCount val="19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extLst>
                <c:ext xmlns:c15="http://schemas.microsoft.com/office/drawing/2012/chart" uri="{02D57815-91ED-43cb-92C2-25804820EDAC}">
                  <c15:fullRef>
                    <c15:sqref>'Official - RIVM (2)'!$BP$4:$BP$195</c15:sqref>
                  </c15:fullRef>
                </c:ext>
              </c:extLst>
              <c:f>'Official - RIVM (2)'!$BP$4:$BP$195</c:f>
              <c:numCache>
                <c:formatCode>m/d/yyyy</c:formatCode>
                <c:ptCount val="192"/>
                <c:pt idx="8" formatCode="General">
                  <c:v>18</c:v>
                </c:pt>
                <c:pt idx="9" formatCode="General">
                  <c:v>26</c:v>
                </c:pt>
                <c:pt idx="10" formatCode="General">
                  <c:v>36.571428571428569</c:v>
                </c:pt>
                <c:pt idx="11" formatCode="General">
                  <c:v>43.428571428571431</c:v>
                </c:pt>
                <c:pt idx="12" formatCode="General">
                  <c:v>51.285714285714285</c:v>
                </c:pt>
                <c:pt idx="13" formatCode="General">
                  <c:v>66.428571428571431</c:v>
                </c:pt>
                <c:pt idx="14" formatCode="General">
                  <c:v>76</c:v>
                </c:pt>
                <c:pt idx="15" formatCode="General">
                  <c:v>96.571428571428569</c:v>
                </c:pt>
                <c:pt idx="16" formatCode="General">
                  <c:v>110.14285714285714</c:v>
                </c:pt>
                <c:pt idx="17" formatCode="General">
                  <c:v>124.28571428571429</c:v>
                </c:pt>
                <c:pt idx="18" formatCode="General">
                  <c:v>156</c:v>
                </c:pt>
                <c:pt idx="19" formatCode="General">
                  <c:v>189</c:v>
                </c:pt>
                <c:pt idx="20" formatCode="General">
                  <c:v>221.14285714285714</c:v>
                </c:pt>
                <c:pt idx="21" formatCode="General">
                  <c:v>263.71428571428572</c:v>
                </c:pt>
                <c:pt idx="22" formatCode="General">
                  <c:v>312.85714285714283</c:v>
                </c:pt>
                <c:pt idx="23" formatCode="General">
                  <c:v>381.71428571428572</c:v>
                </c:pt>
                <c:pt idx="24" formatCode="General">
                  <c:v>438.42857142857144</c:v>
                </c:pt>
                <c:pt idx="25" formatCode="General">
                  <c:v>476.57142857142856</c:v>
                </c:pt>
                <c:pt idx="26" formatCode="General">
                  <c:v>550.71428571428567</c:v>
                </c:pt>
                <c:pt idx="27" formatCode="General">
                  <c:v>623</c:v>
                </c:pt>
                <c:pt idx="28" formatCode="General">
                  <c:v>710.14285714285711</c:v>
                </c:pt>
                <c:pt idx="29" formatCode="General">
                  <c:v>801.28571428571433</c:v>
                </c:pt>
                <c:pt idx="30" formatCode="General">
                  <c:v>875.85714285714289</c:v>
                </c:pt>
                <c:pt idx="31" formatCode="General">
                  <c:v>951.71428571428567</c:v>
                </c:pt>
                <c:pt idx="32" formatCode="General">
                  <c:v>1000.1428571428571</c:v>
                </c:pt>
                <c:pt idx="33" formatCode="General">
                  <c:v>1005</c:v>
                </c:pt>
                <c:pt idx="34" formatCode="General">
                  <c:v>1028.8571428571429</c:v>
                </c:pt>
                <c:pt idx="35" formatCode="General">
                  <c:v>1038</c:v>
                </c:pt>
                <c:pt idx="36" formatCode="General">
                  <c:v>1017.1428571428571</c:v>
                </c:pt>
                <c:pt idx="37" formatCode="General">
                  <c:v>980.71428571428567</c:v>
                </c:pt>
                <c:pt idx="38" formatCode="General">
                  <c:v>997.85714285714289</c:v>
                </c:pt>
                <c:pt idx="39" formatCode="General">
                  <c:v>1007.5714285714286</c:v>
                </c:pt>
                <c:pt idx="40" formatCode="General">
                  <c:v>997.85714285714289</c:v>
                </c:pt>
                <c:pt idx="41" formatCode="General">
                  <c:v>990.71428571428567</c:v>
                </c:pt>
                <c:pt idx="42" formatCode="General">
                  <c:v>1009.2857142857143</c:v>
                </c:pt>
                <c:pt idx="43" formatCode="General">
                  <c:v>1053.4285714285713</c:v>
                </c:pt>
                <c:pt idx="44" formatCode="General">
                  <c:v>1112.2857142857142</c:v>
                </c:pt>
                <c:pt idx="45" formatCode="General">
                  <c:v>1107.1428571428571</c:v>
                </c:pt>
                <c:pt idx="46" formatCode="General">
                  <c:v>1108.8571428571429</c:v>
                </c:pt>
                <c:pt idx="47" formatCode="General">
                  <c:v>1121.8571428571429</c:v>
                </c:pt>
                <c:pt idx="48" formatCode="General">
                  <c:v>1088.2857142857142</c:v>
                </c:pt>
                <c:pt idx="49" formatCode="General">
                  <c:v>1066.5714285714287</c:v>
                </c:pt>
                <c:pt idx="50" formatCode="General">
                  <c:v>1052.2857142857142</c:v>
                </c:pt>
                <c:pt idx="51" formatCode="General">
                  <c:v>1027.1428571428571</c:v>
                </c:pt>
                <c:pt idx="52" formatCode="General">
                  <c:v>1009.7142857142857</c:v>
                </c:pt>
                <c:pt idx="53" formatCode="General">
                  <c:v>979.14285714285711</c:v>
                </c:pt>
                <c:pt idx="54" formatCode="General">
                  <c:v>959.28571428571433</c:v>
                </c:pt>
                <c:pt idx="55" formatCode="General">
                  <c:v>955.57142857142856</c:v>
                </c:pt>
                <c:pt idx="56" formatCode="General">
                  <c:v>930.71428571428567</c:v>
                </c:pt>
                <c:pt idx="57" formatCode="General">
                  <c:v>869.42857142857144</c:v>
                </c:pt>
                <c:pt idx="58" formatCode="General">
                  <c:v>800.14285714285711</c:v>
                </c:pt>
                <c:pt idx="59" formatCode="General">
                  <c:v>741.42857142857144</c:v>
                </c:pt>
                <c:pt idx="60" formatCode="General">
                  <c:v>691.42857142857144</c:v>
                </c:pt>
                <c:pt idx="61" formatCode="General">
                  <c:v>611.71428571428567</c:v>
                </c:pt>
                <c:pt idx="62" formatCode="General">
                  <c:v>565.71428571428567</c:v>
                </c:pt>
                <c:pt idx="63" formatCode="General">
                  <c:v>512.42857142857144</c:v>
                </c:pt>
                <c:pt idx="64" formatCode="General">
                  <c:v>465.14285714285717</c:v>
                </c:pt>
                <c:pt idx="65" formatCode="General">
                  <c:v>435.14285714285717</c:v>
                </c:pt>
                <c:pt idx="66" formatCode="General">
                  <c:v>392.28571428571428</c:v>
                </c:pt>
                <c:pt idx="67" formatCode="General">
                  <c:v>363.57142857142856</c:v>
                </c:pt>
                <c:pt idx="68" formatCode="General">
                  <c:v>384.42857142857144</c:v>
                </c:pt>
                <c:pt idx="69" formatCode="General">
                  <c:v>362.42857142857144</c:v>
                </c:pt>
                <c:pt idx="70" formatCode="General">
                  <c:v>354</c:v>
                </c:pt>
                <c:pt idx="71" formatCode="General">
                  <c:v>331.71428571428572</c:v>
                </c:pt>
                <c:pt idx="72" formatCode="General">
                  <c:v>309.42857142857144</c:v>
                </c:pt>
                <c:pt idx="73" formatCode="General">
                  <c:v>293.71428571428572</c:v>
                </c:pt>
                <c:pt idx="74" formatCode="General">
                  <c:v>288.28571428571428</c:v>
                </c:pt>
                <c:pt idx="75" formatCode="General">
                  <c:v>271</c:v>
                </c:pt>
                <c:pt idx="76" formatCode="General">
                  <c:v>270.28571428571428</c:v>
                </c:pt>
                <c:pt idx="77" formatCode="General">
                  <c:v>243.85714285714286</c:v>
                </c:pt>
                <c:pt idx="78" formatCode="General">
                  <c:v>226.85714285714286</c:v>
                </c:pt>
                <c:pt idx="79" formatCode="General">
                  <c:v>212.57142857142858</c:v>
                </c:pt>
                <c:pt idx="80" formatCode="General">
                  <c:v>195.42857142857142</c:v>
                </c:pt>
                <c:pt idx="81" formatCode="General">
                  <c:v>193.28571428571428</c:v>
                </c:pt>
                <c:pt idx="82" formatCode="General">
                  <c:v>180.71428571428572</c:v>
                </c:pt>
                <c:pt idx="83" formatCode="General">
                  <c:v>176.57142857142858</c:v>
                </c:pt>
                <c:pt idx="84" formatCode="General">
                  <c:v>174.14285714285714</c:v>
                </c:pt>
                <c:pt idx="85" formatCode="General">
                  <c:v>172.42857142857142</c:v>
                </c:pt>
                <c:pt idx="86" formatCode="General">
                  <c:v>170.57142857142858</c:v>
                </c:pt>
                <c:pt idx="87" formatCode="General">
                  <c:v>177.28571428571428</c:v>
                </c:pt>
                <c:pt idx="88" formatCode="General">
                  <c:v>186.28571428571428</c:v>
                </c:pt>
                <c:pt idx="89" formatCode="General">
                  <c:v>189.85714285714286</c:v>
                </c:pt>
                <c:pt idx="90" formatCode="General">
                  <c:v>188.71428571428572</c:v>
                </c:pt>
                <c:pt idx="91" formatCode="General">
                  <c:v>178.57142857142858</c:v>
                </c:pt>
                <c:pt idx="92" formatCode="General">
                  <c:v>176.85714285714286</c:v>
                </c:pt>
                <c:pt idx="93" formatCode="General">
                  <c:v>170.42857142857142</c:v>
                </c:pt>
                <c:pt idx="94" formatCode="General">
                  <c:v>172.28571428571428</c:v>
                </c:pt>
                <c:pt idx="95" formatCode="General">
                  <c:v>157.14285714285714</c:v>
                </c:pt>
                <c:pt idx="96" formatCode="General">
                  <c:v>152.71428571428572</c:v>
                </c:pt>
                <c:pt idx="97" formatCode="General">
                  <c:v>137.85714285714286</c:v>
                </c:pt>
                <c:pt idx="98" formatCode="General">
                  <c:v>141.71428571428572</c:v>
                </c:pt>
                <c:pt idx="99" formatCode="General">
                  <c:v>146.57142857142858</c:v>
                </c:pt>
                <c:pt idx="100" formatCode="General">
                  <c:v>154</c:v>
                </c:pt>
                <c:pt idx="101" formatCode="General">
                  <c:v>161.71428571428572</c:v>
                </c:pt>
                <c:pt idx="102" formatCode="General">
                  <c:v>170.57142857142858</c:v>
                </c:pt>
                <c:pt idx="103" formatCode="General">
                  <c:v>179.42857142857142</c:v>
                </c:pt>
                <c:pt idx="104" formatCode="General">
                  <c:v>193.42857142857142</c:v>
                </c:pt>
                <c:pt idx="105" formatCode="General">
                  <c:v>187</c:v>
                </c:pt>
                <c:pt idx="106" formatCode="General">
                  <c:v>187</c:v>
                </c:pt>
                <c:pt idx="107" formatCode="General">
                  <c:v>186.42857142857142</c:v>
                </c:pt>
                <c:pt idx="108" formatCode="General">
                  <c:v>172.71428571428572</c:v>
                </c:pt>
                <c:pt idx="109" formatCode="General">
                  <c:v>172.71428571428572</c:v>
                </c:pt>
                <c:pt idx="110" formatCode="General">
                  <c:v>169.14285714285714</c:v>
                </c:pt>
                <c:pt idx="111" formatCode="General">
                  <c:v>159.57142857142858</c:v>
                </c:pt>
                <c:pt idx="112" formatCode="General">
                  <c:v>152.57142857142858</c:v>
                </c:pt>
                <c:pt idx="113" formatCode="General">
                  <c:v>137.85714285714286</c:v>
                </c:pt>
                <c:pt idx="114" formatCode="General">
                  <c:v>123.14285714285714</c:v>
                </c:pt>
                <c:pt idx="115" formatCode="General">
                  <c:v>115.71428571428571</c:v>
                </c:pt>
                <c:pt idx="116" formatCode="General">
                  <c:v>101.42857142857143</c:v>
                </c:pt>
                <c:pt idx="117" formatCode="General">
                  <c:v>90.714285714285708</c:v>
                </c:pt>
                <c:pt idx="118" formatCode="General">
                  <c:v>85.714285714285708</c:v>
                </c:pt>
                <c:pt idx="119" formatCode="General">
                  <c:v>85</c:v>
                </c:pt>
                <c:pt idx="120" formatCode="General">
                  <c:v>82.714285714285708</c:v>
                </c:pt>
                <c:pt idx="121" formatCode="General">
                  <c:v>81.714285714285708</c:v>
                </c:pt>
                <c:pt idx="122" formatCode="General">
                  <c:v>79.142857142857139</c:v>
                </c:pt>
                <c:pt idx="123" formatCode="General">
                  <c:v>80.714285714285708</c:v>
                </c:pt>
                <c:pt idx="124" formatCode="General">
                  <c:v>78.714285714285708</c:v>
                </c:pt>
                <c:pt idx="125" formatCode="General">
                  <c:v>75.857142857142861</c:v>
                </c:pt>
                <c:pt idx="126" formatCode="General">
                  <c:v>71.142857142857139</c:v>
                </c:pt>
                <c:pt idx="127" formatCode="General">
                  <c:v>68.857142857142861</c:v>
                </c:pt>
                <c:pt idx="128" formatCode="General">
                  <c:v>67.714285714285708</c:v>
                </c:pt>
                <c:pt idx="129" formatCode="General">
                  <c:v>67.714285714285708</c:v>
                </c:pt>
                <c:pt idx="130" formatCode="General">
                  <c:v>62</c:v>
                </c:pt>
                <c:pt idx="131" formatCode="General">
                  <c:v>60.142857142857146</c:v>
                </c:pt>
                <c:pt idx="132" formatCode="General">
                  <c:v>58.714285714285715</c:v>
                </c:pt>
                <c:pt idx="133" formatCode="General">
                  <c:v>55.142857142857146</c:v>
                </c:pt>
                <c:pt idx="134" formatCode="General">
                  <c:v>50.428571428571431</c:v>
                </c:pt>
                <c:pt idx="135" formatCode="General">
                  <c:v>53.285714285714285</c:v>
                </c:pt>
                <c:pt idx="136" formatCode="General">
                  <c:v>57.285714285714285</c:v>
                </c:pt>
                <c:pt idx="137" formatCode="General">
                  <c:v>62.285714285714285</c:v>
                </c:pt>
                <c:pt idx="138" formatCode="General">
                  <c:v>64.571428571428569</c:v>
                </c:pt>
                <c:pt idx="139" formatCode="General">
                  <c:v>72.285714285714292</c:v>
                </c:pt>
                <c:pt idx="140" formatCode="General">
                  <c:v>79</c:v>
                </c:pt>
                <c:pt idx="141" formatCode="General">
                  <c:v>87.714285714285708</c:v>
                </c:pt>
                <c:pt idx="142" formatCode="General">
                  <c:v>94.285714285714292</c:v>
                </c:pt>
                <c:pt idx="143" formatCode="General">
                  <c:v>100.42857142857143</c:v>
                </c:pt>
                <c:pt idx="144" formatCode="General">
                  <c:v>116.71428571428571</c:v>
                </c:pt>
                <c:pt idx="145" formatCode="General">
                  <c:v>132.42857142857142</c:v>
                </c:pt>
                <c:pt idx="146" formatCode="General">
                  <c:v>141.28571428571428</c:v>
                </c:pt>
                <c:pt idx="147" formatCode="General">
                  <c:v>150.42857142857142</c:v>
                </c:pt>
                <c:pt idx="148" formatCode="General">
                  <c:v>163</c:v>
                </c:pt>
                <c:pt idx="149" formatCode="General">
                  <c:v>164.42857142857142</c:v>
                </c:pt>
                <c:pt idx="150" formatCode="General">
                  <c:v>174.42857142857142</c:v>
                </c:pt>
                <c:pt idx="151" formatCode="General">
                  <c:v>177.28571428571428</c:v>
                </c:pt>
                <c:pt idx="152" formatCode="General">
                  <c:v>185.85714285714286</c:v>
                </c:pt>
                <c:pt idx="153" formatCode="General">
                  <c:v>197.14285714285714</c:v>
                </c:pt>
                <c:pt idx="154" formatCode="General">
                  <c:v>222.71428571428572</c:v>
                </c:pt>
                <c:pt idx="155" formatCode="General">
                  <c:v>243.71428571428572</c:v>
                </c:pt>
                <c:pt idx="156" formatCode="General">
                  <c:v>285.71428571428572</c:v>
                </c:pt>
                <c:pt idx="157" formatCode="General">
                  <c:v>307.42857142857144</c:v>
                </c:pt>
                <c:pt idx="158" formatCode="General">
                  <c:v>331.28571428571428</c:v>
                </c:pt>
                <c:pt idx="159" formatCode="General">
                  <c:v>368.71428571428572</c:v>
                </c:pt>
                <c:pt idx="160" formatCode="General">
                  <c:v>394.28571428571428</c:v>
                </c:pt>
                <c:pt idx="161" formatCode="General">
                  <c:v>431.28571428571428</c:v>
                </c:pt>
                <c:pt idx="162" formatCode="General">
                  <c:v>457.14285714285717</c:v>
                </c:pt>
                <c:pt idx="163" formatCode="General">
                  <c:v>465</c:v>
                </c:pt>
                <c:pt idx="164" formatCode="General">
                  <c:v>495.14285714285717</c:v>
                </c:pt>
                <c:pt idx="165" formatCode="General">
                  <c:v>532</c:v>
                </c:pt>
                <c:pt idx="166" formatCode="General">
                  <c:v>574</c:v>
                </c:pt>
                <c:pt idx="167" formatCode="General">
                  <c:v>606.57142857142856</c:v>
                </c:pt>
                <c:pt idx="168" formatCode="General">
                  <c:v>603.14285714285711</c:v>
                </c:pt>
                <c:pt idx="169" formatCode="General">
                  <c:v>619.85714285714289</c:v>
                </c:pt>
                <c:pt idx="170" formatCode="General">
                  <c:v>644</c:v>
                </c:pt>
                <c:pt idx="171" formatCode="General">
                  <c:v>634</c:v>
                </c:pt>
                <c:pt idx="172" formatCode="General">
                  <c:v>612.85714285714289</c:v>
                </c:pt>
                <c:pt idx="173" formatCode="General">
                  <c:v>571.42857142857144</c:v>
                </c:pt>
                <c:pt idx="174" formatCode="General">
                  <c:v>556.85714285714289</c:v>
                </c:pt>
                <c:pt idx="175" formatCode="General">
                  <c:v>550</c:v>
                </c:pt>
                <c:pt idx="176" formatCode="General">
                  <c:v>535.57142857142856</c:v>
                </c:pt>
                <c:pt idx="177" formatCode="General">
                  <c:v>514.57142857142856</c:v>
                </c:pt>
                <c:pt idx="178" formatCode="General">
                  <c:v>507.42857142857144</c:v>
                </c:pt>
                <c:pt idx="179" formatCode="General">
                  <c:v>520.57142857142856</c:v>
                </c:pt>
                <c:pt idx="180" formatCode="General">
                  <c:v>510</c:v>
                </c:pt>
                <c:pt idx="181" formatCode="General">
                  <c:v>512.71428571428567</c:v>
                </c:pt>
                <c:pt idx="182" formatCode="General">
                  <c:v>510</c:v>
                </c:pt>
                <c:pt idx="183" formatCode="General">
                  <c:v>506</c:v>
                </c:pt>
                <c:pt idx="184" formatCode="General">
                  <c:v>505</c:v>
                </c:pt>
                <c:pt idx="185" formatCode="General">
                  <c:v>512.28571428571433</c:v>
                </c:pt>
                <c:pt idx="186" formatCode="General">
                  <c:v>505.57142857142856</c:v>
                </c:pt>
                <c:pt idx="187" formatCode="General">
                  <c:v>512.28571428571433</c:v>
                </c:pt>
                <c:pt idx="188" formatCode="General">
                  <c:v>535.57142857142856</c:v>
                </c:pt>
                <c:pt idx="189" formatCode="General">
                  <c:v>548.57142857142856</c:v>
                </c:pt>
                <c:pt idx="190" formatCode="General">
                  <c:v>582.42857142857144</c:v>
                </c:pt>
                <c:pt idx="191" formatCode="General">
                  <c:v>604.28571428571433</c:v>
                </c:pt>
              </c:numCache>
            </c:numRef>
          </c:val>
          <c:smooth val="0"/>
          <c:extLst>
            <c:ext xmlns:c16="http://schemas.microsoft.com/office/drawing/2014/chart" uri="{C3380CC4-5D6E-409C-BE32-E72D297353CC}">
              <c16:uniqueId val="{00000001-B15A-4055-A690-0F68CF19E552}"/>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809]dd\ mm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21"/>
        <c:tickMarkSkip val="7"/>
        <c:noMultiLvlLbl val="1"/>
      </c:catAx>
      <c:valAx>
        <c:axId val="596544408"/>
        <c:scaling>
          <c:orientation val="minMax"/>
          <c:max val="1400"/>
          <c:min val="0"/>
        </c:scaling>
        <c:delete val="0"/>
        <c:axPos val="l"/>
        <c:majorGridlines>
          <c:spPr>
            <a:ln w="9525" cap="flat" cmpd="sng" algn="ctr">
              <a:solidFill>
                <a:schemeClr val="tx1">
                  <a:lumMod val="15000"/>
                  <a:lumOff val="85000"/>
                </a:schemeClr>
              </a:solidFill>
              <a:prstDash val="lgDash"/>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00"/>
        <c:minorUnit val="100"/>
      </c:valAx>
      <c:spPr>
        <a:noFill/>
        <a:ln w="25400">
          <a:noFill/>
        </a:ln>
        <a:effectLst/>
      </c:spPr>
    </c:plotArea>
    <c:legend>
      <c:legendPos val="t"/>
      <c:legendEntry>
        <c:idx val="0"/>
        <c:delete val="1"/>
      </c:legendEntry>
      <c:layout>
        <c:manualLayout>
          <c:xMode val="edge"/>
          <c:yMode val="edge"/>
          <c:x val="0.60791283098450111"/>
          <c:y val="0.1765036111111111"/>
          <c:w val="0.34084722222222225"/>
          <c:h val="0.1039265277777777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COVID-19 </a:t>
            </a:r>
            <a:r>
              <a:rPr lang="nl-NL" sz="2000" b="1" i="0" u="sng" kern="1200" spc="100" baseline="0">
                <a:ln>
                  <a:noFill/>
                </a:ln>
                <a:solidFill>
                  <a:schemeClr val="bg2">
                    <a:lumMod val="50000"/>
                  </a:schemeClr>
                </a:solidFill>
                <a:effectLst/>
              </a:rPr>
              <a:t>Besmettingen</a:t>
            </a:r>
            <a:br>
              <a:rPr lang="nl-NL" sz="2000" b="1" i="0" u="sng"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a:t>
            </a:r>
            <a:r>
              <a:rPr lang="en-US" sz="1200" b="0" i="0" u="none" strike="noStrike" baseline="0">
                <a:effectLst/>
              </a:rPr>
              <a:t>Datum voor statistiek; eerste ziektedag, indien niet bekend, datum lab positief, indien niet bekend, melddatum aan GGD."</a:t>
            </a:r>
            <a:endParaRPr lang="en-NL" sz="1400" b="0">
              <a:effectLst/>
            </a:endParaRPr>
          </a:p>
        </c:rich>
      </c:tx>
      <c:layout>
        <c:manualLayout>
          <c:xMode val="edge"/>
          <c:yMode val="edge"/>
          <c:x val="9.6571388888888887E-2"/>
          <c:y val="4.05122222222222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9865652777777774"/>
        </c:manualLayout>
      </c:layout>
      <c:barChart>
        <c:barDir val="col"/>
        <c:grouping val="stacked"/>
        <c:varyColors val="0"/>
        <c:ser>
          <c:idx val="9"/>
          <c:order val="0"/>
          <c:tx>
            <c:strRef>
              <c:f>'Official - RIVM (2)'!$CL$128</c:f>
              <c:strCache>
                <c:ptCount val="1"/>
                <c:pt idx="0">
                  <c:v>Eerste ziektedag</c:v>
                </c:pt>
              </c:strCache>
            </c:strRef>
          </c:tx>
          <c:spPr>
            <a:solidFill>
              <a:schemeClr val="accent6">
                <a:lumMod val="40000"/>
                <a:lumOff val="60000"/>
              </a:schemeClr>
            </a:solidFill>
            <a:ln>
              <a:noFill/>
            </a:ln>
            <a:effectLst/>
          </c:spPr>
          <c:invertIfNegative val="0"/>
          <c:cat>
            <c:numRef>
              <c:f>'Official - RIVM (2)'!$C$129:$C$236</c:f>
              <c:numCache>
                <c:formatCode>m/d/yyyy</c:formatCode>
                <c:ptCount val="108"/>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pt idx="72">
                  <c:v>44085</c:v>
                </c:pt>
                <c:pt idx="73">
                  <c:v>44086</c:v>
                </c:pt>
                <c:pt idx="74">
                  <c:v>44087</c:v>
                </c:pt>
                <c:pt idx="75">
                  <c:v>44088</c:v>
                </c:pt>
                <c:pt idx="76">
                  <c:v>44089</c:v>
                </c:pt>
                <c:pt idx="77">
                  <c:v>44090</c:v>
                </c:pt>
                <c:pt idx="78">
                  <c:v>44091</c:v>
                </c:pt>
                <c:pt idx="79">
                  <c:v>44092</c:v>
                </c:pt>
                <c:pt idx="80">
                  <c:v>44093</c:v>
                </c:pt>
                <c:pt idx="81">
                  <c:v>44094</c:v>
                </c:pt>
                <c:pt idx="82">
                  <c:v>44095</c:v>
                </c:pt>
                <c:pt idx="83">
                  <c:v>44096</c:v>
                </c:pt>
                <c:pt idx="84">
                  <c:v>44097</c:v>
                </c:pt>
                <c:pt idx="85">
                  <c:v>44098</c:v>
                </c:pt>
                <c:pt idx="86">
                  <c:v>44099</c:v>
                </c:pt>
                <c:pt idx="87">
                  <c:v>44100</c:v>
                </c:pt>
                <c:pt idx="88">
                  <c:v>44101</c:v>
                </c:pt>
                <c:pt idx="89">
                  <c:v>44102</c:v>
                </c:pt>
                <c:pt idx="90">
                  <c:v>44103</c:v>
                </c:pt>
                <c:pt idx="91">
                  <c:v>44104</c:v>
                </c:pt>
                <c:pt idx="92">
                  <c:v>44105</c:v>
                </c:pt>
                <c:pt idx="93">
                  <c:v>44106</c:v>
                </c:pt>
                <c:pt idx="94">
                  <c:v>44107</c:v>
                </c:pt>
                <c:pt idx="95">
                  <c:v>44108</c:v>
                </c:pt>
                <c:pt idx="96">
                  <c:v>44109</c:v>
                </c:pt>
                <c:pt idx="97">
                  <c:v>44110</c:v>
                </c:pt>
                <c:pt idx="98">
                  <c:v>44111</c:v>
                </c:pt>
                <c:pt idx="99">
                  <c:v>44112</c:v>
                </c:pt>
                <c:pt idx="100">
                  <c:v>44113</c:v>
                </c:pt>
                <c:pt idx="101">
                  <c:v>44114</c:v>
                </c:pt>
                <c:pt idx="102">
                  <c:v>44115</c:v>
                </c:pt>
                <c:pt idx="103">
                  <c:v>44116</c:v>
                </c:pt>
                <c:pt idx="104">
                  <c:v>44117</c:v>
                </c:pt>
                <c:pt idx="105">
                  <c:v>44118</c:v>
                </c:pt>
                <c:pt idx="106">
                  <c:v>44119</c:v>
                </c:pt>
                <c:pt idx="107">
                  <c:v>44120</c:v>
                </c:pt>
              </c:numCache>
            </c:numRef>
          </c:cat>
          <c:val>
            <c:numRef>
              <c:f>'Official - RIVM (2)'!$CO$129:$CO$194</c:f>
              <c:numCache>
                <c:formatCode>General</c:formatCode>
                <c:ptCount val="66"/>
                <c:pt idx="0">
                  <c:v>61</c:v>
                </c:pt>
                <c:pt idx="1">
                  <c:v>48</c:v>
                </c:pt>
                <c:pt idx="2">
                  <c:v>46</c:v>
                </c:pt>
                <c:pt idx="3">
                  <c:v>45</c:v>
                </c:pt>
                <c:pt idx="4">
                  <c:v>50</c:v>
                </c:pt>
                <c:pt idx="5">
                  <c:v>87</c:v>
                </c:pt>
                <c:pt idx="6">
                  <c:v>76</c:v>
                </c:pt>
                <c:pt idx="7">
                  <c:v>94</c:v>
                </c:pt>
                <c:pt idx="8">
                  <c:v>85</c:v>
                </c:pt>
                <c:pt idx="9">
                  <c:v>96</c:v>
                </c:pt>
                <c:pt idx="10">
                  <c:v>111</c:v>
                </c:pt>
                <c:pt idx="11">
                  <c:v>107</c:v>
                </c:pt>
                <c:pt idx="12">
                  <c:v>164</c:v>
                </c:pt>
                <c:pt idx="13">
                  <c:v>159</c:v>
                </c:pt>
                <c:pt idx="14">
                  <c:v>190</c:v>
                </c:pt>
                <c:pt idx="15">
                  <c:v>129</c:v>
                </c:pt>
                <c:pt idx="16">
                  <c:v>166</c:v>
                </c:pt>
                <c:pt idx="17">
                  <c:v>150</c:v>
                </c:pt>
                <c:pt idx="18">
                  <c:v>166</c:v>
                </c:pt>
                <c:pt idx="19">
                  <c:v>223</c:v>
                </c:pt>
                <c:pt idx="20">
                  <c:v>201</c:v>
                </c:pt>
                <c:pt idx="21">
                  <c:v>262</c:v>
                </c:pt>
                <c:pt idx="22">
                  <c:v>191</c:v>
                </c:pt>
                <c:pt idx="23">
                  <c:v>220</c:v>
                </c:pt>
                <c:pt idx="24">
                  <c:v>287</c:v>
                </c:pt>
                <c:pt idx="25">
                  <c:v>255</c:v>
                </c:pt>
                <c:pt idx="26">
                  <c:v>412</c:v>
                </c:pt>
                <c:pt idx="27">
                  <c:v>336</c:v>
                </c:pt>
                <c:pt idx="28">
                  <c:v>378</c:v>
                </c:pt>
                <c:pt idx="29">
                  <c:v>345</c:v>
                </c:pt>
                <c:pt idx="30">
                  <c:v>380</c:v>
                </c:pt>
                <c:pt idx="31">
                  <c:v>421</c:v>
                </c:pt>
                <c:pt idx="32">
                  <c:v>435</c:v>
                </c:pt>
                <c:pt idx="33">
                  <c:v>566</c:v>
                </c:pt>
                <c:pt idx="34">
                  <c:v>492</c:v>
                </c:pt>
                <c:pt idx="35">
                  <c:v>517</c:v>
                </c:pt>
                <c:pt idx="36">
                  <c:v>490</c:v>
                </c:pt>
                <c:pt idx="37">
                  <c:v>470</c:v>
                </c:pt>
                <c:pt idx="38">
                  <c:v>424</c:v>
                </c:pt>
                <c:pt idx="39">
                  <c:v>411</c:v>
                </c:pt>
                <c:pt idx="40">
                  <c:v>510</c:v>
                </c:pt>
                <c:pt idx="41">
                  <c:v>437</c:v>
                </c:pt>
                <c:pt idx="42">
                  <c:v>492</c:v>
                </c:pt>
                <c:pt idx="43">
                  <c:v>420</c:v>
                </c:pt>
                <c:pt idx="44">
                  <c:v>420</c:v>
                </c:pt>
                <c:pt idx="45">
                  <c:v>401</c:v>
                </c:pt>
                <c:pt idx="46">
                  <c:v>358</c:v>
                </c:pt>
                <c:pt idx="47">
                  <c:v>412</c:v>
                </c:pt>
                <c:pt idx="48">
                  <c:v>402</c:v>
                </c:pt>
                <c:pt idx="49">
                  <c:v>401</c:v>
                </c:pt>
                <c:pt idx="50">
                  <c:v>354</c:v>
                </c:pt>
                <c:pt idx="51">
                  <c:v>352</c:v>
                </c:pt>
                <c:pt idx="52">
                  <c:v>407</c:v>
                </c:pt>
                <c:pt idx="53">
                  <c:v>367</c:v>
                </c:pt>
                <c:pt idx="54">
                  <c:v>432</c:v>
                </c:pt>
                <c:pt idx="55">
                  <c:v>443</c:v>
                </c:pt>
                <c:pt idx="56">
                  <c:v>447</c:v>
                </c:pt>
                <c:pt idx="57">
                  <c:v>361</c:v>
                </c:pt>
                <c:pt idx="58">
                  <c:v>384</c:v>
                </c:pt>
                <c:pt idx="59">
                  <c:v>354</c:v>
                </c:pt>
                <c:pt idx="60">
                  <c:v>310</c:v>
                </c:pt>
                <c:pt idx="61">
                  <c:v>339</c:v>
                </c:pt>
                <c:pt idx="62">
                  <c:v>152</c:v>
                </c:pt>
                <c:pt idx="63">
                  <c:v>50</c:v>
                </c:pt>
                <c:pt idx="64">
                  <c:v>39</c:v>
                </c:pt>
                <c:pt idx="65">
                  <c:v>17</c:v>
                </c:pt>
              </c:numCache>
            </c:numRef>
          </c:val>
          <c:extLst>
            <c:ext xmlns:c16="http://schemas.microsoft.com/office/drawing/2014/chart" uri="{C3380CC4-5D6E-409C-BE32-E72D297353CC}">
              <c16:uniqueId val="{00000013-5744-42F8-9FF1-EB0BFE011C8F}"/>
            </c:ext>
          </c:extLst>
        </c:ser>
        <c:ser>
          <c:idx val="11"/>
          <c:order val="1"/>
          <c:tx>
            <c:strRef>
              <c:f>'Official - RIVM (2)'!$CM$128</c:f>
              <c:strCache>
                <c:ptCount val="1"/>
                <c:pt idx="0">
                  <c:v>Datum test</c:v>
                </c:pt>
              </c:strCache>
            </c:strRef>
          </c:tx>
          <c:spPr>
            <a:solidFill>
              <a:schemeClr val="accent1">
                <a:lumMod val="40000"/>
                <a:lumOff val="60000"/>
              </a:schemeClr>
            </a:solidFill>
            <a:ln>
              <a:noFill/>
            </a:ln>
            <a:effectLst/>
          </c:spPr>
          <c:invertIfNegative val="0"/>
          <c:cat>
            <c:numRef>
              <c:f>'Official - RIVM (2)'!$C$129:$C$236</c:f>
              <c:numCache>
                <c:formatCode>m/d/yyyy</c:formatCode>
                <c:ptCount val="108"/>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pt idx="72">
                  <c:v>44085</c:v>
                </c:pt>
                <c:pt idx="73">
                  <c:v>44086</c:v>
                </c:pt>
                <c:pt idx="74">
                  <c:v>44087</c:v>
                </c:pt>
                <c:pt idx="75">
                  <c:v>44088</c:v>
                </c:pt>
                <c:pt idx="76">
                  <c:v>44089</c:v>
                </c:pt>
                <c:pt idx="77">
                  <c:v>44090</c:v>
                </c:pt>
                <c:pt idx="78">
                  <c:v>44091</c:v>
                </c:pt>
                <c:pt idx="79">
                  <c:v>44092</c:v>
                </c:pt>
                <c:pt idx="80">
                  <c:v>44093</c:v>
                </c:pt>
                <c:pt idx="81">
                  <c:v>44094</c:v>
                </c:pt>
                <c:pt idx="82">
                  <c:v>44095</c:v>
                </c:pt>
                <c:pt idx="83">
                  <c:v>44096</c:v>
                </c:pt>
                <c:pt idx="84">
                  <c:v>44097</c:v>
                </c:pt>
                <c:pt idx="85">
                  <c:v>44098</c:v>
                </c:pt>
                <c:pt idx="86">
                  <c:v>44099</c:v>
                </c:pt>
                <c:pt idx="87">
                  <c:v>44100</c:v>
                </c:pt>
                <c:pt idx="88">
                  <c:v>44101</c:v>
                </c:pt>
                <c:pt idx="89">
                  <c:v>44102</c:v>
                </c:pt>
                <c:pt idx="90">
                  <c:v>44103</c:v>
                </c:pt>
                <c:pt idx="91">
                  <c:v>44104</c:v>
                </c:pt>
                <c:pt idx="92">
                  <c:v>44105</c:v>
                </c:pt>
                <c:pt idx="93">
                  <c:v>44106</c:v>
                </c:pt>
                <c:pt idx="94">
                  <c:v>44107</c:v>
                </c:pt>
                <c:pt idx="95">
                  <c:v>44108</c:v>
                </c:pt>
                <c:pt idx="96">
                  <c:v>44109</c:v>
                </c:pt>
                <c:pt idx="97">
                  <c:v>44110</c:v>
                </c:pt>
                <c:pt idx="98">
                  <c:v>44111</c:v>
                </c:pt>
                <c:pt idx="99">
                  <c:v>44112</c:v>
                </c:pt>
                <c:pt idx="100">
                  <c:v>44113</c:v>
                </c:pt>
                <c:pt idx="101">
                  <c:v>44114</c:v>
                </c:pt>
                <c:pt idx="102">
                  <c:v>44115</c:v>
                </c:pt>
                <c:pt idx="103">
                  <c:v>44116</c:v>
                </c:pt>
                <c:pt idx="104">
                  <c:v>44117</c:v>
                </c:pt>
                <c:pt idx="105">
                  <c:v>44118</c:v>
                </c:pt>
                <c:pt idx="106">
                  <c:v>44119</c:v>
                </c:pt>
                <c:pt idx="107">
                  <c:v>44120</c:v>
                </c:pt>
              </c:numCache>
            </c:numRef>
          </c:cat>
          <c:val>
            <c:numRef>
              <c:f>'Official - RIVM (2)'!$CP$129:$CP$194</c:f>
              <c:numCache>
                <c:formatCode>General</c:formatCode>
                <c:ptCount val="66"/>
                <c:pt idx="0">
                  <c:v>12</c:v>
                </c:pt>
                <c:pt idx="1">
                  <c:v>12</c:v>
                </c:pt>
                <c:pt idx="2">
                  <c:v>5</c:v>
                </c:pt>
                <c:pt idx="3">
                  <c:v>6</c:v>
                </c:pt>
                <c:pt idx="4">
                  <c:v>2</c:v>
                </c:pt>
                <c:pt idx="5">
                  <c:v>5</c:v>
                </c:pt>
                <c:pt idx="6">
                  <c:v>4</c:v>
                </c:pt>
                <c:pt idx="7">
                  <c:v>6</c:v>
                </c:pt>
                <c:pt idx="8">
                  <c:v>11</c:v>
                </c:pt>
                <c:pt idx="9">
                  <c:v>18</c:v>
                </c:pt>
                <c:pt idx="10">
                  <c:v>18</c:v>
                </c:pt>
                <c:pt idx="11">
                  <c:v>11</c:v>
                </c:pt>
                <c:pt idx="12">
                  <c:v>6</c:v>
                </c:pt>
                <c:pt idx="13">
                  <c:v>5</c:v>
                </c:pt>
                <c:pt idx="14">
                  <c:v>21</c:v>
                </c:pt>
                <c:pt idx="15">
                  <c:v>12</c:v>
                </c:pt>
                <c:pt idx="16">
                  <c:v>19</c:v>
                </c:pt>
                <c:pt idx="17">
                  <c:v>19</c:v>
                </c:pt>
                <c:pt idx="18">
                  <c:v>12</c:v>
                </c:pt>
                <c:pt idx="19">
                  <c:v>15</c:v>
                </c:pt>
                <c:pt idx="20">
                  <c:v>19</c:v>
                </c:pt>
                <c:pt idx="21">
                  <c:v>16</c:v>
                </c:pt>
                <c:pt idx="22">
                  <c:v>20</c:v>
                </c:pt>
                <c:pt idx="23">
                  <c:v>18</c:v>
                </c:pt>
                <c:pt idx="24">
                  <c:v>21</c:v>
                </c:pt>
                <c:pt idx="25">
                  <c:v>22</c:v>
                </c:pt>
                <c:pt idx="26">
                  <c:v>18</c:v>
                </c:pt>
                <c:pt idx="27">
                  <c:v>41</c:v>
                </c:pt>
                <c:pt idx="28">
                  <c:v>40</c:v>
                </c:pt>
                <c:pt idx="29">
                  <c:v>56</c:v>
                </c:pt>
                <c:pt idx="30">
                  <c:v>75</c:v>
                </c:pt>
                <c:pt idx="31">
                  <c:v>65</c:v>
                </c:pt>
                <c:pt idx="32">
                  <c:v>58</c:v>
                </c:pt>
                <c:pt idx="33">
                  <c:v>73</c:v>
                </c:pt>
                <c:pt idx="34">
                  <c:v>76</c:v>
                </c:pt>
                <c:pt idx="35">
                  <c:v>95</c:v>
                </c:pt>
                <c:pt idx="36">
                  <c:v>63</c:v>
                </c:pt>
                <c:pt idx="37">
                  <c:v>107</c:v>
                </c:pt>
                <c:pt idx="38">
                  <c:v>80</c:v>
                </c:pt>
                <c:pt idx="39">
                  <c:v>86</c:v>
                </c:pt>
                <c:pt idx="40">
                  <c:v>68</c:v>
                </c:pt>
                <c:pt idx="41">
                  <c:v>110</c:v>
                </c:pt>
                <c:pt idx="42">
                  <c:v>89</c:v>
                </c:pt>
                <c:pt idx="43">
                  <c:v>97</c:v>
                </c:pt>
                <c:pt idx="44">
                  <c:v>82</c:v>
                </c:pt>
                <c:pt idx="45">
                  <c:v>81</c:v>
                </c:pt>
                <c:pt idx="46">
                  <c:v>77</c:v>
                </c:pt>
                <c:pt idx="47">
                  <c:v>59</c:v>
                </c:pt>
                <c:pt idx="48">
                  <c:v>101</c:v>
                </c:pt>
                <c:pt idx="49">
                  <c:v>82</c:v>
                </c:pt>
                <c:pt idx="50">
                  <c:v>95</c:v>
                </c:pt>
                <c:pt idx="51">
                  <c:v>83</c:v>
                </c:pt>
                <c:pt idx="52">
                  <c:v>76</c:v>
                </c:pt>
                <c:pt idx="53">
                  <c:v>120</c:v>
                </c:pt>
                <c:pt idx="54">
                  <c:v>78</c:v>
                </c:pt>
                <c:pt idx="55">
                  <c:v>81</c:v>
                </c:pt>
                <c:pt idx="56">
                  <c:v>88</c:v>
                </c:pt>
                <c:pt idx="57">
                  <c:v>64</c:v>
                </c:pt>
                <c:pt idx="58">
                  <c:v>88</c:v>
                </c:pt>
                <c:pt idx="59">
                  <c:v>100</c:v>
                </c:pt>
                <c:pt idx="60">
                  <c:v>103</c:v>
                </c:pt>
                <c:pt idx="61">
                  <c:v>117</c:v>
                </c:pt>
                <c:pt idx="62">
                  <c:v>160</c:v>
                </c:pt>
                <c:pt idx="63">
                  <c:v>192</c:v>
                </c:pt>
                <c:pt idx="64">
                  <c:v>238</c:v>
                </c:pt>
                <c:pt idx="65">
                  <c:v>94</c:v>
                </c:pt>
              </c:numCache>
            </c:numRef>
          </c:val>
          <c:extLst>
            <c:ext xmlns:c16="http://schemas.microsoft.com/office/drawing/2014/chart" uri="{C3380CC4-5D6E-409C-BE32-E72D297353CC}">
              <c16:uniqueId val="{00000015-5744-42F8-9FF1-EB0BFE011C8F}"/>
            </c:ext>
          </c:extLst>
        </c:ser>
        <c:ser>
          <c:idx val="10"/>
          <c:order val="2"/>
          <c:tx>
            <c:strRef>
              <c:f>'Official - RIVM (2)'!$CK$128</c:f>
              <c:strCache>
                <c:ptCount val="1"/>
                <c:pt idx="0">
                  <c:v>Melding aan GGD</c:v>
                </c:pt>
              </c:strCache>
            </c:strRef>
          </c:tx>
          <c:spPr>
            <a:solidFill>
              <a:schemeClr val="accent2">
                <a:lumMod val="40000"/>
                <a:lumOff val="60000"/>
              </a:schemeClr>
            </a:solidFill>
            <a:ln>
              <a:noFill/>
            </a:ln>
            <a:effectLst/>
          </c:spPr>
          <c:invertIfNegative val="0"/>
          <c:cat>
            <c:numRef>
              <c:f>'Official - RIVM (2)'!$C$129:$C$236</c:f>
              <c:numCache>
                <c:formatCode>m/d/yyyy</c:formatCode>
                <c:ptCount val="108"/>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pt idx="72">
                  <c:v>44085</c:v>
                </c:pt>
                <c:pt idx="73">
                  <c:v>44086</c:v>
                </c:pt>
                <c:pt idx="74">
                  <c:v>44087</c:v>
                </c:pt>
                <c:pt idx="75">
                  <c:v>44088</c:v>
                </c:pt>
                <c:pt idx="76">
                  <c:v>44089</c:v>
                </c:pt>
                <c:pt idx="77">
                  <c:v>44090</c:v>
                </c:pt>
                <c:pt idx="78">
                  <c:v>44091</c:v>
                </c:pt>
                <c:pt idx="79">
                  <c:v>44092</c:v>
                </c:pt>
                <c:pt idx="80">
                  <c:v>44093</c:v>
                </c:pt>
                <c:pt idx="81">
                  <c:v>44094</c:v>
                </c:pt>
                <c:pt idx="82">
                  <c:v>44095</c:v>
                </c:pt>
                <c:pt idx="83">
                  <c:v>44096</c:v>
                </c:pt>
                <c:pt idx="84">
                  <c:v>44097</c:v>
                </c:pt>
                <c:pt idx="85">
                  <c:v>44098</c:v>
                </c:pt>
                <c:pt idx="86">
                  <c:v>44099</c:v>
                </c:pt>
                <c:pt idx="87">
                  <c:v>44100</c:v>
                </c:pt>
                <c:pt idx="88">
                  <c:v>44101</c:v>
                </c:pt>
                <c:pt idx="89">
                  <c:v>44102</c:v>
                </c:pt>
                <c:pt idx="90">
                  <c:v>44103</c:v>
                </c:pt>
                <c:pt idx="91">
                  <c:v>44104</c:v>
                </c:pt>
                <c:pt idx="92">
                  <c:v>44105</c:v>
                </c:pt>
                <c:pt idx="93">
                  <c:v>44106</c:v>
                </c:pt>
                <c:pt idx="94">
                  <c:v>44107</c:v>
                </c:pt>
                <c:pt idx="95">
                  <c:v>44108</c:v>
                </c:pt>
                <c:pt idx="96">
                  <c:v>44109</c:v>
                </c:pt>
                <c:pt idx="97">
                  <c:v>44110</c:v>
                </c:pt>
                <c:pt idx="98">
                  <c:v>44111</c:v>
                </c:pt>
                <c:pt idx="99">
                  <c:v>44112</c:v>
                </c:pt>
                <c:pt idx="100">
                  <c:v>44113</c:v>
                </c:pt>
                <c:pt idx="101">
                  <c:v>44114</c:v>
                </c:pt>
                <c:pt idx="102">
                  <c:v>44115</c:v>
                </c:pt>
                <c:pt idx="103">
                  <c:v>44116</c:v>
                </c:pt>
                <c:pt idx="104">
                  <c:v>44117</c:v>
                </c:pt>
                <c:pt idx="105">
                  <c:v>44118</c:v>
                </c:pt>
                <c:pt idx="106">
                  <c:v>44119</c:v>
                </c:pt>
                <c:pt idx="107">
                  <c:v>44120</c:v>
                </c:pt>
              </c:numCache>
            </c:numRef>
          </c:cat>
          <c:val>
            <c:numRef>
              <c:f>'Official - RIVM (2)'!$CN$129:$CN$200</c:f>
              <c:numCache>
                <c:formatCode>General</c:formatCode>
                <c:ptCount val="72"/>
                <c:pt idx="2">
                  <c:v>1</c:v>
                </c:pt>
                <c:pt idx="3">
                  <c:v>1</c:v>
                </c:pt>
                <c:pt idx="5">
                  <c:v>1</c:v>
                </c:pt>
                <c:pt idx="6">
                  <c:v>2</c:v>
                </c:pt>
                <c:pt idx="8">
                  <c:v>1</c:v>
                </c:pt>
                <c:pt idx="9">
                  <c:v>1</c:v>
                </c:pt>
                <c:pt idx="10">
                  <c:v>1</c:v>
                </c:pt>
                <c:pt idx="11">
                  <c:v>1</c:v>
                </c:pt>
                <c:pt idx="13">
                  <c:v>3</c:v>
                </c:pt>
                <c:pt idx="14">
                  <c:v>1</c:v>
                </c:pt>
                <c:pt idx="15">
                  <c:v>1</c:v>
                </c:pt>
                <c:pt idx="16">
                  <c:v>4</c:v>
                </c:pt>
                <c:pt idx="18">
                  <c:v>2</c:v>
                </c:pt>
                <c:pt idx="20">
                  <c:v>1</c:v>
                </c:pt>
                <c:pt idx="21">
                  <c:v>4</c:v>
                </c:pt>
                <c:pt idx="22">
                  <c:v>1</c:v>
                </c:pt>
                <c:pt idx="23">
                  <c:v>3</c:v>
                </c:pt>
                <c:pt idx="24">
                  <c:v>1</c:v>
                </c:pt>
                <c:pt idx="25">
                  <c:v>3</c:v>
                </c:pt>
                <c:pt idx="26">
                  <c:v>3</c:v>
                </c:pt>
                <c:pt idx="27">
                  <c:v>7</c:v>
                </c:pt>
                <c:pt idx="28">
                  <c:v>13</c:v>
                </c:pt>
                <c:pt idx="29">
                  <c:v>9</c:v>
                </c:pt>
                <c:pt idx="30">
                  <c:v>21</c:v>
                </c:pt>
                <c:pt idx="31">
                  <c:v>16</c:v>
                </c:pt>
                <c:pt idx="32">
                  <c:v>15</c:v>
                </c:pt>
                <c:pt idx="33">
                  <c:v>11</c:v>
                </c:pt>
                <c:pt idx="34">
                  <c:v>11</c:v>
                </c:pt>
                <c:pt idx="35">
                  <c:v>18</c:v>
                </c:pt>
                <c:pt idx="36">
                  <c:v>21</c:v>
                </c:pt>
                <c:pt idx="37">
                  <c:v>32</c:v>
                </c:pt>
                <c:pt idx="38">
                  <c:v>27</c:v>
                </c:pt>
                <c:pt idx="39">
                  <c:v>20</c:v>
                </c:pt>
                <c:pt idx="40">
                  <c:v>24</c:v>
                </c:pt>
                <c:pt idx="41">
                  <c:v>25</c:v>
                </c:pt>
                <c:pt idx="42">
                  <c:v>11</c:v>
                </c:pt>
                <c:pt idx="43">
                  <c:v>29</c:v>
                </c:pt>
                <c:pt idx="44">
                  <c:v>13</c:v>
                </c:pt>
                <c:pt idx="45">
                  <c:v>22</c:v>
                </c:pt>
                <c:pt idx="46">
                  <c:v>5</c:v>
                </c:pt>
                <c:pt idx="47">
                  <c:v>13</c:v>
                </c:pt>
                <c:pt idx="48">
                  <c:v>11</c:v>
                </c:pt>
                <c:pt idx="49">
                  <c:v>10</c:v>
                </c:pt>
                <c:pt idx="50">
                  <c:v>13</c:v>
                </c:pt>
                <c:pt idx="51">
                  <c:v>12</c:v>
                </c:pt>
                <c:pt idx="52">
                  <c:v>23</c:v>
                </c:pt>
                <c:pt idx="53">
                  <c:v>10</c:v>
                </c:pt>
                <c:pt idx="54">
                  <c:v>9</c:v>
                </c:pt>
                <c:pt idx="55">
                  <c:v>9</c:v>
                </c:pt>
                <c:pt idx="56">
                  <c:v>5</c:v>
                </c:pt>
                <c:pt idx="57">
                  <c:v>6</c:v>
                </c:pt>
                <c:pt idx="58">
                  <c:v>6</c:v>
                </c:pt>
                <c:pt idx="59">
                  <c:v>10</c:v>
                </c:pt>
                <c:pt idx="60">
                  <c:v>9</c:v>
                </c:pt>
                <c:pt idx="61">
                  <c:v>11</c:v>
                </c:pt>
                <c:pt idx="62">
                  <c:v>18</c:v>
                </c:pt>
                <c:pt idx="63">
                  <c:v>24</c:v>
                </c:pt>
                <c:pt idx="64">
                  <c:v>17</c:v>
                </c:pt>
                <c:pt idx="65">
                  <c:v>84</c:v>
                </c:pt>
                <c:pt idx="66">
                  <c:v>3</c:v>
                </c:pt>
                <c:pt idx="67">
                  <c:v>18</c:v>
                </c:pt>
              </c:numCache>
            </c:numRef>
          </c:val>
          <c:extLst>
            <c:ext xmlns:c16="http://schemas.microsoft.com/office/drawing/2014/chart" uri="{C3380CC4-5D6E-409C-BE32-E72D297353CC}">
              <c16:uniqueId val="{00000014-5744-42F8-9FF1-EB0BFE011C8F}"/>
            </c:ext>
          </c:extLst>
        </c:ser>
        <c:ser>
          <c:idx val="12"/>
          <c:order val="3"/>
          <c:tx>
            <c:strRef>
              <c:f>'Official - RIVM (2)'!$CS$128</c:f>
              <c:strCache>
                <c:ptCount val="1"/>
                <c:pt idx="0">
                  <c:v>Datum eerste ziektedag (nieuw)</c:v>
                </c:pt>
              </c:strCache>
            </c:strRef>
          </c:tx>
          <c:spPr>
            <a:solidFill>
              <a:schemeClr val="accent6">
                <a:lumMod val="75000"/>
              </a:schemeClr>
            </a:solidFill>
            <a:ln>
              <a:noFill/>
            </a:ln>
            <a:effectLst/>
          </c:spPr>
          <c:invertIfNegative val="0"/>
          <c:val>
            <c:numRef>
              <c:f>'Official - RIVM (2)'!$CS$129:$CS$196</c:f>
              <c:numCache>
                <c:formatCode>General</c:formatCode>
                <c:ptCount val="68"/>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0</c:v>
                </c:pt>
                <c:pt idx="24">
                  <c:v>2</c:v>
                </c:pt>
                <c:pt idx="25">
                  <c:v>0</c:v>
                </c:pt>
                <c:pt idx="26">
                  <c:v>0</c:v>
                </c:pt>
                <c:pt idx="27">
                  <c:v>1</c:v>
                </c:pt>
                <c:pt idx="28">
                  <c:v>0</c:v>
                </c:pt>
                <c:pt idx="29">
                  <c:v>2</c:v>
                </c:pt>
                <c:pt idx="30">
                  <c:v>0</c:v>
                </c:pt>
                <c:pt idx="31">
                  <c:v>-1</c:v>
                </c:pt>
                <c:pt idx="32">
                  <c:v>4</c:v>
                </c:pt>
                <c:pt idx="33">
                  <c:v>2</c:v>
                </c:pt>
                <c:pt idx="34">
                  <c:v>-1</c:v>
                </c:pt>
                <c:pt idx="35">
                  <c:v>1</c:v>
                </c:pt>
                <c:pt idx="36">
                  <c:v>2</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4</c:v>
                </c:pt>
                <c:pt idx="52">
                  <c:v>5</c:v>
                </c:pt>
                <c:pt idx="53">
                  <c:v>4</c:v>
                </c:pt>
                <c:pt idx="54">
                  <c:v>6</c:v>
                </c:pt>
                <c:pt idx="55">
                  <c:v>15</c:v>
                </c:pt>
                <c:pt idx="56">
                  <c:v>16</c:v>
                </c:pt>
                <c:pt idx="57">
                  <c:v>33</c:v>
                </c:pt>
                <c:pt idx="58">
                  <c:v>19</c:v>
                </c:pt>
                <c:pt idx="59">
                  <c:v>39</c:v>
                </c:pt>
                <c:pt idx="60">
                  <c:v>34</c:v>
                </c:pt>
                <c:pt idx="61">
                  <c:v>110</c:v>
                </c:pt>
                <c:pt idx="62">
                  <c:v>148</c:v>
                </c:pt>
                <c:pt idx="63">
                  <c:v>110</c:v>
                </c:pt>
                <c:pt idx="64">
                  <c:v>48</c:v>
                </c:pt>
                <c:pt idx="65">
                  <c:v>33</c:v>
                </c:pt>
                <c:pt idx="66">
                  <c:v>14</c:v>
                </c:pt>
              </c:numCache>
            </c:numRef>
          </c:val>
          <c:extLst>
            <c:ext xmlns:c16="http://schemas.microsoft.com/office/drawing/2014/chart" uri="{C3380CC4-5D6E-409C-BE32-E72D297353CC}">
              <c16:uniqueId val="{00000016-5744-42F8-9FF1-EB0BFE011C8F}"/>
            </c:ext>
          </c:extLst>
        </c:ser>
        <c:ser>
          <c:idx val="13"/>
          <c:order val="4"/>
          <c:tx>
            <c:strRef>
              <c:f>'Official - RIVM (2)'!$CT$128</c:f>
              <c:strCache>
                <c:ptCount val="1"/>
                <c:pt idx="0">
                  <c:v>Datum labuitslag (nieuw)</c:v>
                </c:pt>
              </c:strCache>
            </c:strRef>
          </c:tx>
          <c:spPr>
            <a:solidFill>
              <a:schemeClr val="accent1">
                <a:lumMod val="50000"/>
              </a:schemeClr>
            </a:solidFill>
            <a:ln>
              <a:noFill/>
            </a:ln>
            <a:effectLst/>
          </c:spPr>
          <c:invertIfNegative val="0"/>
          <c:val>
            <c:numRef>
              <c:f>'Official - RIVM (2)'!$CT$129:$CT$195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c:v>
                </c:pt>
                <c:pt idx="24">
                  <c:v>0</c:v>
                </c:pt>
                <c:pt idx="25">
                  <c:v>-1</c:v>
                </c:pt>
                <c:pt idx="26">
                  <c:v>3</c:v>
                </c:pt>
                <c:pt idx="27">
                  <c:v>-4</c:v>
                </c:pt>
                <c:pt idx="28">
                  <c:v>1</c:v>
                </c:pt>
                <c:pt idx="29">
                  <c:v>-1</c:v>
                </c:pt>
                <c:pt idx="30">
                  <c:v>0</c:v>
                </c:pt>
                <c:pt idx="31">
                  <c:v>0</c:v>
                </c:pt>
                <c:pt idx="32">
                  <c:v>1</c:v>
                </c:pt>
                <c:pt idx="33">
                  <c:v>-1</c:v>
                </c:pt>
                <c:pt idx="34">
                  <c:v>0</c:v>
                </c:pt>
                <c:pt idx="35">
                  <c:v>-1</c:v>
                </c:pt>
                <c:pt idx="36">
                  <c:v>-1</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c:v>
                </c:pt>
                <c:pt idx="52">
                  <c:v>-2</c:v>
                </c:pt>
                <c:pt idx="53">
                  <c:v>-8</c:v>
                </c:pt>
                <c:pt idx="54">
                  <c:v>-7</c:v>
                </c:pt>
                <c:pt idx="55">
                  <c:v>0</c:v>
                </c:pt>
                <c:pt idx="56">
                  <c:v>-1</c:v>
                </c:pt>
                <c:pt idx="57">
                  <c:v>-2</c:v>
                </c:pt>
                <c:pt idx="58">
                  <c:v>-2</c:v>
                </c:pt>
                <c:pt idx="59">
                  <c:v>-1</c:v>
                </c:pt>
                <c:pt idx="60">
                  <c:v>-6</c:v>
                </c:pt>
                <c:pt idx="61">
                  <c:v>-2</c:v>
                </c:pt>
                <c:pt idx="62">
                  <c:v>-13</c:v>
                </c:pt>
                <c:pt idx="63">
                  <c:v>-26</c:v>
                </c:pt>
                <c:pt idx="64">
                  <c:v>-24</c:v>
                </c:pt>
                <c:pt idx="65">
                  <c:v>110</c:v>
                </c:pt>
                <c:pt idx="66">
                  <c:v>179</c:v>
                </c:pt>
              </c:numCache>
            </c:numRef>
          </c:val>
          <c:extLst>
            <c:ext xmlns:c16="http://schemas.microsoft.com/office/drawing/2014/chart" uri="{C3380CC4-5D6E-409C-BE32-E72D297353CC}">
              <c16:uniqueId val="{00000017-5744-42F8-9FF1-EB0BFE011C8F}"/>
            </c:ext>
          </c:extLst>
        </c:ser>
        <c:ser>
          <c:idx val="14"/>
          <c:order val="5"/>
          <c:tx>
            <c:strRef>
              <c:f>'Official - RIVM (2)'!$CR$128</c:f>
              <c:strCache>
                <c:ptCount val="1"/>
                <c:pt idx="0">
                  <c:v>Melding aan GGD (nieuw)</c:v>
                </c:pt>
              </c:strCache>
            </c:strRef>
          </c:tx>
          <c:spPr>
            <a:solidFill>
              <a:schemeClr val="accent2">
                <a:lumMod val="75000"/>
              </a:schemeClr>
            </a:solidFill>
            <a:ln>
              <a:noFill/>
            </a:ln>
            <a:effectLst/>
          </c:spPr>
          <c:invertIfNegative val="0"/>
          <c:val>
            <c:numRef>
              <c:f>'Official - RIVM (2)'!$CR$129:$CR$196</c:f>
              <c:numCache>
                <c:formatCode>General</c:formatCode>
                <c:ptCount val="6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-1</c:v>
                </c:pt>
                <c:pt idx="28">
                  <c:v>0</c:v>
                </c:pt>
                <c:pt idx="29">
                  <c:v>0</c:v>
                </c:pt>
                <c:pt idx="30">
                  <c:v>0</c:v>
                </c:pt>
                <c:pt idx="31">
                  <c:v>0</c:v>
                </c:pt>
                <c:pt idx="32">
                  <c:v>0</c:v>
                </c:pt>
                <c:pt idx="33">
                  <c:v>0</c:v>
                </c:pt>
                <c:pt idx="34">
                  <c:v>0</c:v>
                </c:pt>
                <c:pt idx="35">
                  <c:v>-3</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-1</c:v>
                </c:pt>
                <c:pt idx="54">
                  <c:v>0</c:v>
                </c:pt>
                <c:pt idx="55">
                  <c:v>0</c:v>
                </c:pt>
                <c:pt idx="56">
                  <c:v>0</c:v>
                </c:pt>
                <c:pt idx="57">
                  <c:v>0</c:v>
                </c:pt>
                <c:pt idx="58">
                  <c:v>0</c:v>
                </c:pt>
                <c:pt idx="59">
                  <c:v>-1</c:v>
                </c:pt>
                <c:pt idx="60">
                  <c:v>-1</c:v>
                </c:pt>
                <c:pt idx="61">
                  <c:v>0</c:v>
                </c:pt>
                <c:pt idx="62">
                  <c:v>0</c:v>
                </c:pt>
                <c:pt idx="63">
                  <c:v>-3</c:v>
                </c:pt>
                <c:pt idx="64">
                  <c:v>-2</c:v>
                </c:pt>
                <c:pt idx="65">
                  <c:v>-30</c:v>
                </c:pt>
                <c:pt idx="66">
                  <c:v>73</c:v>
                </c:pt>
              </c:numCache>
            </c:numRef>
          </c:val>
          <c:extLst>
            <c:ext xmlns:c16="http://schemas.microsoft.com/office/drawing/2014/chart" uri="{C3380CC4-5D6E-409C-BE32-E72D297353CC}">
              <c16:uniqueId val="{00000018-5744-42F8-9FF1-EB0BFE011C8F}"/>
            </c:ext>
          </c:extLst>
        </c:ser>
        <c:dLbls>
          <c:showLegendKey val="0"/>
          <c:showVal val="0"/>
          <c:showCatName val="0"/>
          <c:showSerName val="0"/>
          <c:showPercent val="0"/>
          <c:showBubbleSize val="0"/>
        </c:dLbls>
        <c:gapWidth val="25"/>
        <c:overlap val="100"/>
        <c:axId val="596545392"/>
        <c:axId val="596544408"/>
        <c:extLst/>
      </c:barChart>
      <c:dateAx>
        <c:axId val="596545392"/>
        <c:scaling>
          <c:orientation val="minMax"/>
        </c:scaling>
        <c:delete val="0"/>
        <c:axPos val="b"/>
        <c:numFmt formatCode="[$-809]dd\ mm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14"/>
        <c:minorUnit val="7"/>
      </c:dateAx>
      <c:valAx>
        <c:axId val="596544408"/>
        <c:scaling>
          <c:orientation val="minMax"/>
          <c:min val="1"/>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200"/>
        <c:minorUnit val="100"/>
      </c:valAx>
      <c:spPr>
        <a:noFill/>
        <a:ln w="25400">
          <a:noFill/>
        </a:ln>
        <a:effectLst/>
      </c:spPr>
    </c:plotArea>
    <c:legend>
      <c:legendPos val="t"/>
      <c:layout>
        <c:manualLayout>
          <c:xMode val="edge"/>
          <c:yMode val="edge"/>
          <c:x val="9.7903333333333328E-2"/>
          <c:y val="0.18708694444444443"/>
          <c:w val="0.50143375000000001"/>
          <c:h val="0.2792905555555556"/>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showDLblsOverMax val="0"/>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COVID-19 </a:t>
            </a:r>
            <a:r>
              <a:rPr lang="nl-NL" sz="2000" b="1" i="0" u="sng" kern="1200" spc="100" baseline="0">
                <a:ln>
                  <a:noFill/>
                </a:ln>
                <a:solidFill>
                  <a:schemeClr val="bg2">
                    <a:lumMod val="50000"/>
                  </a:schemeClr>
                </a:solidFill>
                <a:effectLst/>
              </a:rPr>
              <a:t>Besmettingen</a:t>
            </a:r>
            <a:br>
              <a:rPr lang="nl-NL" sz="2000" b="1" i="0" u="sng"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a:t>
            </a:r>
            <a:r>
              <a:rPr lang="en-US" sz="1200" b="0" i="0" u="none" strike="noStrike" baseline="0">
                <a:effectLst/>
              </a:rPr>
              <a:t>Datum voor statistiek; eerste ziektedag, indien niet bekend, datum lab positief, indien niet bekend, melddatum aan GGD."</a:t>
            </a:r>
            <a:endParaRPr lang="en-NL" sz="1400" b="0">
              <a:effectLst/>
            </a:endParaRPr>
          </a:p>
        </c:rich>
      </c:tx>
      <c:layout>
        <c:manualLayout>
          <c:xMode val="edge"/>
          <c:yMode val="edge"/>
          <c:x val="9.6571388888888887E-2"/>
          <c:y val="4.05122222222222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9865652777777774"/>
        </c:manualLayout>
      </c:layout>
      <c:barChart>
        <c:barDir val="col"/>
        <c:grouping val="stacked"/>
        <c:varyColors val="0"/>
        <c:ser>
          <c:idx val="4"/>
          <c:order val="3"/>
          <c:tx>
            <c:strRef>
              <c:f>'Official - RIVM (2)'!$CL$127</c:f>
              <c:strCache>
                <c:ptCount val="1"/>
                <c:pt idx="0">
                  <c:v>Datum eerste ziektedag</c:v>
                </c:pt>
              </c:strCache>
            </c:strRef>
          </c:tx>
          <c:spPr>
            <a:solidFill>
              <a:schemeClr val="accent6">
                <a:lumMod val="75000"/>
              </a:schemeClr>
            </a:solidFill>
            <a:ln>
              <a:noFill/>
            </a:ln>
            <a:effectLst/>
          </c:spPr>
          <c:invertIfNegative val="0"/>
          <c:cat>
            <c:numRef>
              <c:extLst>
                <c:ext xmlns:c15="http://schemas.microsoft.com/office/drawing/2012/chart" uri="{02D57815-91ED-43cb-92C2-25804820EDAC}">
                  <c15:fullRef>
                    <c15:sqref>'Official - RIVM (2)'!$C$129:$C$236</c15:sqref>
                  </c15:fullRef>
                </c:ext>
              </c:extLst>
              <c:f>('Official - RIVM (2)'!$C$129:$C$196,'Official - RIVM (2)'!$C$201:$C$236)</c:f>
              <c:numCache>
                <c:formatCode>m/d/yyyy</c:formatCode>
                <c:ptCount val="104"/>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pt idx="72">
                  <c:v>44085</c:v>
                </c:pt>
                <c:pt idx="73">
                  <c:v>44086</c:v>
                </c:pt>
                <c:pt idx="74">
                  <c:v>44087</c:v>
                </c:pt>
                <c:pt idx="75">
                  <c:v>44088</c:v>
                </c:pt>
                <c:pt idx="76">
                  <c:v>44089</c:v>
                </c:pt>
                <c:pt idx="77">
                  <c:v>44090</c:v>
                </c:pt>
                <c:pt idx="78">
                  <c:v>44091</c:v>
                </c:pt>
                <c:pt idx="79">
                  <c:v>44092</c:v>
                </c:pt>
                <c:pt idx="80">
                  <c:v>44093</c:v>
                </c:pt>
                <c:pt idx="81">
                  <c:v>44094</c:v>
                </c:pt>
                <c:pt idx="82">
                  <c:v>44095</c:v>
                </c:pt>
                <c:pt idx="83">
                  <c:v>44096</c:v>
                </c:pt>
                <c:pt idx="84">
                  <c:v>44097</c:v>
                </c:pt>
                <c:pt idx="85">
                  <c:v>44098</c:v>
                </c:pt>
                <c:pt idx="86">
                  <c:v>44099</c:v>
                </c:pt>
                <c:pt idx="87">
                  <c:v>44100</c:v>
                </c:pt>
                <c:pt idx="88">
                  <c:v>44101</c:v>
                </c:pt>
                <c:pt idx="89">
                  <c:v>44102</c:v>
                </c:pt>
                <c:pt idx="90">
                  <c:v>44103</c:v>
                </c:pt>
                <c:pt idx="91">
                  <c:v>44104</c:v>
                </c:pt>
                <c:pt idx="92">
                  <c:v>44105</c:v>
                </c:pt>
                <c:pt idx="93">
                  <c:v>44106</c:v>
                </c:pt>
                <c:pt idx="94">
                  <c:v>44107</c:v>
                </c:pt>
                <c:pt idx="95">
                  <c:v>44108</c:v>
                </c:pt>
                <c:pt idx="96">
                  <c:v>44109</c:v>
                </c:pt>
                <c:pt idx="97">
                  <c:v>44110</c:v>
                </c:pt>
                <c:pt idx="98">
                  <c:v>44111</c:v>
                </c:pt>
                <c:pt idx="99">
                  <c:v>44112</c:v>
                </c:pt>
                <c:pt idx="100">
                  <c:v>44113</c:v>
                </c:pt>
                <c:pt idx="101">
                  <c:v>44114</c:v>
                </c:pt>
                <c:pt idx="102">
                  <c:v>44115</c:v>
                </c:pt>
                <c:pt idx="103">
                  <c:v>44116</c:v>
                </c:pt>
                <c:pt idx="104">
                  <c:v>44117</c:v>
                </c:pt>
                <c:pt idx="105">
                  <c:v>44118</c:v>
                </c:pt>
                <c:pt idx="106">
                  <c:v>44119</c:v>
                </c:pt>
                <c:pt idx="107">
                  <c:v>44120</c:v>
                </c:pt>
              </c:numCache>
            </c:numRef>
          </c:cat>
          <c:val>
            <c:numRef>
              <c:extLst>
                <c:ext xmlns:c15="http://schemas.microsoft.com/office/drawing/2012/chart" uri="{02D57815-91ED-43cb-92C2-25804820EDAC}">
                  <c15:fullRef>
                    <c15:sqref>'Official - RIVM (2)'!$CL$129:$CL$196</c15:sqref>
                  </c15:fullRef>
                </c:ext>
              </c:extLst>
              <c:f>'Official - RIVM (2)'!$CL$129:$CL$196</c:f>
              <c:numCache>
                <c:formatCode>General</c:formatCode>
                <c:ptCount val="68"/>
                <c:pt idx="0">
                  <c:v>61</c:v>
                </c:pt>
                <c:pt idx="1">
                  <c:v>49</c:v>
                </c:pt>
                <c:pt idx="2">
                  <c:v>46</c:v>
                </c:pt>
                <c:pt idx="3">
                  <c:v>45</c:v>
                </c:pt>
                <c:pt idx="4">
                  <c:v>50</c:v>
                </c:pt>
                <c:pt idx="5">
                  <c:v>87</c:v>
                </c:pt>
                <c:pt idx="6">
                  <c:v>76</c:v>
                </c:pt>
                <c:pt idx="7">
                  <c:v>94</c:v>
                </c:pt>
                <c:pt idx="8">
                  <c:v>85</c:v>
                </c:pt>
                <c:pt idx="9">
                  <c:v>96</c:v>
                </c:pt>
                <c:pt idx="10">
                  <c:v>111</c:v>
                </c:pt>
                <c:pt idx="11">
                  <c:v>107</c:v>
                </c:pt>
                <c:pt idx="12">
                  <c:v>164</c:v>
                </c:pt>
                <c:pt idx="13">
                  <c:v>160</c:v>
                </c:pt>
                <c:pt idx="14">
                  <c:v>190</c:v>
                </c:pt>
                <c:pt idx="15">
                  <c:v>129</c:v>
                </c:pt>
                <c:pt idx="16">
                  <c:v>166</c:v>
                </c:pt>
                <c:pt idx="17">
                  <c:v>151</c:v>
                </c:pt>
                <c:pt idx="18">
                  <c:v>166</c:v>
                </c:pt>
                <c:pt idx="19">
                  <c:v>225</c:v>
                </c:pt>
                <c:pt idx="20">
                  <c:v>202</c:v>
                </c:pt>
                <c:pt idx="21">
                  <c:v>262</c:v>
                </c:pt>
                <c:pt idx="22">
                  <c:v>191</c:v>
                </c:pt>
                <c:pt idx="23">
                  <c:v>220</c:v>
                </c:pt>
                <c:pt idx="24">
                  <c:v>289</c:v>
                </c:pt>
                <c:pt idx="25">
                  <c:v>255</c:v>
                </c:pt>
                <c:pt idx="26">
                  <c:v>412</c:v>
                </c:pt>
                <c:pt idx="27">
                  <c:v>337</c:v>
                </c:pt>
                <c:pt idx="28">
                  <c:v>378</c:v>
                </c:pt>
                <c:pt idx="29">
                  <c:v>347</c:v>
                </c:pt>
                <c:pt idx="30">
                  <c:v>380</c:v>
                </c:pt>
                <c:pt idx="31">
                  <c:v>420</c:v>
                </c:pt>
                <c:pt idx="32">
                  <c:v>439</c:v>
                </c:pt>
                <c:pt idx="33">
                  <c:v>568</c:v>
                </c:pt>
                <c:pt idx="34">
                  <c:v>491</c:v>
                </c:pt>
                <c:pt idx="35">
                  <c:v>518</c:v>
                </c:pt>
                <c:pt idx="36">
                  <c:v>492</c:v>
                </c:pt>
                <c:pt idx="37">
                  <c:v>470</c:v>
                </c:pt>
                <c:pt idx="38">
                  <c:v>424</c:v>
                </c:pt>
                <c:pt idx="39">
                  <c:v>411</c:v>
                </c:pt>
                <c:pt idx="40">
                  <c:v>509</c:v>
                </c:pt>
                <c:pt idx="41">
                  <c:v>438</c:v>
                </c:pt>
                <c:pt idx="42">
                  <c:v>492</c:v>
                </c:pt>
                <c:pt idx="43">
                  <c:v>422</c:v>
                </c:pt>
                <c:pt idx="44">
                  <c:v>421</c:v>
                </c:pt>
                <c:pt idx="45">
                  <c:v>402</c:v>
                </c:pt>
                <c:pt idx="46">
                  <c:v>360</c:v>
                </c:pt>
                <c:pt idx="47">
                  <c:v>416</c:v>
                </c:pt>
                <c:pt idx="48">
                  <c:v>403</c:v>
                </c:pt>
                <c:pt idx="49">
                  <c:v>404</c:v>
                </c:pt>
                <c:pt idx="50">
                  <c:v>354</c:v>
                </c:pt>
                <c:pt idx="51">
                  <c:v>356</c:v>
                </c:pt>
                <c:pt idx="52">
                  <c:v>412</c:v>
                </c:pt>
                <c:pt idx="53">
                  <c:v>371</c:v>
                </c:pt>
                <c:pt idx="54">
                  <c:v>438</c:v>
                </c:pt>
                <c:pt idx="55">
                  <c:v>458</c:v>
                </c:pt>
                <c:pt idx="56">
                  <c:v>463</c:v>
                </c:pt>
                <c:pt idx="57">
                  <c:v>394</c:v>
                </c:pt>
                <c:pt idx="58">
                  <c:v>403</c:v>
                </c:pt>
                <c:pt idx="59">
                  <c:v>393</c:v>
                </c:pt>
                <c:pt idx="60">
                  <c:v>344</c:v>
                </c:pt>
                <c:pt idx="61">
                  <c:v>449</c:v>
                </c:pt>
                <c:pt idx="62">
                  <c:v>300</c:v>
                </c:pt>
                <c:pt idx="63">
                  <c:v>160</c:v>
                </c:pt>
                <c:pt idx="64">
                  <c:v>87</c:v>
                </c:pt>
                <c:pt idx="65">
                  <c:v>50</c:v>
                </c:pt>
                <c:pt idx="66">
                  <c:v>14</c:v>
                </c:pt>
              </c:numCache>
            </c:numRef>
          </c:val>
          <c:extLst>
            <c:ext xmlns:c16="http://schemas.microsoft.com/office/drawing/2014/chart" uri="{C3380CC4-5D6E-409C-BE32-E72D297353CC}">
              <c16:uniqueId val="{00000000-F68E-429C-9BCE-9B28D3C2A27D}"/>
            </c:ext>
          </c:extLst>
        </c:ser>
        <c:ser>
          <c:idx val="5"/>
          <c:order val="4"/>
          <c:tx>
            <c:strRef>
              <c:f>'Official - RIVM (2)'!$CM$127</c:f>
              <c:strCache>
                <c:ptCount val="1"/>
                <c:pt idx="0">
                  <c:v>Datum positieve labuitslag.</c:v>
                </c:pt>
              </c:strCache>
            </c:strRef>
          </c:tx>
          <c:spPr>
            <a:solidFill>
              <a:schemeClr val="accent1">
                <a:lumMod val="75000"/>
              </a:schemeClr>
            </a:solidFill>
            <a:ln>
              <a:noFill/>
            </a:ln>
            <a:effectLst/>
          </c:spPr>
          <c:invertIfNegative val="0"/>
          <c:cat>
            <c:numRef>
              <c:extLst>
                <c:ext xmlns:c15="http://schemas.microsoft.com/office/drawing/2012/chart" uri="{02D57815-91ED-43cb-92C2-25804820EDAC}">
                  <c15:fullRef>
                    <c15:sqref>'Official - RIVM (2)'!$C$129:$C$236</c15:sqref>
                  </c15:fullRef>
                </c:ext>
              </c:extLst>
              <c:f>('Official - RIVM (2)'!$C$129:$C$196,'Official - RIVM (2)'!$C$201:$C$236)</c:f>
              <c:numCache>
                <c:formatCode>m/d/yyyy</c:formatCode>
                <c:ptCount val="104"/>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pt idx="72">
                  <c:v>44085</c:v>
                </c:pt>
                <c:pt idx="73">
                  <c:v>44086</c:v>
                </c:pt>
                <c:pt idx="74">
                  <c:v>44087</c:v>
                </c:pt>
                <c:pt idx="75">
                  <c:v>44088</c:v>
                </c:pt>
                <c:pt idx="76">
                  <c:v>44089</c:v>
                </c:pt>
                <c:pt idx="77">
                  <c:v>44090</c:v>
                </c:pt>
                <c:pt idx="78">
                  <c:v>44091</c:v>
                </c:pt>
                <c:pt idx="79">
                  <c:v>44092</c:v>
                </c:pt>
                <c:pt idx="80">
                  <c:v>44093</c:v>
                </c:pt>
                <c:pt idx="81">
                  <c:v>44094</c:v>
                </c:pt>
                <c:pt idx="82">
                  <c:v>44095</c:v>
                </c:pt>
                <c:pt idx="83">
                  <c:v>44096</c:v>
                </c:pt>
                <c:pt idx="84">
                  <c:v>44097</c:v>
                </c:pt>
                <c:pt idx="85">
                  <c:v>44098</c:v>
                </c:pt>
                <c:pt idx="86">
                  <c:v>44099</c:v>
                </c:pt>
                <c:pt idx="87">
                  <c:v>44100</c:v>
                </c:pt>
                <c:pt idx="88">
                  <c:v>44101</c:v>
                </c:pt>
                <c:pt idx="89">
                  <c:v>44102</c:v>
                </c:pt>
                <c:pt idx="90">
                  <c:v>44103</c:v>
                </c:pt>
                <c:pt idx="91">
                  <c:v>44104</c:v>
                </c:pt>
                <c:pt idx="92">
                  <c:v>44105</c:v>
                </c:pt>
                <c:pt idx="93">
                  <c:v>44106</c:v>
                </c:pt>
                <c:pt idx="94">
                  <c:v>44107</c:v>
                </c:pt>
                <c:pt idx="95">
                  <c:v>44108</c:v>
                </c:pt>
                <c:pt idx="96">
                  <c:v>44109</c:v>
                </c:pt>
                <c:pt idx="97">
                  <c:v>44110</c:v>
                </c:pt>
                <c:pt idx="98">
                  <c:v>44111</c:v>
                </c:pt>
                <c:pt idx="99">
                  <c:v>44112</c:v>
                </c:pt>
                <c:pt idx="100">
                  <c:v>44113</c:v>
                </c:pt>
                <c:pt idx="101">
                  <c:v>44114</c:v>
                </c:pt>
                <c:pt idx="102">
                  <c:v>44115</c:v>
                </c:pt>
                <c:pt idx="103">
                  <c:v>44116</c:v>
                </c:pt>
                <c:pt idx="104">
                  <c:v>44117</c:v>
                </c:pt>
                <c:pt idx="105">
                  <c:v>44118</c:v>
                </c:pt>
                <c:pt idx="106">
                  <c:v>44119</c:v>
                </c:pt>
                <c:pt idx="107">
                  <c:v>44120</c:v>
                </c:pt>
              </c:numCache>
            </c:numRef>
          </c:cat>
          <c:val>
            <c:numRef>
              <c:extLst>
                <c:ext xmlns:c15="http://schemas.microsoft.com/office/drawing/2012/chart" uri="{02D57815-91ED-43cb-92C2-25804820EDAC}">
                  <c15:fullRef>
                    <c15:sqref>'Official - RIVM (2)'!$CM$129:$CM$196</c15:sqref>
                  </c15:fullRef>
                </c:ext>
              </c:extLst>
              <c:f>'Official - RIVM (2)'!$CM$129:$CM$196</c:f>
              <c:numCache>
                <c:formatCode>General</c:formatCode>
                <c:ptCount val="68"/>
                <c:pt idx="0">
                  <c:v>12</c:v>
                </c:pt>
                <c:pt idx="1">
                  <c:v>12</c:v>
                </c:pt>
                <c:pt idx="2">
                  <c:v>5</c:v>
                </c:pt>
                <c:pt idx="3">
                  <c:v>6</c:v>
                </c:pt>
                <c:pt idx="4">
                  <c:v>2</c:v>
                </c:pt>
                <c:pt idx="5">
                  <c:v>5</c:v>
                </c:pt>
                <c:pt idx="6">
                  <c:v>4</c:v>
                </c:pt>
                <c:pt idx="7">
                  <c:v>6</c:v>
                </c:pt>
                <c:pt idx="8">
                  <c:v>11</c:v>
                </c:pt>
                <c:pt idx="9">
                  <c:v>18</c:v>
                </c:pt>
                <c:pt idx="10">
                  <c:v>18</c:v>
                </c:pt>
                <c:pt idx="11">
                  <c:v>11</c:v>
                </c:pt>
                <c:pt idx="12">
                  <c:v>6</c:v>
                </c:pt>
                <c:pt idx="13">
                  <c:v>5</c:v>
                </c:pt>
                <c:pt idx="14">
                  <c:v>21</c:v>
                </c:pt>
                <c:pt idx="15">
                  <c:v>12</c:v>
                </c:pt>
                <c:pt idx="16">
                  <c:v>19</c:v>
                </c:pt>
                <c:pt idx="17">
                  <c:v>19</c:v>
                </c:pt>
                <c:pt idx="18">
                  <c:v>12</c:v>
                </c:pt>
                <c:pt idx="19">
                  <c:v>15</c:v>
                </c:pt>
                <c:pt idx="20">
                  <c:v>19</c:v>
                </c:pt>
                <c:pt idx="21">
                  <c:v>16</c:v>
                </c:pt>
                <c:pt idx="22">
                  <c:v>20</c:v>
                </c:pt>
                <c:pt idx="23">
                  <c:v>16</c:v>
                </c:pt>
                <c:pt idx="24">
                  <c:v>21</c:v>
                </c:pt>
                <c:pt idx="25">
                  <c:v>21</c:v>
                </c:pt>
                <c:pt idx="26">
                  <c:v>21</c:v>
                </c:pt>
                <c:pt idx="27">
                  <c:v>37</c:v>
                </c:pt>
                <c:pt idx="28">
                  <c:v>41</c:v>
                </c:pt>
                <c:pt idx="29">
                  <c:v>55</c:v>
                </c:pt>
                <c:pt idx="30">
                  <c:v>75</c:v>
                </c:pt>
                <c:pt idx="31">
                  <c:v>65</c:v>
                </c:pt>
                <c:pt idx="32">
                  <c:v>59</c:v>
                </c:pt>
                <c:pt idx="33">
                  <c:v>72</c:v>
                </c:pt>
                <c:pt idx="34">
                  <c:v>76</c:v>
                </c:pt>
                <c:pt idx="35">
                  <c:v>94</c:v>
                </c:pt>
                <c:pt idx="36">
                  <c:v>62</c:v>
                </c:pt>
                <c:pt idx="37">
                  <c:v>107</c:v>
                </c:pt>
                <c:pt idx="38">
                  <c:v>80</c:v>
                </c:pt>
                <c:pt idx="39">
                  <c:v>86</c:v>
                </c:pt>
                <c:pt idx="40">
                  <c:v>68</c:v>
                </c:pt>
                <c:pt idx="41">
                  <c:v>110</c:v>
                </c:pt>
                <c:pt idx="42">
                  <c:v>89</c:v>
                </c:pt>
                <c:pt idx="43">
                  <c:v>97</c:v>
                </c:pt>
                <c:pt idx="44">
                  <c:v>82</c:v>
                </c:pt>
                <c:pt idx="45">
                  <c:v>81</c:v>
                </c:pt>
                <c:pt idx="46">
                  <c:v>77</c:v>
                </c:pt>
                <c:pt idx="47">
                  <c:v>59</c:v>
                </c:pt>
                <c:pt idx="48">
                  <c:v>101</c:v>
                </c:pt>
                <c:pt idx="49">
                  <c:v>82</c:v>
                </c:pt>
                <c:pt idx="50">
                  <c:v>95</c:v>
                </c:pt>
                <c:pt idx="51">
                  <c:v>84</c:v>
                </c:pt>
                <c:pt idx="52">
                  <c:v>74</c:v>
                </c:pt>
                <c:pt idx="53">
                  <c:v>112</c:v>
                </c:pt>
                <c:pt idx="54">
                  <c:v>71</c:v>
                </c:pt>
                <c:pt idx="55">
                  <c:v>81</c:v>
                </c:pt>
                <c:pt idx="56">
                  <c:v>87</c:v>
                </c:pt>
                <c:pt idx="57">
                  <c:v>62</c:v>
                </c:pt>
                <c:pt idx="58">
                  <c:v>86</c:v>
                </c:pt>
                <c:pt idx="59">
                  <c:v>99</c:v>
                </c:pt>
                <c:pt idx="60">
                  <c:v>97</c:v>
                </c:pt>
                <c:pt idx="61">
                  <c:v>115</c:v>
                </c:pt>
                <c:pt idx="62">
                  <c:v>147</c:v>
                </c:pt>
                <c:pt idx="63">
                  <c:v>166</c:v>
                </c:pt>
                <c:pt idx="64">
                  <c:v>214</c:v>
                </c:pt>
                <c:pt idx="65">
                  <c:v>204</c:v>
                </c:pt>
                <c:pt idx="66">
                  <c:v>181</c:v>
                </c:pt>
                <c:pt idx="67">
                  <c:v>17</c:v>
                </c:pt>
              </c:numCache>
            </c:numRef>
          </c:val>
          <c:extLst>
            <c:ext xmlns:c16="http://schemas.microsoft.com/office/drawing/2014/chart" uri="{C3380CC4-5D6E-409C-BE32-E72D297353CC}">
              <c16:uniqueId val="{00000001-F68E-429C-9BCE-9B28D3C2A27D}"/>
            </c:ext>
          </c:extLst>
        </c:ser>
        <c:ser>
          <c:idx val="0"/>
          <c:order val="5"/>
          <c:tx>
            <c:strRef>
              <c:f>'Official - RIVM (2)'!$CK$127</c:f>
              <c:strCache>
                <c:ptCount val="1"/>
                <c:pt idx="0">
                  <c:v>Datum melding bij de GGD</c:v>
                </c:pt>
              </c:strCache>
            </c:strRef>
          </c:tx>
          <c:spPr>
            <a:solidFill>
              <a:schemeClr val="accent2">
                <a:lumMod val="75000"/>
              </a:schemeClr>
            </a:solidFill>
            <a:ln>
              <a:noFill/>
            </a:ln>
            <a:effectLst/>
          </c:spPr>
          <c:invertIfNegative val="0"/>
          <c:cat>
            <c:numRef>
              <c:extLst>
                <c:ext xmlns:c15="http://schemas.microsoft.com/office/drawing/2012/chart" uri="{02D57815-91ED-43cb-92C2-25804820EDAC}">
                  <c15:fullRef>
                    <c15:sqref>'Official - RIVM (2)'!$C$129:$C$236</c15:sqref>
                  </c15:fullRef>
                </c:ext>
              </c:extLst>
              <c:f>('Official - RIVM (2)'!$C$129:$C$196,'Official - RIVM (2)'!$C$201:$C$236)</c:f>
              <c:numCache>
                <c:formatCode>m/d/yyyy</c:formatCode>
                <c:ptCount val="104"/>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pt idx="72">
                  <c:v>44085</c:v>
                </c:pt>
                <c:pt idx="73">
                  <c:v>44086</c:v>
                </c:pt>
                <c:pt idx="74">
                  <c:v>44087</c:v>
                </c:pt>
                <c:pt idx="75">
                  <c:v>44088</c:v>
                </c:pt>
                <c:pt idx="76">
                  <c:v>44089</c:v>
                </c:pt>
                <c:pt idx="77">
                  <c:v>44090</c:v>
                </c:pt>
                <c:pt idx="78">
                  <c:v>44091</c:v>
                </c:pt>
                <c:pt idx="79">
                  <c:v>44092</c:v>
                </c:pt>
                <c:pt idx="80">
                  <c:v>44093</c:v>
                </c:pt>
                <c:pt idx="81">
                  <c:v>44094</c:v>
                </c:pt>
                <c:pt idx="82">
                  <c:v>44095</c:v>
                </c:pt>
                <c:pt idx="83">
                  <c:v>44096</c:v>
                </c:pt>
                <c:pt idx="84">
                  <c:v>44097</c:v>
                </c:pt>
                <c:pt idx="85">
                  <c:v>44098</c:v>
                </c:pt>
                <c:pt idx="86">
                  <c:v>44099</c:v>
                </c:pt>
                <c:pt idx="87">
                  <c:v>44100</c:v>
                </c:pt>
                <c:pt idx="88">
                  <c:v>44101</c:v>
                </c:pt>
                <c:pt idx="89">
                  <c:v>44102</c:v>
                </c:pt>
                <c:pt idx="90">
                  <c:v>44103</c:v>
                </c:pt>
                <c:pt idx="91">
                  <c:v>44104</c:v>
                </c:pt>
                <c:pt idx="92">
                  <c:v>44105</c:v>
                </c:pt>
                <c:pt idx="93">
                  <c:v>44106</c:v>
                </c:pt>
                <c:pt idx="94">
                  <c:v>44107</c:v>
                </c:pt>
                <c:pt idx="95">
                  <c:v>44108</c:v>
                </c:pt>
                <c:pt idx="96">
                  <c:v>44109</c:v>
                </c:pt>
                <c:pt idx="97">
                  <c:v>44110</c:v>
                </c:pt>
                <c:pt idx="98">
                  <c:v>44111</c:v>
                </c:pt>
                <c:pt idx="99">
                  <c:v>44112</c:v>
                </c:pt>
                <c:pt idx="100">
                  <c:v>44113</c:v>
                </c:pt>
                <c:pt idx="101">
                  <c:v>44114</c:v>
                </c:pt>
                <c:pt idx="102">
                  <c:v>44115</c:v>
                </c:pt>
                <c:pt idx="103">
                  <c:v>44116</c:v>
                </c:pt>
                <c:pt idx="104">
                  <c:v>44117</c:v>
                </c:pt>
                <c:pt idx="105">
                  <c:v>44118</c:v>
                </c:pt>
                <c:pt idx="106">
                  <c:v>44119</c:v>
                </c:pt>
                <c:pt idx="107">
                  <c:v>44120</c:v>
                </c:pt>
              </c:numCache>
            </c:numRef>
          </c:cat>
          <c:val>
            <c:numRef>
              <c:extLst>
                <c:ext xmlns:c15="http://schemas.microsoft.com/office/drawing/2012/chart" uri="{02D57815-91ED-43cb-92C2-25804820EDAC}">
                  <c15:fullRef>
                    <c15:sqref>'Official - RIVM (2)'!$CK$129:$CK$196</c15:sqref>
                  </c15:fullRef>
                </c:ext>
              </c:extLst>
              <c:f>'Official - RIVM (2)'!$CK$129:$CK$196</c:f>
              <c:numCache>
                <c:formatCode>General</c:formatCode>
                <c:ptCount val="68"/>
                <c:pt idx="2">
                  <c:v>1</c:v>
                </c:pt>
                <c:pt idx="3">
                  <c:v>1</c:v>
                </c:pt>
                <c:pt idx="5">
                  <c:v>1</c:v>
                </c:pt>
                <c:pt idx="6">
                  <c:v>2</c:v>
                </c:pt>
                <c:pt idx="8">
                  <c:v>1</c:v>
                </c:pt>
                <c:pt idx="9">
                  <c:v>1</c:v>
                </c:pt>
                <c:pt idx="10">
                  <c:v>1</c:v>
                </c:pt>
                <c:pt idx="11">
                  <c:v>1</c:v>
                </c:pt>
                <c:pt idx="13">
                  <c:v>3</c:v>
                </c:pt>
                <c:pt idx="14">
                  <c:v>1</c:v>
                </c:pt>
                <c:pt idx="15">
                  <c:v>1</c:v>
                </c:pt>
                <c:pt idx="16">
                  <c:v>4</c:v>
                </c:pt>
                <c:pt idx="18">
                  <c:v>2</c:v>
                </c:pt>
                <c:pt idx="20">
                  <c:v>1</c:v>
                </c:pt>
                <c:pt idx="21">
                  <c:v>4</c:v>
                </c:pt>
                <c:pt idx="22">
                  <c:v>1</c:v>
                </c:pt>
                <c:pt idx="23">
                  <c:v>2</c:v>
                </c:pt>
                <c:pt idx="24">
                  <c:v>1</c:v>
                </c:pt>
                <c:pt idx="25">
                  <c:v>3</c:v>
                </c:pt>
                <c:pt idx="26">
                  <c:v>3</c:v>
                </c:pt>
                <c:pt idx="27">
                  <c:v>6</c:v>
                </c:pt>
                <c:pt idx="28">
                  <c:v>13</c:v>
                </c:pt>
                <c:pt idx="29">
                  <c:v>9</c:v>
                </c:pt>
                <c:pt idx="30">
                  <c:v>21</c:v>
                </c:pt>
                <c:pt idx="31">
                  <c:v>16</c:v>
                </c:pt>
                <c:pt idx="32">
                  <c:v>15</c:v>
                </c:pt>
                <c:pt idx="33">
                  <c:v>11</c:v>
                </c:pt>
                <c:pt idx="34">
                  <c:v>11</c:v>
                </c:pt>
                <c:pt idx="35">
                  <c:v>15</c:v>
                </c:pt>
                <c:pt idx="36">
                  <c:v>21</c:v>
                </c:pt>
                <c:pt idx="37">
                  <c:v>32</c:v>
                </c:pt>
                <c:pt idx="38">
                  <c:v>27</c:v>
                </c:pt>
                <c:pt idx="39">
                  <c:v>20</c:v>
                </c:pt>
                <c:pt idx="40">
                  <c:v>24</c:v>
                </c:pt>
                <c:pt idx="41">
                  <c:v>25</c:v>
                </c:pt>
                <c:pt idx="42">
                  <c:v>11</c:v>
                </c:pt>
                <c:pt idx="43">
                  <c:v>29</c:v>
                </c:pt>
                <c:pt idx="44">
                  <c:v>13</c:v>
                </c:pt>
                <c:pt idx="45">
                  <c:v>22</c:v>
                </c:pt>
                <c:pt idx="46">
                  <c:v>5</c:v>
                </c:pt>
                <c:pt idx="47">
                  <c:v>13</c:v>
                </c:pt>
                <c:pt idx="48">
                  <c:v>11</c:v>
                </c:pt>
                <c:pt idx="49">
                  <c:v>10</c:v>
                </c:pt>
                <c:pt idx="50">
                  <c:v>13</c:v>
                </c:pt>
                <c:pt idx="51">
                  <c:v>12</c:v>
                </c:pt>
                <c:pt idx="52">
                  <c:v>23</c:v>
                </c:pt>
                <c:pt idx="53">
                  <c:v>9</c:v>
                </c:pt>
                <c:pt idx="54">
                  <c:v>9</c:v>
                </c:pt>
                <c:pt idx="55">
                  <c:v>9</c:v>
                </c:pt>
                <c:pt idx="56">
                  <c:v>5</c:v>
                </c:pt>
                <c:pt idx="57">
                  <c:v>6</c:v>
                </c:pt>
                <c:pt idx="58">
                  <c:v>6</c:v>
                </c:pt>
                <c:pt idx="59">
                  <c:v>9</c:v>
                </c:pt>
                <c:pt idx="60">
                  <c:v>8</c:v>
                </c:pt>
                <c:pt idx="61">
                  <c:v>11</c:v>
                </c:pt>
                <c:pt idx="62">
                  <c:v>18</c:v>
                </c:pt>
                <c:pt idx="63">
                  <c:v>21</c:v>
                </c:pt>
                <c:pt idx="64">
                  <c:v>15</c:v>
                </c:pt>
                <c:pt idx="65">
                  <c:v>54</c:v>
                </c:pt>
                <c:pt idx="66">
                  <c:v>76</c:v>
                </c:pt>
                <c:pt idx="67">
                  <c:v>18</c:v>
                </c:pt>
              </c:numCache>
            </c:numRef>
          </c:val>
          <c:extLst>
            <c:ext xmlns:c16="http://schemas.microsoft.com/office/drawing/2014/chart" uri="{C3380CC4-5D6E-409C-BE32-E72D297353CC}">
              <c16:uniqueId val="{00000002-F68E-429C-9BCE-9B28D3C2A27D}"/>
            </c:ext>
          </c:extLst>
        </c:ser>
        <c:dLbls>
          <c:showLegendKey val="0"/>
          <c:showVal val="0"/>
          <c:showCatName val="0"/>
          <c:showSerName val="0"/>
          <c:showPercent val="0"/>
          <c:showBubbleSize val="0"/>
        </c:dLbls>
        <c:gapWidth val="25"/>
        <c:overlap val="100"/>
        <c:axId val="596545392"/>
        <c:axId val="596544408"/>
        <c:extLst>
          <c:ext xmlns:c15="http://schemas.microsoft.com/office/drawing/2012/chart" uri="{02D57815-91ED-43cb-92C2-25804820EDAC}">
            <c15:filteredBarSeries>
              <c15:ser>
                <c:idx val="2"/>
                <c:order val="1"/>
                <c:tx>
                  <c:strRef>
                    <c:extLst>
                      <c:ext uri="{02D57815-91ED-43cb-92C2-25804820EDAC}">
                        <c15:formulaRef>
                          <c15:sqref>'Official - RIVM (2)'!$G$3</c15:sqref>
                        </c15:formulaRef>
                      </c:ext>
                    </c:extLst>
                    <c:strCache>
                      <c:ptCount val="1"/>
                      <c:pt idx="0">
                        <c:v> Added this week</c:v>
                      </c:pt>
                    </c:strCache>
                  </c:strRef>
                </c:tx>
                <c:spPr>
                  <a:solidFill>
                    <a:schemeClr val="accent1">
                      <a:lumMod val="75000"/>
                    </a:schemeClr>
                  </a:solidFill>
                  <a:ln>
                    <a:noFill/>
                  </a:ln>
                  <a:effectLst/>
                </c:spPr>
                <c:invertIfNegative val="0"/>
                <c:cat>
                  <c:numRef>
                    <c:extLst>
                      <c:ext uri="{02D57815-91ED-43cb-92C2-25804820EDAC}">
                        <c15:fullRef>
                          <c15:sqref>'Official - RIVM (2)'!$C$129:$C$236</c15:sqref>
                        </c15:fullRef>
                        <c15:formulaRef>
                          <c15:sqref>('Official - RIVM (2)'!$C$129:$C$196,'Official - RIVM (2)'!$C$201:$C$236)</c15:sqref>
                        </c15:formulaRef>
                      </c:ext>
                    </c:extLst>
                    <c:numCache>
                      <c:formatCode>m/d/yyyy</c:formatCode>
                      <c:ptCount val="104"/>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44085</c:v>
                      </c:pt>
                      <c:pt idx="69">
                        <c:v>44086</c:v>
                      </c:pt>
                      <c:pt idx="70">
                        <c:v>44087</c:v>
                      </c:pt>
                      <c:pt idx="71">
                        <c:v>44088</c:v>
                      </c:pt>
                      <c:pt idx="72">
                        <c:v>44089</c:v>
                      </c:pt>
                      <c:pt idx="73">
                        <c:v>44090</c:v>
                      </c:pt>
                      <c:pt idx="74">
                        <c:v>44091</c:v>
                      </c:pt>
                      <c:pt idx="75">
                        <c:v>44092</c:v>
                      </c:pt>
                      <c:pt idx="76">
                        <c:v>44093</c:v>
                      </c:pt>
                      <c:pt idx="77">
                        <c:v>44094</c:v>
                      </c:pt>
                      <c:pt idx="78">
                        <c:v>44095</c:v>
                      </c:pt>
                      <c:pt idx="79">
                        <c:v>44096</c:v>
                      </c:pt>
                      <c:pt idx="80">
                        <c:v>44097</c:v>
                      </c:pt>
                      <c:pt idx="81">
                        <c:v>44098</c:v>
                      </c:pt>
                      <c:pt idx="82">
                        <c:v>44099</c:v>
                      </c:pt>
                      <c:pt idx="83">
                        <c:v>44100</c:v>
                      </c:pt>
                      <c:pt idx="84">
                        <c:v>44101</c:v>
                      </c:pt>
                      <c:pt idx="85">
                        <c:v>44102</c:v>
                      </c:pt>
                      <c:pt idx="86">
                        <c:v>44103</c:v>
                      </c:pt>
                      <c:pt idx="87">
                        <c:v>44104</c:v>
                      </c:pt>
                      <c:pt idx="88">
                        <c:v>44105</c:v>
                      </c:pt>
                      <c:pt idx="89">
                        <c:v>44106</c:v>
                      </c:pt>
                      <c:pt idx="90">
                        <c:v>44107</c:v>
                      </c:pt>
                      <c:pt idx="91">
                        <c:v>44108</c:v>
                      </c:pt>
                      <c:pt idx="92">
                        <c:v>44109</c:v>
                      </c:pt>
                      <c:pt idx="93">
                        <c:v>44110</c:v>
                      </c:pt>
                      <c:pt idx="94">
                        <c:v>44111</c:v>
                      </c:pt>
                      <c:pt idx="95">
                        <c:v>44112</c:v>
                      </c:pt>
                      <c:pt idx="96">
                        <c:v>44113</c:v>
                      </c:pt>
                      <c:pt idx="97">
                        <c:v>44114</c:v>
                      </c:pt>
                      <c:pt idx="98">
                        <c:v>44115</c:v>
                      </c:pt>
                      <c:pt idx="99">
                        <c:v>44116</c:v>
                      </c:pt>
                      <c:pt idx="100">
                        <c:v>44117</c:v>
                      </c:pt>
                      <c:pt idx="101">
                        <c:v>44118</c:v>
                      </c:pt>
                      <c:pt idx="102">
                        <c:v>44119</c:v>
                      </c:pt>
                      <c:pt idx="103">
                        <c:v>44120</c:v>
                      </c:pt>
                    </c:numCache>
                  </c:numRef>
                </c:cat>
                <c:val>
                  <c:numRef>
                    <c:extLst>
                      <c:ext uri="{02D57815-91ED-43cb-92C2-25804820EDAC}">
                        <c15:fullRef>
                          <c15:sqref>'Official - RIVM (2)'!$AX$129:$AX$200</c15:sqref>
                        </c15:fullRef>
                        <c15:formulaRef>
                          <c15:sqref>'Official - RIVM (2)'!$AX$129:$AX$196</c15:sqref>
                        </c15:formulaRef>
                      </c:ext>
                    </c:extLst>
                    <c:numCache>
                      <c:formatCode>General</c:formatCode>
                      <c:ptCount val="68"/>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numCache>
                  </c:numRef>
                </c:val>
                <c:extLst>
                  <c:ext xmlns:c16="http://schemas.microsoft.com/office/drawing/2014/chart" uri="{C3380CC4-5D6E-409C-BE32-E72D297353CC}">
                    <c16:uniqueId val="{00000004-F68E-429C-9BCE-9B28D3C2A27D}"/>
                  </c:ext>
                </c:extLst>
              </c15:ser>
            </c15:filteredBarSeries>
            <c15:filteredBarSeries>
              <c15:ser>
                <c:idx val="3"/>
                <c:order val="2"/>
                <c:tx>
                  <c:strRef>
                    <c:extLst xmlns:c15="http://schemas.microsoft.com/office/drawing/2012/chart">
                      <c:ext xmlns:c15="http://schemas.microsoft.com/office/drawing/2012/chart" uri="{02D57815-91ED-43cb-92C2-25804820EDAC}">
                        <c15:formulaRef>
                          <c15:sqref>'Official - RIVM (2)'!$AY$128</c15:sqref>
                        </c15:formulaRef>
                      </c:ext>
                    </c:extLst>
                    <c:strCache>
                      <c:ptCount val="1"/>
                      <c:pt idx="0">
                        <c:v>Subtracted today</c:v>
                      </c:pt>
                    </c:strCache>
                  </c:strRef>
                </c:tx>
                <c:spPr>
                  <a:solidFill>
                    <a:srgbClr val="AA0E0E"/>
                  </a:solidFill>
                  <a:ln>
                    <a:noFill/>
                  </a:ln>
                  <a:effectLst/>
                </c:spPr>
                <c:invertIfNegative val="0"/>
                <c:cat>
                  <c:numRef>
                    <c:extLst>
                      <c:ext xmlns:c15="http://schemas.microsoft.com/office/drawing/2012/chart" uri="{02D57815-91ED-43cb-92C2-25804820EDAC}">
                        <c15:fullRef>
                          <c15:sqref>'Official - RIVM (2)'!$C$129:$C$236</c15:sqref>
                        </c15:fullRef>
                        <c15:formulaRef>
                          <c15:sqref>('Official - RIVM (2)'!$C$129:$C$196,'Official - RIVM (2)'!$C$201:$C$236)</c15:sqref>
                        </c15:formulaRef>
                      </c:ext>
                    </c:extLst>
                    <c:numCache>
                      <c:formatCode>m/d/yyyy</c:formatCode>
                      <c:ptCount val="104"/>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44085</c:v>
                      </c:pt>
                      <c:pt idx="69">
                        <c:v>44086</c:v>
                      </c:pt>
                      <c:pt idx="70">
                        <c:v>44087</c:v>
                      </c:pt>
                      <c:pt idx="71">
                        <c:v>44088</c:v>
                      </c:pt>
                      <c:pt idx="72">
                        <c:v>44089</c:v>
                      </c:pt>
                      <c:pt idx="73">
                        <c:v>44090</c:v>
                      </c:pt>
                      <c:pt idx="74">
                        <c:v>44091</c:v>
                      </c:pt>
                      <c:pt idx="75">
                        <c:v>44092</c:v>
                      </c:pt>
                      <c:pt idx="76">
                        <c:v>44093</c:v>
                      </c:pt>
                      <c:pt idx="77">
                        <c:v>44094</c:v>
                      </c:pt>
                      <c:pt idx="78">
                        <c:v>44095</c:v>
                      </c:pt>
                      <c:pt idx="79">
                        <c:v>44096</c:v>
                      </c:pt>
                      <c:pt idx="80">
                        <c:v>44097</c:v>
                      </c:pt>
                      <c:pt idx="81">
                        <c:v>44098</c:v>
                      </c:pt>
                      <c:pt idx="82">
                        <c:v>44099</c:v>
                      </c:pt>
                      <c:pt idx="83">
                        <c:v>44100</c:v>
                      </c:pt>
                      <c:pt idx="84">
                        <c:v>44101</c:v>
                      </c:pt>
                      <c:pt idx="85">
                        <c:v>44102</c:v>
                      </c:pt>
                      <c:pt idx="86">
                        <c:v>44103</c:v>
                      </c:pt>
                      <c:pt idx="87">
                        <c:v>44104</c:v>
                      </c:pt>
                      <c:pt idx="88">
                        <c:v>44105</c:v>
                      </c:pt>
                      <c:pt idx="89">
                        <c:v>44106</c:v>
                      </c:pt>
                      <c:pt idx="90">
                        <c:v>44107</c:v>
                      </c:pt>
                      <c:pt idx="91">
                        <c:v>44108</c:v>
                      </c:pt>
                      <c:pt idx="92">
                        <c:v>44109</c:v>
                      </c:pt>
                      <c:pt idx="93">
                        <c:v>44110</c:v>
                      </c:pt>
                      <c:pt idx="94">
                        <c:v>44111</c:v>
                      </c:pt>
                      <c:pt idx="95">
                        <c:v>44112</c:v>
                      </c:pt>
                      <c:pt idx="96">
                        <c:v>44113</c:v>
                      </c:pt>
                      <c:pt idx="97">
                        <c:v>44114</c:v>
                      </c:pt>
                      <c:pt idx="98">
                        <c:v>44115</c:v>
                      </c:pt>
                      <c:pt idx="99">
                        <c:v>44116</c:v>
                      </c:pt>
                      <c:pt idx="100">
                        <c:v>44117</c:v>
                      </c:pt>
                      <c:pt idx="101">
                        <c:v>44118</c:v>
                      </c:pt>
                      <c:pt idx="102">
                        <c:v>44119</c:v>
                      </c:pt>
                      <c:pt idx="103">
                        <c:v>44120</c:v>
                      </c:pt>
                    </c:numCache>
                  </c:numRef>
                </c:cat>
                <c:val>
                  <c:numRef>
                    <c:extLst>
                      <c:ext xmlns:c15="http://schemas.microsoft.com/office/drawing/2012/chart" uri="{02D57815-91ED-43cb-92C2-25804820EDAC}">
                        <c15:fullRef>
                          <c15:sqref>'Official - RIVM (2)'!$AY$129:$AY$200</c15:sqref>
                        </c15:fullRef>
                        <c15:formulaRef>
                          <c15:sqref>'Official - RIVM (2)'!$AY$129:$AY$196</c15:sqref>
                        </c15:formulaRef>
                      </c:ext>
                    </c:extLst>
                    <c:numCache>
                      <c:formatCode>General</c:formatCode>
                      <c:ptCount val="68"/>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numCache>
                  </c:numRef>
                </c:val>
                <c:extLst xmlns:c15="http://schemas.microsoft.com/office/drawing/2012/chart">
                  <c:ext xmlns:c16="http://schemas.microsoft.com/office/drawing/2014/chart" uri="{C3380CC4-5D6E-409C-BE32-E72D297353CC}">
                    <c16:uniqueId val="{00000005-F68E-429C-9BCE-9B28D3C2A27D}"/>
                  </c:ext>
                </c:extLst>
              </c15:ser>
            </c15:filteredBarSeries>
          </c:ext>
        </c:extLst>
      </c:barChart>
      <c:lineChart>
        <c:grouping val="standard"/>
        <c:varyColors val="0"/>
        <c:dLbls>
          <c:showLegendKey val="0"/>
          <c:showVal val="0"/>
          <c:showCatName val="0"/>
          <c:showSerName val="0"/>
          <c:showPercent val="0"/>
          <c:showBubbleSize val="0"/>
        </c:dLbls>
        <c:marker val="1"/>
        <c:smooth val="0"/>
        <c:axId val="596545392"/>
        <c:axId val="596544408"/>
        <c:extLst>
          <c:ext xmlns:c15="http://schemas.microsoft.com/office/drawing/2012/chart" uri="{02D57815-91ED-43cb-92C2-25804820EDAC}">
            <c15:filteredLineSeries>
              <c15:ser>
                <c:idx val="1"/>
                <c:order val="0"/>
                <c:tx>
                  <c:strRef>
                    <c:extLst>
                      <c:ext uri="{02D57815-91ED-43cb-92C2-25804820EDAC}">
                        <c15:formulaRef>
                          <c15:sqref>'Official - RIVM (2)'!$L$3</c15:sqref>
                        </c15:formulaRef>
                      </c:ext>
                    </c:extLst>
                    <c:strCache>
                      <c:ptCount val="1"/>
                      <c:pt idx="0">
                        <c:v> 7 day moving average</c:v>
                      </c:pt>
                    </c:strCache>
                  </c:strRef>
                </c:tx>
                <c:spPr>
                  <a:ln w="50800" cap="rnd">
                    <a:solidFill>
                      <a:schemeClr val="accent1"/>
                    </a:solidFill>
                    <a:round/>
                  </a:ln>
                  <a:effectLst/>
                </c:spPr>
                <c:marker>
                  <c:symbol val="none"/>
                </c:marker>
                <c:cat>
                  <c:numRef>
                    <c:extLst>
                      <c:ext uri="{02D57815-91ED-43cb-92C2-25804820EDAC}">
                        <c15:fullRef>
                          <c15:sqref>'Official - RIVM (2)'!$C$129:$C$200</c15:sqref>
                        </c15:fullRef>
                        <c15:formulaRef>
                          <c15:sqref>'Official - RIVM (2)'!$C$129:$C$196</c15:sqref>
                        </c15:formulaRef>
                      </c:ext>
                    </c:extLst>
                    <c:numCache>
                      <c:formatCode>m/d/yyyy</c:formatCode>
                      <c:ptCount val="68"/>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uri="{02D57815-91ED-43cb-92C2-25804820EDAC}">
                        <c15:fullRef>
                          <c15:sqref>'Official - RIVM (2)'!$BA$129:$BA$181</c15:sqref>
                        </c15:fullRef>
                        <c15:formulaRef>
                          <c15:sqref>'Official - RIVM (2)'!$BA$129:$BA$181</c15:sqref>
                        </c15:formulaRef>
                      </c:ext>
                    </c:extLst>
                    <c:numCache>
                      <c:formatCode>General</c:formatCode>
                      <c:ptCount val="53"/>
                      <c:pt idx="6" formatCode="0">
                        <c:v>66.428571428571431</c:v>
                      </c:pt>
                      <c:pt idx="7" formatCode="0">
                        <c:v>70.285714285714292</c:v>
                      </c:pt>
                      <c:pt idx="8" formatCode="0">
                        <c:v>75.428571428571431</c:v>
                      </c:pt>
                      <c:pt idx="9" formatCode="0">
                        <c:v>84.428571428571431</c:v>
                      </c:pt>
                      <c:pt idx="10" formatCode="0">
                        <c:v>95.571428571428569</c:v>
                      </c:pt>
                      <c:pt idx="11" formatCode="0">
                        <c:v>105.14285714285714</c:v>
                      </c:pt>
                      <c:pt idx="12" formatCode="0">
                        <c:v>116.14285714285714</c:v>
                      </c:pt>
                      <c:pt idx="13" formatCode="0">
                        <c:v>128.42857142857142</c:v>
                      </c:pt>
                      <c:pt idx="14" formatCode="0">
                        <c:v>144.42857142857142</c:v>
                      </c:pt>
                      <c:pt idx="15" formatCode="0">
                        <c:v>150.85714285714286</c:v>
                      </c:pt>
                      <c:pt idx="16" formatCode="0">
                        <c:v>161.42857142857142</c:v>
                      </c:pt>
                      <c:pt idx="17" formatCode="0">
                        <c:v>167.14285714285714</c:v>
                      </c:pt>
                      <c:pt idx="18" formatCode="0">
                        <c:v>175.85714285714286</c:v>
                      </c:pt>
                      <c:pt idx="19" formatCode="0">
                        <c:v>185.85714285714286</c:v>
                      </c:pt>
                      <c:pt idx="20" formatCode="0">
                        <c:v>193.57142857142858</c:v>
                      </c:pt>
                      <c:pt idx="21" formatCode="0">
                        <c:v>203.57142857142858</c:v>
                      </c:pt>
                      <c:pt idx="22" formatCode="0">
                        <c:v>213.57142857142858</c:v>
                      </c:pt>
                      <c:pt idx="23" formatCode="0">
                        <c:v>220.57142857142858</c:v>
                      </c:pt>
                      <c:pt idx="24" formatCode="0">
                        <c:v>240.71428571428572</c:v>
                      </c:pt>
                      <c:pt idx="25" formatCode="0">
                        <c:v>254.85714285714286</c:v>
                      </c:pt>
                      <c:pt idx="26" formatCode="0">
                        <c:v>282.85714285714283</c:v>
                      </c:pt>
                      <c:pt idx="27" formatCode="0">
                        <c:v>305.42857142857144</c:v>
                      </c:pt>
                      <c:pt idx="28" formatCode="0">
                        <c:v>326.85714285714283</c:v>
                      </c:pt>
                      <c:pt idx="29" formatCode="0">
                        <c:v>355.28571428571428</c:v>
                      </c:pt>
                      <c:pt idx="30" formatCode="0">
                        <c:v>389.28571428571428</c:v>
                      </c:pt>
                      <c:pt idx="31" formatCode="0">
                        <c:v>416.42857142857144</c:v>
                      </c:pt>
                      <c:pt idx="32" formatCode="0">
                        <c:v>449.85714285714283</c:v>
                      </c:pt>
                      <c:pt idx="33" formatCode="0">
                        <c:v>480.57142857142856</c:v>
                      </c:pt>
                      <c:pt idx="34" formatCode="0">
                        <c:v>508.85714285714283</c:v>
                      </c:pt>
                      <c:pt idx="35" formatCode="0">
                        <c:v>536.71428571428567</c:v>
                      </c:pt>
                      <c:pt idx="36" formatCode="0">
                        <c:v>560.14285714285711</c:v>
                      </c:pt>
                      <c:pt idx="37" formatCode="0">
                        <c:v>579.14285714285711</c:v>
                      </c:pt>
                      <c:pt idx="38" formatCode="0">
                        <c:v>583.42857142857144</c:v>
                      </c:pt>
                      <c:pt idx="39" formatCode="0">
                        <c:v>584</c:v>
                      </c:pt>
                      <c:pt idx="40" formatCode="0">
                        <c:v>576.85714285714289</c:v>
                      </c:pt>
                      <c:pt idx="41" formatCode="0">
                        <c:v>576.14285714285711</c:v>
                      </c:pt>
                      <c:pt idx="42" formatCode="0">
                        <c:v>571.14285714285711</c:v>
                      </c:pt>
                      <c:pt idx="43" formatCode="0">
                        <c:v>567.28571428571433</c:v>
                      </c:pt>
                      <c:pt idx="44" formatCode="0">
                        <c:v>554</c:v>
                      </c:pt>
                      <c:pt idx="45" formatCode="0">
                        <c:v>550.28571428571433</c:v>
                      </c:pt>
                      <c:pt idx="46" formatCode="0">
                        <c:v>539.57142857142856</c:v>
                      </c:pt>
                      <c:pt idx="47" formatCode="0">
                        <c:v>523.42857142857144</c:v>
                      </c:pt>
                      <c:pt idx="48" formatCode="0">
                        <c:v>515.14285714285711</c:v>
                      </c:pt>
                      <c:pt idx="49" formatCode="0">
                        <c:v>501.42857142857144</c:v>
                      </c:pt>
                      <c:pt idx="50" formatCode="0">
                        <c:v>489.14285714285717</c:v>
                      </c:pt>
                      <c:pt idx="51" formatCode="0">
                        <c:v>480</c:v>
                      </c:pt>
                      <c:pt idx="52" formatCode="0">
                        <c:v>480.57142857142856</c:v>
                      </c:pt>
                    </c:numCache>
                  </c:numRef>
                </c:val>
                <c:smooth val="0"/>
                <c:extLst>
                  <c:ext xmlns:c16="http://schemas.microsoft.com/office/drawing/2014/chart" uri="{C3380CC4-5D6E-409C-BE32-E72D297353CC}">
                    <c16:uniqueId val="{00000003-F68E-429C-9BCE-9B28D3C2A27D}"/>
                  </c:ext>
                </c:extLst>
              </c15:ser>
            </c15:filteredLineSeries>
          </c:ext>
        </c:extLst>
      </c:lineChart>
      <c:dateAx>
        <c:axId val="596545392"/>
        <c:scaling>
          <c:orientation val="minMax"/>
        </c:scaling>
        <c:delete val="0"/>
        <c:axPos val="b"/>
        <c:numFmt formatCode="[$-809]dd\ mm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14"/>
        <c:minorUnit val="7"/>
      </c:dateAx>
      <c:valAx>
        <c:axId val="596544408"/>
        <c:scaling>
          <c:orientation val="minMax"/>
          <c:max val="700"/>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majorUnit val="200"/>
        <c:minorUnit val="100"/>
      </c:valAx>
      <c:spPr>
        <a:noFill/>
        <a:ln w="25400">
          <a:noFill/>
        </a:ln>
        <a:effectLst/>
      </c:spPr>
    </c:plotArea>
    <c:legend>
      <c:legendPos val="t"/>
      <c:layout>
        <c:manualLayout>
          <c:xMode val="edge"/>
          <c:yMode val="edge"/>
          <c:x val="9.7903333333333328E-2"/>
          <c:y val="0.17121194444444446"/>
          <c:w val="0.31622541666666665"/>
          <c:h val="0.17698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COVID-19 </a:t>
            </a:r>
            <a:r>
              <a:rPr lang="nl-NL" sz="2000" b="1" i="0" u="sng" kern="1200" spc="100" baseline="0">
                <a:ln>
                  <a:noFill/>
                </a:ln>
                <a:solidFill>
                  <a:schemeClr val="bg2">
                    <a:lumMod val="50000"/>
                  </a:schemeClr>
                </a:solidFill>
                <a:effectLst/>
              </a:rPr>
              <a:t>Besmettingen</a:t>
            </a:r>
            <a:br>
              <a:rPr lang="nl-NL" sz="2000" b="1" i="0" u="none"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besmettingen volgens dag in de statistiek</a:t>
            </a:r>
            <a:br>
              <a:rPr lang="nl-NL" sz="1200" b="0" i="0" u="none"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Het aantal besmettingen voor de laatste dagen kunnen nog sterk stijgen.</a:t>
            </a:r>
            <a:endParaRPr lang="en-NL" sz="2000" b="0">
              <a:effectLst/>
            </a:endParaRPr>
          </a:p>
        </c:rich>
      </c:tx>
      <c:layout>
        <c:manualLayout>
          <c:xMode val="edge"/>
          <c:yMode val="edge"/>
          <c:x val="0.13767291666666667"/>
          <c:y val="4.0845277777777779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9865652777777774"/>
        </c:manualLayout>
      </c:layout>
      <c:barChart>
        <c:barDir val="col"/>
        <c:grouping val="stacked"/>
        <c:varyColors val="0"/>
        <c:ser>
          <c:idx val="0"/>
          <c:order val="1"/>
          <c:tx>
            <c:strRef>
              <c:f>'Official - RIVM (2)'!$AZ$128</c:f>
              <c:strCache>
                <c:ptCount val="1"/>
                <c:pt idx="0">
                  <c:v>Besmettingen tot gisteren</c:v>
                </c:pt>
              </c:strCache>
            </c:strRef>
          </c:tx>
          <c:spPr>
            <a:solidFill>
              <a:schemeClr val="accent1">
                <a:lumMod val="60000"/>
                <a:lumOff val="40000"/>
              </a:schemeClr>
            </a:solidFill>
            <a:ln>
              <a:noFill/>
            </a:ln>
            <a:effectLst/>
          </c:spPr>
          <c:invertIfNegative val="0"/>
          <c:dPt>
            <c:idx val="4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47CE-43C8-B7C4-0E248611D0F5}"/>
              </c:ext>
            </c:extLst>
          </c:dPt>
          <c:dPt>
            <c:idx val="4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47CE-43C8-B7C4-0E248611D0F5}"/>
              </c:ext>
            </c:extLst>
          </c:dPt>
          <c:dPt>
            <c:idx val="4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47CE-43C8-B7C4-0E248611D0F5}"/>
              </c:ext>
            </c:extLst>
          </c:dPt>
          <c:dPt>
            <c:idx val="4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47CE-43C8-B7C4-0E248611D0F5}"/>
              </c:ext>
            </c:extLst>
          </c:dPt>
          <c:dPt>
            <c:idx val="4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47CE-43C8-B7C4-0E248611D0F5}"/>
              </c:ext>
            </c:extLst>
          </c:dPt>
          <c:dPt>
            <c:idx val="46"/>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47CE-43C8-B7C4-0E248611D0F5}"/>
              </c:ext>
            </c:extLst>
          </c:dPt>
          <c:dPt>
            <c:idx val="4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D-47CE-43C8-B7C4-0E248611D0F5}"/>
              </c:ext>
            </c:extLst>
          </c:dPt>
          <c:dPt>
            <c:idx val="48"/>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F-47CE-43C8-B7C4-0E248611D0F5}"/>
              </c:ext>
            </c:extLst>
          </c:dPt>
          <c:dPt>
            <c:idx val="4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1-47CE-43C8-B7C4-0E248611D0F5}"/>
              </c:ext>
            </c:extLst>
          </c:dPt>
          <c:dPt>
            <c:idx val="5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47CE-43C8-B7C4-0E248611D0F5}"/>
              </c:ext>
            </c:extLst>
          </c:dPt>
          <c:dPt>
            <c:idx val="5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5-47CE-43C8-B7C4-0E248611D0F5}"/>
              </c:ext>
            </c:extLst>
          </c:dPt>
          <c:dPt>
            <c:idx val="5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7-47CE-43C8-B7C4-0E248611D0F5}"/>
              </c:ext>
            </c:extLst>
          </c:dPt>
          <c:dPt>
            <c:idx val="5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9-47CE-43C8-B7C4-0E248611D0F5}"/>
              </c:ext>
            </c:extLst>
          </c:dPt>
          <c:dPt>
            <c:idx val="5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B-47CE-43C8-B7C4-0E248611D0F5}"/>
              </c:ext>
            </c:extLst>
          </c:dPt>
          <c:dPt>
            <c:idx val="5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D-47CE-43C8-B7C4-0E248611D0F5}"/>
              </c:ext>
            </c:extLst>
          </c:dPt>
          <c:dPt>
            <c:idx val="5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F-47CE-43C8-B7C4-0E248611D0F5}"/>
              </c:ext>
            </c:extLst>
          </c:dPt>
          <c:dPt>
            <c:idx val="57"/>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21-47CE-43C8-B7C4-0E248611D0F5}"/>
              </c:ext>
            </c:extLst>
          </c:dPt>
          <c:dPt>
            <c:idx val="58"/>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23-47CE-43C8-B7C4-0E248611D0F5}"/>
              </c:ext>
            </c:extLst>
          </c:dPt>
          <c:dPt>
            <c:idx val="59"/>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25-47CE-43C8-B7C4-0E248611D0F5}"/>
              </c:ext>
            </c:extLst>
          </c:dPt>
          <c:dPt>
            <c:idx val="6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7-47CE-43C8-B7C4-0E248611D0F5}"/>
              </c:ext>
            </c:extLst>
          </c:dPt>
          <c:dPt>
            <c:idx val="6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9-47CE-43C8-B7C4-0E248611D0F5}"/>
              </c:ext>
            </c:extLst>
          </c:dPt>
          <c:dPt>
            <c:idx val="62"/>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B-47CE-43C8-B7C4-0E248611D0F5}"/>
              </c:ext>
            </c:extLst>
          </c:dPt>
          <c:dPt>
            <c:idx val="6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D-47CE-43C8-B7C4-0E248611D0F5}"/>
              </c:ext>
            </c:extLst>
          </c:dPt>
          <c:dPt>
            <c:idx val="6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F-47CE-43C8-B7C4-0E248611D0F5}"/>
              </c:ext>
            </c:extLst>
          </c:dPt>
          <c:dPt>
            <c:idx val="6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31-47CE-43C8-B7C4-0E248611D0F5}"/>
              </c:ext>
            </c:extLst>
          </c:dPt>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(2)'!$AZ$129:$AZ$200</c15:sqref>
                  </c15:fullRef>
                </c:ext>
              </c:extLst>
              <c:f>'Official - RIVM (2)'!$AZ$129:$AZ$197</c:f>
              <c:numCache>
                <c:formatCode>General</c:formatCode>
                <c:ptCount val="69"/>
                <c:pt idx="0">
                  <c:v>73</c:v>
                </c:pt>
                <c:pt idx="1">
                  <c:v>60</c:v>
                </c:pt>
                <c:pt idx="2">
                  <c:v>52</c:v>
                </c:pt>
                <c:pt idx="3">
                  <c:v>52</c:v>
                </c:pt>
                <c:pt idx="4">
                  <c:v>52</c:v>
                </c:pt>
                <c:pt idx="5">
                  <c:v>93</c:v>
                </c:pt>
                <c:pt idx="6">
                  <c:v>82</c:v>
                </c:pt>
                <c:pt idx="7">
                  <c:v>100</c:v>
                </c:pt>
                <c:pt idx="8">
                  <c:v>97</c:v>
                </c:pt>
                <c:pt idx="9">
                  <c:v>115</c:v>
                </c:pt>
                <c:pt idx="10">
                  <c:v>130</c:v>
                </c:pt>
                <c:pt idx="11">
                  <c:v>119</c:v>
                </c:pt>
                <c:pt idx="12">
                  <c:v>170</c:v>
                </c:pt>
                <c:pt idx="13">
                  <c:v>167</c:v>
                </c:pt>
                <c:pt idx="14">
                  <c:v>212</c:v>
                </c:pt>
                <c:pt idx="15">
                  <c:v>142</c:v>
                </c:pt>
                <c:pt idx="16">
                  <c:v>189</c:v>
                </c:pt>
                <c:pt idx="17">
                  <c:v>169</c:v>
                </c:pt>
                <c:pt idx="18">
                  <c:v>180</c:v>
                </c:pt>
                <c:pt idx="19">
                  <c:v>238</c:v>
                </c:pt>
                <c:pt idx="20">
                  <c:v>221</c:v>
                </c:pt>
                <c:pt idx="21">
                  <c:v>282</c:v>
                </c:pt>
                <c:pt idx="22">
                  <c:v>212</c:v>
                </c:pt>
                <c:pt idx="23">
                  <c:v>241</c:v>
                </c:pt>
                <c:pt idx="24">
                  <c:v>309</c:v>
                </c:pt>
                <c:pt idx="25">
                  <c:v>280</c:v>
                </c:pt>
                <c:pt idx="26">
                  <c:v>433</c:v>
                </c:pt>
                <c:pt idx="27">
                  <c:v>384</c:v>
                </c:pt>
                <c:pt idx="28">
                  <c:v>431</c:v>
                </c:pt>
                <c:pt idx="29">
                  <c:v>410</c:v>
                </c:pt>
                <c:pt idx="30">
                  <c:v>476</c:v>
                </c:pt>
                <c:pt idx="31">
                  <c:v>502</c:v>
                </c:pt>
                <c:pt idx="32">
                  <c:v>508</c:v>
                </c:pt>
                <c:pt idx="33">
                  <c:v>650</c:v>
                </c:pt>
                <c:pt idx="34">
                  <c:v>579</c:v>
                </c:pt>
                <c:pt idx="35">
                  <c:v>630</c:v>
                </c:pt>
                <c:pt idx="36">
                  <c:v>574</c:v>
                </c:pt>
                <c:pt idx="37">
                  <c:v>609</c:v>
                </c:pt>
                <c:pt idx="38">
                  <c:v>531</c:v>
                </c:pt>
                <c:pt idx="39">
                  <c:v>517</c:v>
                </c:pt>
                <c:pt idx="40">
                  <c:v>602</c:v>
                </c:pt>
                <c:pt idx="41">
                  <c:v>572</c:v>
                </c:pt>
                <c:pt idx="42">
                  <c:v>592</c:v>
                </c:pt>
                <c:pt idx="43">
                  <c:v>546</c:v>
                </c:pt>
                <c:pt idx="44">
                  <c:v>515</c:v>
                </c:pt>
                <c:pt idx="45">
                  <c:v>504</c:v>
                </c:pt>
                <c:pt idx="46">
                  <c:v>440</c:v>
                </c:pt>
                <c:pt idx="47">
                  <c:v>484</c:v>
                </c:pt>
                <c:pt idx="48">
                  <c:v>514</c:v>
                </c:pt>
                <c:pt idx="49">
                  <c:v>493</c:v>
                </c:pt>
                <c:pt idx="50">
                  <c:v>462</c:v>
                </c:pt>
                <c:pt idx="51">
                  <c:v>447</c:v>
                </c:pt>
                <c:pt idx="52">
                  <c:v>506</c:v>
                </c:pt>
                <c:pt idx="53">
                  <c:v>497</c:v>
                </c:pt>
                <c:pt idx="54">
                  <c:v>519</c:v>
                </c:pt>
                <c:pt idx="55">
                  <c:v>533</c:v>
                </c:pt>
                <c:pt idx="56">
                  <c:v>540</c:v>
                </c:pt>
                <c:pt idx="57">
                  <c:v>431</c:v>
                </c:pt>
                <c:pt idx="58">
                  <c:v>478</c:v>
                </c:pt>
                <c:pt idx="59">
                  <c:v>464</c:v>
                </c:pt>
                <c:pt idx="60">
                  <c:v>422</c:v>
                </c:pt>
                <c:pt idx="61">
                  <c:v>467</c:v>
                </c:pt>
                <c:pt idx="62">
                  <c:v>330</c:v>
                </c:pt>
                <c:pt idx="63">
                  <c:v>266</c:v>
                </c:pt>
                <c:pt idx="64">
                  <c:v>294</c:v>
                </c:pt>
                <c:pt idx="65">
                  <c:v>195</c:v>
                </c:pt>
                <c:pt idx="66">
                  <c:v>5</c:v>
                </c:pt>
              </c:numCache>
            </c:numRef>
          </c:val>
          <c:extLst>
            <c:ext xmlns:c16="http://schemas.microsoft.com/office/drawing/2014/chart" uri="{C3380CC4-5D6E-409C-BE32-E72D297353CC}">
              <c16:uniqueId val="{00000032-47CE-43C8-B7C4-0E248611D0F5}"/>
            </c:ext>
          </c:extLst>
        </c:ser>
        <c:ser>
          <c:idx val="2"/>
          <c:order val="2"/>
          <c:tx>
            <c:strRef>
              <c:f>'Official - RIVM (2)'!$AX$128</c:f>
              <c:strCache>
                <c:ptCount val="1"/>
                <c:pt idx="0">
                  <c:v>Toename besmettingen per dag</c:v>
                </c:pt>
              </c:strCache>
            </c:strRef>
          </c:tx>
          <c:spPr>
            <a:solidFill>
              <a:schemeClr val="accent1">
                <a:lumMod val="75000"/>
              </a:schemeClr>
            </a:solidFill>
            <a:ln>
              <a:noFill/>
            </a:ln>
            <a:effectLst/>
          </c:spPr>
          <c:invertIfNegative val="0"/>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(2)'!$AX$129:$AX$200</c15:sqref>
                  </c15:fullRef>
                </c:ext>
              </c:extLst>
              <c:f>'Official - RIVM (2)'!$AX$129:$AX$197</c:f>
              <c:numCache>
                <c:formatCode>General</c:formatCode>
                <c:ptCount val="69"/>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numCache>
            </c:numRef>
          </c:val>
          <c:extLst>
            <c:ext xmlns:c16="http://schemas.microsoft.com/office/drawing/2014/chart" uri="{C3380CC4-5D6E-409C-BE32-E72D297353CC}">
              <c16:uniqueId val="{00000033-47CE-43C8-B7C4-0E248611D0F5}"/>
            </c:ext>
          </c:extLst>
        </c:ser>
        <c:ser>
          <c:idx val="3"/>
          <c:order val="3"/>
          <c:tx>
            <c:strRef>
              <c:f>'Official - RIVM (2)'!$AY$127</c:f>
              <c:strCache>
                <c:ptCount val="1"/>
                <c:pt idx="0">
                  <c:v>correcties</c:v>
                </c:pt>
              </c:strCache>
            </c:strRef>
          </c:tx>
          <c:spPr>
            <a:solidFill>
              <a:srgbClr val="AA0E0E"/>
            </a:solidFill>
            <a:ln>
              <a:noFill/>
            </a:ln>
            <a:effectLst/>
          </c:spPr>
          <c:invertIfNegative val="0"/>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(2)'!$AY$129:$AY$200</c15:sqref>
                  </c15:fullRef>
                </c:ext>
              </c:extLst>
              <c:f>'Official - RIVM (2)'!$AY$129:$AY$197</c:f>
              <c:numCache>
                <c:formatCode>General</c:formatCode>
                <c:ptCount val="69"/>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numCache>
            </c:numRef>
          </c:val>
          <c:extLst>
            <c:ext xmlns:c16="http://schemas.microsoft.com/office/drawing/2014/chart" uri="{C3380CC4-5D6E-409C-BE32-E72D297353CC}">
              <c16:uniqueId val="{00000034-47CE-43C8-B7C4-0E248611D0F5}"/>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 (2)'!$BA$128</c:f>
              <c:strCache>
                <c:ptCount val="1"/>
                <c:pt idx="0">
                  <c:v>Voortschrijdend gemiddelde (7 dagen)</c:v>
                </c:pt>
              </c:strCache>
            </c:strRef>
          </c:tx>
          <c:spPr>
            <a:ln w="50800" cap="rnd">
              <a:solidFill>
                <a:schemeClr val="accent1"/>
              </a:solidFill>
              <a:round/>
            </a:ln>
            <a:effectLst/>
          </c:spPr>
          <c:marker>
            <c:symbol val="none"/>
          </c:marker>
          <c:cat>
            <c:numRef>
              <c:extLst>
                <c:ext xmlns:c15="http://schemas.microsoft.com/office/drawing/2012/chart" uri="{02D57815-91ED-43cb-92C2-25804820EDAC}">
                  <c15:fullRef>
                    <c15:sqref>'Official - RIVM (2)'!$C$129:$C$200</c15:sqref>
                  </c15:fullRef>
                </c:ext>
              </c:extLst>
              <c:f>'Official - RIVM (2)'!$C$129:$C$197</c:f>
              <c:numCache>
                <c:formatCode>m/d/yyyy</c:formatCode>
                <c:ptCount val="69"/>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 (2)'!$BA$129:$BA$183</c15:sqref>
                  </c15:fullRef>
                </c:ext>
              </c:extLst>
              <c:f>'Official - RIVM (2)'!$BA$129:$BA$183</c:f>
              <c:numCache>
                <c:formatCode>General</c:formatCode>
                <c:ptCount val="55"/>
                <c:pt idx="6" formatCode="0">
                  <c:v>66.428571428571431</c:v>
                </c:pt>
                <c:pt idx="7" formatCode="0">
                  <c:v>70.285714285714292</c:v>
                </c:pt>
                <c:pt idx="8" formatCode="0">
                  <c:v>75.428571428571431</c:v>
                </c:pt>
                <c:pt idx="9" formatCode="0">
                  <c:v>84.428571428571431</c:v>
                </c:pt>
                <c:pt idx="10" formatCode="0">
                  <c:v>95.571428571428569</c:v>
                </c:pt>
                <c:pt idx="11" formatCode="0">
                  <c:v>105.14285714285714</c:v>
                </c:pt>
                <c:pt idx="12" formatCode="0">
                  <c:v>116.14285714285714</c:v>
                </c:pt>
                <c:pt idx="13" formatCode="0">
                  <c:v>128.42857142857142</c:v>
                </c:pt>
                <c:pt idx="14" formatCode="0">
                  <c:v>144.42857142857142</c:v>
                </c:pt>
                <c:pt idx="15" formatCode="0">
                  <c:v>150.85714285714286</c:v>
                </c:pt>
                <c:pt idx="16" formatCode="0">
                  <c:v>161.42857142857142</c:v>
                </c:pt>
                <c:pt idx="17" formatCode="0">
                  <c:v>167.14285714285714</c:v>
                </c:pt>
                <c:pt idx="18" formatCode="0">
                  <c:v>175.85714285714286</c:v>
                </c:pt>
                <c:pt idx="19" formatCode="0">
                  <c:v>185.85714285714286</c:v>
                </c:pt>
                <c:pt idx="20" formatCode="0">
                  <c:v>193.57142857142858</c:v>
                </c:pt>
                <c:pt idx="21" formatCode="0">
                  <c:v>203.57142857142858</c:v>
                </c:pt>
                <c:pt idx="22" formatCode="0">
                  <c:v>213.57142857142858</c:v>
                </c:pt>
                <c:pt idx="23" formatCode="0">
                  <c:v>220.57142857142858</c:v>
                </c:pt>
                <c:pt idx="24" formatCode="0">
                  <c:v>240.71428571428572</c:v>
                </c:pt>
                <c:pt idx="25" formatCode="0">
                  <c:v>254.85714285714286</c:v>
                </c:pt>
                <c:pt idx="26" formatCode="0">
                  <c:v>282.85714285714283</c:v>
                </c:pt>
                <c:pt idx="27" formatCode="0">
                  <c:v>305.42857142857144</c:v>
                </c:pt>
                <c:pt idx="28" formatCode="0">
                  <c:v>326.85714285714283</c:v>
                </c:pt>
                <c:pt idx="29" formatCode="0">
                  <c:v>355.28571428571428</c:v>
                </c:pt>
                <c:pt idx="30" formatCode="0">
                  <c:v>389.28571428571428</c:v>
                </c:pt>
                <c:pt idx="31" formatCode="0">
                  <c:v>416.42857142857144</c:v>
                </c:pt>
                <c:pt idx="32" formatCode="0">
                  <c:v>449.85714285714283</c:v>
                </c:pt>
                <c:pt idx="33" formatCode="0">
                  <c:v>480.57142857142856</c:v>
                </c:pt>
                <c:pt idx="34" formatCode="0">
                  <c:v>508.85714285714283</c:v>
                </c:pt>
                <c:pt idx="35" formatCode="0">
                  <c:v>536.71428571428567</c:v>
                </c:pt>
                <c:pt idx="36" formatCode="0">
                  <c:v>560.14285714285711</c:v>
                </c:pt>
                <c:pt idx="37" formatCode="0">
                  <c:v>579.14285714285711</c:v>
                </c:pt>
                <c:pt idx="38" formatCode="0">
                  <c:v>583.42857142857144</c:v>
                </c:pt>
                <c:pt idx="39" formatCode="0">
                  <c:v>584</c:v>
                </c:pt>
                <c:pt idx="40" formatCode="0">
                  <c:v>576.85714285714289</c:v>
                </c:pt>
                <c:pt idx="41" formatCode="0">
                  <c:v>576.14285714285711</c:v>
                </c:pt>
                <c:pt idx="42" formatCode="0">
                  <c:v>571.14285714285711</c:v>
                </c:pt>
                <c:pt idx="43" formatCode="0">
                  <c:v>567.28571428571433</c:v>
                </c:pt>
                <c:pt idx="44" formatCode="0">
                  <c:v>554</c:v>
                </c:pt>
                <c:pt idx="45" formatCode="0">
                  <c:v>550.28571428571433</c:v>
                </c:pt>
                <c:pt idx="46" formatCode="0">
                  <c:v>539.57142857142856</c:v>
                </c:pt>
                <c:pt idx="47" formatCode="0">
                  <c:v>523.42857142857144</c:v>
                </c:pt>
                <c:pt idx="48" formatCode="0">
                  <c:v>515.14285714285711</c:v>
                </c:pt>
                <c:pt idx="49" formatCode="0">
                  <c:v>501.42857142857144</c:v>
                </c:pt>
                <c:pt idx="50" formatCode="0">
                  <c:v>489.14285714285717</c:v>
                </c:pt>
                <c:pt idx="51" formatCode="0">
                  <c:v>480</c:v>
                </c:pt>
                <c:pt idx="52" formatCode="0">
                  <c:v>480.57142857142856</c:v>
                </c:pt>
                <c:pt idx="53" formatCode="0">
                  <c:v>487.71428571428572</c:v>
                </c:pt>
                <c:pt idx="54" formatCode="0">
                  <c:v>492</c:v>
                </c:pt>
              </c:numCache>
            </c:numRef>
          </c:val>
          <c:smooth val="0"/>
          <c:extLst>
            <c:ext xmlns:c16="http://schemas.microsoft.com/office/drawing/2014/chart" uri="{C3380CC4-5D6E-409C-BE32-E72D297353CC}">
              <c16:uniqueId val="{00000035-47CE-43C8-B7C4-0E248611D0F5}"/>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809]dd\ mm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orientation val="minMax"/>
          <c:max val="700"/>
          <c:min val="0"/>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00"/>
        <c:minorUnit val="100"/>
      </c:valAx>
      <c:spPr>
        <a:noFill/>
        <a:ln w="25400">
          <a:noFill/>
        </a:ln>
        <a:effectLst/>
      </c:spPr>
    </c:plotArea>
    <c:legend>
      <c:legendPos val="t"/>
      <c:layout>
        <c:manualLayout>
          <c:xMode val="edge"/>
          <c:yMode val="edge"/>
          <c:x val="8.2028333333333328E-2"/>
          <c:y val="0.17121194444444446"/>
          <c:w val="0.45726388888888891"/>
          <c:h val="0.1515515277777777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COVID-19 </a:t>
            </a:r>
            <a:r>
              <a:rPr lang="nl-NL" sz="2000" b="1" i="0" u="sng" kern="1200" spc="100" baseline="0">
                <a:ln>
                  <a:noFill/>
                </a:ln>
                <a:solidFill>
                  <a:schemeClr val="bg2">
                    <a:lumMod val="50000"/>
                  </a:schemeClr>
                </a:solidFill>
                <a:effectLst/>
              </a:rPr>
              <a:t>Besmettingen</a:t>
            </a:r>
            <a:br>
              <a:rPr lang="nl-NL" sz="2000" b="1" i="0" u="none"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besmettingen volgens dag in de statistiek</a:t>
            </a:r>
            <a:br>
              <a:rPr lang="nl-NL" sz="1200" b="0" i="0" u="none" kern="1200" spc="100" baseline="0">
                <a:ln>
                  <a:noFill/>
                </a:ln>
                <a:solidFill>
                  <a:schemeClr val="bg2">
                    <a:lumMod val="50000"/>
                  </a:schemeClr>
                </a:solidFill>
                <a:effectLst/>
              </a:rPr>
            </a:br>
            <a:r>
              <a:rPr lang="nl-NL" sz="1200" b="0" i="0" u="none" kern="1200" spc="100" baseline="0">
                <a:ln>
                  <a:noFill/>
                </a:ln>
                <a:solidFill>
                  <a:schemeClr val="bg2">
                    <a:lumMod val="50000"/>
                  </a:schemeClr>
                </a:solidFill>
                <a:effectLst/>
              </a:rPr>
              <a:t>Het aantal besmettingen voor de laatste dagen kunnen nog sterk stijgen.</a:t>
            </a:r>
            <a:endParaRPr lang="en-NL" sz="2000" b="0">
              <a:effectLst/>
            </a:endParaRPr>
          </a:p>
        </c:rich>
      </c:tx>
      <c:layout>
        <c:manualLayout>
          <c:xMode val="edge"/>
          <c:yMode val="edge"/>
          <c:x val="0.14296458333333334"/>
          <c:y val="3.026194444444444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9865652777777774"/>
        </c:manualLayout>
      </c:layout>
      <c:barChart>
        <c:barDir val="col"/>
        <c:grouping val="stacked"/>
        <c:varyColors val="0"/>
        <c:ser>
          <c:idx val="0"/>
          <c:order val="1"/>
          <c:tx>
            <c:strRef>
              <c:f>'Official - RIVM (2)'!$AZ$128</c:f>
              <c:strCache>
                <c:ptCount val="1"/>
                <c:pt idx="0">
                  <c:v>Besmettingen tot gisteren</c:v>
                </c:pt>
              </c:strCache>
            </c:strRef>
          </c:tx>
          <c:spPr>
            <a:solidFill>
              <a:schemeClr val="accent1">
                <a:lumMod val="60000"/>
                <a:lumOff val="40000"/>
              </a:schemeClr>
            </a:solidFill>
            <a:ln>
              <a:noFill/>
            </a:ln>
            <a:effectLst/>
          </c:spPr>
          <c:invertIfNegative val="0"/>
          <c:dPt>
            <c:idx val="4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CE19-45FE-86A8-84C47BFDD73B}"/>
              </c:ext>
            </c:extLst>
          </c:dPt>
          <c:dPt>
            <c:idx val="4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CE19-45FE-86A8-84C47BFDD73B}"/>
              </c:ext>
            </c:extLst>
          </c:dPt>
          <c:dPt>
            <c:idx val="4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CE19-45FE-86A8-84C47BFDD73B}"/>
              </c:ext>
            </c:extLst>
          </c:dPt>
          <c:dPt>
            <c:idx val="4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CE19-45FE-86A8-84C47BFDD73B}"/>
              </c:ext>
            </c:extLst>
          </c:dPt>
          <c:dPt>
            <c:idx val="45"/>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CE19-45FE-86A8-84C47BFDD73B}"/>
              </c:ext>
            </c:extLst>
          </c:dPt>
          <c:dPt>
            <c:idx val="46"/>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B-CE19-45FE-86A8-84C47BFDD73B}"/>
              </c:ext>
            </c:extLst>
          </c:dPt>
          <c:dPt>
            <c:idx val="4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D-CE19-45FE-86A8-84C47BFDD73B}"/>
              </c:ext>
            </c:extLst>
          </c:dPt>
          <c:dPt>
            <c:idx val="48"/>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F-CE19-45FE-86A8-84C47BFDD73B}"/>
              </c:ext>
            </c:extLst>
          </c:dPt>
          <c:dPt>
            <c:idx val="4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1-CE19-45FE-86A8-84C47BFDD73B}"/>
              </c:ext>
            </c:extLst>
          </c:dPt>
          <c:dPt>
            <c:idx val="5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3-CE19-45FE-86A8-84C47BFDD73B}"/>
              </c:ext>
            </c:extLst>
          </c:dPt>
          <c:dPt>
            <c:idx val="51"/>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5-CE19-45FE-86A8-84C47BFDD73B}"/>
              </c:ext>
            </c:extLst>
          </c:dPt>
          <c:dPt>
            <c:idx val="5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7-CE19-45FE-86A8-84C47BFDD73B}"/>
              </c:ext>
            </c:extLst>
          </c:dPt>
          <c:dPt>
            <c:idx val="5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9-CE19-45FE-86A8-84C47BFDD73B}"/>
              </c:ext>
            </c:extLst>
          </c:dPt>
          <c:dPt>
            <c:idx val="5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B-CE19-45FE-86A8-84C47BFDD73B}"/>
              </c:ext>
            </c:extLst>
          </c:dPt>
          <c:dPt>
            <c:idx val="5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D-CE19-45FE-86A8-84C47BFDD73B}"/>
              </c:ext>
            </c:extLst>
          </c:dPt>
          <c:dPt>
            <c:idx val="56"/>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F-CE19-45FE-86A8-84C47BFDD73B}"/>
              </c:ext>
            </c:extLst>
          </c:dPt>
          <c:dPt>
            <c:idx val="57"/>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21-CE19-45FE-86A8-84C47BFDD73B}"/>
              </c:ext>
            </c:extLst>
          </c:dPt>
          <c:dPt>
            <c:idx val="58"/>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23-CE19-45FE-86A8-84C47BFDD73B}"/>
              </c:ext>
            </c:extLst>
          </c:dPt>
          <c:dPt>
            <c:idx val="59"/>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25-CE19-45FE-86A8-84C47BFDD73B}"/>
              </c:ext>
            </c:extLst>
          </c:dPt>
          <c:dPt>
            <c:idx val="6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7-CE19-45FE-86A8-84C47BFDD73B}"/>
              </c:ext>
            </c:extLst>
          </c:dPt>
          <c:dPt>
            <c:idx val="61"/>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9-CE19-45FE-86A8-84C47BFDD73B}"/>
              </c:ext>
            </c:extLst>
          </c:dPt>
          <c:dPt>
            <c:idx val="62"/>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B-CE19-45FE-86A8-84C47BFDD73B}"/>
              </c:ext>
            </c:extLst>
          </c:dPt>
          <c:dPt>
            <c:idx val="63"/>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D-CE19-45FE-86A8-84C47BFDD73B}"/>
              </c:ext>
            </c:extLst>
          </c:dPt>
          <c:dPt>
            <c:idx val="6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2F-CE19-45FE-86A8-84C47BFDD73B}"/>
              </c:ext>
            </c:extLst>
          </c:dPt>
          <c:dPt>
            <c:idx val="6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31-CE19-45FE-86A8-84C47BFDD73B}"/>
              </c:ext>
            </c:extLst>
          </c:dPt>
          <c:dPt>
            <c:idx val="66"/>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37-CE19-45FE-86A8-84C47BFDD73B}"/>
              </c:ext>
            </c:extLst>
          </c:dPt>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(2)'!$AZ$129:$AZ$200</c15:sqref>
                  </c15:fullRef>
                </c:ext>
              </c:extLst>
              <c:f>'Official - RIVM (2)'!$AZ$129:$AZ$197</c:f>
              <c:numCache>
                <c:formatCode>General</c:formatCode>
                <c:ptCount val="69"/>
                <c:pt idx="0">
                  <c:v>73</c:v>
                </c:pt>
                <c:pt idx="1">
                  <c:v>60</c:v>
                </c:pt>
                <c:pt idx="2">
                  <c:v>52</c:v>
                </c:pt>
                <c:pt idx="3">
                  <c:v>52</c:v>
                </c:pt>
                <c:pt idx="4">
                  <c:v>52</c:v>
                </c:pt>
                <c:pt idx="5">
                  <c:v>93</c:v>
                </c:pt>
                <c:pt idx="6">
                  <c:v>82</c:v>
                </c:pt>
                <c:pt idx="7">
                  <c:v>100</c:v>
                </c:pt>
                <c:pt idx="8">
                  <c:v>97</c:v>
                </c:pt>
                <c:pt idx="9">
                  <c:v>115</c:v>
                </c:pt>
                <c:pt idx="10">
                  <c:v>130</c:v>
                </c:pt>
                <c:pt idx="11">
                  <c:v>119</c:v>
                </c:pt>
                <c:pt idx="12">
                  <c:v>170</c:v>
                </c:pt>
                <c:pt idx="13">
                  <c:v>167</c:v>
                </c:pt>
                <c:pt idx="14">
                  <c:v>212</c:v>
                </c:pt>
                <c:pt idx="15">
                  <c:v>142</c:v>
                </c:pt>
                <c:pt idx="16">
                  <c:v>189</c:v>
                </c:pt>
                <c:pt idx="17">
                  <c:v>169</c:v>
                </c:pt>
                <c:pt idx="18">
                  <c:v>180</c:v>
                </c:pt>
                <c:pt idx="19">
                  <c:v>238</c:v>
                </c:pt>
                <c:pt idx="20">
                  <c:v>221</c:v>
                </c:pt>
                <c:pt idx="21">
                  <c:v>282</c:v>
                </c:pt>
                <c:pt idx="22">
                  <c:v>212</c:v>
                </c:pt>
                <c:pt idx="23">
                  <c:v>241</c:v>
                </c:pt>
                <c:pt idx="24">
                  <c:v>309</c:v>
                </c:pt>
                <c:pt idx="25">
                  <c:v>280</c:v>
                </c:pt>
                <c:pt idx="26">
                  <c:v>433</c:v>
                </c:pt>
                <c:pt idx="27">
                  <c:v>384</c:v>
                </c:pt>
                <c:pt idx="28">
                  <c:v>431</c:v>
                </c:pt>
                <c:pt idx="29">
                  <c:v>410</c:v>
                </c:pt>
                <c:pt idx="30">
                  <c:v>476</c:v>
                </c:pt>
                <c:pt idx="31">
                  <c:v>502</c:v>
                </c:pt>
                <c:pt idx="32">
                  <c:v>508</c:v>
                </c:pt>
                <c:pt idx="33">
                  <c:v>650</c:v>
                </c:pt>
                <c:pt idx="34">
                  <c:v>579</c:v>
                </c:pt>
                <c:pt idx="35">
                  <c:v>630</c:v>
                </c:pt>
                <c:pt idx="36">
                  <c:v>574</c:v>
                </c:pt>
                <c:pt idx="37">
                  <c:v>609</c:v>
                </c:pt>
                <c:pt idx="38">
                  <c:v>531</c:v>
                </c:pt>
                <c:pt idx="39">
                  <c:v>517</c:v>
                </c:pt>
                <c:pt idx="40">
                  <c:v>602</c:v>
                </c:pt>
                <c:pt idx="41">
                  <c:v>572</c:v>
                </c:pt>
                <c:pt idx="42">
                  <c:v>592</c:v>
                </c:pt>
                <c:pt idx="43">
                  <c:v>546</c:v>
                </c:pt>
                <c:pt idx="44">
                  <c:v>515</c:v>
                </c:pt>
                <c:pt idx="45">
                  <c:v>504</c:v>
                </c:pt>
                <c:pt idx="46">
                  <c:v>440</c:v>
                </c:pt>
                <c:pt idx="47">
                  <c:v>484</c:v>
                </c:pt>
                <c:pt idx="48">
                  <c:v>514</c:v>
                </c:pt>
                <c:pt idx="49">
                  <c:v>493</c:v>
                </c:pt>
                <c:pt idx="50">
                  <c:v>462</c:v>
                </c:pt>
                <c:pt idx="51">
                  <c:v>447</c:v>
                </c:pt>
                <c:pt idx="52">
                  <c:v>506</c:v>
                </c:pt>
                <c:pt idx="53">
                  <c:v>497</c:v>
                </c:pt>
                <c:pt idx="54">
                  <c:v>519</c:v>
                </c:pt>
                <c:pt idx="55">
                  <c:v>533</c:v>
                </c:pt>
                <c:pt idx="56">
                  <c:v>540</c:v>
                </c:pt>
                <c:pt idx="57">
                  <c:v>431</c:v>
                </c:pt>
                <c:pt idx="58">
                  <c:v>478</c:v>
                </c:pt>
                <c:pt idx="59">
                  <c:v>464</c:v>
                </c:pt>
                <c:pt idx="60">
                  <c:v>422</c:v>
                </c:pt>
                <c:pt idx="61">
                  <c:v>467</c:v>
                </c:pt>
                <c:pt idx="62">
                  <c:v>330</c:v>
                </c:pt>
                <c:pt idx="63">
                  <c:v>266</c:v>
                </c:pt>
                <c:pt idx="64">
                  <c:v>294</c:v>
                </c:pt>
                <c:pt idx="65">
                  <c:v>195</c:v>
                </c:pt>
                <c:pt idx="66">
                  <c:v>5</c:v>
                </c:pt>
              </c:numCache>
            </c:numRef>
          </c:val>
          <c:extLst>
            <c:ext xmlns:c16="http://schemas.microsoft.com/office/drawing/2014/chart" uri="{C3380CC4-5D6E-409C-BE32-E72D297353CC}">
              <c16:uniqueId val="{00000032-CE19-45FE-86A8-84C47BFDD73B}"/>
            </c:ext>
          </c:extLst>
        </c:ser>
        <c:ser>
          <c:idx val="2"/>
          <c:order val="2"/>
          <c:tx>
            <c:strRef>
              <c:f>'Official - RIVM (2)'!$AX$128</c:f>
              <c:strCache>
                <c:ptCount val="1"/>
                <c:pt idx="0">
                  <c:v>Toename besmettingen per dag</c:v>
                </c:pt>
              </c:strCache>
            </c:strRef>
          </c:tx>
          <c:spPr>
            <a:solidFill>
              <a:schemeClr val="accent1">
                <a:lumMod val="75000"/>
              </a:schemeClr>
            </a:solidFill>
            <a:ln>
              <a:noFill/>
            </a:ln>
            <a:effectLst/>
          </c:spPr>
          <c:invertIfNegative val="0"/>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(2)'!$AX$129:$AX$200</c15:sqref>
                  </c15:fullRef>
                </c:ext>
              </c:extLst>
              <c:f>'Official - RIVM (2)'!$AX$129:$AX$197</c:f>
              <c:numCache>
                <c:formatCode>General</c:formatCode>
                <c:ptCount val="69"/>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numCache>
            </c:numRef>
          </c:val>
          <c:extLst>
            <c:ext xmlns:c16="http://schemas.microsoft.com/office/drawing/2014/chart" uri="{C3380CC4-5D6E-409C-BE32-E72D297353CC}">
              <c16:uniqueId val="{00000033-CE19-45FE-86A8-84C47BFDD73B}"/>
            </c:ext>
          </c:extLst>
        </c:ser>
        <c:ser>
          <c:idx val="3"/>
          <c:order val="3"/>
          <c:tx>
            <c:strRef>
              <c:f>'Official - RIVM (2)'!$AY$127</c:f>
              <c:strCache>
                <c:ptCount val="1"/>
                <c:pt idx="0">
                  <c:v>correcties</c:v>
                </c:pt>
              </c:strCache>
            </c:strRef>
          </c:tx>
          <c:spPr>
            <a:solidFill>
              <a:srgbClr val="AA0E0E"/>
            </a:solidFill>
            <a:ln>
              <a:noFill/>
            </a:ln>
            <a:effectLst/>
          </c:spPr>
          <c:invertIfNegative val="0"/>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(2)'!$AY$129:$AY$200</c15:sqref>
                  </c15:fullRef>
                </c:ext>
              </c:extLst>
              <c:f>'Official - RIVM (2)'!$AY$129:$AY$197</c:f>
              <c:numCache>
                <c:formatCode>General</c:formatCode>
                <c:ptCount val="69"/>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numCache>
            </c:numRef>
          </c:val>
          <c:extLst>
            <c:ext xmlns:c16="http://schemas.microsoft.com/office/drawing/2014/chart" uri="{C3380CC4-5D6E-409C-BE32-E72D297353CC}">
              <c16:uniqueId val="{00000034-CE19-45FE-86A8-84C47BFDD73B}"/>
            </c:ext>
          </c:extLst>
        </c:ser>
        <c:dLbls>
          <c:showLegendKey val="0"/>
          <c:showVal val="0"/>
          <c:showCatName val="0"/>
          <c:showSerName val="0"/>
          <c:showPercent val="0"/>
          <c:showBubbleSize val="0"/>
        </c:dLbls>
        <c:gapWidth val="40"/>
        <c:overlap val="100"/>
        <c:axId val="596545392"/>
        <c:axId val="596544408"/>
      </c:barChart>
      <c:lineChart>
        <c:grouping val="standard"/>
        <c:varyColors val="0"/>
        <c:ser>
          <c:idx val="1"/>
          <c:order val="0"/>
          <c:tx>
            <c:strRef>
              <c:f>'Official - RIVM (2)'!$BA$128</c:f>
              <c:strCache>
                <c:ptCount val="1"/>
                <c:pt idx="0">
                  <c:v>Voortschrijdend gemiddelde (7 dagen)</c:v>
                </c:pt>
              </c:strCache>
            </c:strRef>
          </c:tx>
          <c:spPr>
            <a:ln w="50800" cap="rnd">
              <a:solidFill>
                <a:schemeClr val="accent1"/>
              </a:solidFill>
              <a:round/>
            </a:ln>
            <a:effectLst/>
          </c:spPr>
          <c:marker>
            <c:symbol val="none"/>
          </c:marker>
          <c:cat>
            <c:numRef>
              <c:extLst>
                <c:ext xmlns:c15="http://schemas.microsoft.com/office/drawing/2012/chart" uri="{02D57815-91ED-43cb-92C2-25804820EDAC}">
                  <c15:fullRef>
                    <c15:sqref>'Official - RIVM (2)'!$C$129:$C$200</c15:sqref>
                  </c15:fullRef>
                </c:ext>
              </c:extLst>
              <c:f>'Official - RIVM (2)'!$C$129:$C$197</c:f>
              <c:numCache>
                <c:formatCode>m/d/yyyy</c:formatCode>
                <c:ptCount val="69"/>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 (2)'!$BA$129:$BA$183</c15:sqref>
                  </c15:fullRef>
                </c:ext>
              </c:extLst>
              <c:f>'Official - RIVM (2)'!$BA$129:$BA$183</c:f>
              <c:numCache>
                <c:formatCode>General</c:formatCode>
                <c:ptCount val="55"/>
                <c:pt idx="6" formatCode="0">
                  <c:v>66.428571428571431</c:v>
                </c:pt>
                <c:pt idx="7" formatCode="0">
                  <c:v>70.285714285714292</c:v>
                </c:pt>
                <c:pt idx="8" formatCode="0">
                  <c:v>75.428571428571431</c:v>
                </c:pt>
                <c:pt idx="9" formatCode="0">
                  <c:v>84.428571428571431</c:v>
                </c:pt>
                <c:pt idx="10" formatCode="0">
                  <c:v>95.571428571428569</c:v>
                </c:pt>
                <c:pt idx="11" formatCode="0">
                  <c:v>105.14285714285714</c:v>
                </c:pt>
                <c:pt idx="12" formatCode="0">
                  <c:v>116.14285714285714</c:v>
                </c:pt>
                <c:pt idx="13" formatCode="0">
                  <c:v>128.42857142857142</c:v>
                </c:pt>
                <c:pt idx="14" formatCode="0">
                  <c:v>144.42857142857142</c:v>
                </c:pt>
                <c:pt idx="15" formatCode="0">
                  <c:v>150.85714285714286</c:v>
                </c:pt>
                <c:pt idx="16" formatCode="0">
                  <c:v>161.42857142857142</c:v>
                </c:pt>
                <c:pt idx="17" formatCode="0">
                  <c:v>167.14285714285714</c:v>
                </c:pt>
                <c:pt idx="18" formatCode="0">
                  <c:v>175.85714285714286</c:v>
                </c:pt>
                <c:pt idx="19" formatCode="0">
                  <c:v>185.85714285714286</c:v>
                </c:pt>
                <c:pt idx="20" formatCode="0">
                  <c:v>193.57142857142858</c:v>
                </c:pt>
                <c:pt idx="21" formatCode="0">
                  <c:v>203.57142857142858</c:v>
                </c:pt>
                <c:pt idx="22" formatCode="0">
                  <c:v>213.57142857142858</c:v>
                </c:pt>
                <c:pt idx="23" formatCode="0">
                  <c:v>220.57142857142858</c:v>
                </c:pt>
                <c:pt idx="24" formatCode="0">
                  <c:v>240.71428571428572</c:v>
                </c:pt>
                <c:pt idx="25" formatCode="0">
                  <c:v>254.85714285714286</c:v>
                </c:pt>
                <c:pt idx="26" formatCode="0">
                  <c:v>282.85714285714283</c:v>
                </c:pt>
                <c:pt idx="27" formatCode="0">
                  <c:v>305.42857142857144</c:v>
                </c:pt>
                <c:pt idx="28" formatCode="0">
                  <c:v>326.85714285714283</c:v>
                </c:pt>
                <c:pt idx="29" formatCode="0">
                  <c:v>355.28571428571428</c:v>
                </c:pt>
                <c:pt idx="30" formatCode="0">
                  <c:v>389.28571428571428</c:v>
                </c:pt>
                <c:pt idx="31" formatCode="0">
                  <c:v>416.42857142857144</c:v>
                </c:pt>
                <c:pt idx="32" formatCode="0">
                  <c:v>449.85714285714283</c:v>
                </c:pt>
                <c:pt idx="33" formatCode="0">
                  <c:v>480.57142857142856</c:v>
                </c:pt>
                <c:pt idx="34" formatCode="0">
                  <c:v>508.85714285714283</c:v>
                </c:pt>
                <c:pt idx="35" formatCode="0">
                  <c:v>536.71428571428567</c:v>
                </c:pt>
                <c:pt idx="36" formatCode="0">
                  <c:v>560.14285714285711</c:v>
                </c:pt>
                <c:pt idx="37" formatCode="0">
                  <c:v>579.14285714285711</c:v>
                </c:pt>
                <c:pt idx="38" formatCode="0">
                  <c:v>583.42857142857144</c:v>
                </c:pt>
                <c:pt idx="39" formatCode="0">
                  <c:v>584</c:v>
                </c:pt>
                <c:pt idx="40" formatCode="0">
                  <c:v>576.85714285714289</c:v>
                </c:pt>
                <c:pt idx="41" formatCode="0">
                  <c:v>576.14285714285711</c:v>
                </c:pt>
                <c:pt idx="42" formatCode="0">
                  <c:v>571.14285714285711</c:v>
                </c:pt>
                <c:pt idx="43" formatCode="0">
                  <c:v>567.28571428571433</c:v>
                </c:pt>
                <c:pt idx="44" formatCode="0">
                  <c:v>554</c:v>
                </c:pt>
                <c:pt idx="45" formatCode="0">
                  <c:v>550.28571428571433</c:v>
                </c:pt>
                <c:pt idx="46" formatCode="0">
                  <c:v>539.57142857142856</c:v>
                </c:pt>
                <c:pt idx="47" formatCode="0">
                  <c:v>523.42857142857144</c:v>
                </c:pt>
                <c:pt idx="48" formatCode="0">
                  <c:v>515.14285714285711</c:v>
                </c:pt>
                <c:pt idx="49" formatCode="0">
                  <c:v>501.42857142857144</c:v>
                </c:pt>
                <c:pt idx="50" formatCode="0">
                  <c:v>489.14285714285717</c:v>
                </c:pt>
                <c:pt idx="51" formatCode="0">
                  <c:v>480</c:v>
                </c:pt>
                <c:pt idx="52" formatCode="0">
                  <c:v>480.57142857142856</c:v>
                </c:pt>
                <c:pt idx="53" formatCode="0">
                  <c:v>487.71428571428572</c:v>
                </c:pt>
                <c:pt idx="54" formatCode="0">
                  <c:v>492</c:v>
                </c:pt>
              </c:numCache>
            </c:numRef>
          </c:val>
          <c:smooth val="0"/>
          <c:extLst>
            <c:ext xmlns:c16="http://schemas.microsoft.com/office/drawing/2014/chart" uri="{C3380CC4-5D6E-409C-BE32-E72D297353CC}">
              <c16:uniqueId val="{00000035-CE19-45FE-86A8-84C47BFDD73B}"/>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809]dd\ mm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logBase val="2"/>
          <c:orientation val="minMax"/>
          <c:max val="2048"/>
          <c:min val="1"/>
        </c:scaling>
        <c:delete val="0"/>
        <c:axPos val="l"/>
        <c:majorGridlines>
          <c:spPr>
            <a:ln w="9525" cap="flat" cmpd="sng" algn="ctr">
              <a:solidFill>
                <a:schemeClr val="tx1">
                  <a:lumMod val="15000"/>
                  <a:lumOff val="85000"/>
                </a:schemeClr>
              </a:solidFill>
              <a:prstDash val="lg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
      </c:valAx>
      <c:spPr>
        <a:noFill/>
        <a:ln w="25400">
          <a:noFill/>
        </a:ln>
        <a:effectLst/>
      </c:spPr>
    </c:plotArea>
    <c:legend>
      <c:legendPos val="t"/>
      <c:layout>
        <c:manualLayout>
          <c:xMode val="edge"/>
          <c:yMode val="edge"/>
          <c:x val="8.5556111111111111E-2"/>
          <c:y val="0.14122583333333333"/>
          <c:w val="0.45726388888888891"/>
          <c:h val="0.1515515277777777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Cases</a:t>
            </a:r>
            <a:r>
              <a:rPr lang="nl-NL" sz="2000" b="1" i="0" u="none" kern="1200" spc="100" baseline="0">
                <a:ln>
                  <a:noFill/>
                </a:ln>
                <a:solidFill>
                  <a:schemeClr val="bg2">
                    <a:lumMod val="50000"/>
                  </a:schemeClr>
                </a:solidFill>
                <a:effectLst/>
              </a:rPr>
              <a:t> in The Netherlands</a:t>
            </a:r>
            <a:br>
              <a:rPr lang="nl-NL" sz="2000" b="1" i="0" u="none" kern="1200" spc="100" baseline="0">
                <a:ln>
                  <a:noFill/>
                </a:ln>
                <a:solidFill>
                  <a:schemeClr val="bg2">
                    <a:lumMod val="50000"/>
                  </a:schemeClr>
                </a:solidFill>
                <a:effectLst/>
              </a:rPr>
            </a:br>
            <a:r>
              <a:rPr lang="nl-NL" sz="2000" b="1" i="0" u="none" kern="1200" spc="100" baseline="0">
                <a:ln>
                  <a:noFill/>
                </a:ln>
                <a:solidFill>
                  <a:schemeClr val="bg2">
                    <a:lumMod val="50000"/>
                  </a:schemeClr>
                </a:solidFill>
                <a:effectLst/>
              </a:rPr>
              <a:t>no corrections by date and/status</a:t>
            </a:r>
            <a:endParaRPr lang="en-NL" sz="2000" b="0">
              <a:effectLst/>
            </a:endParaRPr>
          </a:p>
        </c:rich>
      </c:tx>
      <c:layout>
        <c:manualLayout>
          <c:xMode val="edge"/>
          <c:yMode val="edge"/>
          <c:x val="0.18529791666666667"/>
          <c:y val="5.1428611111111112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9865652777777774"/>
        </c:manualLayout>
      </c:layout>
      <c:barChart>
        <c:barDir val="col"/>
        <c:grouping val="stacked"/>
        <c:varyColors val="0"/>
        <c:ser>
          <c:idx val="0"/>
          <c:order val="1"/>
          <c:tx>
            <c:strRef>
              <c:f>'Official - RIVM (2)'!$H$3</c:f>
              <c:strCache>
                <c:ptCount val="1"/>
                <c:pt idx="0">
                  <c:v> Reported before this week</c:v>
                </c:pt>
              </c:strCache>
            </c:strRef>
          </c:tx>
          <c:spPr>
            <a:solidFill>
              <a:schemeClr val="accent1"/>
            </a:solidFill>
            <a:ln>
              <a:noFill/>
            </a:ln>
            <a:effectLst/>
          </c:spPr>
          <c:invertIfNegative val="0"/>
          <c:cat>
            <c:strLit>
              <c:ptCount val="69"/>
              <c:pt idx="0">
                <c:v>01/07/2020</c:v>
              </c:pt>
              <c:pt idx="1">
                <c:v>02/07/2020</c:v>
              </c:pt>
              <c:pt idx="2">
                <c:v>03/07/2020</c:v>
              </c:pt>
              <c:pt idx="3">
                <c:v>04/07/2020</c:v>
              </c:pt>
              <c:pt idx="4">
                <c:v>05/07/2020</c:v>
              </c:pt>
              <c:pt idx="5">
                <c:v>06/07/2020</c:v>
              </c:pt>
              <c:pt idx="6">
                <c:v>07/07/2020</c:v>
              </c:pt>
              <c:pt idx="7">
                <c:v>08/07/2020</c:v>
              </c:pt>
              <c:pt idx="8">
                <c:v>09/07/2020</c:v>
              </c:pt>
              <c:pt idx="9">
                <c:v>10/07/2020</c:v>
              </c:pt>
              <c:pt idx="10">
                <c:v>11/07/2020</c:v>
              </c:pt>
              <c:pt idx="11">
                <c:v>12/07/2020</c:v>
              </c:pt>
              <c:pt idx="12">
                <c:v>13/07/2020</c:v>
              </c:pt>
              <c:pt idx="13">
                <c:v>14/07/2020</c:v>
              </c:pt>
              <c:pt idx="14">
                <c:v>15/07/2020</c:v>
              </c:pt>
              <c:pt idx="15">
                <c:v>16/07/2020</c:v>
              </c:pt>
              <c:pt idx="16">
                <c:v>17/07/2020</c:v>
              </c:pt>
              <c:pt idx="17">
                <c:v>18/07/2020</c:v>
              </c:pt>
              <c:pt idx="18">
                <c:v>19/07/2020</c:v>
              </c:pt>
              <c:pt idx="19">
                <c:v>20/07/2020</c:v>
              </c:pt>
              <c:pt idx="20">
                <c:v>21/07/2020</c:v>
              </c:pt>
              <c:pt idx="21">
                <c:v>22/07/2020</c:v>
              </c:pt>
              <c:pt idx="22">
                <c:v>23/07/2020</c:v>
              </c:pt>
              <c:pt idx="23">
                <c:v>24/07/2020</c:v>
              </c:pt>
              <c:pt idx="24">
                <c:v>25/07/2020</c:v>
              </c:pt>
              <c:pt idx="25">
                <c:v>26/07/2020</c:v>
              </c:pt>
              <c:pt idx="26">
                <c:v>27/07/2020</c:v>
              </c:pt>
              <c:pt idx="27">
                <c:v>28/07/2020</c:v>
              </c:pt>
              <c:pt idx="28">
                <c:v>29/07/2020</c:v>
              </c:pt>
              <c:pt idx="29">
                <c:v>30/07/2020</c:v>
              </c:pt>
              <c:pt idx="30">
                <c:v>31/07/2020</c:v>
              </c:pt>
              <c:pt idx="31">
                <c:v>01/08/2020</c:v>
              </c:pt>
              <c:pt idx="32">
                <c:v>02/08/2020</c:v>
              </c:pt>
              <c:pt idx="33">
                <c:v>03/08/2020</c:v>
              </c:pt>
              <c:pt idx="34">
                <c:v>04/08/2020</c:v>
              </c:pt>
              <c:pt idx="35">
                <c:v>05/08/2020</c:v>
              </c:pt>
              <c:pt idx="36">
                <c:v>06/08/2020</c:v>
              </c:pt>
              <c:pt idx="37">
                <c:v>07/08/2020</c:v>
              </c:pt>
              <c:pt idx="38">
                <c:v>08/08/2020</c:v>
              </c:pt>
              <c:pt idx="39">
                <c:v>09/08/2020</c:v>
              </c:pt>
              <c:pt idx="40">
                <c:v>10/08/2020</c:v>
              </c:pt>
              <c:pt idx="41">
                <c:v>11/08/2020</c:v>
              </c:pt>
              <c:pt idx="42">
                <c:v>12/08/2020</c:v>
              </c:pt>
              <c:pt idx="43">
                <c:v>13/08/2020</c:v>
              </c:pt>
              <c:pt idx="44">
                <c:v>14/08/2020</c:v>
              </c:pt>
              <c:pt idx="45">
                <c:v>15/08/2020</c:v>
              </c:pt>
              <c:pt idx="46">
                <c:v>16/08/2020</c:v>
              </c:pt>
              <c:pt idx="47">
                <c:v>17/08/2020</c:v>
              </c:pt>
              <c:pt idx="48">
                <c:v>18/08/2020</c:v>
              </c:pt>
              <c:pt idx="49">
                <c:v>19/08/2020</c:v>
              </c:pt>
              <c:pt idx="50">
                <c:v>20/08/2020</c:v>
              </c:pt>
              <c:pt idx="51">
                <c:v>21/08/2020</c:v>
              </c:pt>
              <c:pt idx="52">
                <c:v>22/08/2020</c:v>
              </c:pt>
              <c:pt idx="53">
                <c:v>23/08/2020</c:v>
              </c:pt>
              <c:pt idx="54">
                <c:v>24/08/2020</c:v>
              </c:pt>
              <c:pt idx="55">
                <c:v>25/08/2020</c:v>
              </c:pt>
              <c:pt idx="56">
                <c:v>26/08/2020</c:v>
              </c:pt>
              <c:pt idx="57">
                <c:v>27/08/2020</c:v>
              </c:pt>
              <c:pt idx="58">
                <c:v>28/08/2020</c:v>
              </c:pt>
              <c:pt idx="59">
                <c:v>29/08/2020</c:v>
              </c:pt>
              <c:pt idx="60">
                <c:v>30/08/2020</c:v>
              </c:pt>
              <c:pt idx="61">
                <c:v>31/08/2020</c:v>
              </c:pt>
              <c:pt idx="62">
                <c:v>01/09/2020</c:v>
              </c:pt>
              <c:pt idx="63">
                <c:v>02/09/2020</c:v>
              </c:pt>
              <c:pt idx="64">
                <c:v>03/09/2020</c:v>
              </c:pt>
              <c:pt idx="65">
                <c:v>04/09/2020</c:v>
              </c:pt>
              <c:pt idx="66">
                <c:v>05/09/2020</c:v>
              </c:pt>
              <c:pt idx="67">
                <c:v>06/09/2020</c:v>
              </c:pt>
              <c:pt idx="68">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(2)'!$F$129:$F$200</c15:sqref>
                  </c15:fullRef>
                </c:ext>
              </c:extLst>
              <c:f>'Official - RIVM (2)'!$F$129:$F$197</c:f>
              <c:numCache>
                <c:formatCode>#,##0</c:formatCode>
                <c:ptCount val="69"/>
                <c:pt idx="0">
                  <c:v>62</c:v>
                </c:pt>
                <c:pt idx="1">
                  <c:v>77</c:v>
                </c:pt>
                <c:pt idx="2">
                  <c:v>75</c:v>
                </c:pt>
                <c:pt idx="3">
                  <c:v>61</c:v>
                </c:pt>
                <c:pt idx="4">
                  <c:v>73</c:v>
                </c:pt>
                <c:pt idx="5">
                  <c:v>36</c:v>
                </c:pt>
                <c:pt idx="6">
                  <c:v>37</c:v>
                </c:pt>
                <c:pt idx="7">
                  <c:v>52</c:v>
                </c:pt>
                <c:pt idx="8">
                  <c:v>52</c:v>
                </c:pt>
                <c:pt idx="9">
                  <c:v>42</c:v>
                </c:pt>
                <c:pt idx="10">
                  <c:v>81</c:v>
                </c:pt>
                <c:pt idx="11">
                  <c:v>101</c:v>
                </c:pt>
                <c:pt idx="12">
                  <c:v>71</c:v>
                </c:pt>
                <c:pt idx="13">
                  <c:v>53</c:v>
                </c:pt>
                <c:pt idx="14">
                  <c:v>106</c:v>
                </c:pt>
                <c:pt idx="15">
                  <c:v>99</c:v>
                </c:pt>
                <c:pt idx="16">
                  <c:v>103</c:v>
                </c:pt>
                <c:pt idx="17">
                  <c:v>127</c:v>
                </c:pt>
                <c:pt idx="18">
                  <c:v>144</c:v>
                </c:pt>
                <c:pt idx="19">
                  <c:v>185</c:v>
                </c:pt>
                <c:pt idx="20">
                  <c:v>163</c:v>
                </c:pt>
                <c:pt idx="21">
                  <c:v>168</c:v>
                </c:pt>
                <c:pt idx="22">
                  <c:v>163</c:v>
                </c:pt>
                <c:pt idx="23">
                  <c:v>191</c:v>
                </c:pt>
                <c:pt idx="24">
                  <c:v>137</c:v>
                </c:pt>
                <c:pt idx="25">
                  <c:v>214</c:v>
                </c:pt>
                <c:pt idx="26">
                  <c:v>205</c:v>
                </c:pt>
                <c:pt idx="27">
                  <c:v>223</c:v>
                </c:pt>
                <c:pt idx="28">
                  <c:v>247</c:v>
                </c:pt>
                <c:pt idx="29">
                  <c:v>342</c:v>
                </c:pt>
                <c:pt idx="30">
                  <c:v>338</c:v>
                </c:pt>
                <c:pt idx="31">
                  <c:v>431</c:v>
                </c:pt>
                <c:pt idx="32">
                  <c:v>366</c:v>
                </c:pt>
                <c:pt idx="33">
                  <c:v>372</c:v>
                </c:pt>
                <c:pt idx="34">
                  <c:v>485</c:v>
                </c:pt>
                <c:pt idx="35">
                  <c:v>426</c:v>
                </c:pt>
                <c:pt idx="36">
                  <c:v>601</c:v>
                </c:pt>
                <c:pt idx="37">
                  <c:v>519</c:v>
                </c:pt>
                <c:pt idx="38">
                  <c:v>486</c:v>
                </c:pt>
                <c:pt idx="39">
                  <c:v>577</c:v>
                </c:pt>
                <c:pt idx="40">
                  <c:v>630</c:v>
                </c:pt>
                <c:pt idx="41">
                  <c:v>779</c:v>
                </c:pt>
                <c:pt idx="42">
                  <c:v>654</c:v>
                </c:pt>
                <c:pt idx="43">
                  <c:v>577</c:v>
                </c:pt>
                <c:pt idx="44">
                  <c:v>636</c:v>
                </c:pt>
                <c:pt idx="45">
                  <c:v>655</c:v>
                </c:pt>
                <c:pt idx="46">
                  <c:v>507</c:v>
                </c:pt>
                <c:pt idx="47">
                  <c:v>482</c:v>
                </c:pt>
                <c:pt idx="48">
                  <c:v>489</c:v>
                </c:pt>
                <c:pt idx="49">
                  <c:v>552</c:v>
                </c:pt>
                <c:pt idx="50">
                  <c:v>529</c:v>
                </c:pt>
                <c:pt idx="51">
                  <c:v>535</c:v>
                </c:pt>
                <c:pt idx="52">
                  <c:v>508</c:v>
                </c:pt>
                <c:pt idx="53">
                  <c:v>457</c:v>
                </c:pt>
                <c:pt idx="54">
                  <c:v>574</c:v>
                </c:pt>
                <c:pt idx="55">
                  <c:v>415</c:v>
                </c:pt>
                <c:pt idx="56">
                  <c:v>571</c:v>
                </c:pt>
                <c:pt idx="57">
                  <c:v>510</c:v>
                </c:pt>
                <c:pt idx="58">
                  <c:v>507</c:v>
                </c:pt>
                <c:pt idx="59">
                  <c:v>501</c:v>
                </c:pt>
                <c:pt idx="60">
                  <c:v>508</c:v>
                </c:pt>
                <c:pt idx="61">
                  <c:v>527</c:v>
                </c:pt>
                <c:pt idx="62">
                  <c:v>462</c:v>
                </c:pt>
                <c:pt idx="63">
                  <c:v>734</c:v>
                </c:pt>
                <c:pt idx="64">
                  <c:v>601</c:v>
                </c:pt>
                <c:pt idx="65">
                  <c:v>744</c:v>
                </c:pt>
                <c:pt idx="66">
                  <c:v>654</c:v>
                </c:pt>
                <c:pt idx="67">
                  <c:v>925</c:v>
                </c:pt>
                <c:pt idx="68">
                  <c:v>-74787</c:v>
                </c:pt>
              </c:numCache>
            </c:numRef>
          </c:val>
          <c:extLst>
            <c:ext xmlns:c16="http://schemas.microsoft.com/office/drawing/2014/chart" uri="{C3380CC4-5D6E-409C-BE32-E72D297353CC}">
              <c16:uniqueId val="{00000000-26D2-4C89-AB88-2F77634EA474}"/>
            </c:ext>
          </c:extLst>
        </c:ser>
        <c:dLbls>
          <c:showLegendKey val="0"/>
          <c:showVal val="0"/>
          <c:showCatName val="0"/>
          <c:showSerName val="0"/>
          <c:showPercent val="0"/>
          <c:showBubbleSize val="0"/>
        </c:dLbls>
        <c:gapWidth val="40"/>
        <c:overlap val="100"/>
        <c:axId val="596545392"/>
        <c:axId val="596544408"/>
        <c:extLst>
          <c:ext xmlns:c15="http://schemas.microsoft.com/office/drawing/2012/chart" uri="{02D57815-91ED-43cb-92C2-25804820EDAC}">
            <c15:filteredBarSeries>
              <c15:ser>
                <c:idx val="2"/>
                <c:order val="2"/>
                <c:tx>
                  <c:strRef>
                    <c:extLst>
                      <c:ext uri="{02D57815-91ED-43cb-92C2-25804820EDAC}">
                        <c15:formulaRef>
                          <c15:sqref>'Official - RIVM (2)'!$G$3</c15:sqref>
                        </c15:formulaRef>
                      </c:ext>
                    </c:extLst>
                    <c:strCache>
                      <c:ptCount val="1"/>
                      <c:pt idx="0">
                        <c:v> Added this week</c:v>
                      </c:pt>
                    </c:strCache>
                  </c:strRef>
                </c:tx>
                <c:spPr>
                  <a:solidFill>
                    <a:schemeClr val="accent1">
                      <a:lumMod val="75000"/>
                    </a:schemeClr>
                  </a:solidFill>
                  <a:ln>
                    <a:noFill/>
                  </a:ln>
                  <a:effectLst/>
                </c:spPr>
                <c:invertIfNegative val="0"/>
                <c:val>
                  <c:numRef>
                    <c:extLst>
                      <c:ext uri="{02D57815-91ED-43cb-92C2-25804820EDAC}">
                        <c15:fullRef>
                          <c15:sqref>'Official - RIVM (2)'!$AX$129:$AX$200</c15:sqref>
                        </c15:fullRef>
                        <c15:formulaRef>
                          <c15:sqref>'Official - RIVM (2)'!$AX$129:$AX$197</c15:sqref>
                        </c15:formulaRef>
                      </c:ext>
                    </c:extLst>
                    <c:numCache>
                      <c:formatCode>General</c:formatCode>
                      <c:ptCount val="69"/>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numCache>
                  </c:numRef>
                </c:val>
                <c:extLst>
                  <c:ext xmlns:c16="http://schemas.microsoft.com/office/drawing/2014/chart" uri="{C3380CC4-5D6E-409C-BE32-E72D297353CC}">
                    <c16:uniqueId val="{00000002-26D2-4C89-AB88-2F77634EA474}"/>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'Official - RIVM (2)'!$AY$128</c15:sqref>
                        </c15:formulaRef>
                      </c:ext>
                    </c:extLst>
                    <c:strCache>
                      <c:ptCount val="1"/>
                      <c:pt idx="0">
                        <c:v>Subtracted today</c:v>
                      </c:pt>
                    </c:strCache>
                  </c:strRef>
                </c:tx>
                <c:spPr>
                  <a:solidFill>
                    <a:srgbClr val="AA0E0E"/>
                  </a:solidFill>
                  <a:ln>
                    <a:noFill/>
                  </a:ln>
                  <a:effectLst/>
                </c:spPr>
                <c:invertIfNegative val="0"/>
                <c:val>
                  <c:numRef>
                    <c:extLst>
                      <c:ext xmlns:c15="http://schemas.microsoft.com/office/drawing/2012/chart" uri="{02D57815-91ED-43cb-92C2-25804820EDAC}">
                        <c15:fullRef>
                          <c15:sqref>'Official - RIVM (2)'!$AY$129:$AY$200</c15:sqref>
                        </c15:fullRef>
                        <c15:formulaRef>
                          <c15:sqref>'Official - RIVM (2)'!$AY$129:$AY$197</c15:sqref>
                        </c15:formulaRef>
                      </c:ext>
                    </c:extLst>
                    <c:numCache>
                      <c:formatCode>General</c:formatCode>
                      <c:ptCount val="69"/>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numCache>
                  </c:numRef>
                </c:val>
                <c:extLst xmlns:c15="http://schemas.microsoft.com/office/drawing/2012/chart">
                  <c:ext xmlns:c16="http://schemas.microsoft.com/office/drawing/2014/chart" uri="{C3380CC4-5D6E-409C-BE32-E72D297353CC}">
                    <c16:uniqueId val="{00000003-26D2-4C89-AB88-2F77634EA474}"/>
                  </c:ext>
                </c:extLst>
              </c15:ser>
            </c15:filteredBarSeries>
          </c:ext>
        </c:extLst>
      </c:barChart>
      <c:lineChart>
        <c:grouping val="standard"/>
        <c:varyColors val="0"/>
        <c:ser>
          <c:idx val="1"/>
          <c:order val="0"/>
          <c:tx>
            <c:strRef>
              <c:f>'Official - RIVM (2)'!$L$3</c:f>
              <c:strCache>
                <c:ptCount val="1"/>
                <c:pt idx="0">
                  <c:v> 7 day moving average</c:v>
                </c:pt>
              </c:strCache>
            </c:strRef>
          </c:tx>
          <c:spPr>
            <a:ln w="60325" cap="rnd">
              <a:solidFill>
                <a:schemeClr val="tx2"/>
              </a:solidFill>
              <a:round/>
            </a:ln>
            <a:effectLst/>
          </c:spPr>
          <c:marker>
            <c:symbol val="none"/>
          </c:marker>
          <c:cat>
            <c:numRef>
              <c:extLst>
                <c:ext xmlns:c15="http://schemas.microsoft.com/office/drawing/2012/chart" uri="{02D57815-91ED-43cb-92C2-25804820EDAC}">
                  <c15:fullRef>
                    <c15:sqref>'Official - RIVM (2)'!$C$129:$C$200</c15:sqref>
                  </c15:fullRef>
                </c:ext>
              </c:extLst>
              <c:f>'Official - RIVM (2)'!$C$129:$C$197</c:f>
              <c:numCache>
                <c:formatCode>m/d/yyyy</c:formatCode>
                <c:ptCount val="69"/>
                <c:pt idx="0">
                  <c:v>44013</c:v>
                </c:pt>
                <c:pt idx="1">
                  <c:v>44014</c:v>
                </c:pt>
                <c:pt idx="2">
                  <c:v>44015</c:v>
                </c:pt>
                <c:pt idx="3">
                  <c:v>44016</c:v>
                </c:pt>
                <c:pt idx="4">
                  <c:v>44017</c:v>
                </c:pt>
                <c:pt idx="5">
                  <c:v>44018</c:v>
                </c:pt>
                <c:pt idx="6">
                  <c:v>44019</c:v>
                </c:pt>
                <c:pt idx="7">
                  <c:v>44020</c:v>
                </c:pt>
                <c:pt idx="8">
                  <c:v>44021</c:v>
                </c:pt>
                <c:pt idx="9">
                  <c:v>44022</c:v>
                </c:pt>
                <c:pt idx="10">
                  <c:v>44023</c:v>
                </c:pt>
                <c:pt idx="11">
                  <c:v>44024</c:v>
                </c:pt>
                <c:pt idx="12">
                  <c:v>44025</c:v>
                </c:pt>
                <c:pt idx="13">
                  <c:v>44026</c:v>
                </c:pt>
                <c:pt idx="14">
                  <c:v>44027</c:v>
                </c:pt>
                <c:pt idx="15">
                  <c:v>44028</c:v>
                </c:pt>
                <c:pt idx="16">
                  <c:v>44029</c:v>
                </c:pt>
                <c:pt idx="17">
                  <c:v>44030</c:v>
                </c:pt>
                <c:pt idx="18">
                  <c:v>44031</c:v>
                </c:pt>
                <c:pt idx="19">
                  <c:v>44032</c:v>
                </c:pt>
                <c:pt idx="20">
                  <c:v>44033</c:v>
                </c:pt>
                <c:pt idx="21">
                  <c:v>44034</c:v>
                </c:pt>
                <c:pt idx="22">
                  <c:v>44035</c:v>
                </c:pt>
                <c:pt idx="23">
                  <c:v>44036</c:v>
                </c:pt>
                <c:pt idx="24">
                  <c:v>44037</c:v>
                </c:pt>
                <c:pt idx="25">
                  <c:v>44038</c:v>
                </c:pt>
                <c:pt idx="26">
                  <c:v>44039</c:v>
                </c:pt>
                <c:pt idx="27">
                  <c:v>44040</c:v>
                </c:pt>
                <c:pt idx="28">
                  <c:v>44041</c:v>
                </c:pt>
                <c:pt idx="29">
                  <c:v>44042</c:v>
                </c:pt>
                <c:pt idx="30">
                  <c:v>44043</c:v>
                </c:pt>
                <c:pt idx="31">
                  <c:v>44044</c:v>
                </c:pt>
                <c:pt idx="32">
                  <c:v>44045</c:v>
                </c:pt>
                <c:pt idx="33">
                  <c:v>44046</c:v>
                </c:pt>
                <c:pt idx="34">
                  <c:v>44047</c:v>
                </c:pt>
                <c:pt idx="35">
                  <c:v>44048</c:v>
                </c:pt>
                <c:pt idx="36">
                  <c:v>44049</c:v>
                </c:pt>
                <c:pt idx="37">
                  <c:v>44050</c:v>
                </c:pt>
                <c:pt idx="38">
                  <c:v>44051</c:v>
                </c:pt>
                <c:pt idx="39">
                  <c:v>44052</c:v>
                </c:pt>
                <c:pt idx="40">
                  <c:v>44053</c:v>
                </c:pt>
                <c:pt idx="41">
                  <c:v>44054</c:v>
                </c:pt>
                <c:pt idx="42">
                  <c:v>44055</c:v>
                </c:pt>
                <c:pt idx="43">
                  <c:v>44056</c:v>
                </c:pt>
                <c:pt idx="44">
                  <c:v>44057</c:v>
                </c:pt>
                <c:pt idx="45">
                  <c:v>44058</c:v>
                </c:pt>
                <c:pt idx="46">
                  <c:v>44059</c:v>
                </c:pt>
                <c:pt idx="47">
                  <c:v>44060</c:v>
                </c:pt>
                <c:pt idx="48">
                  <c:v>44061</c:v>
                </c:pt>
                <c:pt idx="49">
                  <c:v>44062</c:v>
                </c:pt>
                <c:pt idx="50">
                  <c:v>44063</c:v>
                </c:pt>
                <c:pt idx="51">
                  <c:v>44064</c:v>
                </c:pt>
                <c:pt idx="52">
                  <c:v>44065</c:v>
                </c:pt>
                <c:pt idx="53">
                  <c:v>44066</c:v>
                </c:pt>
                <c:pt idx="54">
                  <c:v>44067</c:v>
                </c:pt>
                <c:pt idx="55">
                  <c:v>44068</c:v>
                </c:pt>
                <c:pt idx="56">
                  <c:v>44069</c:v>
                </c:pt>
                <c:pt idx="57">
                  <c:v>44070</c:v>
                </c:pt>
                <c:pt idx="58">
                  <c:v>44071</c:v>
                </c:pt>
                <c:pt idx="59">
                  <c:v>44072</c:v>
                </c:pt>
                <c:pt idx="60">
                  <c:v>44073</c:v>
                </c:pt>
                <c:pt idx="61">
                  <c:v>44074</c:v>
                </c:pt>
                <c:pt idx="62">
                  <c:v>44075</c:v>
                </c:pt>
                <c:pt idx="63">
                  <c:v>44076</c:v>
                </c:pt>
                <c:pt idx="64">
                  <c:v>44077</c:v>
                </c:pt>
                <c:pt idx="65">
                  <c:v>44078</c:v>
                </c:pt>
                <c:pt idx="66">
                  <c:v>44079</c:v>
                </c:pt>
                <c:pt idx="67">
                  <c:v>44080</c:v>
                </c:pt>
                <c:pt idx="68">
                  <c:v>44081</c:v>
                </c:pt>
                <c:pt idx="69">
                  <c:v>44082</c:v>
                </c:pt>
                <c:pt idx="70">
                  <c:v>44083</c:v>
                </c:pt>
                <c:pt idx="71">
                  <c:v>44084</c:v>
                </c:pt>
              </c:numCache>
            </c:numRef>
          </c:cat>
          <c:val>
            <c:numRef>
              <c:extLst>
                <c:ext xmlns:c15="http://schemas.microsoft.com/office/drawing/2012/chart" uri="{02D57815-91ED-43cb-92C2-25804820EDAC}">
                  <c15:fullRef>
                    <c15:sqref>'Official - RIVM (2)'!$BP$129:$BP$196</c15:sqref>
                  </c15:fullRef>
                </c:ext>
              </c:extLst>
              <c:f>'Official - RIVM (2)'!$BP$129:$BP$196</c:f>
              <c:numCache>
                <c:formatCode>General</c:formatCode>
                <c:ptCount val="68"/>
                <c:pt idx="0">
                  <c:v>75.857142857142861</c:v>
                </c:pt>
                <c:pt idx="1">
                  <c:v>71.142857142857139</c:v>
                </c:pt>
                <c:pt idx="2">
                  <c:v>68.857142857142861</c:v>
                </c:pt>
                <c:pt idx="3">
                  <c:v>67.714285714285708</c:v>
                </c:pt>
                <c:pt idx="4">
                  <c:v>67.714285714285708</c:v>
                </c:pt>
                <c:pt idx="5">
                  <c:v>62</c:v>
                </c:pt>
                <c:pt idx="6">
                  <c:v>60.142857142857146</c:v>
                </c:pt>
                <c:pt idx="7">
                  <c:v>58.714285714285715</c:v>
                </c:pt>
                <c:pt idx="8">
                  <c:v>55.142857142857146</c:v>
                </c:pt>
                <c:pt idx="9">
                  <c:v>50.428571428571431</c:v>
                </c:pt>
                <c:pt idx="10">
                  <c:v>53.285714285714285</c:v>
                </c:pt>
                <c:pt idx="11">
                  <c:v>57.285714285714285</c:v>
                </c:pt>
                <c:pt idx="12">
                  <c:v>62.285714285714285</c:v>
                </c:pt>
                <c:pt idx="13">
                  <c:v>64.571428571428569</c:v>
                </c:pt>
                <c:pt idx="14">
                  <c:v>72.285714285714292</c:v>
                </c:pt>
                <c:pt idx="15">
                  <c:v>79</c:v>
                </c:pt>
                <c:pt idx="16">
                  <c:v>87.714285714285708</c:v>
                </c:pt>
                <c:pt idx="17">
                  <c:v>94.285714285714292</c:v>
                </c:pt>
                <c:pt idx="18">
                  <c:v>100.42857142857143</c:v>
                </c:pt>
                <c:pt idx="19">
                  <c:v>116.71428571428571</c:v>
                </c:pt>
                <c:pt idx="20">
                  <c:v>132.42857142857142</c:v>
                </c:pt>
                <c:pt idx="21">
                  <c:v>141.28571428571428</c:v>
                </c:pt>
                <c:pt idx="22">
                  <c:v>150.42857142857142</c:v>
                </c:pt>
                <c:pt idx="23">
                  <c:v>163</c:v>
                </c:pt>
                <c:pt idx="24">
                  <c:v>164.42857142857142</c:v>
                </c:pt>
                <c:pt idx="25">
                  <c:v>174.42857142857142</c:v>
                </c:pt>
                <c:pt idx="26">
                  <c:v>177.28571428571428</c:v>
                </c:pt>
                <c:pt idx="27">
                  <c:v>185.85714285714286</c:v>
                </c:pt>
                <c:pt idx="28">
                  <c:v>197.14285714285714</c:v>
                </c:pt>
                <c:pt idx="29">
                  <c:v>222.71428571428572</c:v>
                </c:pt>
                <c:pt idx="30">
                  <c:v>243.71428571428572</c:v>
                </c:pt>
                <c:pt idx="31">
                  <c:v>285.71428571428572</c:v>
                </c:pt>
                <c:pt idx="32">
                  <c:v>307.42857142857144</c:v>
                </c:pt>
                <c:pt idx="33">
                  <c:v>331.28571428571428</c:v>
                </c:pt>
                <c:pt idx="34">
                  <c:v>368.71428571428572</c:v>
                </c:pt>
                <c:pt idx="35">
                  <c:v>394.28571428571428</c:v>
                </c:pt>
                <c:pt idx="36">
                  <c:v>431.28571428571428</c:v>
                </c:pt>
                <c:pt idx="37">
                  <c:v>457.14285714285717</c:v>
                </c:pt>
                <c:pt idx="38">
                  <c:v>465</c:v>
                </c:pt>
                <c:pt idx="39">
                  <c:v>495.14285714285717</c:v>
                </c:pt>
                <c:pt idx="40">
                  <c:v>532</c:v>
                </c:pt>
                <c:pt idx="41">
                  <c:v>574</c:v>
                </c:pt>
                <c:pt idx="42">
                  <c:v>606.57142857142856</c:v>
                </c:pt>
                <c:pt idx="43">
                  <c:v>603.14285714285711</c:v>
                </c:pt>
                <c:pt idx="44">
                  <c:v>619.85714285714289</c:v>
                </c:pt>
                <c:pt idx="45">
                  <c:v>644</c:v>
                </c:pt>
                <c:pt idx="46">
                  <c:v>634</c:v>
                </c:pt>
                <c:pt idx="47">
                  <c:v>612.85714285714289</c:v>
                </c:pt>
                <c:pt idx="48">
                  <c:v>571.42857142857144</c:v>
                </c:pt>
                <c:pt idx="49">
                  <c:v>556.85714285714289</c:v>
                </c:pt>
                <c:pt idx="50">
                  <c:v>550</c:v>
                </c:pt>
                <c:pt idx="51">
                  <c:v>535.57142857142856</c:v>
                </c:pt>
                <c:pt idx="52">
                  <c:v>514.57142857142856</c:v>
                </c:pt>
                <c:pt idx="53">
                  <c:v>507.42857142857144</c:v>
                </c:pt>
                <c:pt idx="54">
                  <c:v>520.57142857142856</c:v>
                </c:pt>
                <c:pt idx="55">
                  <c:v>510</c:v>
                </c:pt>
                <c:pt idx="56">
                  <c:v>512.71428571428567</c:v>
                </c:pt>
                <c:pt idx="57">
                  <c:v>510</c:v>
                </c:pt>
                <c:pt idx="58">
                  <c:v>506</c:v>
                </c:pt>
                <c:pt idx="59">
                  <c:v>505</c:v>
                </c:pt>
                <c:pt idx="60">
                  <c:v>512.28571428571433</c:v>
                </c:pt>
                <c:pt idx="61">
                  <c:v>505.57142857142856</c:v>
                </c:pt>
                <c:pt idx="62">
                  <c:v>512.28571428571433</c:v>
                </c:pt>
                <c:pt idx="63">
                  <c:v>535.57142857142856</c:v>
                </c:pt>
                <c:pt idx="64">
                  <c:v>548.57142857142856</c:v>
                </c:pt>
                <c:pt idx="65">
                  <c:v>582.42857142857144</c:v>
                </c:pt>
                <c:pt idx="66">
                  <c:v>604.28571428571433</c:v>
                </c:pt>
                <c:pt idx="67">
                  <c:v>663.85714285714289</c:v>
                </c:pt>
              </c:numCache>
            </c:numRef>
          </c:val>
          <c:smooth val="0"/>
          <c:extLst>
            <c:ext xmlns:c16="http://schemas.microsoft.com/office/drawing/2014/chart" uri="{C3380CC4-5D6E-409C-BE32-E72D297353CC}">
              <c16:uniqueId val="{00000001-26D2-4C89-AB88-2F77634EA474}"/>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809]dd\ mm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14"/>
        <c:tickMarkSkip val="7"/>
        <c:noMultiLvlLbl val="1"/>
      </c:catAx>
      <c:valAx>
        <c:axId val="596544408"/>
        <c:scaling>
          <c:logBase val="2"/>
          <c:orientation val="minMax"/>
          <c:max val="2048"/>
          <c:min val="1"/>
        </c:scaling>
        <c:delete val="0"/>
        <c:axPos val="l"/>
        <c:majorGridlines>
          <c:spPr>
            <a:ln w="9525" cap="flat" cmpd="sng" algn="ctr">
              <a:solidFill>
                <a:schemeClr val="tx1">
                  <a:lumMod val="15000"/>
                  <a:lumOff val="85000"/>
                </a:schemeClr>
              </a:solidFill>
              <a:prstDash val="lgDash"/>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
      </c:valAx>
      <c:spPr>
        <a:noFill/>
        <a:ln w="25400">
          <a:noFill/>
        </a:ln>
        <a:effectLst/>
      </c:spPr>
    </c:plotArea>
    <c:legend>
      <c:legendPos val="t"/>
      <c:legendEntry>
        <c:idx val="0"/>
        <c:delete val="1"/>
      </c:legendEntry>
      <c:layout>
        <c:manualLayout>
          <c:xMode val="edge"/>
          <c:yMode val="edge"/>
          <c:x val="6.0908264046782186E-2"/>
          <c:y val="0.17121194444444449"/>
          <c:w val="0.34084722222222225"/>
          <c:h val="0.1039265277777777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l-NL" sz="2000" b="1" i="0" u="none" kern="1200" spc="100" baseline="0">
                <a:ln>
                  <a:noFill/>
                </a:ln>
                <a:solidFill>
                  <a:schemeClr val="bg2">
                    <a:lumMod val="50000"/>
                  </a:schemeClr>
                </a:solidFill>
                <a:effectLst/>
              </a:rPr>
              <a:t>New COVID-19 </a:t>
            </a:r>
            <a:r>
              <a:rPr lang="nl-NL" sz="2000" b="1" i="0" u="sng" kern="1200" spc="100" baseline="0">
                <a:ln>
                  <a:noFill/>
                </a:ln>
                <a:solidFill>
                  <a:schemeClr val="bg2">
                    <a:lumMod val="50000"/>
                  </a:schemeClr>
                </a:solidFill>
                <a:effectLst/>
              </a:rPr>
              <a:t>Cases</a:t>
            </a:r>
            <a:r>
              <a:rPr lang="nl-NL" sz="2000" b="1" i="0" u="none" kern="1200" spc="100" baseline="0">
                <a:ln>
                  <a:noFill/>
                </a:ln>
                <a:solidFill>
                  <a:schemeClr val="bg2">
                    <a:lumMod val="50000"/>
                  </a:schemeClr>
                </a:solidFill>
                <a:effectLst/>
              </a:rPr>
              <a:t> in The Netherlands</a:t>
            </a:r>
            <a:br>
              <a:rPr lang="nl-NL" sz="2000" b="1" i="0" u="none" kern="1200" spc="100" baseline="0">
                <a:ln>
                  <a:noFill/>
                </a:ln>
                <a:solidFill>
                  <a:schemeClr val="bg2">
                    <a:lumMod val="50000"/>
                  </a:schemeClr>
                </a:solidFill>
                <a:effectLst/>
              </a:rPr>
            </a:br>
            <a:r>
              <a:rPr lang="nl-NL" sz="2000" b="1" i="0" u="none" kern="1200" spc="100" baseline="0">
                <a:ln>
                  <a:noFill/>
                </a:ln>
                <a:solidFill>
                  <a:schemeClr val="bg2">
                    <a:lumMod val="50000"/>
                  </a:schemeClr>
                </a:solidFill>
                <a:effectLst/>
              </a:rPr>
              <a:t>no corrections by date and/status</a:t>
            </a:r>
            <a:endParaRPr lang="en-NL" sz="2000" b="0">
              <a:effectLst/>
            </a:endParaRPr>
          </a:p>
        </c:rich>
      </c:tx>
      <c:layout>
        <c:manualLayout>
          <c:xMode val="edge"/>
          <c:yMode val="edge"/>
          <c:x val="0.23489672948816656"/>
          <c:y val="4.613694444444444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NL"/>
        </a:p>
      </c:txPr>
    </c:title>
    <c:autoTitleDeleted val="0"/>
    <c:plotArea>
      <c:layout>
        <c:manualLayout>
          <c:layoutTarget val="inner"/>
          <c:xMode val="edge"/>
          <c:yMode val="edge"/>
          <c:x val="0.10375949351584934"/>
          <c:y val="0.12922388888888889"/>
          <c:w val="0.85980160625667368"/>
          <c:h val="0.79865652777777774"/>
        </c:manualLayout>
      </c:layout>
      <c:barChart>
        <c:barDir val="col"/>
        <c:grouping val="stacked"/>
        <c:varyColors val="0"/>
        <c:ser>
          <c:idx val="0"/>
          <c:order val="1"/>
          <c:tx>
            <c:strRef>
              <c:f>'Official - RIVM (2)'!$F$3</c:f>
              <c:strCache>
                <c:ptCount val="1"/>
                <c:pt idx="0">
                  <c:v>New Cases</c:v>
                </c:pt>
              </c:strCache>
            </c:strRef>
          </c:tx>
          <c:spPr>
            <a:solidFill>
              <a:schemeClr val="accent1"/>
            </a:solidFill>
            <a:ln>
              <a:noFill/>
            </a:ln>
            <a:effectLst/>
          </c:spPr>
          <c:invertIfNegative val="0"/>
          <c:cat>
            <c:strLit>
              <c:ptCount val="194"/>
              <c:pt idx="0">
                <c:v>27/02/2020</c:v>
              </c:pt>
              <c:pt idx="1">
                <c:v>28/02/2020</c:v>
              </c:pt>
              <c:pt idx="2">
                <c:v>29/02/2020</c:v>
              </c:pt>
              <c:pt idx="3">
                <c:v>01/03/2020</c:v>
              </c:pt>
              <c:pt idx="4">
                <c:v>02/03/2020</c:v>
              </c:pt>
              <c:pt idx="5">
                <c:v>03/03/2020</c:v>
              </c:pt>
              <c:pt idx="6">
                <c:v>04/03/2020</c:v>
              </c:pt>
              <c:pt idx="7">
                <c:v>05/03/2020</c:v>
              </c:pt>
              <c:pt idx="8">
                <c:v>06/03/2020</c:v>
              </c:pt>
              <c:pt idx="9">
                <c:v>07/03/2020</c:v>
              </c:pt>
              <c:pt idx="10">
                <c:v>08/03/2020</c:v>
              </c:pt>
              <c:pt idx="11">
                <c:v>09/03/2020</c:v>
              </c:pt>
              <c:pt idx="12">
                <c:v>10/03/2020</c:v>
              </c:pt>
              <c:pt idx="13">
                <c:v>11/03/2020</c:v>
              </c:pt>
              <c:pt idx="14">
                <c:v>12/03/2020</c:v>
              </c:pt>
              <c:pt idx="15">
                <c:v>13/03/2020</c:v>
              </c:pt>
              <c:pt idx="16">
                <c:v>14/03/2020</c:v>
              </c:pt>
              <c:pt idx="17">
                <c:v>15/03/2020</c:v>
              </c:pt>
              <c:pt idx="18">
                <c:v>16/03/2020</c:v>
              </c:pt>
              <c:pt idx="19">
                <c:v>17/03/2020</c:v>
              </c:pt>
              <c:pt idx="20">
                <c:v>18/03/2020</c:v>
              </c:pt>
              <c:pt idx="21">
                <c:v>19/03/2020</c:v>
              </c:pt>
              <c:pt idx="22">
                <c:v>20/03/2020</c:v>
              </c:pt>
              <c:pt idx="23">
                <c:v>21/03/2020</c:v>
              </c:pt>
              <c:pt idx="24">
                <c:v>22/03/2020</c:v>
              </c:pt>
              <c:pt idx="25">
                <c:v>23/03/2020</c:v>
              </c:pt>
              <c:pt idx="26">
                <c:v>24/03/2020</c:v>
              </c:pt>
              <c:pt idx="27">
                <c:v>25/03/2020</c:v>
              </c:pt>
              <c:pt idx="28">
                <c:v>26/03/2020</c:v>
              </c:pt>
              <c:pt idx="29">
                <c:v>27/03/2020</c:v>
              </c:pt>
              <c:pt idx="30">
                <c:v>28/03/2020</c:v>
              </c:pt>
              <c:pt idx="31">
                <c:v>29/03/2020</c:v>
              </c:pt>
              <c:pt idx="32">
                <c:v>30/03/2020</c:v>
              </c:pt>
              <c:pt idx="33">
                <c:v>31/03/2020</c:v>
              </c:pt>
              <c:pt idx="34">
                <c:v>01/04/2020</c:v>
              </c:pt>
              <c:pt idx="35">
                <c:v>02/04/2020</c:v>
              </c:pt>
              <c:pt idx="36">
                <c:v>03/04/2020</c:v>
              </c:pt>
              <c:pt idx="37">
                <c:v>04/04/2020</c:v>
              </c:pt>
              <c:pt idx="38">
                <c:v>05/04/2020</c:v>
              </c:pt>
              <c:pt idx="39">
                <c:v>06/04/2020</c:v>
              </c:pt>
              <c:pt idx="40">
                <c:v>07/04/2020</c:v>
              </c:pt>
              <c:pt idx="41">
                <c:v>08/04/2020</c:v>
              </c:pt>
              <c:pt idx="42">
                <c:v>09/04/2020</c:v>
              </c:pt>
              <c:pt idx="43">
                <c:v>10/04/2020</c:v>
              </c:pt>
              <c:pt idx="44">
                <c:v>11/04/2020</c:v>
              </c:pt>
              <c:pt idx="45">
                <c:v>12/04/2020</c:v>
              </c:pt>
              <c:pt idx="46">
                <c:v>13/04/2020</c:v>
              </c:pt>
              <c:pt idx="47">
                <c:v>14/04/2020</c:v>
              </c:pt>
              <c:pt idx="48">
                <c:v>15/04/2020</c:v>
              </c:pt>
              <c:pt idx="49">
                <c:v>16/04/2020</c:v>
              </c:pt>
              <c:pt idx="50">
                <c:v>17/04/2020</c:v>
              </c:pt>
              <c:pt idx="51">
                <c:v>18/04/2020</c:v>
              </c:pt>
              <c:pt idx="52">
                <c:v>19/04/2020</c:v>
              </c:pt>
              <c:pt idx="53">
                <c:v>20/04/2020</c:v>
              </c:pt>
              <c:pt idx="54">
                <c:v>21/04/2020</c:v>
              </c:pt>
              <c:pt idx="55">
                <c:v>22/04/2020</c:v>
              </c:pt>
              <c:pt idx="56">
                <c:v>23/04/2020</c:v>
              </c:pt>
              <c:pt idx="57">
                <c:v>24/04/2020</c:v>
              </c:pt>
              <c:pt idx="58">
                <c:v>25/04/2020</c:v>
              </c:pt>
              <c:pt idx="59">
                <c:v>26/04/2020</c:v>
              </c:pt>
              <c:pt idx="60">
                <c:v>27/04/2020</c:v>
              </c:pt>
              <c:pt idx="61">
                <c:v>28/04/2020</c:v>
              </c:pt>
              <c:pt idx="62">
                <c:v>29/04/2020</c:v>
              </c:pt>
              <c:pt idx="63">
                <c:v>30/04/2020</c:v>
              </c:pt>
              <c:pt idx="64">
                <c:v>01/05/2020</c:v>
              </c:pt>
              <c:pt idx="65">
                <c:v>02/05/2020</c:v>
              </c:pt>
              <c:pt idx="66">
                <c:v>03/05/2020</c:v>
              </c:pt>
              <c:pt idx="67">
                <c:v>04/05/2020</c:v>
              </c:pt>
              <c:pt idx="68">
                <c:v>05/05/2020</c:v>
              </c:pt>
              <c:pt idx="69">
                <c:v>06/05/2020</c:v>
              </c:pt>
              <c:pt idx="70">
                <c:v>07/05/2020</c:v>
              </c:pt>
              <c:pt idx="71">
                <c:v>08/05/2020</c:v>
              </c:pt>
              <c:pt idx="72">
                <c:v>09/05/2020</c:v>
              </c:pt>
              <c:pt idx="73">
                <c:v>10/05/2020</c:v>
              </c:pt>
              <c:pt idx="74">
                <c:v>11/05/2020</c:v>
              </c:pt>
              <c:pt idx="75">
                <c:v>12/05/2020</c:v>
              </c:pt>
              <c:pt idx="76">
                <c:v>13/05/2020</c:v>
              </c:pt>
              <c:pt idx="77">
                <c:v>14/05/2020</c:v>
              </c:pt>
              <c:pt idx="78">
                <c:v>15/05/2020</c:v>
              </c:pt>
              <c:pt idx="79">
                <c:v>16/05/2020</c:v>
              </c:pt>
              <c:pt idx="80">
                <c:v>17/05/2020</c:v>
              </c:pt>
              <c:pt idx="81">
                <c:v>18/05/2020</c:v>
              </c:pt>
              <c:pt idx="82">
                <c:v>19/05/2020</c:v>
              </c:pt>
              <c:pt idx="83">
                <c:v>20/05/2020</c:v>
              </c:pt>
              <c:pt idx="84">
                <c:v>21/05/2020</c:v>
              </c:pt>
              <c:pt idx="85">
                <c:v>22/05/2020</c:v>
              </c:pt>
              <c:pt idx="86">
                <c:v>23/05/2020</c:v>
              </c:pt>
              <c:pt idx="87">
                <c:v>24/05/2020</c:v>
              </c:pt>
              <c:pt idx="88">
                <c:v>25/05/2020</c:v>
              </c:pt>
              <c:pt idx="89">
                <c:v>26/05/2020</c:v>
              </c:pt>
              <c:pt idx="90">
                <c:v>27/05/2020</c:v>
              </c:pt>
              <c:pt idx="91">
                <c:v>28/05/2020</c:v>
              </c:pt>
              <c:pt idx="92">
                <c:v>29/05/2020</c:v>
              </c:pt>
              <c:pt idx="93">
                <c:v>30/05/2020</c:v>
              </c:pt>
              <c:pt idx="94">
                <c:v>31/05/2020</c:v>
              </c:pt>
              <c:pt idx="95">
                <c:v>01/06/2020</c:v>
              </c:pt>
              <c:pt idx="96">
                <c:v>02/06/2020</c:v>
              </c:pt>
              <c:pt idx="97">
                <c:v>03/06/2020</c:v>
              </c:pt>
              <c:pt idx="98">
                <c:v>04/06/2020</c:v>
              </c:pt>
              <c:pt idx="99">
                <c:v>05/06/2020</c:v>
              </c:pt>
              <c:pt idx="100">
                <c:v>06/06/2020</c:v>
              </c:pt>
              <c:pt idx="101">
                <c:v>07/06/2020</c:v>
              </c:pt>
              <c:pt idx="102">
                <c:v>08/06/2020</c:v>
              </c:pt>
              <c:pt idx="103">
                <c:v>09/06/2020</c:v>
              </c:pt>
              <c:pt idx="104">
                <c:v>10/06/2020</c:v>
              </c:pt>
              <c:pt idx="105">
                <c:v>11/06/2020</c:v>
              </c:pt>
              <c:pt idx="106">
                <c:v>12/06/2020</c:v>
              </c:pt>
              <c:pt idx="107">
                <c:v>13/06/2020</c:v>
              </c:pt>
              <c:pt idx="108">
                <c:v>14/06/2020</c:v>
              </c:pt>
              <c:pt idx="109">
                <c:v>15/06/2020</c:v>
              </c:pt>
              <c:pt idx="110">
                <c:v>16/06/2020</c:v>
              </c:pt>
              <c:pt idx="111">
                <c:v>17/06/2020</c:v>
              </c:pt>
              <c:pt idx="112">
                <c:v>18/06/2020</c:v>
              </c:pt>
              <c:pt idx="113">
                <c:v>19/06/2020</c:v>
              </c:pt>
              <c:pt idx="114">
                <c:v>20/06/2020</c:v>
              </c:pt>
              <c:pt idx="115">
                <c:v>21/06/2020</c:v>
              </c:pt>
              <c:pt idx="116">
                <c:v>22/06/2020</c:v>
              </c:pt>
              <c:pt idx="117">
                <c:v>23/06/2020</c:v>
              </c:pt>
              <c:pt idx="118">
                <c:v>24/06/2020</c:v>
              </c:pt>
              <c:pt idx="119">
                <c:v>25/06/2020</c:v>
              </c:pt>
              <c:pt idx="120">
                <c:v>26/06/2020</c:v>
              </c:pt>
              <c:pt idx="121">
                <c:v>27/06/2020</c:v>
              </c:pt>
              <c:pt idx="122">
                <c:v>28/06/2020</c:v>
              </c:pt>
              <c:pt idx="123">
                <c:v>29/06/2020</c:v>
              </c:pt>
              <c:pt idx="124">
                <c:v>30/06/2020</c:v>
              </c:pt>
              <c:pt idx="125">
                <c:v>01/07/2020</c:v>
              </c:pt>
              <c:pt idx="126">
                <c:v>02/07/2020</c:v>
              </c:pt>
              <c:pt idx="127">
                <c:v>03/07/2020</c:v>
              </c:pt>
              <c:pt idx="128">
                <c:v>04/07/2020</c:v>
              </c:pt>
              <c:pt idx="129">
                <c:v>05/07/2020</c:v>
              </c:pt>
              <c:pt idx="130">
                <c:v>06/07/2020</c:v>
              </c:pt>
              <c:pt idx="131">
                <c:v>07/07/2020</c:v>
              </c:pt>
              <c:pt idx="132">
                <c:v>08/07/2020</c:v>
              </c:pt>
              <c:pt idx="133">
                <c:v>09/07/2020</c:v>
              </c:pt>
              <c:pt idx="134">
                <c:v>10/07/2020</c:v>
              </c:pt>
              <c:pt idx="135">
                <c:v>11/07/2020</c:v>
              </c:pt>
              <c:pt idx="136">
                <c:v>12/07/2020</c:v>
              </c:pt>
              <c:pt idx="137">
                <c:v>13/07/2020</c:v>
              </c:pt>
              <c:pt idx="138">
                <c:v>14/07/2020</c:v>
              </c:pt>
              <c:pt idx="139">
                <c:v>15/07/2020</c:v>
              </c:pt>
              <c:pt idx="140">
                <c:v>16/07/2020</c:v>
              </c:pt>
              <c:pt idx="141">
                <c:v>17/07/2020</c:v>
              </c:pt>
              <c:pt idx="142">
                <c:v>18/07/2020</c:v>
              </c:pt>
              <c:pt idx="143">
                <c:v>19/07/2020</c:v>
              </c:pt>
              <c:pt idx="144">
                <c:v>20/07/2020</c:v>
              </c:pt>
              <c:pt idx="145">
                <c:v>21/07/2020</c:v>
              </c:pt>
              <c:pt idx="146">
                <c:v>22/07/2020</c:v>
              </c:pt>
              <c:pt idx="147">
                <c:v>23/07/2020</c:v>
              </c:pt>
              <c:pt idx="148">
                <c:v>24/07/2020</c:v>
              </c:pt>
              <c:pt idx="149">
                <c:v>25/07/2020</c:v>
              </c:pt>
              <c:pt idx="150">
                <c:v>26/07/2020</c:v>
              </c:pt>
              <c:pt idx="151">
                <c:v>27/07/2020</c:v>
              </c:pt>
              <c:pt idx="152">
                <c:v>28/07/2020</c:v>
              </c:pt>
              <c:pt idx="153">
                <c:v>29/07/2020</c:v>
              </c:pt>
              <c:pt idx="154">
                <c:v>30/07/2020</c:v>
              </c:pt>
              <c:pt idx="155">
                <c:v>31/07/2020</c:v>
              </c:pt>
              <c:pt idx="156">
                <c:v>01/08/2020</c:v>
              </c:pt>
              <c:pt idx="157">
                <c:v>02/08/2020</c:v>
              </c:pt>
              <c:pt idx="158">
                <c:v>03/08/2020</c:v>
              </c:pt>
              <c:pt idx="159">
                <c:v>04/08/2020</c:v>
              </c:pt>
              <c:pt idx="160">
                <c:v>05/08/2020</c:v>
              </c:pt>
              <c:pt idx="161">
                <c:v>06/08/2020</c:v>
              </c:pt>
              <c:pt idx="162">
                <c:v>07/08/2020</c:v>
              </c:pt>
              <c:pt idx="163">
                <c:v>08/08/2020</c:v>
              </c:pt>
              <c:pt idx="164">
                <c:v>09/08/2020</c:v>
              </c:pt>
              <c:pt idx="165">
                <c:v>10/08/2020</c:v>
              </c:pt>
              <c:pt idx="166">
                <c:v>11/08/2020</c:v>
              </c:pt>
              <c:pt idx="167">
                <c:v>12/08/2020</c:v>
              </c:pt>
              <c:pt idx="168">
                <c:v>13/08/2020</c:v>
              </c:pt>
              <c:pt idx="169">
                <c:v>14/08/2020</c:v>
              </c:pt>
              <c:pt idx="170">
                <c:v>15/08/2020</c:v>
              </c:pt>
              <c:pt idx="171">
                <c:v>16/08/2020</c:v>
              </c:pt>
              <c:pt idx="172">
                <c:v>17/08/2020</c:v>
              </c:pt>
              <c:pt idx="173">
                <c:v>18/08/2020</c:v>
              </c:pt>
              <c:pt idx="174">
                <c:v>19/08/2020</c:v>
              </c:pt>
              <c:pt idx="175">
                <c:v>20/08/2020</c:v>
              </c:pt>
              <c:pt idx="176">
                <c:v>21/08/2020</c:v>
              </c:pt>
              <c:pt idx="177">
                <c:v>22/08/2020</c:v>
              </c:pt>
              <c:pt idx="178">
                <c:v>23/08/2020</c:v>
              </c:pt>
              <c:pt idx="179">
                <c:v>24/08/2020</c:v>
              </c:pt>
              <c:pt idx="180">
                <c:v>25/08/2020</c:v>
              </c:pt>
              <c:pt idx="181">
                <c:v>26/08/2020</c:v>
              </c:pt>
              <c:pt idx="182">
                <c:v>27/08/2020</c:v>
              </c:pt>
              <c:pt idx="183">
                <c:v>28/08/2020</c:v>
              </c:pt>
              <c:pt idx="184">
                <c:v>29/08/2020</c:v>
              </c:pt>
              <c:pt idx="185">
                <c:v>30/08/2020</c:v>
              </c:pt>
              <c:pt idx="186">
                <c:v>31/08/2020</c:v>
              </c:pt>
              <c:pt idx="187">
                <c:v>01/09/2020</c:v>
              </c:pt>
              <c:pt idx="188">
                <c:v>02/09/2020</c:v>
              </c:pt>
              <c:pt idx="189">
                <c:v>03/09/2020</c:v>
              </c:pt>
              <c:pt idx="190">
                <c:v>04/09/2020</c:v>
              </c:pt>
              <c:pt idx="191">
                <c:v>05/09/2020</c:v>
              </c:pt>
              <c:pt idx="192">
                <c:v>06/09/2020</c:v>
              </c:pt>
              <c:pt idx="193">
                <c:v>07/09/2020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'Official - RIVM (2)'!$F$4:$F$200</c15:sqref>
                  </c15:fullRef>
                </c:ext>
              </c:extLst>
              <c:f>'Official - RIVM (2)'!$F$4:$F$197</c:f>
              <c:numCache>
                <c:formatCode>#,##0</c:formatCode>
                <c:ptCount val="194"/>
                <c:pt idx="0">
                  <c:v>1</c:v>
                </c:pt>
                <c:pt idx="1">
                  <c:v>1</c:v>
                </c:pt>
                <c:pt idx="2">
                  <c:v>4</c:v>
                </c:pt>
                <c:pt idx="3">
                  <c:v>3</c:v>
                </c:pt>
                <c:pt idx="4">
                  <c:v>8</c:v>
                </c:pt>
                <c:pt idx="5">
                  <c:v>6</c:v>
                </c:pt>
                <c:pt idx="6">
                  <c:v>15</c:v>
                </c:pt>
                <c:pt idx="7">
                  <c:v>44</c:v>
                </c:pt>
                <c:pt idx="8">
                  <c:v>46</c:v>
                </c:pt>
                <c:pt idx="9">
                  <c:v>60</c:v>
                </c:pt>
                <c:pt idx="10">
                  <c:v>77</c:v>
                </c:pt>
                <c:pt idx="11">
                  <c:v>56</c:v>
                </c:pt>
                <c:pt idx="12">
                  <c:v>61</c:v>
                </c:pt>
                <c:pt idx="13">
                  <c:v>121</c:v>
                </c:pt>
                <c:pt idx="14">
                  <c:v>111</c:v>
                </c:pt>
                <c:pt idx="15">
                  <c:v>190</c:v>
                </c:pt>
                <c:pt idx="16">
                  <c:v>155</c:v>
                </c:pt>
                <c:pt idx="17">
                  <c:v>176</c:v>
                </c:pt>
                <c:pt idx="18">
                  <c:v>278</c:v>
                </c:pt>
                <c:pt idx="19">
                  <c:v>292</c:v>
                </c:pt>
                <c:pt idx="20">
                  <c:v>346</c:v>
                </c:pt>
                <c:pt idx="21">
                  <c:v>409</c:v>
                </c:pt>
                <c:pt idx="22">
                  <c:v>534</c:v>
                </c:pt>
                <c:pt idx="23">
                  <c:v>637</c:v>
                </c:pt>
                <c:pt idx="24">
                  <c:v>573</c:v>
                </c:pt>
                <c:pt idx="25">
                  <c:v>545</c:v>
                </c:pt>
                <c:pt idx="26">
                  <c:v>811</c:v>
                </c:pt>
                <c:pt idx="27">
                  <c:v>852</c:v>
                </c:pt>
                <c:pt idx="28">
                  <c:v>1019</c:v>
                </c:pt>
                <c:pt idx="29">
                  <c:v>1172</c:v>
                </c:pt>
                <c:pt idx="30">
                  <c:v>1159</c:v>
                </c:pt>
                <c:pt idx="31">
                  <c:v>1104</c:v>
                </c:pt>
                <c:pt idx="32">
                  <c:v>884</c:v>
                </c:pt>
                <c:pt idx="33">
                  <c:v>845</c:v>
                </c:pt>
                <c:pt idx="34">
                  <c:v>1019</c:v>
                </c:pt>
                <c:pt idx="35">
                  <c:v>1083</c:v>
                </c:pt>
                <c:pt idx="36">
                  <c:v>1026</c:v>
                </c:pt>
                <c:pt idx="37">
                  <c:v>904</c:v>
                </c:pt>
                <c:pt idx="38">
                  <c:v>1224</c:v>
                </c:pt>
                <c:pt idx="39">
                  <c:v>952</c:v>
                </c:pt>
                <c:pt idx="40">
                  <c:v>777</c:v>
                </c:pt>
                <c:pt idx="41">
                  <c:v>969</c:v>
                </c:pt>
                <c:pt idx="42">
                  <c:v>1213</c:v>
                </c:pt>
                <c:pt idx="43">
                  <c:v>1335</c:v>
                </c:pt>
                <c:pt idx="44">
                  <c:v>1316</c:v>
                </c:pt>
                <c:pt idx="45">
                  <c:v>1188</c:v>
                </c:pt>
                <c:pt idx="46">
                  <c:v>964</c:v>
                </c:pt>
                <c:pt idx="47">
                  <c:v>868</c:v>
                </c:pt>
                <c:pt idx="48">
                  <c:v>734</c:v>
                </c:pt>
                <c:pt idx="49">
                  <c:v>1061</c:v>
                </c:pt>
                <c:pt idx="50">
                  <c:v>1235</c:v>
                </c:pt>
                <c:pt idx="51">
                  <c:v>1140</c:v>
                </c:pt>
                <c:pt idx="52">
                  <c:v>1066</c:v>
                </c:pt>
                <c:pt idx="53">
                  <c:v>750</c:v>
                </c:pt>
                <c:pt idx="54">
                  <c:v>729</c:v>
                </c:pt>
                <c:pt idx="55">
                  <c:v>708</c:v>
                </c:pt>
                <c:pt idx="56">
                  <c:v>887</c:v>
                </c:pt>
                <c:pt idx="57">
                  <c:v>806</c:v>
                </c:pt>
                <c:pt idx="58">
                  <c:v>655</c:v>
                </c:pt>
                <c:pt idx="59">
                  <c:v>655</c:v>
                </c:pt>
                <c:pt idx="60">
                  <c:v>400</c:v>
                </c:pt>
                <c:pt idx="61">
                  <c:v>171</c:v>
                </c:pt>
                <c:pt idx="62">
                  <c:v>386</c:v>
                </c:pt>
                <c:pt idx="63">
                  <c:v>514</c:v>
                </c:pt>
                <c:pt idx="64">
                  <c:v>475</c:v>
                </c:pt>
                <c:pt idx="65">
                  <c:v>445</c:v>
                </c:pt>
                <c:pt idx="66">
                  <c:v>355</c:v>
                </c:pt>
                <c:pt idx="67">
                  <c:v>199</c:v>
                </c:pt>
                <c:pt idx="68">
                  <c:v>317</c:v>
                </c:pt>
                <c:pt idx="69">
                  <c:v>232</c:v>
                </c:pt>
                <c:pt idx="70">
                  <c:v>455</c:v>
                </c:pt>
                <c:pt idx="71">
                  <c:v>319</c:v>
                </c:pt>
                <c:pt idx="72">
                  <c:v>289</c:v>
                </c:pt>
                <c:pt idx="73">
                  <c:v>245</c:v>
                </c:pt>
                <c:pt idx="74">
                  <c:v>161</c:v>
                </c:pt>
                <c:pt idx="75">
                  <c:v>196</c:v>
                </c:pt>
                <c:pt idx="76">
                  <c:v>227</c:v>
                </c:pt>
                <c:pt idx="77">
                  <c:v>270</c:v>
                </c:pt>
                <c:pt idx="78">
                  <c:v>200</c:v>
                </c:pt>
                <c:pt idx="79">
                  <c:v>189</c:v>
                </c:pt>
                <c:pt idx="80">
                  <c:v>125</c:v>
                </c:pt>
                <c:pt idx="81">
                  <c:v>146</c:v>
                </c:pt>
                <c:pt idx="82">
                  <c:v>108</c:v>
                </c:pt>
                <c:pt idx="83">
                  <c:v>198</c:v>
                </c:pt>
                <c:pt idx="84">
                  <c:v>253</c:v>
                </c:pt>
                <c:pt idx="85">
                  <c:v>188</c:v>
                </c:pt>
                <c:pt idx="86">
                  <c:v>176</c:v>
                </c:pt>
                <c:pt idx="87">
                  <c:v>172</c:v>
                </c:pt>
                <c:pt idx="88">
                  <c:v>209</c:v>
                </c:pt>
                <c:pt idx="89">
                  <c:v>133</c:v>
                </c:pt>
                <c:pt idx="90">
                  <c:v>190</c:v>
                </c:pt>
                <c:pt idx="91">
                  <c:v>182</c:v>
                </c:pt>
                <c:pt idx="92">
                  <c:v>176</c:v>
                </c:pt>
                <c:pt idx="93">
                  <c:v>131</c:v>
                </c:pt>
                <c:pt idx="94">
                  <c:v>185</c:v>
                </c:pt>
                <c:pt idx="95">
                  <c:v>103</c:v>
                </c:pt>
                <c:pt idx="96">
                  <c:v>102</c:v>
                </c:pt>
                <c:pt idx="97">
                  <c:v>86</c:v>
                </c:pt>
                <c:pt idx="98">
                  <c:v>209</c:v>
                </c:pt>
                <c:pt idx="99">
                  <c:v>210</c:v>
                </c:pt>
                <c:pt idx="100">
                  <c:v>183</c:v>
                </c:pt>
                <c:pt idx="101">
                  <c:v>239</c:v>
                </c:pt>
                <c:pt idx="102">
                  <c:v>165</c:v>
                </c:pt>
                <c:pt idx="103">
                  <c:v>164</c:v>
                </c:pt>
                <c:pt idx="104">
                  <c:v>184</c:v>
                </c:pt>
                <c:pt idx="105">
                  <c:v>164</c:v>
                </c:pt>
                <c:pt idx="106">
                  <c:v>210</c:v>
                </c:pt>
                <c:pt idx="107">
                  <c:v>179</c:v>
                </c:pt>
                <c:pt idx="108">
                  <c:v>143</c:v>
                </c:pt>
                <c:pt idx="109">
                  <c:v>165</c:v>
                </c:pt>
                <c:pt idx="110">
                  <c:v>139</c:v>
                </c:pt>
                <c:pt idx="111">
                  <c:v>117</c:v>
                </c:pt>
                <c:pt idx="112">
                  <c:v>115</c:v>
                </c:pt>
                <c:pt idx="113">
                  <c:v>107</c:v>
                </c:pt>
                <c:pt idx="114">
                  <c:v>76</c:v>
                </c:pt>
                <c:pt idx="115">
                  <c:v>91</c:v>
                </c:pt>
                <c:pt idx="116">
                  <c:v>65</c:v>
                </c:pt>
                <c:pt idx="117">
                  <c:v>64</c:v>
                </c:pt>
                <c:pt idx="118">
                  <c:v>82</c:v>
                </c:pt>
                <c:pt idx="119">
                  <c:v>110</c:v>
                </c:pt>
                <c:pt idx="120">
                  <c:v>91</c:v>
                </c:pt>
                <c:pt idx="121">
                  <c:v>69</c:v>
                </c:pt>
                <c:pt idx="122">
                  <c:v>73</c:v>
                </c:pt>
                <c:pt idx="123">
                  <c:v>76</c:v>
                </c:pt>
                <c:pt idx="124">
                  <c:v>50</c:v>
                </c:pt>
                <c:pt idx="125">
                  <c:v>62</c:v>
                </c:pt>
                <c:pt idx="126">
                  <c:v>77</c:v>
                </c:pt>
                <c:pt idx="127">
                  <c:v>75</c:v>
                </c:pt>
                <c:pt idx="128">
                  <c:v>61</c:v>
                </c:pt>
                <c:pt idx="129">
                  <c:v>73</c:v>
                </c:pt>
                <c:pt idx="130">
                  <c:v>36</c:v>
                </c:pt>
                <c:pt idx="131">
                  <c:v>37</c:v>
                </c:pt>
                <c:pt idx="132">
                  <c:v>52</c:v>
                </c:pt>
                <c:pt idx="133">
                  <c:v>52</c:v>
                </c:pt>
                <c:pt idx="134">
                  <c:v>42</c:v>
                </c:pt>
                <c:pt idx="135">
                  <c:v>81</c:v>
                </c:pt>
                <c:pt idx="136">
                  <c:v>101</c:v>
                </c:pt>
                <c:pt idx="137">
                  <c:v>71</c:v>
                </c:pt>
                <c:pt idx="138">
                  <c:v>53</c:v>
                </c:pt>
                <c:pt idx="139">
                  <c:v>106</c:v>
                </c:pt>
                <c:pt idx="140">
                  <c:v>99</c:v>
                </c:pt>
                <c:pt idx="141">
                  <c:v>103</c:v>
                </c:pt>
                <c:pt idx="142">
                  <c:v>127</c:v>
                </c:pt>
                <c:pt idx="143">
                  <c:v>144</c:v>
                </c:pt>
                <c:pt idx="144">
                  <c:v>185</c:v>
                </c:pt>
                <c:pt idx="145">
                  <c:v>163</c:v>
                </c:pt>
                <c:pt idx="146">
                  <c:v>168</c:v>
                </c:pt>
                <c:pt idx="147">
                  <c:v>163</c:v>
                </c:pt>
                <c:pt idx="148">
                  <c:v>191</c:v>
                </c:pt>
                <c:pt idx="149">
                  <c:v>137</c:v>
                </c:pt>
                <c:pt idx="150">
                  <c:v>214</c:v>
                </c:pt>
                <c:pt idx="151">
                  <c:v>205</c:v>
                </c:pt>
                <c:pt idx="152">
                  <c:v>223</c:v>
                </c:pt>
                <c:pt idx="153">
                  <c:v>247</c:v>
                </c:pt>
                <c:pt idx="154">
                  <c:v>342</c:v>
                </c:pt>
                <c:pt idx="155">
                  <c:v>338</c:v>
                </c:pt>
                <c:pt idx="156">
                  <c:v>431</c:v>
                </c:pt>
                <c:pt idx="157">
                  <c:v>366</c:v>
                </c:pt>
                <c:pt idx="158">
                  <c:v>372</c:v>
                </c:pt>
                <c:pt idx="159">
                  <c:v>485</c:v>
                </c:pt>
                <c:pt idx="160">
                  <c:v>426</c:v>
                </c:pt>
                <c:pt idx="161">
                  <c:v>601</c:v>
                </c:pt>
                <c:pt idx="162">
                  <c:v>519</c:v>
                </c:pt>
                <c:pt idx="163">
                  <c:v>486</c:v>
                </c:pt>
                <c:pt idx="164">
                  <c:v>577</c:v>
                </c:pt>
                <c:pt idx="165">
                  <c:v>630</c:v>
                </c:pt>
                <c:pt idx="166">
                  <c:v>779</c:v>
                </c:pt>
                <c:pt idx="167">
                  <c:v>654</c:v>
                </c:pt>
                <c:pt idx="168">
                  <c:v>577</c:v>
                </c:pt>
                <c:pt idx="169">
                  <c:v>636</c:v>
                </c:pt>
                <c:pt idx="170">
                  <c:v>655</c:v>
                </c:pt>
                <c:pt idx="171">
                  <c:v>507</c:v>
                </c:pt>
                <c:pt idx="172">
                  <c:v>482</c:v>
                </c:pt>
                <c:pt idx="173">
                  <c:v>489</c:v>
                </c:pt>
                <c:pt idx="174">
                  <c:v>552</c:v>
                </c:pt>
                <c:pt idx="175">
                  <c:v>529</c:v>
                </c:pt>
                <c:pt idx="176">
                  <c:v>535</c:v>
                </c:pt>
                <c:pt idx="177">
                  <c:v>508</c:v>
                </c:pt>
                <c:pt idx="178">
                  <c:v>457</c:v>
                </c:pt>
                <c:pt idx="179">
                  <c:v>574</c:v>
                </c:pt>
                <c:pt idx="180">
                  <c:v>415</c:v>
                </c:pt>
                <c:pt idx="181">
                  <c:v>571</c:v>
                </c:pt>
                <c:pt idx="182">
                  <c:v>510</c:v>
                </c:pt>
                <c:pt idx="183">
                  <c:v>507</c:v>
                </c:pt>
                <c:pt idx="184">
                  <c:v>501</c:v>
                </c:pt>
                <c:pt idx="185">
                  <c:v>508</c:v>
                </c:pt>
                <c:pt idx="186">
                  <c:v>527</c:v>
                </c:pt>
                <c:pt idx="187">
                  <c:v>462</c:v>
                </c:pt>
                <c:pt idx="188">
                  <c:v>734</c:v>
                </c:pt>
                <c:pt idx="189">
                  <c:v>601</c:v>
                </c:pt>
                <c:pt idx="190">
                  <c:v>744</c:v>
                </c:pt>
                <c:pt idx="191">
                  <c:v>654</c:v>
                </c:pt>
                <c:pt idx="192">
                  <c:v>925</c:v>
                </c:pt>
                <c:pt idx="193">
                  <c:v>-74787</c:v>
                </c:pt>
              </c:numCache>
            </c:numRef>
          </c:val>
          <c:extLst>
            <c:ext xmlns:c16="http://schemas.microsoft.com/office/drawing/2014/chart" uri="{C3380CC4-5D6E-409C-BE32-E72D297353CC}">
              <c16:uniqueId val="{00000000-149D-488B-A4F3-5BCC88E1EA81}"/>
            </c:ext>
          </c:extLst>
        </c:ser>
        <c:dLbls>
          <c:showLegendKey val="0"/>
          <c:showVal val="0"/>
          <c:showCatName val="0"/>
          <c:showSerName val="0"/>
          <c:showPercent val="0"/>
          <c:showBubbleSize val="0"/>
        </c:dLbls>
        <c:gapWidth val="40"/>
        <c:overlap val="100"/>
        <c:axId val="596545392"/>
        <c:axId val="596544408"/>
        <c:extLst>
          <c:ext xmlns:c15="http://schemas.microsoft.com/office/drawing/2012/chart" uri="{02D57815-91ED-43cb-92C2-25804820EDAC}">
            <c15:filteredBarSeries>
              <c15:ser>
                <c:idx val="2"/>
                <c:order val="2"/>
                <c:tx>
                  <c:strRef>
                    <c:extLst>
                      <c:ext uri="{02D57815-91ED-43cb-92C2-25804820EDAC}">
                        <c15:formulaRef>
                          <c15:sqref>'Official - RIVM (2)'!$G$3</c15:sqref>
                        </c15:formulaRef>
                      </c:ext>
                    </c:extLst>
                    <c:strCache>
                      <c:ptCount val="1"/>
                      <c:pt idx="0">
                        <c:v> Added this week</c:v>
                      </c:pt>
                    </c:strCache>
                  </c:strRef>
                </c:tx>
                <c:spPr>
                  <a:solidFill>
                    <a:schemeClr val="accent1">
                      <a:lumMod val="75000"/>
                    </a:schemeClr>
                  </a:solidFill>
                  <a:ln>
                    <a:noFill/>
                  </a:ln>
                  <a:effectLst/>
                </c:spPr>
                <c:invertIfNegative val="0"/>
                <c:val>
                  <c:numRef>
                    <c:extLst>
                      <c:ext uri="{02D57815-91ED-43cb-92C2-25804820EDAC}">
                        <c15:fullRef>
                          <c15:sqref>'Official - RIVM (2)'!$AX$129:$AX$200</c15:sqref>
                        </c15:fullRef>
                        <c15:formulaRef>
                          <c15:sqref>'Official - RIVM (2)'!$AX$129:$AX$200</c15:sqref>
                        </c15:formulaRef>
                      </c:ext>
                    </c:extLst>
                    <c:numCache>
                      <c:formatCode>General</c:formatCode>
                      <c:ptCount val="72"/>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pt idx="69">
                        <c:v>0</c:v>
                      </c:pt>
                      <c:pt idx="70">
                        <c:v>0</c:v>
                      </c:pt>
                      <c:pt idx="71">
                        <c:v>0</c:v>
                      </c:pt>
                    </c:numCache>
                  </c:numRef>
                </c:val>
                <c:extLst>
                  <c:ext xmlns:c16="http://schemas.microsoft.com/office/drawing/2014/chart" uri="{C3380CC4-5D6E-409C-BE32-E72D297353CC}">
                    <c16:uniqueId val="{00000002-149D-488B-A4F3-5BCC88E1EA81}"/>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'Official - RIVM (2)'!$AY$128</c15:sqref>
                        </c15:formulaRef>
                      </c:ext>
                    </c:extLst>
                    <c:strCache>
                      <c:ptCount val="1"/>
                      <c:pt idx="0">
                        <c:v>Subtracted today</c:v>
                      </c:pt>
                    </c:strCache>
                  </c:strRef>
                </c:tx>
                <c:spPr>
                  <a:solidFill>
                    <a:srgbClr val="AA0E0E"/>
                  </a:solidFill>
                  <a:ln>
                    <a:noFill/>
                  </a:ln>
                  <a:effectLst/>
                </c:spPr>
                <c:invertIfNegative val="0"/>
                <c:val>
                  <c:numRef>
                    <c:extLst>
                      <c:ext xmlns:c15="http://schemas.microsoft.com/office/drawing/2012/chart" uri="{02D57815-91ED-43cb-92C2-25804820EDAC}">
                        <c15:fullRef>
                          <c15:sqref>'Official - RIVM (2)'!$AY$129:$AY$200</c15:sqref>
                        </c15:fullRef>
                        <c15:formulaRef>
                          <c15:sqref>'Official - RIVM (2)'!$AY$129:$AY$200</c15:sqref>
                        </c15:formulaRef>
                      </c:ext>
                    </c:extLst>
                    <c:numCache>
                      <c:formatCode>General</c:formatCode>
                      <c:ptCount val="72"/>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3</c:v>
                      </c:pt>
                      <c:pt idx="24">
                        <c:v>-2</c:v>
                      </c:pt>
                      <c:pt idx="25">
                        <c:v>1</c:v>
                      </c:pt>
                      <c:pt idx="26">
                        <c:v>-3</c:v>
                      </c:pt>
                      <c:pt idx="27">
                        <c:v>4</c:v>
                      </c:pt>
                      <c:pt idx="28">
                        <c:v>-1</c:v>
                      </c:pt>
                      <c:pt idx="29">
                        <c:v>-1</c:v>
                      </c:pt>
                      <c:pt idx="30">
                        <c:v>0</c:v>
                      </c:pt>
                      <c:pt idx="31">
                        <c:v>1</c:v>
                      </c:pt>
                      <c:pt idx="32">
                        <c:v>-5</c:v>
                      </c:pt>
                      <c:pt idx="33">
                        <c:v>-1</c:v>
                      </c:pt>
                      <c:pt idx="34">
                        <c:v>1</c:v>
                      </c:pt>
                      <c:pt idx="35">
                        <c:v>3</c:v>
                      </c:pt>
                      <c:pt idx="36">
                        <c:v>-1</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-5</c:v>
                      </c:pt>
                      <c:pt idx="52">
                        <c:v>-3</c:v>
                      </c:pt>
                      <c:pt idx="53">
                        <c:v>5</c:v>
                      </c:pt>
                      <c:pt idx="54">
                        <c:v>1</c:v>
                      </c:pt>
                      <c:pt idx="55">
                        <c:v>-15</c:v>
                      </c:pt>
                      <c:pt idx="56">
                        <c:v>-15</c:v>
                      </c:pt>
                      <c:pt idx="57">
                        <c:v>-31</c:v>
                      </c:pt>
                      <c:pt idx="58">
                        <c:v>-17</c:v>
                      </c:pt>
                      <c:pt idx="59">
                        <c:v>-37</c:v>
                      </c:pt>
                      <c:pt idx="60">
                        <c:v>-27</c:v>
                      </c:pt>
                      <c:pt idx="61">
                        <c:v>-108</c:v>
                      </c:pt>
                      <c:pt idx="62">
                        <c:v>-135</c:v>
                      </c:pt>
                      <c:pt idx="63">
                        <c:v>-81</c:v>
                      </c:pt>
                      <c:pt idx="64">
                        <c:v>-22</c:v>
                      </c:pt>
                      <c:pt idx="65">
                        <c:v>-113</c:v>
                      </c:pt>
                      <c:pt idx="66">
                        <c:v>-266</c:v>
                      </c:pt>
                      <c:pt idx="67">
                        <c:v>-35</c:v>
                      </c:pt>
                      <c:pt idx="68">
                        <c:v>0</c:v>
                      </c:pt>
                      <c:pt idx="69">
                        <c:v>0</c:v>
                      </c:pt>
                      <c:pt idx="70">
                        <c:v>0</c:v>
                      </c:pt>
                      <c:pt idx="71">
                        <c:v>0</c:v>
                      </c:pt>
                    </c:numCache>
                  </c:numRef>
                </c:val>
                <c:extLst xmlns:c15="http://schemas.microsoft.com/office/drawing/2012/chart">
                  <c:ext xmlns:c16="http://schemas.microsoft.com/office/drawing/2014/chart" uri="{C3380CC4-5D6E-409C-BE32-E72D297353CC}">
                    <c16:uniqueId val="{00000003-149D-488B-A4F3-5BCC88E1EA81}"/>
                  </c:ext>
                </c:extLst>
              </c15:ser>
            </c15:filteredBarSeries>
          </c:ext>
        </c:extLst>
      </c:barChart>
      <c:lineChart>
        <c:grouping val="standard"/>
        <c:varyColors val="0"/>
        <c:ser>
          <c:idx val="1"/>
          <c:order val="0"/>
          <c:tx>
            <c:strRef>
              <c:f>'Official - RIVM (2)'!$L$3</c:f>
              <c:strCache>
                <c:ptCount val="1"/>
                <c:pt idx="0">
                  <c:v> 7 day moving average</c:v>
                </c:pt>
              </c:strCache>
            </c:strRef>
          </c:tx>
          <c:spPr>
            <a:ln w="53975" cap="rnd">
              <a:solidFill>
                <a:schemeClr val="tx2"/>
              </a:solidFill>
              <a:round/>
            </a:ln>
            <a:effectLst/>
          </c:spPr>
          <c:marker>
            <c:symbol val="none"/>
          </c:marker>
          <c:cat>
            <c:numRef>
              <c:extLst>
                <c:ext xmlns:c15="http://schemas.microsoft.com/office/drawing/2012/chart" uri="{02D57815-91ED-43cb-92C2-25804820EDAC}">
                  <c15:fullRef>
                    <c15:sqref>'Official - RIVM (2)'!$C$4:$C$200</c15:sqref>
                  </c15:fullRef>
                </c:ext>
              </c:extLst>
              <c:f>'Official - RIVM (2)'!$C$4:$C$197</c:f>
              <c:numCache>
                <c:formatCode>m/d/yyyy</c:formatCode>
                <c:ptCount val="194"/>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pt idx="29">
                  <c:v>43917</c:v>
                </c:pt>
                <c:pt idx="30">
                  <c:v>43918</c:v>
                </c:pt>
                <c:pt idx="31">
                  <c:v>43919</c:v>
                </c:pt>
                <c:pt idx="32">
                  <c:v>43920</c:v>
                </c:pt>
                <c:pt idx="33">
                  <c:v>43921</c:v>
                </c:pt>
                <c:pt idx="34">
                  <c:v>43922</c:v>
                </c:pt>
                <c:pt idx="35">
                  <c:v>43923</c:v>
                </c:pt>
                <c:pt idx="36">
                  <c:v>43924</c:v>
                </c:pt>
                <c:pt idx="37">
                  <c:v>43925</c:v>
                </c:pt>
                <c:pt idx="38">
                  <c:v>43926</c:v>
                </c:pt>
                <c:pt idx="39">
                  <c:v>43927</c:v>
                </c:pt>
                <c:pt idx="40">
                  <c:v>43928</c:v>
                </c:pt>
                <c:pt idx="41">
                  <c:v>43929</c:v>
                </c:pt>
                <c:pt idx="42">
                  <c:v>43930</c:v>
                </c:pt>
                <c:pt idx="43">
                  <c:v>43931</c:v>
                </c:pt>
                <c:pt idx="44">
                  <c:v>43932</c:v>
                </c:pt>
                <c:pt idx="45">
                  <c:v>43933</c:v>
                </c:pt>
                <c:pt idx="46">
                  <c:v>43934</c:v>
                </c:pt>
                <c:pt idx="47">
                  <c:v>43935</c:v>
                </c:pt>
                <c:pt idx="48">
                  <c:v>43936</c:v>
                </c:pt>
                <c:pt idx="49">
                  <c:v>43937</c:v>
                </c:pt>
                <c:pt idx="50">
                  <c:v>43938</c:v>
                </c:pt>
                <c:pt idx="51">
                  <c:v>43939</c:v>
                </c:pt>
                <c:pt idx="52">
                  <c:v>43940</c:v>
                </c:pt>
                <c:pt idx="53">
                  <c:v>43941</c:v>
                </c:pt>
                <c:pt idx="54">
                  <c:v>43942</c:v>
                </c:pt>
                <c:pt idx="55">
                  <c:v>43943</c:v>
                </c:pt>
                <c:pt idx="56">
                  <c:v>43944</c:v>
                </c:pt>
                <c:pt idx="57">
                  <c:v>43945</c:v>
                </c:pt>
                <c:pt idx="58">
                  <c:v>43946</c:v>
                </c:pt>
                <c:pt idx="59">
                  <c:v>43947</c:v>
                </c:pt>
                <c:pt idx="60">
                  <c:v>43948</c:v>
                </c:pt>
                <c:pt idx="61">
                  <c:v>43949</c:v>
                </c:pt>
                <c:pt idx="62">
                  <c:v>43950</c:v>
                </c:pt>
                <c:pt idx="63">
                  <c:v>43951</c:v>
                </c:pt>
                <c:pt idx="64">
                  <c:v>43952</c:v>
                </c:pt>
                <c:pt idx="65">
                  <c:v>43953</c:v>
                </c:pt>
                <c:pt idx="66">
                  <c:v>43954</c:v>
                </c:pt>
                <c:pt idx="67">
                  <c:v>43955</c:v>
                </c:pt>
                <c:pt idx="68">
                  <c:v>43956</c:v>
                </c:pt>
                <c:pt idx="69">
                  <c:v>43957</c:v>
                </c:pt>
                <c:pt idx="70">
                  <c:v>43958</c:v>
                </c:pt>
                <c:pt idx="71">
                  <c:v>43959</c:v>
                </c:pt>
                <c:pt idx="72">
                  <c:v>43960</c:v>
                </c:pt>
                <c:pt idx="73">
                  <c:v>43961</c:v>
                </c:pt>
                <c:pt idx="74">
                  <c:v>43962</c:v>
                </c:pt>
                <c:pt idx="75">
                  <c:v>43963</c:v>
                </c:pt>
                <c:pt idx="76">
                  <c:v>43964</c:v>
                </c:pt>
                <c:pt idx="77">
                  <c:v>43965</c:v>
                </c:pt>
                <c:pt idx="78">
                  <c:v>43966</c:v>
                </c:pt>
                <c:pt idx="79">
                  <c:v>43967</c:v>
                </c:pt>
                <c:pt idx="80">
                  <c:v>43968</c:v>
                </c:pt>
                <c:pt idx="81">
                  <c:v>43969</c:v>
                </c:pt>
                <c:pt idx="82">
                  <c:v>43970</c:v>
                </c:pt>
                <c:pt idx="83">
                  <c:v>43971</c:v>
                </c:pt>
                <c:pt idx="84">
                  <c:v>43972</c:v>
                </c:pt>
                <c:pt idx="85">
                  <c:v>43973</c:v>
                </c:pt>
                <c:pt idx="86">
                  <c:v>43974</c:v>
                </c:pt>
                <c:pt idx="87">
                  <c:v>43975</c:v>
                </c:pt>
                <c:pt idx="88">
                  <c:v>43976</c:v>
                </c:pt>
                <c:pt idx="89">
                  <c:v>43977</c:v>
                </c:pt>
                <c:pt idx="90">
                  <c:v>43978</c:v>
                </c:pt>
                <c:pt idx="91">
                  <c:v>43979</c:v>
                </c:pt>
                <c:pt idx="92">
                  <c:v>43980</c:v>
                </c:pt>
                <c:pt idx="93">
                  <c:v>43981</c:v>
                </c:pt>
                <c:pt idx="94">
                  <c:v>43982</c:v>
                </c:pt>
                <c:pt idx="95">
                  <c:v>43983</c:v>
                </c:pt>
                <c:pt idx="96">
                  <c:v>43984</c:v>
                </c:pt>
                <c:pt idx="97">
                  <c:v>43985</c:v>
                </c:pt>
                <c:pt idx="98">
                  <c:v>43986</c:v>
                </c:pt>
                <c:pt idx="99">
                  <c:v>43987</c:v>
                </c:pt>
                <c:pt idx="100">
                  <c:v>43988</c:v>
                </c:pt>
                <c:pt idx="101">
                  <c:v>43989</c:v>
                </c:pt>
                <c:pt idx="102">
                  <c:v>43990</c:v>
                </c:pt>
                <c:pt idx="103">
                  <c:v>43991</c:v>
                </c:pt>
                <c:pt idx="104">
                  <c:v>43992</c:v>
                </c:pt>
                <c:pt idx="105">
                  <c:v>43993</c:v>
                </c:pt>
                <c:pt idx="106">
                  <c:v>43994</c:v>
                </c:pt>
                <c:pt idx="107">
                  <c:v>43995</c:v>
                </c:pt>
                <c:pt idx="108">
                  <c:v>43996</c:v>
                </c:pt>
                <c:pt idx="109">
                  <c:v>43997</c:v>
                </c:pt>
                <c:pt idx="110">
                  <c:v>43998</c:v>
                </c:pt>
                <c:pt idx="111">
                  <c:v>43999</c:v>
                </c:pt>
                <c:pt idx="112">
                  <c:v>44000</c:v>
                </c:pt>
                <c:pt idx="113">
                  <c:v>44001</c:v>
                </c:pt>
                <c:pt idx="114">
                  <c:v>44002</c:v>
                </c:pt>
                <c:pt idx="115">
                  <c:v>44003</c:v>
                </c:pt>
                <c:pt idx="116">
                  <c:v>44004</c:v>
                </c:pt>
                <c:pt idx="117">
                  <c:v>44005</c:v>
                </c:pt>
                <c:pt idx="118">
                  <c:v>44006</c:v>
                </c:pt>
                <c:pt idx="119">
                  <c:v>44007</c:v>
                </c:pt>
                <c:pt idx="120">
                  <c:v>44008</c:v>
                </c:pt>
                <c:pt idx="121">
                  <c:v>44009</c:v>
                </c:pt>
                <c:pt idx="122">
                  <c:v>44010</c:v>
                </c:pt>
                <c:pt idx="123">
                  <c:v>44011</c:v>
                </c:pt>
                <c:pt idx="124">
                  <c:v>44012</c:v>
                </c:pt>
                <c:pt idx="125">
                  <c:v>44013</c:v>
                </c:pt>
                <c:pt idx="126">
                  <c:v>44014</c:v>
                </c:pt>
                <c:pt idx="127">
                  <c:v>44015</c:v>
                </c:pt>
                <c:pt idx="128">
                  <c:v>44016</c:v>
                </c:pt>
                <c:pt idx="129">
                  <c:v>44017</c:v>
                </c:pt>
                <c:pt idx="130">
                  <c:v>44018</c:v>
                </c:pt>
                <c:pt idx="131">
                  <c:v>44019</c:v>
                </c:pt>
                <c:pt idx="132">
                  <c:v>44020</c:v>
                </c:pt>
                <c:pt idx="133">
                  <c:v>44021</c:v>
                </c:pt>
                <c:pt idx="134">
                  <c:v>44022</c:v>
                </c:pt>
                <c:pt idx="135">
                  <c:v>44023</c:v>
                </c:pt>
                <c:pt idx="136">
                  <c:v>44024</c:v>
                </c:pt>
                <c:pt idx="137">
                  <c:v>44025</c:v>
                </c:pt>
                <c:pt idx="138">
                  <c:v>44026</c:v>
                </c:pt>
                <c:pt idx="139">
                  <c:v>44027</c:v>
                </c:pt>
                <c:pt idx="140">
                  <c:v>44028</c:v>
                </c:pt>
                <c:pt idx="141">
                  <c:v>44029</c:v>
                </c:pt>
                <c:pt idx="142">
                  <c:v>44030</c:v>
                </c:pt>
                <c:pt idx="143">
                  <c:v>44031</c:v>
                </c:pt>
                <c:pt idx="144">
                  <c:v>44032</c:v>
                </c:pt>
                <c:pt idx="145">
                  <c:v>44033</c:v>
                </c:pt>
                <c:pt idx="146">
                  <c:v>44034</c:v>
                </c:pt>
                <c:pt idx="147">
                  <c:v>44035</c:v>
                </c:pt>
                <c:pt idx="148">
                  <c:v>44036</c:v>
                </c:pt>
                <c:pt idx="149">
                  <c:v>44037</c:v>
                </c:pt>
                <c:pt idx="150">
                  <c:v>44038</c:v>
                </c:pt>
                <c:pt idx="151">
                  <c:v>44039</c:v>
                </c:pt>
                <c:pt idx="152">
                  <c:v>44040</c:v>
                </c:pt>
                <c:pt idx="153">
                  <c:v>44041</c:v>
                </c:pt>
                <c:pt idx="154">
                  <c:v>44042</c:v>
                </c:pt>
                <c:pt idx="155">
                  <c:v>44043</c:v>
                </c:pt>
                <c:pt idx="156">
                  <c:v>44044</c:v>
                </c:pt>
                <c:pt idx="157">
                  <c:v>44045</c:v>
                </c:pt>
                <c:pt idx="158">
                  <c:v>44046</c:v>
                </c:pt>
                <c:pt idx="159">
                  <c:v>44047</c:v>
                </c:pt>
                <c:pt idx="160">
                  <c:v>44048</c:v>
                </c:pt>
                <c:pt idx="161">
                  <c:v>44049</c:v>
                </c:pt>
                <c:pt idx="162">
                  <c:v>44050</c:v>
                </c:pt>
                <c:pt idx="163">
                  <c:v>44051</c:v>
                </c:pt>
                <c:pt idx="164">
                  <c:v>44052</c:v>
                </c:pt>
                <c:pt idx="165">
                  <c:v>44053</c:v>
                </c:pt>
                <c:pt idx="166">
                  <c:v>44054</c:v>
                </c:pt>
                <c:pt idx="167">
                  <c:v>44055</c:v>
                </c:pt>
                <c:pt idx="168">
                  <c:v>44056</c:v>
                </c:pt>
                <c:pt idx="169">
                  <c:v>44057</c:v>
                </c:pt>
                <c:pt idx="170">
                  <c:v>44058</c:v>
                </c:pt>
                <c:pt idx="171">
                  <c:v>44059</c:v>
                </c:pt>
                <c:pt idx="172">
                  <c:v>44060</c:v>
                </c:pt>
                <c:pt idx="173">
                  <c:v>44061</c:v>
                </c:pt>
                <c:pt idx="174">
                  <c:v>44062</c:v>
                </c:pt>
                <c:pt idx="175">
                  <c:v>44063</c:v>
                </c:pt>
                <c:pt idx="176">
                  <c:v>44064</c:v>
                </c:pt>
                <c:pt idx="177">
                  <c:v>44065</c:v>
                </c:pt>
                <c:pt idx="178">
                  <c:v>44066</c:v>
                </c:pt>
                <c:pt idx="179">
                  <c:v>44067</c:v>
                </c:pt>
                <c:pt idx="180">
                  <c:v>44068</c:v>
                </c:pt>
                <c:pt idx="181">
                  <c:v>44069</c:v>
                </c:pt>
                <c:pt idx="182">
                  <c:v>44070</c:v>
                </c:pt>
                <c:pt idx="183">
                  <c:v>44071</c:v>
                </c:pt>
                <c:pt idx="184">
                  <c:v>44072</c:v>
                </c:pt>
                <c:pt idx="185">
                  <c:v>44073</c:v>
                </c:pt>
                <c:pt idx="186">
                  <c:v>44074</c:v>
                </c:pt>
                <c:pt idx="187">
                  <c:v>44075</c:v>
                </c:pt>
                <c:pt idx="188">
                  <c:v>44076</c:v>
                </c:pt>
                <c:pt idx="189">
                  <c:v>44077</c:v>
                </c:pt>
                <c:pt idx="190">
                  <c:v>44078</c:v>
                </c:pt>
                <c:pt idx="191">
                  <c:v>44079</c:v>
                </c:pt>
                <c:pt idx="192">
                  <c:v>44080</c:v>
                </c:pt>
                <c:pt idx="193">
                  <c:v>44081</c:v>
                </c:pt>
                <c:pt idx="194">
                  <c:v>44082</c:v>
                </c:pt>
                <c:pt idx="195">
                  <c:v>44083</c:v>
                </c:pt>
                <c:pt idx="196">
                  <c:v>44084</c:v>
                </c:pt>
              </c:numCache>
            </c:numRef>
          </c:cat>
          <c:val>
            <c:numRef>
              <c:extLst>
                <c:ext xmlns:c15="http://schemas.microsoft.com/office/drawing/2012/chart" uri="{02D57815-91ED-43cb-92C2-25804820EDAC}">
                  <c15:fullRef>
                    <c15:sqref>'Official - RIVM (2)'!$BP$4:$BP$196</c15:sqref>
                  </c15:fullRef>
                </c:ext>
              </c:extLst>
              <c:f>'Official - RIVM (2)'!$BP$4:$BP$196</c:f>
              <c:numCache>
                <c:formatCode>m/d/yyyy</c:formatCode>
                <c:ptCount val="193"/>
                <c:pt idx="8" formatCode="General">
                  <c:v>18</c:v>
                </c:pt>
                <c:pt idx="9" formatCode="General">
                  <c:v>26</c:v>
                </c:pt>
                <c:pt idx="10" formatCode="General">
                  <c:v>36.571428571428569</c:v>
                </c:pt>
                <c:pt idx="11" formatCode="General">
                  <c:v>43.428571428571431</c:v>
                </c:pt>
                <c:pt idx="12" formatCode="General">
                  <c:v>51.285714285714285</c:v>
                </c:pt>
                <c:pt idx="13" formatCode="General">
                  <c:v>66.428571428571431</c:v>
                </c:pt>
                <c:pt idx="14" formatCode="General">
                  <c:v>76</c:v>
                </c:pt>
                <c:pt idx="15" formatCode="General">
                  <c:v>96.571428571428569</c:v>
                </c:pt>
                <c:pt idx="16" formatCode="General">
                  <c:v>110.14285714285714</c:v>
                </c:pt>
                <c:pt idx="17" formatCode="General">
                  <c:v>124.28571428571429</c:v>
                </c:pt>
                <c:pt idx="18" formatCode="General">
                  <c:v>156</c:v>
                </c:pt>
                <c:pt idx="19" formatCode="General">
                  <c:v>189</c:v>
                </c:pt>
                <c:pt idx="20" formatCode="General">
                  <c:v>221.14285714285714</c:v>
                </c:pt>
                <c:pt idx="21" formatCode="General">
                  <c:v>263.71428571428572</c:v>
                </c:pt>
                <c:pt idx="22" formatCode="General">
                  <c:v>312.85714285714283</c:v>
                </c:pt>
                <c:pt idx="23" formatCode="General">
                  <c:v>381.71428571428572</c:v>
                </c:pt>
                <c:pt idx="24" formatCode="General">
                  <c:v>438.42857142857144</c:v>
                </c:pt>
                <c:pt idx="25" formatCode="General">
                  <c:v>476.57142857142856</c:v>
                </c:pt>
                <c:pt idx="26" formatCode="General">
                  <c:v>550.71428571428567</c:v>
                </c:pt>
                <c:pt idx="27" formatCode="General">
                  <c:v>623</c:v>
                </c:pt>
                <c:pt idx="28" formatCode="General">
                  <c:v>710.14285714285711</c:v>
                </c:pt>
                <c:pt idx="29" formatCode="General">
                  <c:v>801.28571428571433</c:v>
                </c:pt>
                <c:pt idx="30" formatCode="General">
                  <c:v>875.85714285714289</c:v>
                </c:pt>
                <c:pt idx="31" formatCode="General">
                  <c:v>951.71428571428567</c:v>
                </c:pt>
                <c:pt idx="32" formatCode="General">
                  <c:v>1000.1428571428571</c:v>
                </c:pt>
                <c:pt idx="33" formatCode="General">
                  <c:v>1005</c:v>
                </c:pt>
                <c:pt idx="34" formatCode="General">
                  <c:v>1028.8571428571429</c:v>
                </c:pt>
                <c:pt idx="35" formatCode="General">
                  <c:v>1038</c:v>
                </c:pt>
                <c:pt idx="36" formatCode="General">
                  <c:v>1017.1428571428571</c:v>
                </c:pt>
                <c:pt idx="37" formatCode="General">
                  <c:v>980.71428571428567</c:v>
                </c:pt>
                <c:pt idx="38" formatCode="General">
                  <c:v>997.85714285714289</c:v>
                </c:pt>
                <c:pt idx="39" formatCode="General">
                  <c:v>1007.5714285714286</c:v>
                </c:pt>
                <c:pt idx="40" formatCode="General">
                  <c:v>997.85714285714289</c:v>
                </c:pt>
                <c:pt idx="41" formatCode="General">
                  <c:v>990.71428571428567</c:v>
                </c:pt>
                <c:pt idx="42" formatCode="General">
                  <c:v>1009.2857142857143</c:v>
                </c:pt>
                <c:pt idx="43" formatCode="General">
                  <c:v>1053.4285714285713</c:v>
                </c:pt>
                <c:pt idx="44" formatCode="General">
                  <c:v>1112.2857142857142</c:v>
                </c:pt>
                <c:pt idx="45" formatCode="General">
                  <c:v>1107.1428571428571</c:v>
                </c:pt>
                <c:pt idx="46" formatCode="General">
                  <c:v>1108.8571428571429</c:v>
                </c:pt>
                <c:pt idx="47" formatCode="General">
                  <c:v>1121.8571428571429</c:v>
                </c:pt>
                <c:pt idx="48" formatCode="General">
                  <c:v>1088.2857142857142</c:v>
                </c:pt>
                <c:pt idx="49" formatCode="General">
                  <c:v>1066.5714285714287</c:v>
                </c:pt>
                <c:pt idx="50" formatCode="General">
                  <c:v>1052.2857142857142</c:v>
                </c:pt>
                <c:pt idx="51" formatCode="General">
                  <c:v>1027.1428571428571</c:v>
                </c:pt>
                <c:pt idx="52" formatCode="General">
                  <c:v>1009.7142857142857</c:v>
                </c:pt>
                <c:pt idx="53" formatCode="General">
                  <c:v>979.14285714285711</c:v>
                </c:pt>
                <c:pt idx="54" formatCode="General">
                  <c:v>959.28571428571433</c:v>
                </c:pt>
                <c:pt idx="55" formatCode="General">
                  <c:v>955.57142857142856</c:v>
                </c:pt>
                <c:pt idx="56" formatCode="General">
                  <c:v>930.71428571428567</c:v>
                </c:pt>
                <c:pt idx="57" formatCode="General">
                  <c:v>869.42857142857144</c:v>
                </c:pt>
                <c:pt idx="58" formatCode="General">
                  <c:v>800.14285714285711</c:v>
                </c:pt>
                <c:pt idx="59" formatCode="General">
                  <c:v>741.42857142857144</c:v>
                </c:pt>
                <c:pt idx="60" formatCode="General">
                  <c:v>691.42857142857144</c:v>
                </c:pt>
                <c:pt idx="61" formatCode="General">
                  <c:v>611.71428571428567</c:v>
                </c:pt>
                <c:pt idx="62" formatCode="General">
                  <c:v>565.71428571428567</c:v>
                </c:pt>
                <c:pt idx="63" formatCode="General">
                  <c:v>512.42857142857144</c:v>
                </c:pt>
                <c:pt idx="64" formatCode="General">
                  <c:v>465.14285714285717</c:v>
                </c:pt>
                <c:pt idx="65" formatCode="General">
                  <c:v>435.14285714285717</c:v>
                </c:pt>
                <c:pt idx="66" formatCode="General">
                  <c:v>392.28571428571428</c:v>
                </c:pt>
                <c:pt idx="67" formatCode="General">
                  <c:v>363.57142857142856</c:v>
                </c:pt>
                <c:pt idx="68" formatCode="General">
                  <c:v>384.42857142857144</c:v>
                </c:pt>
                <c:pt idx="69" formatCode="General">
                  <c:v>362.42857142857144</c:v>
                </c:pt>
                <c:pt idx="70" formatCode="General">
                  <c:v>354</c:v>
                </c:pt>
                <c:pt idx="71" formatCode="General">
                  <c:v>331.71428571428572</c:v>
                </c:pt>
                <c:pt idx="72" formatCode="General">
                  <c:v>309.42857142857144</c:v>
                </c:pt>
                <c:pt idx="73" formatCode="General">
                  <c:v>293.71428571428572</c:v>
                </c:pt>
                <c:pt idx="74" formatCode="General">
                  <c:v>288.28571428571428</c:v>
                </c:pt>
                <c:pt idx="75" formatCode="General">
                  <c:v>271</c:v>
                </c:pt>
                <c:pt idx="76" formatCode="General">
                  <c:v>270.28571428571428</c:v>
                </c:pt>
                <c:pt idx="77" formatCode="General">
                  <c:v>243.85714285714286</c:v>
                </c:pt>
                <c:pt idx="78" formatCode="General">
                  <c:v>226.85714285714286</c:v>
                </c:pt>
                <c:pt idx="79" formatCode="General">
                  <c:v>212.57142857142858</c:v>
                </c:pt>
                <c:pt idx="80" formatCode="General">
                  <c:v>195.42857142857142</c:v>
                </c:pt>
                <c:pt idx="81" formatCode="General">
                  <c:v>193.28571428571428</c:v>
                </c:pt>
                <c:pt idx="82" formatCode="General">
                  <c:v>180.71428571428572</c:v>
                </c:pt>
                <c:pt idx="83" formatCode="General">
                  <c:v>176.57142857142858</c:v>
                </c:pt>
                <c:pt idx="84" formatCode="General">
                  <c:v>174.14285714285714</c:v>
                </c:pt>
                <c:pt idx="85" formatCode="General">
                  <c:v>172.42857142857142</c:v>
                </c:pt>
                <c:pt idx="86" formatCode="General">
                  <c:v>170.57142857142858</c:v>
                </c:pt>
                <c:pt idx="87" formatCode="General">
                  <c:v>177.28571428571428</c:v>
                </c:pt>
                <c:pt idx="88" formatCode="General">
                  <c:v>186.28571428571428</c:v>
                </c:pt>
                <c:pt idx="89" formatCode="General">
                  <c:v>189.85714285714286</c:v>
                </c:pt>
                <c:pt idx="90" formatCode="General">
                  <c:v>188.71428571428572</c:v>
                </c:pt>
                <c:pt idx="91" formatCode="General">
                  <c:v>178.57142857142858</c:v>
                </c:pt>
                <c:pt idx="92" formatCode="General">
                  <c:v>176.85714285714286</c:v>
                </c:pt>
                <c:pt idx="93" formatCode="General">
                  <c:v>170.42857142857142</c:v>
                </c:pt>
                <c:pt idx="94" formatCode="General">
                  <c:v>172.28571428571428</c:v>
                </c:pt>
                <c:pt idx="95" formatCode="General">
                  <c:v>157.14285714285714</c:v>
                </c:pt>
                <c:pt idx="96" formatCode="General">
                  <c:v>152.71428571428572</c:v>
                </c:pt>
                <c:pt idx="97" formatCode="General">
                  <c:v>137.85714285714286</c:v>
                </c:pt>
                <c:pt idx="98" formatCode="General">
                  <c:v>141.71428571428572</c:v>
                </c:pt>
                <c:pt idx="99" formatCode="General">
                  <c:v>146.57142857142858</c:v>
                </c:pt>
                <c:pt idx="100" formatCode="General">
                  <c:v>154</c:v>
                </c:pt>
                <c:pt idx="101" formatCode="General">
                  <c:v>161.71428571428572</c:v>
                </c:pt>
                <c:pt idx="102" formatCode="General">
                  <c:v>170.57142857142858</c:v>
                </c:pt>
                <c:pt idx="103" formatCode="General">
                  <c:v>179.42857142857142</c:v>
                </c:pt>
                <c:pt idx="104" formatCode="General">
                  <c:v>193.42857142857142</c:v>
                </c:pt>
                <c:pt idx="105" formatCode="General">
                  <c:v>187</c:v>
                </c:pt>
                <c:pt idx="106" formatCode="General">
                  <c:v>187</c:v>
                </c:pt>
                <c:pt idx="107" formatCode="General">
                  <c:v>186.42857142857142</c:v>
                </c:pt>
                <c:pt idx="108" formatCode="General">
                  <c:v>172.71428571428572</c:v>
                </c:pt>
                <c:pt idx="109" formatCode="General">
                  <c:v>172.71428571428572</c:v>
                </c:pt>
                <c:pt idx="110" formatCode="General">
                  <c:v>169.14285714285714</c:v>
                </c:pt>
                <c:pt idx="111" formatCode="General">
                  <c:v>159.57142857142858</c:v>
                </c:pt>
                <c:pt idx="112" formatCode="General">
                  <c:v>152.57142857142858</c:v>
                </c:pt>
                <c:pt idx="113" formatCode="General">
                  <c:v>137.85714285714286</c:v>
                </c:pt>
                <c:pt idx="114" formatCode="General">
                  <c:v>123.14285714285714</c:v>
                </c:pt>
                <c:pt idx="115" formatCode="General">
                  <c:v>115.71428571428571</c:v>
                </c:pt>
                <c:pt idx="116" formatCode="General">
                  <c:v>101.42857142857143</c:v>
                </c:pt>
                <c:pt idx="117" formatCode="General">
                  <c:v>90.714285714285708</c:v>
                </c:pt>
                <c:pt idx="118" formatCode="General">
                  <c:v>85.714285714285708</c:v>
                </c:pt>
                <c:pt idx="119" formatCode="General">
                  <c:v>85</c:v>
                </c:pt>
                <c:pt idx="120" formatCode="General">
                  <c:v>82.714285714285708</c:v>
                </c:pt>
                <c:pt idx="121" formatCode="General">
                  <c:v>81.714285714285708</c:v>
                </c:pt>
                <c:pt idx="122" formatCode="General">
                  <c:v>79.142857142857139</c:v>
                </c:pt>
                <c:pt idx="123" formatCode="General">
                  <c:v>80.714285714285708</c:v>
                </c:pt>
                <c:pt idx="124" formatCode="General">
                  <c:v>78.714285714285708</c:v>
                </c:pt>
                <c:pt idx="125" formatCode="General">
                  <c:v>75.857142857142861</c:v>
                </c:pt>
                <c:pt idx="126" formatCode="General">
                  <c:v>71.142857142857139</c:v>
                </c:pt>
                <c:pt idx="127" formatCode="General">
                  <c:v>68.857142857142861</c:v>
                </c:pt>
                <c:pt idx="128" formatCode="General">
                  <c:v>67.714285714285708</c:v>
                </c:pt>
                <c:pt idx="129" formatCode="General">
                  <c:v>67.714285714285708</c:v>
                </c:pt>
                <c:pt idx="130" formatCode="General">
                  <c:v>62</c:v>
                </c:pt>
                <c:pt idx="131" formatCode="General">
                  <c:v>60.142857142857146</c:v>
                </c:pt>
                <c:pt idx="132" formatCode="General">
                  <c:v>58.714285714285715</c:v>
                </c:pt>
                <c:pt idx="133" formatCode="General">
                  <c:v>55.142857142857146</c:v>
                </c:pt>
                <c:pt idx="134" formatCode="General">
                  <c:v>50.428571428571431</c:v>
                </c:pt>
                <c:pt idx="135" formatCode="General">
                  <c:v>53.285714285714285</c:v>
                </c:pt>
                <c:pt idx="136" formatCode="General">
                  <c:v>57.285714285714285</c:v>
                </c:pt>
                <c:pt idx="137" formatCode="General">
                  <c:v>62.285714285714285</c:v>
                </c:pt>
                <c:pt idx="138" formatCode="General">
                  <c:v>64.571428571428569</c:v>
                </c:pt>
                <c:pt idx="139" formatCode="General">
                  <c:v>72.285714285714292</c:v>
                </c:pt>
                <c:pt idx="140" formatCode="General">
                  <c:v>79</c:v>
                </c:pt>
                <c:pt idx="141" formatCode="General">
                  <c:v>87.714285714285708</c:v>
                </c:pt>
                <c:pt idx="142" formatCode="General">
                  <c:v>94.285714285714292</c:v>
                </c:pt>
                <c:pt idx="143" formatCode="General">
                  <c:v>100.42857142857143</c:v>
                </c:pt>
                <c:pt idx="144" formatCode="General">
                  <c:v>116.71428571428571</c:v>
                </c:pt>
                <c:pt idx="145" formatCode="General">
                  <c:v>132.42857142857142</c:v>
                </c:pt>
                <c:pt idx="146" formatCode="General">
                  <c:v>141.28571428571428</c:v>
                </c:pt>
                <c:pt idx="147" formatCode="General">
                  <c:v>150.42857142857142</c:v>
                </c:pt>
                <c:pt idx="148" formatCode="General">
                  <c:v>163</c:v>
                </c:pt>
                <c:pt idx="149" formatCode="General">
                  <c:v>164.42857142857142</c:v>
                </c:pt>
                <c:pt idx="150" formatCode="General">
                  <c:v>174.42857142857142</c:v>
                </c:pt>
                <c:pt idx="151" formatCode="General">
                  <c:v>177.28571428571428</c:v>
                </c:pt>
                <c:pt idx="152" formatCode="General">
                  <c:v>185.85714285714286</c:v>
                </c:pt>
                <c:pt idx="153" formatCode="General">
                  <c:v>197.14285714285714</c:v>
                </c:pt>
                <c:pt idx="154" formatCode="General">
                  <c:v>222.71428571428572</c:v>
                </c:pt>
                <c:pt idx="155" formatCode="General">
                  <c:v>243.71428571428572</c:v>
                </c:pt>
                <c:pt idx="156" formatCode="General">
                  <c:v>285.71428571428572</c:v>
                </c:pt>
                <c:pt idx="157" formatCode="General">
                  <c:v>307.42857142857144</c:v>
                </c:pt>
                <c:pt idx="158" formatCode="General">
                  <c:v>331.28571428571428</c:v>
                </c:pt>
                <c:pt idx="159" formatCode="General">
                  <c:v>368.71428571428572</c:v>
                </c:pt>
                <c:pt idx="160" formatCode="General">
                  <c:v>394.28571428571428</c:v>
                </c:pt>
                <c:pt idx="161" formatCode="General">
                  <c:v>431.28571428571428</c:v>
                </c:pt>
                <c:pt idx="162" formatCode="General">
                  <c:v>457.14285714285717</c:v>
                </c:pt>
                <c:pt idx="163" formatCode="General">
                  <c:v>465</c:v>
                </c:pt>
                <c:pt idx="164" formatCode="General">
                  <c:v>495.14285714285717</c:v>
                </c:pt>
                <c:pt idx="165" formatCode="General">
                  <c:v>532</c:v>
                </c:pt>
                <c:pt idx="166" formatCode="General">
                  <c:v>574</c:v>
                </c:pt>
                <c:pt idx="167" formatCode="General">
                  <c:v>606.57142857142856</c:v>
                </c:pt>
                <c:pt idx="168" formatCode="General">
                  <c:v>603.14285714285711</c:v>
                </c:pt>
                <c:pt idx="169" formatCode="General">
                  <c:v>619.85714285714289</c:v>
                </c:pt>
                <c:pt idx="170" formatCode="General">
                  <c:v>644</c:v>
                </c:pt>
                <c:pt idx="171" formatCode="General">
                  <c:v>634</c:v>
                </c:pt>
                <c:pt idx="172" formatCode="General">
                  <c:v>612.85714285714289</c:v>
                </c:pt>
                <c:pt idx="173" formatCode="General">
                  <c:v>571.42857142857144</c:v>
                </c:pt>
                <c:pt idx="174" formatCode="General">
                  <c:v>556.85714285714289</c:v>
                </c:pt>
                <c:pt idx="175" formatCode="General">
                  <c:v>550</c:v>
                </c:pt>
                <c:pt idx="176" formatCode="General">
                  <c:v>535.57142857142856</c:v>
                </c:pt>
                <c:pt idx="177" formatCode="General">
                  <c:v>514.57142857142856</c:v>
                </c:pt>
                <c:pt idx="178" formatCode="General">
                  <c:v>507.42857142857144</c:v>
                </c:pt>
                <c:pt idx="179" formatCode="General">
                  <c:v>520.57142857142856</c:v>
                </c:pt>
                <c:pt idx="180" formatCode="General">
                  <c:v>510</c:v>
                </c:pt>
                <c:pt idx="181" formatCode="General">
                  <c:v>512.71428571428567</c:v>
                </c:pt>
                <c:pt idx="182" formatCode="General">
                  <c:v>510</c:v>
                </c:pt>
                <c:pt idx="183" formatCode="General">
                  <c:v>506</c:v>
                </c:pt>
                <c:pt idx="184" formatCode="General">
                  <c:v>505</c:v>
                </c:pt>
                <c:pt idx="185" formatCode="General">
                  <c:v>512.28571428571433</c:v>
                </c:pt>
                <c:pt idx="186" formatCode="General">
                  <c:v>505.57142857142856</c:v>
                </c:pt>
                <c:pt idx="187" formatCode="General">
                  <c:v>512.28571428571433</c:v>
                </c:pt>
                <c:pt idx="188" formatCode="General">
                  <c:v>535.57142857142856</c:v>
                </c:pt>
                <c:pt idx="189" formatCode="General">
                  <c:v>548.57142857142856</c:v>
                </c:pt>
                <c:pt idx="190" formatCode="General">
                  <c:v>582.42857142857144</c:v>
                </c:pt>
                <c:pt idx="191" formatCode="General">
                  <c:v>604.28571428571433</c:v>
                </c:pt>
                <c:pt idx="192" formatCode="General">
                  <c:v>663.85714285714289</c:v>
                </c:pt>
              </c:numCache>
            </c:numRef>
          </c:val>
          <c:smooth val="0"/>
          <c:extLst>
            <c:ext xmlns:c16="http://schemas.microsoft.com/office/drawing/2014/chart" uri="{C3380CC4-5D6E-409C-BE32-E72D297353CC}">
              <c16:uniqueId val="{00000001-149D-488B-A4F3-5BCC88E1EA81}"/>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0"/>
        <c:axPos val="b"/>
        <c:numFmt formatCode="[$-809]dd\ mmm;@" sourceLinked="0"/>
        <c:majorTickMark val="out"/>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Algn val="ctr"/>
        <c:lblOffset val="100"/>
        <c:tickLblSkip val="21"/>
        <c:tickMarkSkip val="7"/>
        <c:noMultiLvlLbl val="1"/>
      </c:catAx>
      <c:valAx>
        <c:axId val="596544408"/>
        <c:scaling>
          <c:logBase val="2"/>
          <c:orientation val="minMax"/>
          <c:max val="2048"/>
          <c:min val="1"/>
        </c:scaling>
        <c:delete val="0"/>
        <c:axPos val="l"/>
        <c:majorGridlines>
          <c:spPr>
            <a:ln w="9525" cap="flat" cmpd="sng" algn="ctr">
              <a:solidFill>
                <a:schemeClr val="tx1">
                  <a:lumMod val="15000"/>
                  <a:lumOff val="85000"/>
                </a:schemeClr>
              </a:solidFill>
              <a:prstDash val="lgDash"/>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midCat"/>
        <c:majorUnit val="2"/>
      </c:valAx>
      <c:spPr>
        <a:noFill/>
        <a:ln w="25400">
          <a:noFill/>
        </a:ln>
        <a:effectLst/>
      </c:spPr>
    </c:plotArea>
    <c:legend>
      <c:legendPos val="t"/>
      <c:legendEntry>
        <c:idx val="0"/>
        <c:delete val="1"/>
      </c:legendEntry>
      <c:layout>
        <c:manualLayout>
          <c:xMode val="edge"/>
          <c:yMode val="edge"/>
          <c:x val="0.60791283098450111"/>
          <c:y val="0.1765036111111111"/>
          <c:w val="0.34084722222222225"/>
          <c:h val="0.10392652777777778"/>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lineChart>
        <c:grouping val="standard"/>
        <c:varyColors val="0"/>
        <c:ser>
          <c:idx val="0"/>
          <c:order val="0"/>
          <c:tx>
            <c:strRef>
              <c:f>'Official - RIVM (2)'!$CR$128</c:f>
              <c:strCache>
                <c:ptCount val="1"/>
                <c:pt idx="0">
                  <c:v>Melding aan GGD (nieuw)</c:v>
                </c:pt>
              </c:strCache>
            </c:strRef>
          </c:tx>
          <c:spPr>
            <a:ln w="28575" cap="rnd">
              <a:solidFill>
                <a:schemeClr val="accent1"/>
              </a:solidFill>
              <a:round/>
            </a:ln>
            <a:effectLst/>
          </c:spPr>
          <c:marker>
            <c:symbol val="none"/>
          </c:marker>
          <c:cat>
            <c:strRef>
              <c:f>'Official - RIVM (2)'!$CQ$129:$CQ$195</c:f>
              <c:strCache>
                <c:ptCount val="67"/>
                <c:pt idx="0">
                  <c:v>01/Jul</c:v>
                </c:pt>
                <c:pt idx="1">
                  <c:v>02/Jul</c:v>
                </c:pt>
                <c:pt idx="2">
                  <c:v>03/Jul</c:v>
                </c:pt>
                <c:pt idx="3">
                  <c:v>04/Jul</c:v>
                </c:pt>
                <c:pt idx="4">
                  <c:v>05/Jul</c:v>
                </c:pt>
                <c:pt idx="5">
                  <c:v>06/Jul</c:v>
                </c:pt>
                <c:pt idx="6">
                  <c:v>07/Jul</c:v>
                </c:pt>
                <c:pt idx="7">
                  <c:v>08/Jul</c:v>
                </c:pt>
                <c:pt idx="8">
                  <c:v>09/Jul</c:v>
                </c:pt>
                <c:pt idx="9">
                  <c:v>10/Jul</c:v>
                </c:pt>
                <c:pt idx="10">
                  <c:v>11/Jul</c:v>
                </c:pt>
                <c:pt idx="11">
                  <c:v>12/Jul</c:v>
                </c:pt>
                <c:pt idx="12">
                  <c:v>13/Jul</c:v>
                </c:pt>
                <c:pt idx="13">
                  <c:v>14/Jul</c:v>
                </c:pt>
                <c:pt idx="14">
                  <c:v>15/Jul</c:v>
                </c:pt>
                <c:pt idx="15">
                  <c:v>16/Jul</c:v>
                </c:pt>
                <c:pt idx="16">
                  <c:v>17/Jul</c:v>
                </c:pt>
                <c:pt idx="17">
                  <c:v>18/Jul</c:v>
                </c:pt>
                <c:pt idx="18">
                  <c:v>19/Jul</c:v>
                </c:pt>
                <c:pt idx="19">
                  <c:v>20/Jul</c:v>
                </c:pt>
                <c:pt idx="20">
                  <c:v>21/Jul</c:v>
                </c:pt>
                <c:pt idx="21">
                  <c:v>22/Jul</c:v>
                </c:pt>
                <c:pt idx="22">
                  <c:v>23/Jul</c:v>
                </c:pt>
                <c:pt idx="23">
                  <c:v>24/Jul</c:v>
                </c:pt>
                <c:pt idx="24">
                  <c:v>25/Jul</c:v>
                </c:pt>
                <c:pt idx="25">
                  <c:v>26/Jul</c:v>
                </c:pt>
                <c:pt idx="26">
                  <c:v>27/Jul</c:v>
                </c:pt>
                <c:pt idx="27">
                  <c:v>28/Jul</c:v>
                </c:pt>
                <c:pt idx="28">
                  <c:v>29/Jul</c:v>
                </c:pt>
                <c:pt idx="29">
                  <c:v>30/Jul</c:v>
                </c:pt>
                <c:pt idx="30">
                  <c:v>31/Jul</c:v>
                </c:pt>
                <c:pt idx="31">
                  <c:v>01/Aug</c:v>
                </c:pt>
                <c:pt idx="32">
                  <c:v>02/Aug</c:v>
                </c:pt>
                <c:pt idx="33">
                  <c:v>03/Aug</c:v>
                </c:pt>
                <c:pt idx="34">
                  <c:v>04/Aug</c:v>
                </c:pt>
                <c:pt idx="35">
                  <c:v>05/Aug</c:v>
                </c:pt>
                <c:pt idx="36">
                  <c:v>06/Aug</c:v>
                </c:pt>
                <c:pt idx="37">
                  <c:v>07/Aug</c:v>
                </c:pt>
                <c:pt idx="38">
                  <c:v>08/Aug</c:v>
                </c:pt>
                <c:pt idx="39">
                  <c:v>09/Aug</c:v>
                </c:pt>
                <c:pt idx="40">
                  <c:v>10/Aug</c:v>
                </c:pt>
                <c:pt idx="41">
                  <c:v>11/Aug</c:v>
                </c:pt>
                <c:pt idx="42">
                  <c:v>12/Aug</c:v>
                </c:pt>
                <c:pt idx="43">
                  <c:v>13/Aug</c:v>
                </c:pt>
                <c:pt idx="44">
                  <c:v>14/Aug</c:v>
                </c:pt>
                <c:pt idx="45">
                  <c:v>15/Aug</c:v>
                </c:pt>
                <c:pt idx="46">
                  <c:v>16/Aug</c:v>
                </c:pt>
                <c:pt idx="47">
                  <c:v>17/Aug</c:v>
                </c:pt>
                <c:pt idx="48">
                  <c:v>18/Aug</c:v>
                </c:pt>
                <c:pt idx="49">
                  <c:v>19/Aug</c:v>
                </c:pt>
                <c:pt idx="50">
                  <c:v>20/Aug</c:v>
                </c:pt>
                <c:pt idx="51">
                  <c:v>21/Aug</c:v>
                </c:pt>
                <c:pt idx="52">
                  <c:v>22/Aug</c:v>
                </c:pt>
                <c:pt idx="53">
                  <c:v>23/Aug</c:v>
                </c:pt>
                <c:pt idx="54">
                  <c:v>24/Aug</c:v>
                </c:pt>
                <c:pt idx="55">
                  <c:v>25/Aug</c:v>
                </c:pt>
                <c:pt idx="56">
                  <c:v>26/Aug</c:v>
                </c:pt>
                <c:pt idx="57">
                  <c:v>27/Aug</c:v>
                </c:pt>
                <c:pt idx="58">
                  <c:v>28/Aug</c:v>
                </c:pt>
                <c:pt idx="59">
                  <c:v>29/Aug</c:v>
                </c:pt>
                <c:pt idx="60">
                  <c:v>30/Aug</c:v>
                </c:pt>
                <c:pt idx="61">
                  <c:v>31/Aug</c:v>
                </c:pt>
                <c:pt idx="62">
                  <c:v>01/Sep</c:v>
                </c:pt>
                <c:pt idx="63">
                  <c:v>02/Sep</c:v>
                </c:pt>
                <c:pt idx="64">
                  <c:v>03/Sep</c:v>
                </c:pt>
                <c:pt idx="65">
                  <c:v>04/Sep</c:v>
                </c:pt>
                <c:pt idx="66">
                  <c:v>05/Sep</c:v>
                </c:pt>
              </c:strCache>
            </c:strRef>
          </c:cat>
          <c:val>
            <c:numRef>
              <c:f>'Official - RIVM (2)'!$CR$129:$CR$195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-1</c:v>
                </c:pt>
                <c:pt idx="24">
                  <c:v>0</c:v>
                </c:pt>
                <c:pt idx="25">
                  <c:v>0</c:v>
                </c:pt>
                <c:pt idx="26">
                  <c:v>0</c:v>
                </c:pt>
                <c:pt idx="27">
                  <c:v>-1</c:v>
                </c:pt>
                <c:pt idx="28">
                  <c:v>0</c:v>
                </c:pt>
                <c:pt idx="29">
                  <c:v>0</c:v>
                </c:pt>
                <c:pt idx="30">
                  <c:v>0</c:v>
                </c:pt>
                <c:pt idx="31">
                  <c:v>0</c:v>
                </c:pt>
                <c:pt idx="32">
                  <c:v>0</c:v>
                </c:pt>
                <c:pt idx="33">
                  <c:v>0</c:v>
                </c:pt>
                <c:pt idx="34">
                  <c:v>0</c:v>
                </c:pt>
                <c:pt idx="35">
                  <c:v>-3</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-1</c:v>
                </c:pt>
                <c:pt idx="54">
                  <c:v>0</c:v>
                </c:pt>
                <c:pt idx="55">
                  <c:v>0</c:v>
                </c:pt>
                <c:pt idx="56">
                  <c:v>0</c:v>
                </c:pt>
                <c:pt idx="57">
                  <c:v>0</c:v>
                </c:pt>
                <c:pt idx="58">
                  <c:v>0</c:v>
                </c:pt>
                <c:pt idx="59">
                  <c:v>-1</c:v>
                </c:pt>
                <c:pt idx="60">
                  <c:v>-1</c:v>
                </c:pt>
                <c:pt idx="61">
                  <c:v>0</c:v>
                </c:pt>
                <c:pt idx="62">
                  <c:v>0</c:v>
                </c:pt>
                <c:pt idx="63">
                  <c:v>-3</c:v>
                </c:pt>
                <c:pt idx="64">
                  <c:v>-2</c:v>
                </c:pt>
                <c:pt idx="65">
                  <c:v>-30</c:v>
                </c:pt>
                <c:pt idx="66">
                  <c:v>73</c:v>
                </c:pt>
              </c:numCache>
            </c:numRef>
          </c:val>
          <c:smooth val="0"/>
          <c:extLst>
            <c:ext xmlns:c16="http://schemas.microsoft.com/office/drawing/2014/chart" uri="{C3380CC4-5D6E-409C-BE32-E72D297353CC}">
              <c16:uniqueId val="{00000000-8AF1-46E7-A380-70E9F48547DA}"/>
            </c:ext>
          </c:extLst>
        </c:ser>
        <c:ser>
          <c:idx val="1"/>
          <c:order val="1"/>
          <c:tx>
            <c:strRef>
              <c:f>'Official - RIVM (2)'!$CS$128</c:f>
              <c:strCache>
                <c:ptCount val="1"/>
                <c:pt idx="0">
                  <c:v>Datum eerste ziektedag (nieuw)</c:v>
                </c:pt>
              </c:strCache>
            </c:strRef>
          </c:tx>
          <c:spPr>
            <a:ln w="28575" cap="rnd">
              <a:solidFill>
                <a:schemeClr val="accent2"/>
              </a:solidFill>
              <a:round/>
            </a:ln>
            <a:effectLst/>
          </c:spPr>
          <c:marker>
            <c:symbol val="none"/>
          </c:marker>
          <c:cat>
            <c:strRef>
              <c:f>'Official - RIVM (2)'!$CQ$129:$CQ$195</c:f>
              <c:strCache>
                <c:ptCount val="67"/>
                <c:pt idx="0">
                  <c:v>01/Jul</c:v>
                </c:pt>
                <c:pt idx="1">
                  <c:v>02/Jul</c:v>
                </c:pt>
                <c:pt idx="2">
                  <c:v>03/Jul</c:v>
                </c:pt>
                <c:pt idx="3">
                  <c:v>04/Jul</c:v>
                </c:pt>
                <c:pt idx="4">
                  <c:v>05/Jul</c:v>
                </c:pt>
                <c:pt idx="5">
                  <c:v>06/Jul</c:v>
                </c:pt>
                <c:pt idx="6">
                  <c:v>07/Jul</c:v>
                </c:pt>
                <c:pt idx="7">
                  <c:v>08/Jul</c:v>
                </c:pt>
                <c:pt idx="8">
                  <c:v>09/Jul</c:v>
                </c:pt>
                <c:pt idx="9">
                  <c:v>10/Jul</c:v>
                </c:pt>
                <c:pt idx="10">
                  <c:v>11/Jul</c:v>
                </c:pt>
                <c:pt idx="11">
                  <c:v>12/Jul</c:v>
                </c:pt>
                <c:pt idx="12">
                  <c:v>13/Jul</c:v>
                </c:pt>
                <c:pt idx="13">
                  <c:v>14/Jul</c:v>
                </c:pt>
                <c:pt idx="14">
                  <c:v>15/Jul</c:v>
                </c:pt>
                <c:pt idx="15">
                  <c:v>16/Jul</c:v>
                </c:pt>
                <c:pt idx="16">
                  <c:v>17/Jul</c:v>
                </c:pt>
                <c:pt idx="17">
                  <c:v>18/Jul</c:v>
                </c:pt>
                <c:pt idx="18">
                  <c:v>19/Jul</c:v>
                </c:pt>
                <c:pt idx="19">
                  <c:v>20/Jul</c:v>
                </c:pt>
                <c:pt idx="20">
                  <c:v>21/Jul</c:v>
                </c:pt>
                <c:pt idx="21">
                  <c:v>22/Jul</c:v>
                </c:pt>
                <c:pt idx="22">
                  <c:v>23/Jul</c:v>
                </c:pt>
                <c:pt idx="23">
                  <c:v>24/Jul</c:v>
                </c:pt>
                <c:pt idx="24">
                  <c:v>25/Jul</c:v>
                </c:pt>
                <c:pt idx="25">
                  <c:v>26/Jul</c:v>
                </c:pt>
                <c:pt idx="26">
                  <c:v>27/Jul</c:v>
                </c:pt>
                <c:pt idx="27">
                  <c:v>28/Jul</c:v>
                </c:pt>
                <c:pt idx="28">
                  <c:v>29/Jul</c:v>
                </c:pt>
                <c:pt idx="29">
                  <c:v>30/Jul</c:v>
                </c:pt>
                <c:pt idx="30">
                  <c:v>31/Jul</c:v>
                </c:pt>
                <c:pt idx="31">
                  <c:v>01/Aug</c:v>
                </c:pt>
                <c:pt idx="32">
                  <c:v>02/Aug</c:v>
                </c:pt>
                <c:pt idx="33">
                  <c:v>03/Aug</c:v>
                </c:pt>
                <c:pt idx="34">
                  <c:v>04/Aug</c:v>
                </c:pt>
                <c:pt idx="35">
                  <c:v>05/Aug</c:v>
                </c:pt>
                <c:pt idx="36">
                  <c:v>06/Aug</c:v>
                </c:pt>
                <c:pt idx="37">
                  <c:v>07/Aug</c:v>
                </c:pt>
                <c:pt idx="38">
                  <c:v>08/Aug</c:v>
                </c:pt>
                <c:pt idx="39">
                  <c:v>09/Aug</c:v>
                </c:pt>
                <c:pt idx="40">
                  <c:v>10/Aug</c:v>
                </c:pt>
                <c:pt idx="41">
                  <c:v>11/Aug</c:v>
                </c:pt>
                <c:pt idx="42">
                  <c:v>12/Aug</c:v>
                </c:pt>
                <c:pt idx="43">
                  <c:v>13/Aug</c:v>
                </c:pt>
                <c:pt idx="44">
                  <c:v>14/Aug</c:v>
                </c:pt>
                <c:pt idx="45">
                  <c:v>15/Aug</c:v>
                </c:pt>
                <c:pt idx="46">
                  <c:v>16/Aug</c:v>
                </c:pt>
                <c:pt idx="47">
                  <c:v>17/Aug</c:v>
                </c:pt>
                <c:pt idx="48">
                  <c:v>18/Aug</c:v>
                </c:pt>
                <c:pt idx="49">
                  <c:v>19/Aug</c:v>
                </c:pt>
                <c:pt idx="50">
                  <c:v>20/Aug</c:v>
                </c:pt>
                <c:pt idx="51">
                  <c:v>21/Aug</c:v>
                </c:pt>
                <c:pt idx="52">
                  <c:v>22/Aug</c:v>
                </c:pt>
                <c:pt idx="53">
                  <c:v>23/Aug</c:v>
                </c:pt>
                <c:pt idx="54">
                  <c:v>24/Aug</c:v>
                </c:pt>
                <c:pt idx="55">
                  <c:v>25/Aug</c:v>
                </c:pt>
                <c:pt idx="56">
                  <c:v>26/Aug</c:v>
                </c:pt>
                <c:pt idx="57">
                  <c:v>27/Aug</c:v>
                </c:pt>
                <c:pt idx="58">
                  <c:v>28/Aug</c:v>
                </c:pt>
                <c:pt idx="59">
                  <c:v>29/Aug</c:v>
                </c:pt>
                <c:pt idx="60">
                  <c:v>30/Aug</c:v>
                </c:pt>
                <c:pt idx="61">
                  <c:v>31/Aug</c:v>
                </c:pt>
                <c:pt idx="62">
                  <c:v>01/Sep</c:v>
                </c:pt>
                <c:pt idx="63">
                  <c:v>02/Sep</c:v>
                </c:pt>
                <c:pt idx="64">
                  <c:v>03/Sep</c:v>
                </c:pt>
                <c:pt idx="65">
                  <c:v>04/Sep</c:v>
                </c:pt>
                <c:pt idx="66">
                  <c:v>05/Sep</c:v>
                </c:pt>
              </c:strCache>
            </c:strRef>
          </c:cat>
          <c:val>
            <c:numRef>
              <c:f>'Official - RIVM (2)'!$CS$129:$CS$195</c:f>
              <c:numCache>
                <c:formatCode>General</c:formatCode>
                <c:ptCount val="67"/>
                <c:pt idx="0">
                  <c:v>0</c:v>
                </c:pt>
                <c:pt idx="1">
                  <c:v>1</c:v>
                </c:pt>
                <c:pt idx="2">
                  <c:v>0</c:v>
                </c:pt>
                <c:pt idx="3">
                  <c:v>0</c:v>
                </c:pt>
                <c:pt idx="4">
                  <c:v>0</c:v>
                </c:pt>
                <c:pt idx="5">
                  <c:v>0</c:v>
                </c:pt>
                <c:pt idx="6">
                  <c:v>0</c:v>
                </c:pt>
                <c:pt idx="7">
                  <c:v>0</c:v>
                </c:pt>
                <c:pt idx="8">
                  <c:v>0</c:v>
                </c:pt>
                <c:pt idx="9">
                  <c:v>0</c:v>
                </c:pt>
                <c:pt idx="10">
                  <c:v>0</c:v>
                </c:pt>
                <c:pt idx="11">
                  <c:v>0</c:v>
                </c:pt>
                <c:pt idx="12">
                  <c:v>0</c:v>
                </c:pt>
                <c:pt idx="13">
                  <c:v>1</c:v>
                </c:pt>
                <c:pt idx="14">
                  <c:v>0</c:v>
                </c:pt>
                <c:pt idx="15">
                  <c:v>0</c:v>
                </c:pt>
                <c:pt idx="16">
                  <c:v>0</c:v>
                </c:pt>
                <c:pt idx="17">
                  <c:v>1</c:v>
                </c:pt>
                <c:pt idx="18">
                  <c:v>0</c:v>
                </c:pt>
                <c:pt idx="19">
                  <c:v>2</c:v>
                </c:pt>
                <c:pt idx="20">
                  <c:v>1</c:v>
                </c:pt>
                <c:pt idx="21">
                  <c:v>0</c:v>
                </c:pt>
                <c:pt idx="22">
                  <c:v>0</c:v>
                </c:pt>
                <c:pt idx="23">
                  <c:v>0</c:v>
                </c:pt>
                <c:pt idx="24">
                  <c:v>2</c:v>
                </c:pt>
                <c:pt idx="25">
                  <c:v>0</c:v>
                </c:pt>
                <c:pt idx="26">
                  <c:v>0</c:v>
                </c:pt>
                <c:pt idx="27">
                  <c:v>1</c:v>
                </c:pt>
                <c:pt idx="28">
                  <c:v>0</c:v>
                </c:pt>
                <c:pt idx="29">
                  <c:v>2</c:v>
                </c:pt>
                <c:pt idx="30">
                  <c:v>0</c:v>
                </c:pt>
                <c:pt idx="31">
                  <c:v>-1</c:v>
                </c:pt>
                <c:pt idx="32">
                  <c:v>4</c:v>
                </c:pt>
                <c:pt idx="33">
                  <c:v>2</c:v>
                </c:pt>
                <c:pt idx="34">
                  <c:v>-1</c:v>
                </c:pt>
                <c:pt idx="35">
                  <c:v>1</c:v>
                </c:pt>
                <c:pt idx="36">
                  <c:v>2</c:v>
                </c:pt>
                <c:pt idx="37">
                  <c:v>0</c:v>
                </c:pt>
                <c:pt idx="38">
                  <c:v>0</c:v>
                </c:pt>
                <c:pt idx="39">
                  <c:v>0</c:v>
                </c:pt>
                <c:pt idx="40">
                  <c:v>-1</c:v>
                </c:pt>
                <c:pt idx="41">
                  <c:v>1</c:v>
                </c:pt>
                <c:pt idx="42">
                  <c:v>0</c:v>
                </c:pt>
                <c:pt idx="43">
                  <c:v>2</c:v>
                </c:pt>
                <c:pt idx="44">
                  <c:v>1</c:v>
                </c:pt>
                <c:pt idx="45">
                  <c:v>1</c:v>
                </c:pt>
                <c:pt idx="46">
                  <c:v>2</c:v>
                </c:pt>
                <c:pt idx="47">
                  <c:v>4</c:v>
                </c:pt>
                <c:pt idx="48">
                  <c:v>1</c:v>
                </c:pt>
                <c:pt idx="49">
                  <c:v>3</c:v>
                </c:pt>
                <c:pt idx="50">
                  <c:v>0</c:v>
                </c:pt>
                <c:pt idx="51">
                  <c:v>4</c:v>
                </c:pt>
                <c:pt idx="52">
                  <c:v>5</c:v>
                </c:pt>
                <c:pt idx="53">
                  <c:v>4</c:v>
                </c:pt>
                <c:pt idx="54">
                  <c:v>6</c:v>
                </c:pt>
                <c:pt idx="55">
                  <c:v>15</c:v>
                </c:pt>
                <c:pt idx="56">
                  <c:v>16</c:v>
                </c:pt>
                <c:pt idx="57">
                  <c:v>33</c:v>
                </c:pt>
                <c:pt idx="58">
                  <c:v>19</c:v>
                </c:pt>
                <c:pt idx="59">
                  <c:v>39</c:v>
                </c:pt>
                <c:pt idx="60">
                  <c:v>34</c:v>
                </c:pt>
                <c:pt idx="61">
                  <c:v>110</c:v>
                </c:pt>
                <c:pt idx="62">
                  <c:v>148</c:v>
                </c:pt>
                <c:pt idx="63">
                  <c:v>110</c:v>
                </c:pt>
                <c:pt idx="64">
                  <c:v>48</c:v>
                </c:pt>
                <c:pt idx="65">
                  <c:v>33</c:v>
                </c:pt>
                <c:pt idx="66">
                  <c:v>14</c:v>
                </c:pt>
              </c:numCache>
            </c:numRef>
          </c:val>
          <c:smooth val="0"/>
          <c:extLst>
            <c:ext xmlns:c16="http://schemas.microsoft.com/office/drawing/2014/chart" uri="{C3380CC4-5D6E-409C-BE32-E72D297353CC}">
              <c16:uniqueId val="{00000001-8AF1-46E7-A380-70E9F48547DA}"/>
            </c:ext>
          </c:extLst>
        </c:ser>
        <c:ser>
          <c:idx val="2"/>
          <c:order val="2"/>
          <c:tx>
            <c:strRef>
              <c:f>'Official - RIVM (2)'!$CT$128</c:f>
              <c:strCache>
                <c:ptCount val="1"/>
                <c:pt idx="0">
                  <c:v>Datum labuitslag (nieuw)</c:v>
                </c:pt>
              </c:strCache>
            </c:strRef>
          </c:tx>
          <c:spPr>
            <a:ln w="28575" cap="rnd">
              <a:solidFill>
                <a:schemeClr val="accent3"/>
              </a:solidFill>
              <a:round/>
            </a:ln>
            <a:effectLst/>
          </c:spPr>
          <c:marker>
            <c:symbol val="none"/>
          </c:marker>
          <c:cat>
            <c:strRef>
              <c:f>'Official - RIVM (2)'!$CQ$129:$CQ$195</c:f>
              <c:strCache>
                <c:ptCount val="67"/>
                <c:pt idx="0">
                  <c:v>01/Jul</c:v>
                </c:pt>
                <c:pt idx="1">
                  <c:v>02/Jul</c:v>
                </c:pt>
                <c:pt idx="2">
                  <c:v>03/Jul</c:v>
                </c:pt>
                <c:pt idx="3">
                  <c:v>04/Jul</c:v>
                </c:pt>
                <c:pt idx="4">
                  <c:v>05/Jul</c:v>
                </c:pt>
                <c:pt idx="5">
                  <c:v>06/Jul</c:v>
                </c:pt>
                <c:pt idx="6">
                  <c:v>07/Jul</c:v>
                </c:pt>
                <c:pt idx="7">
                  <c:v>08/Jul</c:v>
                </c:pt>
                <c:pt idx="8">
                  <c:v>09/Jul</c:v>
                </c:pt>
                <c:pt idx="9">
                  <c:v>10/Jul</c:v>
                </c:pt>
                <c:pt idx="10">
                  <c:v>11/Jul</c:v>
                </c:pt>
                <c:pt idx="11">
                  <c:v>12/Jul</c:v>
                </c:pt>
                <c:pt idx="12">
                  <c:v>13/Jul</c:v>
                </c:pt>
                <c:pt idx="13">
                  <c:v>14/Jul</c:v>
                </c:pt>
                <c:pt idx="14">
                  <c:v>15/Jul</c:v>
                </c:pt>
                <c:pt idx="15">
                  <c:v>16/Jul</c:v>
                </c:pt>
                <c:pt idx="16">
                  <c:v>17/Jul</c:v>
                </c:pt>
                <c:pt idx="17">
                  <c:v>18/Jul</c:v>
                </c:pt>
                <c:pt idx="18">
                  <c:v>19/Jul</c:v>
                </c:pt>
                <c:pt idx="19">
                  <c:v>20/Jul</c:v>
                </c:pt>
                <c:pt idx="20">
                  <c:v>21/Jul</c:v>
                </c:pt>
                <c:pt idx="21">
                  <c:v>22/Jul</c:v>
                </c:pt>
                <c:pt idx="22">
                  <c:v>23/Jul</c:v>
                </c:pt>
                <c:pt idx="23">
                  <c:v>24/Jul</c:v>
                </c:pt>
                <c:pt idx="24">
                  <c:v>25/Jul</c:v>
                </c:pt>
                <c:pt idx="25">
                  <c:v>26/Jul</c:v>
                </c:pt>
                <c:pt idx="26">
                  <c:v>27/Jul</c:v>
                </c:pt>
                <c:pt idx="27">
                  <c:v>28/Jul</c:v>
                </c:pt>
                <c:pt idx="28">
                  <c:v>29/Jul</c:v>
                </c:pt>
                <c:pt idx="29">
                  <c:v>30/Jul</c:v>
                </c:pt>
                <c:pt idx="30">
                  <c:v>31/Jul</c:v>
                </c:pt>
                <c:pt idx="31">
                  <c:v>01/Aug</c:v>
                </c:pt>
                <c:pt idx="32">
                  <c:v>02/Aug</c:v>
                </c:pt>
                <c:pt idx="33">
                  <c:v>03/Aug</c:v>
                </c:pt>
                <c:pt idx="34">
                  <c:v>04/Aug</c:v>
                </c:pt>
                <c:pt idx="35">
                  <c:v>05/Aug</c:v>
                </c:pt>
                <c:pt idx="36">
                  <c:v>06/Aug</c:v>
                </c:pt>
                <c:pt idx="37">
                  <c:v>07/Aug</c:v>
                </c:pt>
                <c:pt idx="38">
                  <c:v>08/Aug</c:v>
                </c:pt>
                <c:pt idx="39">
                  <c:v>09/Aug</c:v>
                </c:pt>
                <c:pt idx="40">
                  <c:v>10/Aug</c:v>
                </c:pt>
                <c:pt idx="41">
                  <c:v>11/Aug</c:v>
                </c:pt>
                <c:pt idx="42">
                  <c:v>12/Aug</c:v>
                </c:pt>
                <c:pt idx="43">
                  <c:v>13/Aug</c:v>
                </c:pt>
                <c:pt idx="44">
                  <c:v>14/Aug</c:v>
                </c:pt>
                <c:pt idx="45">
                  <c:v>15/Aug</c:v>
                </c:pt>
                <c:pt idx="46">
                  <c:v>16/Aug</c:v>
                </c:pt>
                <c:pt idx="47">
                  <c:v>17/Aug</c:v>
                </c:pt>
                <c:pt idx="48">
                  <c:v>18/Aug</c:v>
                </c:pt>
                <c:pt idx="49">
                  <c:v>19/Aug</c:v>
                </c:pt>
                <c:pt idx="50">
                  <c:v>20/Aug</c:v>
                </c:pt>
                <c:pt idx="51">
                  <c:v>21/Aug</c:v>
                </c:pt>
                <c:pt idx="52">
                  <c:v>22/Aug</c:v>
                </c:pt>
                <c:pt idx="53">
                  <c:v>23/Aug</c:v>
                </c:pt>
                <c:pt idx="54">
                  <c:v>24/Aug</c:v>
                </c:pt>
                <c:pt idx="55">
                  <c:v>25/Aug</c:v>
                </c:pt>
                <c:pt idx="56">
                  <c:v>26/Aug</c:v>
                </c:pt>
                <c:pt idx="57">
                  <c:v>27/Aug</c:v>
                </c:pt>
                <c:pt idx="58">
                  <c:v>28/Aug</c:v>
                </c:pt>
                <c:pt idx="59">
                  <c:v>29/Aug</c:v>
                </c:pt>
                <c:pt idx="60">
                  <c:v>30/Aug</c:v>
                </c:pt>
                <c:pt idx="61">
                  <c:v>31/Aug</c:v>
                </c:pt>
                <c:pt idx="62">
                  <c:v>01/Sep</c:v>
                </c:pt>
                <c:pt idx="63">
                  <c:v>02/Sep</c:v>
                </c:pt>
                <c:pt idx="64">
                  <c:v>03/Sep</c:v>
                </c:pt>
                <c:pt idx="65">
                  <c:v>04/Sep</c:v>
                </c:pt>
                <c:pt idx="66">
                  <c:v>05/Sep</c:v>
                </c:pt>
              </c:strCache>
            </c:strRef>
          </c:cat>
          <c:val>
            <c:numRef>
              <c:f>'Official - RIVM (2)'!$CT$129:$CT$195</c:f>
              <c:numCache>
                <c:formatCode>General</c:formatCode>
                <c:ptCount val="6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-2</c:v>
                </c:pt>
                <c:pt idx="24">
                  <c:v>0</c:v>
                </c:pt>
                <c:pt idx="25">
                  <c:v>-1</c:v>
                </c:pt>
                <c:pt idx="26">
                  <c:v>3</c:v>
                </c:pt>
                <c:pt idx="27">
                  <c:v>-4</c:v>
                </c:pt>
                <c:pt idx="28">
                  <c:v>1</c:v>
                </c:pt>
                <c:pt idx="29">
                  <c:v>-1</c:v>
                </c:pt>
                <c:pt idx="30">
                  <c:v>0</c:v>
                </c:pt>
                <c:pt idx="31">
                  <c:v>0</c:v>
                </c:pt>
                <c:pt idx="32">
                  <c:v>1</c:v>
                </c:pt>
                <c:pt idx="33">
                  <c:v>-1</c:v>
                </c:pt>
                <c:pt idx="34">
                  <c:v>0</c:v>
                </c:pt>
                <c:pt idx="35">
                  <c:v>-1</c:v>
                </c:pt>
                <c:pt idx="36">
                  <c:v>-1</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1</c:v>
                </c:pt>
                <c:pt idx="52">
                  <c:v>-2</c:v>
                </c:pt>
                <c:pt idx="53">
                  <c:v>-8</c:v>
                </c:pt>
                <c:pt idx="54">
                  <c:v>-7</c:v>
                </c:pt>
                <c:pt idx="55">
                  <c:v>0</c:v>
                </c:pt>
                <c:pt idx="56">
                  <c:v>-1</c:v>
                </c:pt>
                <c:pt idx="57">
                  <c:v>-2</c:v>
                </c:pt>
                <c:pt idx="58">
                  <c:v>-2</c:v>
                </c:pt>
                <c:pt idx="59">
                  <c:v>-1</c:v>
                </c:pt>
                <c:pt idx="60">
                  <c:v>-6</c:v>
                </c:pt>
                <c:pt idx="61">
                  <c:v>-2</c:v>
                </c:pt>
                <c:pt idx="62">
                  <c:v>-13</c:v>
                </c:pt>
                <c:pt idx="63">
                  <c:v>-26</c:v>
                </c:pt>
                <c:pt idx="64">
                  <c:v>-24</c:v>
                </c:pt>
                <c:pt idx="65">
                  <c:v>110</c:v>
                </c:pt>
                <c:pt idx="66">
                  <c:v>179</c:v>
                </c:pt>
              </c:numCache>
            </c:numRef>
          </c:val>
          <c:smooth val="0"/>
          <c:extLst>
            <c:ext xmlns:c16="http://schemas.microsoft.com/office/drawing/2014/chart" uri="{C3380CC4-5D6E-409C-BE32-E72D297353CC}">
              <c16:uniqueId val="{00000002-8AF1-46E7-A380-70E9F48547DA}"/>
            </c:ext>
          </c:extLst>
        </c:ser>
        <c:dLbls>
          <c:showLegendKey val="0"/>
          <c:showVal val="0"/>
          <c:showCatName val="0"/>
          <c:showSerName val="0"/>
          <c:showPercent val="0"/>
          <c:showBubbleSize val="0"/>
        </c:dLbls>
        <c:smooth val="0"/>
        <c:axId val="1117210495"/>
        <c:axId val="1147315711"/>
      </c:lineChart>
      <c:catAx>
        <c:axId val="1117210495"/>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147315711"/>
        <c:crosses val="autoZero"/>
        <c:auto val="1"/>
        <c:lblAlgn val="ctr"/>
        <c:lblOffset val="100"/>
        <c:noMultiLvlLbl val="0"/>
      </c:catAx>
      <c:valAx>
        <c:axId val="114731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crossAx val="1117210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400" b="1" i="0" u="sng" kern="1200" spc="0" baseline="0">
                <a:solidFill>
                  <a:srgbClr val="000000"/>
                </a:solidFill>
                <a:effectLst/>
              </a:rPr>
              <a:t>Growth factor COVID-19 cases in The Netherlands with a 3 day MA</a:t>
            </a:r>
            <a:r>
              <a:rPr lang="nl-NL" sz="1400" b="1" i="0" kern="1200" spc="0" baseline="0">
                <a:solidFill>
                  <a:srgbClr val="000000"/>
                </a:solidFill>
                <a:effectLst/>
              </a:rPr>
              <a:t>       </a:t>
            </a:r>
            <a:r>
              <a:rPr lang="nl-NL" sz="800" b="1" i="0" kern="1200" spc="0" baseline="0">
                <a:solidFill>
                  <a:srgbClr val="000000"/>
                </a:solidFill>
                <a:effectLst/>
              </a:rPr>
              <a:t>@YorickB</a:t>
            </a:r>
            <a:br>
              <a:rPr lang="nl-NL" sz="1400" b="1" i="0" u="sng" kern="1200" spc="0" baseline="0">
                <a:solidFill>
                  <a:srgbClr val="000000"/>
                </a:solidFill>
                <a:effectLst/>
              </a:rPr>
            </a:br>
            <a:r>
              <a:rPr lang="nl-NL" sz="1000" b="1" i="0" kern="1200" spc="100" baseline="0">
                <a:ln>
                  <a:noFill/>
                </a:ln>
                <a:solidFill>
                  <a:srgbClr val="404040"/>
                </a:solidFill>
                <a:effectLst/>
              </a:rPr>
              <a:t>*source: RIVM, March 26th, 2020</a:t>
            </a:r>
            <a:endParaRPr lang="en-NL">
              <a:effectLst/>
            </a:endParaRPr>
          </a:p>
        </c:rich>
      </c:tx>
      <c:layout>
        <c:manualLayout>
          <c:xMode val="edge"/>
          <c:yMode val="edge"/>
          <c:x val="0.12215759857049843"/>
          <c:y val="1.649893362573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9491613757023589E-2"/>
          <c:y val="0.22749236111111112"/>
          <c:w val="0.82501240250871288"/>
          <c:h val="0.68740166666666669"/>
        </c:manualLayout>
      </c:layout>
      <c:lineChart>
        <c:grouping val="standard"/>
        <c:varyColors val="0"/>
        <c:ser>
          <c:idx val="3"/>
          <c:order val="0"/>
          <c:tx>
            <c:strRef>
              <c:f>GGD!$H$60</c:f>
              <c:strCache>
                <c:ptCount val="1"/>
                <c:pt idx="0">
                  <c:v>Growth %</c:v>
                </c:pt>
              </c:strCache>
            </c:strRef>
          </c:tx>
          <c:spPr>
            <a:ln w="28575" cap="rnd">
              <a:solidFill>
                <a:srgbClr val="C00000"/>
              </a:solidFill>
              <a:round/>
            </a:ln>
            <a:effectLst/>
          </c:spPr>
          <c:marker>
            <c:symbol val="circle"/>
            <c:size val="8"/>
            <c:spPr>
              <a:solidFill>
                <a:srgbClr val="C00000"/>
              </a:solidFill>
              <a:ln w="9525">
                <a:solidFill>
                  <a:srgbClr val="C00000"/>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0-6617-4E00-82D5-379D8AB90B62}"/>
                </c:ext>
              </c:extLst>
            </c:dLbl>
            <c:dLbl>
              <c:idx val="5"/>
              <c:layout>
                <c:manualLayout>
                  <c:x val="-3.5749362672749231E-2"/>
                  <c:y val="-1.97113888888888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617-4E00-82D5-379D8AB90B62}"/>
                </c:ext>
              </c:extLst>
            </c:dLbl>
            <c:dLbl>
              <c:idx val="7"/>
              <c:layout>
                <c:manualLayout>
                  <c:x val="-3.5749362672749294E-2"/>
                  <c:y val="-1.97113888888888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617-4E00-82D5-379D8AB90B62}"/>
                </c:ext>
              </c:extLst>
            </c:dLbl>
            <c:dLbl>
              <c:idx val="10"/>
              <c:layout>
                <c:manualLayout>
                  <c:x val="-3.5749362672749356E-2"/>
                  <c:y val="-2.32391666666666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617-4E00-82D5-379D8AB90B6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L"/>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C00000"/>
                </a:solidFill>
                <a:prstDash val="sysDot"/>
              </a:ln>
              <a:effectLst/>
            </c:spPr>
            <c:trendlineType val="movingAvg"/>
            <c:period val="3"/>
            <c:dispRSqr val="0"/>
            <c:dispEq val="0"/>
          </c:trendline>
          <c:cat>
            <c:numRef>
              <c:f>GGD!$C$68:$C$89</c:f>
              <c:numCache>
                <c:formatCode>m/d/yyyy</c:formatCode>
                <c:ptCount val="22"/>
                <c:pt idx="0">
                  <c:v>43895</c:v>
                </c:pt>
                <c:pt idx="1">
                  <c:v>43896</c:v>
                </c:pt>
                <c:pt idx="2">
                  <c:v>43897</c:v>
                </c:pt>
                <c:pt idx="3">
                  <c:v>43898</c:v>
                </c:pt>
                <c:pt idx="4">
                  <c:v>43899</c:v>
                </c:pt>
                <c:pt idx="5">
                  <c:v>43900</c:v>
                </c:pt>
                <c:pt idx="6">
                  <c:v>43901</c:v>
                </c:pt>
                <c:pt idx="7">
                  <c:v>43902</c:v>
                </c:pt>
                <c:pt idx="8">
                  <c:v>43903</c:v>
                </c:pt>
                <c:pt idx="9">
                  <c:v>43904</c:v>
                </c:pt>
                <c:pt idx="10">
                  <c:v>43905</c:v>
                </c:pt>
                <c:pt idx="11">
                  <c:v>43906</c:v>
                </c:pt>
                <c:pt idx="12">
                  <c:v>43907</c:v>
                </c:pt>
                <c:pt idx="13">
                  <c:v>43908</c:v>
                </c:pt>
                <c:pt idx="14">
                  <c:v>43909</c:v>
                </c:pt>
                <c:pt idx="15">
                  <c:v>43910</c:v>
                </c:pt>
                <c:pt idx="16">
                  <c:v>43911</c:v>
                </c:pt>
                <c:pt idx="17">
                  <c:v>43912</c:v>
                </c:pt>
                <c:pt idx="18">
                  <c:v>43913</c:v>
                </c:pt>
                <c:pt idx="19">
                  <c:v>43914</c:v>
                </c:pt>
                <c:pt idx="20">
                  <c:v>43915</c:v>
                </c:pt>
                <c:pt idx="21">
                  <c:v>43916</c:v>
                </c:pt>
              </c:numCache>
            </c:numRef>
          </c:cat>
          <c:val>
            <c:numRef>
              <c:f>GGD!$H$69:$H$89</c:f>
              <c:numCache>
                <c:formatCode>0%</c:formatCode>
                <c:ptCount val="21"/>
                <c:pt idx="0">
                  <c:v>0.56097560975609762</c:v>
                </c:pt>
                <c:pt idx="1">
                  <c:v>0.46875</c:v>
                </c:pt>
                <c:pt idx="2">
                  <c:v>0.40957446808510634</c:v>
                </c:pt>
                <c:pt idx="3">
                  <c:v>0.21132075471698109</c:v>
                </c:pt>
                <c:pt idx="4">
                  <c:v>0.19003115264797499</c:v>
                </c:pt>
                <c:pt idx="5">
                  <c:v>0.31675392670157065</c:v>
                </c:pt>
                <c:pt idx="6">
                  <c:v>0.22067594433399607</c:v>
                </c:pt>
                <c:pt idx="7">
                  <c:v>0.30944625407166115</c:v>
                </c:pt>
                <c:pt idx="8">
                  <c:v>0.19278606965174139</c:v>
                </c:pt>
                <c:pt idx="9">
                  <c:v>0.1835245046923879</c:v>
                </c:pt>
                <c:pt idx="10">
                  <c:v>0.24493392070484576</c:v>
                </c:pt>
                <c:pt idx="11">
                  <c:v>0.20665251238499649</c:v>
                </c:pt>
                <c:pt idx="12">
                  <c:v>0.20293255131964805</c:v>
                </c:pt>
                <c:pt idx="13">
                  <c:v>0.19941491955143831</c:v>
                </c:pt>
                <c:pt idx="14">
                  <c:v>0.21707317073170729</c:v>
                </c:pt>
                <c:pt idx="15">
                  <c:v>0.21275885103540415</c:v>
                </c:pt>
                <c:pt idx="16">
                  <c:v>0.15780776645552197</c:v>
                </c:pt>
                <c:pt idx="17">
                  <c:v>0.12963843958135102</c:v>
                </c:pt>
                <c:pt idx="18">
                  <c:v>0.17077279427247838</c:v>
                </c:pt>
                <c:pt idx="19">
                  <c:v>0.15323741007194247</c:v>
                </c:pt>
                <c:pt idx="20">
                  <c:v>0.15892077354959455</c:v>
                </c:pt>
              </c:numCache>
            </c:numRef>
          </c:val>
          <c:smooth val="1"/>
          <c:extLst>
            <c:ext xmlns:c16="http://schemas.microsoft.com/office/drawing/2014/chart" uri="{C3380CC4-5D6E-409C-BE32-E72D297353CC}">
              <c16:uniqueId val="{00000005-6617-4E00-82D5-379D8AB90B62}"/>
            </c:ext>
          </c:extLst>
        </c:ser>
        <c:dLbls>
          <c:showLegendKey val="0"/>
          <c:showVal val="0"/>
          <c:showCatName val="0"/>
          <c:showSerName val="0"/>
          <c:showPercent val="0"/>
          <c:showBubbleSize val="0"/>
        </c:dLbls>
        <c:marker val="1"/>
        <c:smooth val="0"/>
        <c:axId val="596612160"/>
        <c:axId val="596613144"/>
      </c:lineChart>
      <c:lineChart>
        <c:grouping val="standard"/>
        <c:varyColors val="0"/>
        <c:ser>
          <c:idx val="0"/>
          <c:order val="1"/>
          <c:tx>
            <c:strRef>
              <c:f>GGD!$E$60</c:f>
              <c:strCache>
                <c:ptCount val="1"/>
                <c:pt idx="0">
                  <c:v>Change in the growth</c:v>
                </c:pt>
              </c:strCache>
            </c:strRef>
          </c:tx>
          <c:spPr>
            <a:ln w="28575" cap="rnd">
              <a:solidFill>
                <a:schemeClr val="accent1">
                  <a:lumMod val="60000"/>
                  <a:lumOff val="40000"/>
                </a:schemeClr>
              </a:solidFill>
              <a:round/>
            </a:ln>
            <a:effectLst/>
          </c:spPr>
          <c:marker>
            <c:symbol val="square"/>
            <c:size val="8"/>
            <c:spPr>
              <a:solidFill>
                <a:schemeClr val="accent1">
                  <a:lumMod val="60000"/>
                  <a:lumOff val="40000"/>
                </a:schemeClr>
              </a:solidFill>
              <a:ln w="9525">
                <a:solidFill>
                  <a:schemeClr val="accent1">
                    <a:lumMod val="60000"/>
                    <a:lumOff val="40000"/>
                  </a:schemeClr>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6-6617-4E00-82D5-379D8AB90B62}"/>
                </c:ext>
              </c:extLst>
            </c:dLbl>
            <c:dLbl>
              <c:idx val="3"/>
              <c:layout>
                <c:manualLayout>
                  <c:x val="-1.5642642611648381E-3"/>
                  <c:y val="1.30483333333333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617-4E00-82D5-379D8AB90B62}"/>
                </c:ext>
              </c:extLst>
            </c:dLbl>
            <c:dLbl>
              <c:idx val="4"/>
              <c:layout>
                <c:manualLayout>
                  <c:x val="-5.749080562981012E-2"/>
                  <c:y val="-2.5757222222222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617-4E00-82D5-379D8AB90B62}"/>
                </c:ext>
              </c:extLst>
            </c:dLbl>
            <c:dLbl>
              <c:idx val="6"/>
              <c:layout>
                <c:manualLayout>
                  <c:x val="-3.3022943781027776E-2"/>
                  <c:y val="1.65761111111111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617-4E00-82D5-379D8AB90B62}"/>
                </c:ext>
              </c:extLst>
            </c:dLbl>
            <c:dLbl>
              <c:idx val="8"/>
              <c:layout>
                <c:manualLayout>
                  <c:x val="-3.3022943781027776E-2"/>
                  <c:y val="2.36316666666666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617-4E00-82D5-379D8AB90B62}"/>
                </c:ext>
              </c:extLst>
            </c:dLbl>
            <c:dLbl>
              <c:idx val="9"/>
              <c:layout>
                <c:manualLayout>
                  <c:x val="-4.8752283540959243E-2"/>
                  <c:y val="-3.10488888888889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617-4E00-82D5-379D8AB90B62}"/>
                </c:ext>
              </c:extLst>
            </c:dLbl>
            <c:dLbl>
              <c:idx val="11"/>
              <c:layout>
                <c:manualLayout>
                  <c:x val="-2.2536717274406794E-2"/>
                  <c:y val="-2.75211111111111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617-4E00-82D5-379D8AB90B6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N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60000"/>
                    <a:lumOff val="40000"/>
                  </a:schemeClr>
                </a:solidFill>
                <a:prstDash val="sysDot"/>
              </a:ln>
              <a:effectLst/>
            </c:spPr>
            <c:trendlineType val="movingAvg"/>
            <c:period val="3"/>
            <c:dispRSqr val="0"/>
            <c:dispEq val="0"/>
          </c:trendline>
          <c:cat>
            <c:numRef>
              <c:f>GGD!$C$69:$C$89</c:f>
              <c:numCache>
                <c:formatCode>m/d/yyyy</c:formatCode>
                <c:ptCount val="21"/>
                <c:pt idx="0">
                  <c:v>43896</c:v>
                </c:pt>
                <c:pt idx="1">
                  <c:v>43897</c:v>
                </c:pt>
                <c:pt idx="2">
                  <c:v>43898</c:v>
                </c:pt>
                <c:pt idx="3">
                  <c:v>43899</c:v>
                </c:pt>
                <c:pt idx="4">
                  <c:v>43900</c:v>
                </c:pt>
                <c:pt idx="5">
                  <c:v>43901</c:v>
                </c:pt>
                <c:pt idx="6">
                  <c:v>43902</c:v>
                </c:pt>
                <c:pt idx="7">
                  <c:v>43903</c:v>
                </c:pt>
                <c:pt idx="8">
                  <c:v>43904</c:v>
                </c:pt>
                <c:pt idx="9">
                  <c:v>43905</c:v>
                </c:pt>
                <c:pt idx="10">
                  <c:v>43906</c:v>
                </c:pt>
                <c:pt idx="11">
                  <c:v>43907</c:v>
                </c:pt>
                <c:pt idx="12">
                  <c:v>43908</c:v>
                </c:pt>
                <c:pt idx="13">
                  <c:v>43909</c:v>
                </c:pt>
                <c:pt idx="14">
                  <c:v>43910</c:v>
                </c:pt>
                <c:pt idx="15">
                  <c:v>43911</c:v>
                </c:pt>
                <c:pt idx="16">
                  <c:v>43912</c:v>
                </c:pt>
                <c:pt idx="17">
                  <c:v>43913</c:v>
                </c:pt>
                <c:pt idx="18">
                  <c:v>43914</c:v>
                </c:pt>
                <c:pt idx="19">
                  <c:v>43915</c:v>
                </c:pt>
                <c:pt idx="20">
                  <c:v>43916</c:v>
                </c:pt>
              </c:numCache>
            </c:numRef>
          </c:cat>
          <c:val>
            <c:numRef>
              <c:f>GGD!$E$69:$E$89</c:f>
              <c:numCache>
                <c:formatCode>0.00</c:formatCode>
                <c:ptCount val="21"/>
                <c:pt idx="0">
                  <c:v>1.0454545454545454</c:v>
                </c:pt>
                <c:pt idx="1">
                  <c:v>1.3043478260869565</c:v>
                </c:pt>
                <c:pt idx="2">
                  <c:v>1.2833333333333334</c:v>
                </c:pt>
                <c:pt idx="3">
                  <c:v>0.72727272727272729</c:v>
                </c:pt>
                <c:pt idx="4">
                  <c:v>1.0892857142857142</c:v>
                </c:pt>
                <c:pt idx="5">
                  <c:v>1.9836065573770492</c:v>
                </c:pt>
                <c:pt idx="6">
                  <c:v>0.9173553719008265</c:v>
                </c:pt>
                <c:pt idx="7">
                  <c:v>1.7117117117117118</c:v>
                </c:pt>
                <c:pt idx="8">
                  <c:v>0.81578947368421051</c:v>
                </c:pt>
                <c:pt idx="9">
                  <c:v>1.1354838709677419</c:v>
                </c:pt>
                <c:pt idx="10">
                  <c:v>1.5795454545454546</c:v>
                </c:pt>
                <c:pt idx="11">
                  <c:v>1.0503597122302157</c:v>
                </c:pt>
                <c:pt idx="12">
                  <c:v>1.1849315068493151</c:v>
                </c:pt>
                <c:pt idx="13">
                  <c:v>1.1820809248554913</c:v>
                </c:pt>
                <c:pt idx="14">
                  <c:v>1.3056234718826405</c:v>
                </c:pt>
                <c:pt idx="15">
                  <c:v>1.1928838951310861</c:v>
                </c:pt>
                <c:pt idx="16">
                  <c:v>0.89952904238618525</c:v>
                </c:pt>
                <c:pt idx="17">
                  <c:v>0.9511343804537522</c:v>
                </c:pt>
                <c:pt idx="18">
                  <c:v>1.4880733944954128</c:v>
                </c:pt>
                <c:pt idx="19">
                  <c:v>1.0505548705302097</c:v>
                </c:pt>
                <c:pt idx="20">
                  <c:v>1.1960093896713615</c:v>
                </c:pt>
              </c:numCache>
            </c:numRef>
          </c:val>
          <c:smooth val="1"/>
          <c:extLst>
            <c:ext xmlns:c16="http://schemas.microsoft.com/office/drawing/2014/chart" uri="{C3380CC4-5D6E-409C-BE32-E72D297353CC}">
              <c16:uniqueId val="{0000000E-6617-4E00-82D5-379D8AB90B62}"/>
            </c:ext>
          </c:extLst>
        </c:ser>
        <c:dLbls>
          <c:showLegendKey val="0"/>
          <c:showVal val="0"/>
          <c:showCatName val="0"/>
          <c:showSerName val="0"/>
          <c:showPercent val="0"/>
          <c:showBubbleSize val="0"/>
        </c:dLbls>
        <c:marker val="1"/>
        <c:smooth val="0"/>
        <c:axId val="842288120"/>
        <c:axId val="842298944"/>
      </c:lineChart>
      <c:dateAx>
        <c:axId val="596612160"/>
        <c:scaling>
          <c:orientation val="minMax"/>
        </c:scaling>
        <c:delete val="0"/>
        <c:axPos val="b"/>
        <c:numFmt formatCode="d/m;@" sourceLinked="0"/>
        <c:majorTickMark val="out"/>
        <c:minorTickMark val="none"/>
        <c:tickLblPos val="nextTo"/>
        <c:spPr>
          <a:solidFill>
            <a:schemeClr val="bg1">
              <a:lumMod val="95000"/>
            </a:schemeClr>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613144"/>
        <c:crosses val="autoZero"/>
        <c:auto val="1"/>
        <c:lblOffset val="100"/>
        <c:baseTimeUnit val="days"/>
        <c:majorUnit val="2"/>
        <c:majorTimeUnit val="days"/>
      </c:dateAx>
      <c:valAx>
        <c:axId val="596613144"/>
        <c:scaling>
          <c:orientation val="minMax"/>
          <c:max val="1"/>
        </c:scaling>
        <c:delete val="0"/>
        <c:axPos val="l"/>
        <c:majorGridlines>
          <c:spPr>
            <a:ln w="9525" cap="flat" cmpd="sng" algn="ctr">
              <a:solidFill>
                <a:schemeClr val="tx1"/>
              </a:solidFill>
              <a:round/>
            </a:ln>
            <a:effectLst/>
          </c:spPr>
        </c:majorGridlines>
        <c:minorGridlines>
          <c:spPr>
            <a:ln w="9525" cap="flat" cmpd="sng" algn="ctr">
              <a:solidFill>
                <a:schemeClr val="bg2">
                  <a:lumMod val="90000"/>
                </a:schemeClr>
              </a:solidFill>
              <a:round/>
            </a:ln>
            <a:effectLst/>
          </c:spPr>
        </c:min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NL"/>
          </a:p>
        </c:txPr>
        <c:crossAx val="596612160"/>
        <c:crosses val="autoZero"/>
        <c:crossBetween val="midCat"/>
        <c:majorUnit val="0.5"/>
      </c:valAx>
      <c:valAx>
        <c:axId val="842298944"/>
        <c:scaling>
          <c:orientation val="minMax"/>
          <c:max val="2"/>
        </c:scaling>
        <c:delete val="0"/>
        <c:axPos val="r"/>
        <c:numFmt formatCode="0.0" sourceLinked="0"/>
        <c:majorTickMark val="out"/>
        <c:minorTickMark val="none"/>
        <c:tickLblPos val="nextTo"/>
        <c:spPr>
          <a:noFill/>
          <a:ln>
            <a:solidFill>
              <a:schemeClr val="bg2"/>
            </a:solidFill>
          </a:ln>
          <a:effectLst/>
        </c:spPr>
        <c:txPr>
          <a:bodyPr rot="-6000000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NL"/>
          </a:p>
        </c:txPr>
        <c:crossAx val="842288120"/>
        <c:crosses val="max"/>
        <c:crossBetween val="between"/>
      </c:valAx>
      <c:dateAx>
        <c:axId val="842288120"/>
        <c:scaling>
          <c:orientation val="minMax"/>
        </c:scaling>
        <c:delete val="1"/>
        <c:axPos val="b"/>
        <c:numFmt formatCode="m/d/yyyy" sourceLinked="1"/>
        <c:majorTickMark val="out"/>
        <c:minorTickMark val="none"/>
        <c:tickLblPos val="nextTo"/>
        <c:crossAx val="842298944"/>
        <c:crosses val="autoZero"/>
        <c:auto val="1"/>
        <c:lblOffset val="100"/>
        <c:baseTimeUnit val="days"/>
      </c:dateAx>
      <c:spPr>
        <a:solidFill>
          <a:schemeClr val="bg1">
            <a:lumMod val="95000"/>
          </a:schemeClr>
        </a:solidFill>
        <a:ln>
          <a:solidFill>
            <a:schemeClr val="bg2"/>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3"/>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800" b="1" i="0" u="none" kern="1200" spc="100" baseline="0">
                <a:ln>
                  <a:noFill/>
                </a:ln>
                <a:solidFill>
                  <a:srgbClr val="000000"/>
                </a:solidFill>
                <a:effectLst/>
              </a:rPr>
              <a:t>@YorickB</a:t>
            </a:r>
            <a:r>
              <a:rPr lang="nl-NL" sz="1400" b="1" i="0" u="none" kern="1200" spc="100" baseline="0">
                <a:ln>
                  <a:noFill/>
                </a:ln>
                <a:solidFill>
                  <a:srgbClr val="000000"/>
                </a:solidFill>
                <a:effectLst/>
              </a:rPr>
              <a:t>          </a:t>
            </a:r>
            <a:r>
              <a:rPr lang="nl-NL" sz="1400" b="1" i="0" u="sng" kern="1200" spc="100" baseline="0">
                <a:ln>
                  <a:noFill/>
                </a:ln>
                <a:solidFill>
                  <a:srgbClr val="000000"/>
                </a:solidFill>
                <a:effectLst/>
              </a:rPr>
              <a:t>Total COVID-19 deaths in The Netherlands per day</a:t>
            </a:r>
            <a:endParaRPr lang="en-NL">
              <a:effectLst/>
            </a:endParaRPr>
          </a:p>
          <a:p>
            <a:pPr>
              <a:defRPr/>
            </a:pPr>
            <a:r>
              <a:rPr lang="nl-NL" sz="900" b="1" i="0" kern="1200" spc="100" baseline="0">
                <a:ln>
                  <a:noFill/>
                </a:ln>
                <a:solidFill>
                  <a:srgbClr val="404040"/>
                </a:solidFill>
                <a:effectLst/>
              </a:rPr>
              <a:t>                                                          *source: RIVM, March 26th, 2020</a:t>
            </a:r>
            <a:endParaRPr lang="en-NL">
              <a:effectLst/>
            </a:endParaRPr>
          </a:p>
        </c:rich>
      </c:tx>
      <c:layout>
        <c:manualLayout>
          <c:xMode val="edge"/>
          <c:yMode val="edge"/>
          <c:x val="6.7669999999999994E-2"/>
          <c:y val="2.144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0"/>
          <c:tx>
            <c:strRef>
              <c:f>GGD!$E$3</c:f>
              <c:strCache>
                <c:ptCount val="1"/>
                <c:pt idx="0">
                  <c:v>Deaths</c:v>
                </c:pt>
              </c:strCache>
            </c:strRef>
          </c:tx>
          <c:spPr>
            <a:solidFill>
              <a:srgbClr val="FF0000">
                <a:alpha val="81000"/>
              </a:srgbClr>
            </a:solidFill>
            <a:ln>
              <a:noFill/>
            </a:ln>
            <a:effectLst>
              <a:outerShdw blurRad="50800" dist="38100" dir="5400000" algn="t" rotWithShape="0">
                <a:prstClr val="black">
                  <a:alpha val="70000"/>
                </a:prstClr>
              </a:outerShdw>
            </a:effectLst>
          </c:spPr>
          <c:invertIfNegative val="0"/>
          <c:dLbls>
            <c:dLbl>
              <c:idx val="19"/>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NL"/>
                </a:p>
              </c:txPr>
              <c:showLegendKey val="0"/>
              <c:showVal val="1"/>
              <c:showCatName val="0"/>
              <c:showSerName val="0"/>
              <c:showPercent val="0"/>
              <c:showBubbleSize val="0"/>
              <c:extLst>
                <c:ext xmlns:c16="http://schemas.microsoft.com/office/drawing/2014/chart" uri="{C3380CC4-5D6E-409C-BE32-E72D297353CC}">
                  <c16:uniqueId val="{00000000-E890-405C-A484-36FF5933B2B8}"/>
                </c:ext>
              </c:extLst>
            </c:dLbl>
            <c:dLbl>
              <c:idx val="20"/>
              <c:spPr>
                <a:noFill/>
                <a:ln>
                  <a:noFill/>
                </a:ln>
                <a:effectLst/>
              </c:spPr>
              <c:txPr>
                <a:bodyPr rot="0" spcFirstLastPara="1" vertOverflow="ellipsis" vert="horz" wrap="square" lIns="38100" tIns="19050" rIns="38100" bIns="19050" anchor="ctr" anchorCtr="1">
                  <a:spAutoFit/>
                </a:bodyPr>
                <a:lstStyle/>
                <a:p>
                  <a:pPr>
                    <a:defRPr sz="2000" b="1" i="0" u="sng" strike="noStrike" kern="1200" baseline="0">
                      <a:solidFill>
                        <a:srgbClr val="C00000"/>
                      </a:solidFill>
                      <a:latin typeface="+mn-lt"/>
                      <a:ea typeface="+mn-ea"/>
                      <a:cs typeface="+mn-cs"/>
                    </a:defRPr>
                  </a:pPr>
                  <a:endParaRPr lang="en-NL"/>
                </a:p>
              </c:txPr>
              <c:showLegendKey val="0"/>
              <c:showVal val="1"/>
              <c:showCatName val="0"/>
              <c:showSerName val="0"/>
              <c:showPercent val="0"/>
              <c:showBubbleSize val="0"/>
              <c:extLst>
                <c:ext xmlns:c16="http://schemas.microsoft.com/office/drawing/2014/chart" uri="{C3380CC4-5D6E-409C-BE32-E72D297353CC}">
                  <c16:uniqueId val="{00000001-E890-405C-A484-36FF5933B2B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GGD!$C$6:$C$34</c15:sqref>
                  </c15:fullRef>
                </c:ext>
              </c:extLst>
              <c:f>GGD!$C$14:$C$34</c:f>
              <c:numCache>
                <c:formatCode>m/d/yyyy</c:formatCode>
                <c:ptCount val="21"/>
                <c:pt idx="0">
                  <c:v>43896</c:v>
                </c:pt>
                <c:pt idx="1">
                  <c:v>43897</c:v>
                </c:pt>
                <c:pt idx="2">
                  <c:v>43898</c:v>
                </c:pt>
                <c:pt idx="3">
                  <c:v>43899</c:v>
                </c:pt>
                <c:pt idx="4">
                  <c:v>43900</c:v>
                </c:pt>
                <c:pt idx="5">
                  <c:v>43901</c:v>
                </c:pt>
                <c:pt idx="6">
                  <c:v>43902</c:v>
                </c:pt>
                <c:pt idx="7">
                  <c:v>43903</c:v>
                </c:pt>
                <c:pt idx="8">
                  <c:v>43904</c:v>
                </c:pt>
                <c:pt idx="9">
                  <c:v>43905</c:v>
                </c:pt>
                <c:pt idx="10">
                  <c:v>43906</c:v>
                </c:pt>
                <c:pt idx="11">
                  <c:v>43907</c:v>
                </c:pt>
                <c:pt idx="12">
                  <c:v>43908</c:v>
                </c:pt>
                <c:pt idx="13">
                  <c:v>43909</c:v>
                </c:pt>
                <c:pt idx="14">
                  <c:v>43910</c:v>
                </c:pt>
                <c:pt idx="15">
                  <c:v>43911</c:v>
                </c:pt>
                <c:pt idx="16">
                  <c:v>43912</c:v>
                </c:pt>
                <c:pt idx="17">
                  <c:v>43913</c:v>
                </c:pt>
                <c:pt idx="18">
                  <c:v>43914</c:v>
                </c:pt>
                <c:pt idx="19">
                  <c:v>43915</c:v>
                </c:pt>
                <c:pt idx="20">
                  <c:v>43916</c:v>
                </c:pt>
              </c:numCache>
            </c:numRef>
          </c:cat>
          <c:val>
            <c:numRef>
              <c:extLst>
                <c:ext xmlns:c15="http://schemas.microsoft.com/office/drawing/2012/chart" uri="{02D57815-91ED-43cb-92C2-25804820EDAC}">
                  <c15:fullRef>
                    <c15:sqref>GGD!$E$4:$E$32</c15:sqref>
                  </c15:fullRef>
                </c:ext>
              </c:extLst>
              <c:f>GGD!$E$12:$E$32</c:f>
              <c:numCache>
                <c:formatCode>General</c:formatCode>
                <c:ptCount val="21"/>
                <c:pt idx="0">
                  <c:v>1</c:v>
                </c:pt>
                <c:pt idx="1" formatCode="0">
                  <c:v>1</c:v>
                </c:pt>
                <c:pt idx="2" formatCode="0">
                  <c:v>3</c:v>
                </c:pt>
                <c:pt idx="3" formatCode="0">
                  <c:v>3</c:v>
                </c:pt>
                <c:pt idx="4" formatCode="0">
                  <c:v>4</c:v>
                </c:pt>
                <c:pt idx="5" formatCode="0">
                  <c:v>5</c:v>
                </c:pt>
                <c:pt idx="6" formatCode="0">
                  <c:v>5</c:v>
                </c:pt>
                <c:pt idx="7" formatCode="0">
                  <c:v>10</c:v>
                </c:pt>
                <c:pt idx="8" formatCode="0">
                  <c:v>12</c:v>
                </c:pt>
                <c:pt idx="9" formatCode="0">
                  <c:v>20</c:v>
                </c:pt>
                <c:pt idx="10" formatCode="0">
                  <c:v>24</c:v>
                </c:pt>
                <c:pt idx="11" formatCode="0">
                  <c:v>43</c:v>
                </c:pt>
                <c:pt idx="12" formatCode="0">
                  <c:v>58</c:v>
                </c:pt>
                <c:pt idx="13" formatCode="0">
                  <c:v>76</c:v>
                </c:pt>
                <c:pt idx="14" formatCode="0">
                  <c:v>106</c:v>
                </c:pt>
                <c:pt idx="15" formatCode="0">
                  <c:v>136</c:v>
                </c:pt>
                <c:pt idx="16" formatCode="0">
                  <c:v>179</c:v>
                </c:pt>
                <c:pt idx="17" formatCode="0">
                  <c:v>213</c:v>
                </c:pt>
                <c:pt idx="18" formatCode="0">
                  <c:v>276</c:v>
                </c:pt>
                <c:pt idx="19" formatCode="0">
                  <c:v>356</c:v>
                </c:pt>
                <c:pt idx="20" formatCode="0">
                  <c:v>434</c:v>
                </c:pt>
              </c:numCache>
            </c:numRef>
          </c:val>
          <c:extLst>
            <c:ext xmlns:c15="http://schemas.microsoft.com/office/drawing/2012/chart" uri="{02D57815-91ED-43cb-92C2-25804820EDAC}">
              <c15:categoryFilterExceptions>
                <c15:categoryFilterException>
                  <c15:sqref>GGD!$E$4</c15:sqref>
                  <c15:dLbl>
                    <c:idx val="-1"/>
                    <c:delete val="1"/>
                    <c:extLst>
                      <c:ext uri="{CE6537A1-D6FC-4f65-9D91-7224C49458BB}"/>
                      <c:ext xmlns:c16="http://schemas.microsoft.com/office/drawing/2014/chart" uri="{C3380CC4-5D6E-409C-BE32-E72D297353CC}">
                        <c16:uniqueId val="{00000000-8BD3-4819-B506-45D24908C368}"/>
                      </c:ext>
                    </c:extLst>
                  </c15:dLbl>
                </c15:categoryFilterException>
                <c15:categoryFilterException>
                  <c15:sqref>GGD!$E$5</c15:sqref>
                  <c15:dLbl>
                    <c:idx val="-1"/>
                    <c:delete val="1"/>
                    <c:extLst>
                      <c:ext uri="{CE6537A1-D6FC-4f65-9D91-7224C49458BB}"/>
                      <c:ext xmlns:c16="http://schemas.microsoft.com/office/drawing/2014/chart" uri="{C3380CC4-5D6E-409C-BE32-E72D297353CC}">
                        <c16:uniqueId val="{00000001-8BD3-4819-B506-45D24908C368}"/>
                      </c:ext>
                    </c:extLst>
                  </c15:dLbl>
                </c15:categoryFilterException>
                <c15:categoryFilterException>
                  <c15:sqref>GGD!$E$6</c15:sqref>
                  <c15:dLbl>
                    <c:idx val="-1"/>
                    <c:delete val="1"/>
                    <c:extLst>
                      <c:ext uri="{CE6537A1-D6FC-4f65-9D91-7224C49458BB}"/>
                      <c:ext xmlns:c16="http://schemas.microsoft.com/office/drawing/2014/chart" uri="{C3380CC4-5D6E-409C-BE32-E72D297353CC}">
                        <c16:uniqueId val="{00000002-8BD3-4819-B506-45D24908C368}"/>
                      </c:ext>
                    </c:extLst>
                  </c15:dLbl>
                </c15:categoryFilterException>
                <c15:categoryFilterException>
                  <c15:sqref>GGD!$E$7</c15:sqref>
                  <c15:dLbl>
                    <c:idx val="-1"/>
                    <c:delete val="1"/>
                    <c:extLst>
                      <c:ext uri="{CE6537A1-D6FC-4f65-9D91-7224C49458BB}"/>
                      <c:ext xmlns:c16="http://schemas.microsoft.com/office/drawing/2014/chart" uri="{C3380CC4-5D6E-409C-BE32-E72D297353CC}">
                        <c16:uniqueId val="{00000003-8BD3-4819-B506-45D24908C368}"/>
                      </c:ext>
                    </c:extLst>
                  </c15:dLbl>
                </c15:categoryFilterException>
                <c15:categoryFilterException>
                  <c15:sqref>GGD!$E$8</c15:sqref>
                  <c15:dLbl>
                    <c:idx val="-1"/>
                    <c:delete val="1"/>
                    <c:extLst>
                      <c:ext uri="{CE6537A1-D6FC-4f65-9D91-7224C49458BB}"/>
                      <c:ext xmlns:c16="http://schemas.microsoft.com/office/drawing/2014/chart" uri="{C3380CC4-5D6E-409C-BE32-E72D297353CC}">
                        <c16:uniqueId val="{00000004-8BD3-4819-B506-45D24908C368}"/>
                      </c:ext>
                    </c:extLst>
                  </c15:dLbl>
                </c15:categoryFilterException>
                <c15:categoryFilterException>
                  <c15:sqref>GGD!$E$9</c15:sqref>
                  <c15:dLbl>
                    <c:idx val="-1"/>
                    <c:delete val="1"/>
                    <c:extLst>
                      <c:ext uri="{CE6537A1-D6FC-4f65-9D91-7224C49458BB}"/>
                      <c:ext xmlns:c16="http://schemas.microsoft.com/office/drawing/2014/chart" uri="{C3380CC4-5D6E-409C-BE32-E72D297353CC}">
                        <c16:uniqueId val="{00000005-8BD3-4819-B506-45D24908C368}"/>
                      </c:ext>
                    </c:extLst>
                  </c15:dLbl>
                </c15:categoryFilterException>
                <c15:categoryFilterException>
                  <c15:sqref>GGD!$E$10</c15:sqref>
                  <c15:dLbl>
                    <c:idx val="-1"/>
                    <c:delete val="1"/>
                    <c:extLst>
                      <c:ext uri="{CE6537A1-D6FC-4f65-9D91-7224C49458BB}"/>
                      <c:ext xmlns:c16="http://schemas.microsoft.com/office/drawing/2014/chart" uri="{C3380CC4-5D6E-409C-BE32-E72D297353CC}">
                        <c16:uniqueId val="{00000006-8BD3-4819-B506-45D24908C368}"/>
                      </c:ext>
                    </c:extLst>
                  </c15:dLbl>
                </c15:categoryFilterException>
                <c15:categoryFilterException>
                  <c15:sqref>GGD!$E$11</c15:sqref>
                  <c15:dLbl>
                    <c:idx val="-1"/>
                    <c:delete val="1"/>
                    <c:extLst>
                      <c:ext uri="{CE6537A1-D6FC-4f65-9D91-7224C49458BB}"/>
                      <c:ext xmlns:c16="http://schemas.microsoft.com/office/drawing/2014/chart" uri="{C3380CC4-5D6E-409C-BE32-E72D297353CC}">
                        <c16:uniqueId val="{00000007-8BD3-4819-B506-45D24908C368}"/>
                      </c:ext>
                    </c:extLst>
                  </c15:dLbl>
                </c15:categoryFilterException>
              </c15:categoryFilterExceptions>
            </c:ext>
            <c:ext xmlns:c16="http://schemas.microsoft.com/office/drawing/2014/chart" uri="{C3380CC4-5D6E-409C-BE32-E72D297353CC}">
              <c16:uniqueId val="{00000002-E890-405C-A484-36FF5933B2B8}"/>
            </c:ext>
          </c:extLst>
        </c:ser>
        <c:dLbls>
          <c:showLegendKey val="0"/>
          <c:showVal val="0"/>
          <c:showCatName val="0"/>
          <c:showSerName val="0"/>
          <c:showPercent val="0"/>
          <c:showBubbleSize val="0"/>
        </c:dLbls>
        <c:gapWidth val="40"/>
        <c:axId val="596545392"/>
        <c:axId val="596544408"/>
      </c:barChart>
      <c:lineChart>
        <c:grouping val="standard"/>
        <c:varyColors val="0"/>
        <c:ser>
          <c:idx val="1"/>
          <c:order val="1"/>
          <c:tx>
            <c:strRef>
              <c:f>GGD!$D$3</c:f>
              <c:strCache>
                <c:ptCount val="1"/>
                <c:pt idx="0">
                  <c:v>new death</c:v>
                </c:pt>
              </c:strCache>
            </c:strRef>
          </c:tx>
          <c:spPr>
            <a:ln w="25400" cap="rnd">
              <a:noFill/>
              <a:round/>
            </a:ln>
            <a:effectLst/>
          </c:spPr>
          <c:marker>
            <c:symbol val="none"/>
          </c:marker>
          <c:cat>
            <c:strLit>
              <c:ptCount val="21"/>
              <c:pt idx="0">
                <c:v>06/03/2020</c:v>
              </c:pt>
              <c:pt idx="1">
                <c:v>07/03/2020</c:v>
              </c:pt>
              <c:pt idx="2">
                <c:v>08/03/2020</c:v>
              </c:pt>
              <c:pt idx="3">
                <c:v>09/03/2020</c:v>
              </c:pt>
              <c:pt idx="4">
                <c:v>10/03/2020</c:v>
              </c:pt>
              <c:pt idx="5">
                <c:v>11/03/2020</c:v>
              </c:pt>
              <c:pt idx="6">
                <c:v>12/03/2020</c:v>
              </c:pt>
              <c:pt idx="7">
                <c:v>13/03/2020</c:v>
              </c:pt>
              <c:pt idx="8">
                <c:v>14/03/2020</c:v>
              </c:pt>
              <c:pt idx="9">
                <c:v>15/03/2020</c:v>
              </c:pt>
              <c:pt idx="10">
                <c:v>16/03/2020</c:v>
              </c:pt>
              <c:pt idx="11">
                <c:v>17/03/2020</c:v>
              </c:pt>
              <c:pt idx="12">
                <c:v>18/03/2020</c:v>
              </c:pt>
              <c:pt idx="13">
                <c:v>19/03/2020</c:v>
              </c:pt>
              <c:pt idx="14">
                <c:v>20/03/2020</c:v>
              </c:pt>
              <c:pt idx="15">
                <c:v>21/03/2020</c:v>
              </c:pt>
              <c:pt idx="16">
                <c:v>22/03/2020</c:v>
              </c:pt>
              <c:pt idx="17">
                <c:v>23/03/2020</c:v>
              </c:pt>
              <c:pt idx="18">
                <c:v>24/03/2020</c:v>
              </c:pt>
              <c:pt idx="19">
                <c:v>25/03/2020</c:v>
              </c:pt>
              <c:pt idx="20">
                <c:v>26/03/2020</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GGD!$D$4:$D$30</c15:sqref>
                  </c15:fullRef>
                </c:ext>
              </c:extLst>
              <c:f>GGD!$D$12:$D$30</c:f>
              <c:numCache>
                <c:formatCode>0</c:formatCode>
                <c:ptCount val="19"/>
                <c:pt idx="0">
                  <c:v>1</c:v>
                </c:pt>
                <c:pt idx="1">
                  <c:v>0</c:v>
                </c:pt>
                <c:pt idx="2">
                  <c:v>2</c:v>
                </c:pt>
                <c:pt idx="3">
                  <c:v>0</c:v>
                </c:pt>
                <c:pt idx="4">
                  <c:v>1</c:v>
                </c:pt>
                <c:pt idx="5">
                  <c:v>1</c:v>
                </c:pt>
                <c:pt idx="6">
                  <c:v>0</c:v>
                </c:pt>
                <c:pt idx="7">
                  <c:v>5</c:v>
                </c:pt>
                <c:pt idx="8">
                  <c:v>2</c:v>
                </c:pt>
                <c:pt idx="9">
                  <c:v>8</c:v>
                </c:pt>
                <c:pt idx="10">
                  <c:v>4</c:v>
                </c:pt>
                <c:pt idx="11">
                  <c:v>19</c:v>
                </c:pt>
                <c:pt idx="12">
                  <c:v>15</c:v>
                </c:pt>
                <c:pt idx="13">
                  <c:v>18</c:v>
                </c:pt>
                <c:pt idx="14">
                  <c:v>30</c:v>
                </c:pt>
                <c:pt idx="15">
                  <c:v>30</c:v>
                </c:pt>
                <c:pt idx="16">
                  <c:v>43</c:v>
                </c:pt>
                <c:pt idx="17">
                  <c:v>34</c:v>
                </c:pt>
                <c:pt idx="18">
                  <c:v>63</c:v>
                </c:pt>
              </c:numCache>
            </c:numRef>
          </c:val>
          <c:smooth val="0"/>
          <c:extLst>
            <c:ext xmlns:c16="http://schemas.microsoft.com/office/drawing/2014/chart" uri="{C3380CC4-5D6E-409C-BE32-E72D297353CC}">
              <c16:uniqueId val="{00000003-E890-405C-A484-36FF5933B2B8}"/>
            </c:ext>
          </c:extLst>
        </c:ser>
        <c:dLbls>
          <c:showLegendKey val="0"/>
          <c:showVal val="0"/>
          <c:showCatName val="0"/>
          <c:showSerName val="0"/>
          <c:showPercent val="0"/>
          <c:showBubbleSize val="0"/>
        </c:dLbls>
        <c:marker val="1"/>
        <c:smooth val="0"/>
        <c:axId val="596545392"/>
        <c:axId val="596544408"/>
      </c:lineChart>
      <c:dateAx>
        <c:axId val="596545392"/>
        <c:scaling>
          <c:orientation val="minMax"/>
        </c:scaling>
        <c:delete val="0"/>
        <c:axPos val="b"/>
        <c:numFmt formatCode="d/m;@"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2"/>
        <c:majorTimeUnit val="days"/>
      </c:dateAx>
      <c:valAx>
        <c:axId val="596544408"/>
        <c:scaling>
          <c:orientation val="minMax"/>
        </c:scaling>
        <c:delete val="1"/>
        <c:axPos val="l"/>
        <c:numFmt formatCode="General" sourceLinked="1"/>
        <c:majorTickMark val="out"/>
        <c:minorTickMark val="none"/>
        <c:tickLblPos val="nextTo"/>
        <c:crossAx val="5965453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800" b="1" i="0" u="none" kern="1200" spc="100" baseline="0">
                <a:ln>
                  <a:noFill/>
                </a:ln>
                <a:solidFill>
                  <a:srgbClr val="000000"/>
                </a:solidFill>
                <a:effectLst/>
              </a:rPr>
              <a:t>@YorickB</a:t>
            </a:r>
            <a:r>
              <a:rPr lang="nl-NL" sz="1400" b="1" i="0" u="none" kern="1200" spc="100" baseline="0">
                <a:ln>
                  <a:noFill/>
                </a:ln>
                <a:solidFill>
                  <a:srgbClr val="000000"/>
                </a:solidFill>
                <a:effectLst/>
              </a:rPr>
              <a:t>                             </a:t>
            </a:r>
            <a:r>
              <a:rPr lang="nl-NL" sz="1400" b="1" i="0" u="sng" kern="1200" spc="100" baseline="0">
                <a:ln>
                  <a:noFill/>
                </a:ln>
                <a:solidFill>
                  <a:srgbClr val="000000"/>
                </a:solidFill>
                <a:effectLst/>
              </a:rPr>
              <a:t>New COVID-19 cases in The Netherlands  - The "Curve"                 and 7 day avarge</a:t>
            </a:r>
            <a:endParaRPr lang="en-NL">
              <a:effectLst/>
            </a:endParaRPr>
          </a:p>
          <a:p>
            <a:pPr>
              <a:defRPr/>
            </a:pPr>
            <a:r>
              <a:rPr lang="nl-NL" sz="900" b="1" i="0" kern="1200" spc="100" baseline="0">
                <a:ln>
                  <a:noFill/>
                </a:ln>
                <a:solidFill>
                  <a:srgbClr val="404040"/>
                </a:solidFill>
                <a:effectLst/>
              </a:rPr>
              <a:t>                                                         *source: RIVM, March 23th, 2020</a:t>
            </a:r>
            <a:endParaRPr lang="en-NL">
              <a:effectLst/>
            </a:endParaRPr>
          </a:p>
        </c:rich>
      </c:tx>
      <c:layout>
        <c:manualLayout>
          <c:xMode val="edge"/>
          <c:yMode val="edge"/>
          <c:x val="2.5336666666666667E-2"/>
          <c:y val="2.49702777777777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3"/>
          <c:order val="0"/>
          <c:tx>
            <c:strRef>
              <c:f>GGD!$I$3</c:f>
              <c:strCache>
                <c:ptCount val="1"/>
                <c:pt idx="0">
                  <c:v>New Cases</c:v>
                </c:pt>
              </c:strCache>
            </c:strRef>
          </c:tx>
          <c:spPr>
            <a:solidFill>
              <a:srgbClr val="DA216B">
                <a:alpha val="26000"/>
              </a:srgbClr>
            </a:solidFill>
            <a:ln>
              <a:noFill/>
            </a:ln>
            <a:effectLst/>
          </c:spPr>
          <c:invertIfNegative val="0"/>
          <c:dPt>
            <c:idx val="13"/>
            <c:invertIfNegative val="0"/>
            <c:bubble3D val="0"/>
            <c:spPr>
              <a:solidFill>
                <a:srgbClr val="DA216B">
                  <a:alpha val="26000"/>
                </a:srgbClr>
              </a:solidFill>
              <a:ln>
                <a:noFill/>
              </a:ln>
              <a:effectLst/>
            </c:spPr>
            <c:extLst>
              <c:ext xmlns:c16="http://schemas.microsoft.com/office/drawing/2014/chart" uri="{C3380CC4-5D6E-409C-BE32-E72D297353CC}">
                <c16:uniqueId val="{00000001-E08B-4B79-8768-7A8D1781DC18}"/>
              </c:ext>
            </c:extLst>
          </c:dPt>
          <c:cat>
            <c:numRef>
              <c:f>GGD!$C$6:$C$28</c:f>
              <c:numCache>
                <c:formatCode>m/d/yyyy</c:formatCode>
                <c:ptCount val="23"/>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numCache>
            </c:numRef>
          </c:cat>
          <c:val>
            <c:numRef>
              <c:f>GGD!$I$6:$I$28</c:f>
              <c:numCache>
                <c:formatCode>General</c:formatCode>
                <c:ptCount val="23"/>
                <c:pt idx="0">
                  <c:v>1</c:v>
                </c:pt>
                <c:pt idx="1">
                  <c:v>1</c:v>
                </c:pt>
                <c:pt idx="2">
                  <c:v>4</c:v>
                </c:pt>
                <c:pt idx="3">
                  <c:v>3</c:v>
                </c:pt>
                <c:pt idx="4">
                  <c:v>8</c:v>
                </c:pt>
                <c:pt idx="5">
                  <c:v>6</c:v>
                </c:pt>
                <c:pt idx="6">
                  <c:v>15</c:v>
                </c:pt>
                <c:pt idx="7">
                  <c:v>44</c:v>
                </c:pt>
                <c:pt idx="8">
                  <c:v>46</c:v>
                </c:pt>
                <c:pt idx="9">
                  <c:v>60</c:v>
                </c:pt>
                <c:pt idx="10">
                  <c:v>77</c:v>
                </c:pt>
                <c:pt idx="11">
                  <c:v>56</c:v>
                </c:pt>
                <c:pt idx="12">
                  <c:v>61</c:v>
                </c:pt>
                <c:pt idx="13">
                  <c:v>121</c:v>
                </c:pt>
                <c:pt idx="14">
                  <c:v>111</c:v>
                </c:pt>
                <c:pt idx="15">
                  <c:v>190</c:v>
                </c:pt>
                <c:pt idx="16">
                  <c:v>155</c:v>
                </c:pt>
                <c:pt idx="17">
                  <c:v>176</c:v>
                </c:pt>
                <c:pt idx="18">
                  <c:v>278</c:v>
                </c:pt>
                <c:pt idx="19">
                  <c:v>292</c:v>
                </c:pt>
                <c:pt idx="20">
                  <c:v>346</c:v>
                </c:pt>
                <c:pt idx="21">
                  <c:v>409</c:v>
                </c:pt>
                <c:pt idx="22">
                  <c:v>534</c:v>
                </c:pt>
              </c:numCache>
            </c:numRef>
          </c:val>
          <c:extLst>
            <c:ext xmlns:c16="http://schemas.microsoft.com/office/drawing/2014/chart" uri="{C3380CC4-5D6E-409C-BE32-E72D297353CC}">
              <c16:uniqueId val="{00000002-E08B-4B79-8768-7A8D1781DC18}"/>
            </c:ext>
          </c:extLst>
        </c:ser>
        <c:dLbls>
          <c:showLegendKey val="0"/>
          <c:showVal val="0"/>
          <c:showCatName val="0"/>
          <c:showSerName val="0"/>
          <c:showPercent val="0"/>
          <c:showBubbleSize val="0"/>
        </c:dLbls>
        <c:gapWidth val="40"/>
        <c:axId val="596545392"/>
        <c:axId val="596544408"/>
      </c:barChart>
      <c:dateAx>
        <c:axId val="596545392"/>
        <c:scaling>
          <c:orientation val="minMax"/>
        </c:scaling>
        <c:delete val="0"/>
        <c:axPos val="b"/>
        <c:numFmt formatCode="d/m;@"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2"/>
      </c:dateAx>
      <c:valAx>
        <c:axId val="596544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190500" cap="flat" cmpd="sng" algn="ctr">
      <a:noFill/>
      <a:round/>
    </a:ln>
    <a:effectLst/>
  </c:spPr>
  <c:txPr>
    <a:bodyPr/>
    <a:lstStyle/>
    <a:p>
      <a:pPr>
        <a:defRPr/>
      </a:pPr>
      <a:endParaRPr lang="en-NL"/>
    </a:p>
  </c:txPr>
  <c:printSettings>
    <c:headerFooter/>
    <c:pageMargins b="0.75" l="0.7" r="0.7" t="0.75" header="0.3" footer="0.3"/>
    <c:pageSetup/>
  </c:printSettings>
  <c:userShapes r:id="rId3"/>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800" b="1" i="0" u="none" kern="1200" spc="100" baseline="0">
                <a:ln>
                  <a:noFill/>
                </a:ln>
                <a:solidFill>
                  <a:srgbClr val="000000"/>
                </a:solidFill>
                <a:effectLst/>
              </a:rPr>
              <a:t>@YorickB</a:t>
            </a:r>
            <a:r>
              <a:rPr lang="nl-NL" sz="1400" b="1" i="0" u="none" kern="1200" spc="100" baseline="0">
                <a:ln>
                  <a:noFill/>
                </a:ln>
                <a:solidFill>
                  <a:srgbClr val="000000"/>
                </a:solidFill>
                <a:effectLst/>
              </a:rPr>
              <a:t>          </a:t>
            </a:r>
            <a:r>
              <a:rPr lang="nl-NL" sz="1400" b="1" i="0" u="sng" kern="1200" spc="100" baseline="0">
                <a:ln>
                  <a:noFill/>
                </a:ln>
                <a:solidFill>
                  <a:srgbClr val="000000"/>
                </a:solidFill>
                <a:effectLst/>
              </a:rPr>
              <a:t>Total confirmed COVID-19 cases in The Netherlands</a:t>
            </a:r>
            <a:endParaRPr lang="en-NL">
              <a:effectLst/>
            </a:endParaRPr>
          </a:p>
          <a:p>
            <a:pPr>
              <a:defRPr/>
            </a:pPr>
            <a:r>
              <a:rPr lang="nl-NL" sz="900" b="1" i="0" kern="1200" spc="100" baseline="0">
                <a:ln>
                  <a:noFill/>
                </a:ln>
                <a:solidFill>
                  <a:srgbClr val="404040"/>
                </a:solidFill>
                <a:effectLst/>
              </a:rPr>
              <a:t>                                                          *source: RIVM, March 26th, 2020</a:t>
            </a:r>
            <a:endParaRPr lang="en-NL">
              <a:effectLst/>
            </a:endParaRPr>
          </a:p>
        </c:rich>
      </c:tx>
      <c:layout>
        <c:manualLayout>
          <c:xMode val="edge"/>
          <c:yMode val="edge"/>
          <c:x val="7.28828050678786E-2"/>
          <c:y val="2.144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1"/>
          <c:order val="0"/>
          <c:tx>
            <c:strRef>
              <c:f>GGD!$I$3</c:f>
              <c:strCache>
                <c:ptCount val="1"/>
                <c:pt idx="0">
                  <c:v>New Cases</c:v>
                </c:pt>
              </c:strCache>
            </c:strRef>
          </c:tx>
          <c:spPr>
            <a:solidFill>
              <a:srgbClr val="00B0F0"/>
            </a:solidFill>
            <a:ln>
              <a:noFill/>
            </a:ln>
            <a:effectLst/>
          </c:spPr>
          <c:invertIfNegative val="0"/>
          <c:cat>
            <c:numRef>
              <c:f>GGD!$B$2:$B$32</c:f>
              <c:numCache>
                <c:formatCode>General</c:formatCode>
                <c:ptCount val="31"/>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pt idx="25">
                  <c:v>24</c:v>
                </c:pt>
                <c:pt idx="26">
                  <c:v>25</c:v>
                </c:pt>
                <c:pt idx="27">
                  <c:v>26</c:v>
                </c:pt>
                <c:pt idx="28">
                  <c:v>27</c:v>
                </c:pt>
                <c:pt idx="29">
                  <c:v>28</c:v>
                </c:pt>
                <c:pt idx="30">
                  <c:v>29</c:v>
                </c:pt>
              </c:numCache>
            </c:numRef>
          </c:cat>
          <c:val>
            <c:numRef>
              <c:f>GGD!$I$4:$I$34</c:f>
              <c:numCache>
                <c:formatCode>General</c:formatCode>
                <c:ptCount val="31"/>
                <c:pt idx="2">
                  <c:v>1</c:v>
                </c:pt>
                <c:pt idx="3">
                  <c:v>1</c:v>
                </c:pt>
                <c:pt idx="4">
                  <c:v>4</c:v>
                </c:pt>
                <c:pt idx="5">
                  <c:v>3</c:v>
                </c:pt>
                <c:pt idx="6">
                  <c:v>8</c:v>
                </c:pt>
                <c:pt idx="7">
                  <c:v>6</c:v>
                </c:pt>
                <c:pt idx="8">
                  <c:v>15</c:v>
                </c:pt>
                <c:pt idx="9">
                  <c:v>44</c:v>
                </c:pt>
                <c:pt idx="10">
                  <c:v>46</c:v>
                </c:pt>
                <c:pt idx="11">
                  <c:v>60</c:v>
                </c:pt>
                <c:pt idx="12">
                  <c:v>77</c:v>
                </c:pt>
                <c:pt idx="13">
                  <c:v>56</c:v>
                </c:pt>
                <c:pt idx="14">
                  <c:v>61</c:v>
                </c:pt>
                <c:pt idx="15">
                  <c:v>121</c:v>
                </c:pt>
                <c:pt idx="16">
                  <c:v>111</c:v>
                </c:pt>
                <c:pt idx="17">
                  <c:v>190</c:v>
                </c:pt>
                <c:pt idx="18">
                  <c:v>155</c:v>
                </c:pt>
                <c:pt idx="19">
                  <c:v>176</c:v>
                </c:pt>
                <c:pt idx="20">
                  <c:v>278</c:v>
                </c:pt>
                <c:pt idx="21">
                  <c:v>292</c:v>
                </c:pt>
                <c:pt idx="22">
                  <c:v>346</c:v>
                </c:pt>
                <c:pt idx="23">
                  <c:v>409</c:v>
                </c:pt>
                <c:pt idx="24">
                  <c:v>534</c:v>
                </c:pt>
                <c:pt idx="25" formatCode="0">
                  <c:v>637</c:v>
                </c:pt>
                <c:pt idx="26" formatCode="0">
                  <c:v>573</c:v>
                </c:pt>
                <c:pt idx="27" formatCode="0">
                  <c:v>545</c:v>
                </c:pt>
                <c:pt idx="28">
                  <c:v>811</c:v>
                </c:pt>
                <c:pt idx="29">
                  <c:v>852</c:v>
                </c:pt>
                <c:pt idx="30">
                  <c:v>1019</c:v>
                </c:pt>
              </c:numCache>
            </c:numRef>
          </c:val>
          <c:extLst>
            <c:ext xmlns:c16="http://schemas.microsoft.com/office/drawing/2014/chart" uri="{C3380CC4-5D6E-409C-BE32-E72D297353CC}">
              <c16:uniqueId val="{00000008-2B9F-45BE-B0FB-FFBE280C7C58}"/>
            </c:ext>
          </c:extLst>
        </c:ser>
        <c:ser>
          <c:idx val="0"/>
          <c:order val="1"/>
          <c:tx>
            <c:strRef>
              <c:f>GGD!$AH$42</c:f>
              <c:strCache>
                <c:ptCount val="1"/>
                <c:pt idx="0">
                  <c:v>GGD</c:v>
                </c:pt>
              </c:strCache>
            </c:strRef>
          </c:tx>
          <c:spPr>
            <a:solidFill>
              <a:srgbClr val="FF9B9B"/>
            </a:solidFill>
            <a:ln>
              <a:noFill/>
            </a:ln>
            <a:effectLst/>
          </c:spPr>
          <c:invertIfNegative val="0"/>
          <c:cat>
            <c:numRef>
              <c:f>GGD!$B$2:$B$32</c:f>
              <c:numCache>
                <c:formatCode>General</c:formatCode>
                <c:ptCount val="31"/>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pt idx="25">
                  <c:v>24</c:v>
                </c:pt>
                <c:pt idx="26">
                  <c:v>25</c:v>
                </c:pt>
                <c:pt idx="27">
                  <c:v>26</c:v>
                </c:pt>
                <c:pt idx="28">
                  <c:v>27</c:v>
                </c:pt>
                <c:pt idx="29">
                  <c:v>28</c:v>
                </c:pt>
                <c:pt idx="30">
                  <c:v>29</c:v>
                </c:pt>
              </c:numCache>
            </c:numRef>
          </c:cat>
          <c:val>
            <c:numRef>
              <c:f>GGD!$AH$43:$AH$73</c:f>
              <c:numCache>
                <c:formatCode>General</c:formatCode>
                <c:ptCount val="31"/>
                <c:pt idx="0">
                  <c:v>3</c:v>
                </c:pt>
                <c:pt idx="1">
                  <c:v>0</c:v>
                </c:pt>
                <c:pt idx="2">
                  <c:v>3</c:v>
                </c:pt>
                <c:pt idx="3">
                  <c:v>4</c:v>
                </c:pt>
                <c:pt idx="4">
                  <c:v>12</c:v>
                </c:pt>
                <c:pt idx="5">
                  <c:v>13</c:v>
                </c:pt>
                <c:pt idx="6">
                  <c:v>47</c:v>
                </c:pt>
                <c:pt idx="7">
                  <c:v>40</c:v>
                </c:pt>
                <c:pt idx="8">
                  <c:v>41</c:v>
                </c:pt>
                <c:pt idx="9">
                  <c:v>41</c:v>
                </c:pt>
                <c:pt idx="10">
                  <c:v>33</c:v>
                </c:pt>
                <c:pt idx="11">
                  <c:v>45</c:v>
                </c:pt>
                <c:pt idx="12">
                  <c:v>72</c:v>
                </c:pt>
                <c:pt idx="13">
                  <c:v>77</c:v>
                </c:pt>
                <c:pt idx="14">
                  <c:v>134</c:v>
                </c:pt>
                <c:pt idx="15">
                  <c:v>172</c:v>
                </c:pt>
                <c:pt idx="16">
                  <c:v>184</c:v>
                </c:pt>
                <c:pt idx="17">
                  <c:v>214</c:v>
                </c:pt>
                <c:pt idx="18">
                  <c:v>216</c:v>
                </c:pt>
                <c:pt idx="19">
                  <c:v>232</c:v>
                </c:pt>
                <c:pt idx="20">
                  <c:v>271</c:v>
                </c:pt>
                <c:pt idx="21">
                  <c:v>369</c:v>
                </c:pt>
                <c:pt idx="22">
                  <c:v>456</c:v>
                </c:pt>
                <c:pt idx="23">
                  <c:v>516</c:v>
                </c:pt>
                <c:pt idx="24">
                  <c:v>699</c:v>
                </c:pt>
                <c:pt idx="25">
                  <c:v>656</c:v>
                </c:pt>
                <c:pt idx="26">
                  <c:v>535</c:v>
                </c:pt>
                <c:pt idx="27">
                  <c:v>608</c:v>
                </c:pt>
                <c:pt idx="28">
                  <c:v>993</c:v>
                </c:pt>
                <c:pt idx="29">
                  <c:v>694</c:v>
                </c:pt>
                <c:pt idx="30">
                  <c:v>51</c:v>
                </c:pt>
              </c:numCache>
            </c:numRef>
          </c:val>
          <c:extLst>
            <c:ext xmlns:c16="http://schemas.microsoft.com/office/drawing/2014/chart" uri="{C3380CC4-5D6E-409C-BE32-E72D297353CC}">
              <c16:uniqueId val="{00000005-2B9F-45BE-B0FB-FFBE280C7C58}"/>
            </c:ext>
          </c:extLst>
        </c:ser>
        <c:dLbls>
          <c:showLegendKey val="0"/>
          <c:showVal val="0"/>
          <c:showCatName val="0"/>
          <c:showSerName val="0"/>
          <c:showPercent val="0"/>
          <c:showBubbleSize val="0"/>
        </c:dLbls>
        <c:gapWidth val="100"/>
        <c:axId val="596545392"/>
        <c:axId val="596544408"/>
      </c:barChart>
      <c:lineChart>
        <c:grouping val="standard"/>
        <c:varyColors val="0"/>
        <c:ser>
          <c:idx val="4"/>
          <c:order val="2"/>
          <c:tx>
            <c:strRef>
              <c:f>GGD!$J$3</c:f>
              <c:strCache>
                <c:ptCount val="1"/>
                <c:pt idx="0">
                  <c:v>Cumulative cases</c:v>
                </c:pt>
              </c:strCache>
            </c:strRef>
          </c:tx>
          <c:spPr>
            <a:ln w="50800" cap="rnd">
              <a:solidFill>
                <a:srgbClr val="3BD5D9"/>
              </a:solidFill>
              <a:round/>
            </a:ln>
            <a:effectLst/>
          </c:spPr>
          <c:marker>
            <c:symbol val="none"/>
          </c:marker>
          <c:cat>
            <c:numRef>
              <c:f>GGD!$C$4:$C$34</c:f>
              <c:numCache>
                <c:formatCode>m/d/yyyy</c:formatCode>
                <c:ptCount val="31"/>
                <c:pt idx="0">
                  <c:v>43886</c:v>
                </c:pt>
                <c:pt idx="1">
                  <c:v>43887</c:v>
                </c:pt>
                <c:pt idx="2">
                  <c:v>43888</c:v>
                </c:pt>
                <c:pt idx="3">
                  <c:v>43889</c:v>
                </c:pt>
                <c:pt idx="4">
                  <c:v>43890</c:v>
                </c:pt>
                <c:pt idx="5">
                  <c:v>43891</c:v>
                </c:pt>
                <c:pt idx="6">
                  <c:v>43892</c:v>
                </c:pt>
                <c:pt idx="7">
                  <c:v>43893</c:v>
                </c:pt>
                <c:pt idx="8">
                  <c:v>43894</c:v>
                </c:pt>
                <c:pt idx="9">
                  <c:v>43895</c:v>
                </c:pt>
                <c:pt idx="10">
                  <c:v>43896</c:v>
                </c:pt>
                <c:pt idx="11">
                  <c:v>43897</c:v>
                </c:pt>
                <c:pt idx="12">
                  <c:v>43898</c:v>
                </c:pt>
                <c:pt idx="13">
                  <c:v>43899</c:v>
                </c:pt>
                <c:pt idx="14">
                  <c:v>43900</c:v>
                </c:pt>
                <c:pt idx="15">
                  <c:v>43901</c:v>
                </c:pt>
                <c:pt idx="16">
                  <c:v>43902</c:v>
                </c:pt>
                <c:pt idx="17">
                  <c:v>43903</c:v>
                </c:pt>
                <c:pt idx="18">
                  <c:v>43904</c:v>
                </c:pt>
                <c:pt idx="19">
                  <c:v>43905</c:v>
                </c:pt>
                <c:pt idx="20">
                  <c:v>43906</c:v>
                </c:pt>
                <c:pt idx="21">
                  <c:v>43907</c:v>
                </c:pt>
                <c:pt idx="22">
                  <c:v>43908</c:v>
                </c:pt>
                <c:pt idx="23">
                  <c:v>43909</c:v>
                </c:pt>
                <c:pt idx="24">
                  <c:v>43910</c:v>
                </c:pt>
                <c:pt idx="25">
                  <c:v>43911</c:v>
                </c:pt>
                <c:pt idx="26">
                  <c:v>43912</c:v>
                </c:pt>
                <c:pt idx="27">
                  <c:v>43913</c:v>
                </c:pt>
                <c:pt idx="28">
                  <c:v>43914</c:v>
                </c:pt>
                <c:pt idx="29">
                  <c:v>43915</c:v>
                </c:pt>
                <c:pt idx="30">
                  <c:v>43916</c:v>
                </c:pt>
              </c:numCache>
            </c:numRef>
          </c:cat>
          <c:val>
            <c:numRef>
              <c:f>GGD!$J$4:$J$34</c:f>
              <c:numCache>
                <c:formatCode>General</c:formatCode>
                <c:ptCount val="31"/>
                <c:pt idx="2">
                  <c:v>1</c:v>
                </c:pt>
                <c:pt idx="3">
                  <c:v>2</c:v>
                </c:pt>
                <c:pt idx="4">
                  <c:v>6</c:v>
                </c:pt>
                <c:pt idx="5">
                  <c:v>9</c:v>
                </c:pt>
                <c:pt idx="6">
                  <c:v>17</c:v>
                </c:pt>
                <c:pt idx="7">
                  <c:v>23</c:v>
                </c:pt>
                <c:pt idx="8">
                  <c:v>38</c:v>
                </c:pt>
                <c:pt idx="9">
                  <c:v>82</c:v>
                </c:pt>
                <c:pt idx="10">
                  <c:v>128</c:v>
                </c:pt>
                <c:pt idx="11">
                  <c:v>188</c:v>
                </c:pt>
                <c:pt idx="12">
                  <c:v>265</c:v>
                </c:pt>
                <c:pt idx="13">
                  <c:v>321</c:v>
                </c:pt>
                <c:pt idx="14">
                  <c:v>382</c:v>
                </c:pt>
                <c:pt idx="15">
                  <c:v>503</c:v>
                </c:pt>
                <c:pt idx="16">
                  <c:v>614</c:v>
                </c:pt>
                <c:pt idx="17">
                  <c:v>804</c:v>
                </c:pt>
                <c:pt idx="18">
                  <c:v>959</c:v>
                </c:pt>
                <c:pt idx="19">
                  <c:v>1135</c:v>
                </c:pt>
                <c:pt idx="20">
                  <c:v>1413</c:v>
                </c:pt>
                <c:pt idx="21">
                  <c:v>1705</c:v>
                </c:pt>
                <c:pt idx="22">
                  <c:v>2051</c:v>
                </c:pt>
                <c:pt idx="23">
                  <c:v>2460</c:v>
                </c:pt>
                <c:pt idx="24">
                  <c:v>2994</c:v>
                </c:pt>
                <c:pt idx="25">
                  <c:v>3631</c:v>
                </c:pt>
                <c:pt idx="26">
                  <c:v>4204</c:v>
                </c:pt>
                <c:pt idx="27">
                  <c:v>4749</c:v>
                </c:pt>
                <c:pt idx="28">
                  <c:v>5560</c:v>
                </c:pt>
                <c:pt idx="29">
                  <c:v>6412</c:v>
                </c:pt>
                <c:pt idx="30">
                  <c:v>7431</c:v>
                </c:pt>
              </c:numCache>
            </c:numRef>
          </c:val>
          <c:smooth val="0"/>
          <c:extLst>
            <c:ext xmlns:c16="http://schemas.microsoft.com/office/drawing/2014/chart" uri="{C3380CC4-5D6E-409C-BE32-E72D297353CC}">
              <c16:uniqueId val="{00000007-2B9F-45BE-B0FB-FFBE280C7C58}"/>
            </c:ext>
          </c:extLst>
        </c:ser>
        <c:ser>
          <c:idx val="2"/>
          <c:order val="3"/>
          <c:tx>
            <c:strRef>
              <c:f>GGD!$AJ$42</c:f>
              <c:strCache>
                <c:ptCount val="1"/>
                <c:pt idx="0">
                  <c:v>GGD</c:v>
                </c:pt>
              </c:strCache>
            </c:strRef>
          </c:tx>
          <c:spPr>
            <a:ln w="28575" cap="rnd">
              <a:solidFill>
                <a:srgbClr val="FF0000"/>
              </a:solidFill>
              <a:round/>
            </a:ln>
            <a:effectLst/>
          </c:spPr>
          <c:marker>
            <c:symbol val="none"/>
          </c:marker>
          <c:cat>
            <c:numRef>
              <c:f>GGD!$C$4:$C$34</c:f>
              <c:numCache>
                <c:formatCode>m/d/yyyy</c:formatCode>
                <c:ptCount val="31"/>
                <c:pt idx="0">
                  <c:v>43886</c:v>
                </c:pt>
                <c:pt idx="1">
                  <c:v>43887</c:v>
                </c:pt>
                <c:pt idx="2">
                  <c:v>43888</c:v>
                </c:pt>
                <c:pt idx="3">
                  <c:v>43889</c:v>
                </c:pt>
                <c:pt idx="4">
                  <c:v>43890</c:v>
                </c:pt>
                <c:pt idx="5">
                  <c:v>43891</c:v>
                </c:pt>
                <c:pt idx="6">
                  <c:v>43892</c:v>
                </c:pt>
                <c:pt idx="7">
                  <c:v>43893</c:v>
                </c:pt>
                <c:pt idx="8">
                  <c:v>43894</c:v>
                </c:pt>
                <c:pt idx="9">
                  <c:v>43895</c:v>
                </c:pt>
                <c:pt idx="10">
                  <c:v>43896</c:v>
                </c:pt>
                <c:pt idx="11">
                  <c:v>43897</c:v>
                </c:pt>
                <c:pt idx="12">
                  <c:v>43898</c:v>
                </c:pt>
                <c:pt idx="13">
                  <c:v>43899</c:v>
                </c:pt>
                <c:pt idx="14">
                  <c:v>43900</c:v>
                </c:pt>
                <c:pt idx="15">
                  <c:v>43901</c:v>
                </c:pt>
                <c:pt idx="16">
                  <c:v>43902</c:v>
                </c:pt>
                <c:pt idx="17">
                  <c:v>43903</c:v>
                </c:pt>
                <c:pt idx="18">
                  <c:v>43904</c:v>
                </c:pt>
                <c:pt idx="19">
                  <c:v>43905</c:v>
                </c:pt>
                <c:pt idx="20">
                  <c:v>43906</c:v>
                </c:pt>
                <c:pt idx="21">
                  <c:v>43907</c:v>
                </c:pt>
                <c:pt idx="22">
                  <c:v>43908</c:v>
                </c:pt>
                <c:pt idx="23">
                  <c:v>43909</c:v>
                </c:pt>
                <c:pt idx="24">
                  <c:v>43910</c:v>
                </c:pt>
                <c:pt idx="25">
                  <c:v>43911</c:v>
                </c:pt>
                <c:pt idx="26">
                  <c:v>43912</c:v>
                </c:pt>
                <c:pt idx="27">
                  <c:v>43913</c:v>
                </c:pt>
                <c:pt idx="28">
                  <c:v>43914</c:v>
                </c:pt>
                <c:pt idx="29">
                  <c:v>43915</c:v>
                </c:pt>
                <c:pt idx="30">
                  <c:v>43916</c:v>
                </c:pt>
              </c:numCache>
            </c:numRef>
          </c:cat>
          <c:val>
            <c:numRef>
              <c:f>GGD!$AJ$43:$AJ$73</c:f>
              <c:numCache>
                <c:formatCode>General</c:formatCode>
                <c:ptCount val="31"/>
                <c:pt idx="0">
                  <c:v>3</c:v>
                </c:pt>
                <c:pt idx="1">
                  <c:v>3</c:v>
                </c:pt>
                <c:pt idx="2">
                  <c:v>6</c:v>
                </c:pt>
                <c:pt idx="3">
                  <c:v>10</c:v>
                </c:pt>
                <c:pt idx="4">
                  <c:v>22</c:v>
                </c:pt>
                <c:pt idx="5">
                  <c:v>35</c:v>
                </c:pt>
                <c:pt idx="6">
                  <c:v>82</c:v>
                </c:pt>
                <c:pt idx="7">
                  <c:v>122</c:v>
                </c:pt>
                <c:pt idx="8">
                  <c:v>163</c:v>
                </c:pt>
                <c:pt idx="9">
                  <c:v>204</c:v>
                </c:pt>
                <c:pt idx="10">
                  <c:v>237</c:v>
                </c:pt>
                <c:pt idx="11">
                  <c:v>282</c:v>
                </c:pt>
                <c:pt idx="12">
                  <c:v>354</c:v>
                </c:pt>
                <c:pt idx="13">
                  <c:v>431</c:v>
                </c:pt>
                <c:pt idx="14">
                  <c:v>565</c:v>
                </c:pt>
                <c:pt idx="15">
                  <c:v>737</c:v>
                </c:pt>
                <c:pt idx="16">
                  <c:v>921</c:v>
                </c:pt>
                <c:pt idx="17">
                  <c:v>1135</c:v>
                </c:pt>
                <c:pt idx="18">
                  <c:v>1351</c:v>
                </c:pt>
                <c:pt idx="19">
                  <c:v>1583</c:v>
                </c:pt>
                <c:pt idx="20">
                  <c:v>1854</c:v>
                </c:pt>
                <c:pt idx="21">
                  <c:v>2223</c:v>
                </c:pt>
                <c:pt idx="22">
                  <c:v>2679</c:v>
                </c:pt>
                <c:pt idx="23">
                  <c:v>3195</c:v>
                </c:pt>
                <c:pt idx="24">
                  <c:v>3894</c:v>
                </c:pt>
                <c:pt idx="25">
                  <c:v>4550</c:v>
                </c:pt>
                <c:pt idx="26">
                  <c:v>5085</c:v>
                </c:pt>
                <c:pt idx="27">
                  <c:v>5693</c:v>
                </c:pt>
                <c:pt idx="28">
                  <c:v>6686</c:v>
                </c:pt>
                <c:pt idx="29">
                  <c:v>7380</c:v>
                </c:pt>
                <c:pt idx="30">
                  <c:v>7431</c:v>
                </c:pt>
              </c:numCache>
            </c:numRef>
          </c:val>
          <c:smooth val="0"/>
          <c:extLst>
            <c:ext xmlns:c16="http://schemas.microsoft.com/office/drawing/2014/chart" uri="{C3380CC4-5D6E-409C-BE32-E72D297353CC}">
              <c16:uniqueId val="{00000009-2B9F-45BE-B0FB-FFBE280C7C58}"/>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1"/>
        <c:axPos val="b"/>
        <c:numFmt formatCode="d/m;@" sourceLinked="0"/>
        <c:majorTickMark val="out"/>
        <c:minorTickMark val="none"/>
        <c:tickLblPos val="nextTo"/>
        <c:crossAx val="596544408"/>
        <c:crosses val="autoZero"/>
        <c:auto val="1"/>
        <c:lblAlgn val="ctr"/>
        <c:lblOffset val="100"/>
        <c:tickLblSkip val="3"/>
        <c:noMultiLvlLbl val="0"/>
      </c:catAx>
      <c:valAx>
        <c:axId val="596544408"/>
        <c:scaling>
          <c:logBase val="2"/>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valAx>
      <c:spPr>
        <a:noFill/>
        <a:ln>
          <a:noFill/>
        </a:ln>
        <a:effectLst/>
      </c:spPr>
    </c:plotArea>
    <c:legend>
      <c:legendPos val="t"/>
      <c:layout>
        <c:manualLayout>
          <c:xMode val="edge"/>
          <c:yMode val="edge"/>
          <c:x val="0.13417526624410198"/>
          <c:y val="9.1786769421114398E-2"/>
          <c:w val="0.64880739254588438"/>
          <c:h val="9.6642455008359177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400" b="1" i="0" u="sng" kern="1200" spc="100" baseline="0">
                <a:ln>
                  <a:noFill/>
                </a:ln>
                <a:solidFill>
                  <a:srgbClr val="000000"/>
                </a:solidFill>
                <a:effectLst/>
              </a:rPr>
              <a:t>Cumulative COVID-19 data in The Netherlands</a:t>
            </a:r>
            <a:endParaRPr lang="en-NL">
              <a:effectLst/>
            </a:endParaRPr>
          </a:p>
          <a:p>
            <a:pPr>
              <a:defRPr/>
            </a:pPr>
            <a:r>
              <a:rPr lang="nl-NL" sz="900" b="1" i="0" kern="1200" spc="100" baseline="0">
                <a:ln>
                  <a:noFill/>
                </a:ln>
                <a:solidFill>
                  <a:srgbClr val="404040"/>
                </a:solidFill>
                <a:effectLst/>
              </a:rPr>
              <a:t>                                          source: RIVM, March 24th</a:t>
            </a:r>
            <a:endParaRPr lang="en-NL">
              <a:effectLst/>
            </a:endParaRPr>
          </a:p>
        </c:rich>
      </c:tx>
      <c:layout>
        <c:manualLayout>
          <c:xMode val="edge"/>
          <c:yMode val="edge"/>
          <c:x val="0.20897553228677332"/>
          <c:y val="2.68360114324704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areaChart>
        <c:grouping val="stacked"/>
        <c:varyColors val="0"/>
        <c:ser>
          <c:idx val="0"/>
          <c:order val="0"/>
          <c:tx>
            <c:strRef>
              <c:f>GGD!$E$3</c:f>
              <c:strCache>
                <c:ptCount val="1"/>
                <c:pt idx="0">
                  <c:v>Deaths</c:v>
                </c:pt>
              </c:strCache>
            </c:strRef>
          </c:tx>
          <c:spPr>
            <a:solidFill>
              <a:srgbClr val="FF0000"/>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0-FEC5-4FC1-BD9A-B46988560A51}"/>
                </c:ext>
              </c:extLst>
            </c:dLbl>
            <c:dLbl>
              <c:idx val="1"/>
              <c:delete val="1"/>
              <c:extLst>
                <c:ext xmlns:c15="http://schemas.microsoft.com/office/drawing/2012/chart" uri="{CE6537A1-D6FC-4f65-9D91-7224C49458BB}"/>
                <c:ext xmlns:c16="http://schemas.microsoft.com/office/drawing/2014/chart" uri="{C3380CC4-5D6E-409C-BE32-E72D297353CC}">
                  <c16:uniqueId val="{00000001-FEC5-4FC1-BD9A-B46988560A51}"/>
                </c:ext>
              </c:extLst>
            </c:dLbl>
            <c:dLbl>
              <c:idx val="2"/>
              <c:delete val="1"/>
              <c:extLst>
                <c:ext xmlns:c15="http://schemas.microsoft.com/office/drawing/2012/chart" uri="{CE6537A1-D6FC-4f65-9D91-7224C49458BB}"/>
                <c:ext xmlns:c16="http://schemas.microsoft.com/office/drawing/2014/chart" uri="{C3380CC4-5D6E-409C-BE32-E72D297353CC}">
                  <c16:uniqueId val="{00000002-FEC5-4FC1-BD9A-B46988560A51}"/>
                </c:ext>
              </c:extLst>
            </c:dLbl>
            <c:dLbl>
              <c:idx val="3"/>
              <c:delete val="1"/>
              <c:extLst>
                <c:ext xmlns:c15="http://schemas.microsoft.com/office/drawing/2012/chart" uri="{CE6537A1-D6FC-4f65-9D91-7224C49458BB}"/>
                <c:ext xmlns:c16="http://schemas.microsoft.com/office/drawing/2014/chart" uri="{C3380CC4-5D6E-409C-BE32-E72D297353CC}">
                  <c16:uniqueId val="{00000003-FEC5-4FC1-BD9A-B46988560A51}"/>
                </c:ext>
              </c:extLst>
            </c:dLbl>
            <c:dLbl>
              <c:idx val="4"/>
              <c:delete val="1"/>
              <c:extLst>
                <c:ext xmlns:c15="http://schemas.microsoft.com/office/drawing/2012/chart" uri="{CE6537A1-D6FC-4f65-9D91-7224C49458BB}"/>
                <c:ext xmlns:c16="http://schemas.microsoft.com/office/drawing/2014/chart" uri="{C3380CC4-5D6E-409C-BE32-E72D297353CC}">
                  <c16:uniqueId val="{00000004-FEC5-4FC1-BD9A-B46988560A51}"/>
                </c:ext>
              </c:extLst>
            </c:dLbl>
            <c:dLbl>
              <c:idx val="5"/>
              <c:delete val="1"/>
              <c:extLst>
                <c:ext xmlns:c15="http://schemas.microsoft.com/office/drawing/2012/chart" uri="{CE6537A1-D6FC-4f65-9D91-7224C49458BB}"/>
                <c:ext xmlns:c16="http://schemas.microsoft.com/office/drawing/2014/chart" uri="{C3380CC4-5D6E-409C-BE32-E72D297353CC}">
                  <c16:uniqueId val="{00000005-FEC5-4FC1-BD9A-B46988560A51}"/>
                </c:ext>
              </c:extLst>
            </c:dLbl>
            <c:dLbl>
              <c:idx val="6"/>
              <c:delete val="1"/>
              <c:extLst>
                <c:ext xmlns:c15="http://schemas.microsoft.com/office/drawing/2012/chart" uri="{CE6537A1-D6FC-4f65-9D91-7224C49458BB}"/>
                <c:ext xmlns:c16="http://schemas.microsoft.com/office/drawing/2014/chart" uri="{C3380CC4-5D6E-409C-BE32-E72D297353CC}">
                  <c16:uniqueId val="{00000006-FEC5-4FC1-BD9A-B46988560A51}"/>
                </c:ext>
              </c:extLst>
            </c:dLbl>
            <c:dLbl>
              <c:idx val="7"/>
              <c:delete val="1"/>
              <c:extLst>
                <c:ext xmlns:c15="http://schemas.microsoft.com/office/drawing/2012/chart" uri="{CE6537A1-D6FC-4f65-9D91-7224C49458BB}"/>
                <c:ext xmlns:c16="http://schemas.microsoft.com/office/drawing/2014/chart" uri="{C3380CC4-5D6E-409C-BE32-E72D297353CC}">
                  <c16:uniqueId val="{00000007-FEC5-4FC1-BD9A-B46988560A51}"/>
                </c:ext>
              </c:extLst>
            </c:dLbl>
            <c:dLbl>
              <c:idx val="8"/>
              <c:delete val="1"/>
              <c:extLst>
                <c:ext xmlns:c15="http://schemas.microsoft.com/office/drawing/2012/chart" uri="{CE6537A1-D6FC-4f65-9D91-7224C49458BB}"/>
                <c:ext xmlns:c16="http://schemas.microsoft.com/office/drawing/2014/chart" uri="{C3380CC4-5D6E-409C-BE32-E72D297353CC}">
                  <c16:uniqueId val="{00000008-FEC5-4FC1-BD9A-B46988560A51}"/>
                </c:ext>
              </c:extLst>
            </c:dLbl>
            <c:dLbl>
              <c:idx val="9"/>
              <c:delete val="1"/>
              <c:extLst>
                <c:ext xmlns:c15="http://schemas.microsoft.com/office/drawing/2012/chart" uri="{CE6537A1-D6FC-4f65-9D91-7224C49458BB}"/>
                <c:ext xmlns:c16="http://schemas.microsoft.com/office/drawing/2014/chart" uri="{C3380CC4-5D6E-409C-BE32-E72D297353CC}">
                  <c16:uniqueId val="{00000009-FEC5-4FC1-BD9A-B46988560A51}"/>
                </c:ext>
              </c:extLst>
            </c:dLbl>
            <c:dLbl>
              <c:idx val="10"/>
              <c:delete val="1"/>
              <c:extLst>
                <c:ext xmlns:c15="http://schemas.microsoft.com/office/drawing/2012/chart" uri="{CE6537A1-D6FC-4f65-9D91-7224C49458BB}"/>
                <c:ext xmlns:c16="http://schemas.microsoft.com/office/drawing/2014/chart" uri="{C3380CC4-5D6E-409C-BE32-E72D297353CC}">
                  <c16:uniqueId val="{0000000A-FEC5-4FC1-BD9A-B46988560A51}"/>
                </c:ext>
              </c:extLst>
            </c:dLbl>
            <c:dLbl>
              <c:idx val="11"/>
              <c:delete val="1"/>
              <c:extLst>
                <c:ext xmlns:c15="http://schemas.microsoft.com/office/drawing/2012/chart" uri="{CE6537A1-D6FC-4f65-9D91-7224C49458BB}"/>
                <c:ext xmlns:c16="http://schemas.microsoft.com/office/drawing/2014/chart" uri="{C3380CC4-5D6E-409C-BE32-E72D297353CC}">
                  <c16:uniqueId val="{0000000B-FEC5-4FC1-BD9A-B46988560A51}"/>
                </c:ext>
              </c:extLst>
            </c:dLbl>
            <c:dLbl>
              <c:idx val="19"/>
              <c:delete val="1"/>
              <c:extLst>
                <c:ext xmlns:c15="http://schemas.microsoft.com/office/drawing/2012/chart" uri="{CE6537A1-D6FC-4f65-9D91-7224C49458BB}"/>
                <c:ext xmlns:c16="http://schemas.microsoft.com/office/drawing/2014/chart" uri="{C3380CC4-5D6E-409C-BE32-E72D297353CC}">
                  <c16:uniqueId val="{0000000C-FEC5-4FC1-BD9A-B46988560A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GGD!$C$6:$C$32</c:f>
              <c:numCache>
                <c:formatCode>m/d/yyyy</c:formatCode>
                <c:ptCount val="2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numCache>
            </c:numRef>
          </c:cat>
          <c:val>
            <c:numRef>
              <c:f>GGD!$E$4:$E$30</c:f>
              <c:numCache>
                <c:formatCode>General</c:formatCode>
                <c:ptCount val="27"/>
                <c:pt idx="0">
                  <c:v>0</c:v>
                </c:pt>
                <c:pt idx="1">
                  <c:v>0</c:v>
                </c:pt>
                <c:pt idx="2">
                  <c:v>0</c:v>
                </c:pt>
                <c:pt idx="3">
                  <c:v>0</c:v>
                </c:pt>
                <c:pt idx="4">
                  <c:v>0</c:v>
                </c:pt>
                <c:pt idx="5">
                  <c:v>0</c:v>
                </c:pt>
                <c:pt idx="6">
                  <c:v>0</c:v>
                </c:pt>
                <c:pt idx="7">
                  <c:v>0</c:v>
                </c:pt>
                <c:pt idx="8">
                  <c:v>1</c:v>
                </c:pt>
                <c:pt idx="9" formatCode="0">
                  <c:v>1</c:v>
                </c:pt>
                <c:pt idx="10" formatCode="0">
                  <c:v>3</c:v>
                </c:pt>
                <c:pt idx="11" formatCode="0">
                  <c:v>3</c:v>
                </c:pt>
                <c:pt idx="12" formatCode="0">
                  <c:v>4</c:v>
                </c:pt>
                <c:pt idx="13" formatCode="0">
                  <c:v>5</c:v>
                </c:pt>
                <c:pt idx="14" formatCode="0">
                  <c:v>5</c:v>
                </c:pt>
                <c:pt idx="15" formatCode="0">
                  <c:v>10</c:v>
                </c:pt>
                <c:pt idx="16" formatCode="0">
                  <c:v>12</c:v>
                </c:pt>
                <c:pt idx="17" formatCode="0">
                  <c:v>20</c:v>
                </c:pt>
                <c:pt idx="18" formatCode="0">
                  <c:v>24</c:v>
                </c:pt>
                <c:pt idx="19" formatCode="0">
                  <c:v>43</c:v>
                </c:pt>
                <c:pt idx="20" formatCode="0">
                  <c:v>58</c:v>
                </c:pt>
                <c:pt idx="21" formatCode="0">
                  <c:v>76</c:v>
                </c:pt>
                <c:pt idx="22" formatCode="0">
                  <c:v>106</c:v>
                </c:pt>
                <c:pt idx="23" formatCode="0">
                  <c:v>136</c:v>
                </c:pt>
                <c:pt idx="24" formatCode="0">
                  <c:v>179</c:v>
                </c:pt>
                <c:pt idx="25" formatCode="0">
                  <c:v>213</c:v>
                </c:pt>
                <c:pt idx="26" formatCode="0">
                  <c:v>276</c:v>
                </c:pt>
              </c:numCache>
            </c:numRef>
          </c:val>
          <c:extLst>
            <c:ext xmlns:c16="http://schemas.microsoft.com/office/drawing/2014/chart" uri="{C3380CC4-5D6E-409C-BE32-E72D297353CC}">
              <c16:uniqueId val="{0000000D-FEC5-4FC1-BD9A-B46988560A51}"/>
            </c:ext>
          </c:extLst>
        </c:ser>
        <c:ser>
          <c:idx val="5"/>
          <c:order val="1"/>
          <c:tx>
            <c:strRef>
              <c:f>GGD!$G$3</c:f>
              <c:strCache>
                <c:ptCount val="1"/>
                <c:pt idx="0">
                  <c:v>Hospitalized</c:v>
                </c:pt>
              </c:strCache>
            </c:strRef>
          </c:tx>
          <c:spPr>
            <a:solidFill>
              <a:schemeClr val="accent2"/>
            </a:solidFill>
            <a:ln>
              <a:noFill/>
            </a:ln>
            <a:effectLst>
              <a:outerShdw blurRad="50800" dist="38100" dir="5400000" algn="t" rotWithShape="0">
                <a:prstClr val="black">
                  <a:alpha val="40000"/>
                </a:prstClr>
              </a:outerShdw>
            </a:effectLst>
          </c:spPr>
          <c:dLbls>
            <c:dLbl>
              <c:idx val="1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EC5-4FC1-BD9A-B46988560A51}"/>
                </c:ext>
              </c:extLst>
            </c:dLbl>
            <c:dLbl>
              <c:idx val="2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EC5-4FC1-BD9A-B46988560A51}"/>
                </c:ext>
              </c:extLst>
            </c:dLbl>
            <c:dLbl>
              <c:idx val="2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EC5-4FC1-BD9A-B46988560A51}"/>
                </c:ext>
              </c:extLst>
            </c:dLbl>
            <c:dLbl>
              <c:idx val="2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EC5-4FC1-BD9A-B46988560A51}"/>
                </c:ext>
              </c:extLst>
            </c:dLbl>
            <c:dLbl>
              <c:idx val="2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EC5-4FC1-BD9A-B46988560A51}"/>
                </c:ext>
              </c:extLst>
            </c:dLbl>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EC5-4FC1-BD9A-B46988560A51}"/>
                </c:ext>
              </c:extLst>
            </c:dLbl>
            <c:dLbl>
              <c:idx val="2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EC5-4FC1-BD9A-B46988560A51}"/>
                </c:ext>
              </c:extLst>
            </c:dLbl>
            <c:dLbl>
              <c:idx val="26"/>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EC5-4FC1-BD9A-B46988560A51}"/>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NL"/>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GGD!$C$6:$C$32</c:f>
              <c:numCache>
                <c:formatCode>m/d/yyyy</c:formatCode>
                <c:ptCount val="2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numCache>
            </c:numRef>
          </c:cat>
          <c:val>
            <c:numRef>
              <c:f>GGD!$G$4:$G$30</c:f>
              <c:numCache>
                <c:formatCode>General</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115</c:v>
                </c:pt>
                <c:pt idx="16">
                  <c:v>136</c:v>
                </c:pt>
                <c:pt idx="17">
                  <c:v>162</c:v>
                </c:pt>
                <c:pt idx="18">
                  <c:v>205</c:v>
                </c:pt>
                <c:pt idx="19">
                  <c:v>314</c:v>
                </c:pt>
                <c:pt idx="20">
                  <c:v>408</c:v>
                </c:pt>
                <c:pt idx="21">
                  <c:v>489</c:v>
                </c:pt>
                <c:pt idx="22">
                  <c:v>643</c:v>
                </c:pt>
                <c:pt idx="23" formatCode="0">
                  <c:v>836</c:v>
                </c:pt>
                <c:pt idx="24" formatCode="0">
                  <c:v>988</c:v>
                </c:pt>
                <c:pt idx="25" formatCode="0">
                  <c:v>1230</c:v>
                </c:pt>
                <c:pt idx="26">
                  <c:v>1739</c:v>
                </c:pt>
              </c:numCache>
            </c:numRef>
          </c:val>
          <c:extLst>
            <c:ext xmlns:c16="http://schemas.microsoft.com/office/drawing/2014/chart" uri="{C3380CC4-5D6E-409C-BE32-E72D297353CC}">
              <c16:uniqueId val="{00000016-FEC5-4FC1-BD9A-B46988560A51}"/>
            </c:ext>
          </c:extLst>
        </c:ser>
        <c:ser>
          <c:idx val="2"/>
          <c:order val="2"/>
          <c:tx>
            <c:strRef>
              <c:f>GGD!$H$3</c:f>
              <c:strCache>
                <c:ptCount val="1"/>
                <c:pt idx="0">
                  <c:v>vorig</c:v>
                </c:pt>
              </c:strCache>
            </c:strRef>
          </c:tx>
          <c:spPr>
            <a:solidFill>
              <a:schemeClr val="accent1">
                <a:lumMod val="40000"/>
                <a:lumOff val="60000"/>
              </a:schemeClr>
            </a:solidFill>
            <a:ln>
              <a:noFill/>
            </a:ln>
            <a:effectLst>
              <a:outerShdw blurRad="50800" dist="50800" dir="5400000" algn="ctr" rotWithShape="0">
                <a:schemeClr val="tx1">
                  <a:alpha val="70000"/>
                </a:schemeClr>
              </a:outerShdw>
            </a:effectLst>
          </c:spPr>
          <c:cat>
            <c:numRef>
              <c:f>GGD!$C$6:$C$32</c:f>
              <c:numCache>
                <c:formatCode>m/d/yyyy</c:formatCode>
                <c:ptCount val="2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numCache>
            </c:numRef>
          </c:cat>
          <c:val>
            <c:numRef>
              <c:f>GGD!$H$4:$H$30</c:f>
              <c:numCache>
                <c:formatCode>General</c:formatCode>
                <c:ptCount val="27"/>
                <c:pt idx="0">
                  <c:v>0</c:v>
                </c:pt>
                <c:pt idx="1">
                  <c:v>1</c:v>
                </c:pt>
                <c:pt idx="2">
                  <c:v>2</c:v>
                </c:pt>
                <c:pt idx="3">
                  <c:v>6</c:v>
                </c:pt>
                <c:pt idx="4">
                  <c:v>9</c:v>
                </c:pt>
                <c:pt idx="5">
                  <c:v>17</c:v>
                </c:pt>
                <c:pt idx="6">
                  <c:v>23</c:v>
                </c:pt>
                <c:pt idx="7">
                  <c:v>38</c:v>
                </c:pt>
                <c:pt idx="8">
                  <c:v>81</c:v>
                </c:pt>
                <c:pt idx="9">
                  <c:v>127</c:v>
                </c:pt>
                <c:pt idx="10">
                  <c:v>185</c:v>
                </c:pt>
                <c:pt idx="11">
                  <c:v>262</c:v>
                </c:pt>
                <c:pt idx="12">
                  <c:v>317</c:v>
                </c:pt>
                <c:pt idx="13">
                  <c:v>377</c:v>
                </c:pt>
                <c:pt idx="14">
                  <c:v>498</c:v>
                </c:pt>
                <c:pt idx="15">
                  <c:v>489</c:v>
                </c:pt>
                <c:pt idx="16">
                  <c:v>656</c:v>
                </c:pt>
                <c:pt idx="17">
                  <c:v>777</c:v>
                </c:pt>
                <c:pt idx="18">
                  <c:v>906</c:v>
                </c:pt>
                <c:pt idx="19">
                  <c:v>1056</c:v>
                </c:pt>
                <c:pt idx="20">
                  <c:v>1239</c:v>
                </c:pt>
                <c:pt idx="21">
                  <c:v>1486</c:v>
                </c:pt>
                <c:pt idx="22">
                  <c:v>1711</c:v>
                </c:pt>
                <c:pt idx="23">
                  <c:v>2022</c:v>
                </c:pt>
                <c:pt idx="24">
                  <c:v>2464</c:v>
                </c:pt>
                <c:pt idx="25" formatCode="0">
                  <c:v>2761</c:v>
                </c:pt>
                <c:pt idx="26" formatCode="0">
                  <c:v>2734</c:v>
                </c:pt>
              </c:numCache>
            </c:numRef>
          </c:val>
          <c:extLst>
            <c:ext xmlns:c16="http://schemas.microsoft.com/office/drawing/2014/chart" uri="{C3380CC4-5D6E-409C-BE32-E72D297353CC}">
              <c16:uniqueId val="{00000017-FEC5-4FC1-BD9A-B46988560A51}"/>
            </c:ext>
          </c:extLst>
        </c:ser>
        <c:ser>
          <c:idx val="3"/>
          <c:order val="3"/>
          <c:tx>
            <c:strRef>
              <c:f>GGD!$I$3</c:f>
              <c:strCache>
                <c:ptCount val="1"/>
                <c:pt idx="0">
                  <c:v>New Cases</c:v>
                </c:pt>
              </c:strCache>
            </c:strRef>
          </c:tx>
          <c:spPr>
            <a:solidFill>
              <a:srgbClr val="A82610"/>
            </a:solidFill>
            <a:ln>
              <a:noFill/>
            </a:ln>
            <a:effectLst>
              <a:outerShdw blurRad="50800" dist="50800" dir="5400000" algn="ctr" rotWithShape="0">
                <a:schemeClr val="tx1">
                  <a:alpha val="64000"/>
                </a:schemeClr>
              </a:outerShdw>
            </a:effectLst>
          </c:spPr>
          <c:dLbls>
            <c:dLbl>
              <c:idx val="0"/>
              <c:delete val="1"/>
              <c:extLst>
                <c:ext xmlns:c15="http://schemas.microsoft.com/office/drawing/2012/chart" uri="{CE6537A1-D6FC-4f65-9D91-7224C49458BB}"/>
                <c:ext xmlns:c16="http://schemas.microsoft.com/office/drawing/2014/chart" uri="{C3380CC4-5D6E-409C-BE32-E72D297353CC}">
                  <c16:uniqueId val="{00000018-FEC5-4FC1-BD9A-B46988560A51}"/>
                </c:ext>
              </c:extLst>
            </c:dLbl>
            <c:dLbl>
              <c:idx val="1"/>
              <c:delete val="1"/>
              <c:extLst>
                <c:ext xmlns:c15="http://schemas.microsoft.com/office/drawing/2012/chart" uri="{CE6537A1-D6FC-4f65-9D91-7224C49458BB}"/>
                <c:ext xmlns:c16="http://schemas.microsoft.com/office/drawing/2014/chart" uri="{C3380CC4-5D6E-409C-BE32-E72D297353CC}">
                  <c16:uniqueId val="{00000019-FEC5-4FC1-BD9A-B46988560A51}"/>
                </c:ext>
              </c:extLst>
            </c:dLbl>
            <c:dLbl>
              <c:idx val="2"/>
              <c:delete val="1"/>
              <c:extLst>
                <c:ext xmlns:c15="http://schemas.microsoft.com/office/drawing/2012/chart" uri="{CE6537A1-D6FC-4f65-9D91-7224C49458BB}"/>
                <c:ext xmlns:c16="http://schemas.microsoft.com/office/drawing/2014/chart" uri="{C3380CC4-5D6E-409C-BE32-E72D297353CC}">
                  <c16:uniqueId val="{0000001A-FEC5-4FC1-BD9A-B46988560A51}"/>
                </c:ext>
              </c:extLst>
            </c:dLbl>
            <c:dLbl>
              <c:idx val="3"/>
              <c:delete val="1"/>
              <c:extLst>
                <c:ext xmlns:c15="http://schemas.microsoft.com/office/drawing/2012/chart" uri="{CE6537A1-D6FC-4f65-9D91-7224C49458BB}"/>
                <c:ext xmlns:c16="http://schemas.microsoft.com/office/drawing/2014/chart" uri="{C3380CC4-5D6E-409C-BE32-E72D297353CC}">
                  <c16:uniqueId val="{0000001B-FEC5-4FC1-BD9A-B46988560A51}"/>
                </c:ext>
              </c:extLst>
            </c:dLbl>
            <c:dLbl>
              <c:idx val="4"/>
              <c:delete val="1"/>
              <c:extLst>
                <c:ext xmlns:c15="http://schemas.microsoft.com/office/drawing/2012/chart" uri="{CE6537A1-D6FC-4f65-9D91-7224C49458BB}"/>
                <c:ext xmlns:c16="http://schemas.microsoft.com/office/drawing/2014/chart" uri="{C3380CC4-5D6E-409C-BE32-E72D297353CC}">
                  <c16:uniqueId val="{0000001C-FEC5-4FC1-BD9A-B46988560A51}"/>
                </c:ext>
              </c:extLst>
            </c:dLbl>
            <c:dLbl>
              <c:idx val="5"/>
              <c:delete val="1"/>
              <c:extLst>
                <c:ext xmlns:c15="http://schemas.microsoft.com/office/drawing/2012/chart" uri="{CE6537A1-D6FC-4f65-9D91-7224C49458BB}"/>
                <c:ext xmlns:c16="http://schemas.microsoft.com/office/drawing/2014/chart" uri="{C3380CC4-5D6E-409C-BE32-E72D297353CC}">
                  <c16:uniqueId val="{0000001D-FEC5-4FC1-BD9A-B46988560A51}"/>
                </c:ext>
              </c:extLst>
            </c:dLbl>
            <c:dLbl>
              <c:idx val="6"/>
              <c:delete val="1"/>
              <c:extLst>
                <c:ext xmlns:c15="http://schemas.microsoft.com/office/drawing/2012/chart" uri="{CE6537A1-D6FC-4f65-9D91-7224C49458BB}"/>
                <c:ext xmlns:c16="http://schemas.microsoft.com/office/drawing/2014/chart" uri="{C3380CC4-5D6E-409C-BE32-E72D297353CC}">
                  <c16:uniqueId val="{0000001E-FEC5-4FC1-BD9A-B46988560A51}"/>
                </c:ext>
              </c:extLst>
            </c:dLbl>
            <c:dLbl>
              <c:idx val="7"/>
              <c:delete val="1"/>
              <c:extLst>
                <c:ext xmlns:c15="http://schemas.microsoft.com/office/drawing/2012/chart" uri="{CE6537A1-D6FC-4f65-9D91-7224C49458BB}"/>
                <c:ext xmlns:c16="http://schemas.microsoft.com/office/drawing/2014/chart" uri="{C3380CC4-5D6E-409C-BE32-E72D297353CC}">
                  <c16:uniqueId val="{0000001F-FEC5-4FC1-BD9A-B46988560A51}"/>
                </c:ext>
              </c:extLst>
            </c:dLbl>
            <c:dLbl>
              <c:idx val="8"/>
              <c:delete val="1"/>
              <c:extLst>
                <c:ext xmlns:c15="http://schemas.microsoft.com/office/drawing/2012/chart" uri="{CE6537A1-D6FC-4f65-9D91-7224C49458BB}"/>
                <c:ext xmlns:c16="http://schemas.microsoft.com/office/drawing/2014/chart" uri="{C3380CC4-5D6E-409C-BE32-E72D297353CC}">
                  <c16:uniqueId val="{00000020-FEC5-4FC1-BD9A-B46988560A51}"/>
                </c:ext>
              </c:extLst>
            </c:dLbl>
            <c:dLbl>
              <c:idx val="9"/>
              <c:delete val="1"/>
              <c:extLst>
                <c:ext xmlns:c15="http://schemas.microsoft.com/office/drawing/2012/chart" uri="{CE6537A1-D6FC-4f65-9D91-7224C49458BB}"/>
                <c:ext xmlns:c16="http://schemas.microsoft.com/office/drawing/2014/chart" uri="{C3380CC4-5D6E-409C-BE32-E72D297353CC}">
                  <c16:uniqueId val="{00000021-FEC5-4FC1-BD9A-B46988560A51}"/>
                </c:ext>
              </c:extLst>
            </c:dLbl>
            <c:dLbl>
              <c:idx val="10"/>
              <c:layout>
                <c:manualLayout>
                  <c:x val="0"/>
                  <c:y val="-1.112638888888888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FEC5-4FC1-BD9A-B46988560A51}"/>
                </c:ext>
              </c:extLst>
            </c:dLbl>
            <c:dLbl>
              <c:idx val="11"/>
              <c:layout>
                <c:manualLayout>
                  <c:x val="0"/>
                  <c:y val="1.644583333333333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FEC5-4FC1-BD9A-B46988560A51}"/>
                </c:ext>
              </c:extLst>
            </c:dLbl>
            <c:dLbl>
              <c:idx val="12"/>
              <c:layout>
                <c:manualLayout>
                  <c:x val="0"/>
                  <c:y val="9.4486111111111116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FEC5-4FC1-BD9A-B46988560A51}"/>
                </c:ext>
              </c:extLst>
            </c:dLbl>
            <c:dLbl>
              <c:idx val="13"/>
              <c:layout>
                <c:manualLayout>
                  <c:x val="6.4945206529221953E-17"/>
                  <c:y val="-5.2464848763908608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FEC5-4FC1-BD9A-B46988560A51}"/>
                </c:ext>
              </c:extLst>
            </c:dLbl>
            <c:dLbl>
              <c:idx val="14"/>
              <c:layout>
                <c:manualLayout>
                  <c:x val="-1.7712533667761496E-3"/>
                  <c:y val="2.9066830041808901E-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FEC5-4FC1-BD9A-B46988560A5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Times New Roman" panose="02020603050405020304" pitchFamily="18" charset="0"/>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GGD!$C$6:$C$32</c:f>
              <c:numCache>
                <c:formatCode>m/d/yyyy</c:formatCode>
                <c:ptCount val="27"/>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numCache>
            </c:numRef>
          </c:cat>
          <c:val>
            <c:numRef>
              <c:f>GGD!$I$6:$I$32</c:f>
              <c:numCache>
                <c:formatCode>General</c:formatCode>
                <c:ptCount val="27"/>
                <c:pt idx="0">
                  <c:v>1</c:v>
                </c:pt>
                <c:pt idx="1">
                  <c:v>1</c:v>
                </c:pt>
                <c:pt idx="2">
                  <c:v>4</c:v>
                </c:pt>
                <c:pt idx="3">
                  <c:v>3</c:v>
                </c:pt>
                <c:pt idx="4">
                  <c:v>8</c:v>
                </c:pt>
                <c:pt idx="5">
                  <c:v>6</c:v>
                </c:pt>
                <c:pt idx="6">
                  <c:v>15</c:v>
                </c:pt>
                <c:pt idx="7">
                  <c:v>44</c:v>
                </c:pt>
                <c:pt idx="8">
                  <c:v>46</c:v>
                </c:pt>
                <c:pt idx="9">
                  <c:v>60</c:v>
                </c:pt>
                <c:pt idx="10">
                  <c:v>77</c:v>
                </c:pt>
                <c:pt idx="11">
                  <c:v>56</c:v>
                </c:pt>
                <c:pt idx="12">
                  <c:v>61</c:v>
                </c:pt>
                <c:pt idx="13">
                  <c:v>121</c:v>
                </c:pt>
                <c:pt idx="14">
                  <c:v>111</c:v>
                </c:pt>
                <c:pt idx="15">
                  <c:v>190</c:v>
                </c:pt>
                <c:pt idx="16">
                  <c:v>155</c:v>
                </c:pt>
                <c:pt idx="17">
                  <c:v>176</c:v>
                </c:pt>
                <c:pt idx="18">
                  <c:v>278</c:v>
                </c:pt>
                <c:pt idx="19">
                  <c:v>292</c:v>
                </c:pt>
                <c:pt idx="20">
                  <c:v>346</c:v>
                </c:pt>
                <c:pt idx="21">
                  <c:v>409</c:v>
                </c:pt>
                <c:pt idx="22">
                  <c:v>534</c:v>
                </c:pt>
                <c:pt idx="23" formatCode="0">
                  <c:v>637</c:v>
                </c:pt>
                <c:pt idx="24" formatCode="0">
                  <c:v>573</c:v>
                </c:pt>
                <c:pt idx="25" formatCode="0">
                  <c:v>545</c:v>
                </c:pt>
                <c:pt idx="26">
                  <c:v>811</c:v>
                </c:pt>
              </c:numCache>
            </c:numRef>
          </c:val>
          <c:extLst>
            <c:ext xmlns:c16="http://schemas.microsoft.com/office/drawing/2014/chart" uri="{C3380CC4-5D6E-409C-BE32-E72D297353CC}">
              <c16:uniqueId val="{00000027-FEC5-4FC1-BD9A-B46988560A51}"/>
            </c:ext>
          </c:extLst>
        </c:ser>
        <c:dLbls>
          <c:showLegendKey val="0"/>
          <c:showVal val="0"/>
          <c:showCatName val="0"/>
          <c:showSerName val="0"/>
          <c:showPercent val="0"/>
          <c:showBubbleSize val="0"/>
        </c:dLbls>
        <c:axId val="596545392"/>
        <c:axId val="596544408"/>
      </c:areaChart>
      <c:dateAx>
        <c:axId val="596545392"/>
        <c:scaling>
          <c:orientation val="minMax"/>
        </c:scaling>
        <c:delete val="0"/>
        <c:axPos val="b"/>
        <c:numFmt formatCode="d/m;@"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2"/>
        <c:majorTimeUnit val="days"/>
      </c:dateAx>
      <c:valAx>
        <c:axId val="596544408"/>
        <c:scaling>
          <c:orientation val="minMax"/>
        </c:scaling>
        <c:delete val="1"/>
        <c:axPos val="l"/>
        <c:numFmt formatCode="General" sourceLinked="1"/>
        <c:majorTickMark val="out"/>
        <c:minorTickMark val="none"/>
        <c:tickLblPos val="nextTo"/>
        <c:crossAx val="596545392"/>
        <c:crosses val="autoZero"/>
        <c:crossBetween val="midCat"/>
      </c:valAx>
      <c:spPr>
        <a:noFill/>
        <a:ln>
          <a:noFill/>
        </a:ln>
        <a:effectLst/>
      </c:spPr>
    </c:plotArea>
    <c:legend>
      <c:legendPos val="t"/>
      <c:legendEntry>
        <c:idx val="2"/>
        <c:delete val="1"/>
      </c:legendEntry>
      <c:layout>
        <c:manualLayout>
          <c:xMode val="edge"/>
          <c:yMode val="edge"/>
          <c:x val="0.27319005005093333"/>
          <c:y val="9.7146250000000003E-2"/>
          <c:w val="0.59585836359009825"/>
          <c:h val="5.0143970215001499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effectLst/>
              </a:rPr>
              <a:t>COVID-19 </a:t>
            </a:r>
            <a:r>
              <a:rPr lang="nl-NL" sz="1800" b="1" i="0" u="sng" baseline="0">
                <a:effectLst/>
              </a:rPr>
              <a:t>hospitalizations</a:t>
            </a:r>
            <a:r>
              <a:rPr lang="nl-NL" sz="1800" b="1" i="0" baseline="0">
                <a:effectLst/>
              </a:rPr>
              <a:t> in The Netherlands</a:t>
            </a:r>
            <a:endParaRPr lang="en-NL">
              <a:effectLst/>
            </a:endParaRPr>
          </a:p>
        </c:rich>
      </c:tx>
      <c:layout>
        <c:manualLayout>
          <c:xMode val="edge"/>
          <c:yMode val="edge"/>
          <c:x val="0.2085881944444444"/>
          <c:y val="1.41111111111111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9491613757023589E-2"/>
          <c:y val="0.22749236111111112"/>
          <c:w val="0.82501240250871288"/>
          <c:h val="0.68740166666666669"/>
        </c:manualLayout>
      </c:layout>
      <c:lineChart>
        <c:grouping val="standard"/>
        <c:varyColors val="0"/>
        <c:ser>
          <c:idx val="3"/>
          <c:order val="0"/>
          <c:tx>
            <c:strRef>
              <c:f>GGD!$N$3</c:f>
              <c:strCache>
                <c:ptCount val="1"/>
                <c:pt idx="0">
                  <c:v>GR hos</c:v>
                </c:pt>
              </c:strCache>
            </c:strRef>
          </c:tx>
          <c:spPr>
            <a:ln w="28575" cap="rnd">
              <a:solidFill>
                <a:srgbClr val="C00000"/>
              </a:solidFill>
              <a:round/>
            </a:ln>
            <a:effectLst/>
          </c:spPr>
          <c:marker>
            <c:symbol val="circle"/>
            <c:size val="8"/>
            <c:spPr>
              <a:solidFill>
                <a:srgbClr val="C00000"/>
              </a:solidFill>
              <a:ln w="9525">
                <a:solidFill>
                  <a:srgbClr val="C00000"/>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0-8068-4F63-A2EB-1A0A45509078}"/>
                </c:ext>
              </c:extLst>
            </c:dLbl>
            <c:dLbl>
              <c:idx val="5"/>
              <c:layout>
                <c:manualLayout>
                  <c:x val="-3.5749362672749231E-2"/>
                  <c:y val="-1.97113888888888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68-4F63-A2EB-1A0A45509078}"/>
                </c:ext>
              </c:extLst>
            </c:dLbl>
            <c:dLbl>
              <c:idx val="7"/>
              <c:layout>
                <c:manualLayout>
                  <c:x val="-3.5749362672749294E-2"/>
                  <c:y val="-1.97113888888888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068-4F63-A2EB-1A0A45509078}"/>
                </c:ext>
              </c:extLst>
            </c:dLbl>
            <c:dLbl>
              <c:idx val="10"/>
              <c:layout>
                <c:manualLayout>
                  <c:x val="-3.5749362672749356E-2"/>
                  <c:y val="-2.32391666666666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68-4F63-A2EB-1A0A4550907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L"/>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C00000"/>
                </a:solidFill>
                <a:prstDash val="sysDot"/>
              </a:ln>
              <a:effectLst/>
            </c:spPr>
            <c:trendlineType val="movingAvg"/>
            <c:period val="3"/>
            <c:dispRSqr val="0"/>
            <c:dispEq val="0"/>
          </c:trendline>
          <c:cat>
            <c:numRef>
              <c:f>GGD!$C$24:$C$34</c:f>
              <c:numCache>
                <c:formatCode>m/d/yyyy</c:formatCode>
                <c:ptCount val="11"/>
                <c:pt idx="0">
                  <c:v>43906</c:v>
                </c:pt>
                <c:pt idx="1">
                  <c:v>43907</c:v>
                </c:pt>
                <c:pt idx="2">
                  <c:v>43908</c:v>
                </c:pt>
                <c:pt idx="3">
                  <c:v>43909</c:v>
                </c:pt>
                <c:pt idx="4">
                  <c:v>43910</c:v>
                </c:pt>
                <c:pt idx="5">
                  <c:v>43911</c:v>
                </c:pt>
                <c:pt idx="6">
                  <c:v>43912</c:v>
                </c:pt>
                <c:pt idx="7">
                  <c:v>43913</c:v>
                </c:pt>
                <c:pt idx="8">
                  <c:v>43914</c:v>
                </c:pt>
                <c:pt idx="9">
                  <c:v>43915</c:v>
                </c:pt>
                <c:pt idx="10">
                  <c:v>43916</c:v>
                </c:pt>
              </c:numCache>
            </c:numRef>
          </c:cat>
          <c:val>
            <c:numRef>
              <c:f>GGD!$N$22:$N$32</c:f>
              <c:numCache>
                <c:formatCode>0%</c:formatCode>
                <c:ptCount val="11"/>
                <c:pt idx="0">
                  <c:v>0.26543209876543217</c:v>
                </c:pt>
                <c:pt idx="1">
                  <c:v>0.53170731707317076</c:v>
                </c:pt>
                <c:pt idx="2">
                  <c:v>0.2993630573248407</c:v>
                </c:pt>
                <c:pt idx="3">
                  <c:v>0.19852941176470584</c:v>
                </c:pt>
                <c:pt idx="4">
                  <c:v>0.31492842535787324</c:v>
                </c:pt>
                <c:pt idx="5">
                  <c:v>0.30015552099533438</c:v>
                </c:pt>
                <c:pt idx="6">
                  <c:v>0.18181818181818188</c:v>
                </c:pt>
                <c:pt idx="7">
                  <c:v>0.24493927125506065</c:v>
                </c:pt>
                <c:pt idx="8">
                  <c:v>0.41382113821138211</c:v>
                </c:pt>
                <c:pt idx="9">
                  <c:v>5.5779183438757984E-2</c:v>
                </c:pt>
                <c:pt idx="10">
                  <c:v>0.17156862745098045</c:v>
                </c:pt>
              </c:numCache>
            </c:numRef>
          </c:val>
          <c:smooth val="1"/>
          <c:extLst>
            <c:ext xmlns:c16="http://schemas.microsoft.com/office/drawing/2014/chart" uri="{C3380CC4-5D6E-409C-BE32-E72D297353CC}">
              <c16:uniqueId val="{00000005-8068-4F63-A2EB-1A0A45509078}"/>
            </c:ext>
          </c:extLst>
        </c:ser>
        <c:dLbls>
          <c:showLegendKey val="0"/>
          <c:showVal val="0"/>
          <c:showCatName val="0"/>
          <c:showSerName val="0"/>
          <c:showPercent val="0"/>
          <c:showBubbleSize val="0"/>
        </c:dLbls>
        <c:marker val="1"/>
        <c:smooth val="0"/>
        <c:axId val="596612160"/>
        <c:axId val="596613144"/>
      </c:lineChart>
      <c:lineChart>
        <c:grouping val="standard"/>
        <c:varyColors val="0"/>
        <c:ser>
          <c:idx val="0"/>
          <c:order val="1"/>
          <c:tx>
            <c:strRef>
              <c:f>GGD!$O$3</c:f>
              <c:strCache>
                <c:ptCount val="1"/>
                <c:pt idx="0">
                  <c:v>GF Hos</c:v>
                </c:pt>
              </c:strCache>
            </c:strRef>
          </c:tx>
          <c:spPr>
            <a:ln w="28575" cap="rnd">
              <a:solidFill>
                <a:schemeClr val="accent1">
                  <a:lumMod val="60000"/>
                  <a:lumOff val="40000"/>
                </a:schemeClr>
              </a:solidFill>
              <a:round/>
            </a:ln>
            <a:effectLst/>
          </c:spPr>
          <c:marker>
            <c:symbol val="square"/>
            <c:size val="8"/>
            <c:spPr>
              <a:solidFill>
                <a:schemeClr val="accent1">
                  <a:lumMod val="60000"/>
                  <a:lumOff val="40000"/>
                </a:schemeClr>
              </a:solidFill>
              <a:ln w="9525">
                <a:solidFill>
                  <a:schemeClr val="accent1">
                    <a:lumMod val="60000"/>
                    <a:lumOff val="40000"/>
                  </a:schemeClr>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6-8068-4F63-A2EB-1A0A45509078}"/>
                </c:ext>
              </c:extLst>
            </c:dLbl>
            <c:dLbl>
              <c:idx val="3"/>
              <c:layout>
                <c:manualLayout>
                  <c:x val="-1.5642642611648381E-3"/>
                  <c:y val="1.30483333333333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68-4F63-A2EB-1A0A45509078}"/>
                </c:ext>
              </c:extLst>
            </c:dLbl>
            <c:dLbl>
              <c:idx val="4"/>
              <c:layout>
                <c:manualLayout>
                  <c:x val="-5.749080562981012E-2"/>
                  <c:y val="-2.5757222222222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068-4F63-A2EB-1A0A45509078}"/>
                </c:ext>
              </c:extLst>
            </c:dLbl>
            <c:dLbl>
              <c:idx val="6"/>
              <c:layout>
                <c:manualLayout>
                  <c:x val="-3.3022943781027776E-2"/>
                  <c:y val="1.65761111111111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68-4F63-A2EB-1A0A45509078}"/>
                </c:ext>
              </c:extLst>
            </c:dLbl>
            <c:dLbl>
              <c:idx val="8"/>
              <c:layout>
                <c:manualLayout>
                  <c:x val="-3.3022943781027776E-2"/>
                  <c:y val="2.36316666666666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068-4F63-A2EB-1A0A45509078}"/>
                </c:ext>
              </c:extLst>
            </c:dLbl>
            <c:dLbl>
              <c:idx val="9"/>
              <c:layout>
                <c:manualLayout>
                  <c:x val="-4.8752283540959243E-2"/>
                  <c:y val="-3.10488888888889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068-4F63-A2EB-1A0A45509078}"/>
                </c:ext>
              </c:extLst>
            </c:dLbl>
            <c:dLbl>
              <c:idx val="11"/>
              <c:layout>
                <c:manualLayout>
                  <c:x val="-2.2536717274406794E-2"/>
                  <c:y val="-2.75211111111111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068-4F63-A2EB-1A0A4550907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N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60000"/>
                    <a:lumOff val="40000"/>
                  </a:schemeClr>
                </a:solidFill>
                <a:prstDash val="sysDot"/>
              </a:ln>
              <a:effectLst/>
            </c:spPr>
            <c:trendlineType val="movingAvg"/>
            <c:period val="3"/>
            <c:dispRSqr val="0"/>
            <c:dispEq val="0"/>
          </c:trendline>
          <c:cat>
            <c:numRef>
              <c:f>GGD!$C$24:$C$34</c:f>
              <c:numCache>
                <c:formatCode>m/d/yyyy</c:formatCode>
                <c:ptCount val="11"/>
                <c:pt idx="0">
                  <c:v>43906</c:v>
                </c:pt>
                <c:pt idx="1">
                  <c:v>43907</c:v>
                </c:pt>
                <c:pt idx="2">
                  <c:v>43908</c:v>
                </c:pt>
                <c:pt idx="3">
                  <c:v>43909</c:v>
                </c:pt>
                <c:pt idx="4">
                  <c:v>43910</c:v>
                </c:pt>
                <c:pt idx="5">
                  <c:v>43911</c:v>
                </c:pt>
                <c:pt idx="6">
                  <c:v>43912</c:v>
                </c:pt>
                <c:pt idx="7">
                  <c:v>43913</c:v>
                </c:pt>
                <c:pt idx="8">
                  <c:v>43914</c:v>
                </c:pt>
                <c:pt idx="9">
                  <c:v>43915</c:v>
                </c:pt>
                <c:pt idx="10">
                  <c:v>43916</c:v>
                </c:pt>
              </c:numCache>
            </c:numRef>
          </c:cat>
          <c:val>
            <c:numRef>
              <c:f>GGD!$O$22:$O$32</c:f>
              <c:numCache>
                <c:formatCode>0.0</c:formatCode>
                <c:ptCount val="11"/>
                <c:pt idx="0">
                  <c:v>1.0623380582228319</c:v>
                </c:pt>
                <c:pt idx="1">
                  <c:v>1.2104223676383106</c:v>
                </c:pt>
                <c:pt idx="2">
                  <c:v>0.8483102762789565</c:v>
                </c:pt>
                <c:pt idx="3">
                  <c:v>0.92239763552479814</c:v>
                </c:pt>
                <c:pt idx="4">
                  <c:v>1.0971181953906182</c:v>
                </c:pt>
                <c:pt idx="5">
                  <c:v>0.98876524069474103</c:v>
                </c:pt>
                <c:pt idx="6">
                  <c:v>0.90898216615919969</c:v>
                </c:pt>
                <c:pt idx="7">
                  <c:v>1.0534101526004358</c:v>
                </c:pt>
                <c:pt idx="8">
                  <c:v>1.1356547028884925</c:v>
                </c:pt>
                <c:pt idx="9">
                  <c:v>0.74675583417462466</c:v>
                </c:pt>
                <c:pt idx="10">
                  <c:v>1.1096720278525354</c:v>
                </c:pt>
              </c:numCache>
            </c:numRef>
          </c:val>
          <c:smooth val="1"/>
          <c:extLst>
            <c:ext xmlns:c16="http://schemas.microsoft.com/office/drawing/2014/chart" uri="{C3380CC4-5D6E-409C-BE32-E72D297353CC}">
              <c16:uniqueId val="{0000000E-8068-4F63-A2EB-1A0A45509078}"/>
            </c:ext>
          </c:extLst>
        </c:ser>
        <c:dLbls>
          <c:showLegendKey val="0"/>
          <c:showVal val="0"/>
          <c:showCatName val="0"/>
          <c:showSerName val="0"/>
          <c:showPercent val="0"/>
          <c:showBubbleSize val="0"/>
        </c:dLbls>
        <c:marker val="1"/>
        <c:smooth val="0"/>
        <c:axId val="842288120"/>
        <c:axId val="842298944"/>
      </c:lineChart>
      <c:dateAx>
        <c:axId val="596612160"/>
        <c:scaling>
          <c:orientation val="minMax"/>
        </c:scaling>
        <c:delete val="0"/>
        <c:axPos val="b"/>
        <c:numFmt formatCode="d/m;@" sourceLinked="0"/>
        <c:majorTickMark val="out"/>
        <c:minorTickMark val="none"/>
        <c:tickLblPos val="nextTo"/>
        <c:spPr>
          <a:solidFill>
            <a:schemeClr val="bg2"/>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613144"/>
        <c:crosses val="autoZero"/>
        <c:auto val="1"/>
        <c:lblOffset val="100"/>
        <c:baseTimeUnit val="days"/>
        <c:majorUnit val="2"/>
        <c:majorTimeUnit val="days"/>
      </c:dateAx>
      <c:valAx>
        <c:axId val="596613144"/>
        <c:scaling>
          <c:orientation val="minMax"/>
          <c:max val="1"/>
        </c:scaling>
        <c:delete val="0"/>
        <c:axPos val="l"/>
        <c:majorGridlines>
          <c:spPr>
            <a:ln w="9525" cap="flat" cmpd="sng" algn="ctr">
              <a:solidFill>
                <a:schemeClr val="tx1"/>
              </a:solidFill>
              <a:round/>
            </a:ln>
            <a:effectLst/>
          </c:spPr>
        </c:majorGridlines>
        <c:minorGridlines>
          <c:spPr>
            <a:ln w="9525" cap="flat" cmpd="sng" algn="ctr">
              <a:solidFill>
                <a:schemeClr val="bg2">
                  <a:lumMod val="90000"/>
                </a:schemeClr>
              </a:solidFill>
              <a:round/>
            </a:ln>
            <a:effectLst/>
          </c:spPr>
        </c:min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NL"/>
          </a:p>
        </c:txPr>
        <c:crossAx val="596612160"/>
        <c:crosses val="autoZero"/>
        <c:crossBetween val="midCat"/>
        <c:majorUnit val="0.5"/>
      </c:valAx>
      <c:valAx>
        <c:axId val="842298944"/>
        <c:scaling>
          <c:orientation val="minMax"/>
          <c:max val="2"/>
        </c:scaling>
        <c:delete val="0"/>
        <c:axPos val="r"/>
        <c:numFmt formatCode="0.0" sourceLinked="0"/>
        <c:majorTickMark val="out"/>
        <c:minorTickMark val="none"/>
        <c:tickLblPos val="nextTo"/>
        <c:spPr>
          <a:noFill/>
          <a:ln>
            <a:solidFill>
              <a:schemeClr val="bg2"/>
            </a:solidFill>
          </a:ln>
          <a:effectLst/>
        </c:spPr>
        <c:txPr>
          <a:bodyPr rot="-6000000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NL"/>
          </a:p>
        </c:txPr>
        <c:crossAx val="842288120"/>
        <c:crosses val="max"/>
        <c:crossBetween val="between"/>
      </c:valAx>
      <c:dateAx>
        <c:axId val="842288120"/>
        <c:scaling>
          <c:orientation val="minMax"/>
        </c:scaling>
        <c:delete val="1"/>
        <c:axPos val="b"/>
        <c:numFmt formatCode="m/d/yyyy" sourceLinked="1"/>
        <c:majorTickMark val="out"/>
        <c:minorTickMark val="none"/>
        <c:tickLblPos val="nextTo"/>
        <c:crossAx val="842298944"/>
        <c:crosses val="autoZero"/>
        <c:auto val="1"/>
        <c:lblOffset val="100"/>
        <c:baseTimeUnit val="days"/>
      </c:dateAx>
      <c:spPr>
        <a:solidFill>
          <a:srgbClr val="ED7D31">
            <a:lumMod val="20000"/>
            <a:lumOff val="80000"/>
          </a:srgbClr>
        </a:solidFill>
        <a:ln>
          <a:solidFill>
            <a:srgbClr val="ED7D31">
              <a:lumMod val="40000"/>
              <a:lumOff val="60000"/>
            </a:srgbClr>
          </a:solidFill>
        </a:ln>
        <a:effectLst/>
      </c:spPr>
    </c:plotArea>
    <c:plotVisOnly val="1"/>
    <c:dispBlanksAs val="gap"/>
    <c:showDLblsOverMax val="0"/>
    <c:extLst/>
  </c:chart>
  <c:spPr>
    <a:solidFill>
      <a:srgbClr val="ED7D31">
        <a:lumMod val="20000"/>
        <a:lumOff val="80000"/>
      </a:srgb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1800" b="1" i="0" baseline="0">
                <a:effectLst/>
              </a:rPr>
              <a:t>COVID-19 De</a:t>
            </a:r>
            <a:r>
              <a:rPr lang="nl-NL" sz="1800" b="1" i="0" u="sng" baseline="0">
                <a:effectLst/>
              </a:rPr>
              <a:t>aths</a:t>
            </a:r>
            <a:r>
              <a:rPr lang="nl-NL" sz="1800" b="1" i="0" baseline="0">
                <a:effectLst/>
              </a:rPr>
              <a:t> in The Netherlands</a:t>
            </a:r>
            <a:endParaRPr lang="en-NL">
              <a:effectLst/>
            </a:endParaRPr>
          </a:p>
        </c:rich>
      </c:tx>
      <c:layout>
        <c:manualLayout>
          <c:xMode val="edge"/>
          <c:yMode val="edge"/>
          <c:x val="0.12215759857049843"/>
          <c:y val="1.6498933625730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manualLayout>
          <c:layoutTarget val="inner"/>
          <c:xMode val="edge"/>
          <c:yMode val="edge"/>
          <c:x val="9.9491613757023589E-2"/>
          <c:y val="0.22749236111111112"/>
          <c:w val="0.82501240250871288"/>
          <c:h val="0.68740166666666669"/>
        </c:manualLayout>
      </c:layout>
      <c:lineChart>
        <c:grouping val="standard"/>
        <c:varyColors val="0"/>
        <c:ser>
          <c:idx val="3"/>
          <c:order val="0"/>
          <c:tx>
            <c:strRef>
              <c:f>GGD!$Q$3</c:f>
              <c:strCache>
                <c:ptCount val="1"/>
                <c:pt idx="0">
                  <c:v>gr dead</c:v>
                </c:pt>
              </c:strCache>
            </c:strRef>
          </c:tx>
          <c:spPr>
            <a:ln w="28575" cap="rnd">
              <a:solidFill>
                <a:srgbClr val="C00000"/>
              </a:solidFill>
              <a:round/>
            </a:ln>
            <a:effectLst/>
          </c:spPr>
          <c:marker>
            <c:symbol val="circle"/>
            <c:size val="8"/>
            <c:spPr>
              <a:solidFill>
                <a:srgbClr val="C00000"/>
              </a:solidFill>
              <a:ln w="9525">
                <a:solidFill>
                  <a:srgbClr val="C00000"/>
                </a:solidFill>
              </a:ln>
              <a:effectLst/>
            </c:spPr>
          </c:marker>
          <c:dLbls>
            <c:dLbl>
              <c:idx val="2"/>
              <c:layout>
                <c:manualLayout>
                  <c:x val="-3.5749362672749231E-2"/>
                  <c:y val="-1.97113888888888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8BA-4C62-8360-E7C43B66C7A3}"/>
                </c:ext>
              </c:extLst>
            </c:dLbl>
            <c:dLbl>
              <c:idx val="4"/>
              <c:layout>
                <c:manualLayout>
                  <c:x val="-3.5749362672749294E-2"/>
                  <c:y val="-1.97113888888888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8BA-4C62-8360-E7C43B66C7A3}"/>
                </c:ext>
              </c:extLst>
            </c:dLbl>
            <c:dLbl>
              <c:idx val="7"/>
              <c:layout>
                <c:manualLayout>
                  <c:x val="-3.5749362672749356E-2"/>
                  <c:y val="-2.32391666666666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8BA-4C62-8360-E7C43B66C7A3}"/>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NL"/>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rgbClr val="C00000"/>
                </a:solidFill>
                <a:prstDash val="sysDot"/>
              </a:ln>
              <a:effectLst/>
            </c:spPr>
            <c:trendlineType val="movingAvg"/>
            <c:period val="3"/>
            <c:dispRSqr val="0"/>
            <c:dispEq val="0"/>
          </c:trendline>
          <c:cat>
            <c:numRef>
              <c:f>GGD!$C$26:$C$34</c:f>
              <c:numCache>
                <c:formatCode>m/d/yyyy</c:formatCode>
                <c:ptCount val="9"/>
                <c:pt idx="0">
                  <c:v>43908</c:v>
                </c:pt>
                <c:pt idx="1">
                  <c:v>43909</c:v>
                </c:pt>
                <c:pt idx="2">
                  <c:v>43910</c:v>
                </c:pt>
                <c:pt idx="3">
                  <c:v>43911</c:v>
                </c:pt>
                <c:pt idx="4">
                  <c:v>43912</c:v>
                </c:pt>
                <c:pt idx="5">
                  <c:v>43913</c:v>
                </c:pt>
                <c:pt idx="6">
                  <c:v>43914</c:v>
                </c:pt>
                <c:pt idx="7">
                  <c:v>43915</c:v>
                </c:pt>
                <c:pt idx="8">
                  <c:v>43916</c:v>
                </c:pt>
              </c:numCache>
            </c:numRef>
          </c:cat>
          <c:val>
            <c:numRef>
              <c:f>GGD!$Q$24:$Q$32</c:f>
              <c:numCache>
                <c:formatCode>0%</c:formatCode>
                <c:ptCount val="9"/>
                <c:pt idx="0">
                  <c:v>-0.21052631578947367</c:v>
                </c:pt>
                <c:pt idx="1">
                  <c:v>0.19999999999999996</c:v>
                </c:pt>
                <c:pt idx="2">
                  <c:v>0.66666666666666674</c:v>
                </c:pt>
                <c:pt idx="3">
                  <c:v>0</c:v>
                </c:pt>
                <c:pt idx="4">
                  <c:v>0.43333333333333335</c:v>
                </c:pt>
                <c:pt idx="5">
                  <c:v>-0.20930232558139539</c:v>
                </c:pt>
                <c:pt idx="6">
                  <c:v>0.85294117647058831</c:v>
                </c:pt>
                <c:pt idx="7">
                  <c:v>0.26984126984126977</c:v>
                </c:pt>
                <c:pt idx="8">
                  <c:v>-2.5000000000000022E-2</c:v>
                </c:pt>
              </c:numCache>
            </c:numRef>
          </c:val>
          <c:smooth val="1"/>
          <c:extLst>
            <c:ext xmlns:c16="http://schemas.microsoft.com/office/drawing/2014/chart" uri="{C3380CC4-5D6E-409C-BE32-E72D297353CC}">
              <c16:uniqueId val="{00000004-B8BA-4C62-8360-E7C43B66C7A3}"/>
            </c:ext>
          </c:extLst>
        </c:ser>
        <c:dLbls>
          <c:showLegendKey val="0"/>
          <c:showVal val="0"/>
          <c:showCatName val="0"/>
          <c:showSerName val="0"/>
          <c:showPercent val="0"/>
          <c:showBubbleSize val="0"/>
        </c:dLbls>
        <c:marker val="1"/>
        <c:smooth val="0"/>
        <c:axId val="596612160"/>
        <c:axId val="596613144"/>
      </c:lineChart>
      <c:lineChart>
        <c:grouping val="standard"/>
        <c:varyColors val="0"/>
        <c:ser>
          <c:idx val="0"/>
          <c:order val="1"/>
          <c:tx>
            <c:strRef>
              <c:f>GGD!$R$3</c:f>
              <c:strCache>
                <c:ptCount val="1"/>
                <c:pt idx="0">
                  <c:v>GF dead</c:v>
                </c:pt>
              </c:strCache>
            </c:strRef>
          </c:tx>
          <c:spPr>
            <a:ln w="28575" cap="rnd">
              <a:solidFill>
                <a:schemeClr val="accent1">
                  <a:lumMod val="60000"/>
                  <a:lumOff val="40000"/>
                </a:schemeClr>
              </a:solidFill>
              <a:round/>
            </a:ln>
            <a:effectLst/>
          </c:spPr>
          <c:marker>
            <c:symbol val="square"/>
            <c:size val="8"/>
            <c:spPr>
              <a:solidFill>
                <a:schemeClr val="accent1">
                  <a:lumMod val="60000"/>
                  <a:lumOff val="40000"/>
                </a:schemeClr>
              </a:solidFill>
              <a:ln w="9525">
                <a:solidFill>
                  <a:schemeClr val="accent1">
                    <a:lumMod val="60000"/>
                    <a:lumOff val="40000"/>
                  </a:schemeClr>
                </a:solidFill>
              </a:ln>
              <a:effectLst/>
            </c:spPr>
          </c:marker>
          <c:dLbls>
            <c:dLbl>
              <c:idx val="0"/>
              <c:layout>
                <c:manualLayout>
                  <c:x val="-1.5642642611648381E-3"/>
                  <c:y val="1.30483333333333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8BA-4C62-8360-E7C43B66C7A3}"/>
                </c:ext>
              </c:extLst>
            </c:dLbl>
            <c:dLbl>
              <c:idx val="1"/>
              <c:layout>
                <c:manualLayout>
                  <c:x val="-5.749080562981012E-2"/>
                  <c:y val="-2.57572222222222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8BA-4C62-8360-E7C43B66C7A3}"/>
                </c:ext>
              </c:extLst>
            </c:dLbl>
            <c:dLbl>
              <c:idx val="3"/>
              <c:layout>
                <c:manualLayout>
                  <c:x val="-3.3022943781027776E-2"/>
                  <c:y val="1.65761111111111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8BA-4C62-8360-E7C43B66C7A3}"/>
                </c:ext>
              </c:extLst>
            </c:dLbl>
            <c:dLbl>
              <c:idx val="5"/>
              <c:layout>
                <c:manualLayout>
                  <c:x val="-3.3022943781027776E-2"/>
                  <c:y val="2.36316666666666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8BA-4C62-8360-E7C43B66C7A3}"/>
                </c:ext>
              </c:extLst>
            </c:dLbl>
            <c:dLbl>
              <c:idx val="6"/>
              <c:layout>
                <c:manualLayout>
                  <c:x val="-4.8752283540959243E-2"/>
                  <c:y val="-3.10488888888889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8BA-4C62-8360-E7C43B66C7A3}"/>
                </c:ext>
              </c:extLst>
            </c:dLbl>
            <c:dLbl>
              <c:idx val="11"/>
              <c:layout>
                <c:manualLayout>
                  <c:x val="-2.2536717274406794E-2"/>
                  <c:y val="-2.75211111111111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8BA-4C62-8360-E7C43B66C7A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NL"/>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lumMod val="60000"/>
                    <a:lumOff val="40000"/>
                  </a:schemeClr>
                </a:solidFill>
                <a:prstDash val="sysDot"/>
              </a:ln>
              <a:effectLst/>
            </c:spPr>
            <c:trendlineType val="movingAvg"/>
            <c:period val="3"/>
            <c:dispRSqr val="0"/>
            <c:dispEq val="0"/>
          </c:trendline>
          <c:cat>
            <c:numRef>
              <c:f>GGD!$C$26:$C$34</c:f>
              <c:numCache>
                <c:formatCode>m/d/yyyy</c:formatCode>
                <c:ptCount val="9"/>
                <c:pt idx="0">
                  <c:v>43908</c:v>
                </c:pt>
                <c:pt idx="1">
                  <c:v>43909</c:v>
                </c:pt>
                <c:pt idx="2">
                  <c:v>43910</c:v>
                </c:pt>
                <c:pt idx="3">
                  <c:v>43911</c:v>
                </c:pt>
                <c:pt idx="4">
                  <c:v>43912</c:v>
                </c:pt>
                <c:pt idx="5">
                  <c:v>43913</c:v>
                </c:pt>
                <c:pt idx="6">
                  <c:v>43914</c:v>
                </c:pt>
                <c:pt idx="7">
                  <c:v>43915</c:v>
                </c:pt>
                <c:pt idx="8">
                  <c:v>43916</c:v>
                </c:pt>
              </c:numCache>
            </c:numRef>
          </c:cat>
          <c:val>
            <c:numRef>
              <c:f>GGD!$R$24:$R$32</c:f>
              <c:numCache>
                <c:formatCode>0.00</c:formatCode>
                <c:ptCount val="9"/>
                <c:pt idx="0">
                  <c:v>0.16620498614958448</c:v>
                </c:pt>
                <c:pt idx="1">
                  <c:v>1.52</c:v>
                </c:pt>
                <c:pt idx="2">
                  <c:v>1.3888888888888891</c:v>
                </c:pt>
                <c:pt idx="3">
                  <c:v>0.6</c:v>
                </c:pt>
                <c:pt idx="4">
                  <c:v>1.4333333333333333</c:v>
                </c:pt>
                <c:pt idx="5">
                  <c:v>0.55164954029204971</c:v>
                </c:pt>
                <c:pt idx="6">
                  <c:v>2.3434256055363325</c:v>
                </c:pt>
                <c:pt idx="7">
                  <c:v>0.68531116150163762</c:v>
                </c:pt>
                <c:pt idx="8">
                  <c:v>0.76781250000000001</c:v>
                </c:pt>
              </c:numCache>
            </c:numRef>
          </c:val>
          <c:smooth val="1"/>
          <c:extLst>
            <c:ext xmlns:c16="http://schemas.microsoft.com/office/drawing/2014/chart" uri="{C3380CC4-5D6E-409C-BE32-E72D297353CC}">
              <c16:uniqueId val="{0000000C-B8BA-4C62-8360-E7C43B66C7A3}"/>
            </c:ext>
          </c:extLst>
        </c:ser>
        <c:dLbls>
          <c:showLegendKey val="0"/>
          <c:showVal val="0"/>
          <c:showCatName val="0"/>
          <c:showSerName val="0"/>
          <c:showPercent val="0"/>
          <c:showBubbleSize val="0"/>
        </c:dLbls>
        <c:marker val="1"/>
        <c:smooth val="0"/>
        <c:axId val="842288120"/>
        <c:axId val="842298944"/>
      </c:lineChart>
      <c:dateAx>
        <c:axId val="596612160"/>
        <c:scaling>
          <c:orientation val="minMax"/>
        </c:scaling>
        <c:delete val="0"/>
        <c:axPos val="b"/>
        <c:numFmt formatCode="d/m;@" sourceLinked="0"/>
        <c:majorTickMark val="out"/>
        <c:minorTickMark val="none"/>
        <c:tickLblPos val="nextTo"/>
        <c:spPr>
          <a:solidFill>
            <a:schemeClr val="bg2"/>
          </a:solidFill>
          <a:ln w="9525" cap="flat" cmpd="sng" algn="ctr">
            <a:solidFill>
              <a:schemeClr val="tx1"/>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613144"/>
        <c:crosses val="autoZero"/>
        <c:auto val="1"/>
        <c:lblOffset val="100"/>
        <c:baseTimeUnit val="days"/>
        <c:majorUnit val="2"/>
        <c:majorTimeUnit val="days"/>
      </c:dateAx>
      <c:valAx>
        <c:axId val="596613144"/>
        <c:scaling>
          <c:orientation val="minMax"/>
          <c:max val="1"/>
        </c:scaling>
        <c:delete val="0"/>
        <c:axPos val="l"/>
        <c:majorGridlines>
          <c:spPr>
            <a:ln w="9525" cap="flat" cmpd="sng" algn="ctr">
              <a:solidFill>
                <a:schemeClr val="tx1"/>
              </a:solidFill>
              <a:round/>
            </a:ln>
            <a:effectLst/>
          </c:spPr>
        </c:majorGridlines>
        <c:minorGridlines>
          <c:spPr>
            <a:ln w="9525" cap="flat" cmpd="sng" algn="ctr">
              <a:solidFill>
                <a:schemeClr val="bg2">
                  <a:lumMod val="90000"/>
                </a:schemeClr>
              </a:solidFill>
              <a:round/>
            </a:ln>
            <a:effectLst/>
          </c:spPr>
        </c:min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NL"/>
          </a:p>
        </c:txPr>
        <c:crossAx val="596612160"/>
        <c:crosses val="autoZero"/>
        <c:crossBetween val="midCat"/>
        <c:majorUnit val="0.5"/>
      </c:valAx>
      <c:valAx>
        <c:axId val="842298944"/>
        <c:scaling>
          <c:orientation val="minMax"/>
          <c:max val="2"/>
        </c:scaling>
        <c:delete val="0"/>
        <c:axPos val="r"/>
        <c:numFmt formatCode="0.0" sourceLinked="0"/>
        <c:majorTickMark val="out"/>
        <c:minorTickMark val="none"/>
        <c:tickLblPos val="nextTo"/>
        <c:spPr>
          <a:noFill/>
          <a:ln>
            <a:solidFill>
              <a:schemeClr val="bg2"/>
            </a:solidFill>
          </a:ln>
          <a:effectLst/>
        </c:spPr>
        <c:txPr>
          <a:bodyPr rot="-60000000" spcFirstLastPara="1" vertOverflow="ellipsis" vert="horz" wrap="square" anchor="ctr" anchorCtr="1"/>
          <a:lstStyle/>
          <a:p>
            <a:pPr>
              <a:defRPr sz="1600" b="1" i="0" u="none" strike="noStrike" kern="1200" baseline="0">
                <a:solidFill>
                  <a:schemeClr val="accent1">
                    <a:lumMod val="75000"/>
                  </a:schemeClr>
                </a:solidFill>
                <a:latin typeface="+mn-lt"/>
                <a:ea typeface="+mn-ea"/>
                <a:cs typeface="+mn-cs"/>
              </a:defRPr>
            </a:pPr>
            <a:endParaRPr lang="en-NL"/>
          </a:p>
        </c:txPr>
        <c:crossAx val="842288120"/>
        <c:crosses val="max"/>
        <c:crossBetween val="between"/>
      </c:valAx>
      <c:dateAx>
        <c:axId val="842288120"/>
        <c:scaling>
          <c:orientation val="minMax"/>
        </c:scaling>
        <c:delete val="1"/>
        <c:axPos val="b"/>
        <c:numFmt formatCode="m/d/yyyy" sourceLinked="1"/>
        <c:majorTickMark val="out"/>
        <c:minorTickMark val="none"/>
        <c:tickLblPos val="nextTo"/>
        <c:crossAx val="842298944"/>
        <c:crosses val="autoZero"/>
        <c:auto val="1"/>
        <c:lblOffset val="100"/>
        <c:baseTimeUnit val="days"/>
      </c:dateAx>
      <c:spPr>
        <a:solidFill>
          <a:srgbClr val="FFE7E7"/>
        </a:solidFill>
        <a:ln>
          <a:solidFill>
            <a:schemeClr val="bg2"/>
          </a:solidFill>
        </a:ln>
        <a:effectLst/>
      </c:spPr>
    </c:plotArea>
    <c:plotVisOnly val="1"/>
    <c:dispBlanksAs val="gap"/>
    <c:showDLblsOverMax val="0"/>
    <c:extLst/>
  </c:chart>
  <c:spPr>
    <a:solidFill>
      <a:srgbClr val="FFE7E7"/>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userShapes r:id="rId4"/>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800" b="1" i="0" u="none" kern="1200" spc="100" baseline="0">
                <a:ln>
                  <a:noFill/>
                </a:ln>
                <a:solidFill>
                  <a:srgbClr val="000000"/>
                </a:solidFill>
                <a:effectLst/>
              </a:rPr>
              <a:t>@YorickB</a:t>
            </a:r>
            <a:r>
              <a:rPr lang="nl-NL" sz="1400" b="1" i="0" u="none" kern="1200" spc="100" baseline="0">
                <a:ln>
                  <a:noFill/>
                </a:ln>
                <a:solidFill>
                  <a:srgbClr val="000000"/>
                </a:solidFill>
                <a:effectLst/>
              </a:rPr>
              <a:t>          </a:t>
            </a:r>
            <a:r>
              <a:rPr lang="nl-NL" sz="1400" b="1" i="0" u="sng" kern="1200" spc="100" baseline="0">
                <a:ln>
                  <a:noFill/>
                </a:ln>
                <a:solidFill>
                  <a:srgbClr val="000000"/>
                </a:solidFill>
                <a:effectLst/>
              </a:rPr>
              <a:t>Total confirmed COVID-19 cases in The Netherlands</a:t>
            </a:r>
            <a:endParaRPr lang="en-NL">
              <a:effectLst/>
            </a:endParaRPr>
          </a:p>
          <a:p>
            <a:pPr>
              <a:defRPr/>
            </a:pPr>
            <a:r>
              <a:rPr lang="nl-NL" sz="900" b="1" i="0" kern="1200" spc="100" baseline="0">
                <a:ln>
                  <a:noFill/>
                </a:ln>
                <a:solidFill>
                  <a:srgbClr val="404040"/>
                </a:solidFill>
                <a:effectLst/>
              </a:rPr>
              <a:t>                                                          *source: RIVM, March 26th, 2020</a:t>
            </a:r>
            <a:endParaRPr lang="en-NL">
              <a:effectLst/>
            </a:endParaRPr>
          </a:p>
        </c:rich>
      </c:tx>
      <c:layout>
        <c:manualLayout>
          <c:xMode val="edge"/>
          <c:yMode val="edge"/>
          <c:x val="7.28828050678786E-2"/>
          <c:y val="2.144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0"/>
          <c:order val="1"/>
          <c:tx>
            <c:strRef>
              <c:f>GGD!$I$3</c:f>
              <c:strCache>
                <c:ptCount val="1"/>
                <c:pt idx="0">
                  <c:v>New Cases</c:v>
                </c:pt>
              </c:strCache>
            </c:strRef>
          </c:tx>
          <c:spPr>
            <a:solidFill>
              <a:schemeClr val="accent6">
                <a:lumMod val="40000"/>
                <a:lumOff val="60000"/>
              </a:schemeClr>
            </a:solidFill>
            <a:ln>
              <a:noFill/>
            </a:ln>
            <a:effectLst/>
          </c:spPr>
          <c:invertIfNegative val="0"/>
          <c:dLbls>
            <c:dLbl>
              <c:idx val="28"/>
              <c:layout>
                <c:manualLayout>
                  <c:x val="-3.5277777777779069E-3"/>
                  <c:y val="-1.9788785523844707E-2"/>
                </c:manualLayout>
              </c:layout>
              <c:spPr>
                <a:noFill/>
                <a:ln>
                  <a:noFill/>
                </a:ln>
                <a:effectLst/>
              </c:spPr>
              <c:txPr>
                <a:bodyPr rot="0" spcFirstLastPara="1" vertOverflow="ellipsis" vert="horz" wrap="square" lIns="38100" tIns="19050" rIns="38100" bIns="19050" anchor="ctr" anchorCtr="1">
                  <a:spAutoFit/>
                </a:bodyPr>
                <a:lstStyle/>
                <a:p>
                  <a:pPr>
                    <a:defRPr sz="1600" b="1" i="0" u="sng" strike="noStrike" kern="1200" baseline="0">
                      <a:solidFill>
                        <a:srgbClr val="C00000"/>
                      </a:solidFill>
                      <a:latin typeface="+mn-lt"/>
                      <a:ea typeface="+mn-ea"/>
                      <a:cs typeface="+mn-cs"/>
                    </a:defRPr>
                  </a:pPr>
                  <a:endParaRPr lang="en-NL"/>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4B-4556-A062-0BFD98EAB192}"/>
                </c:ext>
              </c:extLst>
            </c:dLbl>
            <c:spPr>
              <a:noFill/>
              <a:ln>
                <a:noFill/>
              </a:ln>
              <a:effectLst/>
            </c:spPr>
            <c:txPr>
              <a:bodyPr rot="0" spcFirstLastPara="1" vertOverflow="ellipsis" vert="horz" wrap="square" lIns="38100" tIns="19050" rIns="38100" bIns="19050" anchor="ctr" anchorCtr="1">
                <a:spAutoFit/>
              </a:bodyPr>
              <a:lstStyle/>
              <a:p>
                <a:pPr>
                  <a:defRPr sz="900" b="1" i="0" u="sng" strike="noStrike" kern="1200" baseline="0">
                    <a:solidFill>
                      <a:sysClr val="windowText" lastClr="000000"/>
                    </a:solidFill>
                    <a:latin typeface="+mn-lt"/>
                    <a:ea typeface="+mn-ea"/>
                    <a:cs typeface="+mn-cs"/>
                  </a:defRPr>
                </a:pPr>
                <a:endParaRPr lang="en-NL"/>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GGD!$B$4:$B$32</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cat>
          <c:val>
            <c:numRef>
              <c:f>GGD!$I$6:$I$34</c:f>
              <c:numCache>
                <c:formatCode>General</c:formatCode>
                <c:ptCount val="29"/>
                <c:pt idx="0">
                  <c:v>1</c:v>
                </c:pt>
                <c:pt idx="1">
                  <c:v>1</c:v>
                </c:pt>
                <c:pt idx="2">
                  <c:v>4</c:v>
                </c:pt>
                <c:pt idx="3">
                  <c:v>3</c:v>
                </c:pt>
                <c:pt idx="4">
                  <c:v>8</c:v>
                </c:pt>
                <c:pt idx="5">
                  <c:v>6</c:v>
                </c:pt>
                <c:pt idx="6">
                  <c:v>15</c:v>
                </c:pt>
                <c:pt idx="7">
                  <c:v>44</c:v>
                </c:pt>
                <c:pt idx="8">
                  <c:v>46</c:v>
                </c:pt>
                <c:pt idx="9">
                  <c:v>60</c:v>
                </c:pt>
                <c:pt idx="10">
                  <c:v>77</c:v>
                </c:pt>
                <c:pt idx="11">
                  <c:v>56</c:v>
                </c:pt>
                <c:pt idx="12">
                  <c:v>61</c:v>
                </c:pt>
                <c:pt idx="13">
                  <c:v>121</c:v>
                </c:pt>
                <c:pt idx="14">
                  <c:v>111</c:v>
                </c:pt>
                <c:pt idx="15">
                  <c:v>190</c:v>
                </c:pt>
                <c:pt idx="16">
                  <c:v>155</c:v>
                </c:pt>
                <c:pt idx="17">
                  <c:v>176</c:v>
                </c:pt>
                <c:pt idx="18">
                  <c:v>278</c:v>
                </c:pt>
                <c:pt idx="19">
                  <c:v>292</c:v>
                </c:pt>
                <c:pt idx="20">
                  <c:v>346</c:v>
                </c:pt>
                <c:pt idx="21">
                  <c:v>409</c:v>
                </c:pt>
                <c:pt idx="22">
                  <c:v>534</c:v>
                </c:pt>
                <c:pt idx="23" formatCode="0">
                  <c:v>637</c:v>
                </c:pt>
                <c:pt idx="24" formatCode="0">
                  <c:v>573</c:v>
                </c:pt>
                <c:pt idx="25" formatCode="0">
                  <c:v>545</c:v>
                </c:pt>
                <c:pt idx="26">
                  <c:v>811</c:v>
                </c:pt>
                <c:pt idx="27">
                  <c:v>852</c:v>
                </c:pt>
                <c:pt idx="28">
                  <c:v>1019</c:v>
                </c:pt>
              </c:numCache>
            </c:numRef>
          </c:val>
          <c:extLst>
            <c:ext xmlns:c16="http://schemas.microsoft.com/office/drawing/2014/chart" uri="{C3380CC4-5D6E-409C-BE32-E72D297353CC}">
              <c16:uniqueId val="{00000001-814B-4556-A062-0BFD98EAB192}"/>
            </c:ext>
          </c:extLst>
        </c:ser>
        <c:dLbls>
          <c:showLegendKey val="0"/>
          <c:showVal val="0"/>
          <c:showCatName val="0"/>
          <c:showSerName val="0"/>
          <c:showPercent val="0"/>
          <c:showBubbleSize val="0"/>
        </c:dLbls>
        <c:gapWidth val="100"/>
        <c:axId val="815095888"/>
        <c:axId val="815095232"/>
      </c:barChart>
      <c:lineChart>
        <c:grouping val="standard"/>
        <c:varyColors val="0"/>
        <c:ser>
          <c:idx val="4"/>
          <c:order val="0"/>
          <c:tx>
            <c:strRef>
              <c:f>GGD!$J$3</c:f>
              <c:strCache>
                <c:ptCount val="1"/>
                <c:pt idx="0">
                  <c:v>Cumulative cases</c:v>
                </c:pt>
              </c:strCache>
            </c:strRef>
          </c:tx>
          <c:spPr>
            <a:ln w="50800" cap="rnd">
              <a:solidFill>
                <a:srgbClr val="3BD5D9"/>
              </a:solidFill>
              <a:round/>
            </a:ln>
            <a:effectLst/>
          </c:spPr>
          <c:marker>
            <c:symbol val="none"/>
          </c:marker>
          <c:dLbls>
            <c:dLbl>
              <c:idx val="2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4B-4556-A062-0BFD98EAB192}"/>
                </c:ext>
              </c:extLst>
            </c:dLbl>
            <c:spPr>
              <a:noFill/>
              <a:ln>
                <a:noFill/>
              </a:ln>
              <a:effectLst/>
            </c:spPr>
            <c:txPr>
              <a:bodyPr rot="0" spcFirstLastPara="1" vertOverflow="ellipsis" vert="horz" wrap="square" lIns="38100" tIns="19050" rIns="38100" bIns="19050" anchor="ctr" anchorCtr="1">
                <a:spAutoFit/>
              </a:bodyPr>
              <a:lstStyle/>
              <a:p>
                <a:pPr>
                  <a:defRPr sz="2000" b="1" i="0" u="sng" strike="noStrike" kern="1200" baseline="0">
                    <a:solidFill>
                      <a:srgbClr val="C00000"/>
                    </a:solidFill>
                    <a:latin typeface="+mn-lt"/>
                    <a:ea typeface="+mn-ea"/>
                    <a:cs typeface="+mn-cs"/>
                  </a:defRPr>
                </a:pPr>
                <a:endParaRPr lang="en-NL"/>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GGD!$C$6:$C$34</c:f>
              <c:numCache>
                <c:formatCode>m/d/yyyy</c:formatCode>
                <c:ptCount val="29"/>
                <c:pt idx="0">
                  <c:v>43888</c:v>
                </c:pt>
                <c:pt idx="1">
                  <c:v>43889</c:v>
                </c:pt>
                <c:pt idx="2">
                  <c:v>43890</c:v>
                </c:pt>
                <c:pt idx="3">
                  <c:v>43891</c:v>
                </c:pt>
                <c:pt idx="4">
                  <c:v>43892</c:v>
                </c:pt>
                <c:pt idx="5">
                  <c:v>43893</c:v>
                </c:pt>
                <c:pt idx="6">
                  <c:v>43894</c:v>
                </c:pt>
                <c:pt idx="7">
                  <c:v>43895</c:v>
                </c:pt>
                <c:pt idx="8">
                  <c:v>43896</c:v>
                </c:pt>
                <c:pt idx="9">
                  <c:v>43897</c:v>
                </c:pt>
                <c:pt idx="10">
                  <c:v>43898</c:v>
                </c:pt>
                <c:pt idx="11">
                  <c:v>43899</c:v>
                </c:pt>
                <c:pt idx="12">
                  <c:v>43900</c:v>
                </c:pt>
                <c:pt idx="13">
                  <c:v>43901</c:v>
                </c:pt>
                <c:pt idx="14">
                  <c:v>43902</c:v>
                </c:pt>
                <c:pt idx="15">
                  <c:v>43903</c:v>
                </c:pt>
                <c:pt idx="16">
                  <c:v>43904</c:v>
                </c:pt>
                <c:pt idx="17">
                  <c:v>43905</c:v>
                </c:pt>
                <c:pt idx="18">
                  <c:v>43906</c:v>
                </c:pt>
                <c:pt idx="19">
                  <c:v>43907</c:v>
                </c:pt>
                <c:pt idx="20">
                  <c:v>43908</c:v>
                </c:pt>
                <c:pt idx="21">
                  <c:v>43909</c:v>
                </c:pt>
                <c:pt idx="22">
                  <c:v>43910</c:v>
                </c:pt>
                <c:pt idx="23">
                  <c:v>43911</c:v>
                </c:pt>
                <c:pt idx="24">
                  <c:v>43912</c:v>
                </c:pt>
                <c:pt idx="25">
                  <c:v>43913</c:v>
                </c:pt>
                <c:pt idx="26">
                  <c:v>43914</c:v>
                </c:pt>
                <c:pt idx="27">
                  <c:v>43915</c:v>
                </c:pt>
                <c:pt idx="28">
                  <c:v>43916</c:v>
                </c:pt>
              </c:numCache>
            </c:numRef>
          </c:cat>
          <c:val>
            <c:numRef>
              <c:f>GGD!$J$6:$J$34</c:f>
              <c:numCache>
                <c:formatCode>General</c:formatCode>
                <c:ptCount val="29"/>
                <c:pt idx="0">
                  <c:v>1</c:v>
                </c:pt>
                <c:pt idx="1">
                  <c:v>2</c:v>
                </c:pt>
                <c:pt idx="2">
                  <c:v>6</c:v>
                </c:pt>
                <c:pt idx="3">
                  <c:v>9</c:v>
                </c:pt>
                <c:pt idx="4">
                  <c:v>17</c:v>
                </c:pt>
                <c:pt idx="5">
                  <c:v>23</c:v>
                </c:pt>
                <c:pt idx="6">
                  <c:v>38</c:v>
                </c:pt>
                <c:pt idx="7">
                  <c:v>82</c:v>
                </c:pt>
                <c:pt idx="8">
                  <c:v>128</c:v>
                </c:pt>
                <c:pt idx="9">
                  <c:v>188</c:v>
                </c:pt>
                <c:pt idx="10">
                  <c:v>265</c:v>
                </c:pt>
                <c:pt idx="11">
                  <c:v>321</c:v>
                </c:pt>
                <c:pt idx="12">
                  <c:v>382</c:v>
                </c:pt>
                <c:pt idx="13">
                  <c:v>503</c:v>
                </c:pt>
                <c:pt idx="14">
                  <c:v>614</c:v>
                </c:pt>
                <c:pt idx="15">
                  <c:v>804</c:v>
                </c:pt>
                <c:pt idx="16">
                  <c:v>959</c:v>
                </c:pt>
                <c:pt idx="17">
                  <c:v>1135</c:v>
                </c:pt>
                <c:pt idx="18">
                  <c:v>1413</c:v>
                </c:pt>
                <c:pt idx="19">
                  <c:v>1705</c:v>
                </c:pt>
                <c:pt idx="20">
                  <c:v>2051</c:v>
                </c:pt>
                <c:pt idx="21">
                  <c:v>2460</c:v>
                </c:pt>
                <c:pt idx="22">
                  <c:v>2994</c:v>
                </c:pt>
                <c:pt idx="23">
                  <c:v>3631</c:v>
                </c:pt>
                <c:pt idx="24">
                  <c:v>4204</c:v>
                </c:pt>
                <c:pt idx="25">
                  <c:v>4749</c:v>
                </c:pt>
                <c:pt idx="26">
                  <c:v>5560</c:v>
                </c:pt>
                <c:pt idx="27">
                  <c:v>6412</c:v>
                </c:pt>
                <c:pt idx="28">
                  <c:v>7431</c:v>
                </c:pt>
              </c:numCache>
            </c:numRef>
          </c:val>
          <c:smooth val="0"/>
          <c:extLst>
            <c:ext xmlns:c16="http://schemas.microsoft.com/office/drawing/2014/chart" uri="{C3380CC4-5D6E-409C-BE32-E72D297353CC}">
              <c16:uniqueId val="{00000003-814B-4556-A062-0BFD98EAB192}"/>
            </c:ext>
          </c:extLst>
        </c:ser>
        <c:dLbls>
          <c:showLegendKey val="0"/>
          <c:showVal val="0"/>
          <c:showCatName val="0"/>
          <c:showSerName val="0"/>
          <c:showPercent val="0"/>
          <c:showBubbleSize val="0"/>
        </c:dLbls>
        <c:marker val="1"/>
        <c:smooth val="0"/>
        <c:axId val="596545392"/>
        <c:axId val="596544408"/>
      </c:lineChart>
      <c:dateAx>
        <c:axId val="596545392"/>
        <c:scaling>
          <c:orientation val="minMax"/>
        </c:scaling>
        <c:delete val="0"/>
        <c:axPos val="b"/>
        <c:numFmt formatCode="d/m;@" sourceLinked="0"/>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NL"/>
          </a:p>
        </c:txPr>
        <c:crossAx val="596544408"/>
        <c:crosses val="autoZero"/>
        <c:auto val="1"/>
        <c:lblOffset val="100"/>
        <c:baseTimeUnit val="days"/>
        <c:majorUnit val="3"/>
        <c:majorTimeUnit val="days"/>
      </c:dateAx>
      <c:valAx>
        <c:axId val="596544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valAx>
      <c:valAx>
        <c:axId val="815095232"/>
        <c:scaling>
          <c:orientation val="minMax"/>
          <c:max val="4096"/>
          <c:min val="1"/>
        </c:scaling>
        <c:delete val="1"/>
        <c:axPos val="r"/>
        <c:numFmt formatCode="General" sourceLinked="1"/>
        <c:majorTickMark val="out"/>
        <c:minorTickMark val="none"/>
        <c:tickLblPos val="nextTo"/>
        <c:crossAx val="815095888"/>
        <c:crosses val="max"/>
        <c:crossBetween val="between"/>
      </c:valAx>
      <c:catAx>
        <c:axId val="815095888"/>
        <c:scaling>
          <c:orientation val="minMax"/>
        </c:scaling>
        <c:delete val="1"/>
        <c:axPos val="b"/>
        <c:numFmt formatCode="General" sourceLinked="1"/>
        <c:majorTickMark val="out"/>
        <c:minorTickMark val="none"/>
        <c:tickLblPos val="nextTo"/>
        <c:crossAx val="815095232"/>
        <c:crosses val="autoZero"/>
        <c:auto val="1"/>
        <c:lblAlgn val="ctr"/>
        <c:lblOffset val="100"/>
        <c:noMultiLvlLbl val="0"/>
      </c:catAx>
      <c:spPr>
        <a:noFill/>
        <a:ln>
          <a:noFill/>
        </a:ln>
        <a:effectLst/>
      </c:spPr>
    </c:plotArea>
    <c:legend>
      <c:legendPos val="t"/>
      <c:layout>
        <c:manualLayout>
          <c:xMode val="edge"/>
          <c:yMode val="edge"/>
          <c:x val="0.22909656051554983"/>
          <c:y val="9.5382361111111133E-2"/>
          <c:w val="0.53548541666666671"/>
          <c:h val="4.8957083333333332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sz="800" b="1" i="0" u="none" kern="1200" spc="100" baseline="0">
                <a:ln>
                  <a:noFill/>
                </a:ln>
                <a:solidFill>
                  <a:srgbClr val="000000"/>
                </a:solidFill>
                <a:effectLst/>
              </a:rPr>
              <a:t>@YorickB</a:t>
            </a:r>
            <a:r>
              <a:rPr lang="nl-NL" sz="1400" b="1" i="0" u="none" kern="1200" spc="100" baseline="0">
                <a:ln>
                  <a:noFill/>
                </a:ln>
                <a:solidFill>
                  <a:srgbClr val="000000"/>
                </a:solidFill>
                <a:effectLst/>
              </a:rPr>
              <a:t>          </a:t>
            </a:r>
            <a:r>
              <a:rPr lang="nl-NL" sz="1400" b="1" i="0" u="sng" kern="1200" spc="100" baseline="0">
                <a:ln>
                  <a:noFill/>
                </a:ln>
                <a:solidFill>
                  <a:srgbClr val="000000"/>
                </a:solidFill>
                <a:effectLst/>
              </a:rPr>
              <a:t>Total confirmed COVID-19 cases in The Netherlands</a:t>
            </a:r>
            <a:endParaRPr lang="en-NL">
              <a:effectLst/>
            </a:endParaRPr>
          </a:p>
          <a:p>
            <a:pPr>
              <a:defRPr/>
            </a:pPr>
            <a:r>
              <a:rPr lang="nl-NL" sz="900" b="1" i="0" kern="1200" spc="100" baseline="0">
                <a:ln>
                  <a:noFill/>
                </a:ln>
                <a:solidFill>
                  <a:srgbClr val="404040"/>
                </a:solidFill>
                <a:effectLst/>
              </a:rPr>
              <a:t>                                                          *source: RIVM, March 26th, 2020</a:t>
            </a:r>
            <a:endParaRPr lang="en-NL">
              <a:effectLst/>
            </a:endParaRPr>
          </a:p>
        </c:rich>
      </c:tx>
      <c:layout>
        <c:manualLayout>
          <c:xMode val="edge"/>
          <c:yMode val="edge"/>
          <c:x val="7.28828050678786E-2"/>
          <c:y val="2.144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L"/>
        </a:p>
      </c:txPr>
    </c:title>
    <c:autoTitleDeleted val="0"/>
    <c:plotArea>
      <c:layout/>
      <c:barChart>
        <c:barDir val="col"/>
        <c:grouping val="clustered"/>
        <c:varyColors val="0"/>
        <c:ser>
          <c:idx val="1"/>
          <c:order val="0"/>
          <c:tx>
            <c:strRef>
              <c:f>GGD!$I$3</c:f>
              <c:strCache>
                <c:ptCount val="1"/>
                <c:pt idx="0">
                  <c:v>New Cases</c:v>
                </c:pt>
              </c:strCache>
            </c:strRef>
          </c:tx>
          <c:spPr>
            <a:solidFill>
              <a:srgbClr val="00B0F0"/>
            </a:solidFill>
            <a:ln>
              <a:noFill/>
            </a:ln>
            <a:effectLst/>
          </c:spPr>
          <c:invertIfNegative val="0"/>
          <c:cat>
            <c:numRef>
              <c:f>GGD!$B$2:$B$32</c:f>
              <c:numCache>
                <c:formatCode>General</c:formatCode>
                <c:ptCount val="31"/>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pt idx="25">
                  <c:v>24</c:v>
                </c:pt>
                <c:pt idx="26">
                  <c:v>25</c:v>
                </c:pt>
                <c:pt idx="27">
                  <c:v>26</c:v>
                </c:pt>
                <c:pt idx="28">
                  <c:v>27</c:v>
                </c:pt>
                <c:pt idx="29">
                  <c:v>28</c:v>
                </c:pt>
                <c:pt idx="30">
                  <c:v>29</c:v>
                </c:pt>
              </c:numCache>
            </c:numRef>
          </c:cat>
          <c:val>
            <c:numRef>
              <c:f>GGD!$I$4:$I$34</c:f>
              <c:numCache>
                <c:formatCode>General</c:formatCode>
                <c:ptCount val="31"/>
                <c:pt idx="2">
                  <c:v>1</c:v>
                </c:pt>
                <c:pt idx="3">
                  <c:v>1</c:v>
                </c:pt>
                <c:pt idx="4">
                  <c:v>4</c:v>
                </c:pt>
                <c:pt idx="5">
                  <c:v>3</c:v>
                </c:pt>
                <c:pt idx="6">
                  <c:v>8</c:v>
                </c:pt>
                <c:pt idx="7">
                  <c:v>6</c:v>
                </c:pt>
                <c:pt idx="8">
                  <c:v>15</c:v>
                </c:pt>
                <c:pt idx="9">
                  <c:v>44</c:v>
                </c:pt>
                <c:pt idx="10">
                  <c:v>46</c:v>
                </c:pt>
                <c:pt idx="11">
                  <c:v>60</c:v>
                </c:pt>
                <c:pt idx="12">
                  <c:v>77</c:v>
                </c:pt>
                <c:pt idx="13">
                  <c:v>56</c:v>
                </c:pt>
                <c:pt idx="14">
                  <c:v>61</c:v>
                </c:pt>
                <c:pt idx="15">
                  <c:v>121</c:v>
                </c:pt>
                <c:pt idx="16">
                  <c:v>111</c:v>
                </c:pt>
                <c:pt idx="17">
                  <c:v>190</c:v>
                </c:pt>
                <c:pt idx="18">
                  <c:v>155</c:v>
                </c:pt>
                <c:pt idx="19">
                  <c:v>176</c:v>
                </c:pt>
                <c:pt idx="20">
                  <c:v>278</c:v>
                </c:pt>
                <c:pt idx="21">
                  <c:v>292</c:v>
                </c:pt>
                <c:pt idx="22">
                  <c:v>346</c:v>
                </c:pt>
                <c:pt idx="23">
                  <c:v>409</c:v>
                </c:pt>
                <c:pt idx="24">
                  <c:v>534</c:v>
                </c:pt>
                <c:pt idx="25" formatCode="0">
                  <c:v>637</c:v>
                </c:pt>
                <c:pt idx="26" formatCode="0">
                  <c:v>573</c:v>
                </c:pt>
                <c:pt idx="27" formatCode="0">
                  <c:v>545</c:v>
                </c:pt>
                <c:pt idx="28">
                  <c:v>811</c:v>
                </c:pt>
                <c:pt idx="29">
                  <c:v>852</c:v>
                </c:pt>
                <c:pt idx="30">
                  <c:v>1019</c:v>
                </c:pt>
              </c:numCache>
            </c:numRef>
          </c:val>
          <c:extLst>
            <c:ext xmlns:c16="http://schemas.microsoft.com/office/drawing/2014/chart" uri="{C3380CC4-5D6E-409C-BE32-E72D297353CC}">
              <c16:uniqueId val="{00000005-AABF-4DAE-98BE-E1F68DC9F54D}"/>
            </c:ext>
          </c:extLst>
        </c:ser>
        <c:ser>
          <c:idx val="0"/>
          <c:order val="1"/>
          <c:tx>
            <c:strRef>
              <c:f>GGD!$AH$42</c:f>
              <c:strCache>
                <c:ptCount val="1"/>
                <c:pt idx="0">
                  <c:v>GGD</c:v>
                </c:pt>
              </c:strCache>
            </c:strRef>
          </c:tx>
          <c:spPr>
            <a:solidFill>
              <a:srgbClr val="FF9B9B"/>
            </a:solidFill>
            <a:ln>
              <a:noFill/>
            </a:ln>
            <a:effectLst/>
          </c:spPr>
          <c:invertIfNegative val="0"/>
          <c:cat>
            <c:numRef>
              <c:f>GGD!$B$2:$B$32</c:f>
              <c:numCache>
                <c:formatCode>General</c:formatCode>
                <c:ptCount val="31"/>
                <c:pt idx="2">
                  <c:v>1</c:v>
                </c:pt>
                <c:pt idx="3">
                  <c:v>2</c:v>
                </c:pt>
                <c:pt idx="4">
                  <c:v>3</c:v>
                </c:pt>
                <c:pt idx="5">
                  <c:v>4</c:v>
                </c:pt>
                <c:pt idx="6">
                  <c:v>5</c:v>
                </c:pt>
                <c:pt idx="7">
                  <c:v>6</c:v>
                </c:pt>
                <c:pt idx="8">
                  <c:v>7</c:v>
                </c:pt>
                <c:pt idx="9">
                  <c:v>8</c:v>
                </c:pt>
                <c:pt idx="10">
                  <c:v>9</c:v>
                </c:pt>
                <c:pt idx="11">
                  <c:v>10</c:v>
                </c:pt>
                <c:pt idx="12">
                  <c:v>11</c:v>
                </c:pt>
                <c:pt idx="13">
                  <c:v>12</c:v>
                </c:pt>
                <c:pt idx="14">
                  <c:v>13</c:v>
                </c:pt>
                <c:pt idx="15">
                  <c:v>14</c:v>
                </c:pt>
                <c:pt idx="16">
                  <c:v>15</c:v>
                </c:pt>
                <c:pt idx="17">
                  <c:v>16</c:v>
                </c:pt>
                <c:pt idx="18">
                  <c:v>17</c:v>
                </c:pt>
                <c:pt idx="19">
                  <c:v>18</c:v>
                </c:pt>
                <c:pt idx="20">
                  <c:v>19</c:v>
                </c:pt>
                <c:pt idx="21">
                  <c:v>20</c:v>
                </c:pt>
                <c:pt idx="22">
                  <c:v>21</c:v>
                </c:pt>
                <c:pt idx="23">
                  <c:v>22</c:v>
                </c:pt>
                <c:pt idx="24">
                  <c:v>23</c:v>
                </c:pt>
                <c:pt idx="25">
                  <c:v>24</c:v>
                </c:pt>
                <c:pt idx="26">
                  <c:v>25</c:v>
                </c:pt>
                <c:pt idx="27">
                  <c:v>26</c:v>
                </c:pt>
                <c:pt idx="28">
                  <c:v>27</c:v>
                </c:pt>
                <c:pt idx="29">
                  <c:v>28</c:v>
                </c:pt>
                <c:pt idx="30">
                  <c:v>29</c:v>
                </c:pt>
              </c:numCache>
            </c:numRef>
          </c:cat>
          <c:val>
            <c:numRef>
              <c:f>GGD!$AH$43:$AH$73</c:f>
              <c:numCache>
                <c:formatCode>General</c:formatCode>
                <c:ptCount val="31"/>
                <c:pt idx="0">
                  <c:v>3</c:v>
                </c:pt>
                <c:pt idx="1">
                  <c:v>0</c:v>
                </c:pt>
                <c:pt idx="2">
                  <c:v>3</c:v>
                </c:pt>
                <c:pt idx="3">
                  <c:v>4</c:v>
                </c:pt>
                <c:pt idx="4">
                  <c:v>12</c:v>
                </c:pt>
                <c:pt idx="5">
                  <c:v>13</c:v>
                </c:pt>
                <c:pt idx="6">
                  <c:v>47</c:v>
                </c:pt>
                <c:pt idx="7">
                  <c:v>40</c:v>
                </c:pt>
                <c:pt idx="8">
                  <c:v>41</c:v>
                </c:pt>
                <c:pt idx="9">
                  <c:v>41</c:v>
                </c:pt>
                <c:pt idx="10">
                  <c:v>33</c:v>
                </c:pt>
                <c:pt idx="11">
                  <c:v>45</c:v>
                </c:pt>
                <c:pt idx="12">
                  <c:v>72</c:v>
                </c:pt>
                <c:pt idx="13">
                  <c:v>77</c:v>
                </c:pt>
                <c:pt idx="14">
                  <c:v>134</c:v>
                </c:pt>
                <c:pt idx="15">
                  <c:v>172</c:v>
                </c:pt>
                <c:pt idx="16">
                  <c:v>184</c:v>
                </c:pt>
                <c:pt idx="17">
                  <c:v>214</c:v>
                </c:pt>
                <c:pt idx="18">
                  <c:v>216</c:v>
                </c:pt>
                <c:pt idx="19">
                  <c:v>232</c:v>
                </c:pt>
                <c:pt idx="20">
                  <c:v>271</c:v>
                </c:pt>
                <c:pt idx="21">
                  <c:v>369</c:v>
                </c:pt>
                <c:pt idx="22">
                  <c:v>456</c:v>
                </c:pt>
                <c:pt idx="23">
                  <c:v>516</c:v>
                </c:pt>
                <c:pt idx="24">
                  <c:v>699</c:v>
                </c:pt>
                <c:pt idx="25">
                  <c:v>656</c:v>
                </c:pt>
                <c:pt idx="26">
                  <c:v>535</c:v>
                </c:pt>
                <c:pt idx="27">
                  <c:v>608</c:v>
                </c:pt>
                <c:pt idx="28">
                  <c:v>993</c:v>
                </c:pt>
                <c:pt idx="29">
                  <c:v>694</c:v>
                </c:pt>
                <c:pt idx="30">
                  <c:v>51</c:v>
                </c:pt>
              </c:numCache>
            </c:numRef>
          </c:val>
          <c:extLst>
            <c:ext xmlns:c16="http://schemas.microsoft.com/office/drawing/2014/chart" uri="{C3380CC4-5D6E-409C-BE32-E72D297353CC}">
              <c16:uniqueId val="{00000006-AABF-4DAE-98BE-E1F68DC9F54D}"/>
            </c:ext>
          </c:extLst>
        </c:ser>
        <c:dLbls>
          <c:showLegendKey val="0"/>
          <c:showVal val="0"/>
          <c:showCatName val="0"/>
          <c:showSerName val="0"/>
          <c:showPercent val="0"/>
          <c:showBubbleSize val="0"/>
        </c:dLbls>
        <c:gapWidth val="100"/>
        <c:axId val="596545392"/>
        <c:axId val="596544408"/>
      </c:barChart>
      <c:lineChart>
        <c:grouping val="standard"/>
        <c:varyColors val="0"/>
        <c:ser>
          <c:idx val="4"/>
          <c:order val="2"/>
          <c:tx>
            <c:strRef>
              <c:f>GGD!$J$3</c:f>
              <c:strCache>
                <c:ptCount val="1"/>
                <c:pt idx="0">
                  <c:v>Cumulative cases</c:v>
                </c:pt>
              </c:strCache>
            </c:strRef>
          </c:tx>
          <c:spPr>
            <a:ln w="50800" cap="rnd">
              <a:solidFill>
                <a:srgbClr val="3BD5D9"/>
              </a:solidFill>
              <a:round/>
            </a:ln>
            <a:effectLst/>
          </c:spPr>
          <c:marker>
            <c:symbol val="circle"/>
            <c:size val="9"/>
            <c:spPr>
              <a:solidFill>
                <a:srgbClr val="3BD5D9"/>
              </a:solidFill>
              <a:ln w="9525">
                <a:solidFill>
                  <a:srgbClr val="3BD5D9"/>
                </a:solidFill>
              </a:ln>
              <a:effectLst/>
            </c:spPr>
          </c:marker>
          <c:cat>
            <c:numRef>
              <c:f>GGD!$C$4:$C$34</c:f>
              <c:numCache>
                <c:formatCode>m/d/yyyy</c:formatCode>
                <c:ptCount val="31"/>
                <c:pt idx="0">
                  <c:v>43886</c:v>
                </c:pt>
                <c:pt idx="1">
                  <c:v>43887</c:v>
                </c:pt>
                <c:pt idx="2">
                  <c:v>43888</c:v>
                </c:pt>
                <c:pt idx="3">
                  <c:v>43889</c:v>
                </c:pt>
                <c:pt idx="4">
                  <c:v>43890</c:v>
                </c:pt>
                <c:pt idx="5">
                  <c:v>43891</c:v>
                </c:pt>
                <c:pt idx="6">
                  <c:v>43892</c:v>
                </c:pt>
                <c:pt idx="7">
                  <c:v>43893</c:v>
                </c:pt>
                <c:pt idx="8">
                  <c:v>43894</c:v>
                </c:pt>
                <c:pt idx="9">
                  <c:v>43895</c:v>
                </c:pt>
                <c:pt idx="10">
                  <c:v>43896</c:v>
                </c:pt>
                <c:pt idx="11">
                  <c:v>43897</c:v>
                </c:pt>
                <c:pt idx="12">
                  <c:v>43898</c:v>
                </c:pt>
                <c:pt idx="13">
                  <c:v>43899</c:v>
                </c:pt>
                <c:pt idx="14">
                  <c:v>43900</c:v>
                </c:pt>
                <c:pt idx="15">
                  <c:v>43901</c:v>
                </c:pt>
                <c:pt idx="16">
                  <c:v>43902</c:v>
                </c:pt>
                <c:pt idx="17">
                  <c:v>43903</c:v>
                </c:pt>
                <c:pt idx="18">
                  <c:v>43904</c:v>
                </c:pt>
                <c:pt idx="19">
                  <c:v>43905</c:v>
                </c:pt>
                <c:pt idx="20">
                  <c:v>43906</c:v>
                </c:pt>
                <c:pt idx="21">
                  <c:v>43907</c:v>
                </c:pt>
                <c:pt idx="22">
                  <c:v>43908</c:v>
                </c:pt>
                <c:pt idx="23">
                  <c:v>43909</c:v>
                </c:pt>
                <c:pt idx="24">
                  <c:v>43910</c:v>
                </c:pt>
                <c:pt idx="25">
                  <c:v>43911</c:v>
                </c:pt>
                <c:pt idx="26">
                  <c:v>43912</c:v>
                </c:pt>
                <c:pt idx="27">
                  <c:v>43913</c:v>
                </c:pt>
                <c:pt idx="28">
                  <c:v>43914</c:v>
                </c:pt>
                <c:pt idx="29">
                  <c:v>43915</c:v>
                </c:pt>
                <c:pt idx="30">
                  <c:v>43916</c:v>
                </c:pt>
              </c:numCache>
            </c:numRef>
          </c:cat>
          <c:val>
            <c:numRef>
              <c:f>GGD!$J$4:$J$34</c:f>
              <c:numCache>
                <c:formatCode>General</c:formatCode>
                <c:ptCount val="31"/>
                <c:pt idx="2">
                  <c:v>1</c:v>
                </c:pt>
                <c:pt idx="3">
                  <c:v>2</c:v>
                </c:pt>
                <c:pt idx="4">
                  <c:v>6</c:v>
                </c:pt>
                <c:pt idx="5">
                  <c:v>9</c:v>
                </c:pt>
                <c:pt idx="6">
                  <c:v>17</c:v>
                </c:pt>
                <c:pt idx="7">
                  <c:v>23</c:v>
                </c:pt>
                <c:pt idx="8">
                  <c:v>38</c:v>
                </c:pt>
                <c:pt idx="9">
                  <c:v>82</c:v>
                </c:pt>
                <c:pt idx="10">
                  <c:v>128</c:v>
                </c:pt>
                <c:pt idx="11">
                  <c:v>188</c:v>
                </c:pt>
                <c:pt idx="12">
                  <c:v>265</c:v>
                </c:pt>
                <c:pt idx="13">
                  <c:v>321</c:v>
                </c:pt>
                <c:pt idx="14">
                  <c:v>382</c:v>
                </c:pt>
                <c:pt idx="15">
                  <c:v>503</c:v>
                </c:pt>
                <c:pt idx="16">
                  <c:v>614</c:v>
                </c:pt>
                <c:pt idx="17">
                  <c:v>804</c:v>
                </c:pt>
                <c:pt idx="18">
                  <c:v>959</c:v>
                </c:pt>
                <c:pt idx="19">
                  <c:v>1135</c:v>
                </c:pt>
                <c:pt idx="20">
                  <c:v>1413</c:v>
                </c:pt>
                <c:pt idx="21">
                  <c:v>1705</c:v>
                </c:pt>
                <c:pt idx="22">
                  <c:v>2051</c:v>
                </c:pt>
                <c:pt idx="23">
                  <c:v>2460</c:v>
                </c:pt>
                <c:pt idx="24">
                  <c:v>2994</c:v>
                </c:pt>
                <c:pt idx="25">
                  <c:v>3631</c:v>
                </c:pt>
                <c:pt idx="26">
                  <c:v>4204</c:v>
                </c:pt>
                <c:pt idx="27">
                  <c:v>4749</c:v>
                </c:pt>
                <c:pt idx="28">
                  <c:v>5560</c:v>
                </c:pt>
                <c:pt idx="29">
                  <c:v>6412</c:v>
                </c:pt>
                <c:pt idx="30">
                  <c:v>7431</c:v>
                </c:pt>
              </c:numCache>
            </c:numRef>
          </c:val>
          <c:smooth val="0"/>
          <c:extLst>
            <c:ext xmlns:c16="http://schemas.microsoft.com/office/drawing/2014/chart" uri="{C3380CC4-5D6E-409C-BE32-E72D297353CC}">
              <c16:uniqueId val="{00000008-AABF-4DAE-98BE-E1F68DC9F54D}"/>
            </c:ext>
          </c:extLst>
        </c:ser>
        <c:ser>
          <c:idx val="2"/>
          <c:order val="3"/>
          <c:tx>
            <c:strRef>
              <c:f>GGD!$AJ$42</c:f>
              <c:strCache>
                <c:ptCount val="1"/>
                <c:pt idx="0">
                  <c:v>GGD</c:v>
                </c:pt>
              </c:strCache>
            </c:strRef>
          </c:tx>
          <c:spPr>
            <a:ln w="28575" cap="rnd">
              <a:solidFill>
                <a:srgbClr val="FF0000"/>
              </a:solidFill>
              <a:round/>
            </a:ln>
            <a:effectLst/>
          </c:spPr>
          <c:marker>
            <c:symbol val="circle"/>
            <c:size val="5"/>
            <c:spPr>
              <a:solidFill>
                <a:schemeClr val="dk1">
                  <a:tint val="75000"/>
                </a:schemeClr>
              </a:solidFill>
              <a:ln w="9525">
                <a:solidFill>
                  <a:schemeClr val="dk1">
                    <a:tint val="75000"/>
                  </a:schemeClr>
                </a:solidFill>
              </a:ln>
              <a:effectLst/>
            </c:spPr>
          </c:marker>
          <c:cat>
            <c:numRef>
              <c:f>GGD!$C$4:$C$34</c:f>
              <c:numCache>
                <c:formatCode>m/d/yyyy</c:formatCode>
                <c:ptCount val="31"/>
                <c:pt idx="0">
                  <c:v>43886</c:v>
                </c:pt>
                <c:pt idx="1">
                  <c:v>43887</c:v>
                </c:pt>
                <c:pt idx="2">
                  <c:v>43888</c:v>
                </c:pt>
                <c:pt idx="3">
                  <c:v>43889</c:v>
                </c:pt>
                <c:pt idx="4">
                  <c:v>43890</c:v>
                </c:pt>
                <c:pt idx="5">
                  <c:v>43891</c:v>
                </c:pt>
                <c:pt idx="6">
                  <c:v>43892</c:v>
                </c:pt>
                <c:pt idx="7">
                  <c:v>43893</c:v>
                </c:pt>
                <c:pt idx="8">
                  <c:v>43894</c:v>
                </c:pt>
                <c:pt idx="9">
                  <c:v>43895</c:v>
                </c:pt>
                <c:pt idx="10">
                  <c:v>43896</c:v>
                </c:pt>
                <c:pt idx="11">
                  <c:v>43897</c:v>
                </c:pt>
                <c:pt idx="12">
                  <c:v>43898</c:v>
                </c:pt>
                <c:pt idx="13">
                  <c:v>43899</c:v>
                </c:pt>
                <c:pt idx="14">
                  <c:v>43900</c:v>
                </c:pt>
                <c:pt idx="15">
                  <c:v>43901</c:v>
                </c:pt>
                <c:pt idx="16">
                  <c:v>43902</c:v>
                </c:pt>
                <c:pt idx="17">
                  <c:v>43903</c:v>
                </c:pt>
                <c:pt idx="18">
                  <c:v>43904</c:v>
                </c:pt>
                <c:pt idx="19">
                  <c:v>43905</c:v>
                </c:pt>
                <c:pt idx="20">
                  <c:v>43906</c:v>
                </c:pt>
                <c:pt idx="21">
                  <c:v>43907</c:v>
                </c:pt>
                <c:pt idx="22">
                  <c:v>43908</c:v>
                </c:pt>
                <c:pt idx="23">
                  <c:v>43909</c:v>
                </c:pt>
                <c:pt idx="24">
                  <c:v>43910</c:v>
                </c:pt>
                <c:pt idx="25">
                  <c:v>43911</c:v>
                </c:pt>
                <c:pt idx="26">
                  <c:v>43912</c:v>
                </c:pt>
                <c:pt idx="27">
                  <c:v>43913</c:v>
                </c:pt>
                <c:pt idx="28">
                  <c:v>43914</c:v>
                </c:pt>
                <c:pt idx="29">
                  <c:v>43915</c:v>
                </c:pt>
                <c:pt idx="30">
                  <c:v>43916</c:v>
                </c:pt>
              </c:numCache>
            </c:numRef>
          </c:cat>
          <c:val>
            <c:numRef>
              <c:f>GGD!$AJ$43:$AJ$73</c:f>
              <c:numCache>
                <c:formatCode>General</c:formatCode>
                <c:ptCount val="31"/>
                <c:pt idx="0">
                  <c:v>3</c:v>
                </c:pt>
                <c:pt idx="1">
                  <c:v>3</c:v>
                </c:pt>
                <c:pt idx="2">
                  <c:v>6</c:v>
                </c:pt>
                <c:pt idx="3">
                  <c:v>10</c:v>
                </c:pt>
                <c:pt idx="4">
                  <c:v>22</c:v>
                </c:pt>
                <c:pt idx="5">
                  <c:v>35</c:v>
                </c:pt>
                <c:pt idx="6">
                  <c:v>82</c:v>
                </c:pt>
                <c:pt idx="7">
                  <c:v>122</c:v>
                </c:pt>
                <c:pt idx="8">
                  <c:v>163</c:v>
                </c:pt>
                <c:pt idx="9">
                  <c:v>204</c:v>
                </c:pt>
                <c:pt idx="10">
                  <c:v>237</c:v>
                </c:pt>
                <c:pt idx="11">
                  <c:v>282</c:v>
                </c:pt>
                <c:pt idx="12">
                  <c:v>354</c:v>
                </c:pt>
                <c:pt idx="13">
                  <c:v>431</c:v>
                </c:pt>
                <c:pt idx="14">
                  <c:v>565</c:v>
                </c:pt>
                <c:pt idx="15">
                  <c:v>737</c:v>
                </c:pt>
                <c:pt idx="16">
                  <c:v>921</c:v>
                </c:pt>
                <c:pt idx="17">
                  <c:v>1135</c:v>
                </c:pt>
                <c:pt idx="18">
                  <c:v>1351</c:v>
                </c:pt>
                <c:pt idx="19">
                  <c:v>1583</c:v>
                </c:pt>
                <c:pt idx="20">
                  <c:v>1854</c:v>
                </c:pt>
                <c:pt idx="21">
                  <c:v>2223</c:v>
                </c:pt>
                <c:pt idx="22">
                  <c:v>2679</c:v>
                </c:pt>
                <c:pt idx="23">
                  <c:v>3195</c:v>
                </c:pt>
                <c:pt idx="24">
                  <c:v>3894</c:v>
                </c:pt>
                <c:pt idx="25">
                  <c:v>4550</c:v>
                </c:pt>
                <c:pt idx="26">
                  <c:v>5085</c:v>
                </c:pt>
                <c:pt idx="27">
                  <c:v>5693</c:v>
                </c:pt>
                <c:pt idx="28">
                  <c:v>6686</c:v>
                </c:pt>
                <c:pt idx="29">
                  <c:v>7380</c:v>
                </c:pt>
                <c:pt idx="30">
                  <c:v>7431</c:v>
                </c:pt>
              </c:numCache>
            </c:numRef>
          </c:val>
          <c:smooth val="0"/>
          <c:extLst>
            <c:ext xmlns:c16="http://schemas.microsoft.com/office/drawing/2014/chart" uri="{C3380CC4-5D6E-409C-BE32-E72D297353CC}">
              <c16:uniqueId val="{00000009-AABF-4DAE-98BE-E1F68DC9F54D}"/>
            </c:ext>
          </c:extLst>
        </c:ser>
        <c:dLbls>
          <c:showLegendKey val="0"/>
          <c:showVal val="0"/>
          <c:showCatName val="0"/>
          <c:showSerName val="0"/>
          <c:showPercent val="0"/>
          <c:showBubbleSize val="0"/>
        </c:dLbls>
        <c:marker val="1"/>
        <c:smooth val="0"/>
        <c:axId val="596545392"/>
        <c:axId val="596544408"/>
      </c:lineChart>
      <c:catAx>
        <c:axId val="596545392"/>
        <c:scaling>
          <c:orientation val="minMax"/>
        </c:scaling>
        <c:delete val="1"/>
        <c:axPos val="b"/>
        <c:numFmt formatCode="d/m;@" sourceLinked="0"/>
        <c:majorTickMark val="out"/>
        <c:minorTickMark val="none"/>
        <c:tickLblPos val="nextTo"/>
        <c:crossAx val="596544408"/>
        <c:crosses val="autoZero"/>
        <c:auto val="1"/>
        <c:lblAlgn val="ctr"/>
        <c:lblOffset val="100"/>
        <c:tickLblSkip val="3"/>
        <c:noMultiLvlLbl val="0"/>
      </c:catAx>
      <c:valAx>
        <c:axId val="596544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NL"/>
          </a:p>
        </c:txPr>
        <c:crossAx val="596545392"/>
        <c:crosses val="autoZero"/>
        <c:crossBetween val="between"/>
      </c:valAx>
      <c:spPr>
        <a:noFill/>
        <a:ln>
          <a:noFill/>
        </a:ln>
        <a:effectLst/>
      </c:spPr>
    </c:plotArea>
    <c:legend>
      <c:legendPos val="t"/>
      <c:layout>
        <c:manualLayout>
          <c:xMode val="edge"/>
          <c:yMode val="edge"/>
          <c:x val="0.13417526624410198"/>
          <c:y val="9.1786769421114398E-2"/>
          <c:w val="0.64880739254588438"/>
          <c:h val="9.6642455008359177E-2"/>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withinLinear" id="14">
  <a:schemeClr val="accent1"/>
</cs:colorStyle>
</file>

<file path=xl/charts/colors35.xml><?xml version="1.0" encoding="utf-8"?>
<cs:colorStyle xmlns:cs="http://schemas.microsoft.com/office/drawing/2012/chartStyle" xmlns:a="http://schemas.openxmlformats.org/drawingml/2006/main" meth="withinLinear" id="14">
  <a:schemeClr val="accent1"/>
</cs:colorStyle>
</file>

<file path=xl/charts/colors36.xml><?xml version="1.0" encoding="utf-8"?>
<cs:colorStyle xmlns:cs="http://schemas.microsoft.com/office/drawing/2012/chartStyle" xmlns:a="http://schemas.openxmlformats.org/drawingml/2006/main" meth="withinLinear" id="14">
  <a:schemeClr val="accent1"/>
</cs:colorStyle>
</file>

<file path=xl/charts/colors37.xml><?xml version="1.0" encoding="utf-8"?>
<cs:colorStyle xmlns:cs="http://schemas.microsoft.com/office/drawing/2012/chartStyle" xmlns:a="http://schemas.openxmlformats.org/drawingml/2006/main" meth="withinLinear" id="14">
  <a:schemeClr val="accent1"/>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3.xml><?xml version="1.0" encoding="utf-8"?>
<cs:colorStyle xmlns:cs="http://schemas.microsoft.com/office/drawing/2012/chartStyle" xmlns:a="http://schemas.openxmlformats.org/drawingml/2006/main" meth="withinLinear" id="14">
  <a:schemeClr val="accent1"/>
</cs:colorStyle>
</file>

<file path=xl/charts/colors8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32.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4" Type="http://schemas.openxmlformats.org/officeDocument/2006/relationships/chart" Target="../charts/chart37.xml"/></Relationships>
</file>

<file path=xl/drawings/_rels/drawing41.xml.rels><?xml version="1.0" encoding="UTF-8" standalone="yes"?>
<Relationships xmlns="http://schemas.openxmlformats.org/package/2006/relationships"><Relationship Id="rId3" Type="http://schemas.openxmlformats.org/officeDocument/2006/relationships/chart" Target="../charts/chart40.xml"/><Relationship Id="rId7" Type="http://schemas.openxmlformats.org/officeDocument/2006/relationships/chart" Target="../charts/chart44.xml"/><Relationship Id="rId2" Type="http://schemas.openxmlformats.org/officeDocument/2006/relationships/chart" Target="../charts/chart39.xml"/><Relationship Id="rId1" Type="http://schemas.openxmlformats.org/officeDocument/2006/relationships/chart" Target="../charts/chart38.xml"/><Relationship Id="rId6" Type="http://schemas.openxmlformats.org/officeDocument/2006/relationships/chart" Target="../charts/chart43.xml"/><Relationship Id="rId5" Type="http://schemas.openxmlformats.org/officeDocument/2006/relationships/chart" Target="../charts/chart42.xml"/><Relationship Id="rId4"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8" Type="http://schemas.openxmlformats.org/officeDocument/2006/relationships/chart" Target="../charts/chart52.xml"/><Relationship Id="rId3" Type="http://schemas.openxmlformats.org/officeDocument/2006/relationships/chart" Target="../charts/chart47.xml"/><Relationship Id="rId7" Type="http://schemas.openxmlformats.org/officeDocument/2006/relationships/chart" Target="../charts/chart51.xml"/><Relationship Id="rId2" Type="http://schemas.openxmlformats.org/officeDocument/2006/relationships/chart" Target="../charts/chart46.xml"/><Relationship Id="rId1" Type="http://schemas.openxmlformats.org/officeDocument/2006/relationships/chart" Target="../charts/chart45.xml"/><Relationship Id="rId6" Type="http://schemas.openxmlformats.org/officeDocument/2006/relationships/chart" Target="../charts/chart50.xml"/><Relationship Id="rId5" Type="http://schemas.openxmlformats.org/officeDocument/2006/relationships/chart" Target="../charts/chart49.xml"/><Relationship Id="rId4" Type="http://schemas.openxmlformats.org/officeDocument/2006/relationships/chart" Target="../charts/chart48.xml"/><Relationship Id="rId9" Type="http://schemas.openxmlformats.org/officeDocument/2006/relationships/chart" Target="../charts/chart53.xml"/></Relationships>
</file>

<file path=xl/drawings/_rels/drawing53.xml.rels><?xml version="1.0" encoding="UTF-8" standalone="yes"?>
<Relationships xmlns="http://schemas.openxmlformats.org/package/2006/relationships"><Relationship Id="rId8" Type="http://schemas.openxmlformats.org/officeDocument/2006/relationships/chart" Target="../charts/chart61.xml"/><Relationship Id="rId13" Type="http://schemas.openxmlformats.org/officeDocument/2006/relationships/chart" Target="../charts/chart66.xml"/><Relationship Id="rId18" Type="http://schemas.openxmlformats.org/officeDocument/2006/relationships/chart" Target="../charts/chart71.xml"/><Relationship Id="rId26" Type="http://schemas.openxmlformats.org/officeDocument/2006/relationships/chart" Target="../charts/chart79.xml"/><Relationship Id="rId3" Type="http://schemas.openxmlformats.org/officeDocument/2006/relationships/chart" Target="../charts/chart56.xml"/><Relationship Id="rId21" Type="http://schemas.openxmlformats.org/officeDocument/2006/relationships/chart" Target="../charts/chart74.xml"/><Relationship Id="rId7" Type="http://schemas.openxmlformats.org/officeDocument/2006/relationships/chart" Target="../charts/chart60.xml"/><Relationship Id="rId12" Type="http://schemas.openxmlformats.org/officeDocument/2006/relationships/chart" Target="../charts/chart65.xml"/><Relationship Id="rId17" Type="http://schemas.openxmlformats.org/officeDocument/2006/relationships/chart" Target="../charts/chart70.xml"/><Relationship Id="rId25" Type="http://schemas.openxmlformats.org/officeDocument/2006/relationships/chart" Target="../charts/chart78.xml"/><Relationship Id="rId2" Type="http://schemas.openxmlformats.org/officeDocument/2006/relationships/chart" Target="../charts/chart55.xml"/><Relationship Id="rId16" Type="http://schemas.openxmlformats.org/officeDocument/2006/relationships/chart" Target="../charts/chart69.xml"/><Relationship Id="rId20" Type="http://schemas.openxmlformats.org/officeDocument/2006/relationships/chart" Target="../charts/chart73.xml"/><Relationship Id="rId1" Type="http://schemas.openxmlformats.org/officeDocument/2006/relationships/chart" Target="../charts/chart54.xml"/><Relationship Id="rId6" Type="http://schemas.openxmlformats.org/officeDocument/2006/relationships/chart" Target="../charts/chart59.xml"/><Relationship Id="rId11" Type="http://schemas.openxmlformats.org/officeDocument/2006/relationships/chart" Target="../charts/chart64.xml"/><Relationship Id="rId24" Type="http://schemas.openxmlformats.org/officeDocument/2006/relationships/chart" Target="../charts/chart77.xml"/><Relationship Id="rId5" Type="http://schemas.openxmlformats.org/officeDocument/2006/relationships/chart" Target="../charts/chart58.xml"/><Relationship Id="rId15" Type="http://schemas.openxmlformats.org/officeDocument/2006/relationships/chart" Target="../charts/chart68.xml"/><Relationship Id="rId23" Type="http://schemas.openxmlformats.org/officeDocument/2006/relationships/chart" Target="../charts/chart76.xml"/><Relationship Id="rId10" Type="http://schemas.openxmlformats.org/officeDocument/2006/relationships/chart" Target="../charts/chart63.xml"/><Relationship Id="rId19" Type="http://schemas.openxmlformats.org/officeDocument/2006/relationships/chart" Target="../charts/chart72.xml"/><Relationship Id="rId4" Type="http://schemas.openxmlformats.org/officeDocument/2006/relationships/chart" Target="../charts/chart57.xml"/><Relationship Id="rId9" Type="http://schemas.openxmlformats.org/officeDocument/2006/relationships/chart" Target="../charts/chart62.xml"/><Relationship Id="rId14" Type="http://schemas.openxmlformats.org/officeDocument/2006/relationships/chart" Target="../charts/chart67.xml"/><Relationship Id="rId22" Type="http://schemas.openxmlformats.org/officeDocument/2006/relationships/chart" Target="../charts/chart75.xml"/><Relationship Id="rId27" Type="http://schemas.openxmlformats.org/officeDocument/2006/relationships/chart" Target="../charts/chart80.xml"/></Relationships>
</file>

<file path=xl/drawings/_rels/drawing78.xml.rels><?xml version="1.0" encoding="UTF-8" standalone="yes"?>
<Relationships xmlns="http://schemas.openxmlformats.org/package/2006/relationships"><Relationship Id="rId8" Type="http://schemas.openxmlformats.org/officeDocument/2006/relationships/chart" Target="../charts/chart88.xml"/><Relationship Id="rId3" Type="http://schemas.openxmlformats.org/officeDocument/2006/relationships/chart" Target="../charts/chart83.xml"/><Relationship Id="rId7" Type="http://schemas.openxmlformats.org/officeDocument/2006/relationships/chart" Target="../charts/chart87.xml"/><Relationship Id="rId2" Type="http://schemas.openxmlformats.org/officeDocument/2006/relationships/chart" Target="../charts/chart82.xml"/><Relationship Id="rId1" Type="http://schemas.openxmlformats.org/officeDocument/2006/relationships/chart" Target="../charts/chart81.xml"/><Relationship Id="rId6" Type="http://schemas.openxmlformats.org/officeDocument/2006/relationships/chart" Target="../charts/chart86.xml"/><Relationship Id="rId5" Type="http://schemas.openxmlformats.org/officeDocument/2006/relationships/chart" Target="../charts/chart85.xml"/><Relationship Id="rId4" Type="http://schemas.openxmlformats.org/officeDocument/2006/relationships/chart" Target="../charts/chart84.xml"/><Relationship Id="rId9" Type="http://schemas.openxmlformats.org/officeDocument/2006/relationships/chart" Target="../charts/chart89.xml"/></Relationships>
</file>

<file path=xl/drawings/drawing1.xml><?xml version="1.0" encoding="utf-8"?>
<xdr:wsDr xmlns:xdr="http://schemas.openxmlformats.org/drawingml/2006/spreadsheetDrawing" xmlns:a="http://schemas.openxmlformats.org/drawingml/2006/main">
  <xdr:twoCellAnchor editAs="absolute">
    <xdr:from>
      <xdr:col>1</xdr:col>
      <xdr:colOff>134844</xdr:colOff>
      <xdr:row>240</xdr:row>
      <xdr:rowOff>171466</xdr:rowOff>
    </xdr:from>
    <xdr:to>
      <xdr:col>15</xdr:col>
      <xdr:colOff>165469</xdr:colOff>
      <xdr:row>278</xdr:row>
      <xdr:rowOff>132466</xdr:rowOff>
    </xdr:to>
    <xdr:graphicFrame macro="">
      <xdr:nvGraphicFramePr>
        <xdr:cNvPr id="9" name="Grafiek 8">
          <a:extLst>
            <a:ext uri="{FF2B5EF4-FFF2-40B4-BE49-F238E27FC236}">
              <a16:creationId xmlns:a16="http://schemas.microsoft.com/office/drawing/2014/main" id="{DEF6F38E-2FFE-4844-8C97-6B600F5C4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26</xdr:col>
      <xdr:colOff>161501</xdr:colOff>
      <xdr:row>201</xdr:row>
      <xdr:rowOff>137502</xdr:rowOff>
    </xdr:from>
    <xdr:to>
      <xdr:col>37</xdr:col>
      <xdr:colOff>27251</xdr:colOff>
      <xdr:row>239</xdr:row>
      <xdr:rowOff>98502</xdr:rowOff>
    </xdr:to>
    <xdr:graphicFrame macro="">
      <xdr:nvGraphicFramePr>
        <xdr:cNvPr id="11" name="Grafiek 1">
          <a:extLst>
            <a:ext uri="{FF2B5EF4-FFF2-40B4-BE49-F238E27FC236}">
              <a16:creationId xmlns:a16="http://schemas.microsoft.com/office/drawing/2014/main" id="{EEB360F0-F7F7-4301-ADEA-31F20E27A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13</xdr:col>
      <xdr:colOff>525459</xdr:colOff>
      <xdr:row>201</xdr:row>
      <xdr:rowOff>172116</xdr:rowOff>
    </xdr:from>
    <xdr:to>
      <xdr:col>24</xdr:col>
      <xdr:colOff>391209</xdr:colOff>
      <xdr:row>239</xdr:row>
      <xdr:rowOff>133116</xdr:rowOff>
    </xdr:to>
    <xdr:graphicFrame macro="">
      <xdr:nvGraphicFramePr>
        <xdr:cNvPr id="21" name="Grafiek 1">
          <a:extLst>
            <a:ext uri="{FF2B5EF4-FFF2-40B4-BE49-F238E27FC236}">
              <a16:creationId xmlns:a16="http://schemas.microsoft.com/office/drawing/2014/main" id="{D20FF5F5-D694-47F1-ACC6-ECA1FE326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39</xdr:col>
      <xdr:colOff>381070</xdr:colOff>
      <xdr:row>285</xdr:row>
      <xdr:rowOff>147306</xdr:rowOff>
    </xdr:from>
    <xdr:to>
      <xdr:col>50</xdr:col>
      <xdr:colOff>155457</xdr:colOff>
      <xdr:row>323</xdr:row>
      <xdr:rowOff>109182</xdr:rowOff>
    </xdr:to>
    <xdr:graphicFrame macro="">
      <xdr:nvGraphicFramePr>
        <xdr:cNvPr id="10" name="Grafiek 1">
          <a:extLst>
            <a:ext uri="{FF2B5EF4-FFF2-40B4-BE49-F238E27FC236}">
              <a16:creationId xmlns:a16="http://schemas.microsoft.com/office/drawing/2014/main" id="{670A4B1F-EC17-4FA1-AC0D-F30F6D702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613506</xdr:colOff>
      <xdr:row>240</xdr:row>
      <xdr:rowOff>179667</xdr:rowOff>
    </xdr:from>
    <xdr:to>
      <xdr:col>38</xdr:col>
      <xdr:colOff>479256</xdr:colOff>
      <xdr:row>278</xdr:row>
      <xdr:rowOff>140667</xdr:rowOff>
    </xdr:to>
    <xdr:graphicFrame macro="">
      <xdr:nvGraphicFramePr>
        <xdr:cNvPr id="4" name="Grafiek 3">
          <a:extLst>
            <a:ext uri="{FF2B5EF4-FFF2-40B4-BE49-F238E27FC236}">
              <a16:creationId xmlns:a16="http://schemas.microsoft.com/office/drawing/2014/main" id="{F86D8A80-187F-46FA-8F22-4BB2163D6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xdr:col>
      <xdr:colOff>79712</xdr:colOff>
      <xdr:row>284</xdr:row>
      <xdr:rowOff>188953</xdr:rowOff>
    </xdr:from>
    <xdr:to>
      <xdr:col>12</xdr:col>
      <xdr:colOff>612212</xdr:colOff>
      <xdr:row>322</xdr:row>
      <xdr:rowOff>149953</xdr:rowOff>
    </xdr:to>
    <xdr:graphicFrame macro="">
      <xdr:nvGraphicFramePr>
        <xdr:cNvPr id="3" name="Grafiek 2">
          <a:extLst>
            <a:ext uri="{FF2B5EF4-FFF2-40B4-BE49-F238E27FC236}">
              <a16:creationId xmlns:a16="http://schemas.microsoft.com/office/drawing/2014/main" id="{E9792052-EE96-4785-AFA9-843ADDCA9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14</xdr:col>
      <xdr:colOff>642851</xdr:colOff>
      <xdr:row>285</xdr:row>
      <xdr:rowOff>53626</xdr:rowOff>
    </xdr:from>
    <xdr:to>
      <xdr:col>25</xdr:col>
      <xdr:colOff>508601</xdr:colOff>
      <xdr:row>323</xdr:row>
      <xdr:rowOff>14626</xdr:rowOff>
    </xdr:to>
    <xdr:graphicFrame macro="">
      <xdr:nvGraphicFramePr>
        <xdr:cNvPr id="14" name="Grafiek 13">
          <a:extLst>
            <a:ext uri="{FF2B5EF4-FFF2-40B4-BE49-F238E27FC236}">
              <a16:creationId xmlns:a16="http://schemas.microsoft.com/office/drawing/2014/main" id="{4CC03D32-A541-4866-AEBE-C45620EC4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27</xdr:col>
      <xdr:colOff>265162</xdr:colOff>
      <xdr:row>285</xdr:row>
      <xdr:rowOff>103244</xdr:rowOff>
    </xdr:from>
    <xdr:to>
      <xdr:col>38</xdr:col>
      <xdr:colOff>130912</xdr:colOff>
      <xdr:row>323</xdr:row>
      <xdr:rowOff>64244</xdr:rowOff>
    </xdr:to>
    <xdr:graphicFrame macro="">
      <xdr:nvGraphicFramePr>
        <xdr:cNvPr id="15" name="Grafiek 14">
          <a:extLst>
            <a:ext uri="{FF2B5EF4-FFF2-40B4-BE49-F238E27FC236}">
              <a16:creationId xmlns:a16="http://schemas.microsoft.com/office/drawing/2014/main" id="{B11E4AB0-3508-493F-A5CA-A3240AA81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19</xdr:col>
      <xdr:colOff>455940</xdr:colOff>
      <xdr:row>216</xdr:row>
      <xdr:rowOff>173865</xdr:rowOff>
    </xdr:from>
    <xdr:to>
      <xdr:col>24</xdr:col>
      <xdr:colOff>2190</xdr:colOff>
      <xdr:row>232</xdr:row>
      <xdr:rowOff>5865</xdr:rowOff>
    </xdr:to>
    <xdr:graphicFrame macro="">
      <xdr:nvGraphicFramePr>
        <xdr:cNvPr id="18" name="Grafiek 1">
          <a:extLst>
            <a:ext uri="{FF2B5EF4-FFF2-40B4-BE49-F238E27FC236}">
              <a16:creationId xmlns:a16="http://schemas.microsoft.com/office/drawing/2014/main" id="{DB05210C-E0A9-40F1-B2C7-99DF21FCDD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32</xdr:col>
      <xdr:colOff>157163</xdr:colOff>
      <xdr:row>211</xdr:row>
      <xdr:rowOff>185737</xdr:rowOff>
    </xdr:from>
    <xdr:to>
      <xdr:col>36</xdr:col>
      <xdr:colOff>370163</xdr:colOff>
      <xdr:row>227</xdr:row>
      <xdr:rowOff>17737</xdr:rowOff>
    </xdr:to>
    <xdr:graphicFrame macro="">
      <xdr:nvGraphicFramePr>
        <xdr:cNvPr id="23" name="Grafiek 1">
          <a:extLst>
            <a:ext uri="{FF2B5EF4-FFF2-40B4-BE49-F238E27FC236}">
              <a16:creationId xmlns:a16="http://schemas.microsoft.com/office/drawing/2014/main" id="{57C821F5-CF8A-46C2-9744-DAFA3F13C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28</xdr:col>
      <xdr:colOff>400803</xdr:colOff>
      <xdr:row>143</xdr:row>
      <xdr:rowOff>44738</xdr:rowOff>
    </xdr:from>
    <xdr:to>
      <xdr:col>39</xdr:col>
      <xdr:colOff>266553</xdr:colOff>
      <xdr:row>181</xdr:row>
      <xdr:rowOff>5738</xdr:rowOff>
    </xdr:to>
    <xdr:graphicFrame macro="">
      <xdr:nvGraphicFramePr>
        <xdr:cNvPr id="28" name="Grafiek 1">
          <a:extLst>
            <a:ext uri="{FF2B5EF4-FFF2-40B4-BE49-F238E27FC236}">
              <a16:creationId xmlns:a16="http://schemas.microsoft.com/office/drawing/2014/main" id="{F5BC84E8-E6CA-4498-9837-5B141267D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352425</xdr:colOff>
      <xdr:row>240</xdr:row>
      <xdr:rowOff>185738</xdr:rowOff>
    </xdr:from>
    <xdr:to>
      <xdr:col>27</xdr:col>
      <xdr:colOff>218175</xdr:colOff>
      <xdr:row>278</xdr:row>
      <xdr:rowOff>146738</xdr:rowOff>
    </xdr:to>
    <xdr:graphicFrame macro="">
      <xdr:nvGraphicFramePr>
        <xdr:cNvPr id="30" name="Grafiek 3">
          <a:extLst>
            <a:ext uri="{FF2B5EF4-FFF2-40B4-BE49-F238E27FC236}">
              <a16:creationId xmlns:a16="http://schemas.microsoft.com/office/drawing/2014/main" id="{C7F1450C-5BD8-41B9-A773-B28CF8AE4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xdr:col>
      <xdr:colOff>294408</xdr:colOff>
      <xdr:row>201</xdr:row>
      <xdr:rowOff>85725</xdr:rowOff>
    </xdr:from>
    <xdr:to>
      <xdr:col>12</xdr:col>
      <xdr:colOff>532499</xdr:colOff>
      <xdr:row>239</xdr:row>
      <xdr:rowOff>46725</xdr:rowOff>
    </xdr:to>
    <xdr:graphicFrame macro="">
      <xdr:nvGraphicFramePr>
        <xdr:cNvPr id="31" name="Grafiek 1">
          <a:extLst>
            <a:ext uri="{FF2B5EF4-FFF2-40B4-BE49-F238E27FC236}">
              <a16:creationId xmlns:a16="http://schemas.microsoft.com/office/drawing/2014/main" id="{2E0E5458-E14E-45CA-BC25-F7E0638AC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38</xdr:col>
      <xdr:colOff>3173</xdr:colOff>
      <xdr:row>201</xdr:row>
      <xdr:rowOff>84137</xdr:rowOff>
    </xdr:from>
    <xdr:to>
      <xdr:col>48</xdr:col>
      <xdr:colOff>503923</xdr:colOff>
      <xdr:row>239</xdr:row>
      <xdr:rowOff>45137</xdr:rowOff>
    </xdr:to>
    <xdr:graphicFrame macro="">
      <xdr:nvGraphicFramePr>
        <xdr:cNvPr id="32" name="Grafiek 1">
          <a:extLst>
            <a:ext uri="{FF2B5EF4-FFF2-40B4-BE49-F238E27FC236}">
              <a16:creationId xmlns:a16="http://schemas.microsoft.com/office/drawing/2014/main" id="{7A4DE3C7-A2E2-439F-A4DB-B7C911F0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49</xdr:col>
      <xdr:colOff>247650</xdr:colOff>
      <xdr:row>201</xdr:row>
      <xdr:rowOff>61912</xdr:rowOff>
    </xdr:from>
    <xdr:to>
      <xdr:col>61</xdr:col>
      <xdr:colOff>18150</xdr:colOff>
      <xdr:row>239</xdr:row>
      <xdr:rowOff>22912</xdr:rowOff>
    </xdr:to>
    <xdr:graphicFrame macro="">
      <xdr:nvGraphicFramePr>
        <xdr:cNvPr id="20" name="Grafiek 1">
          <a:extLst>
            <a:ext uri="{FF2B5EF4-FFF2-40B4-BE49-F238E27FC236}">
              <a16:creationId xmlns:a16="http://schemas.microsoft.com/office/drawing/2014/main" id="{64E1DCC1-2B83-4DD6-82EC-80E4CE2F31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61</xdr:col>
      <xdr:colOff>109537</xdr:colOff>
      <xdr:row>201</xdr:row>
      <xdr:rowOff>74547</xdr:rowOff>
    </xdr:from>
    <xdr:to>
      <xdr:col>72</xdr:col>
      <xdr:colOff>427725</xdr:colOff>
      <xdr:row>239</xdr:row>
      <xdr:rowOff>35547</xdr:rowOff>
    </xdr:to>
    <xdr:graphicFrame macro="">
      <xdr:nvGraphicFramePr>
        <xdr:cNvPr id="25" name="Grafiek 1">
          <a:extLst>
            <a:ext uri="{FF2B5EF4-FFF2-40B4-BE49-F238E27FC236}">
              <a16:creationId xmlns:a16="http://schemas.microsoft.com/office/drawing/2014/main" id="{D073473A-AC21-43FC-B7F1-3E1992B8B5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42</xdr:col>
      <xdr:colOff>286719</xdr:colOff>
      <xdr:row>241</xdr:row>
      <xdr:rowOff>31103</xdr:rowOff>
    </xdr:from>
    <xdr:to>
      <xdr:col>53</xdr:col>
      <xdr:colOff>414407</xdr:colOff>
      <xdr:row>278</xdr:row>
      <xdr:rowOff>182603</xdr:rowOff>
    </xdr:to>
    <xdr:graphicFrame macro="">
      <xdr:nvGraphicFramePr>
        <xdr:cNvPr id="26" name="Grafiek 3">
          <a:extLst>
            <a:ext uri="{FF2B5EF4-FFF2-40B4-BE49-F238E27FC236}">
              <a16:creationId xmlns:a16="http://schemas.microsoft.com/office/drawing/2014/main" id="{0642EB88-3DE4-4946-A764-9325807D4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56</xdr:col>
      <xdr:colOff>261938</xdr:colOff>
      <xdr:row>241</xdr:row>
      <xdr:rowOff>23812</xdr:rowOff>
    </xdr:from>
    <xdr:to>
      <xdr:col>67</xdr:col>
      <xdr:colOff>445188</xdr:colOff>
      <xdr:row>278</xdr:row>
      <xdr:rowOff>175312</xdr:rowOff>
    </xdr:to>
    <xdr:graphicFrame macro="">
      <xdr:nvGraphicFramePr>
        <xdr:cNvPr id="24" name="Grafiek 3">
          <a:extLst>
            <a:ext uri="{FF2B5EF4-FFF2-40B4-BE49-F238E27FC236}">
              <a16:creationId xmlns:a16="http://schemas.microsoft.com/office/drawing/2014/main" id="{D9C81107-879A-40A5-8A6D-FC0EDF44C8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0.4757</cdr:x>
      <cdr:y>0.04735</cdr:y>
    </cdr:to>
    <cdr:sp macro="" textlink="">
      <cdr:nvSpPr>
        <cdr:cNvPr id="2" name="Tekstvak 1">
          <a:extLst xmlns:a="http://schemas.openxmlformats.org/drawingml/2006/main">
            <a:ext uri="{FF2B5EF4-FFF2-40B4-BE49-F238E27FC236}">
              <a16:creationId xmlns:a16="http://schemas.microsoft.com/office/drawing/2014/main" id="{085B2B38-79DF-4CA0-A254-26F03859DEFA}"/>
            </a:ext>
          </a:extLst>
        </cdr:cNvPr>
        <cdr:cNvSpPr txBox="1"/>
      </cdr:nvSpPr>
      <cdr:spPr>
        <a:xfrm xmlns:a="http://schemas.openxmlformats.org/drawingml/2006/main">
          <a:off x="0" y="0"/>
          <a:ext cx="4334666" cy="28922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900" b="1">
              <a:effectLst/>
              <a:latin typeface="+mn-lt"/>
              <a:ea typeface="+mn-ea"/>
              <a:cs typeface="+mn-cs"/>
            </a:rPr>
            <a:t>Source: RIVM, daily number at 2pm</a:t>
          </a:r>
          <a:r>
            <a:rPr lang="en-US" sz="900" b="1" baseline="0">
              <a:effectLst/>
              <a:latin typeface="+mn-lt"/>
              <a:ea typeface="+mn-ea"/>
              <a:cs typeface="+mn-cs"/>
            </a:rPr>
            <a:t> local time. </a:t>
          </a:r>
          <a:r>
            <a:rPr lang="en-US" sz="900" b="1">
              <a:effectLst/>
              <a:latin typeface="+mn-lt"/>
              <a:ea typeface="+mn-ea"/>
              <a:cs typeface="+mn-cs"/>
            </a:rPr>
            <a:t> August 27, 12:15GMT  - inspired by </a:t>
          </a:r>
          <a:r>
            <a:rPr lang="nl-NL" sz="900">
              <a:hlinkClick xmlns:r="http://schemas.openxmlformats.org/officeDocument/2006/relationships" r:id=""/>
            </a:rPr>
            <a:t>https://aatishb.com/covidtrends/</a:t>
          </a:r>
          <a:r>
            <a:rPr lang="en-US" sz="900" b="1">
              <a:effectLst/>
              <a:latin typeface="+mn-lt"/>
              <a:ea typeface="+mn-ea"/>
              <a:cs typeface="+mn-cs"/>
            </a:rPr>
            <a: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b="1">
              <a:effectLst/>
              <a:latin typeface="+mn-lt"/>
              <a:ea typeface="+mn-ea"/>
              <a:cs typeface="+mn-cs"/>
            </a:rPr>
            <a:t>graphic:</a:t>
          </a:r>
          <a:r>
            <a:rPr lang="en-US" sz="800" b="1" baseline="0">
              <a:effectLst/>
              <a:latin typeface="+mn-lt"/>
              <a:ea typeface="+mn-ea"/>
              <a:cs typeface="+mn-cs"/>
            </a:rPr>
            <a:t> twitter.com/yorickb</a:t>
          </a:r>
          <a:endParaRPr lang="en-NL" sz="800">
            <a:effectLst/>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cdr:x>
      <cdr:y>0</cdr:y>
    </cdr:from>
    <cdr:to>
      <cdr:x>0.33442</cdr:x>
      <cdr:y>0.05844</cdr:y>
    </cdr:to>
    <cdr:sp macro="" textlink="">
      <cdr:nvSpPr>
        <cdr:cNvPr id="4" name="Tekstvak 1">
          <a:extLst xmlns:a="http://schemas.openxmlformats.org/drawingml/2006/main">
            <a:ext uri="{FF2B5EF4-FFF2-40B4-BE49-F238E27FC236}">
              <a16:creationId xmlns:a16="http://schemas.microsoft.com/office/drawing/2014/main" id="{506393C2-1B37-4B8F-9ACE-48DF2EDC3F74}"/>
            </a:ext>
          </a:extLst>
        </cdr:cNvPr>
        <cdr:cNvSpPr txBox="1"/>
      </cdr:nvSpPr>
      <cdr:spPr>
        <a:xfrm xmlns:a="http://schemas.openxmlformats.org/drawingml/2006/main">
          <a:off x="0" y="0"/>
          <a:ext cx="2391172" cy="41636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August 25th,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cdr:y>
    </cdr:from>
    <cdr:to>
      <cdr:x>0.33268</cdr:x>
      <cdr:y>0.05844</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381649" cy="41636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August</a:t>
          </a:r>
          <a:r>
            <a:rPr lang="en-US" sz="1100" b="1" baseline="0">
              <a:effectLst/>
              <a:latin typeface="+mn-lt"/>
              <a:ea typeface="+mn-ea"/>
              <a:cs typeface="+mn-cs"/>
            </a:rPr>
            <a:t> 25th</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cdr:y>
    </cdr:from>
    <cdr:to>
      <cdr:x>0.30508</cdr:x>
      <cdr:y>0.05726</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July 14th,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cdr:x>
      <cdr:y>0</cdr:y>
    </cdr:from>
    <cdr:to>
      <cdr:x>0.32969</cdr:x>
      <cdr:y>0.0573</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373748" cy="41256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Source: RIVM, August</a:t>
          </a:r>
          <a:r>
            <a:rPr lang="en-US" sz="1100" b="1" baseline="0">
              <a:solidFill>
                <a:schemeClr val="bg2">
                  <a:lumMod val="50000"/>
                </a:schemeClr>
              </a:solidFill>
              <a:effectLst/>
              <a:latin typeface="+mn-lt"/>
              <a:ea typeface="+mn-ea"/>
              <a:cs typeface="+mn-cs"/>
            </a:rPr>
            <a:t> 30</a:t>
          </a:r>
          <a:r>
            <a:rPr lang="en-US" sz="1100" b="1">
              <a:solidFill>
                <a:schemeClr val="bg2">
                  <a:lumMod val="50000"/>
                </a:schemeClr>
              </a:solidFill>
              <a:effectLst/>
              <a:latin typeface="+mn-lt"/>
              <a:ea typeface="+mn-ea"/>
              <a:cs typeface="+mn-cs"/>
            </a:rPr>
            <a:t>,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graphic:</a:t>
          </a:r>
          <a:r>
            <a:rPr lang="en-US" sz="1100" b="1" baseline="0">
              <a:solidFill>
                <a:schemeClr val="bg2">
                  <a:lumMod val="50000"/>
                </a:schemeClr>
              </a:solidFill>
              <a:effectLst/>
              <a:latin typeface="+mn-lt"/>
              <a:ea typeface="+mn-ea"/>
              <a:cs typeface="+mn-cs"/>
            </a:rPr>
            <a:t> twitter.com/yorickb</a:t>
          </a:r>
          <a:endParaRPr lang="en-NL">
            <a:solidFill>
              <a:schemeClr val="bg2">
                <a:lumMod val="50000"/>
              </a:schemeClr>
            </a:solidFill>
            <a:effectLst/>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0.63054</cdr:x>
      <cdr:y>0.178</cdr:y>
    </cdr:from>
    <cdr:to>
      <cdr:x>0.75744</cdr:x>
      <cdr:y>0.37</cdr:y>
    </cdr:to>
    <cdr:sp macro="" textlink="">
      <cdr:nvSpPr>
        <cdr:cNvPr id="2" name="Tekstvak 1">
          <a:extLst xmlns:a="http://schemas.openxmlformats.org/drawingml/2006/main">
            <a:ext uri="{FF2B5EF4-FFF2-40B4-BE49-F238E27FC236}">
              <a16:creationId xmlns:a16="http://schemas.microsoft.com/office/drawing/2014/main" id="{BD2119B5-6DE3-40F8-975A-496A1F17AB35}"/>
            </a:ext>
          </a:extLst>
        </cdr:cNvPr>
        <cdr:cNvSpPr txBox="1"/>
      </cdr:nvSpPr>
      <cdr:spPr>
        <a:xfrm xmlns:a="http://schemas.openxmlformats.org/drawingml/2006/main">
          <a:off x="4543425" y="8477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0.34401</cdr:x>
      <cdr:y>0.13028</cdr:y>
    </cdr:from>
    <cdr:to>
      <cdr:x>0.91303</cdr:x>
      <cdr:y>0.26786</cdr:y>
    </cdr:to>
    <cdr:sp macro="" textlink="">
      <cdr:nvSpPr>
        <cdr:cNvPr id="3" name="Tekstvak 2">
          <a:extLst xmlns:a="http://schemas.openxmlformats.org/drawingml/2006/main">
            <a:ext uri="{FF2B5EF4-FFF2-40B4-BE49-F238E27FC236}">
              <a16:creationId xmlns:a16="http://schemas.microsoft.com/office/drawing/2014/main" id="{B8FB9B65-5655-41BD-9366-704DD66A070F}"/>
            </a:ext>
          </a:extLst>
        </cdr:cNvPr>
        <cdr:cNvSpPr txBox="1"/>
      </cdr:nvSpPr>
      <cdr:spPr>
        <a:xfrm xmlns:a="http://schemas.openxmlformats.org/drawingml/2006/main">
          <a:off x="2476854" y="937994"/>
          <a:ext cx="4096944" cy="9905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nl-NL" sz="1000" b="1" u="none">
              <a:solidFill>
                <a:schemeClr val="accent1"/>
              </a:solidFill>
              <a:latin typeface="Verdana Pro" panose="020B0604030504040204" pitchFamily="34" charset="0"/>
            </a:rPr>
            <a:t>         </a:t>
          </a:r>
          <a:r>
            <a:rPr lang="nl-NL" sz="1000" b="1" u="sng" baseline="0">
              <a:solidFill>
                <a:schemeClr val="accent1"/>
              </a:solidFill>
              <a:latin typeface="Verdana Pro" panose="020B0604030504040204" pitchFamily="34" charset="0"/>
            </a:rPr>
            <a:t>change in the growth:</a:t>
          </a:r>
          <a:br>
            <a:rPr lang="nl-NL" sz="1000" b="1" baseline="0">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Higher than   1 ---&gt;   Exponential phase (growing</a:t>
          </a:r>
          <a:r>
            <a:rPr lang="nl-NL" sz="1000" b="1" baseline="0">
              <a:solidFill>
                <a:schemeClr val="accent1"/>
              </a:solidFill>
              <a:latin typeface="Verdana Pro" panose="020B0604030504040204" pitchFamily="34" charset="0"/>
            </a:rPr>
            <a:t> fast)</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                       1 ---&gt;   Inflection point (halfway there)</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Lower than    1 ---&gt;   Growth</a:t>
          </a:r>
          <a:r>
            <a:rPr lang="nl-NL" sz="1000" b="1" baseline="0">
              <a:solidFill>
                <a:schemeClr val="accent1"/>
              </a:solidFill>
              <a:latin typeface="Verdana Pro" panose="020B0604030504040204" pitchFamily="34" charset="0"/>
            </a:rPr>
            <a:t> is </a:t>
          </a:r>
          <a:r>
            <a:rPr lang="nl-NL" sz="1000" b="1">
              <a:solidFill>
                <a:schemeClr val="accent1"/>
              </a:solidFill>
              <a:latin typeface="Verdana Pro" panose="020B0604030504040204" pitchFamily="34" charset="0"/>
            </a:rPr>
            <a:t>slowing</a:t>
          </a:r>
          <a:r>
            <a:rPr lang="nl-NL" sz="1000" b="1" baseline="0">
              <a:solidFill>
                <a:schemeClr val="accent1"/>
              </a:solidFill>
              <a:latin typeface="Verdana Pro" panose="020B0604030504040204" pitchFamily="34" charset="0"/>
            </a:rPr>
            <a:t> down</a:t>
          </a:r>
          <a:endParaRPr lang="LID4096" sz="1000" b="1">
            <a:solidFill>
              <a:schemeClr val="accent1"/>
            </a:solidFill>
            <a:latin typeface="Verdana Pro" panose="020B0604030504040204" pitchFamily="34" charset="0"/>
          </a:endParaRPr>
        </a:p>
      </cdr:txBody>
    </cdr:sp>
  </cdr:relSizeAnchor>
  <cdr:relSizeAnchor xmlns:cdr="http://schemas.openxmlformats.org/drawingml/2006/chartDrawing">
    <cdr:from>
      <cdr:x>0.11787</cdr:x>
      <cdr:y>0.84163</cdr:y>
    </cdr:from>
    <cdr:to>
      <cdr:x>0.49284</cdr:x>
      <cdr:y>0.9248</cdr:y>
    </cdr:to>
    <cdr:sp macro="" textlink="">
      <cdr:nvSpPr>
        <cdr:cNvPr id="4" name="Tekstvak 3">
          <a:extLst xmlns:a="http://schemas.openxmlformats.org/drawingml/2006/main">
            <a:ext uri="{FF2B5EF4-FFF2-40B4-BE49-F238E27FC236}">
              <a16:creationId xmlns:a16="http://schemas.microsoft.com/office/drawing/2014/main" id="{7371B0DF-88DF-4F5D-A990-9CE38A25936F}"/>
            </a:ext>
          </a:extLst>
        </cdr:cNvPr>
        <cdr:cNvSpPr txBox="1"/>
      </cdr:nvSpPr>
      <cdr:spPr>
        <a:xfrm xmlns:a="http://schemas.openxmlformats.org/drawingml/2006/main">
          <a:off x="852016" y="6059765"/>
          <a:ext cx="2710499" cy="5988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000" b="1" u="sng">
              <a:solidFill>
                <a:srgbClr val="C00000"/>
              </a:solidFill>
              <a:effectLst/>
              <a:latin typeface="Verdana Pro" panose="020B0604030504040204" pitchFamily="34" charset="0"/>
              <a:ea typeface="+mn-ea"/>
              <a:cs typeface="+mn-cs"/>
            </a:rPr>
            <a:t>Growth:</a:t>
          </a:r>
          <a:r>
            <a:rPr lang="en-US" sz="1000" b="1" baseline="0">
              <a:solidFill>
                <a:srgbClr val="C00000"/>
              </a:solidFill>
              <a:effectLst/>
              <a:latin typeface="Verdana Pro" panose="020B0604030504040204" pitchFamily="34" charset="0"/>
              <a:ea typeface="+mn-ea"/>
              <a:cs typeface="+mn-cs"/>
            </a:rPr>
            <a:t>  Lower is better</a:t>
          </a:r>
          <a:br>
            <a:rPr lang="en-US" sz="1000" b="1" baseline="0">
              <a:solidFill>
                <a:srgbClr val="C00000"/>
              </a:solidFill>
              <a:effectLst/>
              <a:latin typeface="Verdana Pro" panose="020B0604030504040204" pitchFamily="34" charset="0"/>
              <a:ea typeface="+mn-ea"/>
              <a:cs typeface="+mn-cs"/>
            </a:rPr>
          </a:br>
          <a:r>
            <a:rPr lang="en-US" sz="1000" b="1" baseline="0">
              <a:solidFill>
                <a:srgbClr val="C00000"/>
              </a:solidFill>
              <a:effectLst/>
              <a:latin typeface="Verdana Pro" panose="020B0604030504040204" pitchFamily="34" charset="0"/>
              <a:ea typeface="+mn-ea"/>
              <a:cs typeface="+mn-cs"/>
            </a:rPr>
            <a:t>We want to go to 0% (no growth)</a:t>
          </a:r>
          <a:endParaRPr lang="en-NL" sz="1000" b="1">
            <a:solidFill>
              <a:srgbClr val="C00000"/>
            </a:solidFill>
            <a:effectLst/>
            <a:latin typeface="Verdana Pro" panose="020B0604030504040204" pitchFamily="34" charset="0"/>
          </a:endParaRPr>
        </a:p>
        <a:p xmlns:a="http://schemas.openxmlformats.org/drawingml/2006/main">
          <a:endParaRPr lang="LID4096" sz="1100"/>
        </a:p>
      </cdr:txBody>
    </cdr:sp>
  </cdr:relSizeAnchor>
  <cdr:relSizeAnchor xmlns:cdr="http://schemas.openxmlformats.org/drawingml/2006/chartDrawing">
    <cdr:from>
      <cdr:x>0</cdr:x>
      <cdr:y>0</cdr:y>
    </cdr:from>
    <cdr:to>
      <cdr:x>0.30456</cdr:x>
      <cdr:y>0.05726</cdr:y>
    </cdr:to>
    <cdr:sp macro="" textlink="">
      <cdr:nvSpPr>
        <cdr:cNvPr id="7"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June 30th,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0.63054</cdr:x>
      <cdr:y>0.178</cdr:y>
    </cdr:from>
    <cdr:to>
      <cdr:x>0.75744</cdr:x>
      <cdr:y>0.37</cdr:y>
    </cdr:to>
    <cdr:sp macro="" textlink="">
      <cdr:nvSpPr>
        <cdr:cNvPr id="2" name="Tekstvak 1">
          <a:extLst xmlns:a="http://schemas.openxmlformats.org/drawingml/2006/main">
            <a:ext uri="{FF2B5EF4-FFF2-40B4-BE49-F238E27FC236}">
              <a16:creationId xmlns:a16="http://schemas.microsoft.com/office/drawing/2014/main" id="{BD2119B5-6DE3-40F8-975A-496A1F17AB35}"/>
            </a:ext>
          </a:extLst>
        </cdr:cNvPr>
        <cdr:cNvSpPr txBox="1"/>
      </cdr:nvSpPr>
      <cdr:spPr>
        <a:xfrm xmlns:a="http://schemas.openxmlformats.org/drawingml/2006/main">
          <a:off x="4543425" y="8477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0.34401</cdr:x>
      <cdr:y>0.13028</cdr:y>
    </cdr:from>
    <cdr:to>
      <cdr:x>0.91303</cdr:x>
      <cdr:y>0.26786</cdr:y>
    </cdr:to>
    <cdr:sp macro="" textlink="">
      <cdr:nvSpPr>
        <cdr:cNvPr id="3" name="Tekstvak 2">
          <a:extLst xmlns:a="http://schemas.openxmlformats.org/drawingml/2006/main">
            <a:ext uri="{FF2B5EF4-FFF2-40B4-BE49-F238E27FC236}">
              <a16:creationId xmlns:a16="http://schemas.microsoft.com/office/drawing/2014/main" id="{B8FB9B65-5655-41BD-9366-704DD66A070F}"/>
            </a:ext>
          </a:extLst>
        </cdr:cNvPr>
        <cdr:cNvSpPr txBox="1"/>
      </cdr:nvSpPr>
      <cdr:spPr>
        <a:xfrm xmlns:a="http://schemas.openxmlformats.org/drawingml/2006/main">
          <a:off x="2476854" y="937994"/>
          <a:ext cx="4096944" cy="9905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nl-NL" sz="1000" b="1" u="none">
              <a:solidFill>
                <a:schemeClr val="accent1"/>
              </a:solidFill>
              <a:latin typeface="Verdana Pro" panose="020B0604030504040204" pitchFamily="34" charset="0"/>
            </a:rPr>
            <a:t>         </a:t>
          </a:r>
          <a:r>
            <a:rPr lang="nl-NL" sz="1000" b="1" u="sng" baseline="0">
              <a:solidFill>
                <a:schemeClr val="accent1"/>
              </a:solidFill>
              <a:latin typeface="Verdana Pro" panose="020B0604030504040204" pitchFamily="34" charset="0"/>
            </a:rPr>
            <a:t>change in the growth:</a:t>
          </a:r>
          <a:br>
            <a:rPr lang="nl-NL" sz="1000" b="1" baseline="0">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Higher than   1 ---&gt;   Exponential phase (growing</a:t>
          </a:r>
          <a:r>
            <a:rPr lang="nl-NL" sz="1000" b="1" baseline="0">
              <a:solidFill>
                <a:schemeClr val="accent1"/>
              </a:solidFill>
              <a:latin typeface="Verdana Pro" panose="020B0604030504040204" pitchFamily="34" charset="0"/>
            </a:rPr>
            <a:t> fast)</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                       1 ---&gt;   Inflection point (halfway there)</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Lower than    1 ---&gt;   Growth</a:t>
          </a:r>
          <a:r>
            <a:rPr lang="nl-NL" sz="1000" b="1" baseline="0">
              <a:solidFill>
                <a:schemeClr val="accent1"/>
              </a:solidFill>
              <a:latin typeface="Verdana Pro" panose="020B0604030504040204" pitchFamily="34" charset="0"/>
            </a:rPr>
            <a:t> is </a:t>
          </a:r>
          <a:r>
            <a:rPr lang="nl-NL" sz="1000" b="1">
              <a:solidFill>
                <a:schemeClr val="accent1"/>
              </a:solidFill>
              <a:latin typeface="Verdana Pro" panose="020B0604030504040204" pitchFamily="34" charset="0"/>
            </a:rPr>
            <a:t>slowing</a:t>
          </a:r>
          <a:r>
            <a:rPr lang="nl-NL" sz="1000" b="1" baseline="0">
              <a:solidFill>
                <a:schemeClr val="accent1"/>
              </a:solidFill>
              <a:latin typeface="Verdana Pro" panose="020B0604030504040204" pitchFamily="34" charset="0"/>
            </a:rPr>
            <a:t> down</a:t>
          </a:r>
          <a:endParaRPr lang="LID4096" sz="1000" b="1">
            <a:solidFill>
              <a:schemeClr val="accent1"/>
            </a:solidFill>
            <a:latin typeface="Verdana Pro" panose="020B0604030504040204" pitchFamily="34" charset="0"/>
          </a:endParaRPr>
        </a:p>
      </cdr:txBody>
    </cdr:sp>
  </cdr:relSizeAnchor>
  <cdr:relSizeAnchor xmlns:cdr="http://schemas.openxmlformats.org/drawingml/2006/chartDrawing">
    <cdr:from>
      <cdr:x>0.12823</cdr:x>
      <cdr:y>0.85817</cdr:y>
    </cdr:from>
    <cdr:to>
      <cdr:x>0.5032</cdr:x>
      <cdr:y>0.94134</cdr:y>
    </cdr:to>
    <cdr:sp macro="" textlink="">
      <cdr:nvSpPr>
        <cdr:cNvPr id="4" name="Tekstvak 3">
          <a:extLst xmlns:a="http://schemas.openxmlformats.org/drawingml/2006/main">
            <a:ext uri="{FF2B5EF4-FFF2-40B4-BE49-F238E27FC236}">
              <a16:creationId xmlns:a16="http://schemas.microsoft.com/office/drawing/2014/main" id="{7371B0DF-88DF-4F5D-A990-9CE38A25936F}"/>
            </a:ext>
          </a:extLst>
        </cdr:cNvPr>
        <cdr:cNvSpPr txBox="1"/>
      </cdr:nvSpPr>
      <cdr:spPr>
        <a:xfrm xmlns:a="http://schemas.openxmlformats.org/drawingml/2006/main">
          <a:off x="923238" y="6178827"/>
          <a:ext cx="2699784" cy="5988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000" b="1" u="sng">
              <a:solidFill>
                <a:srgbClr val="C00000"/>
              </a:solidFill>
              <a:effectLst/>
              <a:latin typeface="Verdana Pro" panose="020B0604030504040204" pitchFamily="34" charset="0"/>
              <a:ea typeface="+mn-ea"/>
              <a:cs typeface="+mn-cs"/>
            </a:rPr>
            <a:t>Growth:</a:t>
          </a:r>
          <a:r>
            <a:rPr lang="en-US" sz="1000" b="1" baseline="0">
              <a:solidFill>
                <a:srgbClr val="C00000"/>
              </a:solidFill>
              <a:effectLst/>
              <a:latin typeface="Verdana Pro" panose="020B0604030504040204" pitchFamily="34" charset="0"/>
              <a:ea typeface="+mn-ea"/>
              <a:cs typeface="+mn-cs"/>
            </a:rPr>
            <a:t>  Lower is better</a:t>
          </a:r>
          <a:br>
            <a:rPr lang="en-US" sz="1000" b="1" baseline="0">
              <a:solidFill>
                <a:srgbClr val="C00000"/>
              </a:solidFill>
              <a:effectLst/>
              <a:latin typeface="Verdana Pro" panose="020B0604030504040204" pitchFamily="34" charset="0"/>
              <a:ea typeface="+mn-ea"/>
              <a:cs typeface="+mn-cs"/>
            </a:rPr>
          </a:br>
          <a:r>
            <a:rPr lang="en-US" sz="1000" b="1" baseline="0">
              <a:solidFill>
                <a:srgbClr val="C00000"/>
              </a:solidFill>
              <a:effectLst/>
              <a:latin typeface="Verdana Pro" panose="020B0604030504040204" pitchFamily="34" charset="0"/>
              <a:ea typeface="+mn-ea"/>
              <a:cs typeface="+mn-cs"/>
            </a:rPr>
            <a:t>We want to go to 0% (no growth)</a:t>
          </a:r>
          <a:endParaRPr lang="en-NL" sz="1000" b="1">
            <a:solidFill>
              <a:srgbClr val="C00000"/>
            </a:solidFill>
            <a:effectLst/>
            <a:latin typeface="Verdana Pro" panose="020B0604030504040204" pitchFamily="34" charset="0"/>
          </a:endParaRPr>
        </a:p>
        <a:p xmlns:a="http://schemas.openxmlformats.org/drawingml/2006/main">
          <a:endParaRPr lang="LID4096" sz="1100"/>
        </a:p>
      </cdr:txBody>
    </cdr:sp>
  </cdr:relSizeAnchor>
  <cdr:relSizeAnchor xmlns:cdr="http://schemas.openxmlformats.org/drawingml/2006/chartDrawing">
    <cdr:from>
      <cdr:x>0</cdr:x>
      <cdr:y>0</cdr:y>
    </cdr:from>
    <cdr:to>
      <cdr:x>0.30412</cdr:x>
      <cdr:y>0.05844</cdr:y>
    </cdr:to>
    <cdr:sp macro="" textlink="">
      <cdr:nvSpPr>
        <cdr:cNvPr id="7"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June 30th,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0.63054</cdr:x>
      <cdr:y>0.178</cdr:y>
    </cdr:from>
    <cdr:to>
      <cdr:x>0.75744</cdr:x>
      <cdr:y>0.37</cdr:y>
    </cdr:to>
    <cdr:sp macro="" textlink="">
      <cdr:nvSpPr>
        <cdr:cNvPr id="2" name="Tekstvak 1">
          <a:extLst xmlns:a="http://schemas.openxmlformats.org/drawingml/2006/main">
            <a:ext uri="{FF2B5EF4-FFF2-40B4-BE49-F238E27FC236}">
              <a16:creationId xmlns:a16="http://schemas.microsoft.com/office/drawing/2014/main" id="{BD2119B5-6DE3-40F8-975A-496A1F17AB35}"/>
            </a:ext>
          </a:extLst>
        </cdr:cNvPr>
        <cdr:cNvSpPr txBox="1"/>
      </cdr:nvSpPr>
      <cdr:spPr>
        <a:xfrm xmlns:a="http://schemas.openxmlformats.org/drawingml/2006/main">
          <a:off x="4543425" y="8477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0.34401</cdr:x>
      <cdr:y>0.13028</cdr:y>
    </cdr:from>
    <cdr:to>
      <cdr:x>0.91303</cdr:x>
      <cdr:y>0.26786</cdr:y>
    </cdr:to>
    <cdr:sp macro="" textlink="">
      <cdr:nvSpPr>
        <cdr:cNvPr id="3" name="Tekstvak 2">
          <a:extLst xmlns:a="http://schemas.openxmlformats.org/drawingml/2006/main">
            <a:ext uri="{FF2B5EF4-FFF2-40B4-BE49-F238E27FC236}">
              <a16:creationId xmlns:a16="http://schemas.microsoft.com/office/drawing/2014/main" id="{B8FB9B65-5655-41BD-9366-704DD66A070F}"/>
            </a:ext>
          </a:extLst>
        </cdr:cNvPr>
        <cdr:cNvSpPr txBox="1"/>
      </cdr:nvSpPr>
      <cdr:spPr>
        <a:xfrm xmlns:a="http://schemas.openxmlformats.org/drawingml/2006/main">
          <a:off x="2476854" y="937994"/>
          <a:ext cx="4096944" cy="9905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nl-NL" sz="1000" b="1" u="none">
              <a:solidFill>
                <a:schemeClr val="accent1"/>
              </a:solidFill>
              <a:latin typeface="Verdana Pro" panose="020B0604030504040204" pitchFamily="34" charset="0"/>
            </a:rPr>
            <a:t>         </a:t>
          </a:r>
          <a:r>
            <a:rPr lang="nl-NL" sz="1000" b="1" u="sng" baseline="0">
              <a:solidFill>
                <a:schemeClr val="accent1"/>
              </a:solidFill>
              <a:latin typeface="Verdana Pro" panose="020B0604030504040204" pitchFamily="34" charset="0"/>
            </a:rPr>
            <a:t>change in the growth:</a:t>
          </a:r>
          <a:br>
            <a:rPr lang="nl-NL" sz="1000" b="1" baseline="0">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Higher than   1 ---&gt;   Exponential phase (growing</a:t>
          </a:r>
          <a:r>
            <a:rPr lang="nl-NL" sz="1000" b="1" baseline="0">
              <a:solidFill>
                <a:schemeClr val="accent1"/>
              </a:solidFill>
              <a:latin typeface="Verdana Pro" panose="020B0604030504040204" pitchFamily="34" charset="0"/>
            </a:rPr>
            <a:t> fast)</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                       1 ---&gt;   Inflection point (halfway there)</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Lower than    1 ---&gt;   Growth</a:t>
          </a:r>
          <a:r>
            <a:rPr lang="nl-NL" sz="1000" b="1" baseline="0">
              <a:solidFill>
                <a:schemeClr val="accent1"/>
              </a:solidFill>
              <a:latin typeface="Verdana Pro" panose="020B0604030504040204" pitchFamily="34" charset="0"/>
            </a:rPr>
            <a:t> is </a:t>
          </a:r>
          <a:r>
            <a:rPr lang="nl-NL" sz="1000" b="1">
              <a:solidFill>
                <a:schemeClr val="accent1"/>
              </a:solidFill>
              <a:latin typeface="Verdana Pro" panose="020B0604030504040204" pitchFamily="34" charset="0"/>
            </a:rPr>
            <a:t>slowing</a:t>
          </a:r>
          <a:r>
            <a:rPr lang="nl-NL" sz="1000" b="1" baseline="0">
              <a:solidFill>
                <a:schemeClr val="accent1"/>
              </a:solidFill>
              <a:latin typeface="Verdana Pro" panose="020B0604030504040204" pitchFamily="34" charset="0"/>
            </a:rPr>
            <a:t> down</a:t>
          </a:r>
          <a:endParaRPr lang="LID4096" sz="1000" b="1">
            <a:solidFill>
              <a:schemeClr val="accent1"/>
            </a:solidFill>
            <a:latin typeface="Verdana Pro" panose="020B0604030504040204" pitchFamily="34" charset="0"/>
          </a:endParaRPr>
        </a:p>
      </cdr:txBody>
    </cdr:sp>
  </cdr:relSizeAnchor>
  <cdr:relSizeAnchor xmlns:cdr="http://schemas.openxmlformats.org/drawingml/2006/chartDrawing">
    <cdr:from>
      <cdr:x>0.15138</cdr:x>
      <cdr:y>0.84659</cdr:y>
    </cdr:from>
    <cdr:to>
      <cdr:x>0.52635</cdr:x>
      <cdr:y>0.92976</cdr:y>
    </cdr:to>
    <cdr:sp macro="" textlink="">
      <cdr:nvSpPr>
        <cdr:cNvPr id="4" name="Tekstvak 3">
          <a:extLst xmlns:a="http://schemas.openxmlformats.org/drawingml/2006/main">
            <a:ext uri="{FF2B5EF4-FFF2-40B4-BE49-F238E27FC236}">
              <a16:creationId xmlns:a16="http://schemas.microsoft.com/office/drawing/2014/main" id="{7371B0DF-88DF-4F5D-A990-9CE38A25936F}"/>
            </a:ext>
          </a:extLst>
        </cdr:cNvPr>
        <cdr:cNvSpPr txBox="1"/>
      </cdr:nvSpPr>
      <cdr:spPr>
        <a:xfrm xmlns:a="http://schemas.openxmlformats.org/drawingml/2006/main">
          <a:off x="1089925" y="6095483"/>
          <a:ext cx="2699784" cy="5988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000" b="1" u="sng">
              <a:solidFill>
                <a:srgbClr val="C00000"/>
              </a:solidFill>
              <a:effectLst/>
              <a:latin typeface="Verdana Pro" panose="020B0604030504040204" pitchFamily="34" charset="0"/>
              <a:ea typeface="+mn-ea"/>
              <a:cs typeface="+mn-cs"/>
            </a:rPr>
            <a:t>Growth:</a:t>
          </a:r>
          <a:r>
            <a:rPr lang="en-US" sz="1000" b="1" baseline="0">
              <a:solidFill>
                <a:srgbClr val="C00000"/>
              </a:solidFill>
              <a:effectLst/>
              <a:latin typeface="Verdana Pro" panose="020B0604030504040204" pitchFamily="34" charset="0"/>
              <a:ea typeface="+mn-ea"/>
              <a:cs typeface="+mn-cs"/>
            </a:rPr>
            <a:t>  Lower is better</a:t>
          </a:r>
          <a:br>
            <a:rPr lang="en-US" sz="1000" b="1" baseline="0">
              <a:solidFill>
                <a:srgbClr val="C00000"/>
              </a:solidFill>
              <a:effectLst/>
              <a:latin typeface="Verdana Pro" panose="020B0604030504040204" pitchFamily="34" charset="0"/>
              <a:ea typeface="+mn-ea"/>
              <a:cs typeface="+mn-cs"/>
            </a:rPr>
          </a:br>
          <a:r>
            <a:rPr lang="en-US" sz="1000" b="1" baseline="0">
              <a:solidFill>
                <a:srgbClr val="C00000"/>
              </a:solidFill>
              <a:effectLst/>
              <a:latin typeface="Verdana Pro" panose="020B0604030504040204" pitchFamily="34" charset="0"/>
              <a:ea typeface="+mn-ea"/>
              <a:cs typeface="+mn-cs"/>
            </a:rPr>
            <a:t>We want to go to 0% (no growth)</a:t>
          </a:r>
          <a:endParaRPr lang="en-NL" sz="1000" b="1">
            <a:solidFill>
              <a:srgbClr val="C00000"/>
            </a:solidFill>
            <a:effectLst/>
            <a:latin typeface="Verdana Pro" panose="020B0604030504040204" pitchFamily="34" charset="0"/>
          </a:endParaRPr>
        </a:p>
        <a:p xmlns:a="http://schemas.openxmlformats.org/drawingml/2006/main">
          <a:endParaRPr lang="LID4096" sz="1100"/>
        </a:p>
      </cdr:txBody>
    </cdr:sp>
  </cdr:relSizeAnchor>
  <cdr:relSizeAnchor xmlns:cdr="http://schemas.openxmlformats.org/drawingml/2006/chartDrawing">
    <cdr:from>
      <cdr:x>0</cdr:x>
      <cdr:y>0</cdr:y>
    </cdr:from>
    <cdr:to>
      <cdr:x>0.30531</cdr:x>
      <cdr:y>0.05727</cdr:y>
    </cdr:to>
    <cdr:sp macro="" textlink="">
      <cdr:nvSpPr>
        <cdr:cNvPr id="7"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June 5th,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cdr:x>
      <cdr:y>0</cdr:y>
    </cdr:from>
    <cdr:to>
      <cdr:x>0.48566</cdr:x>
      <cdr:y>0.04735</cdr:y>
    </cdr:to>
    <cdr:sp macro="" textlink="">
      <cdr:nvSpPr>
        <cdr:cNvPr id="3" name="Tekstvak 1">
          <a:extLst xmlns:a="http://schemas.openxmlformats.org/drawingml/2006/main">
            <a:ext uri="{FF2B5EF4-FFF2-40B4-BE49-F238E27FC236}">
              <a16:creationId xmlns:a16="http://schemas.microsoft.com/office/drawing/2014/main" id="{0AAF9AA3-868B-4497-BDF0-1C5B74DAA80F}"/>
            </a:ext>
          </a:extLst>
        </cdr:cNvPr>
        <cdr:cNvSpPr txBox="1"/>
      </cdr:nvSpPr>
      <cdr:spPr>
        <a:xfrm xmlns:a="http://schemas.openxmlformats.org/drawingml/2006/main">
          <a:off x="0" y="0"/>
          <a:ext cx="3502478" cy="3409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900" b="1">
              <a:effectLst/>
              <a:latin typeface="+mn-lt"/>
              <a:ea typeface="+mn-ea"/>
              <a:cs typeface="+mn-cs"/>
            </a:rPr>
            <a:t>Source: RIVM,</a:t>
          </a:r>
          <a:r>
            <a:rPr lang="en-US" sz="900" b="1" baseline="0">
              <a:effectLst/>
              <a:latin typeface="+mn-lt"/>
              <a:ea typeface="+mn-ea"/>
              <a:cs typeface="+mn-cs"/>
            </a:rPr>
            <a:t> August 29</a:t>
          </a:r>
          <a:r>
            <a:rPr lang="en-US" sz="900" b="1">
              <a:effectLst/>
              <a:latin typeface="+mn-lt"/>
              <a:ea typeface="+mn-ea"/>
              <a:cs typeface="+mn-cs"/>
            </a:rPr>
            <a:t>, 12:15 GMT. Daily number at 2.15pm local time.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b="1">
              <a:effectLst/>
              <a:latin typeface="+mn-lt"/>
              <a:ea typeface="+mn-ea"/>
              <a:cs typeface="+mn-cs"/>
            </a:rPr>
            <a:t>graphic:</a:t>
          </a:r>
          <a:r>
            <a:rPr lang="en-US" sz="800" b="1" baseline="0">
              <a:effectLst/>
              <a:latin typeface="+mn-lt"/>
              <a:ea typeface="+mn-ea"/>
              <a:cs typeface="+mn-cs"/>
            </a:rPr>
            <a:t> twitter.com/yorickb</a:t>
          </a:r>
          <a:endParaRPr lang="en-NL" sz="800">
            <a:effectLst/>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cdr:x>
      <cdr:y>0</cdr:y>
    </cdr:from>
    <cdr:to>
      <cdr:x>0.30432</cdr:x>
      <cdr:y>0.0573</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Source: RIVM, August 30,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graphic:</a:t>
          </a:r>
          <a:r>
            <a:rPr lang="en-US" sz="1100" b="1" baseline="0">
              <a:solidFill>
                <a:schemeClr val="bg2">
                  <a:lumMod val="50000"/>
                </a:schemeClr>
              </a:solidFill>
              <a:effectLst/>
              <a:latin typeface="+mn-lt"/>
              <a:ea typeface="+mn-ea"/>
              <a:cs typeface="+mn-cs"/>
            </a:rPr>
            <a:t> twitter.com/yorickb</a:t>
          </a:r>
          <a:endParaRPr lang="en-NL">
            <a:solidFill>
              <a:schemeClr val="bg2">
                <a:lumMod val="50000"/>
              </a:schemeClr>
            </a:solidFill>
            <a:effectLst/>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cdr:x>
      <cdr:y>0</cdr:y>
    </cdr:from>
    <cdr:to>
      <cdr:x>0.33493</cdr:x>
      <cdr:y>0.05844</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391172" cy="41636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August 25th,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cdr:x>
      <cdr:y>0</cdr:y>
    </cdr:from>
    <cdr:to>
      <cdr:x>0.33998</cdr:x>
      <cdr:y>0.05844</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447860"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August 30,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cdr:x>
      <cdr:y>0</cdr:y>
    </cdr:from>
    <cdr:to>
      <cdr:x>0.3371</cdr:x>
      <cdr:y>0.05844</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443162"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August 30,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cdr:x>
      <cdr:y>0</cdr:y>
    </cdr:from>
    <cdr:to>
      <cdr:x>0.30412</cdr:x>
      <cdr:y>0.05844</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August 30,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cdr:x>
      <cdr:y>0</cdr:y>
    </cdr:from>
    <cdr:to>
      <cdr:x>0.30432</cdr:x>
      <cdr:y>0.0573</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Source: RIVM, August 30,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graphic:</a:t>
          </a:r>
          <a:r>
            <a:rPr lang="en-US" sz="1100" b="1" baseline="0">
              <a:solidFill>
                <a:schemeClr val="bg2">
                  <a:lumMod val="50000"/>
                </a:schemeClr>
              </a:solidFill>
              <a:effectLst/>
              <a:latin typeface="+mn-lt"/>
              <a:ea typeface="+mn-ea"/>
              <a:cs typeface="+mn-cs"/>
            </a:rPr>
            <a:t> twitter.com/yorickb</a:t>
          </a:r>
          <a:endParaRPr lang="en-NL">
            <a:solidFill>
              <a:schemeClr val="bg2">
                <a:lumMod val="50000"/>
              </a:schemeClr>
            </a:solidFill>
            <a:effectLst/>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cdr:x>
      <cdr:y>0</cdr:y>
    </cdr:from>
    <cdr:to>
      <cdr:x>0.30432</cdr:x>
      <cdr:y>0.0573</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Source: RIVM, August 30,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graphic:</a:t>
          </a:r>
          <a:r>
            <a:rPr lang="en-US" sz="1100" b="1" baseline="0">
              <a:solidFill>
                <a:schemeClr val="bg2">
                  <a:lumMod val="50000"/>
                </a:schemeClr>
              </a:solidFill>
              <a:effectLst/>
              <a:latin typeface="+mn-lt"/>
              <a:ea typeface="+mn-ea"/>
              <a:cs typeface="+mn-cs"/>
            </a:rPr>
            <a:t> twitter.com/yorickb</a:t>
          </a:r>
          <a:endParaRPr lang="en-NL">
            <a:solidFill>
              <a:schemeClr val="bg2">
                <a:lumMod val="50000"/>
              </a:schemeClr>
            </a:solidFill>
            <a:effectLst/>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11</xdr:col>
      <xdr:colOff>523875</xdr:colOff>
      <xdr:row>28</xdr:row>
      <xdr:rowOff>161923</xdr:rowOff>
    </xdr:from>
    <xdr:to>
      <xdr:col>23</xdr:col>
      <xdr:colOff>408675</xdr:colOff>
      <xdr:row>66</xdr:row>
      <xdr:rowOff>122923</xdr:rowOff>
    </xdr:to>
    <xdr:graphicFrame macro="">
      <xdr:nvGraphicFramePr>
        <xdr:cNvPr id="5" name="Grafiek 4">
          <a:extLst>
            <a:ext uri="{FF2B5EF4-FFF2-40B4-BE49-F238E27FC236}">
              <a16:creationId xmlns:a16="http://schemas.microsoft.com/office/drawing/2014/main" id="{9215DC27-CEB3-4F6B-9C36-D14B5EB1A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409575</xdr:colOff>
      <xdr:row>37</xdr:row>
      <xdr:rowOff>9525</xdr:rowOff>
    </xdr:from>
    <xdr:to>
      <xdr:col>23</xdr:col>
      <xdr:colOff>241575</xdr:colOff>
      <xdr:row>52</xdr:row>
      <xdr:rowOff>32025</xdr:rowOff>
    </xdr:to>
    <xdr:graphicFrame macro="">
      <xdr:nvGraphicFramePr>
        <xdr:cNvPr id="6" name="Grafiek 5">
          <a:extLst>
            <a:ext uri="{FF2B5EF4-FFF2-40B4-BE49-F238E27FC236}">
              <a16:creationId xmlns:a16="http://schemas.microsoft.com/office/drawing/2014/main" id="{C4D4E965-B025-4136-91C6-FD32F64C7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cdr:x>
      <cdr:y>0</cdr:y>
    </cdr:from>
    <cdr:to>
      <cdr:x>0.304</cdr:x>
      <cdr:y>0.0579</cdr:y>
    </cdr:to>
    <cdr:sp macro="" textlink="">
      <cdr:nvSpPr>
        <cdr:cNvPr id="2" name="Tekstvak 1">
          <a:extLst xmlns:a="http://schemas.openxmlformats.org/drawingml/2006/main">
            <a:ext uri="{FF2B5EF4-FFF2-40B4-BE49-F238E27FC236}">
              <a16:creationId xmlns:a16="http://schemas.microsoft.com/office/drawing/2014/main" id="{9B8A6CF7-4F8C-4CF6-BDCF-B442AA1EC43D}"/>
            </a:ext>
          </a:extLst>
        </cdr:cNvPr>
        <cdr:cNvSpPr txBox="1"/>
      </cdr:nvSpPr>
      <cdr:spPr>
        <a:xfrm xmlns:a="http://schemas.openxmlformats.org/drawingml/2006/main">
          <a:off x="0" y="0"/>
          <a:ext cx="2188782" cy="41688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Source: RIVM, June 9th,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graphic:</a:t>
          </a:r>
          <a:r>
            <a:rPr lang="en-US" sz="1100" b="1" baseline="0">
              <a:solidFill>
                <a:schemeClr val="bg2">
                  <a:lumMod val="50000"/>
                </a:schemeClr>
              </a:solidFill>
              <a:effectLst/>
              <a:latin typeface="+mn-lt"/>
              <a:ea typeface="+mn-ea"/>
              <a:cs typeface="+mn-cs"/>
            </a:rPr>
            <a:t> twitter.com/yorickb</a:t>
          </a:r>
          <a:endParaRPr lang="en-NL">
            <a:solidFill>
              <a:schemeClr val="bg2">
                <a:lumMod val="50000"/>
              </a:schemeClr>
            </a:solidFill>
            <a:effectLst/>
          </a:endParaRPr>
        </a:p>
      </cdr:txBody>
    </cdr:sp>
  </cdr:relSizeAnchor>
</c:userShapes>
</file>

<file path=xl/drawings/drawing20.xml><?xml version="1.0" encoding="utf-8"?>
<xdr:wsDr xmlns:xdr="http://schemas.openxmlformats.org/drawingml/2006/spreadsheetDrawing" xmlns:a="http://schemas.openxmlformats.org/drawingml/2006/main">
  <xdr:oneCellAnchor>
    <xdr:from>
      <xdr:col>27</xdr:col>
      <xdr:colOff>352425</xdr:colOff>
      <xdr:row>46</xdr:row>
      <xdr:rowOff>114300</xdr:rowOff>
    </xdr:from>
    <xdr:ext cx="184731" cy="248209"/>
    <xdr:sp macro="" textlink="">
      <xdr:nvSpPr>
        <xdr:cNvPr id="3" name="Tekstvak 2">
          <a:extLst>
            <a:ext uri="{FF2B5EF4-FFF2-40B4-BE49-F238E27FC236}">
              <a16:creationId xmlns:a16="http://schemas.microsoft.com/office/drawing/2014/main" id="{61B077C6-EC9D-4A30-98F9-1F3A895F202B}"/>
            </a:ext>
          </a:extLst>
        </xdr:cNvPr>
        <xdr:cNvSpPr txBox="1"/>
      </xdr:nvSpPr>
      <xdr:spPr>
        <a:xfrm>
          <a:off x="12049125" y="8896350"/>
          <a:ext cx="184731" cy="248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LID4096" sz="1000" b="1">
            <a:solidFill>
              <a:schemeClr val="bg1">
                <a:lumMod val="50000"/>
              </a:schemeClr>
            </a:solidFill>
            <a:latin typeface="Verdana Pro" panose="020B0604030504040204" pitchFamily="34" charset="0"/>
          </a:endParaRPr>
        </a:p>
      </xdr:txBody>
    </xdr:sp>
    <xdr:clientData/>
  </xdr:oneCellAnchor>
  <xdr:twoCellAnchor editAs="absolute">
    <xdr:from>
      <xdr:col>0</xdr:col>
      <xdr:colOff>576942</xdr:colOff>
      <xdr:row>163</xdr:row>
      <xdr:rowOff>41366</xdr:rowOff>
    </xdr:from>
    <xdr:to>
      <xdr:col>15</xdr:col>
      <xdr:colOff>818163</xdr:colOff>
      <xdr:row>196</xdr:row>
      <xdr:rowOff>62100</xdr:rowOff>
    </xdr:to>
    <xdr:graphicFrame macro="">
      <xdr:nvGraphicFramePr>
        <xdr:cNvPr id="4" name="Grafiek 3">
          <a:extLst>
            <a:ext uri="{FF2B5EF4-FFF2-40B4-BE49-F238E27FC236}">
              <a16:creationId xmlns:a16="http://schemas.microsoft.com/office/drawing/2014/main" id="{3BB52C77-1D5F-4FDE-90A3-0423EB381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530679</xdr:colOff>
      <xdr:row>127</xdr:row>
      <xdr:rowOff>176893</xdr:rowOff>
    </xdr:from>
    <xdr:to>
      <xdr:col>15</xdr:col>
      <xdr:colOff>986893</xdr:colOff>
      <xdr:row>158</xdr:row>
      <xdr:rowOff>31393</xdr:rowOff>
    </xdr:to>
    <xdr:graphicFrame macro="">
      <xdr:nvGraphicFramePr>
        <xdr:cNvPr id="5" name="Grafiek 4">
          <a:extLst>
            <a:ext uri="{FF2B5EF4-FFF2-40B4-BE49-F238E27FC236}">
              <a16:creationId xmlns:a16="http://schemas.microsoft.com/office/drawing/2014/main" id="{27FF648D-C537-43E3-BC35-B0B454EF1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0.00078</cdr:x>
      <cdr:y>0.00934</cdr:y>
    </cdr:from>
    <cdr:to>
      <cdr:x>0.54123</cdr:x>
      <cdr:y>0.06506</cdr:y>
    </cdr:to>
    <cdr:sp macro="" textlink="">
      <cdr:nvSpPr>
        <cdr:cNvPr id="2" name="Tekstvak 1">
          <a:extLst xmlns:a="http://schemas.openxmlformats.org/drawingml/2006/main">
            <a:ext uri="{FF2B5EF4-FFF2-40B4-BE49-F238E27FC236}">
              <a16:creationId xmlns:a16="http://schemas.microsoft.com/office/drawing/2014/main" id="{02CC171C-09D3-41A7-AD05-27229F0068C1}"/>
            </a:ext>
          </a:extLst>
        </cdr:cNvPr>
        <cdr:cNvSpPr txBox="1"/>
      </cdr:nvSpPr>
      <cdr:spPr>
        <a:xfrm xmlns:a="http://schemas.openxmlformats.org/drawingml/2006/main">
          <a:off x="9525" y="57150"/>
          <a:ext cx="6615112" cy="34099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900" b="1">
              <a:effectLst/>
              <a:latin typeface="+mn-lt"/>
              <a:ea typeface="+mn-ea"/>
              <a:cs typeface="+mn-cs"/>
            </a:rPr>
            <a:t>Source: RIVM, April 7rd 11:00 GMT  -  inspired</a:t>
          </a:r>
          <a:r>
            <a:rPr lang="en-US" sz="900" b="1" baseline="0">
              <a:effectLst/>
              <a:latin typeface="+mn-lt"/>
              <a:ea typeface="+mn-ea"/>
              <a:cs typeface="+mn-cs"/>
            </a:rPr>
            <a:t> by Wu, McGoogan - https://jamanetwork.com/journals/jama/fullarticle/2762130</a:t>
          </a:r>
          <a:r>
            <a:rPr lang="en-US" sz="900" b="1">
              <a:effectLst/>
              <a:latin typeface="+mn-lt"/>
              <a:ea typeface="+mn-ea"/>
              <a:cs typeface="+mn-cs"/>
            </a:rPr>
            <a: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b="1">
              <a:effectLst/>
              <a:latin typeface="+mn-lt"/>
              <a:ea typeface="+mn-ea"/>
              <a:cs typeface="+mn-cs"/>
            </a:rPr>
            <a:t>graphic:</a:t>
          </a:r>
          <a:r>
            <a:rPr lang="en-US" sz="800" b="1" baseline="0">
              <a:effectLst/>
              <a:latin typeface="+mn-lt"/>
              <a:ea typeface="+mn-ea"/>
              <a:cs typeface="+mn-cs"/>
            </a:rPr>
            <a:t> twitter.com/yorickb</a:t>
          </a:r>
          <a:endParaRPr lang="en-NL" sz="800">
            <a:effectLst/>
          </a:endParaRPr>
        </a:p>
      </cdr:txBody>
    </cdr:sp>
  </cdr:relSizeAnchor>
</c:userShapes>
</file>

<file path=xl/drawings/drawing22.xml><?xml version="1.0" encoding="utf-8"?>
<c:userShapes xmlns:c="http://schemas.openxmlformats.org/drawingml/2006/chart">
  <cdr:relSizeAnchor xmlns:cdr="http://schemas.openxmlformats.org/drawingml/2006/chartDrawing">
    <cdr:from>
      <cdr:x>0.00078</cdr:x>
      <cdr:y>0.00934</cdr:y>
    </cdr:from>
    <cdr:to>
      <cdr:x>0.54123</cdr:x>
      <cdr:y>0.06506</cdr:y>
    </cdr:to>
    <cdr:sp macro="" textlink="">
      <cdr:nvSpPr>
        <cdr:cNvPr id="2" name="Tekstvak 1">
          <a:extLst xmlns:a="http://schemas.openxmlformats.org/drawingml/2006/main">
            <a:ext uri="{FF2B5EF4-FFF2-40B4-BE49-F238E27FC236}">
              <a16:creationId xmlns:a16="http://schemas.microsoft.com/office/drawing/2014/main" id="{02CC171C-09D3-41A7-AD05-27229F0068C1}"/>
            </a:ext>
          </a:extLst>
        </cdr:cNvPr>
        <cdr:cNvSpPr txBox="1"/>
      </cdr:nvSpPr>
      <cdr:spPr>
        <a:xfrm xmlns:a="http://schemas.openxmlformats.org/drawingml/2006/main">
          <a:off x="9525" y="57150"/>
          <a:ext cx="6615112" cy="34099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900" b="1">
              <a:effectLst/>
              <a:latin typeface="+mn-lt"/>
              <a:ea typeface="+mn-ea"/>
              <a:cs typeface="+mn-cs"/>
            </a:rPr>
            <a:t>Source: RIVM, September 1st 12:15 GMT  -  inspired</a:t>
          </a:r>
          <a:r>
            <a:rPr lang="en-US" sz="900" b="1" baseline="0">
              <a:effectLst/>
              <a:latin typeface="+mn-lt"/>
              <a:ea typeface="+mn-ea"/>
              <a:cs typeface="+mn-cs"/>
            </a:rPr>
            <a:t> by Wu, McGoogan - https://jamanetwork.com/journals/jama/fullarticle/2762130</a:t>
          </a:r>
          <a:r>
            <a:rPr lang="en-US" sz="900" b="1">
              <a:effectLst/>
              <a:latin typeface="+mn-lt"/>
              <a:ea typeface="+mn-ea"/>
              <a:cs typeface="+mn-cs"/>
            </a:rPr>
            <a: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b="1">
              <a:effectLst/>
              <a:latin typeface="+mn-lt"/>
              <a:ea typeface="+mn-ea"/>
              <a:cs typeface="+mn-cs"/>
            </a:rPr>
            <a:t>graphic:</a:t>
          </a:r>
          <a:r>
            <a:rPr lang="en-US" sz="800" b="1" baseline="0">
              <a:effectLst/>
              <a:latin typeface="+mn-lt"/>
              <a:ea typeface="+mn-ea"/>
              <a:cs typeface="+mn-cs"/>
            </a:rPr>
            <a:t> twitter.com/yorickb</a:t>
          </a:r>
          <a:endParaRPr lang="en-NL" sz="800">
            <a:effectLst/>
          </a:endParaRPr>
        </a:p>
      </cdr:txBody>
    </cdr:sp>
  </cdr:relSizeAnchor>
</c:userShapes>
</file>

<file path=xl/drawings/drawing23.xml><?xml version="1.0" encoding="utf-8"?>
<xdr:wsDr xmlns:xdr="http://schemas.openxmlformats.org/drawingml/2006/spreadsheetDrawing" xmlns:a="http://schemas.openxmlformats.org/drawingml/2006/main">
  <xdr:twoCellAnchor>
    <xdr:from>
      <xdr:col>16</xdr:col>
      <xdr:colOff>500744</xdr:colOff>
      <xdr:row>124</xdr:row>
      <xdr:rowOff>66673</xdr:rowOff>
    </xdr:from>
    <xdr:to>
      <xdr:col>28</xdr:col>
      <xdr:colOff>352887</xdr:colOff>
      <xdr:row>162</xdr:row>
      <xdr:rowOff>27673</xdr:rowOff>
    </xdr:to>
    <xdr:graphicFrame macro="">
      <xdr:nvGraphicFramePr>
        <xdr:cNvPr id="2" name="Chart 1">
          <a:extLst>
            <a:ext uri="{FF2B5EF4-FFF2-40B4-BE49-F238E27FC236}">
              <a16:creationId xmlns:a16="http://schemas.microsoft.com/office/drawing/2014/main" id="{9587A339-EC33-4185-82D9-A34B814B4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68036</xdr:colOff>
      <xdr:row>124</xdr:row>
      <xdr:rowOff>80282</xdr:rowOff>
    </xdr:from>
    <xdr:to>
      <xdr:col>16</xdr:col>
      <xdr:colOff>314786</xdr:colOff>
      <xdr:row>162</xdr:row>
      <xdr:rowOff>41282</xdr:rowOff>
    </xdr:to>
    <xdr:graphicFrame macro="">
      <xdr:nvGraphicFramePr>
        <xdr:cNvPr id="3" name="Chart 2">
          <a:extLst>
            <a:ext uri="{FF2B5EF4-FFF2-40B4-BE49-F238E27FC236}">
              <a16:creationId xmlns:a16="http://schemas.microsoft.com/office/drawing/2014/main" id="{A5CEE440-6216-4492-94DC-726359F5C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28575</xdr:colOff>
      <xdr:row>198</xdr:row>
      <xdr:rowOff>47625</xdr:rowOff>
    </xdr:from>
    <xdr:to>
      <xdr:col>27</xdr:col>
      <xdr:colOff>522975</xdr:colOff>
      <xdr:row>236</xdr:row>
      <xdr:rowOff>8625</xdr:rowOff>
    </xdr:to>
    <xdr:graphicFrame macro="">
      <xdr:nvGraphicFramePr>
        <xdr:cNvPr id="4" name="Chart 3">
          <a:extLst>
            <a:ext uri="{FF2B5EF4-FFF2-40B4-BE49-F238E27FC236}">
              <a16:creationId xmlns:a16="http://schemas.microsoft.com/office/drawing/2014/main" id="{2605E6C7-9975-4FD1-B70D-7095374BE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314325</xdr:colOff>
      <xdr:row>196</xdr:row>
      <xdr:rowOff>152400</xdr:rowOff>
    </xdr:from>
    <xdr:to>
      <xdr:col>15</xdr:col>
      <xdr:colOff>94350</xdr:colOff>
      <xdr:row>234</xdr:row>
      <xdr:rowOff>113400</xdr:rowOff>
    </xdr:to>
    <xdr:graphicFrame macro="">
      <xdr:nvGraphicFramePr>
        <xdr:cNvPr id="5" name="Chart 4">
          <a:extLst>
            <a:ext uri="{FF2B5EF4-FFF2-40B4-BE49-F238E27FC236}">
              <a16:creationId xmlns:a16="http://schemas.microsoft.com/office/drawing/2014/main" id="{8A8B561B-93A8-4643-B97E-5B739ED63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233</xdr:row>
      <xdr:rowOff>0</xdr:rowOff>
    </xdr:from>
    <xdr:to>
      <xdr:col>15</xdr:col>
      <xdr:colOff>389625</xdr:colOff>
      <xdr:row>270</xdr:row>
      <xdr:rowOff>151500</xdr:rowOff>
    </xdr:to>
    <xdr:graphicFrame macro="">
      <xdr:nvGraphicFramePr>
        <xdr:cNvPr id="6" name="Chart 5">
          <a:extLst>
            <a:ext uri="{FF2B5EF4-FFF2-40B4-BE49-F238E27FC236}">
              <a16:creationId xmlns:a16="http://schemas.microsoft.com/office/drawing/2014/main" id="{F14132E5-0820-47F8-872B-7149F4F45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492578</xdr:colOff>
      <xdr:row>124</xdr:row>
      <xdr:rowOff>9524</xdr:rowOff>
    </xdr:from>
    <xdr:to>
      <xdr:col>40</xdr:col>
      <xdr:colOff>344721</xdr:colOff>
      <xdr:row>161</xdr:row>
      <xdr:rowOff>161024</xdr:rowOff>
    </xdr:to>
    <xdr:graphicFrame macro="">
      <xdr:nvGraphicFramePr>
        <xdr:cNvPr id="7" name="Chart 6">
          <a:extLst>
            <a:ext uri="{FF2B5EF4-FFF2-40B4-BE49-F238E27FC236}">
              <a16:creationId xmlns:a16="http://schemas.microsoft.com/office/drawing/2014/main" id="{F409E1FA-14D6-4382-9747-FD6B7AA38E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146958</xdr:colOff>
      <xdr:row>123</xdr:row>
      <xdr:rowOff>186418</xdr:rowOff>
    </xdr:from>
    <xdr:to>
      <xdr:col>53</xdr:col>
      <xdr:colOff>31758</xdr:colOff>
      <xdr:row>161</xdr:row>
      <xdr:rowOff>147418</xdr:rowOff>
    </xdr:to>
    <xdr:graphicFrame macro="">
      <xdr:nvGraphicFramePr>
        <xdr:cNvPr id="8" name="Chart 7">
          <a:extLst>
            <a:ext uri="{FF2B5EF4-FFF2-40B4-BE49-F238E27FC236}">
              <a16:creationId xmlns:a16="http://schemas.microsoft.com/office/drawing/2014/main" id="{CBA7A7B7-9244-403E-BC2A-7D313353E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76200</xdr:colOff>
      <xdr:row>79</xdr:row>
      <xdr:rowOff>28575</xdr:rowOff>
    </xdr:from>
    <xdr:to>
      <xdr:col>39</xdr:col>
      <xdr:colOff>570600</xdr:colOff>
      <xdr:row>116</xdr:row>
      <xdr:rowOff>180075</xdr:rowOff>
    </xdr:to>
    <xdr:graphicFrame macro="">
      <xdr:nvGraphicFramePr>
        <xdr:cNvPr id="9" name="Chart 8">
          <a:extLst>
            <a:ext uri="{FF2B5EF4-FFF2-40B4-BE49-F238E27FC236}">
              <a16:creationId xmlns:a16="http://schemas.microsoft.com/office/drawing/2014/main" id="{67FE33C6-AC5C-4F50-AD49-D08B73581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4</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2</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26.xml><?xml version="1.0" encoding="utf-8"?>
<c:userShapes xmlns:c="http://schemas.openxmlformats.org/drawingml/2006/chart">
  <cdr:relSizeAnchor xmlns:cdr="http://schemas.openxmlformats.org/drawingml/2006/chartDrawing">
    <cdr:from>
      <cdr:x>0</cdr:x>
      <cdr:y>0</cdr:y>
    </cdr:from>
    <cdr:to>
      <cdr:x>0.30412</cdr:x>
      <cdr:y>0.05844</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August 6th,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cdr:x>
      <cdr:y>0</cdr:y>
    </cdr:from>
    <cdr:to>
      <cdr:x>0.30412</cdr:x>
      <cdr:y>0.05844</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August 6th,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28.xml><?xml version="1.0" encoding="utf-8"?>
<c:userShapes xmlns:c="http://schemas.openxmlformats.org/drawingml/2006/chart">
  <cdr:relSizeAnchor xmlns:cdr="http://schemas.openxmlformats.org/drawingml/2006/chartDrawing">
    <cdr:from>
      <cdr:x>0</cdr:x>
      <cdr:y>0</cdr:y>
    </cdr:from>
    <cdr:to>
      <cdr:x>0.30412</cdr:x>
      <cdr:y>0.05844</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August 6th,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29.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6</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30.xml><?xml version="1.0" encoding="utf-8"?>
<c:userShapes xmlns:c="http://schemas.openxmlformats.org/drawingml/2006/chart">
  <cdr:relSizeAnchor xmlns:cdr="http://schemas.openxmlformats.org/drawingml/2006/chartDrawing">
    <cdr:from>
      <cdr:x>0</cdr:x>
      <cdr:y>0</cdr:y>
    </cdr:from>
    <cdr:to>
      <cdr:x>0.30412</cdr:x>
      <cdr:y>0.05844</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August 13th,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31.xml><?xml version="1.0" encoding="utf-8"?>
<c:userShapes xmlns:c="http://schemas.openxmlformats.org/drawingml/2006/chart">
  <cdr:relSizeAnchor xmlns:cdr="http://schemas.openxmlformats.org/drawingml/2006/chartDrawing">
    <cdr:from>
      <cdr:x>0</cdr:x>
      <cdr:y>0</cdr:y>
    </cdr:from>
    <cdr:to>
      <cdr:x>0.35406</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1s</a:t>
          </a:r>
          <a:r>
            <a:rPr lang="en-US" sz="1100" b="1">
              <a:effectLst/>
              <a:latin typeface="+mn-lt"/>
              <a:ea typeface="+mn-ea"/>
              <a:cs typeface="+mn-cs"/>
            </a:rPr>
            <a:t>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32.xml><?xml version="1.0" encoding="utf-8"?>
<xdr:wsDr xmlns:xdr="http://schemas.openxmlformats.org/drawingml/2006/spreadsheetDrawing" xmlns:a="http://schemas.openxmlformats.org/drawingml/2006/main">
  <xdr:twoCellAnchor>
    <xdr:from>
      <xdr:col>7</xdr:col>
      <xdr:colOff>119060</xdr:colOff>
      <xdr:row>2</xdr:row>
      <xdr:rowOff>101199</xdr:rowOff>
    </xdr:from>
    <xdr:to>
      <xdr:col>18</xdr:col>
      <xdr:colOff>32435</xdr:colOff>
      <xdr:row>40</xdr:row>
      <xdr:rowOff>62199</xdr:rowOff>
    </xdr:to>
    <xdr:graphicFrame macro="">
      <xdr:nvGraphicFramePr>
        <xdr:cNvPr id="5" name="Grafiek 4">
          <a:extLst>
            <a:ext uri="{FF2B5EF4-FFF2-40B4-BE49-F238E27FC236}">
              <a16:creationId xmlns:a16="http://schemas.microsoft.com/office/drawing/2014/main" id="{329A15BC-0012-4A14-AEF6-9D9FE3C5FD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511969</xdr:colOff>
      <xdr:row>41</xdr:row>
      <xdr:rowOff>178593</xdr:rowOff>
    </xdr:from>
    <xdr:to>
      <xdr:col>18</xdr:col>
      <xdr:colOff>401531</xdr:colOff>
      <xdr:row>79</xdr:row>
      <xdr:rowOff>139593</xdr:rowOff>
    </xdr:to>
    <xdr:graphicFrame macro="">
      <xdr:nvGraphicFramePr>
        <xdr:cNvPr id="3" name="Grafiek 4">
          <a:extLst>
            <a:ext uri="{FF2B5EF4-FFF2-40B4-BE49-F238E27FC236}">
              <a16:creationId xmlns:a16="http://schemas.microsoft.com/office/drawing/2014/main" id="{43D69C6C-3E66-41F1-9F8A-34E301CA1C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154780</xdr:colOff>
      <xdr:row>42</xdr:row>
      <xdr:rowOff>11907</xdr:rowOff>
    </xdr:from>
    <xdr:to>
      <xdr:col>33</xdr:col>
      <xdr:colOff>487030</xdr:colOff>
      <xdr:row>79</xdr:row>
      <xdr:rowOff>163407</xdr:rowOff>
    </xdr:to>
    <xdr:graphicFrame macro="">
      <xdr:nvGraphicFramePr>
        <xdr:cNvPr id="4" name="Grafiek 4">
          <a:extLst>
            <a:ext uri="{FF2B5EF4-FFF2-40B4-BE49-F238E27FC236}">
              <a16:creationId xmlns:a16="http://schemas.microsoft.com/office/drawing/2014/main" id="{D52AB3BB-9AF8-499B-A4E3-35E8AC32B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cdr:x>
      <cdr:y>0</cdr:y>
    </cdr:from>
    <cdr:to>
      <cdr:x>0.32491</cdr:x>
      <cdr:y>0.05844</cdr:y>
    </cdr:to>
    <cdr:sp macro="" textlink="">
      <cdr:nvSpPr>
        <cdr:cNvPr id="4"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1s</a:t>
          </a:r>
          <a:r>
            <a:rPr lang="en-US" sz="1100" b="1">
              <a:effectLst/>
              <a:latin typeface="+mn-lt"/>
              <a:ea typeface="+mn-ea"/>
              <a:cs typeface="+mn-cs"/>
            </a:rPr>
            <a:t>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34.xml><?xml version="1.0" encoding="utf-8"?>
<c:userShapes xmlns:c="http://schemas.openxmlformats.org/drawingml/2006/chart">
  <cdr:relSizeAnchor xmlns:cdr="http://schemas.openxmlformats.org/drawingml/2006/chartDrawing">
    <cdr:from>
      <cdr:x>0</cdr:x>
      <cdr:y>0</cdr:y>
    </cdr:from>
    <cdr:to>
      <cdr:x>0.30412</cdr:x>
      <cdr:y>0.05844</cdr:y>
    </cdr:to>
    <cdr:sp macro="" textlink="">
      <cdr:nvSpPr>
        <cdr:cNvPr id="4"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1s</a:t>
          </a:r>
          <a:r>
            <a:rPr lang="en-US" sz="1100" b="1">
              <a:effectLst/>
              <a:latin typeface="+mn-lt"/>
              <a:ea typeface="+mn-ea"/>
              <a:cs typeface="+mn-cs"/>
            </a:rPr>
            <a:t>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35.xml><?xml version="1.0" encoding="utf-8"?>
<c:userShapes xmlns:c="http://schemas.openxmlformats.org/drawingml/2006/chart">
  <cdr:relSizeAnchor xmlns:cdr="http://schemas.openxmlformats.org/drawingml/2006/chartDrawing">
    <cdr:from>
      <cdr:x>0</cdr:x>
      <cdr:y>0</cdr:y>
    </cdr:from>
    <cdr:to>
      <cdr:x>0.30412</cdr:x>
      <cdr:y>0.05844</cdr:y>
    </cdr:to>
    <cdr:sp macro="" textlink="">
      <cdr:nvSpPr>
        <cdr:cNvPr id="4"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GGD, NOS, September</a:t>
          </a:r>
          <a:r>
            <a:rPr lang="en-US" sz="1100" b="1" baseline="0">
              <a:effectLst/>
              <a:latin typeface="+mn-lt"/>
              <a:ea typeface="+mn-ea"/>
              <a:cs typeface="+mn-cs"/>
            </a:rPr>
            <a:t> 4</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36.xml><?xml version="1.0" encoding="utf-8"?>
<xdr:wsDr xmlns:xdr="http://schemas.openxmlformats.org/drawingml/2006/spreadsheetDrawing" xmlns:a="http://schemas.openxmlformats.org/drawingml/2006/main">
  <xdr:oneCellAnchor>
    <xdr:from>
      <xdr:col>18</xdr:col>
      <xdr:colOff>352425</xdr:colOff>
      <xdr:row>0</xdr:row>
      <xdr:rowOff>0</xdr:rowOff>
    </xdr:from>
    <xdr:ext cx="184731" cy="248209"/>
    <xdr:sp macro="" textlink="">
      <xdr:nvSpPr>
        <xdr:cNvPr id="7" name="Tekstvak 6">
          <a:extLst>
            <a:ext uri="{FF2B5EF4-FFF2-40B4-BE49-F238E27FC236}">
              <a16:creationId xmlns:a16="http://schemas.microsoft.com/office/drawing/2014/main" id="{43ECE7EE-1DE9-45EB-B120-10844C553D2D}"/>
            </a:ext>
          </a:extLst>
        </xdr:cNvPr>
        <xdr:cNvSpPr txBox="1"/>
      </xdr:nvSpPr>
      <xdr:spPr>
        <a:xfrm>
          <a:off x="11287125" y="8877300"/>
          <a:ext cx="184731" cy="248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LID4096" sz="1000" b="1">
            <a:solidFill>
              <a:schemeClr val="bg1">
                <a:lumMod val="50000"/>
              </a:schemeClr>
            </a:solidFill>
            <a:latin typeface="Verdana Pro" panose="020B0604030504040204" pitchFamily="34" charset="0"/>
          </a:endParaRPr>
        </a:p>
      </xdr:txBody>
    </xdr:sp>
    <xdr:clientData/>
  </xdr:oneCellAnchor>
  <xdr:twoCellAnchor editAs="absolute">
    <xdr:from>
      <xdr:col>13</xdr:col>
      <xdr:colOff>369628</xdr:colOff>
      <xdr:row>116</xdr:row>
      <xdr:rowOff>179436</xdr:rowOff>
    </xdr:from>
    <xdr:to>
      <xdr:col>24</xdr:col>
      <xdr:colOff>368728</xdr:colOff>
      <xdr:row>154</xdr:row>
      <xdr:rowOff>140436</xdr:rowOff>
    </xdr:to>
    <xdr:graphicFrame macro="">
      <xdr:nvGraphicFramePr>
        <xdr:cNvPr id="10" name="Grafiek 10">
          <a:extLst>
            <a:ext uri="{FF2B5EF4-FFF2-40B4-BE49-F238E27FC236}">
              <a16:creationId xmlns:a16="http://schemas.microsoft.com/office/drawing/2014/main" id="{348AE75B-F9EE-41FA-A357-C8016F264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25</xdr:col>
      <xdr:colOff>9525</xdr:colOff>
      <xdr:row>138</xdr:row>
      <xdr:rowOff>57150</xdr:rowOff>
    </xdr:from>
    <xdr:to>
      <xdr:col>29</xdr:col>
      <xdr:colOff>91125</xdr:colOff>
      <xdr:row>151</xdr:row>
      <xdr:rowOff>100650</xdr:rowOff>
    </xdr:to>
    <xdr:graphicFrame macro="">
      <xdr:nvGraphicFramePr>
        <xdr:cNvPr id="12" name="Grafiek 10">
          <a:extLst>
            <a:ext uri="{FF2B5EF4-FFF2-40B4-BE49-F238E27FC236}">
              <a16:creationId xmlns:a16="http://schemas.microsoft.com/office/drawing/2014/main" id="{3EF0FA8D-5A2B-4278-A243-B4A70B1A4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13</xdr:col>
      <xdr:colOff>404812</xdr:colOff>
      <xdr:row>158</xdr:row>
      <xdr:rowOff>66675</xdr:rowOff>
    </xdr:from>
    <xdr:to>
      <xdr:col>24</xdr:col>
      <xdr:colOff>403912</xdr:colOff>
      <xdr:row>196</xdr:row>
      <xdr:rowOff>27675</xdr:rowOff>
    </xdr:to>
    <xdr:graphicFrame macro="">
      <xdr:nvGraphicFramePr>
        <xdr:cNvPr id="3" name="Grafiek 10">
          <a:extLst>
            <a:ext uri="{FF2B5EF4-FFF2-40B4-BE49-F238E27FC236}">
              <a16:creationId xmlns:a16="http://schemas.microsoft.com/office/drawing/2014/main" id="{9A5F022C-A2CD-467F-B727-CC7780D430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26</xdr:col>
      <xdr:colOff>0</xdr:colOff>
      <xdr:row>158</xdr:row>
      <xdr:rowOff>0</xdr:rowOff>
    </xdr:from>
    <xdr:to>
      <xdr:col>37</xdr:col>
      <xdr:colOff>494400</xdr:colOff>
      <xdr:row>195</xdr:row>
      <xdr:rowOff>151500</xdr:rowOff>
    </xdr:to>
    <xdr:graphicFrame macro="">
      <xdr:nvGraphicFramePr>
        <xdr:cNvPr id="6" name="Grafiek 10">
          <a:extLst>
            <a:ext uri="{FF2B5EF4-FFF2-40B4-BE49-F238E27FC236}">
              <a16:creationId xmlns:a16="http://schemas.microsoft.com/office/drawing/2014/main" id="{2CA30631-A515-449C-BD9D-29A839363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7.xml><?xml version="1.0" encoding="utf-8"?>
<c:userShapes xmlns:c="http://schemas.openxmlformats.org/drawingml/2006/chart">
  <cdr:relSizeAnchor xmlns:cdr="http://schemas.openxmlformats.org/drawingml/2006/chartDrawing">
    <cdr:from>
      <cdr:x>0.09525</cdr:x>
      <cdr:y>0.14949</cdr:y>
    </cdr:from>
    <cdr:to>
      <cdr:x>0.34925</cdr:x>
      <cdr:y>0.29369</cdr:y>
    </cdr:to>
    <cdr:sp macro="" textlink="">
      <cdr:nvSpPr>
        <cdr:cNvPr id="2" name="Tekstvak 1">
          <a:extLst xmlns:a="http://schemas.openxmlformats.org/drawingml/2006/main">
            <a:ext uri="{FF2B5EF4-FFF2-40B4-BE49-F238E27FC236}">
              <a16:creationId xmlns:a16="http://schemas.microsoft.com/office/drawing/2014/main" id="{D3ACEC3C-3CA8-4FF4-BD46-0DB5B84DB542}"/>
            </a:ext>
          </a:extLst>
        </cdr:cNvPr>
        <cdr:cNvSpPr txBox="1"/>
      </cdr:nvSpPr>
      <cdr:spPr>
        <a:xfrm xmlns:a="http://schemas.openxmlformats.org/drawingml/2006/main">
          <a:off x="685800" y="1076324"/>
          <a:ext cx="1828800" cy="1038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0.03704</cdr:x>
      <cdr:y>0.14155</cdr:y>
    </cdr:from>
    <cdr:to>
      <cdr:x>0.48948</cdr:x>
      <cdr:y>0.26855</cdr:y>
    </cdr:to>
    <cdr:sp macro="" textlink="">
      <cdr:nvSpPr>
        <cdr:cNvPr id="3" name="Tekstvak 2">
          <a:extLst xmlns:a="http://schemas.openxmlformats.org/drawingml/2006/main">
            <a:ext uri="{FF2B5EF4-FFF2-40B4-BE49-F238E27FC236}">
              <a16:creationId xmlns:a16="http://schemas.microsoft.com/office/drawing/2014/main" id="{5D12B165-BFC1-4439-A33F-EAAC8CB2CA0C}"/>
            </a:ext>
          </a:extLst>
        </cdr:cNvPr>
        <cdr:cNvSpPr txBox="1"/>
      </cdr:nvSpPr>
      <cdr:spPr>
        <a:xfrm xmlns:a="http://schemas.openxmlformats.org/drawingml/2006/main">
          <a:off x="266699" y="1019175"/>
          <a:ext cx="3257551"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900" b="1">
            <a:solidFill>
              <a:schemeClr val="bg1">
                <a:lumMod val="50000"/>
              </a:schemeClr>
            </a:solidFill>
          </a:endParaRPr>
        </a:p>
      </cdr:txBody>
    </cdr:sp>
  </cdr:relSizeAnchor>
  <cdr:relSizeAnchor xmlns:cdr="http://schemas.openxmlformats.org/drawingml/2006/chartDrawing">
    <cdr:from>
      <cdr:x>0.11947</cdr:x>
      <cdr:y>0.01994</cdr:y>
    </cdr:from>
    <cdr:to>
      <cdr:x>0.83162</cdr:x>
      <cdr:y>0.07735</cdr:y>
    </cdr:to>
    <cdr:sp macro="" textlink="">
      <cdr:nvSpPr>
        <cdr:cNvPr id="7" name="Tekstvak 6">
          <a:extLst xmlns:a="http://schemas.openxmlformats.org/drawingml/2006/main">
            <a:ext uri="{FF2B5EF4-FFF2-40B4-BE49-F238E27FC236}">
              <a16:creationId xmlns:a16="http://schemas.microsoft.com/office/drawing/2014/main" id="{50865F89-97E5-43AD-BCC1-6E3970504A6F}"/>
            </a:ext>
          </a:extLst>
        </cdr:cNvPr>
        <cdr:cNvSpPr txBox="1"/>
      </cdr:nvSpPr>
      <cdr:spPr>
        <a:xfrm xmlns:a="http://schemas.openxmlformats.org/drawingml/2006/main">
          <a:off x="861294" y="143499"/>
          <a:ext cx="5134263" cy="41321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0.10279</cdr:x>
      <cdr:y>0.34374</cdr:y>
    </cdr:from>
    <cdr:to>
      <cdr:x>0.55663</cdr:x>
      <cdr:y>0.38377</cdr:y>
    </cdr:to>
    <cdr:sp macro="" textlink="">
      <cdr:nvSpPr>
        <cdr:cNvPr id="10" name="Tekstvak 1">
          <a:extLst xmlns:a="http://schemas.openxmlformats.org/drawingml/2006/main">
            <a:ext uri="{FF2B5EF4-FFF2-40B4-BE49-F238E27FC236}">
              <a16:creationId xmlns:a16="http://schemas.microsoft.com/office/drawing/2014/main" id="{E825A8BE-09AE-42B1-B2AA-D748463D63E6}"/>
            </a:ext>
          </a:extLst>
        </cdr:cNvPr>
        <cdr:cNvSpPr txBox="1"/>
      </cdr:nvSpPr>
      <cdr:spPr>
        <a:xfrm xmlns:a="http://schemas.openxmlformats.org/drawingml/2006/main">
          <a:off x="729318" y="2602621"/>
          <a:ext cx="3220097" cy="303086"/>
        </a:xfrm>
        <a:prstGeom xmlns:a="http://schemas.openxmlformats.org/drawingml/2006/main" prst="rect">
          <a:avLst/>
        </a:prstGeom>
        <a:solidFill xmlns:a="http://schemas.openxmlformats.org/drawingml/2006/main">
          <a:schemeClr val="tx2">
            <a:lumMod val="20000"/>
            <a:lumOff val="80000"/>
            <a:alpha val="78000"/>
          </a:schemeClr>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800" b="1"/>
            <a:t>Normal max capacity:</a:t>
          </a:r>
          <a:r>
            <a:rPr lang="en-US" sz="1800" b="1" baseline="0"/>
            <a:t> </a:t>
          </a:r>
          <a:r>
            <a:rPr lang="en-US" sz="1800" b="1"/>
            <a:t>1.150 beds</a:t>
          </a:r>
          <a:endParaRPr lang="LID4096" sz="900" b="1"/>
        </a:p>
      </cdr:txBody>
    </cdr:sp>
  </cdr:relSizeAnchor>
  <cdr:relSizeAnchor xmlns:cdr="http://schemas.openxmlformats.org/drawingml/2006/chartDrawing">
    <cdr:from>
      <cdr:x>0.1536</cdr:x>
      <cdr:y>0.13909</cdr:y>
    </cdr:from>
    <cdr:to>
      <cdr:x>0.58575</cdr:x>
      <cdr:y>0.20671</cdr:y>
    </cdr:to>
    <cdr:sp macro="" textlink="">
      <cdr:nvSpPr>
        <cdr:cNvPr id="11" name="Tekstvak 10">
          <a:extLst xmlns:a="http://schemas.openxmlformats.org/drawingml/2006/main">
            <a:ext uri="{FF2B5EF4-FFF2-40B4-BE49-F238E27FC236}">
              <a16:creationId xmlns:a16="http://schemas.microsoft.com/office/drawing/2014/main" id="{2EB76238-F3D6-4D0E-B872-0963B99520AE}"/>
            </a:ext>
          </a:extLst>
        </cdr:cNvPr>
        <cdr:cNvSpPr txBox="1"/>
      </cdr:nvSpPr>
      <cdr:spPr>
        <a:xfrm xmlns:a="http://schemas.openxmlformats.org/drawingml/2006/main">
          <a:off x="1105953" y="1001429"/>
          <a:ext cx="3111480" cy="48686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600"/>
        </a:p>
      </cdr:txBody>
    </cdr:sp>
  </cdr:relSizeAnchor>
  <cdr:relSizeAnchor xmlns:cdr="http://schemas.openxmlformats.org/drawingml/2006/chartDrawing">
    <cdr:from>
      <cdr:x>0</cdr:x>
      <cdr:y>0</cdr:y>
    </cdr:from>
    <cdr:to>
      <cdr:x>0.27975</cdr:x>
      <cdr:y>0.04735</cdr:y>
    </cdr:to>
    <cdr:sp macro="" textlink="">
      <cdr:nvSpPr>
        <cdr:cNvPr id="9" name="Tekstvak 1">
          <a:extLst xmlns:a="http://schemas.openxmlformats.org/drawingml/2006/main">
            <a:ext uri="{FF2B5EF4-FFF2-40B4-BE49-F238E27FC236}">
              <a16:creationId xmlns:a16="http://schemas.microsoft.com/office/drawing/2014/main" id="{0EDFCB68-42BA-4BC8-B9FF-60E27A19DC2C}"/>
            </a:ext>
          </a:extLst>
        </cdr:cNvPr>
        <cdr:cNvSpPr txBox="1"/>
      </cdr:nvSpPr>
      <cdr:spPr>
        <a:xfrm xmlns:a="http://schemas.openxmlformats.org/drawingml/2006/main">
          <a:off x="0" y="0"/>
          <a:ext cx="2014200" cy="3409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900" b="1">
              <a:effectLst/>
              <a:latin typeface="+mn-lt"/>
              <a:ea typeface="+mn-ea"/>
              <a:cs typeface="+mn-cs"/>
            </a:rPr>
            <a:t>Source: LCPS,</a:t>
          </a:r>
          <a:r>
            <a:rPr lang="en-US" sz="900" b="1" baseline="0">
              <a:effectLst/>
              <a:latin typeface="+mn-lt"/>
              <a:ea typeface="+mn-ea"/>
              <a:cs typeface="+mn-cs"/>
            </a:rPr>
            <a:t> September 5</a:t>
          </a:r>
          <a:r>
            <a:rPr lang="en-US" sz="900" b="1">
              <a:effectLst/>
              <a:latin typeface="+mn-lt"/>
              <a:ea typeface="+mn-ea"/>
              <a:cs typeface="+mn-cs"/>
            </a:rPr>
            <a:t>, 14:00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b="1">
              <a:effectLst/>
              <a:latin typeface="+mn-lt"/>
              <a:ea typeface="+mn-ea"/>
              <a:cs typeface="+mn-cs"/>
            </a:rPr>
            <a:t>Graphic:</a:t>
          </a:r>
          <a:r>
            <a:rPr lang="en-US" sz="800" b="1" baseline="0">
              <a:effectLst/>
              <a:latin typeface="+mn-lt"/>
              <a:ea typeface="+mn-ea"/>
              <a:cs typeface="+mn-cs"/>
            </a:rPr>
            <a:t> </a:t>
          </a:r>
          <a:r>
            <a:rPr lang="en-US" sz="900" b="1" baseline="0">
              <a:effectLst/>
              <a:latin typeface="+mn-lt"/>
              <a:ea typeface="+mn-ea"/>
              <a:cs typeface="+mn-cs"/>
            </a:rPr>
            <a:t>@yorickb</a:t>
          </a:r>
          <a:endParaRPr lang="en-NL" sz="800">
            <a:effectLst/>
          </a:endParaRPr>
        </a:p>
      </cdr:txBody>
    </cdr:sp>
  </cdr:relSizeAnchor>
</c:userShapes>
</file>

<file path=xl/drawings/drawing38.xml><?xml version="1.0" encoding="utf-8"?>
<c:userShapes xmlns:c="http://schemas.openxmlformats.org/drawingml/2006/chart">
  <cdr:relSizeAnchor xmlns:cdr="http://schemas.openxmlformats.org/drawingml/2006/chartDrawing">
    <cdr:from>
      <cdr:x>0.09525</cdr:x>
      <cdr:y>0.14949</cdr:y>
    </cdr:from>
    <cdr:to>
      <cdr:x>0.34925</cdr:x>
      <cdr:y>0.29369</cdr:y>
    </cdr:to>
    <cdr:sp macro="" textlink="">
      <cdr:nvSpPr>
        <cdr:cNvPr id="2" name="Tekstvak 1">
          <a:extLst xmlns:a="http://schemas.openxmlformats.org/drawingml/2006/main">
            <a:ext uri="{FF2B5EF4-FFF2-40B4-BE49-F238E27FC236}">
              <a16:creationId xmlns:a16="http://schemas.microsoft.com/office/drawing/2014/main" id="{D3ACEC3C-3CA8-4FF4-BD46-0DB5B84DB542}"/>
            </a:ext>
          </a:extLst>
        </cdr:cNvPr>
        <cdr:cNvSpPr txBox="1"/>
      </cdr:nvSpPr>
      <cdr:spPr>
        <a:xfrm xmlns:a="http://schemas.openxmlformats.org/drawingml/2006/main">
          <a:off x="685800" y="1076324"/>
          <a:ext cx="1828800" cy="1038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0.03704</cdr:x>
      <cdr:y>0.14155</cdr:y>
    </cdr:from>
    <cdr:to>
      <cdr:x>0.48948</cdr:x>
      <cdr:y>0.26855</cdr:y>
    </cdr:to>
    <cdr:sp macro="" textlink="">
      <cdr:nvSpPr>
        <cdr:cNvPr id="3" name="Tekstvak 2">
          <a:extLst xmlns:a="http://schemas.openxmlformats.org/drawingml/2006/main">
            <a:ext uri="{FF2B5EF4-FFF2-40B4-BE49-F238E27FC236}">
              <a16:creationId xmlns:a16="http://schemas.microsoft.com/office/drawing/2014/main" id="{5D12B165-BFC1-4439-A33F-EAAC8CB2CA0C}"/>
            </a:ext>
          </a:extLst>
        </cdr:cNvPr>
        <cdr:cNvSpPr txBox="1"/>
      </cdr:nvSpPr>
      <cdr:spPr>
        <a:xfrm xmlns:a="http://schemas.openxmlformats.org/drawingml/2006/main">
          <a:off x="266699" y="1019175"/>
          <a:ext cx="3257551"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900" b="1">
            <a:solidFill>
              <a:schemeClr val="bg1">
                <a:lumMod val="50000"/>
              </a:schemeClr>
            </a:solidFill>
          </a:endParaRPr>
        </a:p>
      </cdr:txBody>
    </cdr:sp>
  </cdr:relSizeAnchor>
  <cdr:relSizeAnchor xmlns:cdr="http://schemas.openxmlformats.org/drawingml/2006/chartDrawing">
    <cdr:from>
      <cdr:x>0.11947</cdr:x>
      <cdr:y>0.01994</cdr:y>
    </cdr:from>
    <cdr:to>
      <cdr:x>0.83162</cdr:x>
      <cdr:y>0.07735</cdr:y>
    </cdr:to>
    <cdr:sp macro="" textlink="">
      <cdr:nvSpPr>
        <cdr:cNvPr id="7" name="Tekstvak 6">
          <a:extLst xmlns:a="http://schemas.openxmlformats.org/drawingml/2006/main">
            <a:ext uri="{FF2B5EF4-FFF2-40B4-BE49-F238E27FC236}">
              <a16:creationId xmlns:a16="http://schemas.microsoft.com/office/drawing/2014/main" id="{50865F89-97E5-43AD-BCC1-6E3970504A6F}"/>
            </a:ext>
          </a:extLst>
        </cdr:cNvPr>
        <cdr:cNvSpPr txBox="1"/>
      </cdr:nvSpPr>
      <cdr:spPr>
        <a:xfrm xmlns:a="http://schemas.openxmlformats.org/drawingml/2006/main">
          <a:off x="861294" y="143499"/>
          <a:ext cx="5134263" cy="41321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0.1536</cdr:x>
      <cdr:y>0.13909</cdr:y>
    </cdr:from>
    <cdr:to>
      <cdr:x>0.58575</cdr:x>
      <cdr:y>0.20671</cdr:y>
    </cdr:to>
    <cdr:sp macro="" textlink="">
      <cdr:nvSpPr>
        <cdr:cNvPr id="11" name="Tekstvak 10">
          <a:extLst xmlns:a="http://schemas.openxmlformats.org/drawingml/2006/main">
            <a:ext uri="{FF2B5EF4-FFF2-40B4-BE49-F238E27FC236}">
              <a16:creationId xmlns:a16="http://schemas.microsoft.com/office/drawing/2014/main" id="{2EB76238-F3D6-4D0E-B872-0963B99520AE}"/>
            </a:ext>
          </a:extLst>
        </cdr:cNvPr>
        <cdr:cNvSpPr txBox="1"/>
      </cdr:nvSpPr>
      <cdr:spPr>
        <a:xfrm xmlns:a="http://schemas.openxmlformats.org/drawingml/2006/main">
          <a:off x="1105953" y="1001429"/>
          <a:ext cx="3111480" cy="48686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600"/>
        </a:p>
      </cdr:txBody>
    </cdr:sp>
  </cdr:relSizeAnchor>
</c:userShapes>
</file>

<file path=xl/drawings/drawing39.xml><?xml version="1.0" encoding="utf-8"?>
<c:userShapes xmlns:c="http://schemas.openxmlformats.org/drawingml/2006/chart">
  <cdr:relSizeAnchor xmlns:cdr="http://schemas.openxmlformats.org/drawingml/2006/chartDrawing">
    <cdr:from>
      <cdr:x>0.09525</cdr:x>
      <cdr:y>0.14949</cdr:y>
    </cdr:from>
    <cdr:to>
      <cdr:x>0.34925</cdr:x>
      <cdr:y>0.29369</cdr:y>
    </cdr:to>
    <cdr:sp macro="" textlink="">
      <cdr:nvSpPr>
        <cdr:cNvPr id="2" name="Tekstvak 1">
          <a:extLst xmlns:a="http://schemas.openxmlformats.org/drawingml/2006/main">
            <a:ext uri="{FF2B5EF4-FFF2-40B4-BE49-F238E27FC236}">
              <a16:creationId xmlns:a16="http://schemas.microsoft.com/office/drawing/2014/main" id="{D3ACEC3C-3CA8-4FF4-BD46-0DB5B84DB542}"/>
            </a:ext>
          </a:extLst>
        </cdr:cNvPr>
        <cdr:cNvSpPr txBox="1"/>
      </cdr:nvSpPr>
      <cdr:spPr>
        <a:xfrm xmlns:a="http://schemas.openxmlformats.org/drawingml/2006/main">
          <a:off x="685800" y="1076324"/>
          <a:ext cx="1828800" cy="1038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0.03704</cdr:x>
      <cdr:y>0.14155</cdr:y>
    </cdr:from>
    <cdr:to>
      <cdr:x>0.48948</cdr:x>
      <cdr:y>0.26855</cdr:y>
    </cdr:to>
    <cdr:sp macro="" textlink="">
      <cdr:nvSpPr>
        <cdr:cNvPr id="3" name="Tekstvak 2">
          <a:extLst xmlns:a="http://schemas.openxmlformats.org/drawingml/2006/main">
            <a:ext uri="{FF2B5EF4-FFF2-40B4-BE49-F238E27FC236}">
              <a16:creationId xmlns:a16="http://schemas.microsoft.com/office/drawing/2014/main" id="{5D12B165-BFC1-4439-A33F-EAAC8CB2CA0C}"/>
            </a:ext>
          </a:extLst>
        </cdr:cNvPr>
        <cdr:cNvSpPr txBox="1"/>
      </cdr:nvSpPr>
      <cdr:spPr>
        <a:xfrm xmlns:a="http://schemas.openxmlformats.org/drawingml/2006/main">
          <a:off x="266699" y="1019175"/>
          <a:ext cx="3257551"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900" b="1">
            <a:solidFill>
              <a:schemeClr val="bg1">
                <a:lumMod val="50000"/>
              </a:schemeClr>
            </a:solidFill>
          </a:endParaRPr>
        </a:p>
      </cdr:txBody>
    </cdr:sp>
  </cdr:relSizeAnchor>
  <cdr:relSizeAnchor xmlns:cdr="http://schemas.openxmlformats.org/drawingml/2006/chartDrawing">
    <cdr:from>
      <cdr:x>0.11947</cdr:x>
      <cdr:y>0.01994</cdr:y>
    </cdr:from>
    <cdr:to>
      <cdr:x>0.83162</cdr:x>
      <cdr:y>0.07735</cdr:y>
    </cdr:to>
    <cdr:sp macro="" textlink="">
      <cdr:nvSpPr>
        <cdr:cNvPr id="7" name="Tekstvak 6">
          <a:extLst xmlns:a="http://schemas.openxmlformats.org/drawingml/2006/main">
            <a:ext uri="{FF2B5EF4-FFF2-40B4-BE49-F238E27FC236}">
              <a16:creationId xmlns:a16="http://schemas.microsoft.com/office/drawing/2014/main" id="{50865F89-97E5-43AD-BCC1-6E3970504A6F}"/>
            </a:ext>
          </a:extLst>
        </cdr:cNvPr>
        <cdr:cNvSpPr txBox="1"/>
      </cdr:nvSpPr>
      <cdr:spPr>
        <a:xfrm xmlns:a="http://schemas.openxmlformats.org/drawingml/2006/main">
          <a:off x="861294" y="143499"/>
          <a:ext cx="5134263" cy="41321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cdr:x>
      <cdr:y>0</cdr:y>
    </cdr:from>
    <cdr:to>
      <cdr:x>0.27975</cdr:x>
      <cdr:y>0.04735</cdr:y>
    </cdr:to>
    <cdr:sp macro="" textlink="">
      <cdr:nvSpPr>
        <cdr:cNvPr id="8" name="Tekstvak 1">
          <a:extLst xmlns:a="http://schemas.openxmlformats.org/drawingml/2006/main">
            <a:ext uri="{FF2B5EF4-FFF2-40B4-BE49-F238E27FC236}">
              <a16:creationId xmlns:a16="http://schemas.microsoft.com/office/drawing/2014/main" id="{6FD44D09-3A5D-45F2-8F76-8111B448B79A}"/>
            </a:ext>
          </a:extLst>
        </cdr:cNvPr>
        <cdr:cNvSpPr txBox="1"/>
      </cdr:nvSpPr>
      <cdr:spPr>
        <a:xfrm xmlns:a="http://schemas.openxmlformats.org/drawingml/2006/main">
          <a:off x="0" y="0"/>
          <a:ext cx="2016865" cy="3408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900" b="1">
              <a:effectLst/>
              <a:latin typeface="+mn-lt"/>
              <a:ea typeface="+mn-ea"/>
              <a:cs typeface="+mn-cs"/>
            </a:rPr>
            <a:t>Source: LCPS,</a:t>
          </a:r>
          <a:r>
            <a:rPr lang="en-US" sz="900" b="1" baseline="0">
              <a:effectLst/>
              <a:latin typeface="+mn-lt"/>
              <a:ea typeface="+mn-ea"/>
              <a:cs typeface="+mn-cs"/>
            </a:rPr>
            <a:t> September 5</a:t>
          </a:r>
          <a:r>
            <a:rPr lang="en-US" sz="900" b="1">
              <a:effectLst/>
              <a:latin typeface="+mn-lt"/>
              <a:ea typeface="+mn-ea"/>
              <a:cs typeface="+mn-cs"/>
            </a:rPr>
            <a:t>, 14:00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b="1">
              <a:effectLst/>
              <a:latin typeface="+mn-lt"/>
              <a:ea typeface="+mn-ea"/>
              <a:cs typeface="+mn-cs"/>
            </a:rPr>
            <a:t>Graphic:</a:t>
          </a:r>
          <a:r>
            <a:rPr lang="en-US" sz="800" b="1" baseline="0">
              <a:effectLst/>
              <a:latin typeface="+mn-lt"/>
              <a:ea typeface="+mn-ea"/>
              <a:cs typeface="+mn-cs"/>
            </a:rPr>
            <a:t> </a:t>
          </a:r>
          <a:r>
            <a:rPr lang="en-US" sz="900" b="1" baseline="0">
              <a:effectLst/>
              <a:latin typeface="+mn-lt"/>
              <a:ea typeface="+mn-ea"/>
              <a:cs typeface="+mn-cs"/>
            </a:rPr>
            <a:t>@yorickb</a:t>
          </a:r>
          <a:endParaRPr lang="en-NL" sz="800">
            <a:effectLst/>
          </a:endParaRPr>
        </a:p>
      </cdr:txBody>
    </cdr:sp>
  </cdr:relSizeAnchor>
  <cdr:relSizeAnchor xmlns:cdr="http://schemas.openxmlformats.org/drawingml/2006/chartDrawing">
    <cdr:from>
      <cdr:x>0.1536</cdr:x>
      <cdr:y>0.13909</cdr:y>
    </cdr:from>
    <cdr:to>
      <cdr:x>0.58575</cdr:x>
      <cdr:y>0.20671</cdr:y>
    </cdr:to>
    <cdr:sp macro="" textlink="">
      <cdr:nvSpPr>
        <cdr:cNvPr id="11" name="Tekstvak 10">
          <a:extLst xmlns:a="http://schemas.openxmlformats.org/drawingml/2006/main">
            <a:ext uri="{FF2B5EF4-FFF2-40B4-BE49-F238E27FC236}">
              <a16:creationId xmlns:a16="http://schemas.microsoft.com/office/drawing/2014/main" id="{2EB76238-F3D6-4D0E-B872-0963B99520AE}"/>
            </a:ext>
          </a:extLst>
        </cdr:cNvPr>
        <cdr:cNvSpPr txBox="1"/>
      </cdr:nvSpPr>
      <cdr:spPr>
        <a:xfrm xmlns:a="http://schemas.openxmlformats.org/drawingml/2006/main">
          <a:off x="1105953" y="1001429"/>
          <a:ext cx="3111480" cy="48686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600"/>
        </a:p>
      </cdr:txBody>
    </cdr:sp>
  </cdr:relSizeAnchor>
</c:userShapes>
</file>

<file path=xl/drawings/drawing40.xml><?xml version="1.0" encoding="utf-8"?>
<c:userShapes xmlns:c="http://schemas.openxmlformats.org/drawingml/2006/chart">
  <cdr:relSizeAnchor xmlns:cdr="http://schemas.openxmlformats.org/drawingml/2006/chartDrawing">
    <cdr:from>
      <cdr:x>0.09525</cdr:x>
      <cdr:y>0.14949</cdr:y>
    </cdr:from>
    <cdr:to>
      <cdr:x>0.34925</cdr:x>
      <cdr:y>0.29369</cdr:y>
    </cdr:to>
    <cdr:sp macro="" textlink="">
      <cdr:nvSpPr>
        <cdr:cNvPr id="2" name="Tekstvak 1">
          <a:extLst xmlns:a="http://schemas.openxmlformats.org/drawingml/2006/main">
            <a:ext uri="{FF2B5EF4-FFF2-40B4-BE49-F238E27FC236}">
              <a16:creationId xmlns:a16="http://schemas.microsoft.com/office/drawing/2014/main" id="{D3ACEC3C-3CA8-4FF4-BD46-0DB5B84DB542}"/>
            </a:ext>
          </a:extLst>
        </cdr:cNvPr>
        <cdr:cNvSpPr txBox="1"/>
      </cdr:nvSpPr>
      <cdr:spPr>
        <a:xfrm xmlns:a="http://schemas.openxmlformats.org/drawingml/2006/main">
          <a:off x="685800" y="1076324"/>
          <a:ext cx="1828800" cy="1038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0.03704</cdr:x>
      <cdr:y>0.14155</cdr:y>
    </cdr:from>
    <cdr:to>
      <cdr:x>0.48948</cdr:x>
      <cdr:y>0.26855</cdr:y>
    </cdr:to>
    <cdr:sp macro="" textlink="">
      <cdr:nvSpPr>
        <cdr:cNvPr id="3" name="Tekstvak 2">
          <a:extLst xmlns:a="http://schemas.openxmlformats.org/drawingml/2006/main">
            <a:ext uri="{FF2B5EF4-FFF2-40B4-BE49-F238E27FC236}">
              <a16:creationId xmlns:a16="http://schemas.microsoft.com/office/drawing/2014/main" id="{5D12B165-BFC1-4439-A33F-EAAC8CB2CA0C}"/>
            </a:ext>
          </a:extLst>
        </cdr:cNvPr>
        <cdr:cNvSpPr txBox="1"/>
      </cdr:nvSpPr>
      <cdr:spPr>
        <a:xfrm xmlns:a="http://schemas.openxmlformats.org/drawingml/2006/main">
          <a:off x="266699" y="1019175"/>
          <a:ext cx="3257551"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900" b="1">
            <a:solidFill>
              <a:schemeClr val="bg1">
                <a:lumMod val="50000"/>
              </a:schemeClr>
            </a:solidFill>
          </a:endParaRPr>
        </a:p>
      </cdr:txBody>
    </cdr:sp>
  </cdr:relSizeAnchor>
  <cdr:relSizeAnchor xmlns:cdr="http://schemas.openxmlformats.org/drawingml/2006/chartDrawing">
    <cdr:from>
      <cdr:x>0.11947</cdr:x>
      <cdr:y>0.01994</cdr:y>
    </cdr:from>
    <cdr:to>
      <cdr:x>0.83162</cdr:x>
      <cdr:y>0.07735</cdr:y>
    </cdr:to>
    <cdr:sp macro="" textlink="">
      <cdr:nvSpPr>
        <cdr:cNvPr id="7" name="Tekstvak 6">
          <a:extLst xmlns:a="http://schemas.openxmlformats.org/drawingml/2006/main">
            <a:ext uri="{FF2B5EF4-FFF2-40B4-BE49-F238E27FC236}">
              <a16:creationId xmlns:a16="http://schemas.microsoft.com/office/drawing/2014/main" id="{50865F89-97E5-43AD-BCC1-6E3970504A6F}"/>
            </a:ext>
          </a:extLst>
        </cdr:cNvPr>
        <cdr:cNvSpPr txBox="1"/>
      </cdr:nvSpPr>
      <cdr:spPr>
        <a:xfrm xmlns:a="http://schemas.openxmlformats.org/drawingml/2006/main">
          <a:off x="861294" y="143499"/>
          <a:ext cx="5134263" cy="41321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cdr:x>
      <cdr:y>0</cdr:y>
    </cdr:from>
    <cdr:to>
      <cdr:x>0.27975</cdr:x>
      <cdr:y>0.04735</cdr:y>
    </cdr:to>
    <cdr:sp macro="" textlink="">
      <cdr:nvSpPr>
        <cdr:cNvPr id="8" name="Tekstvak 1">
          <a:extLst xmlns:a="http://schemas.openxmlformats.org/drawingml/2006/main">
            <a:ext uri="{FF2B5EF4-FFF2-40B4-BE49-F238E27FC236}">
              <a16:creationId xmlns:a16="http://schemas.microsoft.com/office/drawing/2014/main" id="{6FD44D09-3A5D-45F2-8F76-8111B448B79A}"/>
            </a:ext>
          </a:extLst>
        </cdr:cNvPr>
        <cdr:cNvSpPr txBox="1"/>
      </cdr:nvSpPr>
      <cdr:spPr>
        <a:xfrm xmlns:a="http://schemas.openxmlformats.org/drawingml/2006/main">
          <a:off x="0" y="0"/>
          <a:ext cx="2016865" cy="3408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900" b="1">
              <a:effectLst/>
              <a:latin typeface="+mn-lt"/>
              <a:ea typeface="+mn-ea"/>
              <a:cs typeface="+mn-cs"/>
            </a:rPr>
            <a:t>Bron: LCPS,</a:t>
          </a:r>
          <a:r>
            <a:rPr lang="en-US" sz="900" b="1" baseline="0">
              <a:effectLst/>
              <a:latin typeface="+mn-lt"/>
              <a:ea typeface="+mn-ea"/>
              <a:cs typeface="+mn-cs"/>
            </a:rPr>
            <a:t> 6 september,</a:t>
          </a:r>
          <a:r>
            <a:rPr lang="en-US" sz="900" b="1">
              <a:effectLst/>
              <a:latin typeface="+mn-lt"/>
              <a:ea typeface="+mn-ea"/>
              <a:cs typeface="+mn-cs"/>
            </a:rPr>
            <a:t> 14:15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900" b="1" baseline="0">
              <a:effectLst/>
              <a:latin typeface="+mn-lt"/>
              <a:ea typeface="+mn-ea"/>
              <a:cs typeface="+mn-cs"/>
            </a:rPr>
            <a:t>@yorickb</a:t>
          </a:r>
          <a:endParaRPr lang="en-NL" sz="800">
            <a:effectLst/>
          </a:endParaRPr>
        </a:p>
      </cdr:txBody>
    </cdr:sp>
  </cdr:relSizeAnchor>
  <cdr:relSizeAnchor xmlns:cdr="http://schemas.openxmlformats.org/drawingml/2006/chartDrawing">
    <cdr:from>
      <cdr:x>0.1536</cdr:x>
      <cdr:y>0.13909</cdr:y>
    </cdr:from>
    <cdr:to>
      <cdr:x>0.58575</cdr:x>
      <cdr:y>0.20671</cdr:y>
    </cdr:to>
    <cdr:sp macro="" textlink="">
      <cdr:nvSpPr>
        <cdr:cNvPr id="11" name="Tekstvak 10">
          <a:extLst xmlns:a="http://schemas.openxmlformats.org/drawingml/2006/main">
            <a:ext uri="{FF2B5EF4-FFF2-40B4-BE49-F238E27FC236}">
              <a16:creationId xmlns:a16="http://schemas.microsoft.com/office/drawing/2014/main" id="{2EB76238-F3D6-4D0E-B872-0963B99520AE}"/>
            </a:ext>
          </a:extLst>
        </cdr:cNvPr>
        <cdr:cNvSpPr txBox="1"/>
      </cdr:nvSpPr>
      <cdr:spPr>
        <a:xfrm xmlns:a="http://schemas.openxmlformats.org/drawingml/2006/main">
          <a:off x="1105953" y="1001429"/>
          <a:ext cx="3111480" cy="48686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600"/>
        </a:p>
      </cdr:txBody>
    </cdr:sp>
  </cdr:relSizeAnchor>
</c:userShapes>
</file>

<file path=xl/drawings/drawing41.xml><?xml version="1.0" encoding="utf-8"?>
<xdr:wsDr xmlns:xdr="http://schemas.openxmlformats.org/drawingml/2006/spreadsheetDrawing" xmlns:a="http://schemas.openxmlformats.org/drawingml/2006/main">
  <xdr:twoCellAnchor>
    <xdr:from>
      <xdr:col>0</xdr:col>
      <xdr:colOff>210911</xdr:colOff>
      <xdr:row>50</xdr:row>
      <xdr:rowOff>48985</xdr:rowOff>
    </xdr:from>
    <xdr:to>
      <xdr:col>10</xdr:col>
      <xdr:colOff>476711</xdr:colOff>
      <xdr:row>88</xdr:row>
      <xdr:rowOff>9985</xdr:rowOff>
    </xdr:to>
    <xdr:graphicFrame macro="">
      <xdr:nvGraphicFramePr>
        <xdr:cNvPr id="2" name="Chart 1">
          <a:extLst>
            <a:ext uri="{FF2B5EF4-FFF2-40B4-BE49-F238E27FC236}">
              <a16:creationId xmlns:a16="http://schemas.microsoft.com/office/drawing/2014/main" id="{40874D5D-A42C-4D7A-89BE-AC3C6CCDE0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534760</xdr:colOff>
      <xdr:row>49</xdr:row>
      <xdr:rowOff>152400</xdr:rowOff>
    </xdr:from>
    <xdr:to>
      <xdr:col>21</xdr:col>
      <xdr:colOff>522974</xdr:colOff>
      <xdr:row>87</xdr:row>
      <xdr:rowOff>113400</xdr:rowOff>
    </xdr:to>
    <xdr:graphicFrame macro="">
      <xdr:nvGraphicFramePr>
        <xdr:cNvPr id="3" name="Chart 2">
          <a:extLst>
            <a:ext uri="{FF2B5EF4-FFF2-40B4-BE49-F238E27FC236}">
              <a16:creationId xmlns:a16="http://schemas.microsoft.com/office/drawing/2014/main" id="{9D1BFDD0-E29A-4676-9E7E-8CC8F1C8F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89125</xdr:colOff>
      <xdr:row>1</xdr:row>
      <xdr:rowOff>118383</xdr:rowOff>
    </xdr:from>
    <xdr:to>
      <xdr:col>36</xdr:col>
      <xdr:colOff>145376</xdr:colOff>
      <xdr:row>39</xdr:row>
      <xdr:rowOff>79383</xdr:rowOff>
    </xdr:to>
    <xdr:graphicFrame macro="">
      <xdr:nvGraphicFramePr>
        <xdr:cNvPr id="4" name="Chart 3">
          <a:extLst>
            <a:ext uri="{FF2B5EF4-FFF2-40B4-BE49-F238E27FC236}">
              <a16:creationId xmlns:a16="http://schemas.microsoft.com/office/drawing/2014/main" id="{C4625BC6-6BB8-4597-91EF-85136D4D8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108857</xdr:colOff>
      <xdr:row>40</xdr:row>
      <xdr:rowOff>70757</xdr:rowOff>
    </xdr:from>
    <xdr:to>
      <xdr:col>36</xdr:col>
      <xdr:colOff>97072</xdr:colOff>
      <xdr:row>78</xdr:row>
      <xdr:rowOff>31757</xdr:rowOff>
    </xdr:to>
    <xdr:graphicFrame macro="">
      <xdr:nvGraphicFramePr>
        <xdr:cNvPr id="5" name="Chart 4">
          <a:extLst>
            <a:ext uri="{FF2B5EF4-FFF2-40B4-BE49-F238E27FC236}">
              <a16:creationId xmlns:a16="http://schemas.microsoft.com/office/drawing/2014/main" id="{C5938B29-35C8-4D42-8A11-EA255CE79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178</xdr:col>
      <xdr:colOff>326571</xdr:colOff>
      <xdr:row>181</xdr:row>
      <xdr:rowOff>108857</xdr:rowOff>
    </xdr:from>
    <xdr:to>
      <xdr:col>196</xdr:col>
      <xdr:colOff>104785</xdr:colOff>
      <xdr:row>219</xdr:row>
      <xdr:rowOff>69857</xdr:rowOff>
    </xdr:to>
    <xdr:graphicFrame macro="">
      <xdr:nvGraphicFramePr>
        <xdr:cNvPr id="6" name="Chart 5">
          <a:extLst>
            <a:ext uri="{FF2B5EF4-FFF2-40B4-BE49-F238E27FC236}">
              <a16:creationId xmlns:a16="http://schemas.microsoft.com/office/drawing/2014/main" id="{6C9918CA-3D32-458E-A138-70D527504C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179</xdr:col>
      <xdr:colOff>204108</xdr:colOff>
      <xdr:row>142</xdr:row>
      <xdr:rowOff>190499</xdr:rowOff>
    </xdr:from>
    <xdr:to>
      <xdr:col>194</xdr:col>
      <xdr:colOff>19287</xdr:colOff>
      <xdr:row>180</xdr:row>
      <xdr:rowOff>151499</xdr:rowOff>
    </xdr:to>
    <xdr:graphicFrame macro="">
      <xdr:nvGraphicFramePr>
        <xdr:cNvPr id="15" name="Chart 6">
          <a:extLst>
            <a:ext uri="{FF2B5EF4-FFF2-40B4-BE49-F238E27FC236}">
              <a16:creationId xmlns:a16="http://schemas.microsoft.com/office/drawing/2014/main" id="{1C3934CC-D366-488D-99BA-007E58F1D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195</xdr:col>
      <xdr:colOff>489857</xdr:colOff>
      <xdr:row>142</xdr:row>
      <xdr:rowOff>136072</xdr:rowOff>
    </xdr:from>
    <xdr:to>
      <xdr:col>210</xdr:col>
      <xdr:colOff>305036</xdr:colOff>
      <xdr:row>180</xdr:row>
      <xdr:rowOff>97072</xdr:rowOff>
    </xdr:to>
    <xdr:graphicFrame macro="">
      <xdr:nvGraphicFramePr>
        <xdr:cNvPr id="14" name="Chart 7">
          <a:extLst>
            <a:ext uri="{FF2B5EF4-FFF2-40B4-BE49-F238E27FC236}">
              <a16:creationId xmlns:a16="http://schemas.microsoft.com/office/drawing/2014/main" id="{34834433-B47A-45B0-ADF2-A13A6DE5C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2.xml><?xml version="1.0" encoding="utf-8"?>
<c:userShapes xmlns:c="http://schemas.openxmlformats.org/drawingml/2006/chart">
  <cdr:relSizeAnchor xmlns:cdr="http://schemas.openxmlformats.org/drawingml/2006/chartDrawing">
    <cdr:from>
      <cdr:x>0</cdr:x>
      <cdr:y>0</cdr:y>
    </cdr:from>
    <cdr:to>
      <cdr:x>0.30456</cdr:x>
      <cdr:y>0.05726</cdr:y>
    </cdr:to>
    <cdr:sp macro="" textlink="">
      <cdr:nvSpPr>
        <cdr:cNvPr id="2" name="Tekstvak 1">
          <a:extLst xmlns:a="http://schemas.openxmlformats.org/drawingml/2006/main">
            <a:ext uri="{FF2B5EF4-FFF2-40B4-BE49-F238E27FC236}">
              <a16:creationId xmlns:a16="http://schemas.microsoft.com/office/drawing/2014/main" id="{08D3A4F6-30BE-4670-9988-79956A08AE1C}"/>
            </a:ext>
          </a:extLst>
        </cdr:cNvPr>
        <cdr:cNvSpPr txBox="1"/>
      </cdr:nvSpPr>
      <cdr:spPr>
        <a:xfrm xmlns:a="http://schemas.openxmlformats.org/drawingml/2006/main">
          <a:off x="0" y="0"/>
          <a:ext cx="2192832" cy="41227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Source: RIVM, August 25,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graphic:</a:t>
          </a:r>
          <a:r>
            <a:rPr lang="en-US" sz="1100" b="1" baseline="0">
              <a:solidFill>
                <a:schemeClr val="bg2">
                  <a:lumMod val="50000"/>
                </a:schemeClr>
              </a:solidFill>
              <a:effectLst/>
              <a:latin typeface="+mn-lt"/>
              <a:ea typeface="+mn-ea"/>
              <a:cs typeface="+mn-cs"/>
            </a:rPr>
            <a:t> twitter.com/yorickb</a:t>
          </a:r>
          <a:endParaRPr lang="en-NL">
            <a:solidFill>
              <a:schemeClr val="bg2">
                <a:lumMod val="50000"/>
              </a:schemeClr>
            </a:solidFill>
            <a:effectLst/>
          </a:endParaRPr>
        </a:p>
      </cdr:txBody>
    </cdr:sp>
  </cdr:relSizeAnchor>
</c:userShapes>
</file>

<file path=xl/drawings/drawing43.xml><?xml version="1.0" encoding="utf-8"?>
<c:userShapes xmlns:c="http://schemas.openxmlformats.org/drawingml/2006/chart">
  <cdr:relSizeAnchor xmlns:cdr="http://schemas.openxmlformats.org/drawingml/2006/chartDrawing">
    <cdr:from>
      <cdr:x>0</cdr:x>
      <cdr:y>0</cdr:y>
    </cdr:from>
    <cdr:to>
      <cdr:x>0.30456</cdr:x>
      <cdr:y>0.05726</cdr:y>
    </cdr:to>
    <cdr:sp macro="" textlink="">
      <cdr:nvSpPr>
        <cdr:cNvPr id="2" name="Tekstvak 1">
          <a:extLst xmlns:a="http://schemas.openxmlformats.org/drawingml/2006/main">
            <a:ext uri="{FF2B5EF4-FFF2-40B4-BE49-F238E27FC236}">
              <a16:creationId xmlns:a16="http://schemas.microsoft.com/office/drawing/2014/main" id="{08D3A4F6-30BE-4670-9988-79956A08AE1C}"/>
            </a:ext>
          </a:extLst>
        </cdr:cNvPr>
        <cdr:cNvSpPr txBox="1"/>
      </cdr:nvSpPr>
      <cdr:spPr>
        <a:xfrm xmlns:a="http://schemas.openxmlformats.org/drawingml/2006/main">
          <a:off x="0" y="0"/>
          <a:ext cx="2192832" cy="41227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Source: RIVM, August 25,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2">
                  <a:lumMod val="50000"/>
                </a:schemeClr>
              </a:solidFill>
              <a:effectLst/>
              <a:latin typeface="+mn-lt"/>
              <a:ea typeface="+mn-ea"/>
              <a:cs typeface="+mn-cs"/>
            </a:rPr>
            <a:t>graphic:</a:t>
          </a:r>
          <a:r>
            <a:rPr lang="en-US" sz="1100" b="1" baseline="0">
              <a:solidFill>
                <a:schemeClr val="bg2">
                  <a:lumMod val="50000"/>
                </a:schemeClr>
              </a:solidFill>
              <a:effectLst/>
              <a:latin typeface="+mn-lt"/>
              <a:ea typeface="+mn-ea"/>
              <a:cs typeface="+mn-cs"/>
            </a:rPr>
            <a:t> twitter.com/yorickb</a:t>
          </a:r>
          <a:endParaRPr lang="en-NL">
            <a:solidFill>
              <a:schemeClr val="bg2">
                <a:lumMod val="50000"/>
              </a:schemeClr>
            </a:solidFill>
            <a:effectLst/>
          </a:endParaRPr>
        </a:p>
      </cdr:txBody>
    </cdr:sp>
  </cdr:relSizeAnchor>
</c:userShapes>
</file>

<file path=xl/drawings/drawing44.xml><?xml version="1.0" encoding="utf-8"?>
<c:userShapes xmlns:c="http://schemas.openxmlformats.org/drawingml/2006/chart">
  <cdr:relSizeAnchor xmlns:cdr="http://schemas.openxmlformats.org/drawingml/2006/chartDrawing">
    <cdr:from>
      <cdr:x>0</cdr:x>
      <cdr:y>0</cdr:y>
    </cdr:from>
    <cdr:to>
      <cdr:x>0.28443</cdr:x>
      <cdr:y>0.05844</cdr:y>
    </cdr:to>
    <cdr:sp macro="" textlink="">
      <cdr:nvSpPr>
        <cdr:cNvPr id="3"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bron: RIVM, 6 September, 14:15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baseline="0">
              <a:effectLst/>
              <a:latin typeface="+mn-lt"/>
              <a:ea typeface="+mn-ea"/>
              <a:cs typeface="+mn-cs"/>
            </a:rPr>
            <a:t>twitter.com/yorickb</a:t>
          </a:r>
          <a:endParaRPr lang="en-NL">
            <a:effectLst/>
          </a:endParaRPr>
        </a:p>
      </cdr:txBody>
    </cdr:sp>
  </cdr:relSizeAnchor>
</c:userShapes>
</file>

<file path=xl/drawings/drawing45.xml><?xml version="1.0" encoding="utf-8"?>
<c:userShapes xmlns:c="http://schemas.openxmlformats.org/drawingml/2006/chart">
  <cdr:relSizeAnchor xmlns:cdr="http://schemas.openxmlformats.org/drawingml/2006/chartDrawing">
    <cdr:from>
      <cdr:x>0</cdr:x>
      <cdr:y>0</cdr:y>
    </cdr:from>
    <cdr:to>
      <cdr:x>0.28443</cdr:x>
      <cdr:y>0.06854</cdr:y>
    </cdr:to>
    <cdr:sp macro="" textlink="">
      <cdr:nvSpPr>
        <cdr:cNvPr id="3"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9348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5</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46.xml><?xml version="1.0" encoding="utf-8"?>
<xdr:wsDr xmlns:xdr="http://schemas.openxmlformats.org/drawingml/2006/spreadsheetDrawing" xmlns:a="http://schemas.openxmlformats.org/drawingml/2006/main">
  <xdr:twoCellAnchor editAs="absolute">
    <xdr:from>
      <xdr:col>23</xdr:col>
      <xdr:colOff>14496</xdr:colOff>
      <xdr:row>137</xdr:row>
      <xdr:rowOff>56324</xdr:rowOff>
    </xdr:from>
    <xdr:to>
      <xdr:col>33</xdr:col>
      <xdr:colOff>227711</xdr:colOff>
      <xdr:row>175</xdr:row>
      <xdr:rowOff>995</xdr:rowOff>
    </xdr:to>
    <xdr:graphicFrame macro="">
      <xdr:nvGraphicFramePr>
        <xdr:cNvPr id="6" name="Grafiek 6">
          <a:extLst>
            <a:ext uri="{FF2B5EF4-FFF2-40B4-BE49-F238E27FC236}">
              <a16:creationId xmlns:a16="http://schemas.microsoft.com/office/drawing/2014/main" id="{628652B8-0DEA-4BB5-A06C-B3391D6E3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13</xdr:col>
      <xdr:colOff>352425</xdr:colOff>
      <xdr:row>53</xdr:row>
      <xdr:rowOff>114300</xdr:rowOff>
    </xdr:from>
    <xdr:ext cx="184731" cy="248209"/>
    <xdr:sp macro="" textlink="">
      <xdr:nvSpPr>
        <xdr:cNvPr id="9" name="Tekstvak 8">
          <a:extLst>
            <a:ext uri="{FF2B5EF4-FFF2-40B4-BE49-F238E27FC236}">
              <a16:creationId xmlns:a16="http://schemas.microsoft.com/office/drawing/2014/main" id="{4DDC06BB-FB3C-4EF7-A1EE-DF4B1BAD583C}"/>
            </a:ext>
          </a:extLst>
        </xdr:cNvPr>
        <xdr:cNvSpPr txBox="1"/>
      </xdr:nvSpPr>
      <xdr:spPr>
        <a:xfrm>
          <a:off x="10144125" y="8877300"/>
          <a:ext cx="184731" cy="248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LID4096" sz="1000" b="1">
            <a:solidFill>
              <a:schemeClr val="bg1">
                <a:lumMod val="50000"/>
              </a:schemeClr>
            </a:solidFill>
            <a:latin typeface="Verdana Pro" panose="020B0604030504040204" pitchFamily="34" charset="0"/>
          </a:endParaRPr>
        </a:p>
      </xdr:txBody>
    </xdr:sp>
    <xdr:clientData/>
  </xdr:oneCellAnchor>
  <xdr:twoCellAnchor editAs="absolute">
    <xdr:from>
      <xdr:col>170</xdr:col>
      <xdr:colOff>547648</xdr:colOff>
      <xdr:row>9</xdr:row>
      <xdr:rowOff>2618</xdr:rowOff>
    </xdr:from>
    <xdr:to>
      <xdr:col>182</xdr:col>
      <xdr:colOff>399790</xdr:colOff>
      <xdr:row>46</xdr:row>
      <xdr:rowOff>152417</xdr:rowOff>
    </xdr:to>
    <xdr:graphicFrame macro="">
      <xdr:nvGraphicFramePr>
        <xdr:cNvPr id="11" name="Grafiek 15">
          <a:extLst>
            <a:ext uri="{FF2B5EF4-FFF2-40B4-BE49-F238E27FC236}">
              <a16:creationId xmlns:a16="http://schemas.microsoft.com/office/drawing/2014/main" id="{8892E5DA-831A-40E1-BC20-BCF7893DE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4</xdr:col>
      <xdr:colOff>352425</xdr:colOff>
      <xdr:row>210</xdr:row>
      <xdr:rowOff>114300</xdr:rowOff>
    </xdr:from>
    <xdr:ext cx="184731" cy="248209"/>
    <xdr:sp macro="" textlink="">
      <xdr:nvSpPr>
        <xdr:cNvPr id="7" name="Tekstvak 6">
          <a:extLst>
            <a:ext uri="{FF2B5EF4-FFF2-40B4-BE49-F238E27FC236}">
              <a16:creationId xmlns:a16="http://schemas.microsoft.com/office/drawing/2014/main" id="{62BE09AE-C46B-4673-944B-CE2629B6CEF5}"/>
            </a:ext>
          </a:extLst>
        </xdr:cNvPr>
        <xdr:cNvSpPr txBox="1"/>
      </xdr:nvSpPr>
      <xdr:spPr>
        <a:xfrm>
          <a:off x="10816318" y="8577943"/>
          <a:ext cx="184731" cy="248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LID4096" sz="1000" b="1">
            <a:solidFill>
              <a:schemeClr val="bg1">
                <a:lumMod val="50000"/>
              </a:schemeClr>
            </a:solidFill>
            <a:latin typeface="Verdana Pro" panose="020B0604030504040204" pitchFamily="34" charset="0"/>
          </a:endParaRPr>
        </a:p>
      </xdr:txBody>
    </xdr:sp>
    <xdr:clientData/>
  </xdr:oneCellAnchor>
  <xdr:twoCellAnchor editAs="absolute">
    <xdr:from>
      <xdr:col>183</xdr:col>
      <xdr:colOff>148209</xdr:colOff>
      <xdr:row>9</xdr:row>
      <xdr:rowOff>19892</xdr:rowOff>
    </xdr:from>
    <xdr:to>
      <xdr:col>197</xdr:col>
      <xdr:colOff>575709</xdr:colOff>
      <xdr:row>46</xdr:row>
      <xdr:rowOff>169691</xdr:rowOff>
    </xdr:to>
    <xdr:graphicFrame macro="">
      <xdr:nvGraphicFramePr>
        <xdr:cNvPr id="12" name="Grafiek 15">
          <a:extLst>
            <a:ext uri="{FF2B5EF4-FFF2-40B4-BE49-F238E27FC236}">
              <a16:creationId xmlns:a16="http://schemas.microsoft.com/office/drawing/2014/main" id="{47B50488-6443-402F-9782-0EF703D5D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13</xdr:col>
      <xdr:colOff>352425</xdr:colOff>
      <xdr:row>188</xdr:row>
      <xdr:rowOff>114300</xdr:rowOff>
    </xdr:from>
    <xdr:ext cx="184731" cy="248209"/>
    <xdr:sp macro="" textlink="">
      <xdr:nvSpPr>
        <xdr:cNvPr id="8" name="Tekstvak 7">
          <a:extLst>
            <a:ext uri="{FF2B5EF4-FFF2-40B4-BE49-F238E27FC236}">
              <a16:creationId xmlns:a16="http://schemas.microsoft.com/office/drawing/2014/main" id="{CF33C40E-982F-48A3-9F8A-2B98E72C4A4D}"/>
            </a:ext>
          </a:extLst>
        </xdr:cNvPr>
        <xdr:cNvSpPr txBox="1"/>
      </xdr:nvSpPr>
      <xdr:spPr>
        <a:xfrm>
          <a:off x="9734550" y="2066925"/>
          <a:ext cx="184731" cy="248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LID4096" sz="1000" b="1">
            <a:solidFill>
              <a:schemeClr val="bg1">
                <a:lumMod val="50000"/>
              </a:schemeClr>
            </a:solidFill>
            <a:latin typeface="Verdana Pro" panose="020B0604030504040204" pitchFamily="34" charset="0"/>
          </a:endParaRPr>
        </a:p>
      </xdr:txBody>
    </xdr:sp>
    <xdr:clientData/>
  </xdr:oneCellAnchor>
  <xdr:twoCellAnchor>
    <xdr:from>
      <xdr:col>22</xdr:col>
      <xdr:colOff>395065</xdr:colOff>
      <xdr:row>211</xdr:row>
      <xdr:rowOff>42759</xdr:rowOff>
    </xdr:from>
    <xdr:to>
      <xdr:col>32</xdr:col>
      <xdr:colOff>689440</xdr:colOff>
      <xdr:row>248</xdr:row>
      <xdr:rowOff>118853</xdr:rowOff>
    </xdr:to>
    <xdr:graphicFrame macro="">
      <xdr:nvGraphicFramePr>
        <xdr:cNvPr id="3" name="Grafiek 2">
          <a:extLst>
            <a:ext uri="{FF2B5EF4-FFF2-40B4-BE49-F238E27FC236}">
              <a16:creationId xmlns:a16="http://schemas.microsoft.com/office/drawing/2014/main" id="{25593240-5E60-4E70-884B-1E5EDD206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155</xdr:col>
      <xdr:colOff>495033</xdr:colOff>
      <xdr:row>8</xdr:row>
      <xdr:rowOff>162980</xdr:rowOff>
    </xdr:from>
    <xdr:to>
      <xdr:col>170</xdr:col>
      <xdr:colOff>310212</xdr:colOff>
      <xdr:row>46</xdr:row>
      <xdr:rowOff>123980</xdr:rowOff>
    </xdr:to>
    <xdr:graphicFrame macro="">
      <xdr:nvGraphicFramePr>
        <xdr:cNvPr id="4" name="Grafiek 3">
          <a:extLst>
            <a:ext uri="{FF2B5EF4-FFF2-40B4-BE49-F238E27FC236}">
              <a16:creationId xmlns:a16="http://schemas.microsoft.com/office/drawing/2014/main" id="{62BCF73F-FE5B-4AE4-A712-A55FBBC8F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74084</xdr:colOff>
      <xdr:row>133</xdr:row>
      <xdr:rowOff>137584</xdr:rowOff>
    </xdr:from>
    <xdr:to>
      <xdr:col>18</xdr:col>
      <xdr:colOff>543917</xdr:colOff>
      <xdr:row>171</xdr:row>
      <xdr:rowOff>98584</xdr:rowOff>
    </xdr:to>
    <xdr:graphicFrame macro="">
      <xdr:nvGraphicFramePr>
        <xdr:cNvPr id="10" name="Grafiek 9">
          <a:extLst>
            <a:ext uri="{FF2B5EF4-FFF2-40B4-BE49-F238E27FC236}">
              <a16:creationId xmlns:a16="http://schemas.microsoft.com/office/drawing/2014/main" id="{E96D2AEF-82CB-4A7D-ABC5-9F3F93F62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47</xdr:col>
      <xdr:colOff>486832</xdr:colOff>
      <xdr:row>134</xdr:row>
      <xdr:rowOff>63499</xdr:rowOff>
    </xdr:from>
    <xdr:to>
      <xdr:col>62</xdr:col>
      <xdr:colOff>279332</xdr:colOff>
      <xdr:row>172</xdr:row>
      <xdr:rowOff>24499</xdr:rowOff>
    </xdr:to>
    <xdr:graphicFrame macro="">
      <xdr:nvGraphicFramePr>
        <xdr:cNvPr id="13" name="Grafiek 12">
          <a:extLst>
            <a:ext uri="{FF2B5EF4-FFF2-40B4-BE49-F238E27FC236}">
              <a16:creationId xmlns:a16="http://schemas.microsoft.com/office/drawing/2014/main" id="{ADBE13E3-FE0C-4E2C-A9DA-FCE71C90E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83</xdr:col>
      <xdr:colOff>299357</xdr:colOff>
      <xdr:row>14</xdr:row>
      <xdr:rowOff>81643</xdr:rowOff>
    </xdr:from>
    <xdr:to>
      <xdr:col>87</xdr:col>
      <xdr:colOff>716464</xdr:colOff>
      <xdr:row>29</xdr:row>
      <xdr:rowOff>104143</xdr:rowOff>
    </xdr:to>
    <xdr:graphicFrame macro="">
      <xdr:nvGraphicFramePr>
        <xdr:cNvPr id="14" name="Grafiek 13">
          <a:extLst>
            <a:ext uri="{FF2B5EF4-FFF2-40B4-BE49-F238E27FC236}">
              <a16:creationId xmlns:a16="http://schemas.microsoft.com/office/drawing/2014/main" id="{0BFD17F2-976C-42B4-9F71-BE34CF969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198</xdr:col>
      <xdr:colOff>309562</xdr:colOff>
      <xdr:row>9</xdr:row>
      <xdr:rowOff>71437</xdr:rowOff>
    </xdr:from>
    <xdr:to>
      <xdr:col>213</xdr:col>
      <xdr:colOff>48881</xdr:colOff>
      <xdr:row>47</xdr:row>
      <xdr:rowOff>30736</xdr:rowOff>
    </xdr:to>
    <xdr:graphicFrame macro="">
      <xdr:nvGraphicFramePr>
        <xdr:cNvPr id="15" name="Grafiek 15">
          <a:extLst>
            <a:ext uri="{FF2B5EF4-FFF2-40B4-BE49-F238E27FC236}">
              <a16:creationId xmlns:a16="http://schemas.microsoft.com/office/drawing/2014/main" id="{03FE680A-E846-4A32-B883-80383975A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47.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5</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48.xml><?xml version="1.0" encoding="utf-8"?>
<c:userShapes xmlns:c="http://schemas.openxmlformats.org/drawingml/2006/chart">
  <cdr:relSizeAnchor xmlns:cdr="http://schemas.openxmlformats.org/drawingml/2006/chartDrawing">
    <cdr:from>
      <cdr:x>0</cdr:x>
      <cdr:y>0</cdr:y>
    </cdr:from>
    <cdr:to>
      <cdr:x>0.28443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5</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49.xml><?xml version="1.0" encoding="utf-8"?>
<c:userShapes xmlns:c="http://schemas.openxmlformats.org/drawingml/2006/chart">
  <cdr:relSizeAnchor xmlns:cdr="http://schemas.openxmlformats.org/drawingml/2006/chartDrawing">
    <cdr:from>
      <cdr:x>0</cdr:x>
      <cdr:y>0</cdr:y>
    </cdr:from>
    <cdr:to>
      <cdr:x>0.28443</cdr:x>
      <cdr:y>0.05844</cdr:y>
    </cdr:to>
    <cdr:sp macro="" textlink="">
      <cdr:nvSpPr>
        <cdr:cNvPr id="3"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5</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50.xml><?xml version="1.0" encoding="utf-8"?>
<c:userShapes xmlns:c="http://schemas.openxmlformats.org/drawingml/2006/chart">
  <cdr:relSizeAnchor xmlns:cdr="http://schemas.openxmlformats.org/drawingml/2006/chartDrawing">
    <cdr:from>
      <cdr:x>0.00296</cdr:x>
      <cdr:y>0.00576</cdr:y>
    </cdr:from>
    <cdr:to>
      <cdr:x>0.26005</cdr:x>
      <cdr:y>0.06426</cdr:y>
    </cdr:to>
    <cdr:sp macro="" textlink="">
      <cdr:nvSpPr>
        <cdr:cNvPr id="2" name="Tekstvak 1">
          <a:extLst xmlns:a="http://schemas.openxmlformats.org/drawingml/2006/main">
            <a:ext uri="{FF2B5EF4-FFF2-40B4-BE49-F238E27FC236}">
              <a16:creationId xmlns:a16="http://schemas.microsoft.com/office/drawing/2014/main" id="{D57E1037-2E33-4916-A47D-2FE4F2DDE245}"/>
            </a:ext>
          </a:extLst>
        </cdr:cNvPr>
        <cdr:cNvSpPr txBox="1"/>
      </cdr:nvSpPr>
      <cdr:spPr>
        <a:xfrm xmlns:a="http://schemas.openxmlformats.org/drawingml/2006/main">
          <a:off x="26634" y="41481"/>
          <a:ext cx="2313795" cy="42116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May</a:t>
          </a:r>
          <a:r>
            <a:rPr lang="en-US" sz="1100" b="1" baseline="0">
              <a:effectLst/>
              <a:latin typeface="+mn-lt"/>
              <a:ea typeface="+mn-ea"/>
              <a:cs typeface="+mn-cs"/>
            </a:rPr>
            <a:t> 17th</a:t>
          </a:r>
          <a:r>
            <a:rPr lang="en-US" sz="1100" b="1">
              <a:effectLst/>
              <a:latin typeface="+mn-lt"/>
              <a:ea typeface="+mn-ea"/>
              <a:cs typeface="+mn-cs"/>
            </a:rPr>
            <a:t>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0.00296</cdr:x>
      <cdr:y>0.00576</cdr:y>
    </cdr:from>
    <cdr:to>
      <cdr:x>0.26005</cdr:x>
      <cdr:y>0.06426</cdr:y>
    </cdr:to>
    <cdr:sp macro="" textlink="">
      <cdr:nvSpPr>
        <cdr:cNvPr id="2" name="Tekstvak 1">
          <a:extLst xmlns:a="http://schemas.openxmlformats.org/drawingml/2006/main">
            <a:ext uri="{FF2B5EF4-FFF2-40B4-BE49-F238E27FC236}">
              <a16:creationId xmlns:a16="http://schemas.microsoft.com/office/drawing/2014/main" id="{D57E1037-2E33-4916-A47D-2FE4F2DDE245}"/>
            </a:ext>
          </a:extLst>
        </cdr:cNvPr>
        <cdr:cNvSpPr txBox="1"/>
      </cdr:nvSpPr>
      <cdr:spPr>
        <a:xfrm xmlns:a="http://schemas.openxmlformats.org/drawingml/2006/main">
          <a:off x="26634" y="41481"/>
          <a:ext cx="2313795" cy="42116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May</a:t>
          </a:r>
          <a:r>
            <a:rPr lang="en-US" sz="1100" b="1" baseline="0">
              <a:effectLst/>
              <a:latin typeface="+mn-lt"/>
              <a:ea typeface="+mn-ea"/>
              <a:cs typeface="+mn-cs"/>
            </a:rPr>
            <a:t> 17th</a:t>
          </a:r>
          <a:r>
            <a:rPr lang="en-US" sz="1100" b="1">
              <a:effectLst/>
              <a:latin typeface="+mn-lt"/>
              <a:ea typeface="+mn-ea"/>
              <a:cs typeface="+mn-cs"/>
            </a:rPr>
            <a:t>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52.xml><?xml version="1.0" encoding="utf-8"?>
<c:userShapes xmlns:c="http://schemas.openxmlformats.org/drawingml/2006/chart">
  <cdr:relSizeAnchor xmlns:cdr="http://schemas.openxmlformats.org/drawingml/2006/chartDrawing">
    <cdr:from>
      <cdr:x>0</cdr:x>
      <cdr:y>0</cdr:y>
    </cdr:from>
    <cdr:to>
      <cdr:x>0.28443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5</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53.xml><?xml version="1.0" encoding="utf-8"?>
<xdr:wsDr xmlns:xdr="http://schemas.openxmlformats.org/drawingml/2006/spreadsheetDrawing" xmlns:a="http://schemas.openxmlformats.org/drawingml/2006/main">
  <xdr:twoCellAnchor editAs="absolute">
    <xdr:from>
      <xdr:col>0</xdr:col>
      <xdr:colOff>298129</xdr:colOff>
      <xdr:row>278</xdr:row>
      <xdr:rowOff>148333</xdr:rowOff>
    </xdr:from>
    <xdr:to>
      <xdr:col>14</xdr:col>
      <xdr:colOff>311584</xdr:colOff>
      <xdr:row>315</xdr:row>
      <xdr:rowOff>155986</xdr:rowOff>
    </xdr:to>
    <xdr:graphicFrame macro="">
      <xdr:nvGraphicFramePr>
        <xdr:cNvPr id="2" name="Grafiek 8">
          <a:extLst>
            <a:ext uri="{FF2B5EF4-FFF2-40B4-BE49-F238E27FC236}">
              <a16:creationId xmlns:a16="http://schemas.microsoft.com/office/drawing/2014/main" id="{382F508F-BDC1-4951-90E6-1C5263E8B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25</xdr:col>
      <xdr:colOff>410513</xdr:colOff>
      <xdr:row>240</xdr:row>
      <xdr:rowOff>100762</xdr:rowOff>
    </xdr:from>
    <xdr:to>
      <xdr:col>36</xdr:col>
      <xdr:colOff>233498</xdr:colOff>
      <xdr:row>277</xdr:row>
      <xdr:rowOff>108415</xdr:rowOff>
    </xdr:to>
    <xdr:graphicFrame macro="">
      <xdr:nvGraphicFramePr>
        <xdr:cNvPr id="3" name="Grafiek 1">
          <a:extLst>
            <a:ext uri="{FF2B5EF4-FFF2-40B4-BE49-F238E27FC236}">
              <a16:creationId xmlns:a16="http://schemas.microsoft.com/office/drawing/2014/main" id="{3C454DFF-D68A-4F83-B6A5-73EA28CC0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13</xdr:col>
      <xdr:colOff>348566</xdr:colOff>
      <xdr:row>241</xdr:row>
      <xdr:rowOff>1102</xdr:rowOff>
    </xdr:from>
    <xdr:to>
      <xdr:col>24</xdr:col>
      <xdr:colOff>171551</xdr:colOff>
      <xdr:row>278</xdr:row>
      <xdr:rowOff>6959</xdr:rowOff>
    </xdr:to>
    <xdr:graphicFrame macro="">
      <xdr:nvGraphicFramePr>
        <xdr:cNvPr id="4" name="Grafiek 1">
          <a:extLst>
            <a:ext uri="{FF2B5EF4-FFF2-40B4-BE49-F238E27FC236}">
              <a16:creationId xmlns:a16="http://schemas.microsoft.com/office/drawing/2014/main" id="{719142BA-3D89-4A4D-9DB2-F88EC9DEE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39</xdr:col>
      <xdr:colOff>625999</xdr:colOff>
      <xdr:row>319</xdr:row>
      <xdr:rowOff>137781</xdr:rowOff>
    </xdr:from>
    <xdr:to>
      <xdr:col>50</xdr:col>
      <xdr:colOff>141850</xdr:colOff>
      <xdr:row>357</xdr:row>
      <xdr:rowOff>99657</xdr:rowOff>
    </xdr:to>
    <xdr:graphicFrame macro="">
      <xdr:nvGraphicFramePr>
        <xdr:cNvPr id="5" name="Grafiek 1">
          <a:extLst>
            <a:ext uri="{FF2B5EF4-FFF2-40B4-BE49-F238E27FC236}">
              <a16:creationId xmlns:a16="http://schemas.microsoft.com/office/drawing/2014/main" id="{3FBCB2EE-27D6-4F41-8171-EC45E3378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572685</xdr:colOff>
      <xdr:row>279</xdr:row>
      <xdr:rowOff>18325</xdr:rowOff>
    </xdr:from>
    <xdr:to>
      <xdr:col>37</xdr:col>
      <xdr:colOff>399557</xdr:colOff>
      <xdr:row>316</xdr:row>
      <xdr:rowOff>25978</xdr:rowOff>
    </xdr:to>
    <xdr:graphicFrame macro="">
      <xdr:nvGraphicFramePr>
        <xdr:cNvPr id="6" name="Grafiek 3">
          <a:extLst>
            <a:ext uri="{FF2B5EF4-FFF2-40B4-BE49-F238E27FC236}">
              <a16:creationId xmlns:a16="http://schemas.microsoft.com/office/drawing/2014/main" id="{C15A592D-45B1-4129-B510-7664EDAFF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xdr:col>
      <xdr:colOff>242998</xdr:colOff>
      <xdr:row>317</xdr:row>
      <xdr:rowOff>97784</xdr:rowOff>
    </xdr:from>
    <xdr:to>
      <xdr:col>12</xdr:col>
      <xdr:colOff>435319</xdr:colOff>
      <xdr:row>355</xdr:row>
      <xdr:rowOff>58784</xdr:rowOff>
    </xdr:to>
    <xdr:graphicFrame macro="">
      <xdr:nvGraphicFramePr>
        <xdr:cNvPr id="7" name="Grafiek 2">
          <a:extLst>
            <a:ext uri="{FF2B5EF4-FFF2-40B4-BE49-F238E27FC236}">
              <a16:creationId xmlns:a16="http://schemas.microsoft.com/office/drawing/2014/main" id="{3EFBBC56-BD92-4107-8529-283EF0448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14</xdr:col>
      <xdr:colOff>411530</xdr:colOff>
      <xdr:row>317</xdr:row>
      <xdr:rowOff>112136</xdr:rowOff>
    </xdr:from>
    <xdr:to>
      <xdr:col>25</xdr:col>
      <xdr:colOff>277280</xdr:colOff>
      <xdr:row>355</xdr:row>
      <xdr:rowOff>73136</xdr:rowOff>
    </xdr:to>
    <xdr:graphicFrame macro="">
      <xdr:nvGraphicFramePr>
        <xdr:cNvPr id="8" name="Grafiek 13">
          <a:extLst>
            <a:ext uri="{FF2B5EF4-FFF2-40B4-BE49-F238E27FC236}">
              <a16:creationId xmlns:a16="http://schemas.microsoft.com/office/drawing/2014/main" id="{EC0738C8-62E4-49F8-8CF1-C78484F51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26</xdr:col>
      <xdr:colOff>564519</xdr:colOff>
      <xdr:row>317</xdr:row>
      <xdr:rowOff>52897</xdr:rowOff>
    </xdr:from>
    <xdr:to>
      <xdr:col>37</xdr:col>
      <xdr:colOff>430269</xdr:colOff>
      <xdr:row>355</xdr:row>
      <xdr:rowOff>13897</xdr:rowOff>
    </xdr:to>
    <xdr:graphicFrame macro="">
      <xdr:nvGraphicFramePr>
        <xdr:cNvPr id="9" name="Grafiek 14">
          <a:extLst>
            <a:ext uri="{FF2B5EF4-FFF2-40B4-BE49-F238E27FC236}">
              <a16:creationId xmlns:a16="http://schemas.microsoft.com/office/drawing/2014/main" id="{25E5E3D6-ECE0-43A7-800F-970359DB5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19</xdr:col>
      <xdr:colOff>61333</xdr:colOff>
      <xdr:row>250</xdr:row>
      <xdr:rowOff>123518</xdr:rowOff>
    </xdr:from>
    <xdr:to>
      <xdr:col>23</xdr:col>
      <xdr:colOff>258782</xdr:colOff>
      <xdr:row>265</xdr:row>
      <xdr:rowOff>87702</xdr:rowOff>
    </xdr:to>
    <xdr:graphicFrame macro="">
      <xdr:nvGraphicFramePr>
        <xdr:cNvPr id="10" name="Grafiek 1">
          <a:extLst>
            <a:ext uri="{FF2B5EF4-FFF2-40B4-BE49-F238E27FC236}">
              <a16:creationId xmlns:a16="http://schemas.microsoft.com/office/drawing/2014/main" id="{08D3F1B1-1DE1-461F-8234-BB21F8BB0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31</xdr:col>
      <xdr:colOff>415699</xdr:colOff>
      <xdr:row>249</xdr:row>
      <xdr:rowOff>148997</xdr:rowOff>
    </xdr:from>
    <xdr:to>
      <xdr:col>35</xdr:col>
      <xdr:colOff>613148</xdr:colOff>
      <xdr:row>264</xdr:row>
      <xdr:rowOff>113181</xdr:rowOff>
    </xdr:to>
    <xdr:graphicFrame macro="">
      <xdr:nvGraphicFramePr>
        <xdr:cNvPr id="11" name="Grafiek 1">
          <a:extLst>
            <a:ext uri="{FF2B5EF4-FFF2-40B4-BE49-F238E27FC236}">
              <a16:creationId xmlns:a16="http://schemas.microsoft.com/office/drawing/2014/main" id="{95FE9DE7-3FCE-4068-A7E5-2FF31D0BD5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18</xdr:col>
      <xdr:colOff>327713</xdr:colOff>
      <xdr:row>154</xdr:row>
      <xdr:rowOff>18106</xdr:rowOff>
    </xdr:from>
    <xdr:to>
      <xdr:col>29</xdr:col>
      <xdr:colOff>193463</xdr:colOff>
      <xdr:row>191</xdr:row>
      <xdr:rowOff>169606</xdr:rowOff>
    </xdr:to>
    <xdr:graphicFrame macro="">
      <xdr:nvGraphicFramePr>
        <xdr:cNvPr id="12" name="Grafiek 1">
          <a:extLst>
            <a:ext uri="{FF2B5EF4-FFF2-40B4-BE49-F238E27FC236}">
              <a16:creationId xmlns:a16="http://schemas.microsoft.com/office/drawing/2014/main" id="{24ACF576-8B7B-47CD-B53B-C4BB2B9F1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178253</xdr:colOff>
      <xdr:row>279</xdr:row>
      <xdr:rowOff>37421</xdr:rowOff>
    </xdr:from>
    <xdr:to>
      <xdr:col>26</xdr:col>
      <xdr:colOff>44003</xdr:colOff>
      <xdr:row>316</xdr:row>
      <xdr:rowOff>188921</xdr:rowOff>
    </xdr:to>
    <xdr:graphicFrame macro="">
      <xdr:nvGraphicFramePr>
        <xdr:cNvPr id="13" name="Grafiek 3">
          <a:extLst>
            <a:ext uri="{FF2B5EF4-FFF2-40B4-BE49-F238E27FC236}">
              <a16:creationId xmlns:a16="http://schemas.microsoft.com/office/drawing/2014/main" id="{0797705C-DCE8-4557-9F2F-C07E74580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xdr:col>
      <xdr:colOff>152504</xdr:colOff>
      <xdr:row>241</xdr:row>
      <xdr:rowOff>35378</xdr:rowOff>
    </xdr:from>
    <xdr:to>
      <xdr:col>12</xdr:col>
      <xdr:colOff>315667</xdr:colOff>
      <xdr:row>278</xdr:row>
      <xdr:rowOff>43032</xdr:rowOff>
    </xdr:to>
    <xdr:graphicFrame macro="">
      <xdr:nvGraphicFramePr>
        <xdr:cNvPr id="14" name="Grafiek 1">
          <a:extLst>
            <a:ext uri="{FF2B5EF4-FFF2-40B4-BE49-F238E27FC236}">
              <a16:creationId xmlns:a16="http://schemas.microsoft.com/office/drawing/2014/main" id="{42CA1546-1901-4172-BC30-9F3C6DFFC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95</xdr:col>
      <xdr:colOff>593723</xdr:colOff>
      <xdr:row>235</xdr:row>
      <xdr:rowOff>167593</xdr:rowOff>
    </xdr:from>
    <xdr:to>
      <xdr:col>107</xdr:col>
      <xdr:colOff>554723</xdr:colOff>
      <xdr:row>273</xdr:row>
      <xdr:rowOff>128593</xdr:rowOff>
    </xdr:to>
    <xdr:graphicFrame macro="">
      <xdr:nvGraphicFramePr>
        <xdr:cNvPr id="15" name="Grafiek 1">
          <a:extLst>
            <a:ext uri="{FF2B5EF4-FFF2-40B4-BE49-F238E27FC236}">
              <a16:creationId xmlns:a16="http://schemas.microsoft.com/office/drawing/2014/main" id="{88786D05-67CF-48AD-962E-67470DA95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48</xdr:col>
      <xdr:colOff>294107</xdr:colOff>
      <xdr:row>239</xdr:row>
      <xdr:rowOff>93984</xdr:rowOff>
    </xdr:from>
    <xdr:to>
      <xdr:col>59</xdr:col>
      <xdr:colOff>568071</xdr:colOff>
      <xdr:row>277</xdr:row>
      <xdr:rowOff>54984</xdr:rowOff>
    </xdr:to>
    <xdr:graphicFrame macro="">
      <xdr:nvGraphicFramePr>
        <xdr:cNvPr id="16" name="Grafiek 1">
          <a:extLst>
            <a:ext uri="{FF2B5EF4-FFF2-40B4-BE49-F238E27FC236}">
              <a16:creationId xmlns:a16="http://schemas.microsoft.com/office/drawing/2014/main" id="{64DE0204-E95A-490B-B7FD-51766DBF6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60</xdr:col>
      <xdr:colOff>200900</xdr:colOff>
      <xdr:row>240</xdr:row>
      <xdr:rowOff>61134</xdr:rowOff>
    </xdr:from>
    <xdr:to>
      <xdr:col>71</xdr:col>
      <xdr:colOff>390500</xdr:colOff>
      <xdr:row>278</xdr:row>
      <xdr:rowOff>22134</xdr:rowOff>
    </xdr:to>
    <xdr:graphicFrame macro="">
      <xdr:nvGraphicFramePr>
        <xdr:cNvPr id="17" name="Grafiek 1">
          <a:extLst>
            <a:ext uri="{FF2B5EF4-FFF2-40B4-BE49-F238E27FC236}">
              <a16:creationId xmlns:a16="http://schemas.microsoft.com/office/drawing/2014/main" id="{D066BC36-3F0D-4D14-9B70-59E9A74A0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56</xdr:col>
      <xdr:colOff>437175</xdr:colOff>
      <xdr:row>278</xdr:row>
      <xdr:rowOff>157843</xdr:rowOff>
    </xdr:from>
    <xdr:to>
      <xdr:col>70</xdr:col>
      <xdr:colOff>407475</xdr:colOff>
      <xdr:row>316</xdr:row>
      <xdr:rowOff>118843</xdr:rowOff>
    </xdr:to>
    <xdr:graphicFrame macro="">
      <xdr:nvGraphicFramePr>
        <xdr:cNvPr id="18" name="Grafiek 3">
          <a:extLst>
            <a:ext uri="{FF2B5EF4-FFF2-40B4-BE49-F238E27FC236}">
              <a16:creationId xmlns:a16="http://schemas.microsoft.com/office/drawing/2014/main" id="{3F2E345F-225C-4C2C-81C4-20C9F93F5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72</xdr:col>
      <xdr:colOff>41501</xdr:colOff>
      <xdr:row>278</xdr:row>
      <xdr:rowOff>119061</xdr:rowOff>
    </xdr:from>
    <xdr:to>
      <xdr:col>83</xdr:col>
      <xdr:colOff>516851</xdr:colOff>
      <xdr:row>316</xdr:row>
      <xdr:rowOff>80061</xdr:rowOff>
    </xdr:to>
    <xdr:graphicFrame macro="">
      <xdr:nvGraphicFramePr>
        <xdr:cNvPr id="19" name="Grafiek 3">
          <a:extLst>
            <a:ext uri="{FF2B5EF4-FFF2-40B4-BE49-F238E27FC236}">
              <a16:creationId xmlns:a16="http://schemas.microsoft.com/office/drawing/2014/main" id="{57EA8EF2-6BE7-4AF4-A41A-FB3CFCD59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72</xdr:col>
      <xdr:colOff>55107</xdr:colOff>
      <xdr:row>239</xdr:row>
      <xdr:rowOff>91167</xdr:rowOff>
    </xdr:from>
    <xdr:to>
      <xdr:col>83</xdr:col>
      <xdr:colOff>549507</xdr:colOff>
      <xdr:row>277</xdr:row>
      <xdr:rowOff>52167</xdr:rowOff>
    </xdr:to>
    <xdr:graphicFrame macro="">
      <xdr:nvGraphicFramePr>
        <xdr:cNvPr id="20" name="Grafiek 1">
          <a:extLst>
            <a:ext uri="{FF2B5EF4-FFF2-40B4-BE49-F238E27FC236}">
              <a16:creationId xmlns:a16="http://schemas.microsoft.com/office/drawing/2014/main" id="{77073255-9F39-4BB3-AFB8-B294ABA0E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72</xdr:col>
      <xdr:colOff>62204</xdr:colOff>
      <xdr:row>200</xdr:row>
      <xdr:rowOff>80086</xdr:rowOff>
    </xdr:from>
    <xdr:to>
      <xdr:col>86</xdr:col>
      <xdr:colOff>489704</xdr:colOff>
      <xdr:row>238</xdr:row>
      <xdr:rowOff>41086</xdr:rowOff>
    </xdr:to>
    <xdr:graphicFrame macro="">
      <xdr:nvGraphicFramePr>
        <xdr:cNvPr id="21" name="Grafiek 1">
          <a:extLst>
            <a:ext uri="{FF2B5EF4-FFF2-40B4-BE49-F238E27FC236}">
              <a16:creationId xmlns:a16="http://schemas.microsoft.com/office/drawing/2014/main" id="{B32ACC1E-4903-488C-995E-DF0708E179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70</xdr:col>
      <xdr:colOff>36739</xdr:colOff>
      <xdr:row>118</xdr:row>
      <xdr:rowOff>104184</xdr:rowOff>
    </xdr:from>
    <xdr:to>
      <xdr:col>81</xdr:col>
      <xdr:colOff>515324</xdr:colOff>
      <xdr:row>156</xdr:row>
      <xdr:rowOff>106519</xdr:rowOff>
    </xdr:to>
    <xdr:graphicFrame macro="">
      <xdr:nvGraphicFramePr>
        <xdr:cNvPr id="22" name="Grafiek 1">
          <a:extLst>
            <a:ext uri="{FF2B5EF4-FFF2-40B4-BE49-F238E27FC236}">
              <a16:creationId xmlns:a16="http://schemas.microsoft.com/office/drawing/2014/main" id="{B2AE7D9E-65CC-4530-813E-D96FE4090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absolute">
    <xdr:from>
      <xdr:col>70</xdr:col>
      <xdr:colOff>47625</xdr:colOff>
      <xdr:row>157</xdr:row>
      <xdr:rowOff>28574</xdr:rowOff>
    </xdr:from>
    <xdr:to>
      <xdr:col>81</xdr:col>
      <xdr:colOff>526210</xdr:colOff>
      <xdr:row>195</xdr:row>
      <xdr:rowOff>57867</xdr:rowOff>
    </xdr:to>
    <xdr:graphicFrame macro="">
      <xdr:nvGraphicFramePr>
        <xdr:cNvPr id="23" name="Grafiek 1">
          <a:extLst>
            <a:ext uri="{FF2B5EF4-FFF2-40B4-BE49-F238E27FC236}">
              <a16:creationId xmlns:a16="http://schemas.microsoft.com/office/drawing/2014/main" id="{43980ECB-0539-4FDC-865D-F8E769356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absolute">
    <xdr:from>
      <xdr:col>37</xdr:col>
      <xdr:colOff>450850</xdr:colOff>
      <xdr:row>239</xdr:row>
      <xdr:rowOff>92075</xdr:rowOff>
    </xdr:from>
    <xdr:to>
      <xdr:col>48</xdr:col>
      <xdr:colOff>11800</xdr:colOff>
      <xdr:row>277</xdr:row>
      <xdr:rowOff>53075</xdr:rowOff>
    </xdr:to>
    <xdr:graphicFrame macro="">
      <xdr:nvGraphicFramePr>
        <xdr:cNvPr id="24" name="Grafiek 1">
          <a:extLst>
            <a:ext uri="{FF2B5EF4-FFF2-40B4-BE49-F238E27FC236}">
              <a16:creationId xmlns:a16="http://schemas.microsoft.com/office/drawing/2014/main" id="{EA239293-B3E0-4A52-9A24-EFE09B764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absolute">
    <xdr:from>
      <xdr:col>54</xdr:col>
      <xdr:colOff>0</xdr:colOff>
      <xdr:row>343</xdr:row>
      <xdr:rowOff>180975</xdr:rowOff>
    </xdr:from>
    <xdr:to>
      <xdr:col>64</xdr:col>
      <xdr:colOff>608700</xdr:colOff>
      <xdr:row>381</xdr:row>
      <xdr:rowOff>141975</xdr:rowOff>
    </xdr:to>
    <xdr:graphicFrame macro="">
      <xdr:nvGraphicFramePr>
        <xdr:cNvPr id="25" name="Grafiek 1">
          <a:extLst>
            <a:ext uri="{FF2B5EF4-FFF2-40B4-BE49-F238E27FC236}">
              <a16:creationId xmlns:a16="http://schemas.microsoft.com/office/drawing/2014/main" id="{1FBC5AF3-4FB8-4B6A-B297-8E531F6BF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absolute">
    <xdr:from>
      <xdr:col>69</xdr:col>
      <xdr:colOff>0</xdr:colOff>
      <xdr:row>343</xdr:row>
      <xdr:rowOff>180975</xdr:rowOff>
    </xdr:from>
    <xdr:to>
      <xdr:col>80</xdr:col>
      <xdr:colOff>494400</xdr:colOff>
      <xdr:row>381</xdr:row>
      <xdr:rowOff>141975</xdr:rowOff>
    </xdr:to>
    <xdr:graphicFrame macro="">
      <xdr:nvGraphicFramePr>
        <xdr:cNvPr id="26" name="Grafiek 1">
          <a:extLst>
            <a:ext uri="{FF2B5EF4-FFF2-40B4-BE49-F238E27FC236}">
              <a16:creationId xmlns:a16="http://schemas.microsoft.com/office/drawing/2014/main" id="{8F85A512-A972-4AD4-812E-8B3C5EE28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editAs="absolute">
    <xdr:from>
      <xdr:col>82</xdr:col>
      <xdr:colOff>0</xdr:colOff>
      <xdr:row>343</xdr:row>
      <xdr:rowOff>180975</xdr:rowOff>
    </xdr:from>
    <xdr:to>
      <xdr:col>96</xdr:col>
      <xdr:colOff>465600</xdr:colOff>
      <xdr:row>381</xdr:row>
      <xdr:rowOff>141975</xdr:rowOff>
    </xdr:to>
    <xdr:graphicFrame macro="">
      <xdr:nvGraphicFramePr>
        <xdr:cNvPr id="27" name="Grafiek 1">
          <a:extLst>
            <a:ext uri="{FF2B5EF4-FFF2-40B4-BE49-F238E27FC236}">
              <a16:creationId xmlns:a16="http://schemas.microsoft.com/office/drawing/2014/main" id="{7ABFA4BB-85E1-40B3-9815-F7E035031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98</xdr:col>
      <xdr:colOff>176123</xdr:colOff>
      <xdr:row>156</xdr:row>
      <xdr:rowOff>57150</xdr:rowOff>
    </xdr:from>
    <xdr:to>
      <xdr:col>104</xdr:col>
      <xdr:colOff>109897</xdr:colOff>
      <xdr:row>175</xdr:row>
      <xdr:rowOff>71796</xdr:rowOff>
    </xdr:to>
    <xdr:graphicFrame macro="">
      <xdr:nvGraphicFramePr>
        <xdr:cNvPr id="29" name="Chart 28">
          <a:extLst>
            <a:ext uri="{FF2B5EF4-FFF2-40B4-BE49-F238E27FC236}">
              <a16:creationId xmlns:a16="http://schemas.microsoft.com/office/drawing/2014/main" id="{76891AA0-9C61-4958-945C-5C4C86263C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wsDr>
</file>

<file path=xl/drawings/drawing54.xml><?xml version="1.0" encoding="utf-8"?>
<c:userShapes xmlns:c="http://schemas.openxmlformats.org/drawingml/2006/chart">
  <cdr:relSizeAnchor xmlns:cdr="http://schemas.openxmlformats.org/drawingml/2006/chartDrawing">
    <cdr:from>
      <cdr:x>0</cdr:x>
      <cdr:y>0</cdr:y>
    </cdr:from>
    <cdr:to>
      <cdr:x>0.4757</cdr:x>
      <cdr:y>0.04735</cdr:y>
    </cdr:to>
    <cdr:sp macro="" textlink="">
      <cdr:nvSpPr>
        <cdr:cNvPr id="2" name="Tekstvak 1">
          <a:extLst xmlns:a="http://schemas.openxmlformats.org/drawingml/2006/main">
            <a:ext uri="{FF2B5EF4-FFF2-40B4-BE49-F238E27FC236}">
              <a16:creationId xmlns:a16="http://schemas.microsoft.com/office/drawing/2014/main" id="{085B2B38-79DF-4CA0-A254-26F03859DEFA}"/>
            </a:ext>
          </a:extLst>
        </cdr:cNvPr>
        <cdr:cNvSpPr txBox="1"/>
      </cdr:nvSpPr>
      <cdr:spPr>
        <a:xfrm xmlns:a="http://schemas.openxmlformats.org/drawingml/2006/main">
          <a:off x="0" y="0"/>
          <a:ext cx="4334666" cy="28922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900" b="1">
              <a:effectLst/>
              <a:latin typeface="+mn-lt"/>
              <a:ea typeface="+mn-ea"/>
              <a:cs typeface="+mn-cs"/>
            </a:rPr>
            <a:t>Source: RIVM, daily number at 2pm</a:t>
          </a:r>
          <a:r>
            <a:rPr lang="en-US" sz="900" b="1" baseline="0">
              <a:effectLst/>
              <a:latin typeface="+mn-lt"/>
              <a:ea typeface="+mn-ea"/>
              <a:cs typeface="+mn-cs"/>
            </a:rPr>
            <a:t> local time. </a:t>
          </a:r>
          <a:r>
            <a:rPr lang="en-US" sz="900" b="1">
              <a:effectLst/>
              <a:latin typeface="+mn-lt"/>
              <a:ea typeface="+mn-ea"/>
              <a:cs typeface="+mn-cs"/>
            </a:rPr>
            <a:t> September</a:t>
          </a:r>
          <a:r>
            <a:rPr lang="en-US" sz="900" b="1" baseline="0">
              <a:effectLst/>
              <a:latin typeface="+mn-lt"/>
              <a:ea typeface="+mn-ea"/>
              <a:cs typeface="+mn-cs"/>
            </a:rPr>
            <a:t> 1st</a:t>
          </a:r>
          <a:r>
            <a:rPr lang="en-US" sz="900" b="1">
              <a:effectLst/>
              <a:latin typeface="+mn-lt"/>
              <a:ea typeface="+mn-ea"/>
              <a:cs typeface="+mn-cs"/>
            </a:rPr>
            <a:t>, 12:15GMT  - inspired by </a:t>
          </a:r>
          <a:r>
            <a:rPr lang="nl-NL" sz="900">
              <a:hlinkClick xmlns:r="http://schemas.openxmlformats.org/officeDocument/2006/relationships" r:id=""/>
            </a:rPr>
            <a:t>https://aatishb.com/covidtrends/</a:t>
          </a:r>
          <a:r>
            <a:rPr lang="en-US" sz="900" b="1">
              <a:effectLst/>
              <a:latin typeface="+mn-lt"/>
              <a:ea typeface="+mn-ea"/>
              <a:cs typeface="+mn-cs"/>
            </a:rPr>
            <a: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b="1">
              <a:effectLst/>
              <a:latin typeface="+mn-lt"/>
              <a:ea typeface="+mn-ea"/>
              <a:cs typeface="+mn-cs"/>
            </a:rPr>
            <a:t>graphic:</a:t>
          </a:r>
          <a:r>
            <a:rPr lang="en-US" sz="800" b="1" baseline="0">
              <a:effectLst/>
              <a:latin typeface="+mn-lt"/>
              <a:ea typeface="+mn-ea"/>
              <a:cs typeface="+mn-cs"/>
            </a:rPr>
            <a:t> twitter.com/yorickb</a:t>
          </a:r>
          <a:endParaRPr lang="en-NL" sz="800">
            <a:effectLst/>
          </a:endParaRPr>
        </a:p>
      </cdr:txBody>
    </cdr:sp>
  </cdr:relSizeAnchor>
</c:userShapes>
</file>

<file path=xl/drawings/drawing55.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3"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8th</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56.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8th</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57.xml><?xml version="1.0" encoding="utf-8"?>
<c:userShapes xmlns:c="http://schemas.openxmlformats.org/drawingml/2006/chart">
  <cdr:relSizeAnchor xmlns:cdr="http://schemas.openxmlformats.org/drawingml/2006/chartDrawing">
    <cdr:from>
      <cdr:x>0</cdr:x>
      <cdr:y>0</cdr:y>
    </cdr:from>
    <cdr:to>
      <cdr:x>0.30508</cdr:x>
      <cdr:y>0.05726</cdr:y>
    </cdr:to>
    <cdr:sp macro="" textlink="">
      <cdr:nvSpPr>
        <cdr:cNvPr id="3" name="Tekstvak 1">
          <a:extLst xmlns:a="http://schemas.openxmlformats.org/drawingml/2006/main">
            <a:ext uri="{FF2B5EF4-FFF2-40B4-BE49-F238E27FC236}">
              <a16:creationId xmlns:a16="http://schemas.microsoft.com/office/drawing/2014/main" id="{5B50D04D-DD8F-4E94-B58D-9FF731456F6F}"/>
            </a:ext>
          </a:extLst>
        </cdr:cNvPr>
        <cdr:cNvSpPr txBox="1"/>
      </cdr:nvSpPr>
      <cdr:spPr>
        <a:xfrm xmlns:a="http://schemas.openxmlformats.org/drawingml/2006/main">
          <a:off x="0" y="0"/>
          <a:ext cx="2189664"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 14st, 12:00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58.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1s</a:t>
          </a:r>
          <a:r>
            <a:rPr lang="en-US" sz="1100" b="1">
              <a:effectLst/>
              <a:latin typeface="+mn-lt"/>
              <a:ea typeface="+mn-ea"/>
              <a:cs typeface="+mn-cs"/>
            </a:rPr>
            <a:t>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59.xml><?xml version="1.0" encoding="utf-8"?>
<c:userShapes xmlns:c="http://schemas.openxmlformats.org/drawingml/2006/chart">
  <cdr:relSizeAnchor xmlns:cdr="http://schemas.openxmlformats.org/drawingml/2006/chartDrawing">
    <cdr:from>
      <cdr:x>0.63054</cdr:x>
      <cdr:y>0.178</cdr:y>
    </cdr:from>
    <cdr:to>
      <cdr:x>0.75744</cdr:x>
      <cdr:y>0.37</cdr:y>
    </cdr:to>
    <cdr:sp macro="" textlink="">
      <cdr:nvSpPr>
        <cdr:cNvPr id="2" name="Tekstvak 1">
          <a:extLst xmlns:a="http://schemas.openxmlformats.org/drawingml/2006/main">
            <a:ext uri="{FF2B5EF4-FFF2-40B4-BE49-F238E27FC236}">
              <a16:creationId xmlns:a16="http://schemas.microsoft.com/office/drawing/2014/main" id="{BD2119B5-6DE3-40F8-975A-496A1F17AB35}"/>
            </a:ext>
          </a:extLst>
        </cdr:cNvPr>
        <cdr:cNvSpPr txBox="1"/>
      </cdr:nvSpPr>
      <cdr:spPr>
        <a:xfrm xmlns:a="http://schemas.openxmlformats.org/drawingml/2006/main">
          <a:off x="4543425" y="8477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0.34401</cdr:x>
      <cdr:y>0.13028</cdr:y>
    </cdr:from>
    <cdr:to>
      <cdr:x>0.91303</cdr:x>
      <cdr:y>0.26786</cdr:y>
    </cdr:to>
    <cdr:sp macro="" textlink="">
      <cdr:nvSpPr>
        <cdr:cNvPr id="3" name="Tekstvak 2">
          <a:extLst xmlns:a="http://schemas.openxmlformats.org/drawingml/2006/main">
            <a:ext uri="{FF2B5EF4-FFF2-40B4-BE49-F238E27FC236}">
              <a16:creationId xmlns:a16="http://schemas.microsoft.com/office/drawing/2014/main" id="{B8FB9B65-5655-41BD-9366-704DD66A070F}"/>
            </a:ext>
          </a:extLst>
        </cdr:cNvPr>
        <cdr:cNvSpPr txBox="1"/>
      </cdr:nvSpPr>
      <cdr:spPr>
        <a:xfrm xmlns:a="http://schemas.openxmlformats.org/drawingml/2006/main">
          <a:off x="2476854" y="937994"/>
          <a:ext cx="4096944" cy="9905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nl-NL" sz="1000" b="1" u="none">
              <a:solidFill>
                <a:schemeClr val="accent1"/>
              </a:solidFill>
              <a:latin typeface="Verdana Pro" panose="020B0604030504040204" pitchFamily="34" charset="0"/>
            </a:rPr>
            <a:t>         </a:t>
          </a:r>
          <a:r>
            <a:rPr lang="nl-NL" sz="1000" b="1" u="sng" baseline="0">
              <a:solidFill>
                <a:schemeClr val="accent1"/>
              </a:solidFill>
              <a:latin typeface="Verdana Pro" panose="020B0604030504040204" pitchFamily="34" charset="0"/>
            </a:rPr>
            <a:t>change in the growth:</a:t>
          </a:r>
          <a:br>
            <a:rPr lang="nl-NL" sz="1000" b="1" baseline="0">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Higher than   1 ---&gt;   Exponential phase (growing</a:t>
          </a:r>
          <a:r>
            <a:rPr lang="nl-NL" sz="1000" b="1" baseline="0">
              <a:solidFill>
                <a:schemeClr val="accent1"/>
              </a:solidFill>
              <a:latin typeface="Verdana Pro" panose="020B0604030504040204" pitchFamily="34" charset="0"/>
            </a:rPr>
            <a:t> fast)</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                       1 ---&gt;   Inflection point (halfway there)</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Lower than    1 ---&gt;   Growth</a:t>
          </a:r>
          <a:r>
            <a:rPr lang="nl-NL" sz="1000" b="1" baseline="0">
              <a:solidFill>
                <a:schemeClr val="accent1"/>
              </a:solidFill>
              <a:latin typeface="Verdana Pro" panose="020B0604030504040204" pitchFamily="34" charset="0"/>
            </a:rPr>
            <a:t> is </a:t>
          </a:r>
          <a:r>
            <a:rPr lang="nl-NL" sz="1000" b="1">
              <a:solidFill>
                <a:schemeClr val="accent1"/>
              </a:solidFill>
              <a:latin typeface="Verdana Pro" panose="020B0604030504040204" pitchFamily="34" charset="0"/>
            </a:rPr>
            <a:t>slowing</a:t>
          </a:r>
          <a:r>
            <a:rPr lang="nl-NL" sz="1000" b="1" baseline="0">
              <a:solidFill>
                <a:schemeClr val="accent1"/>
              </a:solidFill>
              <a:latin typeface="Verdana Pro" panose="020B0604030504040204" pitchFamily="34" charset="0"/>
            </a:rPr>
            <a:t> down</a:t>
          </a:r>
          <a:endParaRPr lang="LID4096" sz="1000" b="1">
            <a:solidFill>
              <a:schemeClr val="accent1"/>
            </a:solidFill>
            <a:latin typeface="Verdana Pro" panose="020B0604030504040204" pitchFamily="34" charset="0"/>
          </a:endParaRPr>
        </a:p>
      </cdr:txBody>
    </cdr:sp>
  </cdr:relSizeAnchor>
  <cdr:relSizeAnchor xmlns:cdr="http://schemas.openxmlformats.org/drawingml/2006/chartDrawing">
    <cdr:from>
      <cdr:x>0.11787</cdr:x>
      <cdr:y>0.84163</cdr:y>
    </cdr:from>
    <cdr:to>
      <cdr:x>0.49284</cdr:x>
      <cdr:y>0.9248</cdr:y>
    </cdr:to>
    <cdr:sp macro="" textlink="">
      <cdr:nvSpPr>
        <cdr:cNvPr id="4" name="Tekstvak 3">
          <a:extLst xmlns:a="http://schemas.openxmlformats.org/drawingml/2006/main">
            <a:ext uri="{FF2B5EF4-FFF2-40B4-BE49-F238E27FC236}">
              <a16:creationId xmlns:a16="http://schemas.microsoft.com/office/drawing/2014/main" id="{7371B0DF-88DF-4F5D-A990-9CE38A25936F}"/>
            </a:ext>
          </a:extLst>
        </cdr:cNvPr>
        <cdr:cNvSpPr txBox="1"/>
      </cdr:nvSpPr>
      <cdr:spPr>
        <a:xfrm xmlns:a="http://schemas.openxmlformats.org/drawingml/2006/main">
          <a:off x="852016" y="6059765"/>
          <a:ext cx="2710499" cy="5988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000" b="1" u="sng">
              <a:solidFill>
                <a:srgbClr val="C00000"/>
              </a:solidFill>
              <a:effectLst/>
              <a:latin typeface="Verdana Pro" panose="020B0604030504040204" pitchFamily="34" charset="0"/>
              <a:ea typeface="+mn-ea"/>
              <a:cs typeface="+mn-cs"/>
            </a:rPr>
            <a:t>Growth:</a:t>
          </a:r>
          <a:r>
            <a:rPr lang="en-US" sz="1000" b="1" baseline="0">
              <a:solidFill>
                <a:srgbClr val="C00000"/>
              </a:solidFill>
              <a:effectLst/>
              <a:latin typeface="Verdana Pro" panose="020B0604030504040204" pitchFamily="34" charset="0"/>
              <a:ea typeface="+mn-ea"/>
              <a:cs typeface="+mn-cs"/>
            </a:rPr>
            <a:t>  Lower is better</a:t>
          </a:r>
          <a:br>
            <a:rPr lang="en-US" sz="1000" b="1" baseline="0">
              <a:solidFill>
                <a:srgbClr val="C00000"/>
              </a:solidFill>
              <a:effectLst/>
              <a:latin typeface="Verdana Pro" panose="020B0604030504040204" pitchFamily="34" charset="0"/>
              <a:ea typeface="+mn-ea"/>
              <a:cs typeface="+mn-cs"/>
            </a:rPr>
          </a:br>
          <a:r>
            <a:rPr lang="en-US" sz="1000" b="1" baseline="0">
              <a:solidFill>
                <a:srgbClr val="C00000"/>
              </a:solidFill>
              <a:effectLst/>
              <a:latin typeface="Verdana Pro" panose="020B0604030504040204" pitchFamily="34" charset="0"/>
              <a:ea typeface="+mn-ea"/>
              <a:cs typeface="+mn-cs"/>
            </a:rPr>
            <a:t>We want to go to 0% (no growth)</a:t>
          </a:r>
          <a:endParaRPr lang="en-NL" sz="1000" b="1">
            <a:solidFill>
              <a:srgbClr val="C00000"/>
            </a:solidFill>
            <a:effectLst/>
            <a:latin typeface="Verdana Pro" panose="020B0604030504040204" pitchFamily="34" charset="0"/>
          </a:endParaRPr>
        </a:p>
        <a:p xmlns:a="http://schemas.openxmlformats.org/drawingml/2006/main">
          <a:endParaRPr lang="LID4096" sz="1100"/>
        </a:p>
      </cdr:txBody>
    </cdr:sp>
  </cdr:relSizeAnchor>
  <cdr:relSizeAnchor xmlns:cdr="http://schemas.openxmlformats.org/drawingml/2006/chartDrawing">
    <cdr:from>
      <cdr:x>0</cdr:x>
      <cdr:y>0</cdr:y>
    </cdr:from>
    <cdr:to>
      <cdr:x>0.35553</cdr:x>
      <cdr:y>0.05844</cdr:y>
    </cdr:to>
    <cdr:sp macro="" textlink="">
      <cdr:nvSpPr>
        <cdr:cNvPr id="6"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1s</a:t>
          </a:r>
          <a:r>
            <a:rPr lang="en-US" sz="1100" b="1">
              <a:effectLst/>
              <a:latin typeface="+mn-lt"/>
              <a:ea typeface="+mn-ea"/>
              <a:cs typeface="+mn-cs"/>
            </a:rPr>
            <a:t>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60.xml><?xml version="1.0" encoding="utf-8"?>
<c:userShapes xmlns:c="http://schemas.openxmlformats.org/drawingml/2006/chart">
  <cdr:relSizeAnchor xmlns:cdr="http://schemas.openxmlformats.org/drawingml/2006/chartDrawing">
    <cdr:from>
      <cdr:x>0.63054</cdr:x>
      <cdr:y>0.178</cdr:y>
    </cdr:from>
    <cdr:to>
      <cdr:x>0.75744</cdr:x>
      <cdr:y>0.37</cdr:y>
    </cdr:to>
    <cdr:sp macro="" textlink="">
      <cdr:nvSpPr>
        <cdr:cNvPr id="2" name="Tekstvak 1">
          <a:extLst xmlns:a="http://schemas.openxmlformats.org/drawingml/2006/main">
            <a:ext uri="{FF2B5EF4-FFF2-40B4-BE49-F238E27FC236}">
              <a16:creationId xmlns:a16="http://schemas.microsoft.com/office/drawing/2014/main" id="{BD2119B5-6DE3-40F8-975A-496A1F17AB35}"/>
            </a:ext>
          </a:extLst>
        </cdr:cNvPr>
        <cdr:cNvSpPr txBox="1"/>
      </cdr:nvSpPr>
      <cdr:spPr>
        <a:xfrm xmlns:a="http://schemas.openxmlformats.org/drawingml/2006/main">
          <a:off x="4543425" y="8477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0.34401</cdr:x>
      <cdr:y>0.13028</cdr:y>
    </cdr:from>
    <cdr:to>
      <cdr:x>0.91303</cdr:x>
      <cdr:y>0.26786</cdr:y>
    </cdr:to>
    <cdr:sp macro="" textlink="">
      <cdr:nvSpPr>
        <cdr:cNvPr id="3" name="Tekstvak 2">
          <a:extLst xmlns:a="http://schemas.openxmlformats.org/drawingml/2006/main">
            <a:ext uri="{FF2B5EF4-FFF2-40B4-BE49-F238E27FC236}">
              <a16:creationId xmlns:a16="http://schemas.microsoft.com/office/drawing/2014/main" id="{B8FB9B65-5655-41BD-9366-704DD66A070F}"/>
            </a:ext>
          </a:extLst>
        </cdr:cNvPr>
        <cdr:cNvSpPr txBox="1"/>
      </cdr:nvSpPr>
      <cdr:spPr>
        <a:xfrm xmlns:a="http://schemas.openxmlformats.org/drawingml/2006/main">
          <a:off x="2476854" y="937994"/>
          <a:ext cx="4096944" cy="9905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nl-NL" sz="1000" b="1" u="none">
              <a:solidFill>
                <a:schemeClr val="accent1"/>
              </a:solidFill>
              <a:latin typeface="Verdana Pro" panose="020B0604030504040204" pitchFamily="34" charset="0"/>
            </a:rPr>
            <a:t>         </a:t>
          </a:r>
          <a:r>
            <a:rPr lang="nl-NL" sz="1000" b="1" u="sng" baseline="0">
              <a:solidFill>
                <a:schemeClr val="accent1"/>
              </a:solidFill>
              <a:latin typeface="Verdana Pro" panose="020B0604030504040204" pitchFamily="34" charset="0"/>
            </a:rPr>
            <a:t>change in the growth:</a:t>
          </a:r>
          <a:br>
            <a:rPr lang="nl-NL" sz="1000" b="1" baseline="0">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Higher than   1 ---&gt;   Exponential phase (growing</a:t>
          </a:r>
          <a:r>
            <a:rPr lang="nl-NL" sz="1000" b="1" baseline="0">
              <a:solidFill>
                <a:schemeClr val="accent1"/>
              </a:solidFill>
              <a:latin typeface="Verdana Pro" panose="020B0604030504040204" pitchFamily="34" charset="0"/>
            </a:rPr>
            <a:t> fast)</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                       1 ---&gt;   Inflection point (halfway there)</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Lower than    1 ---&gt;   Growth</a:t>
          </a:r>
          <a:r>
            <a:rPr lang="nl-NL" sz="1000" b="1" baseline="0">
              <a:solidFill>
                <a:schemeClr val="accent1"/>
              </a:solidFill>
              <a:latin typeface="Verdana Pro" panose="020B0604030504040204" pitchFamily="34" charset="0"/>
            </a:rPr>
            <a:t> is </a:t>
          </a:r>
          <a:r>
            <a:rPr lang="nl-NL" sz="1000" b="1">
              <a:solidFill>
                <a:schemeClr val="accent1"/>
              </a:solidFill>
              <a:latin typeface="Verdana Pro" panose="020B0604030504040204" pitchFamily="34" charset="0"/>
            </a:rPr>
            <a:t>slowing</a:t>
          </a:r>
          <a:r>
            <a:rPr lang="nl-NL" sz="1000" b="1" baseline="0">
              <a:solidFill>
                <a:schemeClr val="accent1"/>
              </a:solidFill>
              <a:latin typeface="Verdana Pro" panose="020B0604030504040204" pitchFamily="34" charset="0"/>
            </a:rPr>
            <a:t> down</a:t>
          </a:r>
          <a:endParaRPr lang="LID4096" sz="1000" b="1">
            <a:solidFill>
              <a:schemeClr val="accent1"/>
            </a:solidFill>
            <a:latin typeface="Verdana Pro" panose="020B0604030504040204" pitchFamily="34" charset="0"/>
          </a:endParaRPr>
        </a:p>
      </cdr:txBody>
    </cdr:sp>
  </cdr:relSizeAnchor>
  <cdr:relSizeAnchor xmlns:cdr="http://schemas.openxmlformats.org/drawingml/2006/chartDrawing">
    <cdr:from>
      <cdr:x>0.12823</cdr:x>
      <cdr:y>0.85817</cdr:y>
    </cdr:from>
    <cdr:to>
      <cdr:x>0.5032</cdr:x>
      <cdr:y>0.94134</cdr:y>
    </cdr:to>
    <cdr:sp macro="" textlink="">
      <cdr:nvSpPr>
        <cdr:cNvPr id="4" name="Tekstvak 3">
          <a:extLst xmlns:a="http://schemas.openxmlformats.org/drawingml/2006/main">
            <a:ext uri="{FF2B5EF4-FFF2-40B4-BE49-F238E27FC236}">
              <a16:creationId xmlns:a16="http://schemas.microsoft.com/office/drawing/2014/main" id="{7371B0DF-88DF-4F5D-A990-9CE38A25936F}"/>
            </a:ext>
          </a:extLst>
        </cdr:cNvPr>
        <cdr:cNvSpPr txBox="1"/>
      </cdr:nvSpPr>
      <cdr:spPr>
        <a:xfrm xmlns:a="http://schemas.openxmlformats.org/drawingml/2006/main">
          <a:off x="923238" y="6178827"/>
          <a:ext cx="2699784" cy="5988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000" b="1" u="sng">
              <a:solidFill>
                <a:srgbClr val="C00000"/>
              </a:solidFill>
              <a:effectLst/>
              <a:latin typeface="Verdana Pro" panose="020B0604030504040204" pitchFamily="34" charset="0"/>
              <a:ea typeface="+mn-ea"/>
              <a:cs typeface="+mn-cs"/>
            </a:rPr>
            <a:t>Growth:</a:t>
          </a:r>
          <a:r>
            <a:rPr lang="en-US" sz="1000" b="1" baseline="0">
              <a:solidFill>
                <a:srgbClr val="C00000"/>
              </a:solidFill>
              <a:effectLst/>
              <a:latin typeface="Verdana Pro" panose="020B0604030504040204" pitchFamily="34" charset="0"/>
              <a:ea typeface="+mn-ea"/>
              <a:cs typeface="+mn-cs"/>
            </a:rPr>
            <a:t>  Lower is better</a:t>
          </a:r>
          <a:br>
            <a:rPr lang="en-US" sz="1000" b="1" baseline="0">
              <a:solidFill>
                <a:srgbClr val="C00000"/>
              </a:solidFill>
              <a:effectLst/>
              <a:latin typeface="Verdana Pro" panose="020B0604030504040204" pitchFamily="34" charset="0"/>
              <a:ea typeface="+mn-ea"/>
              <a:cs typeface="+mn-cs"/>
            </a:rPr>
          </a:br>
          <a:r>
            <a:rPr lang="en-US" sz="1000" b="1" baseline="0">
              <a:solidFill>
                <a:srgbClr val="C00000"/>
              </a:solidFill>
              <a:effectLst/>
              <a:latin typeface="Verdana Pro" panose="020B0604030504040204" pitchFamily="34" charset="0"/>
              <a:ea typeface="+mn-ea"/>
              <a:cs typeface="+mn-cs"/>
            </a:rPr>
            <a:t>We want to go to 0% (no growth)</a:t>
          </a:r>
          <a:endParaRPr lang="en-NL" sz="1000" b="1">
            <a:solidFill>
              <a:srgbClr val="C00000"/>
            </a:solidFill>
            <a:effectLst/>
            <a:latin typeface="Verdana Pro" panose="020B0604030504040204" pitchFamily="34" charset="0"/>
          </a:endParaRPr>
        </a:p>
        <a:p xmlns:a="http://schemas.openxmlformats.org/drawingml/2006/main">
          <a:endParaRPr lang="LID4096" sz="1100"/>
        </a:p>
      </cdr:txBody>
    </cdr:sp>
  </cdr:relSizeAnchor>
  <cdr:relSizeAnchor xmlns:cdr="http://schemas.openxmlformats.org/drawingml/2006/chartDrawing">
    <cdr:from>
      <cdr:x>0</cdr:x>
      <cdr:y>0</cdr:y>
    </cdr:from>
    <cdr:to>
      <cdr:x>0.35553</cdr:x>
      <cdr:y>0.05844</cdr:y>
    </cdr:to>
    <cdr:sp macro="" textlink="">
      <cdr:nvSpPr>
        <cdr:cNvPr id="6"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1s</a:t>
          </a:r>
          <a:r>
            <a:rPr lang="en-US" sz="1100" b="1">
              <a:effectLst/>
              <a:latin typeface="+mn-lt"/>
              <a:ea typeface="+mn-ea"/>
              <a:cs typeface="+mn-cs"/>
            </a:rPr>
            <a:t>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61.xml><?xml version="1.0" encoding="utf-8"?>
<c:userShapes xmlns:c="http://schemas.openxmlformats.org/drawingml/2006/chart">
  <cdr:relSizeAnchor xmlns:cdr="http://schemas.openxmlformats.org/drawingml/2006/chartDrawing">
    <cdr:from>
      <cdr:x>0.63054</cdr:x>
      <cdr:y>0.178</cdr:y>
    </cdr:from>
    <cdr:to>
      <cdr:x>0.75744</cdr:x>
      <cdr:y>0.37</cdr:y>
    </cdr:to>
    <cdr:sp macro="" textlink="">
      <cdr:nvSpPr>
        <cdr:cNvPr id="2" name="Tekstvak 1">
          <a:extLst xmlns:a="http://schemas.openxmlformats.org/drawingml/2006/main">
            <a:ext uri="{FF2B5EF4-FFF2-40B4-BE49-F238E27FC236}">
              <a16:creationId xmlns:a16="http://schemas.microsoft.com/office/drawing/2014/main" id="{BD2119B5-6DE3-40F8-975A-496A1F17AB35}"/>
            </a:ext>
          </a:extLst>
        </cdr:cNvPr>
        <cdr:cNvSpPr txBox="1"/>
      </cdr:nvSpPr>
      <cdr:spPr>
        <a:xfrm xmlns:a="http://schemas.openxmlformats.org/drawingml/2006/main">
          <a:off x="4543425" y="8477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0.34401</cdr:x>
      <cdr:y>0.13028</cdr:y>
    </cdr:from>
    <cdr:to>
      <cdr:x>0.91303</cdr:x>
      <cdr:y>0.26786</cdr:y>
    </cdr:to>
    <cdr:sp macro="" textlink="">
      <cdr:nvSpPr>
        <cdr:cNvPr id="3" name="Tekstvak 2">
          <a:extLst xmlns:a="http://schemas.openxmlformats.org/drawingml/2006/main">
            <a:ext uri="{FF2B5EF4-FFF2-40B4-BE49-F238E27FC236}">
              <a16:creationId xmlns:a16="http://schemas.microsoft.com/office/drawing/2014/main" id="{B8FB9B65-5655-41BD-9366-704DD66A070F}"/>
            </a:ext>
          </a:extLst>
        </cdr:cNvPr>
        <cdr:cNvSpPr txBox="1"/>
      </cdr:nvSpPr>
      <cdr:spPr>
        <a:xfrm xmlns:a="http://schemas.openxmlformats.org/drawingml/2006/main">
          <a:off x="2476854" y="937994"/>
          <a:ext cx="4096944" cy="9905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nl-NL" sz="1000" b="1" u="none">
              <a:solidFill>
                <a:schemeClr val="accent1"/>
              </a:solidFill>
              <a:latin typeface="Verdana Pro" panose="020B0604030504040204" pitchFamily="34" charset="0"/>
            </a:rPr>
            <a:t>         </a:t>
          </a:r>
          <a:r>
            <a:rPr lang="nl-NL" sz="1000" b="1" u="sng" baseline="0">
              <a:solidFill>
                <a:schemeClr val="accent1"/>
              </a:solidFill>
              <a:latin typeface="Verdana Pro" panose="020B0604030504040204" pitchFamily="34" charset="0"/>
            </a:rPr>
            <a:t>change in the growth:</a:t>
          </a:r>
          <a:br>
            <a:rPr lang="nl-NL" sz="1000" b="1" baseline="0">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Higher than   1 ---&gt;   Exponential phase (growing</a:t>
          </a:r>
          <a:r>
            <a:rPr lang="nl-NL" sz="1000" b="1" baseline="0">
              <a:solidFill>
                <a:schemeClr val="accent1"/>
              </a:solidFill>
              <a:latin typeface="Verdana Pro" panose="020B0604030504040204" pitchFamily="34" charset="0"/>
            </a:rPr>
            <a:t> fast)</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                       1 ---&gt;   Inflection point (halfway there)</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Lower than    1 ---&gt;   Growth</a:t>
          </a:r>
          <a:r>
            <a:rPr lang="nl-NL" sz="1000" b="1" baseline="0">
              <a:solidFill>
                <a:schemeClr val="accent1"/>
              </a:solidFill>
              <a:latin typeface="Verdana Pro" panose="020B0604030504040204" pitchFamily="34" charset="0"/>
            </a:rPr>
            <a:t> is </a:t>
          </a:r>
          <a:r>
            <a:rPr lang="nl-NL" sz="1000" b="1">
              <a:solidFill>
                <a:schemeClr val="accent1"/>
              </a:solidFill>
              <a:latin typeface="Verdana Pro" panose="020B0604030504040204" pitchFamily="34" charset="0"/>
            </a:rPr>
            <a:t>slowing</a:t>
          </a:r>
          <a:r>
            <a:rPr lang="nl-NL" sz="1000" b="1" baseline="0">
              <a:solidFill>
                <a:schemeClr val="accent1"/>
              </a:solidFill>
              <a:latin typeface="Verdana Pro" panose="020B0604030504040204" pitchFamily="34" charset="0"/>
            </a:rPr>
            <a:t> down</a:t>
          </a:r>
          <a:endParaRPr lang="LID4096" sz="1000" b="1">
            <a:solidFill>
              <a:schemeClr val="accent1"/>
            </a:solidFill>
            <a:latin typeface="Verdana Pro" panose="020B0604030504040204" pitchFamily="34" charset="0"/>
          </a:endParaRPr>
        </a:p>
      </cdr:txBody>
    </cdr:sp>
  </cdr:relSizeAnchor>
  <cdr:relSizeAnchor xmlns:cdr="http://schemas.openxmlformats.org/drawingml/2006/chartDrawing">
    <cdr:from>
      <cdr:x>0.15138</cdr:x>
      <cdr:y>0.84659</cdr:y>
    </cdr:from>
    <cdr:to>
      <cdr:x>0.52635</cdr:x>
      <cdr:y>0.92976</cdr:y>
    </cdr:to>
    <cdr:sp macro="" textlink="">
      <cdr:nvSpPr>
        <cdr:cNvPr id="4" name="Tekstvak 3">
          <a:extLst xmlns:a="http://schemas.openxmlformats.org/drawingml/2006/main">
            <a:ext uri="{FF2B5EF4-FFF2-40B4-BE49-F238E27FC236}">
              <a16:creationId xmlns:a16="http://schemas.microsoft.com/office/drawing/2014/main" id="{7371B0DF-88DF-4F5D-A990-9CE38A25936F}"/>
            </a:ext>
          </a:extLst>
        </cdr:cNvPr>
        <cdr:cNvSpPr txBox="1"/>
      </cdr:nvSpPr>
      <cdr:spPr>
        <a:xfrm xmlns:a="http://schemas.openxmlformats.org/drawingml/2006/main">
          <a:off x="1089925" y="6095483"/>
          <a:ext cx="2699784" cy="59882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000" b="1" u="sng">
              <a:solidFill>
                <a:srgbClr val="C00000"/>
              </a:solidFill>
              <a:effectLst/>
              <a:latin typeface="Verdana Pro" panose="020B0604030504040204" pitchFamily="34" charset="0"/>
              <a:ea typeface="+mn-ea"/>
              <a:cs typeface="+mn-cs"/>
            </a:rPr>
            <a:t>Growth:</a:t>
          </a:r>
          <a:r>
            <a:rPr lang="en-US" sz="1000" b="1" baseline="0">
              <a:solidFill>
                <a:srgbClr val="C00000"/>
              </a:solidFill>
              <a:effectLst/>
              <a:latin typeface="Verdana Pro" panose="020B0604030504040204" pitchFamily="34" charset="0"/>
              <a:ea typeface="+mn-ea"/>
              <a:cs typeface="+mn-cs"/>
            </a:rPr>
            <a:t>  Lower is better</a:t>
          </a:r>
          <a:br>
            <a:rPr lang="en-US" sz="1000" b="1" baseline="0">
              <a:solidFill>
                <a:srgbClr val="C00000"/>
              </a:solidFill>
              <a:effectLst/>
              <a:latin typeface="Verdana Pro" panose="020B0604030504040204" pitchFamily="34" charset="0"/>
              <a:ea typeface="+mn-ea"/>
              <a:cs typeface="+mn-cs"/>
            </a:rPr>
          </a:br>
          <a:r>
            <a:rPr lang="en-US" sz="1000" b="1" baseline="0">
              <a:solidFill>
                <a:srgbClr val="C00000"/>
              </a:solidFill>
              <a:effectLst/>
              <a:latin typeface="Verdana Pro" panose="020B0604030504040204" pitchFamily="34" charset="0"/>
              <a:ea typeface="+mn-ea"/>
              <a:cs typeface="+mn-cs"/>
            </a:rPr>
            <a:t>We want to go to 0% (no growth)</a:t>
          </a:r>
          <a:endParaRPr lang="en-NL" sz="1000" b="1">
            <a:solidFill>
              <a:srgbClr val="C00000"/>
            </a:solidFill>
            <a:effectLst/>
            <a:latin typeface="Verdana Pro" panose="020B0604030504040204" pitchFamily="34" charset="0"/>
          </a:endParaRPr>
        </a:p>
        <a:p xmlns:a="http://schemas.openxmlformats.org/drawingml/2006/main">
          <a:endParaRPr lang="LID4096" sz="1100"/>
        </a:p>
      </cdr:txBody>
    </cdr:sp>
  </cdr:relSizeAnchor>
  <cdr:relSizeAnchor xmlns:cdr="http://schemas.openxmlformats.org/drawingml/2006/chartDrawing">
    <cdr:from>
      <cdr:x>0</cdr:x>
      <cdr:y>0</cdr:y>
    </cdr:from>
    <cdr:to>
      <cdr:x>0.35553</cdr:x>
      <cdr:y>0.05844</cdr:y>
    </cdr:to>
    <cdr:sp macro="" textlink="">
      <cdr:nvSpPr>
        <cdr:cNvPr id="6"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1s</a:t>
          </a:r>
          <a:r>
            <a:rPr lang="en-US" sz="1100" b="1">
              <a:effectLst/>
              <a:latin typeface="+mn-lt"/>
              <a:ea typeface="+mn-ea"/>
              <a:cs typeface="+mn-cs"/>
            </a:rPr>
            <a:t>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62.xml><?xml version="1.0" encoding="utf-8"?>
<c:userShapes xmlns:c="http://schemas.openxmlformats.org/drawingml/2006/chart">
  <cdr:relSizeAnchor xmlns:cdr="http://schemas.openxmlformats.org/drawingml/2006/chartDrawing">
    <cdr:from>
      <cdr:x>0</cdr:x>
      <cdr:y>0</cdr:y>
    </cdr:from>
    <cdr:to>
      <cdr:x>0.48566</cdr:x>
      <cdr:y>0.04735</cdr:y>
    </cdr:to>
    <cdr:sp macro="" textlink="">
      <cdr:nvSpPr>
        <cdr:cNvPr id="3" name="Tekstvak 1">
          <a:extLst xmlns:a="http://schemas.openxmlformats.org/drawingml/2006/main">
            <a:ext uri="{FF2B5EF4-FFF2-40B4-BE49-F238E27FC236}">
              <a16:creationId xmlns:a16="http://schemas.microsoft.com/office/drawing/2014/main" id="{0AAF9AA3-868B-4497-BDF0-1C5B74DAA80F}"/>
            </a:ext>
          </a:extLst>
        </cdr:cNvPr>
        <cdr:cNvSpPr txBox="1"/>
      </cdr:nvSpPr>
      <cdr:spPr>
        <a:xfrm xmlns:a="http://schemas.openxmlformats.org/drawingml/2006/main">
          <a:off x="0" y="0"/>
          <a:ext cx="3502478" cy="34092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900" b="1">
              <a:effectLst/>
              <a:latin typeface="+mn-lt"/>
              <a:ea typeface="+mn-ea"/>
              <a:cs typeface="+mn-cs"/>
            </a:rPr>
            <a:t>Source: RIVM,</a:t>
          </a:r>
          <a:r>
            <a:rPr lang="en-US" sz="900" b="1" baseline="0">
              <a:effectLst/>
              <a:latin typeface="+mn-lt"/>
              <a:ea typeface="+mn-ea"/>
              <a:cs typeface="+mn-cs"/>
            </a:rPr>
            <a:t> September 6</a:t>
          </a:r>
          <a:r>
            <a:rPr lang="en-US" sz="900" b="1">
              <a:effectLst/>
              <a:latin typeface="+mn-lt"/>
              <a:ea typeface="+mn-ea"/>
              <a:cs typeface="+mn-cs"/>
            </a:rPr>
            <a:t>, 12:15 GMT. Daily number at 2.15pm local time.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800" b="1">
              <a:effectLst/>
              <a:latin typeface="+mn-lt"/>
              <a:ea typeface="+mn-ea"/>
              <a:cs typeface="+mn-cs"/>
            </a:rPr>
            <a:t>graphic:</a:t>
          </a:r>
          <a:r>
            <a:rPr lang="en-US" sz="800" b="1" baseline="0">
              <a:effectLst/>
              <a:latin typeface="+mn-lt"/>
              <a:ea typeface="+mn-ea"/>
              <a:cs typeface="+mn-cs"/>
            </a:rPr>
            <a:t> twitter.com/yorickb</a:t>
          </a:r>
          <a:endParaRPr lang="en-NL" sz="800">
            <a:effectLst/>
          </a:endParaRPr>
        </a:p>
      </cdr:txBody>
    </cdr:sp>
  </cdr:relSizeAnchor>
</c:userShapes>
</file>

<file path=xl/drawings/drawing63.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1s</a:t>
          </a:r>
          <a:r>
            <a:rPr lang="en-US" sz="1100" b="1">
              <a:effectLst/>
              <a:latin typeface="+mn-lt"/>
              <a:ea typeface="+mn-ea"/>
              <a:cs typeface="+mn-cs"/>
            </a:rPr>
            <a:t>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64.xml><?xml version="1.0" encoding="utf-8"?>
<c:userShapes xmlns:c="http://schemas.openxmlformats.org/drawingml/2006/chart">
  <cdr:relSizeAnchor xmlns:cdr="http://schemas.openxmlformats.org/drawingml/2006/chartDrawing">
    <cdr:from>
      <cdr:x>0</cdr:x>
      <cdr:y>0</cdr:y>
    </cdr:from>
    <cdr:to>
      <cdr:x>0.35549</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8th</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65.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5</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66.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 6,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67.xml><?xml version="1.0" encoding="utf-8"?>
<c:userShapes xmlns:c="http://schemas.openxmlformats.org/drawingml/2006/chart">
  <cdr:relSizeAnchor xmlns:cdr="http://schemas.openxmlformats.org/drawingml/2006/chartDrawing">
    <cdr:from>
      <cdr:x>0</cdr:x>
      <cdr:y>0</cdr:y>
    </cdr:from>
    <cdr:to>
      <cdr:x>0.35436</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 6,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68.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6</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69.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4</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70.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6</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71.xml><?xml version="1.0" encoding="utf-8"?>
<c:userShapes xmlns:c="http://schemas.openxmlformats.org/drawingml/2006/chart">
  <cdr:relSizeAnchor xmlns:cdr="http://schemas.openxmlformats.org/drawingml/2006/chartDrawing">
    <cdr:from>
      <cdr:x>0</cdr:x>
      <cdr:y>0</cdr:y>
    </cdr:from>
    <cdr:to>
      <cdr:x>0.28564</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 5,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72.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3" name="Tekstvak 1">
          <a:extLst xmlns:a="http://schemas.openxmlformats.org/drawingml/2006/main">
            <a:ext uri="{FF2B5EF4-FFF2-40B4-BE49-F238E27FC236}">
              <a16:creationId xmlns:a16="http://schemas.microsoft.com/office/drawing/2014/main" id="{67F50E90-5A63-446B-9AE0-E818ADBDC3F1}"/>
            </a:ext>
          </a:extLst>
        </cdr:cNvPr>
        <cdr:cNvSpPr txBox="1"/>
      </cdr:nvSpPr>
      <cdr:spPr>
        <a:xfrm xmlns:a="http://schemas.openxmlformats.org/drawingml/2006/main">
          <a:off x="0" y="0"/>
          <a:ext cx="255981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Bron: RIVM, 6 september, 14:15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baseline="0">
              <a:effectLst/>
              <a:latin typeface="+mn-lt"/>
              <a:ea typeface="+mn-ea"/>
              <a:cs typeface="+mn-cs"/>
            </a:rPr>
            <a:t>twitter.com/yorickb</a:t>
          </a:r>
          <a:endParaRPr lang="en-NL">
            <a:effectLst/>
          </a:endParaRPr>
        </a:p>
      </cdr:txBody>
    </cdr:sp>
  </cdr:relSizeAnchor>
</c:userShapes>
</file>

<file path=xl/drawings/drawing73.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Bron: RIVM, 6 september, 14:15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baseline="0">
              <a:effectLst/>
              <a:latin typeface="+mn-lt"/>
              <a:ea typeface="+mn-ea"/>
              <a:cs typeface="+mn-cs"/>
            </a:rPr>
            <a:t>twitter.com/yorickb</a:t>
          </a:r>
          <a:endParaRPr lang="en-NL">
            <a:effectLst/>
          </a:endParaRPr>
        </a:p>
      </cdr:txBody>
    </cdr:sp>
  </cdr:relSizeAnchor>
</c:userShapes>
</file>

<file path=xl/drawings/drawing74.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3" name="Tekstvak 1">
          <a:extLst xmlns:a="http://schemas.openxmlformats.org/drawingml/2006/main">
            <a:ext uri="{FF2B5EF4-FFF2-40B4-BE49-F238E27FC236}">
              <a16:creationId xmlns:a16="http://schemas.microsoft.com/office/drawing/2014/main" id="{B4ED2AA5-3D83-400F-A526-2C8F58A18575}"/>
            </a:ext>
          </a:extLst>
        </cdr:cNvPr>
        <cdr:cNvSpPr txBox="1"/>
      </cdr:nvSpPr>
      <cdr:spPr>
        <a:xfrm xmlns:a="http://schemas.openxmlformats.org/drawingml/2006/main">
          <a:off x="0" y="0"/>
          <a:ext cx="255981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Bron: RIVM, 6 september, 14:15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baseline="0">
              <a:effectLst/>
              <a:latin typeface="+mn-lt"/>
              <a:ea typeface="+mn-ea"/>
              <a:cs typeface="+mn-cs"/>
            </a:rPr>
            <a:t>twitter.com/yorickb</a:t>
          </a:r>
          <a:endParaRPr lang="en-NL">
            <a:effectLst/>
          </a:endParaRPr>
        </a:p>
      </cdr:txBody>
    </cdr:sp>
  </cdr:relSizeAnchor>
</c:userShapes>
</file>

<file path=xl/drawings/drawing75.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3" name="Tekstvak 1">
          <a:extLst xmlns:a="http://schemas.openxmlformats.org/drawingml/2006/main">
            <a:ext uri="{FF2B5EF4-FFF2-40B4-BE49-F238E27FC236}">
              <a16:creationId xmlns:a16="http://schemas.microsoft.com/office/drawing/2014/main" id="{B4ED2AA5-3D83-400F-A526-2C8F58A18575}"/>
            </a:ext>
          </a:extLst>
        </cdr:cNvPr>
        <cdr:cNvSpPr txBox="1"/>
      </cdr:nvSpPr>
      <cdr:spPr>
        <a:xfrm xmlns:a="http://schemas.openxmlformats.org/drawingml/2006/main">
          <a:off x="0" y="0"/>
          <a:ext cx="255981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Bron: RIVM, 6 september, 14:15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baseline="0">
              <a:effectLst/>
              <a:latin typeface="+mn-lt"/>
              <a:ea typeface="+mn-ea"/>
              <a:cs typeface="+mn-cs"/>
            </a:rPr>
            <a:t>twitter.com/yorickb</a:t>
          </a:r>
          <a:endParaRPr lang="en-NL">
            <a:effectLst/>
          </a:endParaRPr>
        </a:p>
      </cdr:txBody>
    </cdr:sp>
  </cdr:relSizeAnchor>
</c:userShapes>
</file>

<file path=xl/drawings/drawing76.xml><?xml version="1.0" encoding="utf-8"?>
<c:userShapes xmlns:c="http://schemas.openxmlformats.org/drawingml/2006/chart">
  <cdr:relSizeAnchor xmlns:cdr="http://schemas.openxmlformats.org/drawingml/2006/chartDrawing">
    <cdr:from>
      <cdr:x>0</cdr:x>
      <cdr:y>0</cdr:y>
    </cdr:from>
    <cdr:to>
      <cdr:x>0.35553</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a:t>
          </a:r>
          <a:r>
            <a:rPr lang="en-US" sz="1100" b="1" baseline="0">
              <a:effectLst/>
              <a:latin typeface="+mn-lt"/>
              <a:ea typeface="+mn-ea"/>
              <a:cs typeface="+mn-cs"/>
            </a:rPr>
            <a:t> 6</a:t>
          </a:r>
          <a:r>
            <a:rPr lang="en-US" sz="1100" b="1">
              <a:effectLst/>
              <a:latin typeface="+mn-lt"/>
              <a:ea typeface="+mn-ea"/>
              <a:cs typeface="+mn-cs"/>
            </a:rPr>
            <a:t>,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77.xml><?xml version="1.0" encoding="utf-8"?>
<c:userShapes xmlns:c="http://schemas.openxmlformats.org/drawingml/2006/chart">
  <cdr:relSizeAnchor xmlns:cdr="http://schemas.openxmlformats.org/drawingml/2006/chartDrawing">
    <cdr:from>
      <cdr:x>0</cdr:x>
      <cdr:y>0</cdr:y>
    </cdr:from>
    <cdr:to>
      <cdr:x>0.28564</cdr:x>
      <cdr:y>0.05844</cdr:y>
    </cdr:to>
    <cdr:sp macro="" textlink="">
      <cdr:nvSpPr>
        <cdr:cNvPr id="4" name="Tekstvak 1">
          <a:extLst xmlns:a="http://schemas.openxmlformats.org/drawingml/2006/main">
            <a:ext uri="{FF2B5EF4-FFF2-40B4-BE49-F238E27FC236}">
              <a16:creationId xmlns:a16="http://schemas.microsoft.com/office/drawing/2014/main" id="{FEBA3488-9472-4EF0-BF4E-2D52F501308F}"/>
            </a:ext>
          </a:extLst>
        </cdr:cNvPr>
        <cdr:cNvSpPr txBox="1"/>
      </cdr:nvSpPr>
      <cdr:spPr>
        <a:xfrm xmlns:a="http://schemas.openxmlformats.org/drawingml/2006/main">
          <a:off x="0" y="0"/>
          <a:ext cx="2559846" cy="42076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September 6, 12:15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78.xml><?xml version="1.0" encoding="utf-8"?>
<xdr:wsDr xmlns:xdr="http://schemas.openxmlformats.org/drawingml/2006/spreadsheetDrawing" xmlns:a="http://schemas.openxmlformats.org/drawingml/2006/main">
  <xdr:oneCellAnchor>
    <xdr:from>
      <xdr:col>17</xdr:col>
      <xdr:colOff>352425</xdr:colOff>
      <xdr:row>46</xdr:row>
      <xdr:rowOff>114300</xdr:rowOff>
    </xdr:from>
    <xdr:ext cx="184731" cy="248209"/>
    <xdr:sp macro="" textlink="">
      <xdr:nvSpPr>
        <xdr:cNvPr id="3" name="Tekstvak 2">
          <a:extLst>
            <a:ext uri="{FF2B5EF4-FFF2-40B4-BE49-F238E27FC236}">
              <a16:creationId xmlns:a16="http://schemas.microsoft.com/office/drawing/2014/main" id="{FE4FD216-B114-4C95-ABFD-3422A8D3F741}"/>
            </a:ext>
          </a:extLst>
        </xdr:cNvPr>
        <xdr:cNvSpPr txBox="1"/>
      </xdr:nvSpPr>
      <xdr:spPr>
        <a:xfrm>
          <a:off x="12658725" y="8896350"/>
          <a:ext cx="184731" cy="248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LID4096" sz="1000" b="1">
            <a:solidFill>
              <a:schemeClr val="bg1">
                <a:lumMod val="50000"/>
              </a:schemeClr>
            </a:solidFill>
            <a:latin typeface="Verdana Pro" panose="020B0604030504040204" pitchFamily="34" charset="0"/>
          </a:endParaRPr>
        </a:p>
      </xdr:txBody>
    </xdr:sp>
    <xdr:clientData/>
  </xdr:oneCellAnchor>
  <xdr:twoCellAnchor editAs="absolute">
    <xdr:from>
      <xdr:col>18</xdr:col>
      <xdr:colOff>486981</xdr:colOff>
      <xdr:row>40</xdr:row>
      <xdr:rowOff>136296</xdr:rowOff>
    </xdr:from>
    <xdr:to>
      <xdr:col>30</xdr:col>
      <xdr:colOff>348196</xdr:colOff>
      <xdr:row>78</xdr:row>
      <xdr:rowOff>97296</xdr:rowOff>
    </xdr:to>
    <xdr:graphicFrame macro="">
      <xdr:nvGraphicFramePr>
        <xdr:cNvPr id="4" name="Grafiek 17">
          <a:extLst>
            <a:ext uri="{FF2B5EF4-FFF2-40B4-BE49-F238E27FC236}">
              <a16:creationId xmlns:a16="http://schemas.microsoft.com/office/drawing/2014/main" id="{D0FA2456-F4F9-47EC-8DD1-1BB2955F2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30</xdr:col>
      <xdr:colOff>4340</xdr:colOff>
      <xdr:row>80</xdr:row>
      <xdr:rowOff>165121</xdr:rowOff>
    </xdr:from>
    <xdr:to>
      <xdr:col>41</xdr:col>
      <xdr:colOff>323208</xdr:colOff>
      <xdr:row>117</xdr:row>
      <xdr:rowOff>168886</xdr:rowOff>
    </xdr:to>
    <xdr:graphicFrame macro="">
      <xdr:nvGraphicFramePr>
        <xdr:cNvPr id="5" name="Grafiek 1">
          <a:extLst>
            <a:ext uri="{FF2B5EF4-FFF2-40B4-BE49-F238E27FC236}">
              <a16:creationId xmlns:a16="http://schemas.microsoft.com/office/drawing/2014/main" id="{25FF6360-BC03-4EED-8EE3-AAE29AA3B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11</xdr:col>
      <xdr:colOff>588509</xdr:colOff>
      <xdr:row>130</xdr:row>
      <xdr:rowOff>147410</xdr:rowOff>
    </xdr:from>
    <xdr:to>
      <xdr:col>22</xdr:col>
      <xdr:colOff>227473</xdr:colOff>
      <xdr:row>168</xdr:row>
      <xdr:rowOff>108410</xdr:rowOff>
    </xdr:to>
    <xdr:graphicFrame macro="">
      <xdr:nvGraphicFramePr>
        <xdr:cNvPr id="6" name="Grafiek 10">
          <a:extLst>
            <a:ext uri="{FF2B5EF4-FFF2-40B4-BE49-F238E27FC236}">
              <a16:creationId xmlns:a16="http://schemas.microsoft.com/office/drawing/2014/main" id="{4FD78783-D11F-46EB-A7D6-BC8FBFB41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31</xdr:col>
      <xdr:colOff>115146</xdr:colOff>
      <xdr:row>3</xdr:row>
      <xdr:rowOff>35830</xdr:rowOff>
    </xdr:from>
    <xdr:to>
      <xdr:col>42</xdr:col>
      <xdr:colOff>427664</xdr:colOff>
      <xdr:row>39</xdr:row>
      <xdr:rowOff>178420</xdr:rowOff>
    </xdr:to>
    <xdr:graphicFrame macro="">
      <xdr:nvGraphicFramePr>
        <xdr:cNvPr id="7" name="Grafiek 6">
          <a:extLst>
            <a:ext uri="{FF2B5EF4-FFF2-40B4-BE49-F238E27FC236}">
              <a16:creationId xmlns:a16="http://schemas.microsoft.com/office/drawing/2014/main" id="{0362B1E1-BD9E-4861-9C32-6AC4A17A4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xdr:col>
      <xdr:colOff>717413</xdr:colOff>
      <xdr:row>131</xdr:row>
      <xdr:rowOff>14355</xdr:rowOff>
    </xdr:from>
    <xdr:to>
      <xdr:col>11</xdr:col>
      <xdr:colOff>242273</xdr:colOff>
      <xdr:row>167</xdr:row>
      <xdr:rowOff>185934</xdr:rowOff>
    </xdr:to>
    <xdr:graphicFrame macro="">
      <xdr:nvGraphicFramePr>
        <xdr:cNvPr id="8" name="Grafiek 7">
          <a:extLst>
            <a:ext uri="{FF2B5EF4-FFF2-40B4-BE49-F238E27FC236}">
              <a16:creationId xmlns:a16="http://schemas.microsoft.com/office/drawing/2014/main" id="{6E212AA8-919B-41EA-AB29-A9A29094A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17</xdr:col>
      <xdr:colOff>170090</xdr:colOff>
      <xdr:row>80</xdr:row>
      <xdr:rowOff>95704</xdr:rowOff>
    </xdr:from>
    <xdr:to>
      <xdr:col>28</xdr:col>
      <xdr:colOff>285305</xdr:colOff>
      <xdr:row>118</xdr:row>
      <xdr:rowOff>56704</xdr:rowOff>
    </xdr:to>
    <xdr:graphicFrame macro="">
      <xdr:nvGraphicFramePr>
        <xdr:cNvPr id="9" name="Grafiek 8">
          <a:extLst>
            <a:ext uri="{FF2B5EF4-FFF2-40B4-BE49-F238E27FC236}">
              <a16:creationId xmlns:a16="http://schemas.microsoft.com/office/drawing/2014/main" id="{B308EBFA-818D-4872-973B-DBB713398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23</xdr:col>
      <xdr:colOff>176893</xdr:colOff>
      <xdr:row>130</xdr:row>
      <xdr:rowOff>188686</xdr:rowOff>
    </xdr:from>
    <xdr:to>
      <xdr:col>34</xdr:col>
      <xdr:colOff>593732</xdr:colOff>
      <xdr:row>168</xdr:row>
      <xdr:rowOff>149686</xdr:rowOff>
    </xdr:to>
    <xdr:graphicFrame macro="">
      <xdr:nvGraphicFramePr>
        <xdr:cNvPr id="10" name="Grafiek 9">
          <a:extLst>
            <a:ext uri="{FF2B5EF4-FFF2-40B4-BE49-F238E27FC236}">
              <a16:creationId xmlns:a16="http://schemas.microsoft.com/office/drawing/2014/main" id="{794F00C3-7BA1-460F-8109-73E0ED8A47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486522</xdr:colOff>
      <xdr:row>2</xdr:row>
      <xdr:rowOff>183964</xdr:rowOff>
    </xdr:from>
    <xdr:to>
      <xdr:col>30</xdr:col>
      <xdr:colOff>334663</xdr:colOff>
      <xdr:row>39</xdr:row>
      <xdr:rowOff>125915</xdr:rowOff>
    </xdr:to>
    <xdr:graphicFrame macro="">
      <xdr:nvGraphicFramePr>
        <xdr:cNvPr id="11" name="Grafiek 10">
          <a:extLst>
            <a:ext uri="{FF2B5EF4-FFF2-40B4-BE49-F238E27FC236}">
              <a16:creationId xmlns:a16="http://schemas.microsoft.com/office/drawing/2014/main" id="{058E5DE3-16B8-44CD-A220-D79457C8E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31</xdr:col>
      <xdr:colOff>95250</xdr:colOff>
      <xdr:row>40</xdr:row>
      <xdr:rowOff>79375</xdr:rowOff>
    </xdr:from>
    <xdr:to>
      <xdr:col>42</xdr:col>
      <xdr:colOff>407768</xdr:colOff>
      <xdr:row>77</xdr:row>
      <xdr:rowOff>94965</xdr:rowOff>
    </xdr:to>
    <xdr:graphicFrame macro="">
      <xdr:nvGraphicFramePr>
        <xdr:cNvPr id="12" name="Grafiek 11">
          <a:extLst>
            <a:ext uri="{FF2B5EF4-FFF2-40B4-BE49-F238E27FC236}">
              <a16:creationId xmlns:a16="http://schemas.microsoft.com/office/drawing/2014/main" id="{17912FC9-480A-4659-BC31-12F060C20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79.xml><?xml version="1.0" encoding="utf-8"?>
<c:userShapes xmlns:c="http://schemas.openxmlformats.org/drawingml/2006/chart">
  <cdr:relSizeAnchor xmlns:cdr="http://schemas.openxmlformats.org/drawingml/2006/chartDrawing">
    <cdr:from>
      <cdr:x>0.63054</cdr:x>
      <cdr:y>0.178</cdr:y>
    </cdr:from>
    <cdr:to>
      <cdr:x>0.75744</cdr:x>
      <cdr:y>0.37</cdr:y>
    </cdr:to>
    <cdr:sp macro="" textlink="">
      <cdr:nvSpPr>
        <cdr:cNvPr id="2" name="Tekstvak 1">
          <a:extLst xmlns:a="http://schemas.openxmlformats.org/drawingml/2006/main">
            <a:ext uri="{FF2B5EF4-FFF2-40B4-BE49-F238E27FC236}">
              <a16:creationId xmlns:a16="http://schemas.microsoft.com/office/drawing/2014/main" id="{BD2119B5-6DE3-40F8-975A-496A1F17AB35}"/>
            </a:ext>
          </a:extLst>
        </cdr:cNvPr>
        <cdr:cNvSpPr txBox="1"/>
      </cdr:nvSpPr>
      <cdr:spPr>
        <a:xfrm xmlns:a="http://schemas.openxmlformats.org/drawingml/2006/main">
          <a:off x="4543425" y="8477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0.43591</cdr:x>
      <cdr:y>0.10407</cdr:y>
    </cdr:from>
    <cdr:to>
      <cdr:x>0.98695</cdr:x>
      <cdr:y>0.24165</cdr:y>
    </cdr:to>
    <cdr:sp macro="" textlink="">
      <cdr:nvSpPr>
        <cdr:cNvPr id="3" name="Tekstvak 2">
          <a:extLst xmlns:a="http://schemas.openxmlformats.org/drawingml/2006/main">
            <a:ext uri="{FF2B5EF4-FFF2-40B4-BE49-F238E27FC236}">
              <a16:creationId xmlns:a16="http://schemas.microsoft.com/office/drawing/2014/main" id="{B8FB9B65-5655-41BD-9366-704DD66A070F}"/>
            </a:ext>
          </a:extLst>
        </cdr:cNvPr>
        <cdr:cNvSpPr txBox="1"/>
      </cdr:nvSpPr>
      <cdr:spPr>
        <a:xfrm xmlns:a="http://schemas.openxmlformats.org/drawingml/2006/main">
          <a:off x="3113065" y="749294"/>
          <a:ext cx="3935247" cy="9905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nl-NL" sz="1000" b="1" u="none">
              <a:solidFill>
                <a:schemeClr val="accent1"/>
              </a:solidFill>
              <a:latin typeface="Verdana Pro" panose="020B0604030504040204" pitchFamily="34" charset="0"/>
            </a:rPr>
            <a:t>         </a:t>
          </a:r>
          <a:r>
            <a:rPr lang="nl-NL" sz="1000" b="1" u="sng" baseline="0">
              <a:solidFill>
                <a:schemeClr val="accent1"/>
              </a:solidFill>
              <a:latin typeface="Verdana Pro" panose="020B0604030504040204" pitchFamily="34" charset="0"/>
            </a:rPr>
            <a:t>change in the growth:</a:t>
          </a:r>
          <a:br>
            <a:rPr lang="nl-NL" sz="1000" b="1" baseline="0">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Higher than   1 ---&gt;   Exponential phase (growing</a:t>
          </a:r>
          <a:r>
            <a:rPr lang="nl-NL" sz="1000" b="1" baseline="0">
              <a:solidFill>
                <a:schemeClr val="accent1"/>
              </a:solidFill>
              <a:latin typeface="Verdana Pro" panose="020B0604030504040204" pitchFamily="34" charset="0"/>
            </a:rPr>
            <a:t> fast)</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                       1 ---&gt;   Inflection point (halfway there)</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Lower than    1 ---&gt;   We will be fine</a:t>
          </a:r>
          <a:endParaRPr lang="LID4096" sz="1000" b="1">
            <a:solidFill>
              <a:schemeClr val="accent1"/>
            </a:solidFill>
            <a:latin typeface="Verdana Pro" panose="020B0604030504040204" pitchFamily="34" charset="0"/>
          </a:endParaRPr>
        </a:p>
      </cdr:txBody>
    </cdr:sp>
  </cdr:relSizeAnchor>
  <cdr:relSizeAnchor xmlns:cdr="http://schemas.openxmlformats.org/drawingml/2006/chartDrawing">
    <cdr:from>
      <cdr:x>0.04191</cdr:x>
      <cdr:y>0.10539</cdr:y>
    </cdr:from>
    <cdr:to>
      <cdr:x>0.3184</cdr:x>
      <cdr:y>0.23239</cdr:y>
    </cdr:to>
    <cdr:sp macro="" textlink="">
      <cdr:nvSpPr>
        <cdr:cNvPr id="4" name="Tekstvak 3">
          <a:extLst xmlns:a="http://schemas.openxmlformats.org/drawingml/2006/main">
            <a:ext uri="{FF2B5EF4-FFF2-40B4-BE49-F238E27FC236}">
              <a16:creationId xmlns:a16="http://schemas.microsoft.com/office/drawing/2014/main" id="{7371B0DF-88DF-4F5D-A990-9CE38A25936F}"/>
            </a:ext>
          </a:extLst>
        </cdr:cNvPr>
        <cdr:cNvSpPr txBox="1"/>
      </cdr:nvSpPr>
      <cdr:spPr>
        <a:xfrm xmlns:a="http://schemas.openxmlformats.org/drawingml/2006/main">
          <a:off x="299321" y="758822"/>
          <a:ext cx="197455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000" b="1" u="sng">
              <a:solidFill>
                <a:srgbClr val="C00000"/>
              </a:solidFill>
              <a:effectLst/>
              <a:latin typeface="Verdana Pro" panose="020B0604030504040204" pitchFamily="34" charset="0"/>
              <a:ea typeface="+mn-ea"/>
              <a:cs typeface="+mn-cs"/>
            </a:rPr>
            <a:t>Growth factor:</a:t>
          </a:r>
          <a:r>
            <a:rPr lang="en-US" sz="1000" b="1" baseline="0">
              <a:solidFill>
                <a:srgbClr val="C00000"/>
              </a:solidFill>
              <a:effectLst/>
              <a:latin typeface="Verdana Pro" panose="020B0604030504040204" pitchFamily="34" charset="0"/>
              <a:ea typeface="+mn-ea"/>
              <a:cs typeface="+mn-cs"/>
            </a:rPr>
            <a:t>  Lower is better</a:t>
          </a:r>
          <a:endParaRPr lang="en-NL" sz="1000" b="1">
            <a:solidFill>
              <a:srgbClr val="C00000"/>
            </a:solidFill>
            <a:effectLst/>
            <a:latin typeface="Verdana Pro" panose="020B0604030504040204" pitchFamily="34" charset="0"/>
          </a:endParaRPr>
        </a:p>
        <a:p xmlns:a="http://schemas.openxmlformats.org/drawingml/2006/main">
          <a:endParaRPr lang="LID4096" sz="1100"/>
        </a:p>
      </cdr:txBody>
    </cdr:sp>
  </cdr:relSizeAnchor>
</c:userShapes>
</file>

<file path=xl/drawings/drawing80.xml><?xml version="1.0" encoding="utf-8"?>
<c:userShapes xmlns:c="http://schemas.openxmlformats.org/drawingml/2006/chart">
  <cdr:relSizeAnchor xmlns:cdr="http://schemas.openxmlformats.org/drawingml/2006/chartDrawing">
    <cdr:from>
      <cdr:x>0.09525</cdr:x>
      <cdr:y>0.14949</cdr:y>
    </cdr:from>
    <cdr:to>
      <cdr:x>0.34925</cdr:x>
      <cdr:y>0.29369</cdr:y>
    </cdr:to>
    <cdr:sp macro="" textlink="">
      <cdr:nvSpPr>
        <cdr:cNvPr id="2" name="Tekstvak 1">
          <a:extLst xmlns:a="http://schemas.openxmlformats.org/drawingml/2006/main">
            <a:ext uri="{FF2B5EF4-FFF2-40B4-BE49-F238E27FC236}">
              <a16:creationId xmlns:a16="http://schemas.microsoft.com/office/drawing/2014/main" id="{D3ACEC3C-3CA8-4FF4-BD46-0DB5B84DB542}"/>
            </a:ext>
          </a:extLst>
        </cdr:cNvPr>
        <cdr:cNvSpPr txBox="1"/>
      </cdr:nvSpPr>
      <cdr:spPr>
        <a:xfrm xmlns:a="http://schemas.openxmlformats.org/drawingml/2006/main">
          <a:off x="685800" y="1076324"/>
          <a:ext cx="1828800" cy="10382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0.03704</cdr:x>
      <cdr:y>0.14155</cdr:y>
    </cdr:from>
    <cdr:to>
      <cdr:x>0.48948</cdr:x>
      <cdr:y>0.26855</cdr:y>
    </cdr:to>
    <cdr:sp macro="" textlink="">
      <cdr:nvSpPr>
        <cdr:cNvPr id="3" name="Tekstvak 2">
          <a:extLst xmlns:a="http://schemas.openxmlformats.org/drawingml/2006/main">
            <a:ext uri="{FF2B5EF4-FFF2-40B4-BE49-F238E27FC236}">
              <a16:creationId xmlns:a16="http://schemas.microsoft.com/office/drawing/2014/main" id="{5D12B165-BFC1-4439-A33F-EAAC8CB2CA0C}"/>
            </a:ext>
          </a:extLst>
        </cdr:cNvPr>
        <cdr:cNvSpPr txBox="1"/>
      </cdr:nvSpPr>
      <cdr:spPr>
        <a:xfrm xmlns:a="http://schemas.openxmlformats.org/drawingml/2006/main">
          <a:off x="266699" y="1019175"/>
          <a:ext cx="3257551"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900" b="1">
            <a:solidFill>
              <a:schemeClr val="bg1">
                <a:lumMod val="50000"/>
              </a:schemeClr>
            </a:solidFill>
          </a:endParaRPr>
        </a:p>
      </cdr:txBody>
    </cdr:sp>
  </cdr:relSizeAnchor>
</c:userShapes>
</file>

<file path=xl/drawings/drawing81.xml><?xml version="1.0" encoding="utf-8"?>
<c:userShapes xmlns:c="http://schemas.openxmlformats.org/drawingml/2006/chart">
  <cdr:relSizeAnchor xmlns:cdr="http://schemas.openxmlformats.org/drawingml/2006/chartDrawing">
    <cdr:from>
      <cdr:x>0.63054</cdr:x>
      <cdr:y>0.178</cdr:y>
    </cdr:from>
    <cdr:to>
      <cdr:x>0.75744</cdr:x>
      <cdr:y>0.37</cdr:y>
    </cdr:to>
    <cdr:sp macro="" textlink="">
      <cdr:nvSpPr>
        <cdr:cNvPr id="2" name="Tekstvak 1">
          <a:extLst xmlns:a="http://schemas.openxmlformats.org/drawingml/2006/main">
            <a:ext uri="{FF2B5EF4-FFF2-40B4-BE49-F238E27FC236}">
              <a16:creationId xmlns:a16="http://schemas.microsoft.com/office/drawing/2014/main" id="{BD2119B5-6DE3-40F8-975A-496A1F17AB35}"/>
            </a:ext>
          </a:extLst>
        </cdr:cNvPr>
        <cdr:cNvSpPr txBox="1"/>
      </cdr:nvSpPr>
      <cdr:spPr>
        <a:xfrm xmlns:a="http://schemas.openxmlformats.org/drawingml/2006/main">
          <a:off x="4543425" y="8477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0.43591</cdr:x>
      <cdr:y>0.10407</cdr:y>
    </cdr:from>
    <cdr:to>
      <cdr:x>0.98695</cdr:x>
      <cdr:y>0.24165</cdr:y>
    </cdr:to>
    <cdr:sp macro="" textlink="">
      <cdr:nvSpPr>
        <cdr:cNvPr id="3" name="Tekstvak 2">
          <a:extLst xmlns:a="http://schemas.openxmlformats.org/drawingml/2006/main">
            <a:ext uri="{FF2B5EF4-FFF2-40B4-BE49-F238E27FC236}">
              <a16:creationId xmlns:a16="http://schemas.microsoft.com/office/drawing/2014/main" id="{B8FB9B65-5655-41BD-9366-704DD66A070F}"/>
            </a:ext>
          </a:extLst>
        </cdr:cNvPr>
        <cdr:cNvSpPr txBox="1"/>
      </cdr:nvSpPr>
      <cdr:spPr>
        <a:xfrm xmlns:a="http://schemas.openxmlformats.org/drawingml/2006/main">
          <a:off x="3113065" y="749294"/>
          <a:ext cx="3935247" cy="9905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nl-NL" sz="1000" b="1" u="none">
              <a:solidFill>
                <a:schemeClr val="accent1"/>
              </a:solidFill>
              <a:latin typeface="Verdana Pro" panose="020B0604030504040204" pitchFamily="34" charset="0"/>
            </a:rPr>
            <a:t>         </a:t>
          </a:r>
          <a:r>
            <a:rPr lang="nl-NL" sz="1000" b="1" u="sng" baseline="0">
              <a:solidFill>
                <a:schemeClr val="accent1"/>
              </a:solidFill>
              <a:latin typeface="Verdana Pro" panose="020B0604030504040204" pitchFamily="34" charset="0"/>
            </a:rPr>
            <a:t>change in the growth:</a:t>
          </a:r>
          <a:br>
            <a:rPr lang="nl-NL" sz="1000" b="1" baseline="0">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Higher than   1 ---&gt;   Exponential phase (growing</a:t>
          </a:r>
          <a:r>
            <a:rPr lang="nl-NL" sz="1000" b="1" baseline="0">
              <a:solidFill>
                <a:schemeClr val="accent1"/>
              </a:solidFill>
              <a:latin typeface="Verdana Pro" panose="020B0604030504040204" pitchFamily="34" charset="0"/>
            </a:rPr>
            <a:t> fast)</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                       1 ---&gt;   Inflection point (halfway there)</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Lower than    1 ---&gt;   We will be fine</a:t>
          </a:r>
          <a:endParaRPr lang="LID4096" sz="1000" b="1">
            <a:solidFill>
              <a:schemeClr val="accent1"/>
            </a:solidFill>
            <a:latin typeface="Verdana Pro" panose="020B0604030504040204" pitchFamily="34" charset="0"/>
          </a:endParaRPr>
        </a:p>
      </cdr:txBody>
    </cdr:sp>
  </cdr:relSizeAnchor>
  <cdr:relSizeAnchor xmlns:cdr="http://schemas.openxmlformats.org/drawingml/2006/chartDrawing">
    <cdr:from>
      <cdr:x>0.04191</cdr:x>
      <cdr:y>0.10539</cdr:y>
    </cdr:from>
    <cdr:to>
      <cdr:x>0.3184</cdr:x>
      <cdr:y>0.23239</cdr:y>
    </cdr:to>
    <cdr:sp macro="" textlink="">
      <cdr:nvSpPr>
        <cdr:cNvPr id="4" name="Tekstvak 3">
          <a:extLst xmlns:a="http://schemas.openxmlformats.org/drawingml/2006/main">
            <a:ext uri="{FF2B5EF4-FFF2-40B4-BE49-F238E27FC236}">
              <a16:creationId xmlns:a16="http://schemas.microsoft.com/office/drawing/2014/main" id="{7371B0DF-88DF-4F5D-A990-9CE38A25936F}"/>
            </a:ext>
          </a:extLst>
        </cdr:cNvPr>
        <cdr:cNvSpPr txBox="1"/>
      </cdr:nvSpPr>
      <cdr:spPr>
        <a:xfrm xmlns:a="http://schemas.openxmlformats.org/drawingml/2006/main">
          <a:off x="299321" y="758822"/>
          <a:ext cx="197455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000" b="1" u="sng">
              <a:solidFill>
                <a:srgbClr val="C00000"/>
              </a:solidFill>
              <a:effectLst/>
              <a:latin typeface="Verdana Pro" panose="020B0604030504040204" pitchFamily="34" charset="0"/>
              <a:ea typeface="+mn-ea"/>
              <a:cs typeface="+mn-cs"/>
            </a:rPr>
            <a:t>Growth factor:</a:t>
          </a:r>
          <a:r>
            <a:rPr lang="en-US" sz="1000" b="1" baseline="0">
              <a:solidFill>
                <a:srgbClr val="C00000"/>
              </a:solidFill>
              <a:effectLst/>
              <a:latin typeface="Verdana Pro" panose="020B0604030504040204" pitchFamily="34" charset="0"/>
              <a:ea typeface="+mn-ea"/>
              <a:cs typeface="+mn-cs"/>
            </a:rPr>
            <a:t>  Lower is better</a:t>
          </a:r>
          <a:endParaRPr lang="en-NL" sz="1000" b="1">
            <a:solidFill>
              <a:srgbClr val="C00000"/>
            </a:solidFill>
            <a:effectLst/>
            <a:latin typeface="Verdana Pro" panose="020B0604030504040204" pitchFamily="34" charset="0"/>
          </a:endParaRPr>
        </a:p>
        <a:p xmlns:a="http://schemas.openxmlformats.org/drawingml/2006/main">
          <a:endParaRPr lang="LID4096" sz="1100"/>
        </a:p>
      </cdr:txBody>
    </cdr:sp>
  </cdr:relSizeAnchor>
  <cdr:relSizeAnchor xmlns:cdr="http://schemas.openxmlformats.org/drawingml/2006/chartDrawing">
    <cdr:from>
      <cdr:x>0.09966</cdr:x>
      <cdr:y>0.29621</cdr:y>
    </cdr:from>
    <cdr:to>
      <cdr:x>0.43469</cdr:x>
      <cdr:y>0.36447</cdr:y>
    </cdr:to>
    <cdr:sp macro="" textlink="">
      <cdr:nvSpPr>
        <cdr:cNvPr id="5" name="Tekstvak 1">
          <a:extLst xmlns:a="http://schemas.openxmlformats.org/drawingml/2006/main">
            <a:ext uri="{FF2B5EF4-FFF2-40B4-BE49-F238E27FC236}">
              <a16:creationId xmlns:a16="http://schemas.microsoft.com/office/drawing/2014/main" id="{B16FA6B1-D003-4290-BA04-F05A4B16254B}"/>
            </a:ext>
          </a:extLst>
        </cdr:cNvPr>
        <cdr:cNvSpPr txBox="1"/>
      </cdr:nvSpPr>
      <cdr:spPr>
        <a:xfrm xmlns:a="http://schemas.openxmlformats.org/drawingml/2006/main">
          <a:off x="717550" y="2132692"/>
          <a:ext cx="2412245" cy="49149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Source: RIVM, March 24th, 13:00 GMT     </a:t>
          </a:r>
        </a:p>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100" b="1">
              <a:effectLst/>
              <a:latin typeface="+mn-lt"/>
              <a:ea typeface="+mn-ea"/>
              <a:cs typeface="+mn-cs"/>
            </a:rPr>
            <a:t>graphic:</a:t>
          </a:r>
          <a:r>
            <a:rPr lang="en-US" sz="1100" b="1" baseline="0">
              <a:effectLst/>
              <a:latin typeface="+mn-lt"/>
              <a:ea typeface="+mn-ea"/>
              <a:cs typeface="+mn-cs"/>
            </a:rPr>
            <a:t> twitter.com/yorickb</a:t>
          </a:r>
          <a:endParaRPr lang="en-NL">
            <a:effectLst/>
          </a:endParaRPr>
        </a:p>
      </cdr:txBody>
    </cdr:sp>
  </cdr:relSizeAnchor>
</c:userShapes>
</file>

<file path=xl/drawings/drawing82.xml><?xml version="1.0" encoding="utf-8"?>
<c:userShapes xmlns:c="http://schemas.openxmlformats.org/drawingml/2006/chart">
  <cdr:relSizeAnchor xmlns:cdr="http://schemas.openxmlformats.org/drawingml/2006/chartDrawing">
    <cdr:from>
      <cdr:x>0.63054</cdr:x>
      <cdr:y>0.178</cdr:y>
    </cdr:from>
    <cdr:to>
      <cdr:x>0.75744</cdr:x>
      <cdr:y>0.37</cdr:y>
    </cdr:to>
    <cdr:sp macro="" textlink="">
      <cdr:nvSpPr>
        <cdr:cNvPr id="2" name="Tekstvak 1">
          <a:extLst xmlns:a="http://schemas.openxmlformats.org/drawingml/2006/main">
            <a:ext uri="{FF2B5EF4-FFF2-40B4-BE49-F238E27FC236}">
              <a16:creationId xmlns:a16="http://schemas.microsoft.com/office/drawing/2014/main" id="{BD2119B5-6DE3-40F8-975A-496A1F17AB35}"/>
            </a:ext>
          </a:extLst>
        </cdr:cNvPr>
        <cdr:cNvSpPr txBox="1"/>
      </cdr:nvSpPr>
      <cdr:spPr>
        <a:xfrm xmlns:a="http://schemas.openxmlformats.org/drawingml/2006/main">
          <a:off x="4543425" y="84772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LID4096" sz="1100"/>
        </a:p>
      </cdr:txBody>
    </cdr:sp>
  </cdr:relSizeAnchor>
  <cdr:relSizeAnchor xmlns:cdr="http://schemas.openxmlformats.org/drawingml/2006/chartDrawing">
    <cdr:from>
      <cdr:x>0.43591</cdr:x>
      <cdr:y>0.10407</cdr:y>
    </cdr:from>
    <cdr:to>
      <cdr:x>0.98695</cdr:x>
      <cdr:y>0.24165</cdr:y>
    </cdr:to>
    <cdr:sp macro="" textlink="">
      <cdr:nvSpPr>
        <cdr:cNvPr id="3" name="Tekstvak 2">
          <a:extLst xmlns:a="http://schemas.openxmlformats.org/drawingml/2006/main">
            <a:ext uri="{FF2B5EF4-FFF2-40B4-BE49-F238E27FC236}">
              <a16:creationId xmlns:a16="http://schemas.microsoft.com/office/drawing/2014/main" id="{B8FB9B65-5655-41BD-9366-704DD66A070F}"/>
            </a:ext>
          </a:extLst>
        </cdr:cNvPr>
        <cdr:cNvSpPr txBox="1"/>
      </cdr:nvSpPr>
      <cdr:spPr>
        <a:xfrm xmlns:a="http://schemas.openxmlformats.org/drawingml/2006/main">
          <a:off x="3113065" y="749294"/>
          <a:ext cx="3935247" cy="9905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nl-NL" sz="1000" b="1" u="none">
              <a:solidFill>
                <a:schemeClr val="accent1"/>
              </a:solidFill>
              <a:latin typeface="Verdana Pro" panose="020B0604030504040204" pitchFamily="34" charset="0"/>
            </a:rPr>
            <a:t>         </a:t>
          </a:r>
          <a:r>
            <a:rPr lang="nl-NL" sz="1000" b="1" u="sng" baseline="0">
              <a:solidFill>
                <a:schemeClr val="accent1"/>
              </a:solidFill>
              <a:latin typeface="Verdana Pro" panose="020B0604030504040204" pitchFamily="34" charset="0"/>
            </a:rPr>
            <a:t>change in the growth:</a:t>
          </a:r>
          <a:br>
            <a:rPr lang="nl-NL" sz="1000" b="1" baseline="0">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Higher than   1 ---&gt;   Exponential phase (growing</a:t>
          </a:r>
          <a:r>
            <a:rPr lang="nl-NL" sz="1000" b="1" baseline="0">
              <a:solidFill>
                <a:schemeClr val="accent1"/>
              </a:solidFill>
              <a:latin typeface="Verdana Pro" panose="020B0604030504040204" pitchFamily="34" charset="0"/>
            </a:rPr>
            <a:t> fast)</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                       1 ---&gt;   Inflection point (halfway there)</a:t>
          </a:r>
          <a:br>
            <a:rPr lang="nl-NL" sz="1000" b="1">
              <a:solidFill>
                <a:schemeClr val="accent1"/>
              </a:solidFill>
              <a:latin typeface="Verdana Pro" panose="020B0604030504040204" pitchFamily="34" charset="0"/>
            </a:rPr>
          </a:br>
          <a:r>
            <a:rPr lang="nl-NL" sz="1000" b="1">
              <a:solidFill>
                <a:schemeClr val="accent1"/>
              </a:solidFill>
              <a:latin typeface="Verdana Pro" panose="020B0604030504040204" pitchFamily="34" charset="0"/>
            </a:rPr>
            <a:t>Lower than    1 ---&gt;   We will be fine</a:t>
          </a:r>
          <a:endParaRPr lang="LID4096" sz="1000" b="1">
            <a:solidFill>
              <a:schemeClr val="accent1"/>
            </a:solidFill>
            <a:latin typeface="Verdana Pro" panose="020B0604030504040204" pitchFamily="34" charset="0"/>
          </a:endParaRPr>
        </a:p>
      </cdr:txBody>
    </cdr:sp>
  </cdr:relSizeAnchor>
  <cdr:relSizeAnchor xmlns:cdr="http://schemas.openxmlformats.org/drawingml/2006/chartDrawing">
    <cdr:from>
      <cdr:x>0.04191</cdr:x>
      <cdr:y>0.10539</cdr:y>
    </cdr:from>
    <cdr:to>
      <cdr:x>0.3184</cdr:x>
      <cdr:y>0.23239</cdr:y>
    </cdr:to>
    <cdr:sp macro="" textlink="">
      <cdr:nvSpPr>
        <cdr:cNvPr id="4" name="Tekstvak 3">
          <a:extLst xmlns:a="http://schemas.openxmlformats.org/drawingml/2006/main">
            <a:ext uri="{FF2B5EF4-FFF2-40B4-BE49-F238E27FC236}">
              <a16:creationId xmlns:a16="http://schemas.microsoft.com/office/drawing/2014/main" id="{7371B0DF-88DF-4F5D-A990-9CE38A25936F}"/>
            </a:ext>
          </a:extLst>
        </cdr:cNvPr>
        <cdr:cNvSpPr txBox="1"/>
      </cdr:nvSpPr>
      <cdr:spPr>
        <a:xfrm xmlns:a="http://schemas.openxmlformats.org/drawingml/2006/main">
          <a:off x="299321" y="758822"/>
          <a:ext cx="197455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US" sz="1000" b="1" u="sng">
              <a:solidFill>
                <a:srgbClr val="C00000"/>
              </a:solidFill>
              <a:effectLst/>
              <a:latin typeface="Verdana Pro" panose="020B0604030504040204" pitchFamily="34" charset="0"/>
              <a:ea typeface="+mn-ea"/>
              <a:cs typeface="+mn-cs"/>
            </a:rPr>
            <a:t>Growth factor:</a:t>
          </a:r>
          <a:r>
            <a:rPr lang="en-US" sz="1000" b="1" baseline="0">
              <a:solidFill>
                <a:srgbClr val="C00000"/>
              </a:solidFill>
              <a:effectLst/>
              <a:latin typeface="Verdana Pro" panose="020B0604030504040204" pitchFamily="34" charset="0"/>
              <a:ea typeface="+mn-ea"/>
              <a:cs typeface="+mn-cs"/>
            </a:rPr>
            <a:t>  Lower is better</a:t>
          </a:r>
          <a:endParaRPr lang="en-NL" sz="1000" b="1">
            <a:solidFill>
              <a:srgbClr val="C00000"/>
            </a:solidFill>
            <a:effectLst/>
            <a:latin typeface="Verdana Pro" panose="020B0604030504040204" pitchFamily="34" charset="0"/>
          </a:endParaRPr>
        </a:p>
        <a:p xmlns:a="http://schemas.openxmlformats.org/drawingml/2006/main">
          <a:endParaRPr lang="LID4096" sz="1100"/>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rijksoverheid.nl/actueel/nieuws/2020/03/24/aanvullende-maatregelen-23-maart" TargetMode="External"/><Relationship Id="rId13" Type="http://schemas.openxmlformats.org/officeDocument/2006/relationships/hyperlink" Target="https://www.rivm.nl/nieuws/resultaat-steekproef-4-ziekenhuismedewerkers-heeft-coronavirus" TargetMode="External"/><Relationship Id="rId18" Type="http://schemas.openxmlformats.org/officeDocument/2006/relationships/hyperlink" Target="https://www.rijksoverheid.nl/actueel/nieuws/2020/03/24/aanvullende-maatregelen-23-maart" TargetMode="External"/><Relationship Id="rId3" Type="http://schemas.openxmlformats.org/officeDocument/2006/relationships/hyperlink" Target="https://www.rijksoverheid.nl/onderwerpen/coronavirus-covid-19/nieuws/2020/03/09/hygienemaatregelen-van-belang-om-verspreiding-coronavirus-tegen-te-gaan" TargetMode="External"/><Relationship Id="rId7" Type="http://schemas.openxmlformats.org/officeDocument/2006/relationships/hyperlink" Target="https://www.rijksoverheid.nl/actueel/nieuws/2020/03/19/bezoek-aan-verpleeghuizen-niet-langer-mogelijk-vanwege-corona" TargetMode="External"/><Relationship Id="rId12" Type="http://schemas.openxmlformats.org/officeDocument/2006/relationships/hyperlink" Target="https://www.rijksoverheid.nl/onderwerpen/coronavirus-covid-19/nieuws/2020/03/09/hygienemaatregelen-van-belang-om-verspreiding-coronavirus-tegen-te-gaan" TargetMode="External"/><Relationship Id="rId17" Type="http://schemas.openxmlformats.org/officeDocument/2006/relationships/hyperlink" Target="https://www.rijksoverheid.nl/actueel/nieuws/2020/03/19/bezoek-aan-verpleeghuizen-niet-langer-mogelijk-vanwege-corona" TargetMode="External"/><Relationship Id="rId2" Type="http://schemas.openxmlformats.org/officeDocument/2006/relationships/hyperlink" Target="https://www.rivm.nl/nieuws/patient-met-nieuw-coronavirus-overleden" TargetMode="External"/><Relationship Id="rId16" Type="http://schemas.openxmlformats.org/officeDocument/2006/relationships/hyperlink" Target="https://www.rijksoverheid.nl/actueel/nieuws/2020/03/15/aanvullende-maatregelen-onderwijs-horeca-sport" TargetMode="External"/><Relationship Id="rId20" Type="http://schemas.openxmlformats.org/officeDocument/2006/relationships/drawing" Target="../drawings/drawing20.xml"/><Relationship Id="rId1" Type="http://schemas.openxmlformats.org/officeDocument/2006/relationships/hyperlink" Target="https://www.rivm.nl/nieuws/patient-met-nieuw-coronavirus-in-nederland" TargetMode="External"/><Relationship Id="rId6" Type="http://schemas.openxmlformats.org/officeDocument/2006/relationships/hyperlink" Target="https://www.rijksoverheid.nl/actueel/nieuws/2020/03/15/aanvullende-maatregelen-onderwijs-horeca-sport" TargetMode="External"/><Relationship Id="rId11" Type="http://schemas.openxmlformats.org/officeDocument/2006/relationships/hyperlink" Target="https://www.rivm.nl/nieuws/covid-19-nieuwe-aanwijzing-voor-inwoners-noord-brabant" TargetMode="External"/><Relationship Id="rId5" Type="http://schemas.openxmlformats.org/officeDocument/2006/relationships/hyperlink" Target="https://www.rivm.nl/nieuws/uitbreiding-maatregelen-coronavirus" TargetMode="External"/><Relationship Id="rId15" Type="http://schemas.openxmlformats.org/officeDocument/2006/relationships/hyperlink" Target="https://www.rijksoverheid.nl/onderwerpen/coronavirus-covid-19/nieuws/2020/03/12/nieuwe-maatregelen-tegen-verspreiding-coronavirus-in-nederland" TargetMode="External"/><Relationship Id="rId10" Type="http://schemas.openxmlformats.org/officeDocument/2006/relationships/hyperlink" Target="https://www.rivm.nl/nieuws/patient-met-nieuw-coronavirus-overleden" TargetMode="External"/><Relationship Id="rId19" Type="http://schemas.openxmlformats.org/officeDocument/2006/relationships/printerSettings" Target="../printerSettings/printerSettings3.bin"/><Relationship Id="rId4" Type="http://schemas.openxmlformats.org/officeDocument/2006/relationships/hyperlink" Target="https://www.rivm.nl/nieuws/resultaat-steekproef-4-ziekenhuismedewerkers-heeft-coronavirus" TargetMode="External"/><Relationship Id="rId9" Type="http://schemas.openxmlformats.org/officeDocument/2006/relationships/hyperlink" Target="https://www.rivm.nl/nieuws/patient-met-nieuw-coronavirus-in-nederland" TargetMode="External"/><Relationship Id="rId14" Type="http://schemas.openxmlformats.org/officeDocument/2006/relationships/hyperlink" Target="https://www.rivm.nl/nieuws/uitbreiding-maatregelen-coronaviru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53B5A-ACBC-4263-9D56-A46EA9B395F2}">
  <dimension ref="A1:CG209"/>
  <sheetViews>
    <sheetView topLeftCell="U136" zoomScale="70" zoomScaleNormal="70" zoomScaleSheetLayoutView="50" workbookViewId="0">
      <selection activeCell="CA201" sqref="CA201"/>
    </sheetView>
  </sheetViews>
  <sheetFormatPr defaultRowHeight="15" x14ac:dyDescent="0.25"/>
  <cols>
    <col min="2" max="2" width="4.42578125" bestFit="1" customWidth="1"/>
    <col min="3" max="3" width="12.5703125" bestFit="1" customWidth="1"/>
    <col min="4" max="4" width="7.42578125" style="6" bestFit="1" customWidth="1"/>
    <col min="5" max="11" width="10" customWidth="1"/>
    <col min="12" max="12" width="10" style="107" customWidth="1"/>
    <col min="13" max="17" width="10" customWidth="1"/>
    <col min="18" max="25" width="10" style="106" customWidth="1"/>
    <col min="26" max="28" width="10" customWidth="1"/>
    <col min="29" max="29" width="10" style="22" customWidth="1"/>
    <col min="30" max="40" width="10" customWidth="1"/>
    <col min="41" max="41" width="11.140625" bestFit="1" customWidth="1"/>
    <col min="42" max="42" width="10" customWidth="1"/>
    <col min="43" max="43" width="8.85546875" customWidth="1"/>
    <col min="44" max="47" width="10" customWidth="1"/>
    <col min="48" max="48" width="10.5703125" bestFit="1" customWidth="1"/>
    <col min="51" max="51" width="9.140625" style="157"/>
    <col min="59" max="59" width="12" bestFit="1" customWidth="1"/>
    <col min="64" max="64" width="12.140625" bestFit="1" customWidth="1"/>
  </cols>
  <sheetData>
    <row r="1" spans="1:85" x14ac:dyDescent="0.25">
      <c r="S1" s="136"/>
      <c r="T1" s="136"/>
      <c r="U1" s="136"/>
      <c r="V1" s="136"/>
      <c r="W1" s="136"/>
      <c r="X1" s="136"/>
      <c r="Y1" s="136"/>
    </row>
    <row r="2" spans="1:85" ht="15.75" thickBot="1" x14ac:dyDescent="0.3">
      <c r="E2" t="s">
        <v>123</v>
      </c>
      <c r="P2" s="43"/>
      <c r="Y2" s="139"/>
      <c r="AB2" s="43"/>
      <c r="BP2" s="34"/>
    </row>
    <row r="3" spans="1:85" x14ac:dyDescent="0.25">
      <c r="C3" s="3" t="s">
        <v>4</v>
      </c>
      <c r="D3" s="72" t="s">
        <v>0</v>
      </c>
      <c r="E3" s="133" t="s">
        <v>56</v>
      </c>
      <c r="F3" s="129" t="s">
        <v>55</v>
      </c>
      <c r="G3" s="132" t="s">
        <v>124</v>
      </c>
      <c r="H3" s="132" t="s">
        <v>126</v>
      </c>
      <c r="I3" s="130" t="s">
        <v>145</v>
      </c>
      <c r="J3" s="130" t="s">
        <v>142</v>
      </c>
      <c r="K3" s="135" t="s">
        <v>90</v>
      </c>
      <c r="L3" s="146" t="s">
        <v>125</v>
      </c>
      <c r="M3" s="68" t="s">
        <v>78</v>
      </c>
      <c r="N3" s="68" t="s">
        <v>83</v>
      </c>
      <c r="O3" s="68" t="s">
        <v>96</v>
      </c>
      <c r="P3" s="63" t="s">
        <v>102</v>
      </c>
      <c r="Q3" s="72" t="s">
        <v>137</v>
      </c>
      <c r="R3" s="133" t="s">
        <v>47</v>
      </c>
      <c r="S3" s="129" t="s">
        <v>144</v>
      </c>
      <c r="T3" s="132" t="s">
        <v>124</v>
      </c>
      <c r="U3" s="132" t="s">
        <v>126</v>
      </c>
      <c r="V3" s="130" t="s">
        <v>143</v>
      </c>
      <c r="W3" s="130" t="s">
        <v>142</v>
      </c>
      <c r="X3" s="149" t="s">
        <v>91</v>
      </c>
      <c r="Y3" s="146" t="s">
        <v>125</v>
      </c>
      <c r="Z3" s="68" t="s">
        <v>71</v>
      </c>
      <c r="AA3" s="68" t="s">
        <v>86</v>
      </c>
      <c r="AB3" s="63" t="s">
        <v>72</v>
      </c>
      <c r="AC3" s="72" t="s">
        <v>136</v>
      </c>
      <c r="AD3" s="129" t="s">
        <v>113</v>
      </c>
      <c r="AE3" s="142" t="s">
        <v>2</v>
      </c>
      <c r="AF3" s="143" t="s">
        <v>124</v>
      </c>
      <c r="AG3" s="143" t="s">
        <v>126</v>
      </c>
      <c r="AH3" s="144"/>
      <c r="AI3" s="144"/>
      <c r="AJ3" s="135" t="s">
        <v>89</v>
      </c>
      <c r="AK3" s="146" t="s">
        <v>125</v>
      </c>
      <c r="AL3" s="68" t="s">
        <v>84</v>
      </c>
      <c r="AM3" s="68" t="s">
        <v>85</v>
      </c>
      <c r="AN3" s="69" t="s">
        <v>79</v>
      </c>
      <c r="AO3" s="75"/>
      <c r="AQ3" s="75" t="s">
        <v>146</v>
      </c>
      <c r="AR3" s="198"/>
      <c r="AS3" s="143"/>
      <c r="AT3" s="199"/>
      <c r="AU3" s="209"/>
      <c r="BC3" s="75"/>
      <c r="BF3" s="107"/>
      <c r="BG3" s="108"/>
      <c r="BH3" s="107"/>
      <c r="BI3" s="107"/>
      <c r="BJ3" s="107"/>
      <c r="BK3" s="108"/>
      <c r="BL3" s="107"/>
      <c r="BM3" s="107"/>
      <c r="BN3" s="107"/>
      <c r="BO3" s="108"/>
      <c r="BP3" s="107"/>
      <c r="BQ3" s="107"/>
      <c r="BR3" s="107"/>
      <c r="BS3" s="108"/>
      <c r="BT3" s="107"/>
      <c r="BU3" s="107"/>
      <c r="BV3" s="107"/>
      <c r="BW3" s="108"/>
      <c r="BX3" s="107"/>
      <c r="BY3" s="107"/>
      <c r="BZ3" s="107"/>
      <c r="CA3" s="108"/>
      <c r="CB3" s="107"/>
      <c r="CC3" s="107"/>
      <c r="CD3" s="107"/>
      <c r="CE3" s="107"/>
      <c r="CF3" s="107"/>
      <c r="CG3" s="107"/>
    </row>
    <row r="4" spans="1:85" x14ac:dyDescent="0.25">
      <c r="A4" s="63">
        <v>1</v>
      </c>
      <c r="C4" s="66">
        <v>43888</v>
      </c>
      <c r="D4" s="140">
        <v>0</v>
      </c>
      <c r="E4" s="134">
        <f t="shared" ref="E4:E11" si="0">AD4+D4+F4</f>
        <v>1</v>
      </c>
      <c r="F4" s="105">
        <v>1</v>
      </c>
      <c r="G4" s="137">
        <v>0</v>
      </c>
      <c r="H4" s="137">
        <v>3</v>
      </c>
      <c r="I4" s="131">
        <f>G4+H4</f>
        <v>3</v>
      </c>
      <c r="J4" s="131">
        <v>3</v>
      </c>
      <c r="K4" s="145"/>
      <c r="L4" s="148"/>
      <c r="M4" s="63"/>
      <c r="N4" s="65"/>
      <c r="O4" s="65"/>
      <c r="P4" s="65"/>
      <c r="Q4" s="128">
        <f>R4-S4</f>
        <v>1</v>
      </c>
      <c r="R4" s="134">
        <v>1</v>
      </c>
      <c r="S4" s="105"/>
      <c r="T4" s="137">
        <v>0</v>
      </c>
      <c r="U4" s="137">
        <v>1</v>
      </c>
      <c r="V4" s="131">
        <f>T4+U4</f>
        <v>1</v>
      </c>
      <c r="W4" s="131">
        <v>1</v>
      </c>
      <c r="X4" s="149"/>
      <c r="Y4" s="147"/>
      <c r="Z4" s="65"/>
      <c r="AA4" s="67"/>
      <c r="AB4" s="126"/>
      <c r="AC4" s="127">
        <f>AD4-AE4</f>
        <v>0</v>
      </c>
      <c r="AD4" s="105">
        <v>0</v>
      </c>
      <c r="AE4" s="122"/>
      <c r="AF4" s="137">
        <v>0</v>
      </c>
      <c r="AG4" s="137">
        <v>0</v>
      </c>
      <c r="AH4" s="150">
        <f>AF4+AG4</f>
        <v>0</v>
      </c>
      <c r="AI4" s="150">
        <v>0</v>
      </c>
      <c r="AJ4" s="149"/>
      <c r="AK4" s="151"/>
      <c r="AL4" s="63"/>
      <c r="AM4" s="64"/>
      <c r="AN4" s="70"/>
      <c r="AO4" s="84"/>
      <c r="AQ4" s="2"/>
      <c r="AR4" s="200"/>
      <c r="AS4" s="201"/>
      <c r="AT4" s="196"/>
      <c r="AU4" s="210"/>
      <c r="BF4" s="107"/>
      <c r="BG4" s="109"/>
      <c r="BH4" s="107"/>
      <c r="BI4" s="107"/>
      <c r="BJ4" s="107"/>
      <c r="BK4" s="109"/>
      <c r="BL4" s="110"/>
      <c r="BM4" s="110"/>
      <c r="BN4" s="110"/>
      <c r="BO4" s="109"/>
      <c r="BP4" s="88"/>
      <c r="BQ4" s="88"/>
      <c r="BR4" s="88"/>
      <c r="BS4" s="109"/>
      <c r="BT4" s="107"/>
      <c r="BU4" s="107"/>
      <c r="BV4" s="107"/>
      <c r="BW4" s="109"/>
      <c r="BX4" s="107"/>
      <c r="BY4" s="107"/>
      <c r="BZ4" s="107"/>
      <c r="CA4" s="109"/>
      <c r="CB4" s="107"/>
      <c r="CC4" s="107"/>
      <c r="CD4" s="107"/>
      <c r="CE4" s="107"/>
      <c r="CF4" s="107"/>
      <c r="CG4" s="107"/>
    </row>
    <row r="5" spans="1:85" x14ac:dyDescent="0.25">
      <c r="A5" s="63">
        <v>2</v>
      </c>
      <c r="C5" s="66">
        <v>43889</v>
      </c>
      <c r="D5" s="140">
        <f t="shared" ref="D5:D11" si="1">E4</f>
        <v>1</v>
      </c>
      <c r="E5" s="134">
        <f t="shared" si="0"/>
        <v>2</v>
      </c>
      <c r="F5" s="105">
        <v>1</v>
      </c>
      <c r="G5" s="137">
        <v>0</v>
      </c>
      <c r="H5" s="137">
        <v>4</v>
      </c>
      <c r="I5" s="131">
        <f t="shared" ref="I5:I68" si="2">G5+H5</f>
        <v>4</v>
      </c>
      <c r="J5" s="131">
        <f>J4+I5</f>
        <v>7</v>
      </c>
      <c r="K5" s="145"/>
      <c r="L5" s="148"/>
      <c r="M5" s="86">
        <f t="shared" ref="M5:M68" si="3">J5/J4</f>
        <v>2.3333333333333335</v>
      </c>
      <c r="N5" s="67">
        <f t="shared" ref="N5:N55" si="4">(M5-1)</f>
        <v>1.3333333333333335</v>
      </c>
      <c r="O5" s="89">
        <f t="shared" ref="O5:O36" si="5">SUM(N1:N5)/5</f>
        <v>0.26666666666666672</v>
      </c>
      <c r="P5" s="86"/>
      <c r="Q5" s="128">
        <f t="shared" ref="Q5:Q62" si="6">R5-S5</f>
        <v>1</v>
      </c>
      <c r="R5" s="134">
        <f t="shared" ref="R5:R17" si="7">R4+S5</f>
        <v>1</v>
      </c>
      <c r="S5" s="105"/>
      <c r="T5" s="137">
        <v>0</v>
      </c>
      <c r="U5" s="137">
        <v>8</v>
      </c>
      <c r="V5" s="131">
        <f t="shared" ref="V5:V56" si="8">T5+U5</f>
        <v>8</v>
      </c>
      <c r="W5" s="131">
        <f>W4+V5</f>
        <v>9</v>
      </c>
      <c r="X5" s="145"/>
      <c r="Y5" s="147"/>
      <c r="Z5" s="65">
        <f t="shared" ref="Z5:Z36" si="9">W5/W4</f>
        <v>9</v>
      </c>
      <c r="AA5" s="67">
        <f t="shared" ref="AA5:AA21" si="10">Z5-1</f>
        <v>8</v>
      </c>
      <c r="AB5" s="126"/>
      <c r="AC5" s="127">
        <f t="shared" ref="AC5:AC62" si="11">AD5-AE5</f>
        <v>0</v>
      </c>
      <c r="AD5" s="105">
        <v>0</v>
      </c>
      <c r="AE5" s="122"/>
      <c r="AF5" s="137">
        <v>0</v>
      </c>
      <c r="AG5" s="137">
        <v>0</v>
      </c>
      <c r="AH5" s="150">
        <f t="shared" ref="AH5:AH56" si="12">AF5+AG5</f>
        <v>0</v>
      </c>
      <c r="AI5" s="150">
        <f>AI4+AH5</f>
        <v>0</v>
      </c>
      <c r="AJ5" s="138"/>
      <c r="AK5" s="151"/>
      <c r="AL5" s="63"/>
      <c r="AM5" s="64"/>
      <c r="AN5" s="70"/>
      <c r="AO5" s="84"/>
      <c r="AQ5" s="2"/>
      <c r="AR5" s="202"/>
      <c r="AS5" s="201"/>
      <c r="AT5" s="197"/>
      <c r="AU5" s="211"/>
      <c r="BF5" s="107"/>
      <c r="BG5" s="109"/>
      <c r="BH5" s="107"/>
      <c r="BI5" s="107"/>
      <c r="BJ5" s="107"/>
      <c r="BK5" s="109"/>
      <c r="BL5" s="110"/>
      <c r="BM5" s="110"/>
      <c r="BN5" s="110"/>
      <c r="BO5" s="109"/>
      <c r="BP5" s="88"/>
      <c r="BQ5" s="88"/>
      <c r="BR5" s="88"/>
      <c r="BS5" s="109"/>
      <c r="BT5" s="107"/>
      <c r="BU5" s="107"/>
      <c r="BV5" s="107"/>
      <c r="BW5" s="109"/>
      <c r="BX5" s="107"/>
      <c r="BY5" s="107"/>
      <c r="BZ5" s="107"/>
      <c r="CA5" s="109"/>
      <c r="CB5" s="107"/>
      <c r="CC5" s="107"/>
      <c r="CD5" s="107"/>
      <c r="CE5" s="107"/>
      <c r="CF5" s="107"/>
      <c r="CG5" s="107"/>
    </row>
    <row r="6" spans="1:85" x14ac:dyDescent="0.25">
      <c r="A6" s="63">
        <v>3</v>
      </c>
      <c r="C6" s="66">
        <v>43890</v>
      </c>
      <c r="D6" s="140">
        <f t="shared" si="1"/>
        <v>2</v>
      </c>
      <c r="E6" s="134">
        <f t="shared" si="0"/>
        <v>6</v>
      </c>
      <c r="F6" s="105">
        <v>4</v>
      </c>
      <c r="G6" s="137">
        <v>0</v>
      </c>
      <c r="H6" s="137">
        <v>13</v>
      </c>
      <c r="I6" s="131">
        <f t="shared" si="2"/>
        <v>13</v>
      </c>
      <c r="J6" s="131">
        <f t="shared" ref="J6:J56" si="13">J5+I6</f>
        <v>20</v>
      </c>
      <c r="K6" s="145"/>
      <c r="L6" s="148"/>
      <c r="M6" s="86">
        <f t="shared" si="3"/>
        <v>2.8571428571428572</v>
      </c>
      <c r="N6" s="67">
        <f t="shared" si="4"/>
        <v>1.8571428571428572</v>
      </c>
      <c r="O6" s="89">
        <f t="shared" si="5"/>
        <v>0.63809523809523816</v>
      </c>
      <c r="P6" s="86"/>
      <c r="Q6" s="128">
        <f t="shared" si="6"/>
        <v>1</v>
      </c>
      <c r="R6" s="134">
        <f t="shared" si="7"/>
        <v>1</v>
      </c>
      <c r="S6" s="105"/>
      <c r="T6" s="137">
        <v>0</v>
      </c>
      <c r="U6" s="137">
        <v>1</v>
      </c>
      <c r="V6" s="131">
        <f t="shared" si="8"/>
        <v>1</v>
      </c>
      <c r="W6" s="131">
        <f t="shared" ref="W6:W56" si="14">W5+V6</f>
        <v>10</v>
      </c>
      <c r="X6" s="145"/>
      <c r="Y6" s="147"/>
      <c r="Z6" s="65">
        <f t="shared" si="9"/>
        <v>1.1111111111111112</v>
      </c>
      <c r="AA6" s="67">
        <f t="shared" si="10"/>
        <v>0.11111111111111116</v>
      </c>
      <c r="AB6" s="126"/>
      <c r="AC6" s="127">
        <f t="shared" si="11"/>
        <v>0</v>
      </c>
      <c r="AD6" s="105">
        <v>0</v>
      </c>
      <c r="AE6" s="122"/>
      <c r="AF6" s="137">
        <v>0</v>
      </c>
      <c r="AG6" s="137">
        <v>0</v>
      </c>
      <c r="AH6" s="150">
        <f t="shared" si="12"/>
        <v>0</v>
      </c>
      <c r="AI6" s="150">
        <f t="shared" ref="AI6:AI56" si="15">AI5+AH6</f>
        <v>0</v>
      </c>
      <c r="AJ6" s="138"/>
      <c r="AK6" s="151"/>
      <c r="AL6" s="63"/>
      <c r="AM6" s="64"/>
      <c r="AN6" s="70"/>
      <c r="AO6" s="84"/>
      <c r="AQ6" s="2"/>
      <c r="AR6" s="202"/>
      <c r="AS6" s="201"/>
      <c r="AT6" s="197"/>
      <c r="AU6" s="211"/>
      <c r="BF6" s="107"/>
      <c r="BG6" s="109"/>
      <c r="BH6" s="107"/>
      <c r="BI6" s="107"/>
      <c r="BJ6" s="107"/>
      <c r="BK6" s="109"/>
      <c r="BL6" s="110"/>
      <c r="BM6" s="110"/>
      <c r="BN6" s="110"/>
      <c r="BO6" s="109"/>
      <c r="BP6" s="88"/>
      <c r="BQ6" s="88"/>
      <c r="BR6" s="88"/>
      <c r="BS6" s="109"/>
      <c r="BT6" s="107"/>
      <c r="BU6" s="107"/>
      <c r="BV6" s="107"/>
      <c r="BW6" s="109"/>
      <c r="BX6" s="107"/>
      <c r="BY6" s="107"/>
      <c r="BZ6" s="107"/>
      <c r="CA6" s="109"/>
      <c r="CB6" s="107"/>
      <c r="CC6" s="107"/>
      <c r="CD6" s="107"/>
      <c r="CE6" s="107"/>
      <c r="CF6" s="107"/>
      <c r="CG6" s="107"/>
    </row>
    <row r="7" spans="1:85" x14ac:dyDescent="0.25">
      <c r="A7" s="63">
        <v>4</v>
      </c>
      <c r="C7" s="66">
        <v>43891</v>
      </c>
      <c r="D7" s="140">
        <f t="shared" si="1"/>
        <v>6</v>
      </c>
      <c r="E7" s="134">
        <f t="shared" si="0"/>
        <v>9</v>
      </c>
      <c r="F7" s="105">
        <v>3</v>
      </c>
      <c r="G7" s="137">
        <v>0</v>
      </c>
      <c r="H7" s="137">
        <v>13</v>
      </c>
      <c r="I7" s="131">
        <f t="shared" si="2"/>
        <v>13</v>
      </c>
      <c r="J7" s="131">
        <f t="shared" si="13"/>
        <v>33</v>
      </c>
      <c r="K7" s="145">
        <f t="shared" ref="K7:K38" si="16">SUM(F1:F7)</f>
        <v>9</v>
      </c>
      <c r="L7" s="148"/>
      <c r="M7" s="86">
        <f t="shared" si="3"/>
        <v>1.65</v>
      </c>
      <c r="N7" s="67">
        <f t="shared" si="4"/>
        <v>0.64999999999999991</v>
      </c>
      <c r="O7" s="89">
        <f t="shared" si="5"/>
        <v>0.76809523809523816</v>
      </c>
      <c r="P7" s="86"/>
      <c r="Q7" s="128">
        <f t="shared" si="6"/>
        <v>1</v>
      </c>
      <c r="R7" s="134">
        <f t="shared" si="7"/>
        <v>1</v>
      </c>
      <c r="S7" s="105"/>
      <c r="T7" s="137">
        <v>0</v>
      </c>
      <c r="U7" s="137">
        <v>10</v>
      </c>
      <c r="V7" s="131">
        <f t="shared" si="8"/>
        <v>10</v>
      </c>
      <c r="W7" s="131">
        <f t="shared" si="14"/>
        <v>20</v>
      </c>
      <c r="X7" s="145">
        <f t="shared" ref="X7:X38" si="17">SUM(S1:S7)</f>
        <v>0</v>
      </c>
      <c r="Y7" s="147"/>
      <c r="Z7" s="65">
        <f t="shared" si="9"/>
        <v>2</v>
      </c>
      <c r="AA7" s="67">
        <f t="shared" si="10"/>
        <v>1</v>
      </c>
      <c r="AB7" s="126"/>
      <c r="AC7" s="127">
        <f t="shared" si="11"/>
        <v>0</v>
      </c>
      <c r="AD7" s="105">
        <v>0</v>
      </c>
      <c r="AE7" s="122"/>
      <c r="AF7" s="137">
        <v>0</v>
      </c>
      <c r="AG7" s="137">
        <v>0</v>
      </c>
      <c r="AH7" s="150">
        <f t="shared" si="12"/>
        <v>0</v>
      </c>
      <c r="AI7" s="150">
        <f t="shared" si="15"/>
        <v>0</v>
      </c>
      <c r="AJ7" s="145">
        <f t="shared" ref="AJ7:AJ38" si="18">SUM(AE1:AE7)</f>
        <v>0</v>
      </c>
      <c r="AK7" s="151"/>
      <c r="AL7" s="63"/>
      <c r="AM7" s="64"/>
      <c r="AN7" s="70"/>
      <c r="AO7" s="84"/>
      <c r="AQ7" s="2"/>
      <c r="AR7" s="202"/>
      <c r="AS7" s="201"/>
      <c r="AT7" s="197"/>
      <c r="AU7" s="211"/>
      <c r="BF7" s="107"/>
      <c r="BG7" s="109"/>
      <c r="BH7" s="107"/>
      <c r="BI7" s="107"/>
      <c r="BJ7" s="107"/>
      <c r="BK7" s="109"/>
      <c r="BL7" s="110"/>
      <c r="BM7" s="110"/>
      <c r="BN7" s="110"/>
      <c r="BO7" s="109"/>
      <c r="BP7" s="88"/>
      <c r="BQ7" s="88"/>
      <c r="BR7" s="88"/>
      <c r="BS7" s="109"/>
      <c r="BT7" s="107"/>
      <c r="BU7" s="107"/>
      <c r="BV7" s="107"/>
      <c r="BW7" s="109"/>
      <c r="BX7" s="107"/>
      <c r="BY7" s="107"/>
      <c r="BZ7" s="107"/>
      <c r="CA7" s="109"/>
      <c r="CB7" s="107"/>
      <c r="CC7" s="107"/>
      <c r="CD7" s="107"/>
      <c r="CE7" s="107"/>
      <c r="CF7" s="107"/>
      <c r="CG7" s="107"/>
    </row>
    <row r="8" spans="1:85" x14ac:dyDescent="0.25">
      <c r="A8" s="63">
        <v>5</v>
      </c>
      <c r="C8" s="66">
        <v>43892</v>
      </c>
      <c r="D8" s="140">
        <f t="shared" si="1"/>
        <v>9</v>
      </c>
      <c r="E8" s="134">
        <f t="shared" si="0"/>
        <v>17</v>
      </c>
      <c r="F8" s="105">
        <v>8</v>
      </c>
      <c r="G8" s="137">
        <v>0</v>
      </c>
      <c r="H8" s="137">
        <v>47</v>
      </c>
      <c r="I8" s="131">
        <f t="shared" si="2"/>
        <v>47</v>
      </c>
      <c r="J8" s="131">
        <f t="shared" si="13"/>
        <v>80</v>
      </c>
      <c r="K8" s="145">
        <f t="shared" si="16"/>
        <v>17</v>
      </c>
      <c r="L8" s="148"/>
      <c r="M8" s="86">
        <f t="shared" si="3"/>
        <v>2.4242424242424243</v>
      </c>
      <c r="N8" s="67">
        <f t="shared" si="4"/>
        <v>1.4242424242424243</v>
      </c>
      <c r="O8" s="89">
        <f t="shared" si="5"/>
        <v>1.0529437229437231</v>
      </c>
      <c r="P8" s="86"/>
      <c r="Q8" s="128">
        <f t="shared" si="6"/>
        <v>1</v>
      </c>
      <c r="R8" s="134">
        <f t="shared" si="7"/>
        <v>1</v>
      </c>
      <c r="S8" s="105"/>
      <c r="T8" s="137">
        <v>0</v>
      </c>
      <c r="U8" s="137">
        <v>14</v>
      </c>
      <c r="V8" s="131">
        <f t="shared" si="8"/>
        <v>14</v>
      </c>
      <c r="W8" s="131">
        <f t="shared" si="14"/>
        <v>34</v>
      </c>
      <c r="X8" s="145">
        <f t="shared" si="17"/>
        <v>0</v>
      </c>
      <c r="Y8" s="147"/>
      <c r="Z8" s="65">
        <f t="shared" si="9"/>
        <v>1.7</v>
      </c>
      <c r="AA8" s="67">
        <f t="shared" si="10"/>
        <v>0.7</v>
      </c>
      <c r="AB8" s="126"/>
      <c r="AC8" s="127">
        <f t="shared" si="11"/>
        <v>0</v>
      </c>
      <c r="AD8" s="105">
        <v>0</v>
      </c>
      <c r="AE8" s="122"/>
      <c r="AF8" s="137">
        <v>0</v>
      </c>
      <c r="AG8" s="137">
        <v>0</v>
      </c>
      <c r="AH8" s="150">
        <f t="shared" si="12"/>
        <v>0</v>
      </c>
      <c r="AI8" s="150">
        <f t="shared" si="15"/>
        <v>0</v>
      </c>
      <c r="AJ8" s="145">
        <f t="shared" si="18"/>
        <v>0</v>
      </c>
      <c r="AK8" s="151"/>
      <c r="AL8" s="63"/>
      <c r="AM8" s="64"/>
      <c r="AN8" s="70"/>
      <c r="AO8" s="84"/>
      <c r="AQ8" s="2"/>
      <c r="AR8" s="202"/>
      <c r="AS8" s="201"/>
      <c r="AT8" s="197"/>
      <c r="AU8" s="211"/>
      <c r="BF8" s="107"/>
      <c r="BG8" s="109"/>
      <c r="BH8" s="107"/>
      <c r="BI8" s="107"/>
      <c r="BJ8" s="107"/>
      <c r="BK8" s="109"/>
      <c r="BL8" s="110"/>
      <c r="BM8" s="110"/>
      <c r="BN8" s="110"/>
      <c r="BO8" s="109"/>
      <c r="BP8" s="88"/>
      <c r="BQ8" s="88"/>
      <c r="BR8" s="88"/>
      <c r="BS8" s="109"/>
      <c r="BT8" s="107"/>
      <c r="BU8" s="107"/>
      <c r="BV8" s="107"/>
      <c r="BW8" s="109"/>
      <c r="BX8" s="107"/>
      <c r="BY8" s="107"/>
      <c r="BZ8" s="107"/>
      <c r="CA8" s="109"/>
      <c r="CB8" s="107"/>
      <c r="CC8" s="107"/>
      <c r="CD8" s="107"/>
      <c r="CE8" s="107"/>
      <c r="CF8" s="107"/>
      <c r="CG8" s="107"/>
    </row>
    <row r="9" spans="1:85" x14ac:dyDescent="0.25">
      <c r="A9" s="63">
        <v>6</v>
      </c>
      <c r="C9" s="66">
        <v>43893</v>
      </c>
      <c r="D9" s="140">
        <f t="shared" si="1"/>
        <v>17</v>
      </c>
      <c r="E9" s="134">
        <f t="shared" si="0"/>
        <v>23</v>
      </c>
      <c r="F9" s="105">
        <v>6</v>
      </c>
      <c r="G9" s="137">
        <v>0</v>
      </c>
      <c r="H9" s="137">
        <v>40</v>
      </c>
      <c r="I9" s="131">
        <f t="shared" si="2"/>
        <v>40</v>
      </c>
      <c r="J9" s="131">
        <f t="shared" si="13"/>
        <v>120</v>
      </c>
      <c r="K9" s="145">
        <f t="shared" si="16"/>
        <v>23</v>
      </c>
      <c r="L9" s="148"/>
      <c r="M9" s="86">
        <f t="shared" si="3"/>
        <v>1.5</v>
      </c>
      <c r="N9" s="67">
        <f t="shared" si="4"/>
        <v>0.5</v>
      </c>
      <c r="O9" s="89">
        <f t="shared" si="5"/>
        <v>1.1529437229437229</v>
      </c>
      <c r="P9" s="86"/>
      <c r="Q9" s="128">
        <f t="shared" si="6"/>
        <v>1</v>
      </c>
      <c r="R9" s="134">
        <f t="shared" si="7"/>
        <v>1</v>
      </c>
      <c r="S9" s="105"/>
      <c r="T9" s="137">
        <v>0</v>
      </c>
      <c r="U9" s="137">
        <v>6</v>
      </c>
      <c r="V9" s="131">
        <f t="shared" si="8"/>
        <v>6</v>
      </c>
      <c r="W9" s="131">
        <f t="shared" si="14"/>
        <v>40</v>
      </c>
      <c r="X9" s="145">
        <f t="shared" si="17"/>
        <v>0</v>
      </c>
      <c r="Y9" s="147"/>
      <c r="Z9" s="65">
        <f t="shared" si="9"/>
        <v>1.1764705882352942</v>
      </c>
      <c r="AA9" s="67">
        <f t="shared" si="10"/>
        <v>0.17647058823529416</v>
      </c>
      <c r="AB9" s="126"/>
      <c r="AC9" s="127">
        <f t="shared" si="11"/>
        <v>0</v>
      </c>
      <c r="AD9" s="105">
        <v>0</v>
      </c>
      <c r="AE9" s="122"/>
      <c r="AF9" s="137">
        <v>0</v>
      </c>
      <c r="AG9" s="137">
        <v>0</v>
      </c>
      <c r="AH9" s="150">
        <f t="shared" si="12"/>
        <v>0</v>
      </c>
      <c r="AI9" s="150">
        <f t="shared" si="15"/>
        <v>0</v>
      </c>
      <c r="AJ9" s="145">
        <f t="shared" si="18"/>
        <v>0</v>
      </c>
      <c r="AK9" s="151"/>
      <c r="AL9" s="63"/>
      <c r="AM9" s="64"/>
      <c r="AN9" s="70"/>
      <c r="AO9" s="84"/>
      <c r="AQ9" s="2"/>
      <c r="AR9" s="202"/>
      <c r="AS9" s="201"/>
      <c r="AT9" s="197"/>
      <c r="AU9" s="211"/>
      <c r="BF9" s="107"/>
      <c r="BG9" s="109"/>
      <c r="BH9" s="107"/>
      <c r="BI9" s="107"/>
      <c r="BJ9" s="107"/>
      <c r="BK9" s="109"/>
      <c r="BL9" s="110"/>
      <c r="BM9" s="110"/>
      <c r="BN9" s="110"/>
      <c r="BO9" s="109"/>
      <c r="BP9" s="88"/>
      <c r="BQ9" s="88"/>
      <c r="BR9" s="88"/>
      <c r="BS9" s="109"/>
      <c r="BT9" s="107"/>
      <c r="BU9" s="107"/>
      <c r="BV9" s="107"/>
      <c r="BW9" s="109"/>
      <c r="BX9" s="107"/>
      <c r="BY9" s="107"/>
      <c r="BZ9" s="107"/>
      <c r="CA9" s="109"/>
      <c r="CB9" s="107"/>
      <c r="CC9" s="107"/>
      <c r="CD9" s="107"/>
      <c r="CE9" s="107"/>
      <c r="CF9" s="107"/>
      <c r="CG9" s="107"/>
    </row>
    <row r="10" spans="1:85" x14ac:dyDescent="0.25">
      <c r="A10" s="63">
        <v>7</v>
      </c>
      <c r="C10" s="66">
        <v>43894</v>
      </c>
      <c r="D10" s="140">
        <f t="shared" si="1"/>
        <v>23</v>
      </c>
      <c r="E10" s="134">
        <f t="shared" si="0"/>
        <v>38</v>
      </c>
      <c r="F10" s="105">
        <v>15</v>
      </c>
      <c r="G10" s="137">
        <v>0</v>
      </c>
      <c r="H10" s="137">
        <v>41</v>
      </c>
      <c r="I10" s="131">
        <f t="shared" si="2"/>
        <v>41</v>
      </c>
      <c r="J10" s="131">
        <f t="shared" si="13"/>
        <v>161</v>
      </c>
      <c r="K10" s="145">
        <f t="shared" si="16"/>
        <v>38</v>
      </c>
      <c r="L10" s="148">
        <f t="shared" ref="L10:L41" si="19">SUM(I4:I10)/7</f>
        <v>23</v>
      </c>
      <c r="M10" s="86">
        <f t="shared" si="3"/>
        <v>1.3416666666666666</v>
      </c>
      <c r="N10" s="67">
        <f t="shared" si="4"/>
        <v>0.34166666666666656</v>
      </c>
      <c r="O10" s="89">
        <f t="shared" si="5"/>
        <v>0.95461038961038969</v>
      </c>
      <c r="P10" s="86"/>
      <c r="Q10" s="128">
        <f t="shared" si="6"/>
        <v>1</v>
      </c>
      <c r="R10" s="134">
        <f t="shared" si="7"/>
        <v>1</v>
      </c>
      <c r="S10" s="105"/>
      <c r="T10" s="137">
        <v>0</v>
      </c>
      <c r="U10" s="137">
        <v>13</v>
      </c>
      <c r="V10" s="131">
        <f t="shared" si="8"/>
        <v>13</v>
      </c>
      <c r="W10" s="131">
        <f t="shared" si="14"/>
        <v>53</v>
      </c>
      <c r="X10" s="145">
        <f t="shared" si="17"/>
        <v>0</v>
      </c>
      <c r="Y10" s="147"/>
      <c r="Z10" s="65">
        <f t="shared" si="9"/>
        <v>1.325</v>
      </c>
      <c r="AA10" s="67">
        <f t="shared" si="10"/>
        <v>0.32499999999999996</v>
      </c>
      <c r="AB10" s="126"/>
      <c r="AC10" s="127">
        <f t="shared" si="11"/>
        <v>0</v>
      </c>
      <c r="AD10" s="105">
        <v>0</v>
      </c>
      <c r="AE10" s="122"/>
      <c r="AF10" s="137">
        <v>0</v>
      </c>
      <c r="AG10" s="137">
        <v>0</v>
      </c>
      <c r="AH10" s="150">
        <f t="shared" si="12"/>
        <v>0</v>
      </c>
      <c r="AI10" s="150">
        <f t="shared" si="15"/>
        <v>0</v>
      </c>
      <c r="AJ10" s="145">
        <f t="shared" si="18"/>
        <v>0</v>
      </c>
      <c r="AK10" s="147">
        <f t="shared" ref="AK10:AK73" si="20">SUM(AH4:AH10)/7</f>
        <v>0</v>
      </c>
      <c r="AL10" s="63"/>
      <c r="AM10" s="64"/>
      <c r="AN10" s="70"/>
      <c r="AO10" s="84"/>
      <c r="AQ10" s="2"/>
      <c r="AR10" s="202"/>
      <c r="AS10" s="201"/>
      <c r="AT10" s="197"/>
      <c r="AU10" s="211"/>
      <c r="BF10" s="107"/>
      <c r="BG10" s="109"/>
      <c r="BH10" s="107"/>
      <c r="BI10" s="107"/>
      <c r="BJ10" s="107"/>
      <c r="BK10" s="109"/>
      <c r="BL10" s="110"/>
      <c r="BM10" s="110"/>
      <c r="BN10" s="110"/>
      <c r="BO10" s="109"/>
      <c r="BP10" s="88"/>
      <c r="BQ10" s="88"/>
      <c r="BR10" s="88"/>
      <c r="BS10" s="109"/>
      <c r="BT10" s="107"/>
      <c r="BU10" s="107"/>
      <c r="BV10" s="107"/>
      <c r="BW10" s="109"/>
      <c r="BX10" s="107"/>
      <c r="BY10" s="107"/>
      <c r="BZ10" s="107"/>
      <c r="CA10" s="109"/>
      <c r="CB10" s="107"/>
      <c r="CC10" s="107"/>
      <c r="CD10" s="107"/>
      <c r="CE10" s="107"/>
      <c r="CF10" s="107"/>
      <c r="CG10" s="107"/>
    </row>
    <row r="11" spans="1:85" x14ac:dyDescent="0.25">
      <c r="A11" s="63">
        <v>8</v>
      </c>
      <c r="C11" s="66">
        <v>43895</v>
      </c>
      <c r="D11" s="140">
        <f t="shared" si="1"/>
        <v>38</v>
      </c>
      <c r="E11" s="134">
        <f t="shared" si="0"/>
        <v>82</v>
      </c>
      <c r="F11" s="105">
        <v>44</v>
      </c>
      <c r="G11" s="137">
        <v>0</v>
      </c>
      <c r="H11" s="137">
        <v>41</v>
      </c>
      <c r="I11" s="131">
        <f t="shared" si="2"/>
        <v>41</v>
      </c>
      <c r="J11" s="131">
        <f t="shared" si="13"/>
        <v>202</v>
      </c>
      <c r="K11" s="145">
        <f t="shared" si="16"/>
        <v>81</v>
      </c>
      <c r="L11" s="148">
        <f t="shared" si="19"/>
        <v>28.428571428571427</v>
      </c>
      <c r="M11" s="86">
        <f t="shared" si="3"/>
        <v>1.2546583850931676</v>
      </c>
      <c r="N11" s="67">
        <f t="shared" si="4"/>
        <v>0.25465838509316763</v>
      </c>
      <c r="O11" s="89">
        <f t="shared" si="5"/>
        <v>0.63411349520045168</v>
      </c>
      <c r="P11" s="86">
        <f t="shared" ref="P11:P68" si="21">L11/L10</f>
        <v>1.2360248447204969</v>
      </c>
      <c r="Q11" s="128">
        <f t="shared" si="6"/>
        <v>1</v>
      </c>
      <c r="R11" s="134">
        <f t="shared" si="7"/>
        <v>1</v>
      </c>
      <c r="S11" s="105"/>
      <c r="T11" s="137">
        <v>0</v>
      </c>
      <c r="U11" s="137">
        <v>13</v>
      </c>
      <c r="V11" s="131">
        <f t="shared" si="8"/>
        <v>13</v>
      </c>
      <c r="W11" s="131">
        <f t="shared" si="14"/>
        <v>66</v>
      </c>
      <c r="X11" s="145">
        <f t="shared" si="17"/>
        <v>0</v>
      </c>
      <c r="Y11" s="147">
        <f t="shared" ref="Y11:Y42" si="22">SUM(V5:V11)/7</f>
        <v>9.2857142857142865</v>
      </c>
      <c r="Z11" s="65">
        <f t="shared" si="9"/>
        <v>1.2452830188679245</v>
      </c>
      <c r="AA11" s="67">
        <f t="shared" si="10"/>
        <v>0.24528301886792447</v>
      </c>
      <c r="AB11" s="126"/>
      <c r="AC11" s="127">
        <f t="shared" si="11"/>
        <v>0</v>
      </c>
      <c r="AD11" s="105">
        <v>0</v>
      </c>
      <c r="AE11" s="122"/>
      <c r="AF11" s="137">
        <v>0</v>
      </c>
      <c r="AG11" s="137">
        <v>0</v>
      </c>
      <c r="AH11" s="150">
        <f t="shared" si="12"/>
        <v>0</v>
      </c>
      <c r="AI11" s="150">
        <f t="shared" si="15"/>
        <v>0</v>
      </c>
      <c r="AJ11" s="145">
        <f t="shared" si="18"/>
        <v>0</v>
      </c>
      <c r="AK11" s="147">
        <f t="shared" si="20"/>
        <v>0</v>
      </c>
      <c r="AL11" s="63"/>
      <c r="AM11" s="64"/>
      <c r="AN11" s="70"/>
      <c r="AO11" s="4">
        <f t="shared" ref="AO11:AO42" si="23">F11-F4</f>
        <v>43</v>
      </c>
      <c r="AP11" s="4">
        <f>S11-S4</f>
        <v>0</v>
      </c>
      <c r="AQ11" s="4">
        <f t="shared" ref="AQ11:AQ42" si="24">AE11-AE4</f>
        <v>0</v>
      </c>
      <c r="AR11" s="202"/>
      <c r="AS11" s="201"/>
      <c r="AT11" s="197"/>
      <c r="AU11" s="211"/>
      <c r="BF11" s="107"/>
      <c r="BG11" s="109"/>
      <c r="BH11" s="107"/>
      <c r="BI11" s="107"/>
      <c r="BJ11" s="107"/>
      <c r="BK11" s="109"/>
      <c r="BL11" s="110"/>
      <c r="BM11" s="110"/>
      <c r="BN11" s="110"/>
      <c r="BO11" s="109"/>
      <c r="BP11" s="88"/>
      <c r="BQ11" s="88"/>
      <c r="BR11" s="88"/>
      <c r="BS11" s="109"/>
      <c r="BT11" s="107"/>
      <c r="BU11" s="107"/>
      <c r="BV11" s="107"/>
      <c r="BW11" s="109"/>
      <c r="BX11" s="107"/>
      <c r="BY11" s="107"/>
      <c r="BZ11" s="107"/>
      <c r="CA11" s="109"/>
      <c r="CB11" s="107"/>
      <c r="CC11" s="107"/>
      <c r="CD11" s="107"/>
      <c r="CE11" s="107"/>
      <c r="CF11" s="107"/>
      <c r="CG11" s="107"/>
    </row>
    <row r="12" spans="1:85" x14ac:dyDescent="0.25">
      <c r="A12" s="63">
        <v>9</v>
      </c>
      <c r="C12" s="66">
        <v>43896</v>
      </c>
      <c r="D12" s="140">
        <f t="shared" ref="D12:D43" si="25">E11-AD12-R12</f>
        <v>80</v>
      </c>
      <c r="E12" s="134">
        <f t="shared" ref="E12:E48" si="26">AD12+D12+F12+R12</f>
        <v>128</v>
      </c>
      <c r="F12" s="105">
        <v>46</v>
      </c>
      <c r="G12" s="137">
        <v>0</v>
      </c>
      <c r="H12" s="137">
        <v>32</v>
      </c>
      <c r="I12" s="131">
        <f t="shared" si="2"/>
        <v>32</v>
      </c>
      <c r="J12" s="131">
        <f t="shared" si="13"/>
        <v>234</v>
      </c>
      <c r="K12" s="145">
        <f t="shared" si="16"/>
        <v>126</v>
      </c>
      <c r="L12" s="148">
        <f t="shared" si="19"/>
        <v>32.428571428571431</v>
      </c>
      <c r="M12" s="86">
        <f t="shared" si="3"/>
        <v>1.1584158415841583</v>
      </c>
      <c r="N12" s="67">
        <f t="shared" si="4"/>
        <v>0.15841584158415833</v>
      </c>
      <c r="O12" s="89">
        <f t="shared" si="5"/>
        <v>0.53579666351728328</v>
      </c>
      <c r="P12" s="86">
        <f t="shared" si="21"/>
        <v>1.1407035175879399</v>
      </c>
      <c r="Q12" s="128">
        <f t="shared" si="6"/>
        <v>1</v>
      </c>
      <c r="R12" s="134">
        <f t="shared" si="7"/>
        <v>1</v>
      </c>
      <c r="S12" s="105"/>
      <c r="T12" s="137">
        <v>0</v>
      </c>
      <c r="U12" s="137">
        <v>20</v>
      </c>
      <c r="V12" s="131">
        <f t="shared" si="8"/>
        <v>20</v>
      </c>
      <c r="W12" s="131">
        <f t="shared" si="14"/>
        <v>86</v>
      </c>
      <c r="X12" s="145">
        <f t="shared" si="17"/>
        <v>0</v>
      </c>
      <c r="Y12" s="147">
        <f t="shared" si="22"/>
        <v>11</v>
      </c>
      <c r="Z12" s="65">
        <f t="shared" si="9"/>
        <v>1.303030303030303</v>
      </c>
      <c r="AA12" s="67">
        <f t="shared" si="10"/>
        <v>0.30303030303030298</v>
      </c>
      <c r="AB12" s="126">
        <f t="shared" ref="AB12:AB75" si="27">Y12/Y11</f>
        <v>1.1846153846153846</v>
      </c>
      <c r="AC12" s="127">
        <f t="shared" si="11"/>
        <v>0</v>
      </c>
      <c r="AD12" s="105">
        <v>1</v>
      </c>
      <c r="AE12" s="122">
        <v>1</v>
      </c>
      <c r="AF12" s="137">
        <v>0</v>
      </c>
      <c r="AG12" s="137">
        <v>1</v>
      </c>
      <c r="AH12" s="150">
        <f t="shared" si="12"/>
        <v>1</v>
      </c>
      <c r="AI12" s="150">
        <f t="shared" si="15"/>
        <v>1</v>
      </c>
      <c r="AJ12" s="145">
        <f t="shared" si="18"/>
        <v>1</v>
      </c>
      <c r="AK12" s="147">
        <f t="shared" si="20"/>
        <v>0.14285714285714285</v>
      </c>
      <c r="AL12" s="63"/>
      <c r="AM12" s="64"/>
      <c r="AN12" s="70"/>
      <c r="AO12" s="4">
        <f t="shared" si="23"/>
        <v>45</v>
      </c>
      <c r="AP12" s="4">
        <f t="shared" ref="AP12:AP75" si="28">S12-S5</f>
        <v>0</v>
      </c>
      <c r="AQ12" s="4">
        <f t="shared" si="24"/>
        <v>1</v>
      </c>
      <c r="AR12" s="202"/>
      <c r="AS12" s="201"/>
      <c r="AT12" s="197"/>
      <c r="AU12" s="211"/>
      <c r="BF12" s="107"/>
      <c r="BG12" s="109"/>
      <c r="BH12" s="107"/>
      <c r="BI12" s="107"/>
      <c r="BJ12" s="107"/>
      <c r="BK12" s="109"/>
      <c r="BL12" s="110"/>
      <c r="BM12" s="110"/>
      <c r="BN12" s="110"/>
      <c r="BO12" s="109"/>
      <c r="BP12" s="88"/>
      <c r="BQ12" s="88"/>
      <c r="BR12" s="88"/>
      <c r="BS12" s="109"/>
      <c r="BT12" s="107"/>
      <c r="BU12" s="107"/>
      <c r="BV12" s="107"/>
      <c r="BW12" s="109"/>
      <c r="BX12" s="107"/>
      <c r="BY12" s="107"/>
      <c r="BZ12" s="107"/>
      <c r="CA12" s="109"/>
      <c r="CB12" s="107"/>
      <c r="CC12" s="107"/>
      <c r="CD12" s="107"/>
      <c r="CE12" s="107"/>
      <c r="CF12" s="107"/>
      <c r="CG12" s="107"/>
    </row>
    <row r="13" spans="1:85" x14ac:dyDescent="0.25">
      <c r="A13" s="63">
        <v>10</v>
      </c>
      <c r="C13" s="66">
        <v>43897</v>
      </c>
      <c r="D13" s="140">
        <f t="shared" si="25"/>
        <v>126</v>
      </c>
      <c r="E13" s="134">
        <f t="shared" si="26"/>
        <v>188</v>
      </c>
      <c r="F13" s="105">
        <v>60</v>
      </c>
      <c r="G13" s="137">
        <v>0</v>
      </c>
      <c r="H13" s="137">
        <v>45</v>
      </c>
      <c r="I13" s="131">
        <f t="shared" si="2"/>
        <v>45</v>
      </c>
      <c r="J13" s="131">
        <f t="shared" si="13"/>
        <v>279</v>
      </c>
      <c r="K13" s="145">
        <f t="shared" si="16"/>
        <v>182</v>
      </c>
      <c r="L13" s="148">
        <f t="shared" si="19"/>
        <v>37</v>
      </c>
      <c r="M13" s="86">
        <f t="shared" si="3"/>
        <v>1.1923076923076923</v>
      </c>
      <c r="N13" s="67">
        <f t="shared" si="4"/>
        <v>0.19230769230769229</v>
      </c>
      <c r="O13" s="89">
        <f t="shared" si="5"/>
        <v>0.28940971713033697</v>
      </c>
      <c r="P13" s="86">
        <f t="shared" si="21"/>
        <v>1.1409691629955947</v>
      </c>
      <c r="Q13" s="128">
        <f t="shared" si="6"/>
        <v>1</v>
      </c>
      <c r="R13" s="134">
        <f t="shared" si="7"/>
        <v>1</v>
      </c>
      <c r="S13" s="105"/>
      <c r="T13" s="137">
        <v>0</v>
      </c>
      <c r="U13" s="137">
        <v>17</v>
      </c>
      <c r="V13" s="131">
        <f t="shared" si="8"/>
        <v>17</v>
      </c>
      <c r="W13" s="131">
        <f t="shared" si="14"/>
        <v>103</v>
      </c>
      <c r="X13" s="145">
        <f t="shared" si="17"/>
        <v>0</v>
      </c>
      <c r="Y13" s="147">
        <f t="shared" si="22"/>
        <v>13.285714285714286</v>
      </c>
      <c r="Z13" s="65">
        <f>W13/W12</f>
        <v>1.1976744186046511</v>
      </c>
      <c r="AA13" s="67">
        <f t="shared" si="10"/>
        <v>0.19767441860465107</v>
      </c>
      <c r="AB13" s="126">
        <f t="shared" si="27"/>
        <v>1.2077922077922079</v>
      </c>
      <c r="AC13" s="127">
        <f t="shared" si="11"/>
        <v>1</v>
      </c>
      <c r="AD13" s="105">
        <f t="shared" ref="AD13:AD55" si="29">AD12+AE13</f>
        <v>1</v>
      </c>
      <c r="AE13" s="122">
        <v>0</v>
      </c>
      <c r="AF13" s="137">
        <v>0</v>
      </c>
      <c r="AG13" s="137">
        <v>1</v>
      </c>
      <c r="AH13" s="150">
        <f t="shared" si="12"/>
        <v>1</v>
      </c>
      <c r="AI13" s="150">
        <f t="shared" si="15"/>
        <v>2</v>
      </c>
      <c r="AJ13" s="145">
        <f t="shared" si="18"/>
        <v>1</v>
      </c>
      <c r="AK13" s="147">
        <f t="shared" si="20"/>
        <v>0.2857142857142857</v>
      </c>
      <c r="AL13" s="65"/>
      <c r="AM13" s="65"/>
      <c r="AN13" s="70"/>
      <c r="AO13" s="4">
        <f t="shared" si="23"/>
        <v>56</v>
      </c>
      <c r="AP13" s="4">
        <f t="shared" si="28"/>
        <v>0</v>
      </c>
      <c r="AQ13" s="4">
        <f t="shared" si="24"/>
        <v>0</v>
      </c>
      <c r="AR13" s="202"/>
      <c r="AS13" s="201"/>
      <c r="AT13" s="197"/>
      <c r="AU13" s="211"/>
      <c r="BF13" s="107"/>
      <c r="BG13" s="109"/>
      <c r="BH13" s="107"/>
      <c r="BI13" s="107"/>
      <c r="BJ13" s="107"/>
      <c r="BK13" s="109"/>
      <c r="BL13" s="110"/>
      <c r="BM13" s="110"/>
      <c r="BN13" s="110"/>
      <c r="BO13" s="109"/>
      <c r="BP13" s="88"/>
      <c r="BQ13" s="88"/>
      <c r="BR13" s="88"/>
      <c r="BS13" s="109"/>
      <c r="BT13" s="107"/>
      <c r="BU13" s="107"/>
      <c r="BV13" s="107"/>
      <c r="BW13" s="109"/>
      <c r="BX13" s="107"/>
      <c r="BY13" s="107"/>
      <c r="BZ13" s="107"/>
      <c r="CA13" s="109"/>
      <c r="CB13" s="107"/>
      <c r="CC13" s="107"/>
      <c r="CD13" s="107"/>
      <c r="CE13" s="107"/>
      <c r="CF13" s="107"/>
      <c r="CG13" s="107"/>
    </row>
    <row r="14" spans="1:85" x14ac:dyDescent="0.25">
      <c r="A14" s="63">
        <v>11</v>
      </c>
      <c r="C14" s="66">
        <v>43898</v>
      </c>
      <c r="D14" s="140">
        <f t="shared" si="25"/>
        <v>184</v>
      </c>
      <c r="E14" s="134">
        <f t="shared" si="26"/>
        <v>265</v>
      </c>
      <c r="F14" s="105">
        <v>77</v>
      </c>
      <c r="G14" s="137">
        <v>0</v>
      </c>
      <c r="H14" s="137">
        <v>72</v>
      </c>
      <c r="I14" s="131">
        <f t="shared" si="2"/>
        <v>72</v>
      </c>
      <c r="J14" s="131">
        <f t="shared" si="13"/>
        <v>351</v>
      </c>
      <c r="K14" s="145">
        <f t="shared" si="16"/>
        <v>256</v>
      </c>
      <c r="L14" s="148">
        <f t="shared" si="19"/>
        <v>45.428571428571431</v>
      </c>
      <c r="M14" s="86">
        <f t="shared" si="3"/>
        <v>1.2580645161290323</v>
      </c>
      <c r="N14" s="67">
        <f t="shared" si="4"/>
        <v>0.25806451612903225</v>
      </c>
      <c r="O14" s="89">
        <f t="shared" si="5"/>
        <v>0.24102262035614341</v>
      </c>
      <c r="P14" s="86">
        <f t="shared" si="21"/>
        <v>1.2277992277992278</v>
      </c>
      <c r="Q14" s="128">
        <f t="shared" si="6"/>
        <v>1</v>
      </c>
      <c r="R14" s="134">
        <f t="shared" si="7"/>
        <v>1</v>
      </c>
      <c r="S14" s="105"/>
      <c r="T14" s="137">
        <v>0</v>
      </c>
      <c r="U14" s="137">
        <v>25</v>
      </c>
      <c r="V14" s="131">
        <f t="shared" si="8"/>
        <v>25</v>
      </c>
      <c r="W14" s="131">
        <f t="shared" si="14"/>
        <v>128</v>
      </c>
      <c r="X14" s="145">
        <f t="shared" si="17"/>
        <v>0</v>
      </c>
      <c r="Y14" s="147">
        <f t="shared" si="22"/>
        <v>15.428571428571429</v>
      </c>
      <c r="Z14" s="65">
        <f t="shared" si="9"/>
        <v>1.2427184466019416</v>
      </c>
      <c r="AA14" s="67">
        <f t="shared" si="10"/>
        <v>0.24271844660194164</v>
      </c>
      <c r="AB14" s="126">
        <f t="shared" si="27"/>
        <v>1.161290322580645</v>
      </c>
      <c r="AC14" s="127">
        <f t="shared" si="11"/>
        <v>1</v>
      </c>
      <c r="AD14" s="105">
        <f t="shared" si="29"/>
        <v>3</v>
      </c>
      <c r="AE14" s="122">
        <v>2</v>
      </c>
      <c r="AF14" s="137">
        <v>0</v>
      </c>
      <c r="AG14" s="137">
        <v>2</v>
      </c>
      <c r="AH14" s="150">
        <f t="shared" si="12"/>
        <v>2</v>
      </c>
      <c r="AI14" s="150">
        <f t="shared" si="15"/>
        <v>4</v>
      </c>
      <c r="AJ14" s="145">
        <f t="shared" si="18"/>
        <v>3</v>
      </c>
      <c r="AK14" s="147">
        <f t="shared" si="20"/>
        <v>0.5714285714285714</v>
      </c>
      <c r="AL14" s="65"/>
      <c r="AM14" s="65"/>
      <c r="AN14" s="70"/>
      <c r="AO14" s="4">
        <f t="shared" si="23"/>
        <v>74</v>
      </c>
      <c r="AP14" s="4">
        <f t="shared" si="28"/>
        <v>0</v>
      </c>
      <c r="AQ14" s="4">
        <f t="shared" si="24"/>
        <v>2</v>
      </c>
      <c r="AR14" s="202"/>
      <c r="AS14" s="201"/>
      <c r="AT14" s="197"/>
      <c r="AU14" s="211"/>
      <c r="BF14" s="107"/>
      <c r="BG14" s="109"/>
      <c r="BH14" s="107"/>
      <c r="BI14" s="107"/>
      <c r="BJ14" s="107"/>
      <c r="BK14" s="109"/>
      <c r="BL14" s="110"/>
      <c r="BM14" s="110"/>
      <c r="BN14" s="110"/>
      <c r="BO14" s="109"/>
      <c r="BP14" s="88"/>
      <c r="BQ14" s="88"/>
      <c r="BR14" s="88"/>
      <c r="BS14" s="109"/>
      <c r="BT14" s="107"/>
      <c r="BU14" s="107"/>
      <c r="BV14" s="107"/>
      <c r="BW14" s="109"/>
      <c r="BX14" s="107"/>
      <c r="BY14" s="107"/>
      <c r="BZ14" s="107"/>
      <c r="CA14" s="109"/>
      <c r="CB14" s="107"/>
      <c r="CC14" s="107"/>
      <c r="CD14" s="107"/>
      <c r="CE14" s="107"/>
      <c r="CF14" s="107"/>
      <c r="CG14" s="107"/>
    </row>
    <row r="15" spans="1:85" x14ac:dyDescent="0.25">
      <c r="A15" s="63">
        <v>12</v>
      </c>
      <c r="C15" s="66">
        <v>43899</v>
      </c>
      <c r="D15" s="140">
        <f t="shared" si="25"/>
        <v>261</v>
      </c>
      <c r="E15" s="134">
        <f t="shared" si="26"/>
        <v>321</v>
      </c>
      <c r="F15" s="105">
        <v>56</v>
      </c>
      <c r="G15" s="137">
        <v>0</v>
      </c>
      <c r="H15" s="137">
        <v>78</v>
      </c>
      <c r="I15" s="131">
        <f t="shared" si="2"/>
        <v>78</v>
      </c>
      <c r="J15" s="131">
        <f t="shared" si="13"/>
        <v>429</v>
      </c>
      <c r="K15" s="145">
        <f t="shared" si="16"/>
        <v>304</v>
      </c>
      <c r="L15" s="148">
        <f t="shared" si="19"/>
        <v>49.857142857142854</v>
      </c>
      <c r="M15" s="86">
        <f t="shared" si="3"/>
        <v>1.2222222222222223</v>
      </c>
      <c r="N15" s="67">
        <f t="shared" si="4"/>
        <v>0.22222222222222232</v>
      </c>
      <c r="O15" s="89">
        <f t="shared" si="5"/>
        <v>0.21713373146725456</v>
      </c>
      <c r="P15" s="86">
        <f t="shared" si="21"/>
        <v>1.0974842767295596</v>
      </c>
      <c r="Q15" s="128">
        <f t="shared" si="6"/>
        <v>1</v>
      </c>
      <c r="R15" s="134">
        <f t="shared" si="7"/>
        <v>1</v>
      </c>
      <c r="S15" s="105"/>
      <c r="T15" s="137">
        <v>0</v>
      </c>
      <c r="U15" s="137">
        <v>47</v>
      </c>
      <c r="V15" s="131">
        <f t="shared" si="8"/>
        <v>47</v>
      </c>
      <c r="W15" s="131">
        <f t="shared" si="14"/>
        <v>175</v>
      </c>
      <c r="X15" s="145">
        <f t="shared" si="17"/>
        <v>0</v>
      </c>
      <c r="Y15" s="147">
        <f t="shared" si="22"/>
        <v>20.142857142857142</v>
      </c>
      <c r="Z15" s="65">
        <f t="shared" si="9"/>
        <v>1.3671875</v>
      </c>
      <c r="AA15" s="67">
        <f t="shared" si="10"/>
        <v>0.3671875</v>
      </c>
      <c r="AB15" s="126">
        <f t="shared" si="27"/>
        <v>1.3055555555555556</v>
      </c>
      <c r="AC15" s="127">
        <f t="shared" si="11"/>
        <v>3</v>
      </c>
      <c r="AD15" s="105">
        <f t="shared" si="29"/>
        <v>3</v>
      </c>
      <c r="AE15" s="122">
        <v>0</v>
      </c>
      <c r="AF15" s="137">
        <v>0</v>
      </c>
      <c r="AG15" s="137">
        <v>0</v>
      </c>
      <c r="AH15" s="150">
        <f t="shared" si="12"/>
        <v>0</v>
      </c>
      <c r="AI15" s="150">
        <f t="shared" si="15"/>
        <v>4</v>
      </c>
      <c r="AJ15" s="145">
        <f t="shared" si="18"/>
        <v>3</v>
      </c>
      <c r="AK15" s="147">
        <f t="shared" si="20"/>
        <v>0.5714285714285714</v>
      </c>
      <c r="AL15" s="86">
        <f>AI15/AI14</f>
        <v>1</v>
      </c>
      <c r="AM15" s="67">
        <f t="shared" ref="AM15:AM32" si="30">AL15-1</f>
        <v>0</v>
      </c>
      <c r="AN15" s="70"/>
      <c r="AO15" s="4">
        <f t="shared" si="23"/>
        <v>48</v>
      </c>
      <c r="AP15" s="4">
        <f t="shared" si="28"/>
        <v>0</v>
      </c>
      <c r="AQ15" s="4">
        <f t="shared" si="24"/>
        <v>0</v>
      </c>
      <c r="AR15" s="202"/>
      <c r="AS15" s="201"/>
      <c r="AT15" s="197"/>
      <c r="AU15" s="211"/>
      <c r="BF15" s="107"/>
      <c r="BG15" s="109"/>
      <c r="BH15" s="107"/>
      <c r="BI15" s="107"/>
      <c r="BJ15" s="107"/>
      <c r="BK15" s="109"/>
      <c r="BL15" s="110"/>
      <c r="BM15" s="110"/>
      <c r="BN15" s="110"/>
      <c r="BO15" s="109"/>
      <c r="BP15" s="88"/>
      <c r="BQ15" s="88"/>
      <c r="BR15" s="88"/>
      <c r="BS15" s="109"/>
      <c r="BT15" s="107"/>
      <c r="BU15" s="107"/>
      <c r="BV15" s="107"/>
      <c r="BW15" s="109"/>
      <c r="BX15" s="107"/>
      <c r="BY15" s="107"/>
      <c r="BZ15" s="107"/>
      <c r="CA15" s="109"/>
      <c r="CB15" s="107"/>
      <c r="CC15" s="107"/>
      <c r="CD15" s="107"/>
      <c r="CE15" s="107"/>
      <c r="CF15" s="107"/>
      <c r="CG15" s="107"/>
    </row>
    <row r="16" spans="1:85" x14ac:dyDescent="0.25">
      <c r="A16" s="63">
        <v>13</v>
      </c>
      <c r="C16" s="66">
        <v>43900</v>
      </c>
      <c r="D16" s="140">
        <f t="shared" si="25"/>
        <v>316</v>
      </c>
      <c r="E16" s="134">
        <f t="shared" si="26"/>
        <v>382</v>
      </c>
      <c r="F16" s="105">
        <v>61</v>
      </c>
      <c r="G16" s="137">
        <v>0</v>
      </c>
      <c r="H16" s="137">
        <v>137</v>
      </c>
      <c r="I16" s="131">
        <f t="shared" si="2"/>
        <v>137</v>
      </c>
      <c r="J16" s="131">
        <f t="shared" si="13"/>
        <v>566</v>
      </c>
      <c r="K16" s="145">
        <f t="shared" si="16"/>
        <v>359</v>
      </c>
      <c r="L16" s="148">
        <f t="shared" si="19"/>
        <v>63.714285714285715</v>
      </c>
      <c r="M16" s="86">
        <f t="shared" si="3"/>
        <v>1.3193473193473193</v>
      </c>
      <c r="N16" s="67">
        <f t="shared" si="4"/>
        <v>0.3193473193473193</v>
      </c>
      <c r="O16" s="89">
        <f t="shared" si="5"/>
        <v>0.23007151831808489</v>
      </c>
      <c r="P16" s="86">
        <f t="shared" si="21"/>
        <v>1.2779369627507164</v>
      </c>
      <c r="Q16" s="128">
        <f t="shared" si="6"/>
        <v>1</v>
      </c>
      <c r="R16" s="134">
        <f t="shared" si="7"/>
        <v>1</v>
      </c>
      <c r="S16" s="105"/>
      <c r="T16" s="137">
        <v>0</v>
      </c>
      <c r="U16" s="137">
        <v>39</v>
      </c>
      <c r="V16" s="131">
        <f t="shared" si="8"/>
        <v>39</v>
      </c>
      <c r="W16" s="131">
        <f t="shared" si="14"/>
        <v>214</v>
      </c>
      <c r="X16" s="145">
        <f t="shared" si="17"/>
        <v>0</v>
      </c>
      <c r="Y16" s="147">
        <f t="shared" si="22"/>
        <v>24.857142857142858</v>
      </c>
      <c r="Z16" s="65">
        <f t="shared" si="9"/>
        <v>1.2228571428571429</v>
      </c>
      <c r="AA16" s="67">
        <f t="shared" si="10"/>
        <v>0.22285714285714286</v>
      </c>
      <c r="AB16" s="126">
        <f t="shared" si="27"/>
        <v>1.2340425531914894</v>
      </c>
      <c r="AC16" s="127">
        <f t="shared" si="11"/>
        <v>3</v>
      </c>
      <c r="AD16" s="105">
        <f t="shared" si="29"/>
        <v>4</v>
      </c>
      <c r="AE16" s="122">
        <v>1</v>
      </c>
      <c r="AF16" s="137">
        <v>0</v>
      </c>
      <c r="AG16" s="137">
        <v>1</v>
      </c>
      <c r="AH16" s="150">
        <f t="shared" si="12"/>
        <v>1</v>
      </c>
      <c r="AI16" s="150">
        <f t="shared" si="15"/>
        <v>5</v>
      </c>
      <c r="AJ16" s="145">
        <f t="shared" si="18"/>
        <v>4</v>
      </c>
      <c r="AK16" s="147">
        <f t="shared" si="20"/>
        <v>0.7142857142857143</v>
      </c>
      <c r="AL16" s="86">
        <f t="shared" ref="AL16:AL78" si="31">AI16/AI15</f>
        <v>1.25</v>
      </c>
      <c r="AM16" s="67">
        <f t="shared" si="30"/>
        <v>0.25</v>
      </c>
      <c r="AN16" s="70"/>
      <c r="AO16" s="4">
        <f t="shared" si="23"/>
        <v>55</v>
      </c>
      <c r="AP16" s="4">
        <f t="shared" si="28"/>
        <v>0</v>
      </c>
      <c r="AQ16" s="4">
        <f t="shared" si="24"/>
        <v>1</v>
      </c>
      <c r="AR16" s="202"/>
      <c r="AS16" s="201"/>
      <c r="AT16" s="197"/>
      <c r="AU16" s="211"/>
      <c r="BF16" s="107"/>
      <c r="BG16" s="109"/>
      <c r="BH16" s="107"/>
      <c r="BI16" s="107"/>
      <c r="BJ16" s="107"/>
      <c r="BK16" s="109"/>
      <c r="BL16" s="110"/>
      <c r="BM16" s="110"/>
      <c r="BN16" s="110"/>
      <c r="BO16" s="109"/>
      <c r="BP16" s="88"/>
      <c r="BQ16" s="88"/>
      <c r="BR16" s="88"/>
      <c r="BS16" s="109"/>
      <c r="BT16" s="107"/>
      <c r="BU16" s="107"/>
      <c r="BV16" s="107"/>
      <c r="BW16" s="109"/>
      <c r="BX16" s="107"/>
      <c r="BY16" s="107"/>
      <c r="BZ16" s="107"/>
      <c r="CA16" s="109"/>
      <c r="CB16" s="107"/>
      <c r="CC16" s="107"/>
      <c r="CD16" s="107"/>
      <c r="CE16" s="107"/>
      <c r="CF16" s="107"/>
      <c r="CG16" s="107"/>
    </row>
    <row r="17" spans="1:85" x14ac:dyDescent="0.25">
      <c r="A17" s="63">
        <v>14</v>
      </c>
      <c r="C17" s="66">
        <v>43901</v>
      </c>
      <c r="D17" s="140">
        <f t="shared" si="25"/>
        <v>376</v>
      </c>
      <c r="E17" s="134">
        <f t="shared" si="26"/>
        <v>503</v>
      </c>
      <c r="F17" s="105">
        <v>121</v>
      </c>
      <c r="G17" s="137">
        <v>0</v>
      </c>
      <c r="H17" s="137">
        <v>168</v>
      </c>
      <c r="I17" s="131">
        <f t="shared" si="2"/>
        <v>168</v>
      </c>
      <c r="J17" s="131">
        <f t="shared" si="13"/>
        <v>734</v>
      </c>
      <c r="K17" s="145">
        <f t="shared" si="16"/>
        <v>465</v>
      </c>
      <c r="L17" s="148">
        <f t="shared" si="19"/>
        <v>81.857142857142861</v>
      </c>
      <c r="M17" s="86">
        <f t="shared" si="3"/>
        <v>1.2968197879858658</v>
      </c>
      <c r="N17" s="67">
        <f t="shared" si="4"/>
        <v>0.29681978798586584</v>
      </c>
      <c r="O17" s="89">
        <f t="shared" si="5"/>
        <v>0.25775230759842638</v>
      </c>
      <c r="P17" s="86">
        <f t="shared" si="21"/>
        <v>1.2847533632286996</v>
      </c>
      <c r="Q17" s="128">
        <f t="shared" si="6"/>
        <v>1</v>
      </c>
      <c r="R17" s="134">
        <f t="shared" si="7"/>
        <v>1</v>
      </c>
      <c r="S17" s="105"/>
      <c r="T17" s="137">
        <v>0</v>
      </c>
      <c r="U17" s="137">
        <v>54</v>
      </c>
      <c r="V17" s="131">
        <f t="shared" si="8"/>
        <v>54</v>
      </c>
      <c r="W17" s="131">
        <f t="shared" si="14"/>
        <v>268</v>
      </c>
      <c r="X17" s="145">
        <f t="shared" si="17"/>
        <v>0</v>
      </c>
      <c r="Y17" s="147">
        <f t="shared" si="22"/>
        <v>30.714285714285715</v>
      </c>
      <c r="Z17" s="65">
        <f t="shared" si="9"/>
        <v>1.2523364485981308</v>
      </c>
      <c r="AA17" s="67">
        <f t="shared" si="10"/>
        <v>0.25233644859813076</v>
      </c>
      <c r="AB17" s="126">
        <f t="shared" si="27"/>
        <v>1.235632183908046</v>
      </c>
      <c r="AC17" s="127">
        <f t="shared" si="11"/>
        <v>4</v>
      </c>
      <c r="AD17" s="105">
        <f t="shared" si="29"/>
        <v>5</v>
      </c>
      <c r="AE17" s="122">
        <v>1</v>
      </c>
      <c r="AF17" s="137">
        <v>0</v>
      </c>
      <c r="AG17" s="137">
        <v>2</v>
      </c>
      <c r="AH17" s="150">
        <f t="shared" si="12"/>
        <v>2</v>
      </c>
      <c r="AI17" s="150">
        <f t="shared" si="15"/>
        <v>7</v>
      </c>
      <c r="AJ17" s="145">
        <f t="shared" si="18"/>
        <v>5</v>
      </c>
      <c r="AK17" s="147">
        <f t="shared" si="20"/>
        <v>1</v>
      </c>
      <c r="AL17" s="86">
        <f t="shared" si="31"/>
        <v>1.4</v>
      </c>
      <c r="AM17" s="67">
        <f t="shared" si="30"/>
        <v>0.39999999999999991</v>
      </c>
      <c r="AN17" s="70"/>
      <c r="AO17" s="4">
        <f t="shared" si="23"/>
        <v>106</v>
      </c>
      <c r="AP17" s="4">
        <f t="shared" si="28"/>
        <v>0</v>
      </c>
      <c r="AQ17" s="4">
        <f t="shared" si="24"/>
        <v>1</v>
      </c>
      <c r="AR17" s="202"/>
      <c r="AS17" s="201"/>
      <c r="AT17" s="197"/>
      <c r="AU17" s="211"/>
      <c r="BF17" s="107"/>
      <c r="BG17" s="109"/>
      <c r="BH17" s="107"/>
      <c r="BI17" s="107"/>
      <c r="BJ17" s="107"/>
      <c r="BK17" s="109"/>
      <c r="BL17" s="110"/>
      <c r="BM17" s="110"/>
      <c r="BN17" s="110"/>
      <c r="BO17" s="109"/>
      <c r="BP17" s="88"/>
      <c r="BQ17" s="88"/>
      <c r="BR17" s="88"/>
      <c r="BS17" s="109"/>
      <c r="BT17" s="107"/>
      <c r="BU17" s="107"/>
      <c r="BV17" s="107"/>
      <c r="BW17" s="109"/>
      <c r="BX17" s="107"/>
      <c r="BY17" s="107"/>
      <c r="BZ17" s="107"/>
      <c r="CA17" s="109"/>
      <c r="CB17" s="107"/>
      <c r="CC17" s="107"/>
      <c r="CD17" s="107"/>
      <c r="CE17" s="107"/>
      <c r="CF17" s="107"/>
      <c r="CG17" s="107"/>
    </row>
    <row r="18" spans="1:85" x14ac:dyDescent="0.25">
      <c r="A18" s="63">
        <v>15</v>
      </c>
      <c r="C18" s="66">
        <v>43902</v>
      </c>
      <c r="D18" s="140">
        <f t="shared" si="25"/>
        <v>412</v>
      </c>
      <c r="E18" s="134">
        <f t="shared" si="26"/>
        <v>614</v>
      </c>
      <c r="F18" s="105">
        <v>111</v>
      </c>
      <c r="G18" s="137">
        <v>0</v>
      </c>
      <c r="H18" s="137">
        <v>186</v>
      </c>
      <c r="I18" s="131">
        <f t="shared" si="2"/>
        <v>186</v>
      </c>
      <c r="J18" s="131">
        <f t="shared" si="13"/>
        <v>920</v>
      </c>
      <c r="K18" s="145">
        <f t="shared" si="16"/>
        <v>532</v>
      </c>
      <c r="L18" s="148">
        <f t="shared" si="19"/>
        <v>102.57142857142857</v>
      </c>
      <c r="M18" s="86">
        <f t="shared" si="3"/>
        <v>1.2534059945504088</v>
      </c>
      <c r="N18" s="67">
        <f t="shared" si="4"/>
        <v>0.2534059945504088</v>
      </c>
      <c r="O18" s="89">
        <f t="shared" si="5"/>
        <v>0.26997196804696971</v>
      </c>
      <c r="P18" s="86">
        <f t="shared" si="21"/>
        <v>1.2530541012216403</v>
      </c>
      <c r="Q18" s="128">
        <f t="shared" si="6"/>
        <v>1</v>
      </c>
      <c r="R18" s="134">
        <v>86</v>
      </c>
      <c r="S18" s="105">
        <f t="shared" ref="S18:S32" si="32">R18-R17</f>
        <v>85</v>
      </c>
      <c r="T18" s="137">
        <v>0</v>
      </c>
      <c r="U18" s="137">
        <v>81</v>
      </c>
      <c r="V18" s="131">
        <f t="shared" si="8"/>
        <v>81</v>
      </c>
      <c r="W18" s="131">
        <f t="shared" si="14"/>
        <v>349</v>
      </c>
      <c r="X18" s="145">
        <f t="shared" si="17"/>
        <v>85</v>
      </c>
      <c r="Y18" s="147">
        <f t="shared" si="22"/>
        <v>40.428571428571431</v>
      </c>
      <c r="Z18" s="65">
        <f t="shared" si="9"/>
        <v>1.3022388059701493</v>
      </c>
      <c r="AA18" s="67">
        <f t="shared" si="10"/>
        <v>0.30223880597014929</v>
      </c>
      <c r="AB18" s="126">
        <f t="shared" si="27"/>
        <v>1.3162790697674418</v>
      </c>
      <c r="AC18" s="127">
        <f t="shared" si="11"/>
        <v>5</v>
      </c>
      <c r="AD18" s="105">
        <f t="shared" si="29"/>
        <v>5</v>
      </c>
      <c r="AE18" s="122">
        <v>0</v>
      </c>
      <c r="AF18" s="137">
        <v>0</v>
      </c>
      <c r="AG18" s="137">
        <v>3</v>
      </c>
      <c r="AH18" s="150">
        <f t="shared" si="12"/>
        <v>3</v>
      </c>
      <c r="AI18" s="150">
        <f t="shared" si="15"/>
        <v>10</v>
      </c>
      <c r="AJ18" s="145">
        <f t="shared" si="18"/>
        <v>5</v>
      </c>
      <c r="AK18" s="147">
        <f t="shared" si="20"/>
        <v>1.4285714285714286</v>
      </c>
      <c r="AL18" s="86">
        <f t="shared" si="31"/>
        <v>1.4285714285714286</v>
      </c>
      <c r="AM18" s="67">
        <f t="shared" si="30"/>
        <v>0.4285714285714286</v>
      </c>
      <c r="AN18" s="70"/>
      <c r="AO18" s="4">
        <f t="shared" si="23"/>
        <v>67</v>
      </c>
      <c r="AP18" s="4">
        <f t="shared" si="28"/>
        <v>85</v>
      </c>
      <c r="AQ18" s="4">
        <f t="shared" si="24"/>
        <v>0</v>
      </c>
      <c r="AR18" s="202"/>
      <c r="AS18" s="201"/>
      <c r="AT18" s="197"/>
      <c r="AU18" s="211"/>
      <c r="BF18" s="107"/>
      <c r="BG18" s="109"/>
      <c r="BH18" s="107"/>
      <c r="BI18" s="107"/>
      <c r="BJ18" s="107"/>
      <c r="BK18" s="109"/>
      <c r="BL18" s="110"/>
      <c r="BM18" s="110"/>
      <c r="BN18" s="110"/>
      <c r="BO18" s="109"/>
      <c r="BP18" s="88"/>
      <c r="BQ18" s="88"/>
      <c r="BR18" s="88"/>
      <c r="BS18" s="109"/>
      <c r="BT18" s="107"/>
      <c r="BU18" s="107"/>
      <c r="BV18" s="107"/>
      <c r="BW18" s="109"/>
      <c r="BX18" s="107"/>
      <c r="BY18" s="107"/>
      <c r="BZ18" s="107"/>
      <c r="CA18" s="109"/>
      <c r="CB18" s="107"/>
      <c r="CC18" s="107"/>
      <c r="CD18" s="107"/>
      <c r="CE18" s="107"/>
      <c r="CF18" s="107"/>
      <c r="CG18" s="107"/>
    </row>
    <row r="19" spans="1:85" x14ac:dyDescent="0.25">
      <c r="A19" s="63">
        <v>16</v>
      </c>
      <c r="C19" s="66">
        <v>43903</v>
      </c>
      <c r="D19" s="140">
        <f t="shared" si="25"/>
        <v>489</v>
      </c>
      <c r="E19" s="134">
        <f t="shared" si="26"/>
        <v>804</v>
      </c>
      <c r="F19" s="105">
        <v>190</v>
      </c>
      <c r="G19" s="137">
        <v>0</v>
      </c>
      <c r="H19" s="137">
        <v>222</v>
      </c>
      <c r="I19" s="131">
        <f t="shared" si="2"/>
        <v>222</v>
      </c>
      <c r="J19" s="131">
        <f t="shared" si="13"/>
        <v>1142</v>
      </c>
      <c r="K19" s="145">
        <f t="shared" si="16"/>
        <v>676</v>
      </c>
      <c r="L19" s="148">
        <f t="shared" si="19"/>
        <v>129.71428571428572</v>
      </c>
      <c r="M19" s="86">
        <f t="shared" si="3"/>
        <v>1.241304347826087</v>
      </c>
      <c r="N19" s="67">
        <f t="shared" si="4"/>
        <v>0.24130434782608701</v>
      </c>
      <c r="O19" s="89">
        <f t="shared" si="5"/>
        <v>0.26661993438638065</v>
      </c>
      <c r="P19" s="86">
        <f t="shared" si="21"/>
        <v>1.2646239554317549</v>
      </c>
      <c r="Q19" s="128">
        <f t="shared" si="6"/>
        <v>86</v>
      </c>
      <c r="R19" s="134">
        <v>115</v>
      </c>
      <c r="S19" s="105">
        <f t="shared" si="32"/>
        <v>29</v>
      </c>
      <c r="T19" s="137">
        <v>0</v>
      </c>
      <c r="U19" s="137">
        <v>87</v>
      </c>
      <c r="V19" s="131">
        <f t="shared" si="8"/>
        <v>87</v>
      </c>
      <c r="W19" s="131">
        <f t="shared" si="14"/>
        <v>436</v>
      </c>
      <c r="X19" s="145">
        <f t="shared" si="17"/>
        <v>114</v>
      </c>
      <c r="Y19" s="147">
        <f t="shared" si="22"/>
        <v>50</v>
      </c>
      <c r="Z19" s="65">
        <f t="shared" si="9"/>
        <v>1.2492836676217765</v>
      </c>
      <c r="AA19" s="67">
        <f t="shared" si="10"/>
        <v>0.24928366762177645</v>
      </c>
      <c r="AB19" s="126">
        <f t="shared" si="27"/>
        <v>1.2367491166077738</v>
      </c>
      <c r="AC19" s="127">
        <f t="shared" si="11"/>
        <v>5</v>
      </c>
      <c r="AD19" s="105">
        <f t="shared" si="29"/>
        <v>10</v>
      </c>
      <c r="AE19" s="122">
        <v>5</v>
      </c>
      <c r="AF19" s="137">
        <v>0</v>
      </c>
      <c r="AG19" s="137">
        <v>6</v>
      </c>
      <c r="AH19" s="150">
        <f t="shared" si="12"/>
        <v>6</v>
      </c>
      <c r="AI19" s="150">
        <f t="shared" si="15"/>
        <v>16</v>
      </c>
      <c r="AJ19" s="145">
        <f t="shared" si="18"/>
        <v>9</v>
      </c>
      <c r="AK19" s="147">
        <f t="shared" si="20"/>
        <v>2.1428571428571428</v>
      </c>
      <c r="AL19" s="86">
        <f t="shared" si="31"/>
        <v>1.6</v>
      </c>
      <c r="AM19" s="67">
        <f t="shared" si="30"/>
        <v>0.60000000000000009</v>
      </c>
      <c r="AN19" s="70"/>
      <c r="AO19" s="4">
        <f t="shared" si="23"/>
        <v>144</v>
      </c>
      <c r="AP19" s="4">
        <f t="shared" si="28"/>
        <v>29</v>
      </c>
      <c r="AQ19" s="4">
        <f t="shared" si="24"/>
        <v>4</v>
      </c>
      <c r="AR19" s="202"/>
      <c r="AS19" s="201"/>
      <c r="AT19" s="197"/>
      <c r="AU19" s="211"/>
      <c r="BF19" s="107"/>
      <c r="BG19" s="109"/>
      <c r="BH19" s="107"/>
      <c r="BI19" s="107"/>
      <c r="BJ19" s="107"/>
      <c r="BK19" s="109"/>
      <c r="BL19" s="110"/>
      <c r="BM19" s="110"/>
      <c r="BN19" s="110"/>
      <c r="BO19" s="109"/>
      <c r="BP19" s="88"/>
      <c r="BQ19" s="88"/>
      <c r="BR19" s="88"/>
      <c r="BS19" s="109"/>
      <c r="BT19" s="107"/>
      <c r="BU19" s="107"/>
      <c r="BV19" s="107"/>
      <c r="BW19" s="109"/>
      <c r="BX19" s="107"/>
      <c r="BY19" s="107"/>
      <c r="BZ19" s="107"/>
      <c r="CA19" s="109"/>
      <c r="CB19" s="107"/>
      <c r="CC19" s="107"/>
      <c r="CD19" s="107"/>
      <c r="CE19" s="107"/>
      <c r="CF19" s="107"/>
      <c r="CG19" s="107"/>
    </row>
    <row r="20" spans="1:85" x14ac:dyDescent="0.25">
      <c r="A20" s="63">
        <v>17</v>
      </c>
      <c r="C20" s="66">
        <v>43904</v>
      </c>
      <c r="D20" s="140">
        <f t="shared" si="25"/>
        <v>656</v>
      </c>
      <c r="E20" s="134">
        <f t="shared" si="26"/>
        <v>959</v>
      </c>
      <c r="F20" s="105">
        <v>155</v>
      </c>
      <c r="G20" s="137">
        <v>0</v>
      </c>
      <c r="H20" s="137">
        <v>222</v>
      </c>
      <c r="I20" s="131">
        <f t="shared" si="2"/>
        <v>222</v>
      </c>
      <c r="J20" s="131">
        <f t="shared" si="13"/>
        <v>1364</v>
      </c>
      <c r="K20" s="145">
        <f t="shared" si="16"/>
        <v>771</v>
      </c>
      <c r="L20" s="148">
        <f t="shared" si="19"/>
        <v>155</v>
      </c>
      <c r="M20" s="86">
        <f t="shared" si="3"/>
        <v>1.1943957968476357</v>
      </c>
      <c r="N20" s="67">
        <f t="shared" si="4"/>
        <v>0.19439579684763575</v>
      </c>
      <c r="O20" s="89">
        <f t="shared" si="5"/>
        <v>0.26105464931146333</v>
      </c>
      <c r="P20" s="86">
        <f t="shared" si="21"/>
        <v>1.1949339207048457</v>
      </c>
      <c r="Q20" s="128">
        <f t="shared" si="6"/>
        <v>115</v>
      </c>
      <c r="R20" s="134">
        <v>136</v>
      </c>
      <c r="S20" s="105">
        <f t="shared" si="32"/>
        <v>21</v>
      </c>
      <c r="T20" s="137">
        <v>0</v>
      </c>
      <c r="U20" s="137">
        <v>91</v>
      </c>
      <c r="V20" s="131">
        <f t="shared" si="8"/>
        <v>91</v>
      </c>
      <c r="W20" s="131">
        <f t="shared" si="14"/>
        <v>527</v>
      </c>
      <c r="X20" s="145">
        <f t="shared" si="17"/>
        <v>135</v>
      </c>
      <c r="Y20" s="147">
        <f t="shared" si="22"/>
        <v>60.571428571428569</v>
      </c>
      <c r="Z20" s="65">
        <f t="shared" si="9"/>
        <v>1.2087155963302751</v>
      </c>
      <c r="AA20" s="67">
        <f t="shared" si="10"/>
        <v>0.20871559633027514</v>
      </c>
      <c r="AB20" s="126">
        <f t="shared" si="27"/>
        <v>1.2114285714285713</v>
      </c>
      <c r="AC20" s="127">
        <f t="shared" si="11"/>
        <v>10</v>
      </c>
      <c r="AD20" s="105">
        <f t="shared" si="29"/>
        <v>12</v>
      </c>
      <c r="AE20" s="122">
        <v>2</v>
      </c>
      <c r="AF20" s="137">
        <v>0</v>
      </c>
      <c r="AG20" s="137">
        <v>10</v>
      </c>
      <c r="AH20" s="150">
        <f t="shared" si="12"/>
        <v>10</v>
      </c>
      <c r="AI20" s="150">
        <f t="shared" si="15"/>
        <v>26</v>
      </c>
      <c r="AJ20" s="145">
        <f t="shared" si="18"/>
        <v>11</v>
      </c>
      <c r="AK20" s="147">
        <f t="shared" si="20"/>
        <v>3.4285714285714284</v>
      </c>
      <c r="AL20" s="86">
        <f t="shared" si="31"/>
        <v>1.625</v>
      </c>
      <c r="AM20" s="67">
        <f t="shared" si="30"/>
        <v>0.625</v>
      </c>
      <c r="AN20" s="90">
        <f t="shared" ref="AN20:AN82" si="33">AK20/AK19</f>
        <v>1.5999999999999999</v>
      </c>
      <c r="AO20" s="4">
        <f t="shared" si="23"/>
        <v>95</v>
      </c>
      <c r="AP20" s="4">
        <f t="shared" si="28"/>
        <v>21</v>
      </c>
      <c r="AQ20" s="4">
        <f t="shared" si="24"/>
        <v>2</v>
      </c>
      <c r="AR20" s="202"/>
      <c r="AS20" s="201"/>
      <c r="AT20" s="197"/>
      <c r="AU20" s="211"/>
      <c r="BF20" s="107"/>
      <c r="BG20" s="109"/>
      <c r="BH20" s="107"/>
      <c r="BI20" s="107"/>
      <c r="BJ20" s="107"/>
      <c r="BK20" s="109"/>
      <c r="BL20" s="110"/>
      <c r="BM20" s="110"/>
      <c r="BN20" s="110"/>
      <c r="BO20" s="109"/>
      <c r="BP20" s="88"/>
      <c r="BQ20" s="88"/>
      <c r="BR20" s="88"/>
      <c r="BS20" s="109"/>
      <c r="BT20" s="107"/>
      <c r="BU20" s="107"/>
      <c r="BV20" s="107"/>
      <c r="BW20" s="109"/>
      <c r="BX20" s="107"/>
      <c r="BY20" s="107"/>
      <c r="BZ20" s="107"/>
      <c r="CA20" s="109"/>
      <c r="CB20" s="107"/>
      <c r="CC20" s="107"/>
      <c r="CD20" s="107"/>
      <c r="CE20" s="107"/>
      <c r="CF20" s="107"/>
      <c r="CG20" s="107"/>
    </row>
    <row r="21" spans="1:85" x14ac:dyDescent="0.25">
      <c r="A21" s="63">
        <v>18</v>
      </c>
      <c r="C21" s="66">
        <v>43905</v>
      </c>
      <c r="D21" s="140">
        <f t="shared" si="25"/>
        <v>777</v>
      </c>
      <c r="E21" s="134">
        <f t="shared" si="26"/>
        <v>1135</v>
      </c>
      <c r="F21" s="105">
        <v>176</v>
      </c>
      <c r="G21" s="137">
        <v>0</v>
      </c>
      <c r="H21" s="137">
        <v>234</v>
      </c>
      <c r="I21" s="131">
        <f t="shared" si="2"/>
        <v>234</v>
      </c>
      <c r="J21" s="131">
        <f t="shared" si="13"/>
        <v>1598</v>
      </c>
      <c r="K21" s="145">
        <f t="shared" si="16"/>
        <v>870</v>
      </c>
      <c r="L21" s="148">
        <f t="shared" si="19"/>
        <v>178.14285714285714</v>
      </c>
      <c r="M21" s="86">
        <f t="shared" si="3"/>
        <v>1.1715542521994136</v>
      </c>
      <c r="N21" s="67">
        <f t="shared" si="4"/>
        <v>0.17155425219941356</v>
      </c>
      <c r="O21" s="89">
        <f t="shared" si="5"/>
        <v>0.2314960358818822</v>
      </c>
      <c r="P21" s="86">
        <f t="shared" si="21"/>
        <v>1.1493087557603687</v>
      </c>
      <c r="Q21" s="128">
        <f t="shared" si="6"/>
        <v>136</v>
      </c>
      <c r="R21" s="134">
        <v>162</v>
      </c>
      <c r="S21" s="105">
        <f t="shared" si="32"/>
        <v>26</v>
      </c>
      <c r="T21" s="137">
        <v>0</v>
      </c>
      <c r="U21" s="137">
        <v>101</v>
      </c>
      <c r="V21" s="131">
        <f t="shared" si="8"/>
        <v>101</v>
      </c>
      <c r="W21" s="131">
        <f t="shared" si="14"/>
        <v>628</v>
      </c>
      <c r="X21" s="145">
        <f t="shared" si="17"/>
        <v>161</v>
      </c>
      <c r="Y21" s="147">
        <f t="shared" si="22"/>
        <v>71.428571428571431</v>
      </c>
      <c r="Z21" s="65">
        <f t="shared" si="9"/>
        <v>1.1916508538899431</v>
      </c>
      <c r="AA21" s="67">
        <f t="shared" si="10"/>
        <v>0.19165085388994307</v>
      </c>
      <c r="AB21" s="126">
        <f t="shared" si="27"/>
        <v>1.179245283018868</v>
      </c>
      <c r="AC21" s="127">
        <f t="shared" si="11"/>
        <v>12</v>
      </c>
      <c r="AD21" s="105">
        <f t="shared" si="29"/>
        <v>20</v>
      </c>
      <c r="AE21" s="122">
        <v>8</v>
      </c>
      <c r="AF21" s="137">
        <v>0</v>
      </c>
      <c r="AG21" s="137">
        <v>14</v>
      </c>
      <c r="AH21" s="150">
        <f t="shared" si="12"/>
        <v>14</v>
      </c>
      <c r="AI21" s="150">
        <f t="shared" si="15"/>
        <v>40</v>
      </c>
      <c r="AJ21" s="145">
        <f t="shared" si="18"/>
        <v>17</v>
      </c>
      <c r="AK21" s="147">
        <f t="shared" si="20"/>
        <v>5.1428571428571432</v>
      </c>
      <c r="AL21" s="86">
        <f t="shared" si="31"/>
        <v>1.5384615384615385</v>
      </c>
      <c r="AM21" s="67">
        <f t="shared" si="30"/>
        <v>0.53846153846153855</v>
      </c>
      <c r="AN21" s="90">
        <f t="shared" si="33"/>
        <v>1.5000000000000002</v>
      </c>
      <c r="AO21" s="4">
        <f t="shared" si="23"/>
        <v>99</v>
      </c>
      <c r="AP21" s="4">
        <f t="shared" si="28"/>
        <v>26</v>
      </c>
      <c r="AQ21" s="4">
        <f t="shared" si="24"/>
        <v>6</v>
      </c>
      <c r="AR21" s="202"/>
      <c r="AS21" s="201"/>
      <c r="AT21" s="197"/>
      <c r="AU21" s="211"/>
      <c r="BF21" s="107"/>
      <c r="BG21" s="109"/>
      <c r="BH21" s="107"/>
      <c r="BI21" s="107"/>
      <c r="BJ21" s="107"/>
      <c r="BK21" s="109"/>
      <c r="BL21" s="110"/>
      <c r="BM21" s="110"/>
      <c r="BN21" s="110"/>
      <c r="BO21" s="109"/>
      <c r="BP21" s="88"/>
      <c r="BQ21" s="88"/>
      <c r="BR21" s="88"/>
      <c r="BS21" s="109"/>
      <c r="BT21" s="107"/>
      <c r="BU21" s="107"/>
      <c r="BV21" s="107"/>
      <c r="BW21" s="109"/>
      <c r="BX21" s="107"/>
      <c r="BY21" s="107"/>
      <c r="BZ21" s="107"/>
      <c r="CA21" s="109"/>
      <c r="CB21" s="107"/>
      <c r="CC21" s="107"/>
      <c r="CD21" s="107"/>
      <c r="CE21" s="107"/>
      <c r="CF21" s="107"/>
      <c r="CG21" s="107"/>
    </row>
    <row r="22" spans="1:85" x14ac:dyDescent="0.25">
      <c r="A22" s="63">
        <v>19</v>
      </c>
      <c r="C22" s="66">
        <v>43906</v>
      </c>
      <c r="D22" s="140">
        <f t="shared" si="25"/>
        <v>906</v>
      </c>
      <c r="E22" s="134">
        <f t="shared" si="26"/>
        <v>1413</v>
      </c>
      <c r="F22" s="105">
        <v>278</v>
      </c>
      <c r="G22" s="137">
        <v>0</v>
      </c>
      <c r="H22" s="137">
        <v>271</v>
      </c>
      <c r="I22" s="131">
        <f t="shared" si="2"/>
        <v>271</v>
      </c>
      <c r="J22" s="131">
        <f t="shared" si="13"/>
        <v>1869</v>
      </c>
      <c r="K22" s="145">
        <f t="shared" si="16"/>
        <v>1092</v>
      </c>
      <c r="L22" s="148">
        <f t="shared" si="19"/>
        <v>205.71428571428572</v>
      </c>
      <c r="M22" s="86">
        <f t="shared" si="3"/>
        <v>1.1695869837296622</v>
      </c>
      <c r="N22" s="67">
        <f t="shared" si="4"/>
        <v>0.16958698372966219</v>
      </c>
      <c r="O22" s="89">
        <f t="shared" si="5"/>
        <v>0.20604947503064147</v>
      </c>
      <c r="P22" s="86">
        <f t="shared" si="21"/>
        <v>1.1547714514835605</v>
      </c>
      <c r="Q22" s="128">
        <f t="shared" si="6"/>
        <v>162</v>
      </c>
      <c r="R22" s="134">
        <v>205</v>
      </c>
      <c r="S22" s="105">
        <f t="shared" si="32"/>
        <v>43</v>
      </c>
      <c r="T22" s="137">
        <v>0</v>
      </c>
      <c r="U22" s="137">
        <v>183</v>
      </c>
      <c r="V22" s="131">
        <f t="shared" si="8"/>
        <v>183</v>
      </c>
      <c r="W22" s="131">
        <f t="shared" si="14"/>
        <v>811</v>
      </c>
      <c r="X22" s="145">
        <f t="shared" si="17"/>
        <v>204</v>
      </c>
      <c r="Y22" s="147">
        <f t="shared" si="22"/>
        <v>90.857142857142861</v>
      </c>
      <c r="Z22" s="65">
        <f t="shared" si="9"/>
        <v>1.2914012738853504</v>
      </c>
      <c r="AA22" s="67">
        <f t="shared" ref="AA22:AA32" si="34">Z22-1</f>
        <v>0.29140127388535042</v>
      </c>
      <c r="AB22" s="126">
        <f t="shared" si="27"/>
        <v>1.272</v>
      </c>
      <c r="AC22" s="127">
        <f t="shared" si="11"/>
        <v>20</v>
      </c>
      <c r="AD22" s="105">
        <f t="shared" si="29"/>
        <v>24</v>
      </c>
      <c r="AE22" s="122">
        <v>4</v>
      </c>
      <c r="AF22" s="137">
        <v>0</v>
      </c>
      <c r="AG22" s="137">
        <v>24</v>
      </c>
      <c r="AH22" s="150">
        <f t="shared" si="12"/>
        <v>24</v>
      </c>
      <c r="AI22" s="150">
        <f t="shared" si="15"/>
        <v>64</v>
      </c>
      <c r="AJ22" s="145">
        <f t="shared" si="18"/>
        <v>21</v>
      </c>
      <c r="AK22" s="147">
        <f t="shared" si="20"/>
        <v>8.5714285714285712</v>
      </c>
      <c r="AL22" s="86">
        <f t="shared" si="31"/>
        <v>1.6</v>
      </c>
      <c r="AM22" s="67">
        <f t="shared" si="30"/>
        <v>0.60000000000000009</v>
      </c>
      <c r="AN22" s="90">
        <f t="shared" si="33"/>
        <v>1.6666666666666665</v>
      </c>
      <c r="AO22" s="4">
        <f t="shared" si="23"/>
        <v>222</v>
      </c>
      <c r="AP22" s="4">
        <f t="shared" si="28"/>
        <v>43</v>
      </c>
      <c r="AQ22" s="4">
        <f t="shared" si="24"/>
        <v>4</v>
      </c>
      <c r="AR22" s="202"/>
      <c r="AS22" s="201"/>
      <c r="AT22" s="197"/>
      <c r="AU22" s="211"/>
      <c r="BF22" s="107"/>
      <c r="BG22" s="109"/>
      <c r="BH22" s="107"/>
      <c r="BI22" s="107"/>
      <c r="BJ22" s="107"/>
      <c r="BK22" s="109"/>
      <c r="BL22" s="110"/>
      <c r="BM22" s="110"/>
      <c r="BN22" s="110"/>
      <c r="BO22" s="109"/>
      <c r="BP22" s="88"/>
      <c r="BQ22" s="88"/>
      <c r="BR22" s="88"/>
      <c r="BS22" s="109"/>
      <c r="BT22" s="107"/>
      <c r="BU22" s="107"/>
      <c r="BV22" s="107"/>
      <c r="BW22" s="109"/>
      <c r="BX22" s="107"/>
      <c r="BY22" s="107"/>
      <c r="BZ22" s="107"/>
      <c r="CA22" s="109"/>
      <c r="CB22" s="107"/>
      <c r="CC22" s="107"/>
      <c r="CD22" s="107"/>
      <c r="CE22" s="107"/>
      <c r="CF22" s="107"/>
      <c r="CG22" s="107"/>
    </row>
    <row r="23" spans="1:85" x14ac:dyDescent="0.25">
      <c r="A23" s="63">
        <v>20</v>
      </c>
      <c r="C23" s="66">
        <v>43907</v>
      </c>
      <c r="D23" s="140">
        <f t="shared" si="25"/>
        <v>1056</v>
      </c>
      <c r="E23" s="134">
        <f t="shared" si="26"/>
        <v>1705</v>
      </c>
      <c r="F23" s="105">
        <v>292</v>
      </c>
      <c r="G23" s="137">
        <v>0</v>
      </c>
      <c r="H23" s="137">
        <v>371</v>
      </c>
      <c r="I23" s="131">
        <f t="shared" si="2"/>
        <v>371</v>
      </c>
      <c r="J23" s="131">
        <f t="shared" si="13"/>
        <v>2240</v>
      </c>
      <c r="K23" s="145">
        <f t="shared" si="16"/>
        <v>1323</v>
      </c>
      <c r="L23" s="148">
        <f t="shared" si="19"/>
        <v>239.14285714285714</v>
      </c>
      <c r="M23" s="86">
        <f t="shared" si="3"/>
        <v>1.1985018726591761</v>
      </c>
      <c r="N23" s="67">
        <f t="shared" si="4"/>
        <v>0.19850187265917607</v>
      </c>
      <c r="O23" s="89">
        <f t="shared" si="5"/>
        <v>0.19506865065239493</v>
      </c>
      <c r="P23" s="86">
        <f t="shared" si="21"/>
        <v>1.1624999999999999</v>
      </c>
      <c r="Q23" s="128">
        <f t="shared" si="6"/>
        <v>205</v>
      </c>
      <c r="R23" s="134">
        <v>314</v>
      </c>
      <c r="S23" s="105">
        <f t="shared" si="32"/>
        <v>109</v>
      </c>
      <c r="T23" s="137">
        <v>0</v>
      </c>
      <c r="U23" s="137">
        <v>178</v>
      </c>
      <c r="V23" s="131">
        <f t="shared" si="8"/>
        <v>178</v>
      </c>
      <c r="W23" s="131">
        <f t="shared" si="14"/>
        <v>989</v>
      </c>
      <c r="X23" s="145">
        <f t="shared" si="17"/>
        <v>313</v>
      </c>
      <c r="Y23" s="147">
        <f t="shared" si="22"/>
        <v>110.71428571428571</v>
      </c>
      <c r="Z23" s="65">
        <f t="shared" si="9"/>
        <v>1.219482120838471</v>
      </c>
      <c r="AA23" s="67">
        <f t="shared" si="34"/>
        <v>0.21948212083847096</v>
      </c>
      <c r="AB23" s="126">
        <f t="shared" si="27"/>
        <v>1.2185534591194966</v>
      </c>
      <c r="AC23" s="127">
        <f t="shared" si="11"/>
        <v>24</v>
      </c>
      <c r="AD23" s="105">
        <f t="shared" si="29"/>
        <v>43</v>
      </c>
      <c r="AE23" s="122">
        <v>19</v>
      </c>
      <c r="AF23" s="137">
        <v>0</v>
      </c>
      <c r="AG23" s="137">
        <v>23</v>
      </c>
      <c r="AH23" s="150">
        <f t="shared" si="12"/>
        <v>23</v>
      </c>
      <c r="AI23" s="150">
        <f t="shared" si="15"/>
        <v>87</v>
      </c>
      <c r="AJ23" s="145">
        <f t="shared" si="18"/>
        <v>39</v>
      </c>
      <c r="AK23" s="147">
        <f t="shared" si="20"/>
        <v>11.714285714285714</v>
      </c>
      <c r="AL23" s="86">
        <f t="shared" si="31"/>
        <v>1.359375</v>
      </c>
      <c r="AM23" s="67">
        <f t="shared" si="30"/>
        <v>0.359375</v>
      </c>
      <c r="AN23" s="90">
        <f t="shared" si="33"/>
        <v>1.3666666666666667</v>
      </c>
      <c r="AO23" s="4">
        <f t="shared" si="23"/>
        <v>231</v>
      </c>
      <c r="AP23" s="4">
        <f t="shared" si="28"/>
        <v>109</v>
      </c>
      <c r="AQ23" s="4">
        <f t="shared" si="24"/>
        <v>18</v>
      </c>
      <c r="AR23" s="202"/>
      <c r="AS23" s="201"/>
      <c r="AT23" s="197"/>
      <c r="AU23" s="211"/>
      <c r="BF23" s="107"/>
      <c r="BG23" s="109"/>
      <c r="BH23" s="107"/>
      <c r="BI23" s="107"/>
      <c r="BJ23" s="107"/>
      <c r="BK23" s="109"/>
      <c r="BL23" s="110"/>
      <c r="BM23" s="110"/>
      <c r="BN23" s="110"/>
      <c r="BO23" s="109"/>
      <c r="BP23" s="88"/>
      <c r="BQ23" s="88"/>
      <c r="BR23" s="88"/>
      <c r="BS23" s="109"/>
      <c r="BT23" s="107"/>
      <c r="BU23" s="107"/>
      <c r="BV23" s="107"/>
      <c r="BW23" s="109"/>
      <c r="BX23" s="107"/>
      <c r="BY23" s="107"/>
      <c r="BZ23" s="107"/>
      <c r="CA23" s="109"/>
      <c r="CB23" s="107"/>
      <c r="CC23" s="107"/>
      <c r="CD23" s="107"/>
      <c r="CE23" s="107"/>
      <c r="CF23" s="107"/>
      <c r="CG23" s="107"/>
    </row>
    <row r="24" spans="1:85" x14ac:dyDescent="0.25">
      <c r="A24" s="63">
        <v>21</v>
      </c>
      <c r="C24" s="66">
        <v>43908</v>
      </c>
      <c r="D24" s="140">
        <f t="shared" si="25"/>
        <v>1239</v>
      </c>
      <c r="E24" s="134">
        <f t="shared" si="26"/>
        <v>2051</v>
      </c>
      <c r="F24" s="105">
        <v>346</v>
      </c>
      <c r="G24" s="137">
        <v>0</v>
      </c>
      <c r="H24" s="137">
        <v>458</v>
      </c>
      <c r="I24" s="131">
        <f t="shared" si="2"/>
        <v>458</v>
      </c>
      <c r="J24" s="131">
        <f t="shared" si="13"/>
        <v>2698</v>
      </c>
      <c r="K24" s="145">
        <f t="shared" si="16"/>
        <v>1548</v>
      </c>
      <c r="L24" s="148">
        <f t="shared" si="19"/>
        <v>280.57142857142856</v>
      </c>
      <c r="M24" s="86">
        <f t="shared" si="3"/>
        <v>1.2044642857142858</v>
      </c>
      <c r="N24" s="67">
        <f t="shared" si="4"/>
        <v>0.20446428571428577</v>
      </c>
      <c r="O24" s="89">
        <f t="shared" si="5"/>
        <v>0.18770063823003466</v>
      </c>
      <c r="P24" s="86">
        <f t="shared" si="21"/>
        <v>1.1732377538829151</v>
      </c>
      <c r="Q24" s="128">
        <f t="shared" si="6"/>
        <v>314</v>
      </c>
      <c r="R24" s="134">
        <v>408</v>
      </c>
      <c r="S24" s="105">
        <f t="shared" si="32"/>
        <v>94</v>
      </c>
      <c r="T24" s="137">
        <v>0</v>
      </c>
      <c r="U24" s="137">
        <v>245</v>
      </c>
      <c r="V24" s="131">
        <f t="shared" si="8"/>
        <v>245</v>
      </c>
      <c r="W24" s="131">
        <f t="shared" si="14"/>
        <v>1234</v>
      </c>
      <c r="X24" s="145">
        <f t="shared" si="17"/>
        <v>407</v>
      </c>
      <c r="Y24" s="147">
        <f t="shared" si="22"/>
        <v>138</v>
      </c>
      <c r="Z24" s="65">
        <f t="shared" si="9"/>
        <v>1.2477249747219414</v>
      </c>
      <c r="AA24" s="67">
        <f t="shared" si="34"/>
        <v>0.24772497472194144</v>
      </c>
      <c r="AB24" s="126">
        <f t="shared" si="27"/>
        <v>1.2464516129032259</v>
      </c>
      <c r="AC24" s="127">
        <f t="shared" si="11"/>
        <v>43</v>
      </c>
      <c r="AD24" s="105">
        <f t="shared" si="29"/>
        <v>58</v>
      </c>
      <c r="AE24" s="122">
        <v>15</v>
      </c>
      <c r="AF24" s="137">
        <v>0</v>
      </c>
      <c r="AG24" s="137">
        <v>19</v>
      </c>
      <c r="AH24" s="150">
        <f t="shared" si="12"/>
        <v>19</v>
      </c>
      <c r="AI24" s="150">
        <f t="shared" si="15"/>
        <v>106</v>
      </c>
      <c r="AJ24" s="145">
        <f t="shared" si="18"/>
        <v>53</v>
      </c>
      <c r="AK24" s="147">
        <f t="shared" si="20"/>
        <v>14.142857142857142</v>
      </c>
      <c r="AL24" s="86">
        <f t="shared" si="31"/>
        <v>1.2183908045977012</v>
      </c>
      <c r="AM24" s="67">
        <f t="shared" si="30"/>
        <v>0.21839080459770122</v>
      </c>
      <c r="AN24" s="90">
        <f t="shared" si="33"/>
        <v>1.2073170731707317</v>
      </c>
      <c r="AO24" s="4">
        <f t="shared" si="23"/>
        <v>225</v>
      </c>
      <c r="AP24" s="4">
        <f t="shared" si="28"/>
        <v>94</v>
      </c>
      <c r="AQ24" s="4">
        <f t="shared" si="24"/>
        <v>14</v>
      </c>
      <c r="AR24" s="202"/>
      <c r="AS24" s="201"/>
      <c r="AT24" s="197"/>
      <c r="AU24" s="211"/>
      <c r="BF24" s="107"/>
      <c r="BG24" s="109"/>
      <c r="BH24" s="107"/>
      <c r="BI24" s="107"/>
      <c r="BJ24" s="107"/>
      <c r="BK24" s="109"/>
      <c r="BL24" s="110"/>
      <c r="BM24" s="110"/>
      <c r="BN24" s="110"/>
      <c r="BO24" s="109"/>
      <c r="BP24" s="88"/>
      <c r="BQ24" s="88"/>
      <c r="BR24" s="88"/>
      <c r="BS24" s="109"/>
      <c r="BT24" s="107"/>
      <c r="BU24" s="107"/>
      <c r="BV24" s="107"/>
      <c r="BW24" s="109"/>
      <c r="BX24" s="107"/>
      <c r="BY24" s="107"/>
      <c r="BZ24" s="107"/>
      <c r="CA24" s="109"/>
      <c r="CB24" s="107"/>
      <c r="CC24" s="107"/>
      <c r="CD24" s="107"/>
      <c r="CE24" s="107"/>
      <c r="CF24" s="107"/>
      <c r="CG24" s="107"/>
    </row>
    <row r="25" spans="1:85" x14ac:dyDescent="0.25">
      <c r="A25" s="63">
        <v>22</v>
      </c>
      <c r="C25" s="66">
        <v>43909</v>
      </c>
      <c r="D25" s="140">
        <f t="shared" si="25"/>
        <v>1486</v>
      </c>
      <c r="E25" s="134">
        <f t="shared" si="26"/>
        <v>2460</v>
      </c>
      <c r="F25" s="105">
        <v>409</v>
      </c>
      <c r="G25" s="137">
        <v>0</v>
      </c>
      <c r="H25" s="137">
        <v>514</v>
      </c>
      <c r="I25" s="131">
        <f t="shared" si="2"/>
        <v>514</v>
      </c>
      <c r="J25" s="131">
        <f t="shared" si="13"/>
        <v>3212</v>
      </c>
      <c r="K25" s="145">
        <f t="shared" si="16"/>
        <v>1846</v>
      </c>
      <c r="L25" s="148">
        <f t="shared" si="19"/>
        <v>327.42857142857144</v>
      </c>
      <c r="M25" s="86">
        <f t="shared" si="3"/>
        <v>1.190511489992587</v>
      </c>
      <c r="N25" s="67">
        <f t="shared" si="4"/>
        <v>0.19051148999258705</v>
      </c>
      <c r="O25" s="89">
        <f t="shared" si="5"/>
        <v>0.18692377685902492</v>
      </c>
      <c r="P25" s="86">
        <f t="shared" si="21"/>
        <v>1.1670061099796336</v>
      </c>
      <c r="Q25" s="128">
        <f t="shared" si="6"/>
        <v>408</v>
      </c>
      <c r="R25" s="134">
        <v>489</v>
      </c>
      <c r="S25" s="105">
        <f t="shared" si="32"/>
        <v>81</v>
      </c>
      <c r="T25" s="137">
        <v>0</v>
      </c>
      <c r="U25" s="137">
        <v>349</v>
      </c>
      <c r="V25" s="131">
        <f t="shared" si="8"/>
        <v>349</v>
      </c>
      <c r="W25" s="131">
        <f t="shared" si="14"/>
        <v>1583</v>
      </c>
      <c r="X25" s="145">
        <f t="shared" si="17"/>
        <v>403</v>
      </c>
      <c r="Y25" s="147">
        <f t="shared" si="22"/>
        <v>176.28571428571428</v>
      </c>
      <c r="Z25" s="65">
        <f t="shared" si="9"/>
        <v>1.2828200972447326</v>
      </c>
      <c r="AA25" s="67">
        <f t="shared" si="34"/>
        <v>0.28282009724473256</v>
      </c>
      <c r="AB25" s="126">
        <f t="shared" si="27"/>
        <v>1.2774327122153208</v>
      </c>
      <c r="AC25" s="127">
        <f t="shared" si="11"/>
        <v>58</v>
      </c>
      <c r="AD25" s="105">
        <f t="shared" si="29"/>
        <v>76</v>
      </c>
      <c r="AE25" s="122">
        <v>18</v>
      </c>
      <c r="AF25" s="137">
        <v>0</v>
      </c>
      <c r="AG25" s="137">
        <v>44</v>
      </c>
      <c r="AH25" s="150">
        <f t="shared" si="12"/>
        <v>44</v>
      </c>
      <c r="AI25" s="150">
        <f t="shared" si="15"/>
        <v>150</v>
      </c>
      <c r="AJ25" s="145">
        <f t="shared" si="18"/>
        <v>71</v>
      </c>
      <c r="AK25" s="147">
        <f t="shared" si="20"/>
        <v>20</v>
      </c>
      <c r="AL25" s="86">
        <f t="shared" si="31"/>
        <v>1.4150943396226414</v>
      </c>
      <c r="AM25" s="67">
        <f t="shared" si="30"/>
        <v>0.41509433962264142</v>
      </c>
      <c r="AN25" s="90">
        <f t="shared" si="33"/>
        <v>1.4141414141414141</v>
      </c>
      <c r="AO25" s="4">
        <f t="shared" si="23"/>
        <v>298</v>
      </c>
      <c r="AP25" s="4">
        <f t="shared" si="28"/>
        <v>-4</v>
      </c>
      <c r="AQ25" s="4">
        <f t="shared" si="24"/>
        <v>18</v>
      </c>
      <c r="AR25" s="202"/>
      <c r="AS25" s="201"/>
      <c r="AT25" s="197"/>
      <c r="AU25" s="211"/>
      <c r="BF25" s="107"/>
      <c r="BG25" s="109"/>
      <c r="BH25" s="107"/>
      <c r="BI25" s="107"/>
      <c r="BJ25" s="107"/>
      <c r="BK25" s="109"/>
      <c r="BL25" s="110"/>
      <c r="BM25" s="110"/>
      <c r="BN25" s="110"/>
      <c r="BO25" s="109"/>
      <c r="BP25" s="88"/>
      <c r="BQ25" s="88"/>
      <c r="BR25" s="88"/>
      <c r="BS25" s="109"/>
      <c r="BT25" s="107"/>
      <c r="BU25" s="107"/>
      <c r="BV25" s="107"/>
      <c r="BW25" s="109"/>
      <c r="BX25" s="107"/>
      <c r="BY25" s="107"/>
      <c r="BZ25" s="107"/>
      <c r="CA25" s="109"/>
      <c r="CB25" s="107"/>
      <c r="CC25" s="107"/>
      <c r="CD25" s="107"/>
      <c r="CE25" s="107"/>
      <c r="CF25" s="107"/>
      <c r="CG25" s="107"/>
    </row>
    <row r="26" spans="1:85" x14ac:dyDescent="0.25">
      <c r="A26" s="63">
        <v>23</v>
      </c>
      <c r="C26" s="66">
        <v>43910</v>
      </c>
      <c r="D26" s="140">
        <f t="shared" si="25"/>
        <v>1711</v>
      </c>
      <c r="E26" s="134">
        <f t="shared" si="26"/>
        <v>2994</v>
      </c>
      <c r="F26" s="105">
        <v>534</v>
      </c>
      <c r="G26" s="137">
        <v>0</v>
      </c>
      <c r="H26" s="137">
        <v>696</v>
      </c>
      <c r="I26" s="131">
        <f t="shared" si="2"/>
        <v>696</v>
      </c>
      <c r="J26" s="131">
        <f t="shared" si="13"/>
        <v>3908</v>
      </c>
      <c r="K26" s="145">
        <f t="shared" si="16"/>
        <v>2190</v>
      </c>
      <c r="L26" s="148">
        <f t="shared" si="19"/>
        <v>395.14285714285717</v>
      </c>
      <c r="M26" s="86">
        <f t="shared" si="3"/>
        <v>1.2166874221668742</v>
      </c>
      <c r="N26" s="67">
        <f t="shared" si="4"/>
        <v>0.2166874221668742</v>
      </c>
      <c r="O26" s="89">
        <f t="shared" si="5"/>
        <v>0.19595041085251705</v>
      </c>
      <c r="P26" s="86">
        <f t="shared" si="21"/>
        <v>1.206806282722513</v>
      </c>
      <c r="Q26" s="128">
        <f t="shared" si="6"/>
        <v>489</v>
      </c>
      <c r="R26" s="134">
        <v>643</v>
      </c>
      <c r="S26" s="105">
        <f t="shared" si="32"/>
        <v>154</v>
      </c>
      <c r="T26" s="137">
        <v>0</v>
      </c>
      <c r="U26" s="137">
        <v>335</v>
      </c>
      <c r="V26" s="131">
        <f t="shared" si="8"/>
        <v>335</v>
      </c>
      <c r="W26" s="131">
        <f t="shared" si="14"/>
        <v>1918</v>
      </c>
      <c r="X26" s="145">
        <f t="shared" si="17"/>
        <v>528</v>
      </c>
      <c r="Y26" s="147">
        <f t="shared" si="22"/>
        <v>211.71428571428572</v>
      </c>
      <c r="Z26" s="65">
        <f t="shared" si="9"/>
        <v>1.211623499684144</v>
      </c>
      <c r="AA26" s="67">
        <f t="shared" si="34"/>
        <v>0.21162349968414396</v>
      </c>
      <c r="AB26" s="126">
        <f t="shared" si="27"/>
        <v>1.2009724473257699</v>
      </c>
      <c r="AC26" s="127">
        <f t="shared" si="11"/>
        <v>76</v>
      </c>
      <c r="AD26" s="105">
        <f t="shared" si="29"/>
        <v>106</v>
      </c>
      <c r="AE26" s="122">
        <v>30</v>
      </c>
      <c r="AF26" s="137">
        <v>0</v>
      </c>
      <c r="AG26" s="137">
        <v>56</v>
      </c>
      <c r="AH26" s="150">
        <f t="shared" si="12"/>
        <v>56</v>
      </c>
      <c r="AI26" s="150">
        <f t="shared" si="15"/>
        <v>206</v>
      </c>
      <c r="AJ26" s="145">
        <f t="shared" si="18"/>
        <v>96</v>
      </c>
      <c r="AK26" s="147">
        <f t="shared" si="20"/>
        <v>27.142857142857142</v>
      </c>
      <c r="AL26" s="86">
        <f t="shared" si="31"/>
        <v>1.3733333333333333</v>
      </c>
      <c r="AM26" s="67">
        <f t="shared" si="30"/>
        <v>0.37333333333333329</v>
      </c>
      <c r="AN26" s="90">
        <f t="shared" si="33"/>
        <v>1.3571428571428572</v>
      </c>
      <c r="AO26" s="4">
        <f t="shared" si="23"/>
        <v>344</v>
      </c>
      <c r="AP26" s="4">
        <f t="shared" si="28"/>
        <v>125</v>
      </c>
      <c r="AQ26" s="4">
        <f t="shared" si="24"/>
        <v>25</v>
      </c>
      <c r="AR26" s="202"/>
      <c r="AS26" s="201"/>
      <c r="AT26" s="197"/>
      <c r="AU26" s="211"/>
      <c r="BF26" s="107"/>
      <c r="BG26" s="109"/>
      <c r="BH26" s="107"/>
      <c r="BI26" s="107"/>
      <c r="BJ26" s="107"/>
      <c r="BK26" s="109"/>
      <c r="BL26" s="110"/>
      <c r="BM26" s="110"/>
      <c r="BN26" s="110"/>
      <c r="BO26" s="109"/>
      <c r="BP26" s="88"/>
      <c r="BQ26" s="88"/>
      <c r="BR26" s="88"/>
      <c r="BS26" s="109"/>
      <c r="BT26" s="107"/>
      <c r="BU26" s="107"/>
      <c r="BV26" s="107"/>
      <c r="BW26" s="109"/>
      <c r="BX26" s="107"/>
      <c r="BY26" s="107"/>
      <c r="BZ26" s="107"/>
      <c r="CA26" s="109"/>
      <c r="CB26" s="107"/>
      <c r="CC26" s="107"/>
      <c r="CD26" s="107"/>
      <c r="CE26" s="107"/>
      <c r="CF26" s="107"/>
      <c r="CG26" s="107"/>
    </row>
    <row r="27" spans="1:85" x14ac:dyDescent="0.25">
      <c r="A27" s="63">
        <v>24</v>
      </c>
      <c r="C27" s="66">
        <v>43911</v>
      </c>
      <c r="D27" s="140">
        <f t="shared" si="25"/>
        <v>2022</v>
      </c>
      <c r="E27" s="134">
        <f t="shared" si="26"/>
        <v>3631</v>
      </c>
      <c r="F27" s="105">
        <v>637</v>
      </c>
      <c r="G27" s="137">
        <v>0</v>
      </c>
      <c r="H27" s="137">
        <v>668</v>
      </c>
      <c r="I27" s="131">
        <f t="shared" si="2"/>
        <v>668</v>
      </c>
      <c r="J27" s="131">
        <f t="shared" si="13"/>
        <v>4576</v>
      </c>
      <c r="K27" s="145">
        <f t="shared" si="16"/>
        <v>2672</v>
      </c>
      <c r="L27" s="148">
        <f t="shared" si="19"/>
        <v>458.85714285714283</v>
      </c>
      <c r="M27" s="86">
        <f t="shared" si="3"/>
        <v>1.1709314227226202</v>
      </c>
      <c r="N27" s="67">
        <f t="shared" si="4"/>
        <v>0.17093142272262019</v>
      </c>
      <c r="O27" s="89">
        <f t="shared" si="5"/>
        <v>0.19621929865110865</v>
      </c>
      <c r="P27" s="86">
        <f t="shared" si="21"/>
        <v>1.1612436731742588</v>
      </c>
      <c r="Q27" s="128">
        <f t="shared" si="6"/>
        <v>643</v>
      </c>
      <c r="R27" s="134">
        <v>836</v>
      </c>
      <c r="S27" s="105">
        <f t="shared" si="32"/>
        <v>193</v>
      </c>
      <c r="T27" s="137">
        <v>0</v>
      </c>
      <c r="U27" s="137">
        <v>280</v>
      </c>
      <c r="V27" s="131">
        <f t="shared" si="8"/>
        <v>280</v>
      </c>
      <c r="W27" s="131">
        <f t="shared" si="14"/>
        <v>2198</v>
      </c>
      <c r="X27" s="145">
        <f t="shared" si="17"/>
        <v>700</v>
      </c>
      <c r="Y27" s="147">
        <f t="shared" si="22"/>
        <v>238.71428571428572</v>
      </c>
      <c r="Z27" s="65">
        <f t="shared" si="9"/>
        <v>1.1459854014598541</v>
      </c>
      <c r="AA27" s="67">
        <f t="shared" si="34"/>
        <v>0.14598540145985406</v>
      </c>
      <c r="AB27" s="126">
        <f t="shared" si="27"/>
        <v>1.1275303643724697</v>
      </c>
      <c r="AC27" s="127">
        <f t="shared" si="11"/>
        <v>106</v>
      </c>
      <c r="AD27" s="105">
        <f t="shared" si="29"/>
        <v>136</v>
      </c>
      <c r="AE27" s="122">
        <v>30</v>
      </c>
      <c r="AF27" s="137">
        <v>0</v>
      </c>
      <c r="AG27" s="137">
        <v>64</v>
      </c>
      <c r="AH27" s="150">
        <f t="shared" si="12"/>
        <v>64</v>
      </c>
      <c r="AI27" s="150">
        <f t="shared" si="15"/>
        <v>270</v>
      </c>
      <c r="AJ27" s="145">
        <f t="shared" si="18"/>
        <v>124</v>
      </c>
      <c r="AK27" s="147">
        <f t="shared" si="20"/>
        <v>34.857142857142854</v>
      </c>
      <c r="AL27" s="86">
        <f t="shared" si="31"/>
        <v>1.3106796116504855</v>
      </c>
      <c r="AM27" s="67">
        <f t="shared" si="30"/>
        <v>0.31067961165048552</v>
      </c>
      <c r="AN27" s="90">
        <f t="shared" si="33"/>
        <v>1.2842105263157895</v>
      </c>
      <c r="AO27" s="4">
        <f t="shared" si="23"/>
        <v>482</v>
      </c>
      <c r="AP27" s="4">
        <f t="shared" si="28"/>
        <v>172</v>
      </c>
      <c r="AQ27" s="4">
        <f t="shared" si="24"/>
        <v>28</v>
      </c>
      <c r="AR27" s="202"/>
      <c r="AS27" s="201"/>
      <c r="AT27" s="197"/>
      <c r="AU27" s="211"/>
      <c r="BF27" s="107"/>
      <c r="BG27" s="109"/>
      <c r="BH27" s="107"/>
      <c r="BI27" s="107"/>
      <c r="BJ27" s="107"/>
      <c r="BK27" s="109"/>
      <c r="BL27" s="110"/>
      <c r="BM27" s="110"/>
      <c r="BN27" s="110"/>
      <c r="BO27" s="109"/>
      <c r="BP27" s="88"/>
      <c r="BQ27" s="88"/>
      <c r="BR27" s="88"/>
      <c r="BS27" s="109"/>
      <c r="BT27" s="107"/>
      <c r="BU27" s="107"/>
      <c r="BV27" s="107"/>
      <c r="BW27" s="109"/>
      <c r="BX27" s="107"/>
      <c r="BY27" s="107"/>
      <c r="BZ27" s="107"/>
      <c r="CA27" s="109"/>
      <c r="CB27" s="107"/>
      <c r="CC27" s="107"/>
      <c r="CD27" s="107"/>
      <c r="CE27" s="107"/>
      <c r="CF27" s="107"/>
      <c r="CG27" s="107"/>
    </row>
    <row r="28" spans="1:85" x14ac:dyDescent="0.25">
      <c r="A28" s="63">
        <v>25</v>
      </c>
      <c r="C28" s="66">
        <v>43912</v>
      </c>
      <c r="D28" s="140">
        <f t="shared" si="25"/>
        <v>2464</v>
      </c>
      <c r="E28" s="134">
        <f t="shared" si="26"/>
        <v>4204</v>
      </c>
      <c r="F28" s="105">
        <v>573</v>
      </c>
      <c r="G28" s="137">
        <v>0</v>
      </c>
      <c r="H28" s="137">
        <v>540</v>
      </c>
      <c r="I28" s="131">
        <f t="shared" si="2"/>
        <v>540</v>
      </c>
      <c r="J28" s="131">
        <f t="shared" si="13"/>
        <v>5116</v>
      </c>
      <c r="K28" s="145">
        <f t="shared" si="16"/>
        <v>3069</v>
      </c>
      <c r="L28" s="148">
        <f t="shared" si="19"/>
        <v>502.57142857142856</v>
      </c>
      <c r="M28" s="86">
        <f t="shared" si="3"/>
        <v>1.1180069930069929</v>
      </c>
      <c r="N28" s="67">
        <f t="shared" si="4"/>
        <v>0.11800699300699291</v>
      </c>
      <c r="O28" s="89">
        <f t="shared" si="5"/>
        <v>0.18012032272067202</v>
      </c>
      <c r="P28" s="86">
        <f t="shared" si="21"/>
        <v>1.0952677459526774</v>
      </c>
      <c r="Q28" s="128">
        <f t="shared" si="6"/>
        <v>836</v>
      </c>
      <c r="R28" s="134">
        <v>988</v>
      </c>
      <c r="S28" s="105">
        <f t="shared" si="32"/>
        <v>152</v>
      </c>
      <c r="T28" s="137">
        <v>0</v>
      </c>
      <c r="U28" s="137">
        <v>301</v>
      </c>
      <c r="V28" s="131">
        <f t="shared" si="8"/>
        <v>301</v>
      </c>
      <c r="W28" s="131">
        <f t="shared" si="14"/>
        <v>2499</v>
      </c>
      <c r="X28" s="145">
        <f t="shared" si="17"/>
        <v>826</v>
      </c>
      <c r="Y28" s="147">
        <f t="shared" si="22"/>
        <v>267.28571428571428</v>
      </c>
      <c r="Z28" s="65">
        <f t="shared" si="9"/>
        <v>1.1369426751592357</v>
      </c>
      <c r="AA28" s="67">
        <f t="shared" si="34"/>
        <v>0.13694267515923575</v>
      </c>
      <c r="AB28" s="126">
        <f t="shared" si="27"/>
        <v>1.1196888090963495</v>
      </c>
      <c r="AC28" s="127">
        <f t="shared" si="11"/>
        <v>136</v>
      </c>
      <c r="AD28" s="105">
        <f t="shared" si="29"/>
        <v>179</v>
      </c>
      <c r="AE28" s="122">
        <v>43</v>
      </c>
      <c r="AF28" s="137">
        <v>0</v>
      </c>
      <c r="AG28" s="137">
        <v>61</v>
      </c>
      <c r="AH28" s="150">
        <f t="shared" si="12"/>
        <v>61</v>
      </c>
      <c r="AI28" s="150">
        <f t="shared" si="15"/>
        <v>331</v>
      </c>
      <c r="AJ28" s="145">
        <f t="shared" si="18"/>
        <v>159</v>
      </c>
      <c r="AK28" s="147">
        <f t="shared" si="20"/>
        <v>41.571428571428569</v>
      </c>
      <c r="AL28" s="86">
        <f t="shared" si="31"/>
        <v>1.2259259259259259</v>
      </c>
      <c r="AM28" s="67">
        <f t="shared" si="30"/>
        <v>0.22592592592592586</v>
      </c>
      <c r="AN28" s="90">
        <f t="shared" si="33"/>
        <v>1.1926229508196722</v>
      </c>
      <c r="AO28" s="4">
        <f t="shared" si="23"/>
        <v>397</v>
      </c>
      <c r="AP28" s="4">
        <f t="shared" si="28"/>
        <v>126</v>
      </c>
      <c r="AQ28" s="4">
        <f t="shared" si="24"/>
        <v>35</v>
      </c>
      <c r="AR28" s="202"/>
      <c r="AS28" s="201"/>
      <c r="AT28" s="197"/>
      <c r="AU28" s="211"/>
      <c r="BF28" s="107"/>
      <c r="BG28" s="109"/>
      <c r="BH28" s="107"/>
      <c r="BI28" s="107"/>
      <c r="BJ28" s="107"/>
      <c r="BK28" s="109"/>
      <c r="BL28" s="110"/>
      <c r="BM28" s="110"/>
      <c r="BN28" s="110"/>
      <c r="BO28" s="109"/>
      <c r="BP28" s="88"/>
      <c r="BQ28" s="88"/>
      <c r="BR28" s="88"/>
      <c r="BS28" s="109"/>
      <c r="BT28" s="107"/>
      <c r="BU28" s="107"/>
      <c r="BV28" s="107"/>
      <c r="BW28" s="109"/>
      <c r="BX28" s="107"/>
      <c r="BY28" s="107"/>
      <c r="BZ28" s="107"/>
      <c r="CA28" s="109"/>
      <c r="CB28" s="107"/>
      <c r="CC28" s="107"/>
      <c r="CD28" s="107"/>
      <c r="CE28" s="107"/>
      <c r="CF28" s="107"/>
      <c r="CG28" s="107"/>
    </row>
    <row r="29" spans="1:85" x14ac:dyDescent="0.25">
      <c r="A29" s="63">
        <v>26</v>
      </c>
      <c r="C29" s="66">
        <v>43913</v>
      </c>
      <c r="D29" s="128">
        <f t="shared" si="25"/>
        <v>2761</v>
      </c>
      <c r="E29" s="134">
        <f t="shared" si="26"/>
        <v>4749</v>
      </c>
      <c r="F29" s="105">
        <v>545</v>
      </c>
      <c r="G29" s="137">
        <v>0</v>
      </c>
      <c r="H29" s="137">
        <v>619</v>
      </c>
      <c r="I29" s="131">
        <f t="shared" si="2"/>
        <v>619</v>
      </c>
      <c r="J29" s="131">
        <f t="shared" si="13"/>
        <v>5735</v>
      </c>
      <c r="K29" s="145">
        <f t="shared" si="16"/>
        <v>3336</v>
      </c>
      <c r="L29" s="148">
        <f t="shared" si="19"/>
        <v>552.28571428571433</v>
      </c>
      <c r="M29" s="86">
        <f t="shared" si="3"/>
        <v>1.1209929632525411</v>
      </c>
      <c r="N29" s="67">
        <f t="shared" si="4"/>
        <v>0.12099296325254105</v>
      </c>
      <c r="O29" s="89">
        <f t="shared" si="5"/>
        <v>0.16342605822832307</v>
      </c>
      <c r="P29" s="86">
        <f t="shared" si="21"/>
        <v>1.0989198408186471</v>
      </c>
      <c r="Q29" s="128">
        <f t="shared" si="6"/>
        <v>988</v>
      </c>
      <c r="R29" s="134">
        <v>1230</v>
      </c>
      <c r="S29" s="105">
        <f t="shared" si="32"/>
        <v>242</v>
      </c>
      <c r="T29" s="137">
        <v>0</v>
      </c>
      <c r="U29" s="137">
        <v>556</v>
      </c>
      <c r="V29" s="131">
        <f t="shared" si="8"/>
        <v>556</v>
      </c>
      <c r="W29" s="131">
        <f t="shared" si="14"/>
        <v>3055</v>
      </c>
      <c r="X29" s="145">
        <f t="shared" si="17"/>
        <v>1025</v>
      </c>
      <c r="Y29" s="147">
        <f t="shared" si="22"/>
        <v>320.57142857142856</v>
      </c>
      <c r="Z29" s="65">
        <f t="shared" si="9"/>
        <v>1.2224889955982392</v>
      </c>
      <c r="AA29" s="67">
        <f t="shared" si="34"/>
        <v>0.2224889955982392</v>
      </c>
      <c r="AB29" s="126">
        <f t="shared" si="27"/>
        <v>1.1993586317477285</v>
      </c>
      <c r="AC29" s="127">
        <f t="shared" si="11"/>
        <v>179</v>
      </c>
      <c r="AD29" s="105">
        <f t="shared" si="29"/>
        <v>213</v>
      </c>
      <c r="AE29" s="122">
        <v>34</v>
      </c>
      <c r="AF29" s="137">
        <v>0</v>
      </c>
      <c r="AG29" s="137">
        <v>86</v>
      </c>
      <c r="AH29" s="150">
        <f t="shared" si="12"/>
        <v>86</v>
      </c>
      <c r="AI29" s="150">
        <f t="shared" si="15"/>
        <v>417</v>
      </c>
      <c r="AJ29" s="145">
        <f t="shared" si="18"/>
        <v>189</v>
      </c>
      <c r="AK29" s="147">
        <f t="shared" si="20"/>
        <v>50.428571428571431</v>
      </c>
      <c r="AL29" s="86">
        <f t="shared" si="31"/>
        <v>1.2598187311178248</v>
      </c>
      <c r="AM29" s="67">
        <f t="shared" si="30"/>
        <v>0.25981873111782483</v>
      </c>
      <c r="AN29" s="90">
        <f t="shared" si="33"/>
        <v>1.2130584192439864</v>
      </c>
      <c r="AO29" s="4">
        <f t="shared" si="23"/>
        <v>267</v>
      </c>
      <c r="AP29" s="4">
        <f t="shared" si="28"/>
        <v>199</v>
      </c>
      <c r="AQ29" s="4">
        <f t="shared" si="24"/>
        <v>30</v>
      </c>
      <c r="AR29" s="202"/>
      <c r="AS29" s="201"/>
      <c r="AT29" s="197"/>
      <c r="AU29" s="211"/>
      <c r="BF29" s="107"/>
      <c r="BG29" s="109"/>
      <c r="BH29" s="107"/>
      <c r="BI29" s="107"/>
      <c r="BJ29" s="107"/>
      <c r="BK29" s="109"/>
      <c r="BL29" s="110"/>
      <c r="BM29" s="110"/>
      <c r="BN29" s="110"/>
      <c r="BO29" s="109"/>
      <c r="BP29" s="88"/>
      <c r="BQ29" s="88"/>
      <c r="BR29" s="88"/>
      <c r="BS29" s="109"/>
      <c r="BT29" s="107"/>
      <c r="BU29" s="107"/>
      <c r="BV29" s="107"/>
      <c r="BW29" s="109"/>
      <c r="BX29" s="107"/>
      <c r="BY29" s="107"/>
      <c r="BZ29" s="107"/>
      <c r="CA29" s="109"/>
      <c r="CB29" s="107"/>
      <c r="CC29" s="107"/>
      <c r="CD29" s="107"/>
      <c r="CE29" s="107"/>
      <c r="CF29" s="107"/>
      <c r="CG29" s="107"/>
    </row>
    <row r="30" spans="1:85" x14ac:dyDescent="0.25">
      <c r="A30" s="63">
        <v>27</v>
      </c>
      <c r="B30">
        <v>1</v>
      </c>
      <c r="C30" s="66">
        <v>43914</v>
      </c>
      <c r="D30" s="128">
        <f t="shared" si="25"/>
        <v>2978</v>
      </c>
      <c r="E30" s="134">
        <f t="shared" si="26"/>
        <v>5560</v>
      </c>
      <c r="F30" s="105">
        <v>811</v>
      </c>
      <c r="G30" s="137">
        <v>0</v>
      </c>
      <c r="H30" s="137">
        <v>1120</v>
      </c>
      <c r="I30" s="131">
        <f t="shared" si="2"/>
        <v>1120</v>
      </c>
      <c r="J30" s="131">
        <f t="shared" si="13"/>
        <v>6855</v>
      </c>
      <c r="K30" s="145">
        <f t="shared" si="16"/>
        <v>3855</v>
      </c>
      <c r="L30" s="148">
        <f t="shared" si="19"/>
        <v>659.28571428571433</v>
      </c>
      <c r="M30" s="86">
        <f t="shared" si="3"/>
        <v>1.1952920662598081</v>
      </c>
      <c r="N30" s="67">
        <f t="shared" si="4"/>
        <v>0.19529206625980811</v>
      </c>
      <c r="O30" s="89">
        <f t="shared" si="5"/>
        <v>0.16438217348176729</v>
      </c>
      <c r="P30" s="86">
        <f t="shared" si="21"/>
        <v>1.193740300051733</v>
      </c>
      <c r="Q30" s="128">
        <f t="shared" si="6"/>
        <v>1230</v>
      </c>
      <c r="R30" s="134">
        <v>1495</v>
      </c>
      <c r="S30" s="105">
        <f t="shared" si="32"/>
        <v>265</v>
      </c>
      <c r="T30" s="137">
        <v>0</v>
      </c>
      <c r="U30" s="137">
        <v>478</v>
      </c>
      <c r="V30" s="131">
        <f t="shared" si="8"/>
        <v>478</v>
      </c>
      <c r="W30" s="131">
        <f t="shared" si="14"/>
        <v>3533</v>
      </c>
      <c r="X30" s="145">
        <f t="shared" si="17"/>
        <v>1181</v>
      </c>
      <c r="Y30" s="147">
        <f t="shared" si="22"/>
        <v>363.42857142857144</v>
      </c>
      <c r="Z30" s="65">
        <f t="shared" si="9"/>
        <v>1.1564648117839607</v>
      </c>
      <c r="AA30" s="67">
        <f t="shared" si="34"/>
        <v>0.15646481178396066</v>
      </c>
      <c r="AB30" s="126">
        <f t="shared" si="27"/>
        <v>1.1336898395721926</v>
      </c>
      <c r="AC30" s="127">
        <f t="shared" si="11"/>
        <v>213</v>
      </c>
      <c r="AD30" s="105">
        <f t="shared" si="29"/>
        <v>276</v>
      </c>
      <c r="AE30" s="122">
        <v>63</v>
      </c>
      <c r="AF30" s="137">
        <v>0</v>
      </c>
      <c r="AG30" s="137">
        <v>76</v>
      </c>
      <c r="AH30" s="150">
        <f t="shared" si="12"/>
        <v>76</v>
      </c>
      <c r="AI30" s="150">
        <f t="shared" si="15"/>
        <v>493</v>
      </c>
      <c r="AJ30" s="145">
        <f t="shared" si="18"/>
        <v>233</v>
      </c>
      <c r="AK30" s="147">
        <f t="shared" si="20"/>
        <v>58</v>
      </c>
      <c r="AL30" s="86">
        <f t="shared" si="31"/>
        <v>1.1822541966426858</v>
      </c>
      <c r="AM30" s="67">
        <f t="shared" si="30"/>
        <v>0.18225419664268583</v>
      </c>
      <c r="AN30" s="90">
        <f t="shared" si="33"/>
        <v>1.15014164305949</v>
      </c>
      <c r="AO30" s="4">
        <f t="shared" si="23"/>
        <v>519</v>
      </c>
      <c r="AP30" s="4">
        <f t="shared" si="28"/>
        <v>156</v>
      </c>
      <c r="AQ30" s="4">
        <f t="shared" si="24"/>
        <v>44</v>
      </c>
      <c r="AR30" s="202"/>
      <c r="AS30" s="201"/>
      <c r="AT30" s="197"/>
      <c r="AU30" s="211"/>
      <c r="BF30" s="107"/>
      <c r="BG30" s="109"/>
      <c r="BH30" s="107"/>
      <c r="BI30" s="107"/>
      <c r="BJ30" s="107"/>
      <c r="BK30" s="109"/>
      <c r="BL30" s="110"/>
      <c r="BM30" s="110"/>
      <c r="BN30" s="110"/>
      <c r="BO30" s="109"/>
      <c r="BP30" s="88"/>
      <c r="BQ30" s="88"/>
      <c r="BR30" s="88"/>
      <c r="BS30" s="109"/>
      <c r="BT30" s="107"/>
      <c r="BU30" s="107"/>
      <c r="BV30" s="107"/>
      <c r="BW30" s="109"/>
      <c r="BX30" s="107"/>
      <c r="BY30" s="107"/>
      <c r="BZ30" s="107"/>
      <c r="CA30" s="109"/>
      <c r="CB30" s="107"/>
      <c r="CC30" s="107"/>
      <c r="CD30" s="107"/>
      <c r="CE30" s="107"/>
      <c r="CF30" s="107"/>
      <c r="CG30" s="107"/>
    </row>
    <row r="31" spans="1:85" x14ac:dyDescent="0.25">
      <c r="A31" s="63">
        <v>28</v>
      </c>
      <c r="B31">
        <v>2</v>
      </c>
      <c r="C31" s="66">
        <v>43915</v>
      </c>
      <c r="D31" s="128">
        <f t="shared" si="25"/>
        <v>3368</v>
      </c>
      <c r="E31" s="134">
        <f t="shared" si="26"/>
        <v>6412</v>
      </c>
      <c r="F31" s="105">
        <v>852</v>
      </c>
      <c r="G31" s="137">
        <v>0</v>
      </c>
      <c r="H31" s="137">
        <v>1049</v>
      </c>
      <c r="I31" s="131">
        <f t="shared" si="2"/>
        <v>1049</v>
      </c>
      <c r="J31" s="131">
        <f t="shared" si="13"/>
        <v>7904</v>
      </c>
      <c r="K31" s="145">
        <f t="shared" si="16"/>
        <v>4361</v>
      </c>
      <c r="L31" s="148">
        <f t="shared" si="19"/>
        <v>743.71428571428567</v>
      </c>
      <c r="M31" s="86">
        <f t="shared" si="3"/>
        <v>1.1530269876002917</v>
      </c>
      <c r="N31" s="67">
        <f t="shared" si="4"/>
        <v>0.15302698760029165</v>
      </c>
      <c r="O31" s="89">
        <f t="shared" si="5"/>
        <v>0.15165008656845078</v>
      </c>
      <c r="P31" s="86">
        <f t="shared" si="21"/>
        <v>1.1280606717226433</v>
      </c>
      <c r="Q31" s="128">
        <f t="shared" si="6"/>
        <v>1495</v>
      </c>
      <c r="R31" s="134">
        <v>1836</v>
      </c>
      <c r="S31" s="105">
        <f t="shared" si="32"/>
        <v>341</v>
      </c>
      <c r="T31" s="137">
        <v>0</v>
      </c>
      <c r="U31" s="137">
        <v>512</v>
      </c>
      <c r="V31" s="131">
        <f t="shared" si="8"/>
        <v>512</v>
      </c>
      <c r="W31" s="131">
        <f t="shared" si="14"/>
        <v>4045</v>
      </c>
      <c r="X31" s="145">
        <f t="shared" si="17"/>
        <v>1428</v>
      </c>
      <c r="Y31" s="147">
        <f t="shared" si="22"/>
        <v>401.57142857142856</v>
      </c>
      <c r="Z31" s="65">
        <f t="shared" si="9"/>
        <v>1.144919332012454</v>
      </c>
      <c r="AA31" s="67">
        <f t="shared" si="34"/>
        <v>0.14491933201245399</v>
      </c>
      <c r="AB31" s="126">
        <f t="shared" si="27"/>
        <v>1.1049528301886791</v>
      </c>
      <c r="AC31" s="127">
        <f t="shared" si="11"/>
        <v>276</v>
      </c>
      <c r="AD31" s="105">
        <f t="shared" si="29"/>
        <v>356</v>
      </c>
      <c r="AE31" s="122">
        <v>80</v>
      </c>
      <c r="AF31" s="137">
        <v>0</v>
      </c>
      <c r="AG31" s="137">
        <v>114</v>
      </c>
      <c r="AH31" s="150">
        <f t="shared" si="12"/>
        <v>114</v>
      </c>
      <c r="AI31" s="150">
        <f t="shared" si="15"/>
        <v>607</v>
      </c>
      <c r="AJ31" s="145">
        <f t="shared" si="18"/>
        <v>298</v>
      </c>
      <c r="AK31" s="147">
        <f t="shared" si="20"/>
        <v>71.571428571428569</v>
      </c>
      <c r="AL31" s="86">
        <f t="shared" si="31"/>
        <v>1.2312373225152129</v>
      </c>
      <c r="AM31" s="67">
        <f t="shared" si="30"/>
        <v>0.2312373225152129</v>
      </c>
      <c r="AN31" s="90">
        <f t="shared" si="33"/>
        <v>1.2339901477832511</v>
      </c>
      <c r="AO31" s="4">
        <f t="shared" si="23"/>
        <v>506</v>
      </c>
      <c r="AP31" s="4">
        <f t="shared" si="28"/>
        <v>247</v>
      </c>
      <c r="AQ31" s="4">
        <f t="shared" si="24"/>
        <v>65</v>
      </c>
      <c r="AR31" s="202"/>
      <c r="AS31" s="201"/>
      <c r="AT31" s="197"/>
      <c r="AU31" s="211"/>
      <c r="BF31" s="107"/>
      <c r="BG31" s="109"/>
      <c r="BH31" s="107"/>
      <c r="BI31" s="107"/>
      <c r="BJ31" s="107"/>
      <c r="BK31" s="109"/>
      <c r="BL31" s="110"/>
      <c r="BM31" s="110"/>
      <c r="BN31" s="110"/>
      <c r="BO31" s="109"/>
      <c r="BP31" s="88"/>
      <c r="BQ31" s="88"/>
      <c r="BR31" s="88"/>
      <c r="BS31" s="109"/>
      <c r="BT31" s="107"/>
      <c r="BU31" s="107"/>
      <c r="BV31" s="107"/>
      <c r="BW31" s="109"/>
      <c r="BX31" s="107"/>
      <c r="BY31" s="107"/>
      <c r="BZ31" s="107"/>
      <c r="CA31" s="109"/>
      <c r="CB31" s="107"/>
      <c r="CC31" s="107"/>
      <c r="CD31" s="107"/>
      <c r="CE31" s="107"/>
      <c r="CF31" s="107"/>
      <c r="CG31" s="107"/>
    </row>
    <row r="32" spans="1:85" x14ac:dyDescent="0.25">
      <c r="A32" s="63">
        <v>29</v>
      </c>
      <c r="B32">
        <v>3</v>
      </c>
      <c r="C32" s="66">
        <v>43916</v>
      </c>
      <c r="D32" s="128">
        <f t="shared" si="25"/>
        <v>3827</v>
      </c>
      <c r="E32" s="134">
        <f t="shared" si="26"/>
        <v>7431</v>
      </c>
      <c r="F32" s="105">
        <v>1019</v>
      </c>
      <c r="G32" s="137">
        <v>0</v>
      </c>
      <c r="H32" s="137">
        <v>1050</v>
      </c>
      <c r="I32" s="131">
        <f t="shared" si="2"/>
        <v>1050</v>
      </c>
      <c r="J32" s="131">
        <f t="shared" si="13"/>
        <v>8954</v>
      </c>
      <c r="K32" s="145">
        <f t="shared" si="16"/>
        <v>4971</v>
      </c>
      <c r="L32" s="148">
        <f t="shared" si="19"/>
        <v>820.28571428571433</v>
      </c>
      <c r="M32" s="86">
        <f t="shared" si="3"/>
        <v>1.1328441295546559</v>
      </c>
      <c r="N32" s="67">
        <f t="shared" si="4"/>
        <v>0.13284412955465585</v>
      </c>
      <c r="O32" s="89">
        <f t="shared" si="5"/>
        <v>0.14403262793485791</v>
      </c>
      <c r="P32" s="86">
        <f t="shared" si="21"/>
        <v>1.1029581252401077</v>
      </c>
      <c r="Q32" s="128">
        <f t="shared" si="6"/>
        <v>1836</v>
      </c>
      <c r="R32" s="134">
        <v>2151</v>
      </c>
      <c r="S32" s="105">
        <f t="shared" si="32"/>
        <v>315</v>
      </c>
      <c r="T32" s="137">
        <v>0</v>
      </c>
      <c r="U32" s="137">
        <v>490</v>
      </c>
      <c r="V32" s="131">
        <f t="shared" si="8"/>
        <v>490</v>
      </c>
      <c r="W32" s="131">
        <f t="shared" si="14"/>
        <v>4535</v>
      </c>
      <c r="X32" s="145">
        <f t="shared" si="17"/>
        <v>1662</v>
      </c>
      <c r="Y32" s="147">
        <f t="shared" si="22"/>
        <v>421.71428571428572</v>
      </c>
      <c r="Z32" s="65">
        <f t="shared" si="9"/>
        <v>1.1211372064276885</v>
      </c>
      <c r="AA32" s="67">
        <f t="shared" si="34"/>
        <v>0.12113720642768855</v>
      </c>
      <c r="AB32" s="126">
        <f t="shared" si="27"/>
        <v>1.0501600853788688</v>
      </c>
      <c r="AC32" s="127">
        <f t="shared" si="11"/>
        <v>356</v>
      </c>
      <c r="AD32" s="105">
        <f t="shared" si="29"/>
        <v>434</v>
      </c>
      <c r="AE32" s="122">
        <v>78</v>
      </c>
      <c r="AF32" s="137">
        <v>0</v>
      </c>
      <c r="AG32" s="137">
        <v>124</v>
      </c>
      <c r="AH32" s="150">
        <f t="shared" si="12"/>
        <v>124</v>
      </c>
      <c r="AI32" s="150">
        <f t="shared" si="15"/>
        <v>731</v>
      </c>
      <c r="AJ32" s="145">
        <f t="shared" si="18"/>
        <v>358</v>
      </c>
      <c r="AK32" s="147">
        <f t="shared" si="20"/>
        <v>83</v>
      </c>
      <c r="AL32" s="86">
        <f t="shared" si="31"/>
        <v>1.2042833607907744</v>
      </c>
      <c r="AM32" s="67">
        <f t="shared" si="30"/>
        <v>0.20428336079077436</v>
      </c>
      <c r="AN32" s="90">
        <f t="shared" si="33"/>
        <v>1.1596806387225549</v>
      </c>
      <c r="AO32" s="4">
        <f t="shared" si="23"/>
        <v>610</v>
      </c>
      <c r="AP32" s="4">
        <f t="shared" si="28"/>
        <v>234</v>
      </c>
      <c r="AQ32" s="4">
        <f t="shared" si="24"/>
        <v>60</v>
      </c>
      <c r="AR32" s="202"/>
      <c r="AS32" s="201"/>
      <c r="AT32" s="197"/>
      <c r="AU32" s="211"/>
      <c r="BF32" s="107"/>
      <c r="BG32" s="109"/>
      <c r="BH32" s="107"/>
      <c r="BI32" s="107"/>
      <c r="BJ32" s="107"/>
      <c r="BK32" s="109"/>
      <c r="BL32" s="110"/>
      <c r="BM32" s="110"/>
      <c r="BN32" s="110"/>
      <c r="BO32" s="109"/>
      <c r="BP32" s="88"/>
      <c r="BQ32" s="88"/>
      <c r="BR32" s="88"/>
      <c r="BS32" s="109"/>
      <c r="BT32" s="107"/>
      <c r="BU32" s="107"/>
      <c r="BV32" s="107"/>
      <c r="BW32" s="109"/>
      <c r="BX32" s="107"/>
      <c r="BY32" s="107"/>
      <c r="BZ32" s="107"/>
      <c r="CA32" s="109"/>
      <c r="CB32" s="107"/>
      <c r="CC32" s="107"/>
      <c r="CD32" s="107"/>
      <c r="CE32" s="107"/>
      <c r="CF32" s="107"/>
      <c r="CG32" s="107"/>
    </row>
    <row r="33" spans="1:85" x14ac:dyDescent="0.25">
      <c r="A33" s="63">
        <v>30</v>
      </c>
      <c r="B33">
        <v>4</v>
      </c>
      <c r="C33" s="66">
        <v>43917</v>
      </c>
      <c r="D33" s="128">
        <f t="shared" si="25"/>
        <v>4385</v>
      </c>
      <c r="E33" s="134">
        <f t="shared" si="26"/>
        <v>8603</v>
      </c>
      <c r="F33" s="105">
        <v>1172</v>
      </c>
      <c r="G33" s="137">
        <v>0</v>
      </c>
      <c r="H33" s="137">
        <v>1177</v>
      </c>
      <c r="I33" s="131">
        <f t="shared" si="2"/>
        <v>1177</v>
      </c>
      <c r="J33" s="131">
        <f t="shared" si="13"/>
        <v>10131</v>
      </c>
      <c r="K33" s="145">
        <f t="shared" si="16"/>
        <v>5609</v>
      </c>
      <c r="L33" s="148">
        <f t="shared" si="19"/>
        <v>889</v>
      </c>
      <c r="M33" s="86">
        <f t="shared" si="3"/>
        <v>1.1314496314496314</v>
      </c>
      <c r="N33" s="67">
        <f t="shared" si="4"/>
        <v>0.1314496314496314</v>
      </c>
      <c r="O33" s="89">
        <f t="shared" si="5"/>
        <v>0.14672115562338561</v>
      </c>
      <c r="P33" s="86">
        <f t="shared" si="21"/>
        <v>1.083768721699756</v>
      </c>
      <c r="Q33" s="128">
        <f t="shared" si="6"/>
        <v>2151</v>
      </c>
      <c r="R33" s="134">
        <f t="shared" ref="R33:R48" si="35">R32+S33</f>
        <v>2500</v>
      </c>
      <c r="S33" s="105">
        <v>349</v>
      </c>
      <c r="T33" s="137">
        <v>0</v>
      </c>
      <c r="U33" s="137">
        <v>609</v>
      </c>
      <c r="V33" s="131">
        <f t="shared" si="8"/>
        <v>609</v>
      </c>
      <c r="W33" s="131">
        <f t="shared" si="14"/>
        <v>5144</v>
      </c>
      <c r="X33" s="145">
        <f t="shared" si="17"/>
        <v>1857</v>
      </c>
      <c r="Y33" s="147">
        <f t="shared" si="22"/>
        <v>460.85714285714283</v>
      </c>
      <c r="Z33" s="65">
        <f t="shared" si="9"/>
        <v>1.1342888643880926</v>
      </c>
      <c r="AA33" s="67">
        <f>Z33-1</f>
        <v>0.13428886438809262</v>
      </c>
      <c r="AB33" s="126">
        <f t="shared" si="27"/>
        <v>1.0928184281842817</v>
      </c>
      <c r="AC33" s="127">
        <f t="shared" si="11"/>
        <v>434</v>
      </c>
      <c r="AD33" s="105">
        <f t="shared" si="29"/>
        <v>546</v>
      </c>
      <c r="AE33" s="122">
        <v>112</v>
      </c>
      <c r="AF33" s="137">
        <v>0</v>
      </c>
      <c r="AG33" s="137">
        <v>114</v>
      </c>
      <c r="AH33" s="150">
        <f t="shared" si="12"/>
        <v>114</v>
      </c>
      <c r="AI33" s="150">
        <f t="shared" si="15"/>
        <v>845</v>
      </c>
      <c r="AJ33" s="145">
        <f t="shared" si="18"/>
        <v>440</v>
      </c>
      <c r="AK33" s="147">
        <f t="shared" si="20"/>
        <v>91.285714285714292</v>
      </c>
      <c r="AL33" s="86">
        <f t="shared" si="31"/>
        <v>1.1559507523939809</v>
      </c>
      <c r="AM33" s="67">
        <f>AL33-1</f>
        <v>0.15595075239398093</v>
      </c>
      <c r="AN33" s="90">
        <f t="shared" si="33"/>
        <v>1.0998278829604131</v>
      </c>
      <c r="AO33" s="4">
        <f t="shared" si="23"/>
        <v>638</v>
      </c>
      <c r="AP33" s="4">
        <f t="shared" si="28"/>
        <v>195</v>
      </c>
      <c r="AQ33" s="4">
        <f t="shared" si="24"/>
        <v>82</v>
      </c>
      <c r="AR33" s="202"/>
      <c r="AS33" s="201"/>
      <c r="AT33" s="197"/>
      <c r="AU33" s="211"/>
      <c r="BF33" s="107"/>
      <c r="BG33" s="109"/>
      <c r="BH33" s="107"/>
      <c r="BI33" s="107"/>
      <c r="BJ33" s="107"/>
      <c r="BK33" s="109"/>
      <c r="BL33" s="110"/>
      <c r="BM33" s="110"/>
      <c r="BN33" s="110"/>
      <c r="BO33" s="109"/>
      <c r="BP33" s="88"/>
      <c r="BQ33" s="88"/>
      <c r="BR33" s="88"/>
      <c r="BS33" s="109"/>
      <c r="BT33" s="107"/>
      <c r="BU33" s="107"/>
      <c r="BV33" s="107"/>
      <c r="BW33" s="109"/>
      <c r="BX33" s="107"/>
      <c r="BY33" s="107"/>
      <c r="BZ33" s="107"/>
      <c r="CA33" s="109"/>
      <c r="CB33" s="107"/>
      <c r="CC33" s="107"/>
      <c r="CD33" s="107"/>
      <c r="CE33" s="107"/>
      <c r="CF33" s="107"/>
      <c r="CG33" s="107"/>
    </row>
    <row r="34" spans="1:85" x14ac:dyDescent="0.25">
      <c r="A34" s="63">
        <v>31</v>
      </c>
      <c r="B34">
        <v>5</v>
      </c>
      <c r="C34" s="66">
        <v>43918</v>
      </c>
      <c r="D34" s="141">
        <f t="shared" si="25"/>
        <v>5010</v>
      </c>
      <c r="E34" s="134">
        <f t="shared" si="26"/>
        <v>9762</v>
      </c>
      <c r="F34" s="105">
        <v>1159</v>
      </c>
      <c r="G34" s="137">
        <v>0</v>
      </c>
      <c r="H34" s="137">
        <v>985</v>
      </c>
      <c r="I34" s="131">
        <f t="shared" si="2"/>
        <v>985</v>
      </c>
      <c r="J34" s="131">
        <f t="shared" si="13"/>
        <v>11116</v>
      </c>
      <c r="K34" s="145">
        <f t="shared" si="16"/>
        <v>6131</v>
      </c>
      <c r="L34" s="148">
        <f t="shared" si="19"/>
        <v>934.28571428571433</v>
      </c>
      <c r="M34" s="86">
        <f t="shared" si="3"/>
        <v>1.0972263350113514</v>
      </c>
      <c r="N34" s="89">
        <f t="shared" si="4"/>
        <v>9.7226335011351361E-2</v>
      </c>
      <c r="O34" s="89">
        <f t="shared" si="5"/>
        <v>0.14196782997514767</v>
      </c>
      <c r="P34" s="86">
        <f t="shared" si="21"/>
        <v>1.0509400610637956</v>
      </c>
      <c r="Q34" s="128">
        <f t="shared" si="6"/>
        <v>2500</v>
      </c>
      <c r="R34" s="134">
        <f t="shared" si="35"/>
        <v>2954</v>
      </c>
      <c r="S34" s="105">
        <v>454</v>
      </c>
      <c r="T34" s="137">
        <v>0</v>
      </c>
      <c r="U34" s="137">
        <v>338</v>
      </c>
      <c r="V34" s="131">
        <f t="shared" si="8"/>
        <v>338</v>
      </c>
      <c r="W34" s="131">
        <f t="shared" si="14"/>
        <v>5482</v>
      </c>
      <c r="X34" s="145">
        <f t="shared" si="17"/>
        <v>2118</v>
      </c>
      <c r="Y34" s="147">
        <f t="shared" si="22"/>
        <v>469.14285714285717</v>
      </c>
      <c r="Z34" s="65">
        <f t="shared" si="9"/>
        <v>1.0657076205287714</v>
      </c>
      <c r="AA34" s="89">
        <f t="shared" ref="AA34:AA55" si="36">Z34-1</f>
        <v>6.5707620528771438E-2</v>
      </c>
      <c r="AB34" s="126">
        <f t="shared" si="27"/>
        <v>1.0179789212647241</v>
      </c>
      <c r="AC34" s="127">
        <f t="shared" si="11"/>
        <v>546</v>
      </c>
      <c r="AD34" s="105">
        <f t="shared" si="29"/>
        <v>639</v>
      </c>
      <c r="AE34" s="122">
        <v>93</v>
      </c>
      <c r="AF34" s="137">
        <v>0</v>
      </c>
      <c r="AG34" s="137">
        <v>153</v>
      </c>
      <c r="AH34" s="150">
        <f t="shared" si="12"/>
        <v>153</v>
      </c>
      <c r="AI34" s="150">
        <f t="shared" si="15"/>
        <v>998</v>
      </c>
      <c r="AJ34" s="145">
        <f t="shared" si="18"/>
        <v>503</v>
      </c>
      <c r="AK34" s="147">
        <f t="shared" si="20"/>
        <v>104</v>
      </c>
      <c r="AL34" s="86">
        <f t="shared" si="31"/>
        <v>1.1810650887573964</v>
      </c>
      <c r="AM34" s="89">
        <f t="shared" ref="AM34:AM55" si="37">AL34-1</f>
        <v>0.18106508875739635</v>
      </c>
      <c r="AN34" s="90">
        <f t="shared" si="33"/>
        <v>1.1392801251956182</v>
      </c>
      <c r="AO34" s="4">
        <f t="shared" si="23"/>
        <v>522</v>
      </c>
      <c r="AP34" s="4">
        <f t="shared" si="28"/>
        <v>261</v>
      </c>
      <c r="AQ34" s="4">
        <f t="shared" si="24"/>
        <v>63</v>
      </c>
      <c r="AR34" s="202"/>
      <c r="AS34" s="201"/>
      <c r="AT34" s="197"/>
      <c r="AU34" s="211"/>
      <c r="BF34" s="107"/>
      <c r="BG34" s="109"/>
      <c r="BH34" s="107"/>
      <c r="BI34" s="107"/>
      <c r="BJ34" s="107"/>
      <c r="BK34" s="109"/>
      <c r="BL34" s="110"/>
      <c r="BM34" s="110"/>
      <c r="BN34" s="110"/>
      <c r="BO34" s="109"/>
      <c r="BP34" s="88"/>
      <c r="BQ34" s="88"/>
      <c r="BR34" s="88"/>
      <c r="BS34" s="109"/>
      <c r="BT34" s="107"/>
      <c r="BU34" s="107"/>
      <c r="BV34" s="107"/>
      <c r="BW34" s="109"/>
      <c r="BX34" s="107"/>
      <c r="BY34" s="107"/>
      <c r="BZ34" s="107"/>
      <c r="CA34" s="109"/>
      <c r="CB34" s="107"/>
      <c r="CC34" s="107"/>
      <c r="CD34" s="107"/>
      <c r="CE34" s="107"/>
      <c r="CF34" s="107"/>
      <c r="CG34" s="107"/>
    </row>
    <row r="35" spans="1:85" x14ac:dyDescent="0.25">
      <c r="A35" s="63">
        <v>32</v>
      </c>
      <c r="B35">
        <v>6</v>
      </c>
      <c r="C35" s="66">
        <v>43919</v>
      </c>
      <c r="D35" s="141">
        <f t="shared" si="25"/>
        <v>5508</v>
      </c>
      <c r="E35" s="134">
        <f t="shared" si="26"/>
        <v>10866</v>
      </c>
      <c r="F35" s="105">
        <v>1104</v>
      </c>
      <c r="G35" s="137">
        <v>0</v>
      </c>
      <c r="H35" s="137">
        <v>746</v>
      </c>
      <c r="I35" s="131">
        <f t="shared" si="2"/>
        <v>746</v>
      </c>
      <c r="J35" s="131">
        <f t="shared" si="13"/>
        <v>11862</v>
      </c>
      <c r="K35" s="145">
        <f t="shared" si="16"/>
        <v>6662</v>
      </c>
      <c r="L35" s="148">
        <f t="shared" si="19"/>
        <v>963.71428571428567</v>
      </c>
      <c r="M35" s="86">
        <f t="shared" si="3"/>
        <v>1.0671104713925872</v>
      </c>
      <c r="N35" s="89">
        <f t="shared" si="4"/>
        <v>6.711047139258719E-2</v>
      </c>
      <c r="O35" s="89">
        <f t="shared" si="5"/>
        <v>0.1163315110017035</v>
      </c>
      <c r="P35" s="86">
        <f t="shared" si="21"/>
        <v>1.0314984709480122</v>
      </c>
      <c r="Q35" s="128">
        <f t="shared" si="6"/>
        <v>2954</v>
      </c>
      <c r="R35" s="134">
        <f t="shared" si="35"/>
        <v>3483</v>
      </c>
      <c r="S35" s="105">
        <v>529</v>
      </c>
      <c r="T35" s="137">
        <v>0</v>
      </c>
      <c r="U35" s="137">
        <v>301</v>
      </c>
      <c r="V35" s="131">
        <f t="shared" si="8"/>
        <v>301</v>
      </c>
      <c r="W35" s="131">
        <f t="shared" si="14"/>
        <v>5783</v>
      </c>
      <c r="X35" s="145">
        <f t="shared" si="17"/>
        <v>2495</v>
      </c>
      <c r="Y35" s="147">
        <f t="shared" si="22"/>
        <v>469.14285714285717</v>
      </c>
      <c r="Z35" s="65">
        <f t="shared" si="9"/>
        <v>1.0549069682597592</v>
      </c>
      <c r="AA35" s="89">
        <f t="shared" si="36"/>
        <v>5.4906968259759159E-2</v>
      </c>
      <c r="AB35" s="126">
        <f t="shared" si="27"/>
        <v>1</v>
      </c>
      <c r="AC35" s="127">
        <f t="shared" si="11"/>
        <v>639</v>
      </c>
      <c r="AD35" s="105">
        <f t="shared" si="29"/>
        <v>771</v>
      </c>
      <c r="AE35" s="122">
        <v>132</v>
      </c>
      <c r="AF35" s="137">
        <v>0</v>
      </c>
      <c r="AG35" s="137">
        <v>123</v>
      </c>
      <c r="AH35" s="150">
        <f t="shared" si="12"/>
        <v>123</v>
      </c>
      <c r="AI35" s="150">
        <f t="shared" si="15"/>
        <v>1121</v>
      </c>
      <c r="AJ35" s="145">
        <f t="shared" si="18"/>
        <v>592</v>
      </c>
      <c r="AK35" s="147">
        <f t="shared" si="20"/>
        <v>112.85714285714286</v>
      </c>
      <c r="AL35" s="86">
        <f t="shared" si="31"/>
        <v>1.123246492985972</v>
      </c>
      <c r="AM35" s="89">
        <f t="shared" si="37"/>
        <v>0.12324649298597201</v>
      </c>
      <c r="AN35" s="90">
        <f t="shared" si="33"/>
        <v>1.0851648351648353</v>
      </c>
      <c r="AO35" s="4">
        <f t="shared" si="23"/>
        <v>531</v>
      </c>
      <c r="AP35" s="4">
        <f t="shared" si="28"/>
        <v>377</v>
      </c>
      <c r="AQ35" s="4">
        <f t="shared" si="24"/>
        <v>89</v>
      </c>
      <c r="AR35" s="202"/>
      <c r="AS35" s="201"/>
      <c r="AT35" s="197"/>
      <c r="AU35" s="211"/>
      <c r="BF35" s="107"/>
      <c r="BG35" s="109"/>
      <c r="BH35" s="107"/>
      <c r="BI35" s="107"/>
      <c r="BJ35" s="107"/>
      <c r="BK35" s="109"/>
      <c r="BL35" s="110"/>
      <c r="BM35" s="110"/>
      <c r="BN35" s="110"/>
      <c r="BO35" s="109"/>
      <c r="BP35" s="88"/>
      <c r="BQ35" s="88"/>
      <c r="BR35" s="88"/>
      <c r="BS35" s="109"/>
      <c r="BT35" s="107"/>
      <c r="BU35" s="107"/>
      <c r="BV35" s="107"/>
      <c r="BW35" s="109"/>
      <c r="BX35" s="107"/>
      <c r="BY35" s="107"/>
      <c r="BZ35" s="107"/>
      <c r="CA35" s="109"/>
      <c r="CB35" s="107"/>
      <c r="CC35" s="107"/>
      <c r="CD35" s="107"/>
      <c r="CE35" s="107"/>
      <c r="CF35" s="107"/>
      <c r="CG35" s="107"/>
    </row>
    <row r="36" spans="1:85" x14ac:dyDescent="0.25">
      <c r="A36" s="63">
        <v>33</v>
      </c>
      <c r="B36">
        <v>7</v>
      </c>
      <c r="C36" s="66">
        <v>43920</v>
      </c>
      <c r="D36" s="128">
        <f t="shared" si="25"/>
        <v>6012</v>
      </c>
      <c r="E36" s="134">
        <f t="shared" si="26"/>
        <v>11750</v>
      </c>
      <c r="F36" s="105">
        <v>884</v>
      </c>
      <c r="G36" s="137">
        <v>0</v>
      </c>
      <c r="H36" s="137">
        <v>805</v>
      </c>
      <c r="I36" s="131">
        <f t="shared" si="2"/>
        <v>805</v>
      </c>
      <c r="J36" s="131">
        <f t="shared" si="13"/>
        <v>12667</v>
      </c>
      <c r="K36" s="145">
        <f t="shared" si="16"/>
        <v>7001</v>
      </c>
      <c r="L36" s="148">
        <f t="shared" si="19"/>
        <v>990.28571428571433</v>
      </c>
      <c r="M36" s="86">
        <f t="shared" si="3"/>
        <v>1.0678637666498061</v>
      </c>
      <c r="N36" s="89">
        <f t="shared" si="4"/>
        <v>6.786376664980609E-2</v>
      </c>
      <c r="O36" s="89">
        <f t="shared" si="5"/>
        <v>9.9298866811606379E-2</v>
      </c>
      <c r="P36" s="86">
        <f t="shared" si="21"/>
        <v>1.027571894455974</v>
      </c>
      <c r="Q36" s="128">
        <f t="shared" si="6"/>
        <v>3483</v>
      </c>
      <c r="R36" s="134">
        <f t="shared" si="35"/>
        <v>3990</v>
      </c>
      <c r="S36" s="105">
        <v>507</v>
      </c>
      <c r="T36" s="137">
        <v>0</v>
      </c>
      <c r="U36" s="137">
        <v>504</v>
      </c>
      <c r="V36" s="131">
        <f t="shared" si="8"/>
        <v>504</v>
      </c>
      <c r="W36" s="131">
        <f t="shared" si="14"/>
        <v>6287</v>
      </c>
      <c r="X36" s="145">
        <f t="shared" si="17"/>
        <v>2760</v>
      </c>
      <c r="Y36" s="147">
        <f t="shared" si="22"/>
        <v>461.71428571428572</v>
      </c>
      <c r="Z36" s="65">
        <f t="shared" si="9"/>
        <v>1.0871519972332699</v>
      </c>
      <c r="AA36" s="89">
        <f t="shared" si="36"/>
        <v>8.715199723326994E-2</v>
      </c>
      <c r="AB36" s="126">
        <f t="shared" si="27"/>
        <v>0.98416565164433611</v>
      </c>
      <c r="AC36" s="127">
        <f t="shared" si="11"/>
        <v>771</v>
      </c>
      <c r="AD36" s="105">
        <f t="shared" si="29"/>
        <v>864</v>
      </c>
      <c r="AE36" s="122">
        <v>93</v>
      </c>
      <c r="AF36" s="137">
        <v>0</v>
      </c>
      <c r="AG36" s="137">
        <v>153</v>
      </c>
      <c r="AH36" s="150">
        <f t="shared" si="12"/>
        <v>153</v>
      </c>
      <c r="AI36" s="150">
        <f t="shared" si="15"/>
        <v>1274</v>
      </c>
      <c r="AJ36" s="145">
        <f t="shared" si="18"/>
        <v>651</v>
      </c>
      <c r="AK36" s="147">
        <f t="shared" si="20"/>
        <v>122.42857142857143</v>
      </c>
      <c r="AL36" s="86">
        <f t="shared" si="31"/>
        <v>1.1364852809991079</v>
      </c>
      <c r="AM36" s="89">
        <f t="shared" si="37"/>
        <v>0.13648528099910795</v>
      </c>
      <c r="AN36" s="90">
        <f t="shared" si="33"/>
        <v>1.0848101265822785</v>
      </c>
      <c r="AO36" s="4">
        <f t="shared" si="23"/>
        <v>339</v>
      </c>
      <c r="AP36" s="4">
        <f t="shared" si="28"/>
        <v>265</v>
      </c>
      <c r="AQ36" s="4">
        <f t="shared" si="24"/>
        <v>59</v>
      </c>
      <c r="AR36" s="202"/>
      <c r="AS36" s="201"/>
      <c r="AT36" s="197"/>
      <c r="AU36" s="211"/>
      <c r="BF36" s="107"/>
      <c r="BG36" s="109"/>
      <c r="BH36" s="107"/>
      <c r="BI36" s="107"/>
      <c r="BJ36" s="107"/>
      <c r="BK36" s="109"/>
      <c r="BL36" s="110"/>
      <c r="BM36" s="110"/>
      <c r="BN36" s="110"/>
      <c r="BO36" s="109"/>
      <c r="BP36" s="88"/>
      <c r="BQ36" s="88"/>
      <c r="BR36" s="88"/>
      <c r="BS36" s="109"/>
      <c r="BT36" s="107"/>
      <c r="BU36" s="107"/>
      <c r="BV36" s="107"/>
      <c r="BW36" s="109"/>
      <c r="BX36" s="107"/>
      <c r="BY36" s="107"/>
      <c r="BZ36" s="107"/>
      <c r="CA36" s="109"/>
      <c r="CB36" s="107"/>
      <c r="CC36" s="107"/>
      <c r="CD36" s="107"/>
      <c r="CE36" s="107"/>
      <c r="CF36" s="107"/>
      <c r="CG36" s="107"/>
    </row>
    <row r="37" spans="1:85" x14ac:dyDescent="0.25">
      <c r="A37" s="63">
        <v>34</v>
      </c>
      <c r="B37">
        <v>8</v>
      </c>
      <c r="C37" s="66">
        <v>43921</v>
      </c>
      <c r="D37" s="141">
        <f t="shared" si="25"/>
        <v>5999</v>
      </c>
      <c r="E37" s="134">
        <f t="shared" si="26"/>
        <v>12595</v>
      </c>
      <c r="F37" s="105">
        <v>845</v>
      </c>
      <c r="G37" s="137">
        <v>0</v>
      </c>
      <c r="H37" s="137">
        <v>1124</v>
      </c>
      <c r="I37" s="131">
        <f t="shared" si="2"/>
        <v>1124</v>
      </c>
      <c r="J37" s="131">
        <f t="shared" si="13"/>
        <v>13791</v>
      </c>
      <c r="K37" s="145">
        <f t="shared" si="16"/>
        <v>7035</v>
      </c>
      <c r="L37" s="148">
        <f t="shared" si="19"/>
        <v>990.85714285714289</v>
      </c>
      <c r="M37" s="86">
        <f t="shared" si="3"/>
        <v>1.0887345069866583</v>
      </c>
      <c r="N37" s="89">
        <f t="shared" si="4"/>
        <v>8.8734506986658301E-2</v>
      </c>
      <c r="O37" s="89">
        <f t="shared" ref="O37:O56" si="38">SUM(N33:N37)/5</f>
        <v>9.0476942298006874E-2</v>
      </c>
      <c r="P37" s="86">
        <f t="shared" si="21"/>
        <v>1.0005770340450086</v>
      </c>
      <c r="Q37" s="128">
        <f t="shared" si="6"/>
        <v>3990</v>
      </c>
      <c r="R37" s="134">
        <f t="shared" si="35"/>
        <v>4712</v>
      </c>
      <c r="S37" s="105">
        <v>722</v>
      </c>
      <c r="T37" s="137">
        <v>0</v>
      </c>
      <c r="U37" s="137">
        <v>341</v>
      </c>
      <c r="V37" s="131">
        <f t="shared" si="8"/>
        <v>341</v>
      </c>
      <c r="W37" s="131">
        <f t="shared" si="14"/>
        <v>6628</v>
      </c>
      <c r="X37" s="145">
        <f t="shared" si="17"/>
        <v>3217</v>
      </c>
      <c r="Y37" s="147">
        <f t="shared" si="22"/>
        <v>442.14285714285717</v>
      </c>
      <c r="Z37" s="65">
        <f t="shared" ref="Z37:Z68" si="39">W37/W36</f>
        <v>1.0542389056783841</v>
      </c>
      <c r="AA37" s="89">
        <f t="shared" si="36"/>
        <v>5.4238905678384075E-2</v>
      </c>
      <c r="AB37" s="126">
        <f t="shared" si="27"/>
        <v>0.95761138613861385</v>
      </c>
      <c r="AC37" s="127">
        <f t="shared" si="11"/>
        <v>864</v>
      </c>
      <c r="AD37" s="105">
        <f t="shared" si="29"/>
        <v>1039</v>
      </c>
      <c r="AE37" s="122">
        <v>175</v>
      </c>
      <c r="AF37" s="137">
        <v>0</v>
      </c>
      <c r="AG37" s="137">
        <v>175</v>
      </c>
      <c r="AH37" s="150">
        <f t="shared" si="12"/>
        <v>175</v>
      </c>
      <c r="AI37" s="150">
        <f t="shared" si="15"/>
        <v>1449</v>
      </c>
      <c r="AJ37" s="145">
        <f t="shared" si="18"/>
        <v>763</v>
      </c>
      <c r="AK37" s="147">
        <f t="shared" si="20"/>
        <v>136.57142857142858</v>
      </c>
      <c r="AL37" s="86">
        <f t="shared" si="31"/>
        <v>1.1373626373626373</v>
      </c>
      <c r="AM37" s="89">
        <f t="shared" si="37"/>
        <v>0.13736263736263732</v>
      </c>
      <c r="AN37" s="90">
        <f t="shared" si="33"/>
        <v>1.1155192532088682</v>
      </c>
      <c r="AO37" s="4">
        <f t="shared" si="23"/>
        <v>34</v>
      </c>
      <c r="AP37" s="4">
        <f t="shared" si="28"/>
        <v>457</v>
      </c>
      <c r="AQ37" s="4">
        <f t="shared" si="24"/>
        <v>112</v>
      </c>
      <c r="AR37" s="202"/>
      <c r="AS37" s="201"/>
      <c r="AT37" s="197"/>
      <c r="AU37" s="211"/>
      <c r="BF37" s="107"/>
      <c r="BG37" s="109"/>
      <c r="BH37" s="107"/>
      <c r="BI37" s="107"/>
      <c r="BJ37" s="107"/>
      <c r="BK37" s="109"/>
      <c r="BL37" s="110"/>
      <c r="BM37" s="110"/>
      <c r="BN37" s="110"/>
      <c r="BO37" s="109"/>
      <c r="BP37" s="88"/>
      <c r="BQ37" s="88"/>
      <c r="BR37" s="88"/>
      <c r="BS37" s="109"/>
      <c r="BT37" s="107"/>
      <c r="BU37" s="107"/>
      <c r="BV37" s="107"/>
      <c r="BW37" s="109"/>
      <c r="BX37" s="107"/>
      <c r="BY37" s="107"/>
      <c r="BZ37" s="107"/>
      <c r="CA37" s="109"/>
      <c r="CB37" s="107"/>
      <c r="CC37" s="107"/>
      <c r="CD37" s="107"/>
      <c r="CE37" s="107"/>
      <c r="CF37" s="107"/>
      <c r="CG37" s="107"/>
    </row>
    <row r="38" spans="1:85" x14ac:dyDescent="0.25">
      <c r="A38" s="63">
        <v>35</v>
      </c>
      <c r="B38">
        <v>9</v>
      </c>
      <c r="C38" s="66">
        <v>43922</v>
      </c>
      <c r="D38" s="128">
        <f t="shared" si="25"/>
        <v>6263</v>
      </c>
      <c r="E38" s="134">
        <f t="shared" si="26"/>
        <v>13614</v>
      </c>
      <c r="F38" s="105">
        <v>1019</v>
      </c>
      <c r="G38" s="137">
        <v>0</v>
      </c>
      <c r="H38" s="137">
        <v>1042</v>
      </c>
      <c r="I38" s="131">
        <f t="shared" si="2"/>
        <v>1042</v>
      </c>
      <c r="J38" s="131">
        <f t="shared" si="13"/>
        <v>14833</v>
      </c>
      <c r="K38" s="145">
        <f t="shared" si="16"/>
        <v>7202</v>
      </c>
      <c r="L38" s="148">
        <f t="shared" si="19"/>
        <v>989.85714285714289</v>
      </c>
      <c r="M38" s="86">
        <f t="shared" si="3"/>
        <v>1.0755565223696615</v>
      </c>
      <c r="N38" s="89">
        <f t="shared" si="4"/>
        <v>7.5556522369661483E-2</v>
      </c>
      <c r="O38" s="89">
        <f t="shared" si="38"/>
        <v>7.929832048201288E-2</v>
      </c>
      <c r="P38" s="86">
        <f t="shared" si="21"/>
        <v>0.99899077277970016</v>
      </c>
      <c r="Q38" s="128">
        <f t="shared" si="6"/>
        <v>4712</v>
      </c>
      <c r="R38" s="134">
        <f t="shared" si="35"/>
        <v>5159</v>
      </c>
      <c r="S38" s="105">
        <v>447</v>
      </c>
      <c r="T38" s="137">
        <v>0</v>
      </c>
      <c r="U38" s="137">
        <v>362</v>
      </c>
      <c r="V38" s="131">
        <f t="shared" si="8"/>
        <v>362</v>
      </c>
      <c r="W38" s="131">
        <f t="shared" si="14"/>
        <v>6990</v>
      </c>
      <c r="X38" s="145">
        <f t="shared" si="17"/>
        <v>3323</v>
      </c>
      <c r="Y38" s="147">
        <f t="shared" si="22"/>
        <v>420.71428571428572</v>
      </c>
      <c r="Z38" s="65">
        <f t="shared" si="39"/>
        <v>1.0546167773083888</v>
      </c>
      <c r="AA38" s="89">
        <f t="shared" si="36"/>
        <v>5.4616777308388764E-2</v>
      </c>
      <c r="AB38" s="126">
        <f t="shared" si="27"/>
        <v>0.9515347334410339</v>
      </c>
      <c r="AC38" s="127">
        <f t="shared" si="11"/>
        <v>1039</v>
      </c>
      <c r="AD38" s="105">
        <f t="shared" si="29"/>
        <v>1173</v>
      </c>
      <c r="AE38" s="122">
        <v>134</v>
      </c>
      <c r="AF38" s="137">
        <v>0</v>
      </c>
      <c r="AG38" s="137">
        <v>161</v>
      </c>
      <c r="AH38" s="150">
        <f t="shared" si="12"/>
        <v>161</v>
      </c>
      <c r="AI38" s="150">
        <f t="shared" si="15"/>
        <v>1610</v>
      </c>
      <c r="AJ38" s="145">
        <f t="shared" si="18"/>
        <v>817</v>
      </c>
      <c r="AK38" s="147">
        <f t="shared" si="20"/>
        <v>143.28571428571428</v>
      </c>
      <c r="AL38" s="86">
        <f t="shared" si="31"/>
        <v>1.1111111111111112</v>
      </c>
      <c r="AM38" s="89">
        <f t="shared" si="37"/>
        <v>0.11111111111111116</v>
      </c>
      <c r="AN38" s="90">
        <f t="shared" si="33"/>
        <v>1.0491631799163179</v>
      </c>
      <c r="AO38" s="4">
        <f t="shared" si="23"/>
        <v>167</v>
      </c>
      <c r="AP38" s="4">
        <f t="shared" si="28"/>
        <v>106</v>
      </c>
      <c r="AQ38" s="4">
        <f t="shared" si="24"/>
        <v>54</v>
      </c>
      <c r="AR38" s="202"/>
      <c r="AS38" s="201"/>
      <c r="AT38" s="197"/>
      <c r="AU38" s="211"/>
      <c r="BF38" s="107"/>
      <c r="BG38" s="109"/>
      <c r="BH38" s="107"/>
      <c r="BI38" s="107"/>
      <c r="BJ38" s="107"/>
      <c r="BK38" s="109"/>
      <c r="BL38" s="110"/>
      <c r="BM38" s="110"/>
      <c r="BN38" s="110"/>
      <c r="BO38" s="109"/>
      <c r="BP38" s="88"/>
      <c r="BQ38" s="88"/>
      <c r="BR38" s="88"/>
      <c r="BS38" s="109"/>
      <c r="BT38" s="107"/>
      <c r="BU38" s="107"/>
      <c r="BV38" s="107"/>
      <c r="BW38" s="109"/>
      <c r="BX38" s="107"/>
      <c r="BY38" s="107"/>
      <c r="BZ38" s="107"/>
      <c r="CA38" s="109"/>
      <c r="CB38" s="107"/>
      <c r="CC38" s="107"/>
      <c r="CD38" s="107"/>
      <c r="CE38" s="107"/>
      <c r="CF38" s="107"/>
      <c r="CG38" s="107"/>
    </row>
    <row r="39" spans="1:85" x14ac:dyDescent="0.25">
      <c r="A39" s="63">
        <v>36</v>
      </c>
      <c r="B39">
        <v>10</v>
      </c>
      <c r="C39" s="66">
        <v>43923</v>
      </c>
      <c r="D39" s="141">
        <f t="shared" si="25"/>
        <v>6491</v>
      </c>
      <c r="E39" s="134">
        <f t="shared" si="26"/>
        <v>14697</v>
      </c>
      <c r="F39" s="105">
        <v>1083</v>
      </c>
      <c r="G39" s="137">
        <v>0</v>
      </c>
      <c r="H39" s="137">
        <v>1028</v>
      </c>
      <c r="I39" s="131">
        <f t="shared" si="2"/>
        <v>1028</v>
      </c>
      <c r="J39" s="131">
        <f t="shared" si="13"/>
        <v>15861</v>
      </c>
      <c r="K39" s="145">
        <f t="shared" ref="K39:K70" si="40">SUM(F33:F39)</f>
        <v>7266</v>
      </c>
      <c r="L39" s="148">
        <f t="shared" si="19"/>
        <v>986.71428571428567</v>
      </c>
      <c r="M39" s="86">
        <f t="shared" si="3"/>
        <v>1.0693049282006337</v>
      </c>
      <c r="N39" s="89">
        <f t="shared" si="4"/>
        <v>6.930492820063372E-2</v>
      </c>
      <c r="O39" s="89">
        <f t="shared" si="38"/>
        <v>7.371403911986936E-2</v>
      </c>
      <c r="P39" s="86">
        <f t="shared" si="21"/>
        <v>0.99682493866358779</v>
      </c>
      <c r="Q39" s="128">
        <f t="shared" si="6"/>
        <v>5159</v>
      </c>
      <c r="R39" s="134">
        <f t="shared" si="35"/>
        <v>5784</v>
      </c>
      <c r="S39" s="105">
        <v>625</v>
      </c>
      <c r="T39" s="137">
        <v>0</v>
      </c>
      <c r="U39" s="137">
        <v>352</v>
      </c>
      <c r="V39" s="131">
        <f t="shared" si="8"/>
        <v>352</v>
      </c>
      <c r="W39" s="131">
        <f t="shared" si="14"/>
        <v>7342</v>
      </c>
      <c r="X39" s="145">
        <f t="shared" ref="X39:X70" si="41">SUM(S33:S39)</f>
        <v>3633</v>
      </c>
      <c r="Y39" s="147">
        <f t="shared" si="22"/>
        <v>401</v>
      </c>
      <c r="Z39" s="65">
        <f t="shared" si="39"/>
        <v>1.0503576537911301</v>
      </c>
      <c r="AA39" s="89">
        <f t="shared" si="36"/>
        <v>5.0357653791130108E-2</v>
      </c>
      <c r="AB39" s="126">
        <f t="shared" si="27"/>
        <v>0.95314091680814939</v>
      </c>
      <c r="AC39" s="127">
        <f t="shared" si="11"/>
        <v>1173</v>
      </c>
      <c r="AD39" s="105">
        <f t="shared" si="29"/>
        <v>1339</v>
      </c>
      <c r="AE39" s="122">
        <v>166</v>
      </c>
      <c r="AF39" s="137">
        <v>0</v>
      </c>
      <c r="AG39" s="137">
        <v>176</v>
      </c>
      <c r="AH39" s="150">
        <f t="shared" si="12"/>
        <v>176</v>
      </c>
      <c r="AI39" s="150">
        <f t="shared" si="15"/>
        <v>1786</v>
      </c>
      <c r="AJ39" s="145">
        <f t="shared" ref="AJ39:AJ70" si="42">SUM(AE33:AE39)</f>
        <v>905</v>
      </c>
      <c r="AK39" s="147">
        <f t="shared" si="20"/>
        <v>150.71428571428572</v>
      </c>
      <c r="AL39" s="86">
        <f t="shared" si="31"/>
        <v>1.1093167701863353</v>
      </c>
      <c r="AM39" s="89">
        <f t="shared" si="37"/>
        <v>0.10931677018633534</v>
      </c>
      <c r="AN39" s="90">
        <f t="shared" si="33"/>
        <v>1.0518444666001996</v>
      </c>
      <c r="AO39" s="4">
        <f t="shared" si="23"/>
        <v>64</v>
      </c>
      <c r="AP39" s="4">
        <f t="shared" si="28"/>
        <v>310</v>
      </c>
      <c r="AQ39" s="4">
        <f t="shared" si="24"/>
        <v>88</v>
      </c>
      <c r="AR39" s="202"/>
      <c r="AS39" s="201"/>
      <c r="AT39" s="203"/>
      <c r="AU39" s="211"/>
      <c r="BF39" s="107"/>
      <c r="BG39" s="109"/>
      <c r="BH39" s="107"/>
      <c r="BI39" s="107"/>
      <c r="BJ39" s="107"/>
      <c r="BK39" s="109"/>
      <c r="BL39" s="110"/>
      <c r="BM39" s="110"/>
      <c r="BN39" s="110"/>
      <c r="BO39" s="109"/>
      <c r="BP39" s="88"/>
      <c r="BQ39" s="88"/>
      <c r="BR39" s="88"/>
      <c r="BS39" s="109"/>
      <c r="BT39" s="107"/>
      <c r="BU39" s="107"/>
      <c r="BV39" s="107"/>
      <c r="BW39" s="109"/>
      <c r="BX39" s="107"/>
      <c r="BY39" s="107"/>
      <c r="BZ39" s="107"/>
      <c r="CA39" s="109"/>
      <c r="CB39" s="107"/>
      <c r="CC39" s="107"/>
      <c r="CD39" s="107"/>
      <c r="CE39" s="107"/>
      <c r="CF39" s="107"/>
      <c r="CG39" s="107"/>
    </row>
    <row r="40" spans="1:85" x14ac:dyDescent="0.25">
      <c r="A40" s="63">
        <v>37</v>
      </c>
      <c r="B40">
        <v>11</v>
      </c>
      <c r="C40" s="66">
        <v>43924</v>
      </c>
      <c r="D40" s="128">
        <f t="shared" si="25"/>
        <v>6924</v>
      </c>
      <c r="E40" s="134">
        <f t="shared" si="26"/>
        <v>15723</v>
      </c>
      <c r="F40" s="105">
        <v>1026</v>
      </c>
      <c r="G40" s="137">
        <v>0</v>
      </c>
      <c r="H40" s="137">
        <v>1221</v>
      </c>
      <c r="I40" s="131">
        <f t="shared" si="2"/>
        <v>1221</v>
      </c>
      <c r="J40" s="131">
        <f t="shared" si="13"/>
        <v>17082</v>
      </c>
      <c r="K40" s="145">
        <f t="shared" si="40"/>
        <v>7120</v>
      </c>
      <c r="L40" s="148">
        <f t="shared" si="19"/>
        <v>993</v>
      </c>
      <c r="M40" s="86">
        <f t="shared" si="3"/>
        <v>1.0769812748250425</v>
      </c>
      <c r="N40" s="89">
        <f t="shared" si="4"/>
        <v>7.6981274825042467E-2</v>
      </c>
      <c r="O40" s="89">
        <f t="shared" si="38"/>
        <v>7.5688199806360407E-2</v>
      </c>
      <c r="P40" s="86">
        <f t="shared" si="21"/>
        <v>1.0063703489213842</v>
      </c>
      <c r="Q40" s="128">
        <f t="shared" si="6"/>
        <v>5784</v>
      </c>
      <c r="R40" s="134">
        <f t="shared" si="35"/>
        <v>6286</v>
      </c>
      <c r="S40" s="105">
        <v>502</v>
      </c>
      <c r="T40" s="137">
        <v>0</v>
      </c>
      <c r="U40" s="137">
        <v>333</v>
      </c>
      <c r="V40" s="131">
        <f t="shared" si="8"/>
        <v>333</v>
      </c>
      <c r="W40" s="131">
        <f t="shared" si="14"/>
        <v>7675</v>
      </c>
      <c r="X40" s="145">
        <f t="shared" si="41"/>
        <v>3786</v>
      </c>
      <c r="Y40" s="147">
        <f t="shared" si="22"/>
        <v>361.57142857142856</v>
      </c>
      <c r="Z40" s="65">
        <f t="shared" si="39"/>
        <v>1.0453554889675838</v>
      </c>
      <c r="AA40" s="89">
        <f t="shared" si="36"/>
        <v>4.535548896758379E-2</v>
      </c>
      <c r="AB40" s="126">
        <f t="shared" si="27"/>
        <v>0.90167438546490908</v>
      </c>
      <c r="AC40" s="127">
        <f t="shared" si="11"/>
        <v>1339</v>
      </c>
      <c r="AD40" s="105">
        <f t="shared" si="29"/>
        <v>1487</v>
      </c>
      <c r="AE40" s="122">
        <v>148</v>
      </c>
      <c r="AF40" s="137">
        <v>0</v>
      </c>
      <c r="AG40" s="137">
        <v>171</v>
      </c>
      <c r="AH40" s="150">
        <f t="shared" si="12"/>
        <v>171</v>
      </c>
      <c r="AI40" s="150">
        <f t="shared" si="15"/>
        <v>1957</v>
      </c>
      <c r="AJ40" s="145">
        <f t="shared" si="42"/>
        <v>941</v>
      </c>
      <c r="AK40" s="147">
        <f t="shared" si="20"/>
        <v>158.85714285714286</v>
      </c>
      <c r="AL40" s="86">
        <f t="shared" si="31"/>
        <v>1.0957446808510638</v>
      </c>
      <c r="AM40" s="89">
        <f t="shared" si="37"/>
        <v>9.5744680851063801E-2</v>
      </c>
      <c r="AN40" s="90">
        <f t="shared" si="33"/>
        <v>1.0540284360189573</v>
      </c>
      <c r="AO40" s="4">
        <f t="shared" si="23"/>
        <v>-146</v>
      </c>
      <c r="AP40" s="4">
        <f t="shared" si="28"/>
        <v>153</v>
      </c>
      <c r="AQ40" s="4">
        <f t="shared" si="24"/>
        <v>36</v>
      </c>
      <c r="AR40" s="202"/>
      <c r="AS40" s="201"/>
      <c r="AT40" s="203"/>
      <c r="AU40" s="211"/>
      <c r="BF40" s="107"/>
      <c r="BG40" s="109"/>
      <c r="BH40" s="107"/>
      <c r="BI40" s="107"/>
      <c r="BJ40" s="107"/>
      <c r="BK40" s="109"/>
      <c r="BL40" s="110"/>
      <c r="BM40" s="110"/>
      <c r="BN40" s="110"/>
      <c r="BO40" s="109"/>
      <c r="BP40" s="88"/>
      <c r="BQ40" s="88"/>
      <c r="BR40" s="88"/>
      <c r="BS40" s="109"/>
      <c r="BT40" s="107"/>
      <c r="BU40" s="107"/>
      <c r="BV40" s="107"/>
      <c r="BW40" s="109"/>
      <c r="BX40" s="107"/>
      <c r="BY40" s="107"/>
      <c r="BZ40" s="107"/>
      <c r="CA40" s="109"/>
      <c r="CB40" s="107"/>
      <c r="CC40" s="107"/>
      <c r="CD40" s="107"/>
      <c r="CE40" s="107"/>
      <c r="CF40" s="107"/>
      <c r="CG40" s="107"/>
    </row>
    <row r="41" spans="1:85" x14ac:dyDescent="0.25">
      <c r="A41" s="63">
        <v>38</v>
      </c>
      <c r="B41">
        <v>12</v>
      </c>
      <c r="C41" s="66">
        <v>43925</v>
      </c>
      <c r="D41" s="141">
        <f t="shared" si="25"/>
        <v>7450</v>
      </c>
      <c r="E41" s="134">
        <f t="shared" si="26"/>
        <v>16627</v>
      </c>
      <c r="F41" s="105">
        <v>904</v>
      </c>
      <c r="G41" s="137">
        <v>0</v>
      </c>
      <c r="H41" s="137">
        <v>1096</v>
      </c>
      <c r="I41" s="131">
        <f t="shared" si="2"/>
        <v>1096</v>
      </c>
      <c r="J41" s="131">
        <f t="shared" si="13"/>
        <v>18178</v>
      </c>
      <c r="K41" s="145">
        <f t="shared" si="40"/>
        <v>6865</v>
      </c>
      <c r="L41" s="148">
        <f t="shared" si="19"/>
        <v>1008.8571428571429</v>
      </c>
      <c r="M41" s="86">
        <f t="shared" si="3"/>
        <v>1.0641611052569957</v>
      </c>
      <c r="N41" s="89">
        <f t="shared" si="4"/>
        <v>6.4161105256995699E-2</v>
      </c>
      <c r="O41" s="89">
        <f t="shared" si="38"/>
        <v>7.4947667527798328E-2</v>
      </c>
      <c r="P41" s="86">
        <f t="shared" si="21"/>
        <v>1.0159689253344844</v>
      </c>
      <c r="Q41" s="128">
        <f t="shared" si="6"/>
        <v>6286</v>
      </c>
      <c r="R41" s="134">
        <f t="shared" si="35"/>
        <v>6622</v>
      </c>
      <c r="S41" s="105">
        <v>336</v>
      </c>
      <c r="T41" s="137">
        <v>0</v>
      </c>
      <c r="U41" s="137">
        <v>198</v>
      </c>
      <c r="V41" s="131">
        <f t="shared" si="8"/>
        <v>198</v>
      </c>
      <c r="W41" s="131">
        <f t="shared" si="14"/>
        <v>7873</v>
      </c>
      <c r="X41" s="145">
        <f t="shared" si="41"/>
        <v>3668</v>
      </c>
      <c r="Y41" s="147">
        <f t="shared" si="22"/>
        <v>341.57142857142856</v>
      </c>
      <c r="Z41" s="65">
        <f t="shared" si="39"/>
        <v>1.0257980456026059</v>
      </c>
      <c r="AA41" s="89">
        <f t="shared" si="36"/>
        <v>2.5798045602605901E-2</v>
      </c>
      <c r="AB41" s="126">
        <f t="shared" si="27"/>
        <v>0.94468589490320032</v>
      </c>
      <c r="AC41" s="127">
        <f t="shared" si="11"/>
        <v>1487</v>
      </c>
      <c r="AD41" s="105">
        <f t="shared" si="29"/>
        <v>1651</v>
      </c>
      <c r="AE41" s="122">
        <v>164</v>
      </c>
      <c r="AF41" s="137">
        <v>0</v>
      </c>
      <c r="AG41" s="137">
        <v>171</v>
      </c>
      <c r="AH41" s="150">
        <f t="shared" si="12"/>
        <v>171</v>
      </c>
      <c r="AI41" s="150">
        <f t="shared" si="15"/>
        <v>2128</v>
      </c>
      <c r="AJ41" s="145">
        <f t="shared" si="42"/>
        <v>1012</v>
      </c>
      <c r="AK41" s="147">
        <f t="shared" si="20"/>
        <v>161.42857142857142</v>
      </c>
      <c r="AL41" s="86">
        <f t="shared" si="31"/>
        <v>1.087378640776699</v>
      </c>
      <c r="AM41" s="89">
        <f t="shared" si="37"/>
        <v>8.737864077669899E-2</v>
      </c>
      <c r="AN41" s="90">
        <f t="shared" si="33"/>
        <v>1.0161870503597121</v>
      </c>
      <c r="AO41" s="4">
        <f t="shared" si="23"/>
        <v>-255</v>
      </c>
      <c r="AP41" s="4">
        <f t="shared" si="28"/>
        <v>-118</v>
      </c>
      <c r="AQ41" s="4">
        <f t="shared" si="24"/>
        <v>71</v>
      </c>
      <c r="AR41" s="202"/>
      <c r="AS41" s="201"/>
      <c r="AT41" s="197"/>
      <c r="AU41" s="211"/>
      <c r="BF41" s="107"/>
      <c r="BG41" s="109"/>
      <c r="BH41" s="107"/>
      <c r="BI41" s="107"/>
      <c r="BJ41" s="107"/>
      <c r="BK41" s="109"/>
      <c r="BL41" s="110"/>
      <c r="BM41" s="110"/>
      <c r="BN41" s="110"/>
      <c r="BO41" s="109"/>
      <c r="BP41" s="88"/>
      <c r="BQ41" s="88"/>
      <c r="BR41" s="88"/>
      <c r="BS41" s="109"/>
      <c r="BT41" s="107"/>
      <c r="BU41" s="107"/>
      <c r="BV41" s="107"/>
      <c r="BW41" s="109"/>
      <c r="BX41" s="107"/>
      <c r="BY41" s="107"/>
      <c r="BZ41" s="107"/>
      <c r="CA41" s="109"/>
      <c r="CB41" s="107"/>
      <c r="CC41" s="107"/>
      <c r="CD41" s="107"/>
      <c r="CE41" s="107"/>
      <c r="CF41" s="107"/>
      <c r="CG41" s="107"/>
    </row>
    <row r="42" spans="1:85" x14ac:dyDescent="0.25">
      <c r="A42" s="63">
        <v>39</v>
      </c>
      <c r="B42">
        <v>13</v>
      </c>
      <c r="C42" s="66">
        <v>43926</v>
      </c>
      <c r="D42" s="128">
        <f t="shared" si="25"/>
        <v>7986</v>
      </c>
      <c r="E42" s="134">
        <f t="shared" si="26"/>
        <v>17851</v>
      </c>
      <c r="F42" s="105">
        <v>1224</v>
      </c>
      <c r="G42" s="137">
        <v>0</v>
      </c>
      <c r="H42" s="137">
        <v>857</v>
      </c>
      <c r="I42" s="131">
        <f t="shared" si="2"/>
        <v>857</v>
      </c>
      <c r="J42" s="131">
        <f t="shared" si="13"/>
        <v>19035</v>
      </c>
      <c r="K42" s="145">
        <f t="shared" si="40"/>
        <v>6985</v>
      </c>
      <c r="L42" s="148">
        <f t="shared" ref="L42:L73" si="43">SUM(I36:I42)/7</f>
        <v>1024.7142857142858</v>
      </c>
      <c r="M42" s="86">
        <f t="shared" si="3"/>
        <v>1.04714490042909</v>
      </c>
      <c r="N42" s="89">
        <f t="shared" si="4"/>
        <v>4.7144900429090031E-2</v>
      </c>
      <c r="O42" s="89">
        <f t="shared" si="38"/>
        <v>6.6629746216284674E-2</v>
      </c>
      <c r="P42" s="86">
        <f t="shared" si="21"/>
        <v>1.0157179269328802</v>
      </c>
      <c r="Q42" s="128">
        <f t="shared" si="6"/>
        <v>6622</v>
      </c>
      <c r="R42" s="134">
        <f t="shared" si="35"/>
        <v>6875</v>
      </c>
      <c r="S42" s="105">
        <v>253</v>
      </c>
      <c r="T42" s="137">
        <v>0</v>
      </c>
      <c r="U42" s="137">
        <v>217</v>
      </c>
      <c r="V42" s="131">
        <f t="shared" si="8"/>
        <v>217</v>
      </c>
      <c r="W42" s="131">
        <f t="shared" si="14"/>
        <v>8090</v>
      </c>
      <c r="X42" s="145">
        <f t="shared" si="41"/>
        <v>3392</v>
      </c>
      <c r="Y42" s="147">
        <f t="shared" si="22"/>
        <v>329.57142857142856</v>
      </c>
      <c r="Z42" s="65">
        <f t="shared" si="39"/>
        <v>1.0275625555696686</v>
      </c>
      <c r="AA42" s="89">
        <f t="shared" si="36"/>
        <v>2.7562555569668579E-2</v>
      </c>
      <c r="AB42" s="126">
        <f t="shared" si="27"/>
        <v>0.96486825595984949</v>
      </c>
      <c r="AC42" s="127">
        <f t="shared" si="11"/>
        <v>1651</v>
      </c>
      <c r="AD42" s="105">
        <f t="shared" si="29"/>
        <v>1766</v>
      </c>
      <c r="AE42" s="122">
        <v>115</v>
      </c>
      <c r="AF42" s="137">
        <v>0</v>
      </c>
      <c r="AG42" s="137">
        <v>163</v>
      </c>
      <c r="AH42" s="150">
        <f t="shared" si="12"/>
        <v>163</v>
      </c>
      <c r="AI42" s="150">
        <f t="shared" si="15"/>
        <v>2291</v>
      </c>
      <c r="AJ42" s="145">
        <f t="shared" si="42"/>
        <v>995</v>
      </c>
      <c r="AK42" s="147">
        <f t="shared" si="20"/>
        <v>167.14285714285714</v>
      </c>
      <c r="AL42" s="86">
        <f t="shared" si="31"/>
        <v>1.0765977443609023</v>
      </c>
      <c r="AM42" s="89">
        <f t="shared" si="37"/>
        <v>7.6597744360902276E-2</v>
      </c>
      <c r="AN42" s="90">
        <f t="shared" si="33"/>
        <v>1.0353982300884956</v>
      </c>
      <c r="AO42" s="4">
        <f t="shared" si="23"/>
        <v>120</v>
      </c>
      <c r="AP42" s="4">
        <f t="shared" si="28"/>
        <v>-276</v>
      </c>
      <c r="AQ42" s="4">
        <f t="shared" si="24"/>
        <v>-17</v>
      </c>
      <c r="AR42" s="202"/>
      <c r="AS42" s="201"/>
      <c r="AT42" s="197"/>
      <c r="AU42" s="211"/>
      <c r="BF42" s="107"/>
      <c r="BG42" s="109"/>
      <c r="BH42" s="107"/>
      <c r="BI42" s="107"/>
      <c r="BJ42" s="107"/>
      <c r="BK42" s="109"/>
      <c r="BL42" s="110"/>
      <c r="BM42" s="110"/>
      <c r="BN42" s="110"/>
      <c r="BO42" s="109"/>
      <c r="BP42" s="88"/>
      <c r="BQ42" s="88"/>
      <c r="BR42" s="88"/>
      <c r="BS42" s="109"/>
      <c r="BT42" s="107"/>
      <c r="BU42" s="107"/>
      <c r="BV42" s="107"/>
      <c r="BW42" s="109"/>
      <c r="BX42" s="107"/>
      <c r="BY42" s="107"/>
      <c r="BZ42" s="107"/>
      <c r="CA42" s="109"/>
      <c r="CB42" s="107"/>
      <c r="CC42" s="107"/>
      <c r="CD42" s="107"/>
      <c r="CE42" s="107"/>
      <c r="CF42" s="107"/>
      <c r="CG42" s="107"/>
    </row>
    <row r="43" spans="1:85" x14ac:dyDescent="0.25">
      <c r="A43" s="63">
        <v>40</v>
      </c>
      <c r="B43">
        <v>14</v>
      </c>
      <c r="C43" s="66">
        <v>43927</v>
      </c>
      <c r="D43" s="128">
        <f t="shared" si="25"/>
        <v>8849</v>
      </c>
      <c r="E43" s="134">
        <f t="shared" si="26"/>
        <v>18803</v>
      </c>
      <c r="F43" s="105">
        <v>952</v>
      </c>
      <c r="G43" s="137">
        <v>0</v>
      </c>
      <c r="H43" s="137">
        <v>773</v>
      </c>
      <c r="I43" s="131">
        <f t="shared" si="2"/>
        <v>773</v>
      </c>
      <c r="J43" s="131">
        <f t="shared" si="13"/>
        <v>19808</v>
      </c>
      <c r="K43" s="145">
        <f t="shared" si="40"/>
        <v>7053</v>
      </c>
      <c r="L43" s="148">
        <f t="shared" si="43"/>
        <v>1020.1428571428571</v>
      </c>
      <c r="M43" s="86">
        <f t="shared" si="3"/>
        <v>1.0406094037299711</v>
      </c>
      <c r="N43" s="89">
        <f t="shared" si="4"/>
        <v>4.0609403729971127E-2</v>
      </c>
      <c r="O43" s="89">
        <f t="shared" si="38"/>
        <v>5.9640322488346609E-2</v>
      </c>
      <c r="P43" s="86">
        <f t="shared" si="21"/>
        <v>0.99553882615363154</v>
      </c>
      <c r="Q43" s="128">
        <f t="shared" si="6"/>
        <v>6875</v>
      </c>
      <c r="R43" s="134">
        <f t="shared" si="35"/>
        <v>7135</v>
      </c>
      <c r="S43" s="105">
        <v>260</v>
      </c>
      <c r="T43" s="137">
        <v>0</v>
      </c>
      <c r="U43" s="137">
        <v>312</v>
      </c>
      <c r="V43" s="131">
        <f t="shared" si="8"/>
        <v>312</v>
      </c>
      <c r="W43" s="131">
        <f t="shared" si="14"/>
        <v>8402</v>
      </c>
      <c r="X43" s="145">
        <f t="shared" si="41"/>
        <v>3145</v>
      </c>
      <c r="Y43" s="147">
        <f t="shared" ref="Y43:Y74" si="44">SUM(V37:V43)/7</f>
        <v>302.14285714285717</v>
      </c>
      <c r="Z43" s="65">
        <f t="shared" si="39"/>
        <v>1.038566131025958</v>
      </c>
      <c r="AA43" s="89">
        <f t="shared" si="36"/>
        <v>3.8566131025957961E-2</v>
      </c>
      <c r="AB43" s="126">
        <f t="shared" si="27"/>
        <v>0.91677503250975301</v>
      </c>
      <c r="AC43" s="127">
        <f t="shared" si="11"/>
        <v>1766</v>
      </c>
      <c r="AD43" s="105">
        <f t="shared" si="29"/>
        <v>1867</v>
      </c>
      <c r="AE43" s="122">
        <v>101</v>
      </c>
      <c r="AF43" s="137">
        <v>0</v>
      </c>
      <c r="AG43" s="137">
        <v>167</v>
      </c>
      <c r="AH43" s="150">
        <f t="shared" si="12"/>
        <v>167</v>
      </c>
      <c r="AI43" s="150">
        <f t="shared" si="15"/>
        <v>2458</v>
      </c>
      <c r="AJ43" s="145">
        <f t="shared" si="42"/>
        <v>1003</v>
      </c>
      <c r="AK43" s="147">
        <f t="shared" si="20"/>
        <v>169.14285714285714</v>
      </c>
      <c r="AL43" s="86">
        <f t="shared" si="31"/>
        <v>1.0728939327804452</v>
      </c>
      <c r="AM43" s="89">
        <f t="shared" si="37"/>
        <v>7.2893932780445203E-2</v>
      </c>
      <c r="AN43" s="90">
        <f t="shared" si="33"/>
        <v>1.0119658119658119</v>
      </c>
      <c r="AO43" s="4">
        <f t="shared" ref="AO43:AO74" si="45">F43-F36</f>
        <v>68</v>
      </c>
      <c r="AP43" s="4">
        <f t="shared" si="28"/>
        <v>-247</v>
      </c>
      <c r="AQ43" s="4">
        <f t="shared" ref="AQ43:AQ74" si="46">AE43-AE36</f>
        <v>8</v>
      </c>
      <c r="AR43" s="202"/>
      <c r="AS43" s="201"/>
      <c r="AT43" s="203"/>
      <c r="AU43" s="211"/>
      <c r="BF43" s="107"/>
      <c r="BG43" s="109"/>
      <c r="BH43" s="107"/>
      <c r="BI43" s="107"/>
      <c r="BJ43" s="107"/>
      <c r="BK43" s="109"/>
      <c r="BL43" s="110"/>
      <c r="BM43" s="110"/>
      <c r="BN43" s="110"/>
      <c r="BO43" s="109"/>
      <c r="BP43" s="88"/>
      <c r="BQ43" s="88"/>
      <c r="BR43" s="88"/>
      <c r="BS43" s="109"/>
      <c r="BT43" s="107"/>
      <c r="BU43" s="107"/>
      <c r="BV43" s="107"/>
      <c r="BW43" s="109"/>
      <c r="BX43" s="107"/>
      <c r="BY43" s="107"/>
      <c r="BZ43" s="107"/>
      <c r="CA43" s="109"/>
      <c r="CB43" s="107"/>
      <c r="CC43" s="107"/>
      <c r="CD43" s="107"/>
      <c r="CE43" s="107"/>
      <c r="CF43" s="107"/>
      <c r="CG43" s="107"/>
    </row>
    <row r="44" spans="1:85" x14ac:dyDescent="0.25">
      <c r="A44" s="63">
        <v>41</v>
      </c>
      <c r="B44">
        <v>15</v>
      </c>
      <c r="C44" s="66">
        <v>43928</v>
      </c>
      <c r="D44" s="128">
        <f t="shared" ref="D44:D75" si="47">E43-AD44-R44</f>
        <v>9275</v>
      </c>
      <c r="E44" s="134">
        <f t="shared" si="26"/>
        <v>19580</v>
      </c>
      <c r="F44" s="105">
        <v>777</v>
      </c>
      <c r="G44" s="137">
        <v>0</v>
      </c>
      <c r="H44" s="137">
        <v>1089</v>
      </c>
      <c r="I44" s="131">
        <f t="shared" si="2"/>
        <v>1089</v>
      </c>
      <c r="J44" s="131">
        <f t="shared" si="13"/>
        <v>20897</v>
      </c>
      <c r="K44" s="145">
        <f t="shared" si="40"/>
        <v>6985</v>
      </c>
      <c r="L44" s="148">
        <f t="shared" si="43"/>
        <v>1015.1428571428571</v>
      </c>
      <c r="M44" s="86">
        <f t="shared" si="3"/>
        <v>1.0549777867528272</v>
      </c>
      <c r="N44" s="89">
        <f t="shared" si="4"/>
        <v>5.4977786752827162E-2</v>
      </c>
      <c r="O44" s="89">
        <f t="shared" si="38"/>
        <v>5.67748941987853E-2</v>
      </c>
      <c r="P44" s="86">
        <f t="shared" si="21"/>
        <v>0.99509872566867386</v>
      </c>
      <c r="Q44" s="128">
        <f t="shared" si="6"/>
        <v>7135</v>
      </c>
      <c r="R44" s="134">
        <f t="shared" si="35"/>
        <v>7427</v>
      </c>
      <c r="S44" s="105">
        <v>292</v>
      </c>
      <c r="T44" s="137">
        <v>0</v>
      </c>
      <c r="U44" s="137">
        <v>193</v>
      </c>
      <c r="V44" s="131">
        <f t="shared" si="8"/>
        <v>193</v>
      </c>
      <c r="W44" s="131">
        <f t="shared" si="14"/>
        <v>8595</v>
      </c>
      <c r="X44" s="145">
        <f t="shared" si="41"/>
        <v>2715</v>
      </c>
      <c r="Y44" s="147">
        <f t="shared" si="44"/>
        <v>281</v>
      </c>
      <c r="Z44" s="65">
        <f t="shared" si="39"/>
        <v>1.0229707212568435</v>
      </c>
      <c r="AA44" s="89">
        <f t="shared" si="36"/>
        <v>2.2970721256843518E-2</v>
      </c>
      <c r="AB44" s="126">
        <f t="shared" si="27"/>
        <v>0.93002364066193843</v>
      </c>
      <c r="AC44" s="127">
        <f t="shared" si="11"/>
        <v>1867</v>
      </c>
      <c r="AD44" s="105">
        <f t="shared" si="29"/>
        <v>2101</v>
      </c>
      <c r="AE44" s="122">
        <v>234</v>
      </c>
      <c r="AF44" s="137">
        <v>0</v>
      </c>
      <c r="AG44" s="137">
        <v>151</v>
      </c>
      <c r="AH44" s="150">
        <f t="shared" si="12"/>
        <v>151</v>
      </c>
      <c r="AI44" s="150">
        <f t="shared" si="15"/>
        <v>2609</v>
      </c>
      <c r="AJ44" s="145">
        <f t="shared" si="42"/>
        <v>1062</v>
      </c>
      <c r="AK44" s="147">
        <f t="shared" si="20"/>
        <v>165.71428571428572</v>
      </c>
      <c r="AL44" s="86">
        <f t="shared" si="31"/>
        <v>1.0614320585842147</v>
      </c>
      <c r="AM44" s="89">
        <f t="shared" si="37"/>
        <v>6.1432058584214744E-2</v>
      </c>
      <c r="AN44" s="90">
        <f t="shared" si="33"/>
        <v>0.97972972972972983</v>
      </c>
      <c r="AO44" s="4">
        <f t="shared" si="45"/>
        <v>-68</v>
      </c>
      <c r="AP44" s="4">
        <f t="shared" si="28"/>
        <v>-430</v>
      </c>
      <c r="AQ44" s="4">
        <f t="shared" si="46"/>
        <v>59</v>
      </c>
      <c r="AR44" s="202"/>
      <c r="AS44" s="201"/>
      <c r="AT44" s="197"/>
      <c r="AU44" s="211"/>
      <c r="BF44" s="107"/>
      <c r="BG44" s="109"/>
      <c r="BH44" s="107"/>
      <c r="BI44" s="107"/>
      <c r="BJ44" s="107"/>
      <c r="BK44" s="109"/>
      <c r="BL44" s="110"/>
      <c r="BM44" s="110"/>
      <c r="BN44" s="110"/>
      <c r="BO44" s="109"/>
      <c r="BP44" s="88"/>
      <c r="BQ44" s="88"/>
      <c r="BR44" s="88"/>
      <c r="BS44" s="109"/>
      <c r="BT44" s="107"/>
      <c r="BU44" s="107"/>
      <c r="BV44" s="107"/>
      <c r="BW44" s="109"/>
      <c r="BX44" s="107"/>
      <c r="BY44" s="107"/>
      <c r="BZ44" s="107"/>
      <c r="CA44" s="109"/>
      <c r="CB44" s="107"/>
      <c r="CC44" s="107"/>
      <c r="CD44" s="107"/>
      <c r="CE44" s="107"/>
      <c r="CF44" s="107"/>
      <c r="CG44" s="107"/>
    </row>
    <row r="45" spans="1:85" x14ac:dyDescent="0.25">
      <c r="A45" s="63">
        <v>42</v>
      </c>
      <c r="B45">
        <v>16</v>
      </c>
      <c r="C45" s="66">
        <v>43929</v>
      </c>
      <c r="D45" s="128">
        <f t="shared" si="47"/>
        <v>9597</v>
      </c>
      <c r="E45" s="134">
        <f t="shared" si="26"/>
        <v>20549</v>
      </c>
      <c r="F45" s="105">
        <v>969</v>
      </c>
      <c r="G45" s="137">
        <v>0</v>
      </c>
      <c r="H45" s="137">
        <v>1344</v>
      </c>
      <c r="I45" s="131">
        <f t="shared" si="2"/>
        <v>1344</v>
      </c>
      <c r="J45" s="131">
        <f t="shared" si="13"/>
        <v>22241</v>
      </c>
      <c r="K45" s="145">
        <f t="shared" si="40"/>
        <v>6935</v>
      </c>
      <c r="L45" s="148">
        <f t="shared" si="43"/>
        <v>1058.2857142857142</v>
      </c>
      <c r="M45" s="86">
        <f t="shared" si="3"/>
        <v>1.064315451978753</v>
      </c>
      <c r="N45" s="89">
        <f t="shared" si="4"/>
        <v>6.4315451978752991E-2</v>
      </c>
      <c r="O45" s="89">
        <f t="shared" si="38"/>
        <v>5.4241729629527405E-2</v>
      </c>
      <c r="P45" s="86">
        <f t="shared" si="21"/>
        <v>1.0424992963692654</v>
      </c>
      <c r="Q45" s="128">
        <f t="shared" si="6"/>
        <v>7427</v>
      </c>
      <c r="R45" s="134">
        <f t="shared" si="35"/>
        <v>7735</v>
      </c>
      <c r="S45" s="105">
        <v>308</v>
      </c>
      <c r="T45" s="137">
        <v>0</v>
      </c>
      <c r="U45" s="137">
        <v>189</v>
      </c>
      <c r="V45" s="131">
        <f t="shared" si="8"/>
        <v>189</v>
      </c>
      <c r="W45" s="131">
        <f t="shared" si="14"/>
        <v>8784</v>
      </c>
      <c r="X45" s="145">
        <f t="shared" si="41"/>
        <v>2576</v>
      </c>
      <c r="Y45" s="147">
        <f t="shared" si="44"/>
        <v>256.28571428571428</v>
      </c>
      <c r="Z45" s="65">
        <f t="shared" si="39"/>
        <v>1.0219895287958116</v>
      </c>
      <c r="AA45" s="89">
        <f t="shared" si="36"/>
        <v>2.1989528795811619E-2</v>
      </c>
      <c r="AB45" s="126">
        <f t="shared" si="27"/>
        <v>0.91204880528723942</v>
      </c>
      <c r="AC45" s="127">
        <f t="shared" si="11"/>
        <v>2101</v>
      </c>
      <c r="AD45" s="105">
        <f t="shared" si="29"/>
        <v>2248</v>
      </c>
      <c r="AE45" s="122">
        <v>147</v>
      </c>
      <c r="AF45" s="137">
        <v>0</v>
      </c>
      <c r="AG45" s="137">
        <v>150</v>
      </c>
      <c r="AH45" s="150">
        <f t="shared" si="12"/>
        <v>150</v>
      </c>
      <c r="AI45" s="150">
        <f t="shared" si="15"/>
        <v>2759</v>
      </c>
      <c r="AJ45" s="145">
        <f t="shared" si="42"/>
        <v>1075</v>
      </c>
      <c r="AK45" s="147">
        <f t="shared" si="20"/>
        <v>164.14285714285714</v>
      </c>
      <c r="AL45" s="86">
        <f t="shared" si="31"/>
        <v>1.0574932924492142</v>
      </c>
      <c r="AM45" s="89">
        <f t="shared" si="37"/>
        <v>5.7493292449214195E-2</v>
      </c>
      <c r="AN45" s="90">
        <f t="shared" si="33"/>
        <v>0.9905172413793103</v>
      </c>
      <c r="AO45" s="4">
        <f t="shared" si="45"/>
        <v>-50</v>
      </c>
      <c r="AP45" s="4">
        <f t="shared" si="28"/>
        <v>-139</v>
      </c>
      <c r="AQ45" s="4">
        <f t="shared" si="46"/>
        <v>13</v>
      </c>
      <c r="AR45" s="202"/>
      <c r="AS45" s="201"/>
      <c r="AT45" s="203"/>
      <c r="AU45" s="211"/>
      <c r="BF45" s="107"/>
      <c r="BG45" s="109"/>
      <c r="BH45" s="107"/>
      <c r="BI45" s="107"/>
      <c r="BJ45" s="107"/>
      <c r="BK45" s="109"/>
      <c r="BL45" s="110"/>
      <c r="BM45" s="110"/>
      <c r="BN45" s="110"/>
      <c r="BO45" s="109"/>
      <c r="BP45" s="88"/>
      <c r="BQ45" s="88"/>
      <c r="BR45" s="88"/>
      <c r="BS45" s="109"/>
      <c r="BT45" s="107"/>
      <c r="BU45" s="107"/>
      <c r="BV45" s="107"/>
      <c r="BW45" s="109"/>
      <c r="BX45" s="107"/>
      <c r="BY45" s="107"/>
      <c r="BZ45" s="107"/>
      <c r="CA45" s="109"/>
      <c r="CB45" s="107"/>
      <c r="CC45" s="107"/>
      <c r="CD45" s="107"/>
      <c r="CE45" s="107"/>
      <c r="CF45" s="107"/>
      <c r="CG45" s="107"/>
    </row>
    <row r="46" spans="1:85" x14ac:dyDescent="0.25">
      <c r="A46" s="63">
        <v>43</v>
      </c>
      <c r="B46">
        <v>17</v>
      </c>
      <c r="C46" s="66">
        <v>43930</v>
      </c>
      <c r="D46" s="128">
        <f t="shared" si="47"/>
        <v>10181</v>
      </c>
      <c r="E46" s="134">
        <f t="shared" si="26"/>
        <v>21762</v>
      </c>
      <c r="F46" s="105">
        <v>1213</v>
      </c>
      <c r="G46" s="137">
        <v>0</v>
      </c>
      <c r="H46" s="137">
        <v>1314</v>
      </c>
      <c r="I46" s="131">
        <f t="shared" si="2"/>
        <v>1314</v>
      </c>
      <c r="J46" s="131">
        <f t="shared" si="13"/>
        <v>23555</v>
      </c>
      <c r="K46" s="145">
        <f t="shared" si="40"/>
        <v>7065</v>
      </c>
      <c r="L46" s="148">
        <f t="shared" si="43"/>
        <v>1099.1428571428571</v>
      </c>
      <c r="M46" s="86">
        <f t="shared" si="3"/>
        <v>1.0590800773346523</v>
      </c>
      <c r="N46" s="89">
        <f t="shared" si="4"/>
        <v>5.9080077334652259E-2</v>
      </c>
      <c r="O46" s="89">
        <f t="shared" si="38"/>
        <v>5.3225524045058717E-2</v>
      </c>
      <c r="P46" s="86">
        <f t="shared" si="21"/>
        <v>1.0386069114470842</v>
      </c>
      <c r="Q46" s="128">
        <f t="shared" si="6"/>
        <v>7735</v>
      </c>
      <c r="R46" s="134">
        <f t="shared" si="35"/>
        <v>7972</v>
      </c>
      <c r="S46" s="105">
        <v>237</v>
      </c>
      <c r="T46" s="137">
        <v>0</v>
      </c>
      <c r="U46" s="137">
        <v>186</v>
      </c>
      <c r="V46" s="131">
        <f t="shared" si="8"/>
        <v>186</v>
      </c>
      <c r="W46" s="131">
        <f t="shared" si="14"/>
        <v>8970</v>
      </c>
      <c r="X46" s="145">
        <f t="shared" si="41"/>
        <v>2188</v>
      </c>
      <c r="Y46" s="147">
        <f t="shared" si="44"/>
        <v>232.57142857142858</v>
      </c>
      <c r="Z46" s="65">
        <f t="shared" si="39"/>
        <v>1.0211748633879782</v>
      </c>
      <c r="AA46" s="89">
        <f t="shared" si="36"/>
        <v>2.1174863387978249E-2</v>
      </c>
      <c r="AB46" s="126">
        <f t="shared" si="27"/>
        <v>0.90746934225195097</v>
      </c>
      <c r="AC46" s="127">
        <f t="shared" si="11"/>
        <v>2248</v>
      </c>
      <c r="AD46" s="105">
        <f t="shared" si="29"/>
        <v>2396</v>
      </c>
      <c r="AE46" s="122">
        <v>148</v>
      </c>
      <c r="AF46" s="137">
        <v>0</v>
      </c>
      <c r="AG46" s="137">
        <v>117</v>
      </c>
      <c r="AH46" s="150">
        <f t="shared" si="12"/>
        <v>117</v>
      </c>
      <c r="AI46" s="150">
        <f t="shared" si="15"/>
        <v>2876</v>
      </c>
      <c r="AJ46" s="145">
        <f t="shared" si="42"/>
        <v>1057</v>
      </c>
      <c r="AK46" s="147">
        <f t="shared" si="20"/>
        <v>155.71428571428572</v>
      </c>
      <c r="AL46" s="86">
        <f t="shared" si="31"/>
        <v>1.0424066690830012</v>
      </c>
      <c r="AM46" s="89">
        <f t="shared" si="37"/>
        <v>4.2406669083001169E-2</v>
      </c>
      <c r="AN46" s="90">
        <f t="shared" si="33"/>
        <v>0.94865100087032206</v>
      </c>
      <c r="AO46" s="4">
        <f t="shared" si="45"/>
        <v>130</v>
      </c>
      <c r="AP46" s="4">
        <f t="shared" si="28"/>
        <v>-388</v>
      </c>
      <c r="AQ46" s="4">
        <f t="shared" si="46"/>
        <v>-18</v>
      </c>
      <c r="AR46" s="202"/>
      <c r="AS46" s="201"/>
      <c r="AT46" s="197"/>
      <c r="AU46" s="211"/>
      <c r="BF46" s="107"/>
      <c r="BG46" s="109"/>
      <c r="BH46" s="107"/>
      <c r="BI46" s="107"/>
      <c r="BJ46" s="107"/>
      <c r="BK46" s="109"/>
      <c r="BL46" s="110"/>
      <c r="BM46" s="110"/>
      <c r="BN46" s="110"/>
      <c r="BO46" s="109"/>
      <c r="BP46" s="88"/>
      <c r="BQ46" s="88"/>
      <c r="BR46" s="88"/>
      <c r="BS46" s="109"/>
      <c r="BT46" s="107"/>
      <c r="BU46" s="107"/>
      <c r="BV46" s="107"/>
      <c r="BW46" s="109"/>
      <c r="BX46" s="107"/>
      <c r="BY46" s="107"/>
      <c r="BZ46" s="107"/>
      <c r="CA46" s="109"/>
      <c r="CB46" s="107"/>
      <c r="CC46" s="107"/>
      <c r="CD46" s="107"/>
      <c r="CE46" s="107"/>
      <c r="CF46" s="107"/>
      <c r="CG46" s="107"/>
    </row>
    <row r="47" spans="1:85" x14ac:dyDescent="0.25">
      <c r="A47" s="63">
        <v>44</v>
      </c>
      <c r="B47">
        <v>18</v>
      </c>
      <c r="C47" s="66">
        <v>43931</v>
      </c>
      <c r="D47" s="128">
        <f t="shared" si="47"/>
        <v>11054</v>
      </c>
      <c r="E47" s="134">
        <f t="shared" si="26"/>
        <v>23097</v>
      </c>
      <c r="F47" s="105">
        <v>1335</v>
      </c>
      <c r="G47" s="137">
        <v>0</v>
      </c>
      <c r="H47" s="137">
        <v>1394</v>
      </c>
      <c r="I47" s="131">
        <f t="shared" si="2"/>
        <v>1394</v>
      </c>
      <c r="J47" s="131">
        <f t="shared" si="13"/>
        <v>24949</v>
      </c>
      <c r="K47" s="145">
        <f t="shared" si="40"/>
        <v>7374</v>
      </c>
      <c r="L47" s="148">
        <f t="shared" si="43"/>
        <v>1123.8571428571429</v>
      </c>
      <c r="M47" s="86">
        <f t="shared" si="3"/>
        <v>1.059180641052855</v>
      </c>
      <c r="N47" s="89">
        <f>(M47-1)</f>
        <v>5.9180641052855032E-2</v>
      </c>
      <c r="O47" s="89">
        <f>SUM(N43:N47)/5</f>
        <v>5.5632672169811714E-2</v>
      </c>
      <c r="P47" s="86">
        <f t="shared" si="21"/>
        <v>1.0224850532882765</v>
      </c>
      <c r="Q47" s="128">
        <f t="shared" si="6"/>
        <v>7972</v>
      </c>
      <c r="R47" s="134">
        <f t="shared" si="35"/>
        <v>8197</v>
      </c>
      <c r="S47" s="105">
        <v>225</v>
      </c>
      <c r="T47" s="137">
        <v>0</v>
      </c>
      <c r="U47" s="137">
        <v>170</v>
      </c>
      <c r="V47" s="131">
        <f t="shared" si="8"/>
        <v>170</v>
      </c>
      <c r="W47" s="131">
        <f t="shared" si="14"/>
        <v>9140</v>
      </c>
      <c r="X47" s="145">
        <f t="shared" si="41"/>
        <v>1911</v>
      </c>
      <c r="Y47" s="147">
        <f t="shared" si="44"/>
        <v>209.28571428571428</v>
      </c>
      <c r="Z47" s="65">
        <f t="shared" si="39"/>
        <v>1.0189520624303232</v>
      </c>
      <c r="AA47" s="89">
        <f t="shared" si="36"/>
        <v>1.8952062430323213E-2</v>
      </c>
      <c r="AB47" s="126">
        <f t="shared" si="27"/>
        <v>0.89987714987714984</v>
      </c>
      <c r="AC47" s="127">
        <f t="shared" si="11"/>
        <v>2396</v>
      </c>
      <c r="AD47" s="105">
        <f t="shared" si="29"/>
        <v>2511</v>
      </c>
      <c r="AE47" s="122">
        <v>115</v>
      </c>
      <c r="AF47" s="137">
        <v>0</v>
      </c>
      <c r="AG47" s="137">
        <v>157</v>
      </c>
      <c r="AH47" s="150">
        <f t="shared" si="12"/>
        <v>157</v>
      </c>
      <c r="AI47" s="150">
        <f t="shared" si="15"/>
        <v>3033</v>
      </c>
      <c r="AJ47" s="145">
        <f t="shared" si="42"/>
        <v>1024</v>
      </c>
      <c r="AK47" s="147">
        <f t="shared" si="20"/>
        <v>153.71428571428572</v>
      </c>
      <c r="AL47" s="86">
        <f t="shared" si="31"/>
        <v>1.0545897079276774</v>
      </c>
      <c r="AM47" s="89">
        <f t="shared" si="37"/>
        <v>5.4589707927677367E-2</v>
      </c>
      <c r="AN47" s="90">
        <f t="shared" si="33"/>
        <v>0.98715596330275235</v>
      </c>
      <c r="AO47" s="4">
        <f t="shared" si="45"/>
        <v>309</v>
      </c>
      <c r="AP47" s="4">
        <f t="shared" si="28"/>
        <v>-277</v>
      </c>
      <c r="AQ47" s="4">
        <f t="shared" si="46"/>
        <v>-33</v>
      </c>
      <c r="AR47" s="202"/>
      <c r="AS47" s="201"/>
      <c r="AT47" s="203"/>
      <c r="AU47" s="211"/>
      <c r="BF47" s="107"/>
      <c r="BG47" s="109"/>
      <c r="BH47" s="107"/>
      <c r="BI47" s="107"/>
      <c r="BJ47" s="107"/>
      <c r="BK47" s="109"/>
      <c r="BL47" s="110"/>
      <c r="BM47" s="110"/>
      <c r="BN47" s="110"/>
      <c r="BO47" s="109"/>
      <c r="BP47" s="88"/>
      <c r="BQ47" s="88"/>
      <c r="BR47" s="88"/>
      <c r="BS47" s="109"/>
      <c r="BT47" s="107"/>
      <c r="BU47" s="107"/>
      <c r="BV47" s="107"/>
      <c r="BW47" s="109"/>
      <c r="BX47" s="107"/>
      <c r="BY47" s="107"/>
      <c r="BZ47" s="107"/>
      <c r="CA47" s="109"/>
      <c r="CB47" s="107"/>
      <c r="CC47" s="107"/>
      <c r="CD47" s="107"/>
      <c r="CE47" s="107"/>
      <c r="CF47" s="107"/>
      <c r="CG47" s="107"/>
    </row>
    <row r="48" spans="1:85" x14ac:dyDescent="0.25">
      <c r="A48" s="63">
        <v>45</v>
      </c>
      <c r="B48">
        <v>19</v>
      </c>
      <c r="C48" s="66">
        <v>43932</v>
      </c>
      <c r="D48" s="128">
        <f t="shared" si="47"/>
        <v>12068</v>
      </c>
      <c r="E48" s="134">
        <f t="shared" si="26"/>
        <v>24413</v>
      </c>
      <c r="F48" s="105">
        <v>1316</v>
      </c>
      <c r="G48" s="137">
        <v>0</v>
      </c>
      <c r="H48" s="137">
        <v>1055</v>
      </c>
      <c r="I48" s="131">
        <f t="shared" si="2"/>
        <v>1055</v>
      </c>
      <c r="J48" s="131">
        <f t="shared" si="13"/>
        <v>26004</v>
      </c>
      <c r="K48" s="145">
        <f t="shared" si="40"/>
        <v>7786</v>
      </c>
      <c r="L48" s="148">
        <f t="shared" si="43"/>
        <v>1118</v>
      </c>
      <c r="M48" s="86">
        <f t="shared" si="3"/>
        <v>1.0422862639785162</v>
      </c>
      <c r="N48" s="89">
        <f t="shared" si="4"/>
        <v>4.2286263978516203E-2</v>
      </c>
      <c r="O48" s="89">
        <f t="shared" si="38"/>
        <v>5.5968044219520729E-2</v>
      </c>
      <c r="P48" s="86">
        <f t="shared" si="21"/>
        <v>0.99478835642557517</v>
      </c>
      <c r="Q48" s="128">
        <f t="shared" si="6"/>
        <v>8197</v>
      </c>
      <c r="R48" s="134">
        <f t="shared" si="35"/>
        <v>8386</v>
      </c>
      <c r="S48" s="105">
        <v>189</v>
      </c>
      <c r="T48" s="137">
        <v>0</v>
      </c>
      <c r="U48" s="137">
        <v>133</v>
      </c>
      <c r="V48" s="131">
        <f t="shared" si="8"/>
        <v>133</v>
      </c>
      <c r="W48" s="131">
        <f t="shared" si="14"/>
        <v>9273</v>
      </c>
      <c r="X48" s="145">
        <f t="shared" si="41"/>
        <v>1764</v>
      </c>
      <c r="Y48" s="147">
        <f t="shared" si="44"/>
        <v>200</v>
      </c>
      <c r="Z48" s="65">
        <f t="shared" si="39"/>
        <v>1.0145514223194749</v>
      </c>
      <c r="AA48" s="89">
        <f t="shared" si="36"/>
        <v>1.4551422319474927E-2</v>
      </c>
      <c r="AB48" s="126">
        <f t="shared" si="27"/>
        <v>0.95563139931740615</v>
      </c>
      <c r="AC48" s="127">
        <f t="shared" si="11"/>
        <v>2511</v>
      </c>
      <c r="AD48" s="105">
        <f t="shared" si="29"/>
        <v>2643</v>
      </c>
      <c r="AE48" s="122">
        <v>132</v>
      </c>
      <c r="AF48" s="137">
        <v>0</v>
      </c>
      <c r="AG48" s="137">
        <v>141</v>
      </c>
      <c r="AH48" s="150">
        <f t="shared" si="12"/>
        <v>141</v>
      </c>
      <c r="AI48" s="150">
        <f t="shared" si="15"/>
        <v>3174</v>
      </c>
      <c r="AJ48" s="145">
        <f t="shared" si="42"/>
        <v>992</v>
      </c>
      <c r="AK48" s="147">
        <f t="shared" si="20"/>
        <v>149.42857142857142</v>
      </c>
      <c r="AL48" s="86">
        <f t="shared" si="31"/>
        <v>1.04648862512364</v>
      </c>
      <c r="AM48" s="89">
        <f t="shared" si="37"/>
        <v>4.6488625123640048E-2</v>
      </c>
      <c r="AN48" s="90">
        <f t="shared" si="33"/>
        <v>0.97211895910780655</v>
      </c>
      <c r="AO48" s="4">
        <f t="shared" si="45"/>
        <v>412</v>
      </c>
      <c r="AP48" s="4">
        <f t="shared" si="28"/>
        <v>-147</v>
      </c>
      <c r="AQ48" s="4">
        <f t="shared" si="46"/>
        <v>-32</v>
      </c>
      <c r="AR48" s="202"/>
      <c r="AS48" s="201"/>
      <c r="AT48" s="197"/>
      <c r="AU48" s="211"/>
      <c r="BF48" s="107"/>
      <c r="BG48" s="109"/>
      <c r="BH48" s="107"/>
      <c r="BI48" s="107"/>
      <c r="BJ48" s="107"/>
      <c r="BK48" s="109"/>
      <c r="BL48" s="110"/>
      <c r="BM48" s="110"/>
      <c r="BN48" s="110"/>
      <c r="BO48" s="109"/>
      <c r="BP48" s="88"/>
      <c r="BQ48" s="88"/>
      <c r="BR48" s="88"/>
      <c r="BS48" s="109"/>
      <c r="BT48" s="107"/>
      <c r="BU48" s="107"/>
      <c r="BV48" s="107"/>
      <c r="BW48" s="109"/>
      <c r="BX48" s="107"/>
      <c r="BY48" s="107"/>
      <c r="BZ48" s="107"/>
      <c r="CA48" s="109"/>
      <c r="CB48" s="107"/>
      <c r="CC48" s="107"/>
      <c r="CD48" s="107"/>
      <c r="CE48" s="107"/>
      <c r="CF48" s="107"/>
      <c r="CG48" s="107"/>
    </row>
    <row r="49" spans="1:85" x14ac:dyDescent="0.25">
      <c r="A49" s="63">
        <v>46</v>
      </c>
      <c r="B49">
        <v>20</v>
      </c>
      <c r="C49" s="66">
        <v>43933</v>
      </c>
      <c r="D49" s="128">
        <f t="shared" si="47"/>
        <v>13094</v>
      </c>
      <c r="E49" s="134">
        <f>AD49+D49+F49+R49-14</f>
        <v>25587</v>
      </c>
      <c r="F49" s="105">
        <v>1188</v>
      </c>
      <c r="G49" s="137">
        <v>0</v>
      </c>
      <c r="H49" s="137">
        <v>823</v>
      </c>
      <c r="I49" s="131">
        <f t="shared" si="2"/>
        <v>823</v>
      </c>
      <c r="J49" s="131">
        <f t="shared" si="13"/>
        <v>26827</v>
      </c>
      <c r="K49" s="145">
        <f t="shared" si="40"/>
        <v>7750</v>
      </c>
      <c r="L49" s="148">
        <f t="shared" si="43"/>
        <v>1113.1428571428571</v>
      </c>
      <c r="M49" s="86">
        <f t="shared" si="3"/>
        <v>1.0316489770804491</v>
      </c>
      <c r="N49" s="89">
        <f t="shared" si="4"/>
        <v>3.1648977080449114E-2</v>
      </c>
      <c r="O49" s="89">
        <f t="shared" si="38"/>
        <v>5.1302282285045117E-2</v>
      </c>
      <c r="P49" s="86">
        <f t="shared" si="21"/>
        <v>0.99565550728341423</v>
      </c>
      <c r="Q49" s="128">
        <f t="shared" si="6"/>
        <v>8379</v>
      </c>
      <c r="R49" s="134">
        <f>R48+S49-7</f>
        <v>8582</v>
      </c>
      <c r="S49" s="105">
        <v>203</v>
      </c>
      <c r="T49" s="137">
        <v>0</v>
      </c>
      <c r="U49" s="137">
        <v>126</v>
      </c>
      <c r="V49" s="131">
        <f t="shared" si="8"/>
        <v>126</v>
      </c>
      <c r="W49" s="131">
        <f t="shared" si="14"/>
        <v>9399</v>
      </c>
      <c r="X49" s="145">
        <f t="shared" si="41"/>
        <v>1714</v>
      </c>
      <c r="Y49" s="147">
        <f t="shared" si="44"/>
        <v>187</v>
      </c>
      <c r="Z49" s="65">
        <f t="shared" si="39"/>
        <v>1.0135878356518926</v>
      </c>
      <c r="AA49" s="89">
        <f t="shared" si="36"/>
        <v>1.3587835651892588E-2</v>
      </c>
      <c r="AB49" s="126">
        <f t="shared" si="27"/>
        <v>0.93500000000000005</v>
      </c>
      <c r="AC49" s="127">
        <f t="shared" si="11"/>
        <v>2643</v>
      </c>
      <c r="AD49" s="105">
        <f t="shared" si="29"/>
        <v>2737</v>
      </c>
      <c r="AE49" s="122">
        <v>94</v>
      </c>
      <c r="AF49" s="137">
        <v>0</v>
      </c>
      <c r="AG49" s="137">
        <v>143</v>
      </c>
      <c r="AH49" s="150">
        <f t="shared" si="12"/>
        <v>143</v>
      </c>
      <c r="AI49" s="150">
        <f t="shared" si="15"/>
        <v>3317</v>
      </c>
      <c r="AJ49" s="145">
        <f t="shared" si="42"/>
        <v>971</v>
      </c>
      <c r="AK49" s="147">
        <f t="shared" si="20"/>
        <v>146.57142857142858</v>
      </c>
      <c r="AL49" s="86">
        <f t="shared" si="31"/>
        <v>1.0450535601764335</v>
      </c>
      <c r="AM49" s="89">
        <f t="shared" si="37"/>
        <v>4.5053560176433471E-2</v>
      </c>
      <c r="AN49" s="90">
        <f t="shared" si="33"/>
        <v>0.98087954110898679</v>
      </c>
      <c r="AO49" s="4">
        <f t="shared" si="45"/>
        <v>-36</v>
      </c>
      <c r="AP49" s="4">
        <f t="shared" si="28"/>
        <v>-50</v>
      </c>
      <c r="AQ49" s="4">
        <f t="shared" si="46"/>
        <v>-21</v>
      </c>
      <c r="AR49" s="202"/>
      <c r="AS49" s="201"/>
      <c r="AT49" s="203"/>
      <c r="AU49" s="211"/>
      <c r="BF49" s="107"/>
      <c r="BG49" s="109"/>
      <c r="BH49" s="107"/>
      <c r="BI49" s="107"/>
      <c r="BJ49" s="107"/>
      <c r="BK49" s="109"/>
      <c r="BL49" s="110"/>
      <c r="BM49" s="110"/>
      <c r="BN49" s="110"/>
      <c r="BO49" s="109"/>
      <c r="BP49" s="88"/>
      <c r="BQ49" s="88"/>
      <c r="BR49" s="88"/>
      <c r="BS49" s="109"/>
      <c r="BT49" s="107"/>
      <c r="BU49" s="107"/>
      <c r="BV49" s="107"/>
      <c r="BW49" s="109"/>
      <c r="BX49" s="107"/>
      <c r="BY49" s="107"/>
      <c r="BZ49" s="107"/>
      <c r="CA49" s="109"/>
      <c r="CB49" s="107"/>
      <c r="CC49" s="107"/>
      <c r="CD49" s="107"/>
      <c r="CE49" s="107"/>
      <c r="CF49" s="107"/>
      <c r="CG49" s="107"/>
    </row>
    <row r="50" spans="1:85" x14ac:dyDescent="0.25">
      <c r="A50" s="63">
        <v>47</v>
      </c>
      <c r="B50">
        <v>21</v>
      </c>
      <c r="C50" s="66">
        <v>43934</v>
      </c>
      <c r="D50" s="128">
        <f t="shared" si="47"/>
        <v>14035</v>
      </c>
      <c r="E50" s="134">
        <f t="shared" ref="E50:E75" si="48">AD50+D50+F50+R50</f>
        <v>26551</v>
      </c>
      <c r="F50" s="105">
        <v>964</v>
      </c>
      <c r="G50" s="137">
        <v>0</v>
      </c>
      <c r="H50" s="137">
        <v>756</v>
      </c>
      <c r="I50" s="131">
        <f t="shared" si="2"/>
        <v>756</v>
      </c>
      <c r="J50" s="131">
        <f t="shared" si="13"/>
        <v>27583</v>
      </c>
      <c r="K50" s="145">
        <f t="shared" si="40"/>
        <v>7762</v>
      </c>
      <c r="L50" s="148">
        <f t="shared" si="43"/>
        <v>1110.7142857142858</v>
      </c>
      <c r="M50" s="86">
        <f t="shared" si="3"/>
        <v>1.0281805643568047</v>
      </c>
      <c r="N50" s="89">
        <f t="shared" si="4"/>
        <v>2.8180564356804716E-2</v>
      </c>
      <c r="O50" s="89">
        <f t="shared" si="38"/>
        <v>4.4075304760655465E-2</v>
      </c>
      <c r="P50" s="86">
        <f t="shared" si="21"/>
        <v>0.99781827515400423</v>
      </c>
      <c r="Q50" s="128">
        <f t="shared" si="6"/>
        <v>8582</v>
      </c>
      <c r="R50" s="134">
        <f t="shared" ref="R50:R56" si="49">R49+S50</f>
        <v>8729</v>
      </c>
      <c r="S50" s="105">
        <v>147</v>
      </c>
      <c r="T50" s="137">
        <v>0</v>
      </c>
      <c r="U50" s="137">
        <v>135</v>
      </c>
      <c r="V50" s="131">
        <f t="shared" si="8"/>
        <v>135</v>
      </c>
      <c r="W50" s="131">
        <f t="shared" si="14"/>
        <v>9534</v>
      </c>
      <c r="X50" s="145">
        <f t="shared" si="41"/>
        <v>1601</v>
      </c>
      <c r="Y50" s="147">
        <f t="shared" si="44"/>
        <v>161.71428571428572</v>
      </c>
      <c r="Z50" s="65">
        <f t="shared" si="39"/>
        <v>1.0143632301308649</v>
      </c>
      <c r="AA50" s="89">
        <f t="shared" si="36"/>
        <v>1.4363230130864935E-2</v>
      </c>
      <c r="AB50" s="126">
        <f t="shared" si="27"/>
        <v>0.86478227654698248</v>
      </c>
      <c r="AC50" s="127">
        <f t="shared" si="11"/>
        <v>2737</v>
      </c>
      <c r="AD50" s="105">
        <f t="shared" si="29"/>
        <v>2823</v>
      </c>
      <c r="AE50" s="122">
        <v>86</v>
      </c>
      <c r="AF50" s="137">
        <v>0</v>
      </c>
      <c r="AG50" s="137">
        <v>129</v>
      </c>
      <c r="AH50" s="150">
        <f t="shared" si="12"/>
        <v>129</v>
      </c>
      <c r="AI50" s="150">
        <f t="shared" si="15"/>
        <v>3446</v>
      </c>
      <c r="AJ50" s="145">
        <f t="shared" si="42"/>
        <v>956</v>
      </c>
      <c r="AK50" s="147">
        <f t="shared" si="20"/>
        <v>141.14285714285714</v>
      </c>
      <c r="AL50" s="86">
        <f t="shared" si="31"/>
        <v>1.0388905637624359</v>
      </c>
      <c r="AM50" s="89">
        <f t="shared" si="37"/>
        <v>3.8890563762435937E-2</v>
      </c>
      <c r="AN50" s="90">
        <f t="shared" si="33"/>
        <v>0.96296296296296291</v>
      </c>
      <c r="AO50" s="4">
        <f t="shared" si="45"/>
        <v>12</v>
      </c>
      <c r="AP50" s="4">
        <f t="shared" si="28"/>
        <v>-113</v>
      </c>
      <c r="AQ50" s="4">
        <f t="shared" si="46"/>
        <v>-15</v>
      </c>
      <c r="AR50" s="202"/>
      <c r="AS50" s="201"/>
      <c r="AT50" s="197"/>
      <c r="AU50" s="211"/>
      <c r="BF50" s="107"/>
      <c r="BG50" s="109"/>
      <c r="BH50" s="107"/>
      <c r="BI50" s="107"/>
      <c r="BJ50" s="107"/>
      <c r="BK50" s="109"/>
      <c r="BL50" s="110"/>
      <c r="BM50" s="110"/>
      <c r="BN50" s="110"/>
      <c r="BO50" s="109"/>
      <c r="BP50" s="88"/>
      <c r="BQ50" s="88"/>
      <c r="BR50" s="88"/>
      <c r="BS50" s="109"/>
      <c r="BT50" s="107"/>
      <c r="BU50" s="107"/>
      <c r="BV50" s="107"/>
      <c r="BW50" s="109"/>
      <c r="BX50" s="107"/>
      <c r="BY50" s="107"/>
      <c r="BZ50" s="107"/>
      <c r="CA50" s="109"/>
      <c r="CB50" s="107"/>
      <c r="CC50" s="107"/>
      <c r="CD50" s="107"/>
      <c r="CE50" s="107"/>
      <c r="CF50" s="107"/>
      <c r="CG50" s="107"/>
    </row>
    <row r="51" spans="1:85" x14ac:dyDescent="0.25">
      <c r="A51" s="63">
        <v>48</v>
      </c>
      <c r="B51">
        <v>22</v>
      </c>
      <c r="C51" s="66">
        <v>43935</v>
      </c>
      <c r="D51" s="128">
        <f t="shared" si="47"/>
        <v>14667</v>
      </c>
      <c r="E51" s="134">
        <f t="shared" si="48"/>
        <v>27419</v>
      </c>
      <c r="F51" s="105">
        <v>868</v>
      </c>
      <c r="G51" s="137">
        <v>0</v>
      </c>
      <c r="H51" s="137">
        <v>814</v>
      </c>
      <c r="I51" s="131">
        <f t="shared" si="2"/>
        <v>814</v>
      </c>
      <c r="J51" s="131">
        <f t="shared" si="13"/>
        <v>28397</v>
      </c>
      <c r="K51" s="145">
        <f t="shared" si="40"/>
        <v>7853</v>
      </c>
      <c r="L51" s="148">
        <f t="shared" si="43"/>
        <v>1071.4285714285713</v>
      </c>
      <c r="M51" s="86">
        <f t="shared" si="3"/>
        <v>1.0295109306456875</v>
      </c>
      <c r="N51" s="89">
        <f t="shared" si="4"/>
        <v>2.951093064568755E-2</v>
      </c>
      <c r="O51" s="89">
        <f t="shared" si="38"/>
        <v>3.8161475422862523E-2</v>
      </c>
      <c r="P51" s="86">
        <f t="shared" si="21"/>
        <v>0.96463022508038576</v>
      </c>
      <c r="Q51" s="128">
        <f t="shared" si="6"/>
        <v>8729</v>
      </c>
      <c r="R51" s="134">
        <f t="shared" si="49"/>
        <v>8939</v>
      </c>
      <c r="S51" s="105">
        <v>210</v>
      </c>
      <c r="T51" s="137">
        <v>0</v>
      </c>
      <c r="U51" s="137">
        <v>159</v>
      </c>
      <c r="V51" s="131">
        <f t="shared" si="8"/>
        <v>159</v>
      </c>
      <c r="W51" s="131">
        <f t="shared" si="14"/>
        <v>9693</v>
      </c>
      <c r="X51" s="145">
        <f t="shared" si="41"/>
        <v>1519</v>
      </c>
      <c r="Y51" s="147">
        <f t="shared" si="44"/>
        <v>156.85714285714286</v>
      </c>
      <c r="Z51" s="65">
        <f t="shared" si="39"/>
        <v>1.0166771554436753</v>
      </c>
      <c r="AA51" s="89">
        <f t="shared" si="36"/>
        <v>1.6677155443675318E-2</v>
      </c>
      <c r="AB51" s="126">
        <f t="shared" si="27"/>
        <v>0.96996466431095407</v>
      </c>
      <c r="AC51" s="127">
        <f t="shared" si="11"/>
        <v>2823</v>
      </c>
      <c r="AD51" s="105">
        <f t="shared" si="29"/>
        <v>2945</v>
      </c>
      <c r="AE51" s="122">
        <v>122</v>
      </c>
      <c r="AF51" s="137">
        <v>0</v>
      </c>
      <c r="AG51" s="137">
        <v>130</v>
      </c>
      <c r="AH51" s="150">
        <f t="shared" si="12"/>
        <v>130</v>
      </c>
      <c r="AI51" s="150">
        <f t="shared" si="15"/>
        <v>3576</v>
      </c>
      <c r="AJ51" s="145">
        <f t="shared" si="42"/>
        <v>844</v>
      </c>
      <c r="AK51" s="147">
        <f t="shared" si="20"/>
        <v>138.14285714285714</v>
      </c>
      <c r="AL51" s="86">
        <f t="shared" si="31"/>
        <v>1.0377248984329657</v>
      </c>
      <c r="AM51" s="89">
        <f t="shared" si="37"/>
        <v>3.772489843296567E-2</v>
      </c>
      <c r="AN51" s="90">
        <f t="shared" si="33"/>
        <v>0.97874493927125505</v>
      </c>
      <c r="AO51" s="4">
        <f t="shared" si="45"/>
        <v>91</v>
      </c>
      <c r="AP51" s="4">
        <f t="shared" si="28"/>
        <v>-82</v>
      </c>
      <c r="AQ51" s="4">
        <f t="shared" si="46"/>
        <v>-112</v>
      </c>
      <c r="AR51" s="202"/>
      <c r="AS51" s="201"/>
      <c r="AT51" s="203"/>
      <c r="AU51" s="211"/>
      <c r="BF51" s="107"/>
      <c r="BG51" s="109"/>
      <c r="BH51" s="107"/>
      <c r="BI51" s="107"/>
      <c r="BJ51" s="107"/>
      <c r="BK51" s="109"/>
      <c r="BL51" s="110"/>
      <c r="BM51" s="110"/>
      <c r="BN51" s="110"/>
      <c r="BO51" s="109"/>
      <c r="BP51" s="88"/>
      <c r="BQ51" s="88"/>
      <c r="BR51" s="88"/>
      <c r="BS51" s="109"/>
      <c r="BT51" s="107"/>
      <c r="BU51" s="107"/>
      <c r="BV51" s="107"/>
      <c r="BW51" s="109"/>
      <c r="BX51" s="107"/>
      <c r="BY51" s="107"/>
      <c r="BZ51" s="107"/>
      <c r="CA51" s="109"/>
      <c r="CB51" s="107"/>
      <c r="CC51" s="107"/>
      <c r="CD51" s="107"/>
      <c r="CE51" s="107"/>
      <c r="CF51" s="107"/>
      <c r="CG51" s="107"/>
    </row>
    <row r="52" spans="1:85" x14ac:dyDescent="0.25">
      <c r="A52" s="63">
        <v>49</v>
      </c>
      <c r="B52">
        <v>23</v>
      </c>
      <c r="C52" s="66">
        <v>43936</v>
      </c>
      <c r="D52" s="128">
        <f t="shared" si="47"/>
        <v>15158</v>
      </c>
      <c r="E52" s="134">
        <f t="shared" si="48"/>
        <v>28153</v>
      </c>
      <c r="F52" s="105">
        <v>734</v>
      </c>
      <c r="G52" s="137">
        <v>0</v>
      </c>
      <c r="H52" s="137">
        <v>1114</v>
      </c>
      <c r="I52" s="131">
        <f t="shared" si="2"/>
        <v>1114</v>
      </c>
      <c r="J52" s="131">
        <f t="shared" si="13"/>
        <v>29511</v>
      </c>
      <c r="K52" s="145">
        <f t="shared" si="40"/>
        <v>7618</v>
      </c>
      <c r="L52" s="148">
        <f t="shared" si="43"/>
        <v>1038.5714285714287</v>
      </c>
      <c r="M52" s="86">
        <f t="shared" si="3"/>
        <v>1.0392294960735289</v>
      </c>
      <c r="N52" s="89">
        <f t="shared" si="4"/>
        <v>3.922949607352888E-2</v>
      </c>
      <c r="O52" s="89">
        <f t="shared" si="38"/>
        <v>3.4171246426997294E-2</v>
      </c>
      <c r="P52" s="86">
        <f t="shared" si="21"/>
        <v>0.96933333333333349</v>
      </c>
      <c r="Q52" s="128">
        <f t="shared" si="6"/>
        <v>8939</v>
      </c>
      <c r="R52" s="134">
        <f t="shared" si="49"/>
        <v>9127</v>
      </c>
      <c r="S52" s="105">
        <v>188</v>
      </c>
      <c r="T52" s="137">
        <v>0</v>
      </c>
      <c r="U52" s="137">
        <v>108</v>
      </c>
      <c r="V52" s="131">
        <f t="shared" si="8"/>
        <v>108</v>
      </c>
      <c r="W52" s="131">
        <f t="shared" si="14"/>
        <v>9801</v>
      </c>
      <c r="X52" s="145">
        <f t="shared" si="41"/>
        <v>1399</v>
      </c>
      <c r="Y52" s="147">
        <f t="shared" si="44"/>
        <v>145.28571428571428</v>
      </c>
      <c r="Z52" s="65">
        <f t="shared" si="39"/>
        <v>1.0111420612813371</v>
      </c>
      <c r="AA52" s="89">
        <f t="shared" si="36"/>
        <v>1.1142061281337101E-2</v>
      </c>
      <c r="AB52" s="126">
        <f t="shared" si="27"/>
        <v>0.92622950819672123</v>
      </c>
      <c r="AC52" s="127">
        <f t="shared" si="11"/>
        <v>2945</v>
      </c>
      <c r="AD52" s="105">
        <f t="shared" si="29"/>
        <v>3134</v>
      </c>
      <c r="AE52" s="122">
        <v>189</v>
      </c>
      <c r="AF52" s="137">
        <v>0</v>
      </c>
      <c r="AG52" s="137">
        <v>123</v>
      </c>
      <c r="AH52" s="150">
        <f t="shared" si="12"/>
        <v>123</v>
      </c>
      <c r="AI52" s="150">
        <f t="shared" si="15"/>
        <v>3699</v>
      </c>
      <c r="AJ52" s="145">
        <f t="shared" si="42"/>
        <v>886</v>
      </c>
      <c r="AK52" s="147">
        <f t="shared" si="20"/>
        <v>134.28571428571428</v>
      </c>
      <c r="AL52" s="86">
        <f t="shared" si="31"/>
        <v>1.0343959731543624</v>
      </c>
      <c r="AM52" s="89">
        <f t="shared" si="37"/>
        <v>3.439597315436238E-2</v>
      </c>
      <c r="AN52" s="90">
        <f t="shared" si="33"/>
        <v>0.97207859358841775</v>
      </c>
      <c r="AO52" s="4">
        <f t="shared" si="45"/>
        <v>-235</v>
      </c>
      <c r="AP52" s="4">
        <f t="shared" si="28"/>
        <v>-120</v>
      </c>
      <c r="AQ52" s="4">
        <f t="shared" si="46"/>
        <v>42</v>
      </c>
      <c r="AR52" s="202"/>
      <c r="AS52" s="201"/>
      <c r="AT52" s="197"/>
      <c r="AU52" s="211"/>
      <c r="BF52" s="107"/>
      <c r="BG52" s="109"/>
      <c r="BH52" s="107"/>
      <c r="BI52" s="107"/>
      <c r="BJ52" s="107"/>
      <c r="BK52" s="109"/>
      <c r="BL52" s="110"/>
      <c r="BM52" s="110"/>
      <c r="BN52" s="110"/>
      <c r="BO52" s="109"/>
      <c r="BP52" s="88"/>
      <c r="BQ52" s="88"/>
      <c r="BR52" s="88"/>
      <c r="BS52" s="109"/>
      <c r="BT52" s="107"/>
      <c r="BU52" s="107"/>
      <c r="BV52" s="107"/>
      <c r="BW52" s="109"/>
      <c r="BX52" s="107"/>
      <c r="BY52" s="107"/>
      <c r="BZ52" s="107"/>
      <c r="CA52" s="109"/>
      <c r="CB52" s="107"/>
      <c r="CC52" s="107"/>
      <c r="CD52" s="107"/>
      <c r="CE52" s="107"/>
      <c r="CF52" s="107"/>
      <c r="CG52" s="107"/>
    </row>
    <row r="53" spans="1:85" x14ac:dyDescent="0.25">
      <c r="A53" s="63">
        <v>50</v>
      </c>
      <c r="B53">
        <v>24</v>
      </c>
      <c r="C53" s="66">
        <v>43937</v>
      </c>
      <c r="D53" s="128">
        <f t="shared" si="47"/>
        <v>15529</v>
      </c>
      <c r="E53" s="134">
        <f t="shared" si="48"/>
        <v>29214</v>
      </c>
      <c r="F53" s="105">
        <v>1061</v>
      </c>
      <c r="G53" s="137">
        <v>0</v>
      </c>
      <c r="H53" s="137">
        <v>1168</v>
      </c>
      <c r="I53" s="131">
        <f t="shared" si="2"/>
        <v>1168</v>
      </c>
      <c r="J53" s="131">
        <f t="shared" si="13"/>
        <v>30679</v>
      </c>
      <c r="K53" s="145">
        <f t="shared" si="40"/>
        <v>7466</v>
      </c>
      <c r="L53" s="148">
        <f t="shared" si="43"/>
        <v>1017.7142857142857</v>
      </c>
      <c r="M53" s="86">
        <f t="shared" si="3"/>
        <v>1.0395784622683066</v>
      </c>
      <c r="N53" s="89">
        <f t="shared" si="4"/>
        <v>3.9578462268306636E-2</v>
      </c>
      <c r="O53" s="89">
        <f t="shared" si="38"/>
        <v>3.3629686084955382E-2</v>
      </c>
      <c r="P53" s="86">
        <f t="shared" si="21"/>
        <v>0.97991746905089394</v>
      </c>
      <c r="Q53" s="128">
        <f t="shared" si="6"/>
        <v>9127</v>
      </c>
      <c r="R53" s="134">
        <f t="shared" si="49"/>
        <v>9309</v>
      </c>
      <c r="S53" s="105">
        <v>182</v>
      </c>
      <c r="T53" s="137">
        <v>0</v>
      </c>
      <c r="U53" s="137">
        <v>101</v>
      </c>
      <c r="V53" s="131">
        <f t="shared" si="8"/>
        <v>101</v>
      </c>
      <c r="W53" s="131">
        <f t="shared" si="14"/>
        <v>9902</v>
      </c>
      <c r="X53" s="145">
        <f t="shared" si="41"/>
        <v>1344</v>
      </c>
      <c r="Y53" s="147">
        <f t="shared" si="44"/>
        <v>133.14285714285714</v>
      </c>
      <c r="Z53" s="65">
        <f t="shared" si="39"/>
        <v>1.0103050709111314</v>
      </c>
      <c r="AA53" s="89">
        <f t="shared" si="36"/>
        <v>1.030507091113142E-2</v>
      </c>
      <c r="AB53" s="126">
        <f t="shared" si="27"/>
        <v>0.91642084562438542</v>
      </c>
      <c r="AC53" s="127">
        <f t="shared" si="11"/>
        <v>3134</v>
      </c>
      <c r="AD53" s="105">
        <f t="shared" si="29"/>
        <v>3315</v>
      </c>
      <c r="AE53" s="122">
        <v>181</v>
      </c>
      <c r="AF53" s="137">
        <v>0</v>
      </c>
      <c r="AG53" s="137">
        <v>137</v>
      </c>
      <c r="AH53" s="150">
        <f t="shared" si="12"/>
        <v>137</v>
      </c>
      <c r="AI53" s="150">
        <f t="shared" si="15"/>
        <v>3836</v>
      </c>
      <c r="AJ53" s="145">
        <f t="shared" si="42"/>
        <v>919</v>
      </c>
      <c r="AK53" s="147">
        <f t="shared" si="20"/>
        <v>137.14285714285714</v>
      </c>
      <c r="AL53" s="86">
        <f t="shared" si="31"/>
        <v>1.037037037037037</v>
      </c>
      <c r="AM53" s="89">
        <f t="shared" si="37"/>
        <v>3.7037037037036979E-2</v>
      </c>
      <c r="AN53" s="90">
        <f t="shared" si="33"/>
        <v>1.021276595744681</v>
      </c>
      <c r="AO53" s="4">
        <f t="shared" si="45"/>
        <v>-152</v>
      </c>
      <c r="AP53" s="4">
        <f t="shared" si="28"/>
        <v>-55</v>
      </c>
      <c r="AQ53" s="4">
        <f t="shared" si="46"/>
        <v>33</v>
      </c>
      <c r="AR53" s="202"/>
      <c r="AS53" s="201"/>
      <c r="AT53" s="203"/>
      <c r="AU53" s="211"/>
      <c r="BF53" s="107"/>
      <c r="BG53" s="109"/>
      <c r="BH53" s="107"/>
      <c r="BI53" s="107"/>
      <c r="BJ53" s="107"/>
      <c r="BK53" s="109"/>
      <c r="BL53" s="110"/>
      <c r="BM53" s="110"/>
      <c r="BN53" s="110"/>
      <c r="BO53" s="109"/>
      <c r="BP53" s="88"/>
      <c r="BQ53" s="88"/>
      <c r="BR53" s="88"/>
      <c r="BS53" s="109"/>
      <c r="BT53" s="107"/>
      <c r="BU53" s="107"/>
      <c r="BV53" s="107"/>
      <c r="BW53" s="109"/>
      <c r="BX53" s="107"/>
      <c r="BY53" s="107"/>
      <c r="BZ53" s="107"/>
      <c r="CA53" s="109"/>
      <c r="CB53" s="107"/>
      <c r="CC53" s="107"/>
      <c r="CD53" s="107"/>
      <c r="CE53" s="107"/>
      <c r="CF53" s="107"/>
      <c r="CG53" s="107"/>
    </row>
    <row r="54" spans="1:85" x14ac:dyDescent="0.25">
      <c r="A54" s="63">
        <v>51</v>
      </c>
      <c r="B54">
        <v>25</v>
      </c>
      <c r="C54" s="66">
        <v>43938</v>
      </c>
      <c r="D54" s="128">
        <f t="shared" si="47"/>
        <v>16290</v>
      </c>
      <c r="E54" s="134">
        <f t="shared" si="48"/>
        <v>30449</v>
      </c>
      <c r="F54" s="105">
        <v>1235</v>
      </c>
      <c r="G54" s="137">
        <v>0</v>
      </c>
      <c r="H54" s="137">
        <v>1276</v>
      </c>
      <c r="I54" s="131">
        <f t="shared" si="2"/>
        <v>1276</v>
      </c>
      <c r="J54" s="131">
        <f t="shared" si="13"/>
        <v>31955</v>
      </c>
      <c r="K54" s="145">
        <f t="shared" si="40"/>
        <v>7366</v>
      </c>
      <c r="L54" s="148">
        <f t="shared" si="43"/>
        <v>1000.8571428571429</v>
      </c>
      <c r="M54" s="86">
        <f t="shared" si="3"/>
        <v>1.0415919684474721</v>
      </c>
      <c r="N54" s="89">
        <f t="shared" si="4"/>
        <v>4.159196844747215E-2</v>
      </c>
      <c r="O54" s="89">
        <f t="shared" si="38"/>
        <v>3.5618284358359988E-2</v>
      </c>
      <c r="P54" s="86">
        <f t="shared" si="21"/>
        <v>0.98343627175743975</v>
      </c>
      <c r="Q54" s="128">
        <f t="shared" si="6"/>
        <v>9309</v>
      </c>
      <c r="R54" s="134">
        <f t="shared" si="49"/>
        <v>9465</v>
      </c>
      <c r="S54" s="105">
        <v>156</v>
      </c>
      <c r="T54" s="137">
        <v>0</v>
      </c>
      <c r="U54" s="137">
        <v>122</v>
      </c>
      <c r="V54" s="131">
        <f t="shared" si="8"/>
        <v>122</v>
      </c>
      <c r="W54" s="131">
        <f t="shared" si="14"/>
        <v>10024</v>
      </c>
      <c r="X54" s="145">
        <f t="shared" si="41"/>
        <v>1275</v>
      </c>
      <c r="Y54" s="147">
        <f t="shared" si="44"/>
        <v>126.28571428571429</v>
      </c>
      <c r="Z54" s="65">
        <f t="shared" si="39"/>
        <v>1.012320743284185</v>
      </c>
      <c r="AA54" s="89">
        <f t="shared" si="36"/>
        <v>1.2320743284184976E-2</v>
      </c>
      <c r="AB54" s="126">
        <f t="shared" si="27"/>
        <v>0.94849785407725329</v>
      </c>
      <c r="AC54" s="127">
        <f t="shared" si="11"/>
        <v>3315</v>
      </c>
      <c r="AD54" s="105">
        <f t="shared" si="29"/>
        <v>3459</v>
      </c>
      <c r="AE54" s="122">
        <v>144</v>
      </c>
      <c r="AF54" s="137">
        <v>0</v>
      </c>
      <c r="AG54" s="137">
        <v>129</v>
      </c>
      <c r="AH54" s="150">
        <f t="shared" si="12"/>
        <v>129</v>
      </c>
      <c r="AI54" s="150">
        <f t="shared" si="15"/>
        <v>3965</v>
      </c>
      <c r="AJ54" s="145">
        <f t="shared" si="42"/>
        <v>948</v>
      </c>
      <c r="AK54" s="147">
        <f t="shared" si="20"/>
        <v>133.14285714285714</v>
      </c>
      <c r="AL54" s="86">
        <f t="shared" si="31"/>
        <v>1.033628779979145</v>
      </c>
      <c r="AM54" s="89">
        <f t="shared" si="37"/>
        <v>3.362877997914504E-2</v>
      </c>
      <c r="AN54" s="90">
        <f t="shared" si="33"/>
        <v>0.97083333333333333</v>
      </c>
      <c r="AO54" s="4">
        <f t="shared" si="45"/>
        <v>-100</v>
      </c>
      <c r="AP54" s="4">
        <f t="shared" si="28"/>
        <v>-69</v>
      </c>
      <c r="AQ54" s="4">
        <f t="shared" si="46"/>
        <v>29</v>
      </c>
      <c r="AR54" s="202"/>
      <c r="AS54" s="201"/>
      <c r="AT54" s="197"/>
      <c r="AU54" s="211"/>
      <c r="BF54" s="107"/>
      <c r="BG54" s="107"/>
      <c r="BH54" s="107"/>
      <c r="BI54" s="107"/>
      <c r="BJ54" s="107"/>
      <c r="BK54" s="107"/>
      <c r="BL54" s="107"/>
      <c r="BM54" s="107"/>
      <c r="BN54" s="107"/>
      <c r="BO54" s="107"/>
      <c r="BP54" s="107"/>
      <c r="BQ54" s="107"/>
      <c r="BR54" s="107"/>
      <c r="BS54" s="107"/>
      <c r="BT54" s="107"/>
      <c r="BU54" s="107"/>
      <c r="BV54" s="107"/>
      <c r="BW54" s="107"/>
      <c r="BX54" s="107"/>
      <c r="BY54" s="107"/>
      <c r="BZ54" s="107"/>
      <c r="CA54" s="107"/>
      <c r="CB54" s="107"/>
      <c r="CC54" s="107"/>
      <c r="CD54" s="107"/>
      <c r="CE54" s="107"/>
      <c r="CF54" s="107"/>
      <c r="CG54" s="107"/>
    </row>
    <row r="55" spans="1:85" x14ac:dyDescent="0.25">
      <c r="A55" s="63">
        <v>52</v>
      </c>
      <c r="B55">
        <v>26</v>
      </c>
      <c r="C55" s="66">
        <v>43939</v>
      </c>
      <c r="D55" s="128">
        <f t="shared" si="47"/>
        <v>17254</v>
      </c>
      <c r="E55" s="134">
        <f t="shared" si="48"/>
        <v>31589</v>
      </c>
      <c r="F55" s="105">
        <v>1140</v>
      </c>
      <c r="G55" s="137">
        <v>0</v>
      </c>
      <c r="H55" s="137">
        <v>994</v>
      </c>
      <c r="I55" s="131">
        <f t="shared" si="2"/>
        <v>994</v>
      </c>
      <c r="J55" s="131">
        <f t="shared" si="13"/>
        <v>32949</v>
      </c>
      <c r="K55" s="145">
        <f t="shared" si="40"/>
        <v>7190</v>
      </c>
      <c r="L55" s="148">
        <f t="shared" si="43"/>
        <v>992.14285714285711</v>
      </c>
      <c r="M55" s="86">
        <f t="shared" si="3"/>
        <v>1.031106243154436</v>
      </c>
      <c r="N55" s="89">
        <f t="shared" si="4"/>
        <v>3.1106243154435997E-2</v>
      </c>
      <c r="O55" s="89">
        <f t="shared" si="38"/>
        <v>3.6203420117886242E-2</v>
      </c>
      <c r="P55" s="86">
        <f t="shared" si="21"/>
        <v>0.99129317727662003</v>
      </c>
      <c r="Q55" s="128">
        <f t="shared" si="6"/>
        <v>9465</v>
      </c>
      <c r="R55" s="134">
        <f t="shared" si="49"/>
        <v>9594</v>
      </c>
      <c r="S55" s="105">
        <v>129</v>
      </c>
      <c r="T55" s="137">
        <v>0</v>
      </c>
      <c r="U55" s="137">
        <v>70</v>
      </c>
      <c r="V55" s="131">
        <f t="shared" si="8"/>
        <v>70</v>
      </c>
      <c r="W55" s="131">
        <f t="shared" si="14"/>
        <v>10094</v>
      </c>
      <c r="X55" s="145">
        <f t="shared" si="41"/>
        <v>1215</v>
      </c>
      <c r="Y55" s="147">
        <f t="shared" si="44"/>
        <v>117.28571428571429</v>
      </c>
      <c r="Z55" s="65">
        <f t="shared" si="39"/>
        <v>1.0069832402234637</v>
      </c>
      <c r="AA55" s="89">
        <f t="shared" si="36"/>
        <v>6.9832402234637492E-3</v>
      </c>
      <c r="AB55" s="126">
        <f t="shared" si="27"/>
        <v>0.92873303167420818</v>
      </c>
      <c r="AC55" s="127">
        <f t="shared" si="11"/>
        <v>3459</v>
      </c>
      <c r="AD55" s="105">
        <f t="shared" si="29"/>
        <v>3601</v>
      </c>
      <c r="AE55" s="122">
        <v>142</v>
      </c>
      <c r="AF55" s="137">
        <v>0</v>
      </c>
      <c r="AG55" s="137">
        <v>118</v>
      </c>
      <c r="AH55" s="150">
        <f t="shared" si="12"/>
        <v>118</v>
      </c>
      <c r="AI55" s="150">
        <f t="shared" si="15"/>
        <v>4083</v>
      </c>
      <c r="AJ55" s="145">
        <f t="shared" si="42"/>
        <v>958</v>
      </c>
      <c r="AK55" s="147">
        <f t="shared" si="20"/>
        <v>129.85714285714286</v>
      </c>
      <c r="AL55" s="86">
        <f t="shared" si="31"/>
        <v>1.0297604035308954</v>
      </c>
      <c r="AM55" s="89">
        <f t="shared" si="37"/>
        <v>2.9760403530895374E-2</v>
      </c>
      <c r="AN55" s="90">
        <f t="shared" si="33"/>
        <v>0.97532188841201728</v>
      </c>
      <c r="AO55" s="4">
        <f t="shared" si="45"/>
        <v>-176</v>
      </c>
      <c r="AP55" s="4">
        <f t="shared" si="28"/>
        <v>-60</v>
      </c>
      <c r="AQ55" s="4">
        <f t="shared" si="46"/>
        <v>10</v>
      </c>
      <c r="AR55" s="202"/>
      <c r="AS55" s="201"/>
      <c r="AT55" s="203"/>
      <c r="AU55" s="211"/>
    </row>
    <row r="56" spans="1:85" x14ac:dyDescent="0.25">
      <c r="A56" s="63">
        <v>53</v>
      </c>
      <c r="B56">
        <v>27</v>
      </c>
      <c r="C56" s="66">
        <v>43940</v>
      </c>
      <c r="D56" s="128">
        <f t="shared" si="47"/>
        <v>18201</v>
      </c>
      <c r="E56" s="134">
        <f t="shared" si="48"/>
        <v>32655</v>
      </c>
      <c r="F56" s="105">
        <v>1066</v>
      </c>
      <c r="G56" s="137">
        <v>0</v>
      </c>
      <c r="H56" s="137">
        <v>623</v>
      </c>
      <c r="I56" s="131">
        <f t="shared" si="2"/>
        <v>623</v>
      </c>
      <c r="J56" s="131">
        <f t="shared" si="13"/>
        <v>33572</v>
      </c>
      <c r="K56" s="145">
        <f t="shared" si="40"/>
        <v>7068</v>
      </c>
      <c r="L56" s="148">
        <f t="shared" si="43"/>
        <v>963.57142857142856</v>
      </c>
      <c r="M56" s="86">
        <f t="shared" si="3"/>
        <v>1.0189080093477798</v>
      </c>
      <c r="N56" s="89">
        <f t="shared" ref="N56:N87" si="50">(M56-1)</f>
        <v>1.8908009347779808E-2</v>
      </c>
      <c r="O56" s="89">
        <f t="shared" si="38"/>
        <v>3.4082835858304697E-2</v>
      </c>
      <c r="P56" s="86">
        <f t="shared" si="21"/>
        <v>0.97120230381569472</v>
      </c>
      <c r="Q56" s="128">
        <f t="shared" si="6"/>
        <v>9594</v>
      </c>
      <c r="R56" s="134">
        <f t="shared" si="49"/>
        <v>9704</v>
      </c>
      <c r="S56" s="105">
        <v>110</v>
      </c>
      <c r="T56" s="137">
        <v>0</v>
      </c>
      <c r="U56" s="137">
        <v>60</v>
      </c>
      <c r="V56" s="131">
        <f t="shared" si="8"/>
        <v>60</v>
      </c>
      <c r="W56" s="131">
        <f t="shared" si="14"/>
        <v>10154</v>
      </c>
      <c r="X56" s="145">
        <f t="shared" si="41"/>
        <v>1122</v>
      </c>
      <c r="Y56" s="147">
        <f t="shared" si="44"/>
        <v>107.85714285714286</v>
      </c>
      <c r="Z56" s="65">
        <f t="shared" si="39"/>
        <v>1.0059441252229047</v>
      </c>
      <c r="AA56" s="89">
        <f t="shared" ref="AA56:AA87" si="51">Z56-1</f>
        <v>5.9441252229046615E-3</v>
      </c>
      <c r="AB56" s="126">
        <f t="shared" si="27"/>
        <v>0.91961023142509135</v>
      </c>
      <c r="AC56" s="127">
        <f t="shared" si="11"/>
        <v>3601</v>
      </c>
      <c r="AD56" s="105">
        <f t="shared" ref="AD56:AD103" si="52">AD55+AE56</f>
        <v>3684</v>
      </c>
      <c r="AE56" s="122">
        <v>83</v>
      </c>
      <c r="AF56" s="137">
        <v>0</v>
      </c>
      <c r="AG56" s="137">
        <v>113</v>
      </c>
      <c r="AH56" s="150">
        <f t="shared" si="12"/>
        <v>113</v>
      </c>
      <c r="AI56" s="150">
        <f t="shared" si="15"/>
        <v>4196</v>
      </c>
      <c r="AJ56" s="145">
        <f t="shared" si="42"/>
        <v>947</v>
      </c>
      <c r="AK56" s="147">
        <f t="shared" si="20"/>
        <v>125.57142857142857</v>
      </c>
      <c r="AL56" s="86">
        <f t="shared" si="31"/>
        <v>1.0276757286309086</v>
      </c>
      <c r="AM56" s="89">
        <f t="shared" ref="AM56:AM87" si="53">AL56-1</f>
        <v>2.7675728630908614E-2</v>
      </c>
      <c r="AN56" s="90">
        <f t="shared" si="33"/>
        <v>0.96699669966996693</v>
      </c>
      <c r="AO56" s="4">
        <f t="shared" si="45"/>
        <v>-122</v>
      </c>
      <c r="AP56" s="4">
        <f t="shared" si="28"/>
        <v>-93</v>
      </c>
      <c r="AQ56" s="4">
        <f t="shared" si="46"/>
        <v>-11</v>
      </c>
      <c r="AR56" s="202"/>
      <c r="AS56" s="201"/>
      <c r="AT56" s="197"/>
      <c r="AU56" s="211"/>
    </row>
    <row r="57" spans="1:85" x14ac:dyDescent="0.25">
      <c r="A57" s="63">
        <v>54</v>
      </c>
      <c r="B57">
        <v>28</v>
      </c>
      <c r="C57" s="66">
        <v>43941</v>
      </c>
      <c r="D57" s="128">
        <f t="shared" si="47"/>
        <v>19125</v>
      </c>
      <c r="E57" s="134">
        <f t="shared" si="48"/>
        <v>33405</v>
      </c>
      <c r="F57" s="105">
        <v>750</v>
      </c>
      <c r="G57" s="137">
        <v>0</v>
      </c>
      <c r="H57" s="137">
        <v>585</v>
      </c>
      <c r="I57" s="131">
        <f t="shared" si="2"/>
        <v>585</v>
      </c>
      <c r="J57" s="131">
        <f t="shared" ref="J57:J88" si="54">J56+I57</f>
        <v>34157</v>
      </c>
      <c r="K57" s="145">
        <f t="shared" si="40"/>
        <v>6854</v>
      </c>
      <c r="L57" s="148">
        <f t="shared" si="43"/>
        <v>939.14285714285711</v>
      </c>
      <c r="M57" s="86">
        <f t="shared" si="3"/>
        <v>1.0174252353151436</v>
      </c>
      <c r="N57" s="89">
        <f t="shared" si="50"/>
        <v>1.7425235315143617E-2</v>
      </c>
      <c r="O57" s="89">
        <f t="shared" ref="O57:O88" si="55">SUM(N53:N57)/5</f>
        <v>2.9721983706627642E-2</v>
      </c>
      <c r="P57" s="86">
        <f t="shared" si="21"/>
        <v>0.9746478873239437</v>
      </c>
      <c r="Q57" s="128">
        <f t="shared" si="6"/>
        <v>9704</v>
      </c>
      <c r="R57" s="134">
        <f t="shared" ref="R57:R103" si="56">R56+S57</f>
        <v>9779</v>
      </c>
      <c r="S57" s="105">
        <v>75</v>
      </c>
      <c r="T57" s="137">
        <v>0</v>
      </c>
      <c r="U57" s="137">
        <v>90</v>
      </c>
      <c r="V57" s="131">
        <f t="shared" ref="V57:V88" si="57">T57+U57</f>
        <v>90</v>
      </c>
      <c r="W57" s="131">
        <f t="shared" ref="W57:W88" si="58">W56+V57</f>
        <v>10244</v>
      </c>
      <c r="X57" s="145">
        <f t="shared" si="41"/>
        <v>1050</v>
      </c>
      <c r="Y57" s="147">
        <f t="shared" si="44"/>
        <v>101.42857142857143</v>
      </c>
      <c r="Z57" s="65">
        <f t="shared" si="39"/>
        <v>1.0088635020681505</v>
      </c>
      <c r="AA57" s="89">
        <f t="shared" si="51"/>
        <v>8.8635020681504528E-3</v>
      </c>
      <c r="AB57" s="126">
        <f t="shared" si="27"/>
        <v>0.94039735099337751</v>
      </c>
      <c r="AC57" s="127">
        <f t="shared" si="11"/>
        <v>3684</v>
      </c>
      <c r="AD57" s="105">
        <f t="shared" si="52"/>
        <v>3751</v>
      </c>
      <c r="AE57" s="122">
        <v>67</v>
      </c>
      <c r="AF57" s="137">
        <v>0</v>
      </c>
      <c r="AG57" s="137">
        <v>95</v>
      </c>
      <c r="AH57" s="150">
        <f t="shared" ref="AH57:AH88" si="59">AF57+AG57</f>
        <v>95</v>
      </c>
      <c r="AI57" s="150">
        <f t="shared" ref="AI57:AI88" si="60">AI56+AH57</f>
        <v>4291</v>
      </c>
      <c r="AJ57" s="145">
        <f t="shared" si="42"/>
        <v>928</v>
      </c>
      <c r="AK57" s="147">
        <f t="shared" si="20"/>
        <v>120.71428571428571</v>
      </c>
      <c r="AL57" s="86">
        <f t="shared" si="31"/>
        <v>1.0226406101048617</v>
      </c>
      <c r="AM57" s="89">
        <f t="shared" si="53"/>
        <v>2.2640610104861736E-2</v>
      </c>
      <c r="AN57" s="90">
        <f t="shared" si="33"/>
        <v>0.96131968145620017</v>
      </c>
      <c r="AO57" s="4">
        <f t="shared" si="45"/>
        <v>-214</v>
      </c>
      <c r="AP57" s="4">
        <f t="shared" si="28"/>
        <v>-72</v>
      </c>
      <c r="AQ57" s="4">
        <f t="shared" si="46"/>
        <v>-19</v>
      </c>
      <c r="AR57" s="202"/>
      <c r="AS57" s="201"/>
      <c r="AT57" s="203"/>
      <c r="AU57" s="211"/>
    </row>
    <row r="58" spans="1:85" x14ac:dyDescent="0.25">
      <c r="A58" s="63">
        <v>55</v>
      </c>
      <c r="B58">
        <v>29</v>
      </c>
      <c r="C58" s="66">
        <v>43942</v>
      </c>
      <c r="D58" s="128">
        <f t="shared" si="47"/>
        <v>19592</v>
      </c>
      <c r="E58" s="134">
        <f t="shared" si="48"/>
        <v>34134</v>
      </c>
      <c r="F58" s="105">
        <v>729</v>
      </c>
      <c r="G58" s="137">
        <v>0</v>
      </c>
      <c r="H58" s="137">
        <v>712</v>
      </c>
      <c r="I58" s="131">
        <f t="shared" si="2"/>
        <v>712</v>
      </c>
      <c r="J58" s="131">
        <f t="shared" si="54"/>
        <v>34869</v>
      </c>
      <c r="K58" s="145">
        <f t="shared" si="40"/>
        <v>6715</v>
      </c>
      <c r="L58" s="148">
        <f t="shared" si="43"/>
        <v>924.57142857142856</v>
      </c>
      <c r="M58" s="86">
        <f t="shared" si="3"/>
        <v>1.0208449219779254</v>
      </c>
      <c r="N58" s="89">
        <f t="shared" si="50"/>
        <v>2.0844921977925424E-2</v>
      </c>
      <c r="O58" s="89">
        <f t="shared" si="55"/>
        <v>2.5975275648551399E-2</v>
      </c>
      <c r="P58" s="86">
        <f t="shared" si="21"/>
        <v>0.98448433221782783</v>
      </c>
      <c r="Q58" s="128">
        <f t="shared" si="6"/>
        <v>9779</v>
      </c>
      <c r="R58" s="134">
        <f t="shared" si="56"/>
        <v>9897</v>
      </c>
      <c r="S58" s="105">
        <v>118</v>
      </c>
      <c r="T58" s="137">
        <v>0</v>
      </c>
      <c r="U58" s="137">
        <v>71</v>
      </c>
      <c r="V58" s="131">
        <f t="shared" si="57"/>
        <v>71</v>
      </c>
      <c r="W58" s="131">
        <f t="shared" si="58"/>
        <v>10315</v>
      </c>
      <c r="X58" s="145">
        <f t="shared" si="41"/>
        <v>958</v>
      </c>
      <c r="Y58" s="147">
        <f t="shared" si="44"/>
        <v>88.857142857142861</v>
      </c>
      <c r="Z58" s="65">
        <f t="shared" si="39"/>
        <v>1.0069308863725108</v>
      </c>
      <c r="AA58" s="89">
        <f t="shared" si="51"/>
        <v>6.930886372510825E-3</v>
      </c>
      <c r="AB58" s="126">
        <f t="shared" si="27"/>
        <v>0.87605633802816907</v>
      </c>
      <c r="AC58" s="127">
        <f t="shared" si="11"/>
        <v>3751</v>
      </c>
      <c r="AD58" s="105">
        <f t="shared" si="52"/>
        <v>3916</v>
      </c>
      <c r="AE58" s="122">
        <v>165</v>
      </c>
      <c r="AF58" s="137">
        <v>0</v>
      </c>
      <c r="AG58" s="137">
        <v>128</v>
      </c>
      <c r="AH58" s="150">
        <f t="shared" si="59"/>
        <v>128</v>
      </c>
      <c r="AI58" s="150">
        <f t="shared" si="60"/>
        <v>4419</v>
      </c>
      <c r="AJ58" s="145">
        <f t="shared" si="42"/>
        <v>971</v>
      </c>
      <c r="AK58" s="147">
        <f t="shared" si="20"/>
        <v>120.42857142857143</v>
      </c>
      <c r="AL58" s="86">
        <f t="shared" si="31"/>
        <v>1.0298298764856677</v>
      </c>
      <c r="AM58" s="89">
        <f t="shared" si="53"/>
        <v>2.9829876485667706E-2</v>
      </c>
      <c r="AN58" s="90">
        <f t="shared" si="33"/>
        <v>0.99763313609467463</v>
      </c>
      <c r="AO58" s="4">
        <f t="shared" si="45"/>
        <v>-139</v>
      </c>
      <c r="AP58" s="4">
        <f t="shared" si="28"/>
        <v>-92</v>
      </c>
      <c r="AQ58" s="4">
        <f t="shared" si="46"/>
        <v>43</v>
      </c>
      <c r="AR58" s="202"/>
      <c r="AS58" s="201"/>
      <c r="AT58" s="203"/>
      <c r="AU58" s="211"/>
    </row>
    <row r="59" spans="1:85" x14ac:dyDescent="0.25">
      <c r="A59" s="63">
        <v>56</v>
      </c>
      <c r="B59">
        <v>30</v>
      </c>
      <c r="C59" s="66">
        <v>43943</v>
      </c>
      <c r="D59" s="128">
        <f t="shared" si="47"/>
        <v>20059</v>
      </c>
      <c r="E59" s="134">
        <f t="shared" si="48"/>
        <v>34842</v>
      </c>
      <c r="F59" s="105">
        <v>708</v>
      </c>
      <c r="G59" s="137">
        <v>0</v>
      </c>
      <c r="H59" s="137">
        <v>971</v>
      </c>
      <c r="I59" s="131">
        <f t="shared" si="2"/>
        <v>971</v>
      </c>
      <c r="J59" s="131">
        <f t="shared" si="54"/>
        <v>35840</v>
      </c>
      <c r="K59" s="145">
        <f t="shared" si="40"/>
        <v>6689</v>
      </c>
      <c r="L59" s="148">
        <f t="shared" si="43"/>
        <v>904.14285714285711</v>
      </c>
      <c r="M59" s="86">
        <f t="shared" si="3"/>
        <v>1.0278470848031203</v>
      </c>
      <c r="N59" s="89">
        <f t="shared" si="50"/>
        <v>2.7847084803120259E-2</v>
      </c>
      <c r="O59" s="89">
        <f t="shared" si="55"/>
        <v>2.3226298919681022E-2</v>
      </c>
      <c r="P59" s="86">
        <f t="shared" si="21"/>
        <v>0.97790482076637819</v>
      </c>
      <c r="Q59" s="128">
        <f t="shared" si="6"/>
        <v>9897</v>
      </c>
      <c r="R59" s="134">
        <f t="shared" si="56"/>
        <v>10021</v>
      </c>
      <c r="S59" s="105">
        <v>124</v>
      </c>
      <c r="T59" s="137">
        <v>0</v>
      </c>
      <c r="U59" s="137">
        <v>69</v>
      </c>
      <c r="V59" s="131">
        <f t="shared" si="57"/>
        <v>69</v>
      </c>
      <c r="W59" s="131">
        <f t="shared" si="58"/>
        <v>10384</v>
      </c>
      <c r="X59" s="145">
        <f t="shared" si="41"/>
        <v>894</v>
      </c>
      <c r="Y59" s="147">
        <f t="shared" si="44"/>
        <v>83.285714285714292</v>
      </c>
      <c r="Z59" s="65">
        <f t="shared" si="39"/>
        <v>1.0066892874454678</v>
      </c>
      <c r="AA59" s="89">
        <f t="shared" si="51"/>
        <v>6.6892874454678175E-3</v>
      </c>
      <c r="AB59" s="126">
        <f t="shared" si="27"/>
        <v>0.93729903536977499</v>
      </c>
      <c r="AC59" s="127">
        <f t="shared" si="11"/>
        <v>3916</v>
      </c>
      <c r="AD59" s="105">
        <f t="shared" si="52"/>
        <v>4054</v>
      </c>
      <c r="AE59" s="122">
        <v>138</v>
      </c>
      <c r="AF59" s="137">
        <v>0</v>
      </c>
      <c r="AG59" s="137">
        <v>117</v>
      </c>
      <c r="AH59" s="150">
        <f t="shared" si="59"/>
        <v>117</v>
      </c>
      <c r="AI59" s="150">
        <f t="shared" si="60"/>
        <v>4536</v>
      </c>
      <c r="AJ59" s="145">
        <f t="shared" si="42"/>
        <v>920</v>
      </c>
      <c r="AK59" s="147">
        <f t="shared" si="20"/>
        <v>119.57142857142857</v>
      </c>
      <c r="AL59" s="86">
        <f t="shared" si="31"/>
        <v>1.0264765784114054</v>
      </c>
      <c r="AM59" s="89">
        <f t="shared" si="53"/>
        <v>2.6476578411405383E-2</v>
      </c>
      <c r="AN59" s="90">
        <f t="shared" si="33"/>
        <v>0.99288256227757998</v>
      </c>
      <c r="AO59" s="4">
        <f t="shared" si="45"/>
        <v>-26</v>
      </c>
      <c r="AP59" s="4">
        <f t="shared" si="28"/>
        <v>-64</v>
      </c>
      <c r="AQ59" s="4">
        <f t="shared" si="46"/>
        <v>-51</v>
      </c>
      <c r="AR59" s="202"/>
      <c r="AS59" s="201"/>
      <c r="AT59" s="203"/>
      <c r="AU59" s="211"/>
    </row>
    <row r="60" spans="1:85" x14ac:dyDescent="0.25">
      <c r="A60" s="63">
        <v>57</v>
      </c>
      <c r="B60">
        <v>31</v>
      </c>
      <c r="C60" s="66">
        <v>43944</v>
      </c>
      <c r="D60" s="128">
        <f t="shared" si="47"/>
        <v>20507</v>
      </c>
      <c r="E60" s="134">
        <f t="shared" si="48"/>
        <v>35729</v>
      </c>
      <c r="F60" s="105">
        <v>887</v>
      </c>
      <c r="G60" s="137">
        <v>0</v>
      </c>
      <c r="H60" s="137">
        <v>796</v>
      </c>
      <c r="I60" s="131">
        <f t="shared" si="2"/>
        <v>796</v>
      </c>
      <c r="J60" s="131">
        <f t="shared" si="54"/>
        <v>36636</v>
      </c>
      <c r="K60" s="145">
        <f t="shared" si="40"/>
        <v>6515</v>
      </c>
      <c r="L60" s="148">
        <f t="shared" si="43"/>
        <v>851</v>
      </c>
      <c r="M60" s="86">
        <f t="shared" si="3"/>
        <v>1.0222098214285715</v>
      </c>
      <c r="N60" s="89">
        <f t="shared" si="50"/>
        <v>2.220982142857153E-2</v>
      </c>
      <c r="O60" s="89">
        <f t="shared" si="55"/>
        <v>2.1447014574508129E-2</v>
      </c>
      <c r="P60" s="86">
        <f t="shared" si="21"/>
        <v>0.94122294201295631</v>
      </c>
      <c r="Q60" s="128">
        <f t="shared" si="6"/>
        <v>10021</v>
      </c>
      <c r="R60" s="134">
        <f t="shared" si="56"/>
        <v>10158</v>
      </c>
      <c r="S60" s="105">
        <v>137</v>
      </c>
      <c r="T60" s="137">
        <v>0</v>
      </c>
      <c r="U60" s="137">
        <v>76</v>
      </c>
      <c r="V60" s="131">
        <f t="shared" si="57"/>
        <v>76</v>
      </c>
      <c r="W60" s="131">
        <f t="shared" si="58"/>
        <v>10460</v>
      </c>
      <c r="X60" s="145">
        <f t="shared" si="41"/>
        <v>849</v>
      </c>
      <c r="Y60" s="147">
        <f t="shared" si="44"/>
        <v>79.714285714285708</v>
      </c>
      <c r="Z60" s="65">
        <f t="shared" si="39"/>
        <v>1.0073189522342065</v>
      </c>
      <c r="AA60" s="89">
        <f t="shared" si="51"/>
        <v>7.3189522342065327E-3</v>
      </c>
      <c r="AB60" s="126">
        <f t="shared" si="27"/>
        <v>0.95711835334476825</v>
      </c>
      <c r="AC60" s="127">
        <f t="shared" si="11"/>
        <v>4054</v>
      </c>
      <c r="AD60" s="105">
        <f t="shared" si="52"/>
        <v>4177</v>
      </c>
      <c r="AE60" s="122">
        <v>123</v>
      </c>
      <c r="AF60" s="137">
        <v>0</v>
      </c>
      <c r="AG60" s="137">
        <v>104</v>
      </c>
      <c r="AH60" s="150">
        <f t="shared" si="59"/>
        <v>104</v>
      </c>
      <c r="AI60" s="150">
        <f t="shared" si="60"/>
        <v>4640</v>
      </c>
      <c r="AJ60" s="145">
        <f t="shared" si="42"/>
        <v>862</v>
      </c>
      <c r="AK60" s="147">
        <f t="shared" si="20"/>
        <v>114.85714285714286</v>
      </c>
      <c r="AL60" s="86">
        <f t="shared" si="31"/>
        <v>1.0229276895943562</v>
      </c>
      <c r="AM60" s="89">
        <f t="shared" si="53"/>
        <v>2.2927689594356204E-2</v>
      </c>
      <c r="AN60" s="90">
        <f t="shared" si="33"/>
        <v>0.96057347670250903</v>
      </c>
      <c r="AO60" s="4">
        <f t="shared" si="45"/>
        <v>-174</v>
      </c>
      <c r="AP60" s="4">
        <f t="shared" si="28"/>
        <v>-45</v>
      </c>
      <c r="AQ60" s="4">
        <f t="shared" si="46"/>
        <v>-58</v>
      </c>
      <c r="AR60" s="202"/>
      <c r="AS60" s="201"/>
      <c r="AT60" s="203"/>
      <c r="AU60" s="211"/>
    </row>
    <row r="61" spans="1:85" x14ac:dyDescent="0.25">
      <c r="A61" s="63">
        <v>58</v>
      </c>
      <c r="B61">
        <v>32</v>
      </c>
      <c r="C61" s="66">
        <v>43945</v>
      </c>
      <c r="D61" s="128">
        <f t="shared" si="47"/>
        <v>21159</v>
      </c>
      <c r="E61" s="134">
        <f t="shared" si="48"/>
        <v>36535</v>
      </c>
      <c r="F61" s="105">
        <v>806</v>
      </c>
      <c r="G61" s="137">
        <v>0</v>
      </c>
      <c r="H61" s="137">
        <v>661</v>
      </c>
      <c r="I61" s="131">
        <f t="shared" si="2"/>
        <v>661</v>
      </c>
      <c r="J61" s="131">
        <f t="shared" si="54"/>
        <v>37297</v>
      </c>
      <c r="K61" s="145">
        <f t="shared" si="40"/>
        <v>6086</v>
      </c>
      <c r="L61" s="148">
        <f t="shared" si="43"/>
        <v>763.14285714285711</v>
      </c>
      <c r="M61" s="86">
        <f t="shared" si="3"/>
        <v>1.0180423627033519</v>
      </c>
      <c r="N61" s="89">
        <f t="shared" si="50"/>
        <v>1.8042362703351911E-2</v>
      </c>
      <c r="O61" s="89">
        <f t="shared" si="55"/>
        <v>2.1273885245622549E-2</v>
      </c>
      <c r="P61" s="86">
        <f t="shared" si="21"/>
        <v>0.89676011415141843</v>
      </c>
      <c r="Q61" s="128">
        <f t="shared" si="6"/>
        <v>10158</v>
      </c>
      <c r="R61" s="134">
        <f t="shared" si="56"/>
        <v>10281</v>
      </c>
      <c r="S61" s="105">
        <v>123</v>
      </c>
      <c r="T61" s="137">
        <v>0</v>
      </c>
      <c r="U61" s="137">
        <v>44</v>
      </c>
      <c r="V61" s="131">
        <f t="shared" si="57"/>
        <v>44</v>
      </c>
      <c r="W61" s="131">
        <f t="shared" si="58"/>
        <v>10504</v>
      </c>
      <c r="X61" s="145">
        <f t="shared" si="41"/>
        <v>816</v>
      </c>
      <c r="Y61" s="147">
        <f t="shared" si="44"/>
        <v>68.571428571428569</v>
      </c>
      <c r="Z61" s="65">
        <f t="shared" si="39"/>
        <v>1.004206500956023</v>
      </c>
      <c r="AA61" s="89">
        <f t="shared" si="51"/>
        <v>4.2065009560230404E-3</v>
      </c>
      <c r="AB61" s="126">
        <f t="shared" si="27"/>
        <v>0.86021505376344087</v>
      </c>
      <c r="AC61" s="127">
        <f t="shared" si="11"/>
        <v>4177</v>
      </c>
      <c r="AD61" s="105">
        <f t="shared" si="52"/>
        <v>4289</v>
      </c>
      <c r="AE61" s="122">
        <v>112</v>
      </c>
      <c r="AF61" s="137">
        <v>0</v>
      </c>
      <c r="AG61" s="137">
        <v>92</v>
      </c>
      <c r="AH61" s="150">
        <f t="shared" si="59"/>
        <v>92</v>
      </c>
      <c r="AI61" s="150">
        <f t="shared" si="60"/>
        <v>4732</v>
      </c>
      <c r="AJ61" s="145">
        <f t="shared" si="42"/>
        <v>830</v>
      </c>
      <c r="AK61" s="147">
        <f t="shared" si="20"/>
        <v>109.57142857142857</v>
      </c>
      <c r="AL61" s="86">
        <f t="shared" si="31"/>
        <v>1.0198275862068966</v>
      </c>
      <c r="AM61" s="89">
        <f t="shared" si="53"/>
        <v>1.9827586206896619E-2</v>
      </c>
      <c r="AN61" s="90">
        <f t="shared" si="33"/>
        <v>0.95398009950248752</v>
      </c>
      <c r="AO61" s="4">
        <f t="shared" si="45"/>
        <v>-429</v>
      </c>
      <c r="AP61" s="4">
        <f t="shared" si="28"/>
        <v>-33</v>
      </c>
      <c r="AQ61" s="4">
        <f t="shared" si="46"/>
        <v>-32</v>
      </c>
      <c r="AR61" s="202"/>
      <c r="AS61" s="201"/>
      <c r="AT61" s="203"/>
      <c r="AU61" s="211"/>
    </row>
    <row r="62" spans="1:85" x14ac:dyDescent="0.25">
      <c r="A62" s="63">
        <v>59</v>
      </c>
      <c r="B62">
        <v>33</v>
      </c>
      <c r="C62" s="66">
        <v>43946</v>
      </c>
      <c r="D62" s="128">
        <f t="shared" si="47"/>
        <v>21745</v>
      </c>
      <c r="E62" s="134">
        <f t="shared" si="48"/>
        <v>37190</v>
      </c>
      <c r="F62" s="105">
        <v>655</v>
      </c>
      <c r="G62" s="137">
        <v>0</v>
      </c>
      <c r="H62" s="137">
        <v>574</v>
      </c>
      <c r="I62" s="131">
        <f t="shared" si="2"/>
        <v>574</v>
      </c>
      <c r="J62" s="131">
        <f t="shared" si="54"/>
        <v>37871</v>
      </c>
      <c r="K62" s="145">
        <f t="shared" si="40"/>
        <v>5601</v>
      </c>
      <c r="L62" s="148">
        <f t="shared" si="43"/>
        <v>703.14285714285711</v>
      </c>
      <c r="M62" s="86">
        <f t="shared" si="3"/>
        <v>1.0153899777461994</v>
      </c>
      <c r="N62" s="89">
        <f t="shared" si="50"/>
        <v>1.5389977746199435E-2</v>
      </c>
      <c r="O62" s="89">
        <f t="shared" si="55"/>
        <v>2.0866833731833713E-2</v>
      </c>
      <c r="P62" s="86">
        <f t="shared" si="21"/>
        <v>0.92137776113815051</v>
      </c>
      <c r="Q62" s="128">
        <f t="shared" si="6"/>
        <v>10281</v>
      </c>
      <c r="R62" s="134">
        <f t="shared" si="56"/>
        <v>10381</v>
      </c>
      <c r="S62" s="105">
        <v>100</v>
      </c>
      <c r="T62" s="137">
        <v>0</v>
      </c>
      <c r="U62" s="137">
        <v>44</v>
      </c>
      <c r="V62" s="131">
        <f t="shared" si="57"/>
        <v>44</v>
      </c>
      <c r="W62" s="131">
        <f t="shared" si="58"/>
        <v>10548</v>
      </c>
      <c r="X62" s="145">
        <f t="shared" si="41"/>
        <v>787</v>
      </c>
      <c r="Y62" s="147">
        <f t="shared" si="44"/>
        <v>64.857142857142861</v>
      </c>
      <c r="Z62" s="65">
        <f t="shared" si="39"/>
        <v>1.0041888804265042</v>
      </c>
      <c r="AA62" s="89">
        <f t="shared" si="51"/>
        <v>4.1888804265042268E-3</v>
      </c>
      <c r="AB62" s="126">
        <f t="shared" si="27"/>
        <v>0.94583333333333341</v>
      </c>
      <c r="AC62" s="127">
        <f t="shared" si="11"/>
        <v>4289</v>
      </c>
      <c r="AD62" s="105">
        <f t="shared" si="52"/>
        <v>4409</v>
      </c>
      <c r="AE62" s="122">
        <v>120</v>
      </c>
      <c r="AF62" s="137">
        <v>0</v>
      </c>
      <c r="AG62" s="137">
        <v>81</v>
      </c>
      <c r="AH62" s="150">
        <f t="shared" si="59"/>
        <v>81</v>
      </c>
      <c r="AI62" s="150">
        <f t="shared" si="60"/>
        <v>4813</v>
      </c>
      <c r="AJ62" s="145">
        <f t="shared" si="42"/>
        <v>808</v>
      </c>
      <c r="AK62" s="147">
        <f t="shared" si="20"/>
        <v>104.28571428571429</v>
      </c>
      <c r="AL62" s="86">
        <f t="shared" si="31"/>
        <v>1.0171174978867286</v>
      </c>
      <c r="AM62" s="89">
        <f t="shared" si="53"/>
        <v>1.7117497886728561E-2</v>
      </c>
      <c r="AN62" s="90">
        <f t="shared" si="33"/>
        <v>0.95176010430247726</v>
      </c>
      <c r="AO62" s="4">
        <f t="shared" si="45"/>
        <v>-485</v>
      </c>
      <c r="AP62" s="4">
        <f t="shared" si="28"/>
        <v>-29</v>
      </c>
      <c r="AQ62" s="4">
        <f t="shared" si="46"/>
        <v>-22</v>
      </c>
      <c r="AR62" s="202"/>
      <c r="AS62" s="201"/>
      <c r="AT62" s="203"/>
      <c r="AU62" s="211"/>
    </row>
    <row r="63" spans="1:85" x14ac:dyDescent="0.25">
      <c r="A63" s="63">
        <v>60</v>
      </c>
      <c r="B63">
        <v>34</v>
      </c>
      <c r="C63" s="66">
        <v>43947</v>
      </c>
      <c r="D63" s="128">
        <f t="shared" si="47"/>
        <v>22259</v>
      </c>
      <c r="E63" s="134">
        <f t="shared" si="48"/>
        <v>37845</v>
      </c>
      <c r="F63" s="105">
        <v>655</v>
      </c>
      <c r="G63" s="137">
        <v>0</v>
      </c>
      <c r="H63" s="137">
        <v>379</v>
      </c>
      <c r="I63" s="131">
        <f t="shared" si="2"/>
        <v>379</v>
      </c>
      <c r="J63" s="131">
        <f t="shared" si="54"/>
        <v>38250</v>
      </c>
      <c r="K63" s="145">
        <f t="shared" si="40"/>
        <v>5190</v>
      </c>
      <c r="L63" s="148">
        <f t="shared" si="43"/>
        <v>668.28571428571433</v>
      </c>
      <c r="M63" s="86">
        <f t="shared" si="3"/>
        <v>1.0100076575743973</v>
      </c>
      <c r="N63" s="89">
        <f t="shared" si="50"/>
        <v>1.0007657574397255E-2</v>
      </c>
      <c r="O63" s="89">
        <f t="shared" si="55"/>
        <v>1.8699380851128079E-2</v>
      </c>
      <c r="P63" s="86">
        <f t="shared" si="21"/>
        <v>0.95042665583096309</v>
      </c>
      <c r="Q63" s="128">
        <f t="shared" ref="Q63:Q94" si="61">R63-S63</f>
        <v>10381</v>
      </c>
      <c r="R63" s="134">
        <f t="shared" si="56"/>
        <v>10456</v>
      </c>
      <c r="S63" s="105">
        <v>75</v>
      </c>
      <c r="T63" s="137">
        <v>0</v>
      </c>
      <c r="U63" s="137">
        <v>31</v>
      </c>
      <c r="V63" s="131">
        <f t="shared" si="57"/>
        <v>31</v>
      </c>
      <c r="W63" s="131">
        <f t="shared" si="58"/>
        <v>10579</v>
      </c>
      <c r="X63" s="145">
        <f t="shared" si="41"/>
        <v>752</v>
      </c>
      <c r="Y63" s="147">
        <f t="shared" si="44"/>
        <v>60.714285714285715</v>
      </c>
      <c r="Z63" s="65">
        <f t="shared" si="39"/>
        <v>1.0029389457717102</v>
      </c>
      <c r="AA63" s="89">
        <f t="shared" si="51"/>
        <v>2.9389457717101664E-3</v>
      </c>
      <c r="AB63" s="126">
        <f t="shared" si="27"/>
        <v>0.93612334801762109</v>
      </c>
      <c r="AC63" s="127">
        <f t="shared" ref="AC63:AC94" si="62">AD63-AE63</f>
        <v>4409</v>
      </c>
      <c r="AD63" s="105">
        <f t="shared" si="52"/>
        <v>4475</v>
      </c>
      <c r="AE63" s="122">
        <v>66</v>
      </c>
      <c r="AF63" s="137">
        <v>0</v>
      </c>
      <c r="AG63" s="137">
        <v>78</v>
      </c>
      <c r="AH63" s="150">
        <f t="shared" si="59"/>
        <v>78</v>
      </c>
      <c r="AI63" s="150">
        <f t="shared" si="60"/>
        <v>4891</v>
      </c>
      <c r="AJ63" s="145">
        <f t="shared" si="42"/>
        <v>791</v>
      </c>
      <c r="AK63" s="147">
        <f t="shared" si="20"/>
        <v>99.285714285714292</v>
      </c>
      <c r="AL63" s="86">
        <f t="shared" si="31"/>
        <v>1.0162061084562644</v>
      </c>
      <c r="AM63" s="89">
        <f t="shared" si="53"/>
        <v>1.6206108456264356E-2</v>
      </c>
      <c r="AN63" s="90">
        <f t="shared" si="33"/>
        <v>0.95205479452054798</v>
      </c>
      <c r="AO63" s="4">
        <f t="shared" si="45"/>
        <v>-411</v>
      </c>
      <c r="AP63" s="4">
        <f t="shared" si="28"/>
        <v>-35</v>
      </c>
      <c r="AQ63" s="4">
        <f t="shared" si="46"/>
        <v>-17</v>
      </c>
      <c r="AR63" s="202"/>
      <c r="AS63" s="201"/>
      <c r="AT63" s="203"/>
      <c r="AU63" s="211"/>
    </row>
    <row r="64" spans="1:85" x14ac:dyDescent="0.25">
      <c r="A64" s="63">
        <v>61</v>
      </c>
      <c r="B64">
        <v>35</v>
      </c>
      <c r="C64" s="66">
        <v>43948</v>
      </c>
      <c r="D64" s="128">
        <f t="shared" si="47"/>
        <v>22806</v>
      </c>
      <c r="E64" s="134">
        <f t="shared" si="48"/>
        <v>38245</v>
      </c>
      <c r="F64" s="105">
        <v>400</v>
      </c>
      <c r="G64" s="137">
        <v>0</v>
      </c>
      <c r="H64" s="137">
        <v>175</v>
      </c>
      <c r="I64" s="131">
        <f t="shared" si="2"/>
        <v>175</v>
      </c>
      <c r="J64" s="131">
        <f t="shared" si="54"/>
        <v>38425</v>
      </c>
      <c r="K64" s="145">
        <f t="shared" si="40"/>
        <v>4840</v>
      </c>
      <c r="L64" s="148">
        <f t="shared" si="43"/>
        <v>609.71428571428567</v>
      </c>
      <c r="M64" s="86">
        <f t="shared" si="3"/>
        <v>1.0045751633986928</v>
      </c>
      <c r="N64" s="89">
        <f t="shared" si="50"/>
        <v>4.5751633986927942E-3</v>
      </c>
      <c r="O64" s="89">
        <f t="shared" si="55"/>
        <v>1.4044996570242585E-2</v>
      </c>
      <c r="P64" s="86">
        <f t="shared" si="21"/>
        <v>0.9123557075673363</v>
      </c>
      <c r="Q64" s="128">
        <f t="shared" si="61"/>
        <v>10456</v>
      </c>
      <c r="R64" s="134">
        <f t="shared" si="56"/>
        <v>10521</v>
      </c>
      <c r="S64" s="105">
        <v>65</v>
      </c>
      <c r="T64" s="137">
        <v>0</v>
      </c>
      <c r="U64" s="137">
        <v>39</v>
      </c>
      <c r="V64" s="131">
        <f t="shared" si="57"/>
        <v>39</v>
      </c>
      <c r="W64" s="131">
        <f t="shared" si="58"/>
        <v>10618</v>
      </c>
      <c r="X64" s="145">
        <f t="shared" si="41"/>
        <v>742</v>
      </c>
      <c r="Y64" s="147">
        <f t="shared" si="44"/>
        <v>53.428571428571431</v>
      </c>
      <c r="Z64" s="65">
        <f t="shared" si="39"/>
        <v>1.0036865488231401</v>
      </c>
      <c r="AA64" s="89">
        <f t="shared" si="51"/>
        <v>3.6865488231401233E-3</v>
      </c>
      <c r="AB64" s="126">
        <f t="shared" si="27"/>
        <v>0.88</v>
      </c>
      <c r="AC64" s="127">
        <f t="shared" si="62"/>
        <v>4475</v>
      </c>
      <c r="AD64" s="105">
        <f t="shared" si="52"/>
        <v>4518</v>
      </c>
      <c r="AE64" s="122">
        <v>43</v>
      </c>
      <c r="AF64" s="137">
        <v>0</v>
      </c>
      <c r="AG64" s="137">
        <v>75</v>
      </c>
      <c r="AH64" s="150">
        <f t="shared" si="59"/>
        <v>75</v>
      </c>
      <c r="AI64" s="150">
        <f t="shared" si="60"/>
        <v>4966</v>
      </c>
      <c r="AJ64" s="145">
        <f t="shared" si="42"/>
        <v>767</v>
      </c>
      <c r="AK64" s="147">
        <f t="shared" si="20"/>
        <v>96.428571428571431</v>
      </c>
      <c r="AL64" s="86">
        <f t="shared" si="31"/>
        <v>1.0153342874667757</v>
      </c>
      <c r="AM64" s="89">
        <f t="shared" si="53"/>
        <v>1.5334287466775676E-2</v>
      </c>
      <c r="AN64" s="90">
        <f t="shared" si="33"/>
        <v>0.97122302158273377</v>
      </c>
      <c r="AO64" s="4">
        <f t="shared" si="45"/>
        <v>-350</v>
      </c>
      <c r="AP64" s="4">
        <f t="shared" si="28"/>
        <v>-10</v>
      </c>
      <c r="AQ64" s="4">
        <f t="shared" si="46"/>
        <v>-24</v>
      </c>
      <c r="AR64" s="202"/>
      <c r="AS64" s="201"/>
      <c r="AT64" s="203"/>
      <c r="AU64" s="211"/>
    </row>
    <row r="65" spans="1:56" x14ac:dyDescent="0.25">
      <c r="A65" s="63">
        <v>62</v>
      </c>
      <c r="B65">
        <v>36</v>
      </c>
      <c r="C65" s="66">
        <v>43949</v>
      </c>
      <c r="D65" s="128">
        <f t="shared" si="47"/>
        <v>23070</v>
      </c>
      <c r="E65" s="134">
        <f t="shared" si="48"/>
        <v>38416</v>
      </c>
      <c r="F65" s="105">
        <v>171</v>
      </c>
      <c r="G65" s="137">
        <v>0</v>
      </c>
      <c r="H65" s="137">
        <v>393</v>
      </c>
      <c r="I65" s="131">
        <f t="shared" si="2"/>
        <v>393</v>
      </c>
      <c r="J65" s="131">
        <f t="shared" si="54"/>
        <v>38818</v>
      </c>
      <c r="K65" s="145">
        <f t="shared" si="40"/>
        <v>4282</v>
      </c>
      <c r="L65" s="148">
        <f t="shared" si="43"/>
        <v>564.14285714285711</v>
      </c>
      <c r="M65" s="86">
        <f t="shared" si="3"/>
        <v>1.010227716330514</v>
      </c>
      <c r="N65" s="89">
        <f t="shared" si="50"/>
        <v>1.0227716330514003E-2</v>
      </c>
      <c r="O65" s="89">
        <f t="shared" si="55"/>
        <v>1.164857555063108E-2</v>
      </c>
      <c r="P65" s="86">
        <f t="shared" si="21"/>
        <v>0.92525773195876293</v>
      </c>
      <c r="Q65" s="128">
        <f t="shared" si="61"/>
        <v>10521</v>
      </c>
      <c r="R65" s="134">
        <f t="shared" si="56"/>
        <v>10609</v>
      </c>
      <c r="S65" s="105">
        <v>88</v>
      </c>
      <c r="T65" s="137">
        <v>0</v>
      </c>
      <c r="U65" s="137">
        <v>59</v>
      </c>
      <c r="V65" s="131">
        <f t="shared" si="57"/>
        <v>59</v>
      </c>
      <c r="W65" s="131">
        <f t="shared" si="58"/>
        <v>10677</v>
      </c>
      <c r="X65" s="145">
        <f t="shared" si="41"/>
        <v>712</v>
      </c>
      <c r="Y65" s="147">
        <f t="shared" si="44"/>
        <v>51.714285714285715</v>
      </c>
      <c r="Z65" s="65">
        <f t="shared" si="39"/>
        <v>1.0055566019966096</v>
      </c>
      <c r="AA65" s="89">
        <f t="shared" si="51"/>
        <v>5.556601996609567E-3</v>
      </c>
      <c r="AB65" s="126">
        <f t="shared" si="27"/>
        <v>0.96791443850267378</v>
      </c>
      <c r="AC65" s="127">
        <f t="shared" si="62"/>
        <v>4518</v>
      </c>
      <c r="AD65" s="105">
        <f t="shared" si="52"/>
        <v>4566</v>
      </c>
      <c r="AE65" s="122">
        <v>48</v>
      </c>
      <c r="AF65" s="137">
        <v>0</v>
      </c>
      <c r="AG65" s="137">
        <v>70</v>
      </c>
      <c r="AH65" s="150">
        <f t="shared" si="59"/>
        <v>70</v>
      </c>
      <c r="AI65" s="150">
        <f t="shared" si="60"/>
        <v>5036</v>
      </c>
      <c r="AJ65" s="145">
        <f t="shared" si="42"/>
        <v>650</v>
      </c>
      <c r="AK65" s="147">
        <f t="shared" si="20"/>
        <v>88.142857142857139</v>
      </c>
      <c r="AL65" s="86">
        <f t="shared" si="31"/>
        <v>1.014095851792187</v>
      </c>
      <c r="AM65" s="89">
        <f t="shared" si="53"/>
        <v>1.4095851792186975E-2</v>
      </c>
      <c r="AN65" s="90">
        <f t="shared" si="33"/>
        <v>0.91407407407407404</v>
      </c>
      <c r="AO65" s="4">
        <f t="shared" si="45"/>
        <v>-558</v>
      </c>
      <c r="AP65" s="4">
        <f t="shared" si="28"/>
        <v>-30</v>
      </c>
      <c r="AQ65" s="4">
        <f t="shared" si="46"/>
        <v>-117</v>
      </c>
      <c r="AR65" s="202"/>
      <c r="AS65" s="201"/>
      <c r="AT65" s="203"/>
      <c r="AU65" s="211"/>
    </row>
    <row r="66" spans="1:56" x14ac:dyDescent="0.25">
      <c r="A66" s="63">
        <v>63</v>
      </c>
      <c r="B66">
        <v>37</v>
      </c>
      <c r="C66" s="66">
        <v>43950</v>
      </c>
      <c r="D66" s="128">
        <f t="shared" si="47"/>
        <v>23020</v>
      </c>
      <c r="E66" s="134">
        <f t="shared" si="48"/>
        <v>38802</v>
      </c>
      <c r="F66" s="105">
        <v>386</v>
      </c>
      <c r="G66" s="137">
        <v>0</v>
      </c>
      <c r="H66" s="137">
        <v>458</v>
      </c>
      <c r="I66" s="131">
        <f t="shared" si="2"/>
        <v>458</v>
      </c>
      <c r="J66" s="131">
        <f t="shared" si="54"/>
        <v>39276</v>
      </c>
      <c r="K66" s="145">
        <f t="shared" si="40"/>
        <v>3960</v>
      </c>
      <c r="L66" s="148">
        <f t="shared" si="43"/>
        <v>490.85714285714283</v>
      </c>
      <c r="M66" s="86">
        <f t="shared" si="3"/>
        <v>1.0117986501107734</v>
      </c>
      <c r="N66" s="89">
        <f t="shared" si="50"/>
        <v>1.1798650110773412E-2</v>
      </c>
      <c r="O66" s="89">
        <f t="shared" si="55"/>
        <v>1.039983303211538E-2</v>
      </c>
      <c r="P66" s="86">
        <f t="shared" si="21"/>
        <v>0.87009369460622943</v>
      </c>
      <c r="Q66" s="128">
        <f t="shared" si="61"/>
        <v>10609</v>
      </c>
      <c r="R66" s="134">
        <f t="shared" si="56"/>
        <v>10685</v>
      </c>
      <c r="S66" s="105">
        <v>76</v>
      </c>
      <c r="T66" s="137">
        <v>0</v>
      </c>
      <c r="U66" s="137">
        <v>41</v>
      </c>
      <c r="V66" s="131">
        <f t="shared" si="57"/>
        <v>41</v>
      </c>
      <c r="W66" s="131">
        <f t="shared" si="58"/>
        <v>10718</v>
      </c>
      <c r="X66" s="145">
        <f t="shared" si="41"/>
        <v>664</v>
      </c>
      <c r="Y66" s="147">
        <f t="shared" si="44"/>
        <v>47.714285714285715</v>
      </c>
      <c r="Z66" s="65">
        <f t="shared" si="39"/>
        <v>1.0038400299709656</v>
      </c>
      <c r="AA66" s="89">
        <f t="shared" si="51"/>
        <v>3.8400299709655528E-3</v>
      </c>
      <c r="AB66" s="126">
        <f t="shared" si="27"/>
        <v>0.92265193370165743</v>
      </c>
      <c r="AC66" s="127">
        <f t="shared" si="62"/>
        <v>4566</v>
      </c>
      <c r="AD66" s="105">
        <f t="shared" si="52"/>
        <v>4711</v>
      </c>
      <c r="AE66" s="122">
        <v>145</v>
      </c>
      <c r="AF66" s="137">
        <v>0</v>
      </c>
      <c r="AG66" s="137">
        <v>58</v>
      </c>
      <c r="AH66" s="150">
        <f t="shared" si="59"/>
        <v>58</v>
      </c>
      <c r="AI66" s="150">
        <f t="shared" si="60"/>
        <v>5094</v>
      </c>
      <c r="AJ66" s="145">
        <f t="shared" si="42"/>
        <v>657</v>
      </c>
      <c r="AK66" s="147">
        <f t="shared" si="20"/>
        <v>79.714285714285708</v>
      </c>
      <c r="AL66" s="86">
        <f t="shared" si="31"/>
        <v>1.0115170770452739</v>
      </c>
      <c r="AM66" s="89">
        <f t="shared" si="53"/>
        <v>1.1517077045273938E-2</v>
      </c>
      <c r="AN66" s="90">
        <f t="shared" si="33"/>
        <v>0.90437601296596437</v>
      </c>
      <c r="AO66" s="4">
        <f t="shared" si="45"/>
        <v>-322</v>
      </c>
      <c r="AP66" s="4">
        <f t="shared" si="28"/>
        <v>-48</v>
      </c>
      <c r="AQ66" s="4">
        <f t="shared" si="46"/>
        <v>7</v>
      </c>
      <c r="AR66" s="202"/>
      <c r="AS66" s="201"/>
      <c r="AT66" s="203"/>
      <c r="AU66" s="211"/>
      <c r="BB66" s="107"/>
      <c r="BD66" s="107"/>
    </row>
    <row r="67" spans="1:56" x14ac:dyDescent="0.25">
      <c r="A67" s="63">
        <v>64</v>
      </c>
      <c r="B67">
        <v>38</v>
      </c>
      <c r="C67" s="66">
        <v>43951</v>
      </c>
      <c r="D67" s="128">
        <f t="shared" si="47"/>
        <v>23238</v>
      </c>
      <c r="E67" s="134">
        <f t="shared" si="48"/>
        <v>39316</v>
      </c>
      <c r="F67" s="105">
        <v>514</v>
      </c>
      <c r="G67" s="137">
        <v>0</v>
      </c>
      <c r="H67" s="137">
        <v>506</v>
      </c>
      <c r="I67" s="131">
        <f t="shared" si="2"/>
        <v>506</v>
      </c>
      <c r="J67" s="131">
        <f t="shared" si="54"/>
        <v>39782</v>
      </c>
      <c r="K67" s="145">
        <f t="shared" si="40"/>
        <v>3587</v>
      </c>
      <c r="L67" s="148">
        <f t="shared" si="43"/>
        <v>449.42857142857144</v>
      </c>
      <c r="M67" s="86">
        <f t="shared" si="3"/>
        <v>1.0128831856604543</v>
      </c>
      <c r="N67" s="89">
        <f t="shared" si="50"/>
        <v>1.2883185660454322E-2</v>
      </c>
      <c r="O67" s="89">
        <f t="shared" si="55"/>
        <v>9.8984746149663565E-3</v>
      </c>
      <c r="P67" s="86">
        <f t="shared" si="21"/>
        <v>0.91559953434225849</v>
      </c>
      <c r="Q67" s="128">
        <f t="shared" si="61"/>
        <v>10685</v>
      </c>
      <c r="R67" s="134">
        <f t="shared" si="56"/>
        <v>10769</v>
      </c>
      <c r="S67" s="105">
        <v>84</v>
      </c>
      <c r="T67" s="137">
        <v>0</v>
      </c>
      <c r="U67" s="137">
        <v>36</v>
      </c>
      <c r="V67" s="131">
        <f t="shared" si="57"/>
        <v>36</v>
      </c>
      <c r="W67" s="131">
        <f t="shared" si="58"/>
        <v>10754</v>
      </c>
      <c r="X67" s="145">
        <f t="shared" si="41"/>
        <v>611</v>
      </c>
      <c r="Y67" s="147">
        <f t="shared" si="44"/>
        <v>42</v>
      </c>
      <c r="Z67" s="65">
        <f t="shared" si="39"/>
        <v>1.0033588356036574</v>
      </c>
      <c r="AA67" s="89">
        <f t="shared" si="51"/>
        <v>3.3588356036573508E-3</v>
      </c>
      <c r="AB67" s="126">
        <f t="shared" si="27"/>
        <v>0.88023952095808378</v>
      </c>
      <c r="AC67" s="127">
        <f t="shared" si="62"/>
        <v>4711</v>
      </c>
      <c r="AD67" s="105">
        <f t="shared" si="52"/>
        <v>4795</v>
      </c>
      <c r="AE67" s="122">
        <v>84</v>
      </c>
      <c r="AF67" s="137">
        <v>0</v>
      </c>
      <c r="AG67" s="137">
        <v>66</v>
      </c>
      <c r="AH67" s="150">
        <f t="shared" si="59"/>
        <v>66</v>
      </c>
      <c r="AI67" s="150">
        <f t="shared" si="60"/>
        <v>5160</v>
      </c>
      <c r="AJ67" s="145">
        <f t="shared" si="42"/>
        <v>618</v>
      </c>
      <c r="AK67" s="147">
        <f t="shared" si="20"/>
        <v>74.285714285714292</v>
      </c>
      <c r="AL67" s="86">
        <f t="shared" si="31"/>
        <v>1.0129564193168434</v>
      </c>
      <c r="AM67" s="89">
        <f t="shared" si="53"/>
        <v>1.2956419316843437E-2</v>
      </c>
      <c r="AN67" s="90">
        <f t="shared" si="33"/>
        <v>0.93189964157706107</v>
      </c>
      <c r="AO67" s="4">
        <f t="shared" si="45"/>
        <v>-373</v>
      </c>
      <c r="AP67" s="4">
        <f t="shared" si="28"/>
        <v>-53</v>
      </c>
      <c r="AQ67" s="4">
        <f t="shared" si="46"/>
        <v>-39</v>
      </c>
      <c r="AR67" s="202"/>
      <c r="AS67" s="201"/>
      <c r="AT67" s="203"/>
      <c r="AU67" s="211"/>
    </row>
    <row r="68" spans="1:56" x14ac:dyDescent="0.25">
      <c r="A68" s="63">
        <v>65</v>
      </c>
      <c r="B68">
        <v>39</v>
      </c>
      <c r="C68" s="66">
        <v>43952</v>
      </c>
      <c r="D68" s="128">
        <f t="shared" si="47"/>
        <v>23569</v>
      </c>
      <c r="E68" s="134">
        <f t="shared" si="48"/>
        <v>39791</v>
      </c>
      <c r="F68" s="105">
        <v>475</v>
      </c>
      <c r="G68" s="137">
        <v>0</v>
      </c>
      <c r="H68" s="137">
        <v>491</v>
      </c>
      <c r="I68" s="131">
        <f t="shared" si="2"/>
        <v>491</v>
      </c>
      <c r="J68" s="131">
        <f t="shared" si="54"/>
        <v>40273</v>
      </c>
      <c r="K68" s="145">
        <f t="shared" si="40"/>
        <v>3256</v>
      </c>
      <c r="L68" s="148">
        <f t="shared" si="43"/>
        <v>425.14285714285717</v>
      </c>
      <c r="M68" s="86">
        <f t="shared" si="3"/>
        <v>1.0123422653461365</v>
      </c>
      <c r="N68" s="89">
        <f t="shared" si="50"/>
        <v>1.2342265346136472E-2</v>
      </c>
      <c r="O68" s="89">
        <f t="shared" si="55"/>
        <v>1.03653961693142E-2</v>
      </c>
      <c r="P68" s="86">
        <f t="shared" si="21"/>
        <v>0.94596312778130964</v>
      </c>
      <c r="Q68" s="128">
        <f t="shared" si="61"/>
        <v>10769</v>
      </c>
      <c r="R68" s="134">
        <f t="shared" si="56"/>
        <v>10854</v>
      </c>
      <c r="S68" s="105">
        <v>85</v>
      </c>
      <c r="T68" s="137">
        <v>0</v>
      </c>
      <c r="U68" s="137">
        <v>29</v>
      </c>
      <c r="V68" s="131">
        <f t="shared" si="57"/>
        <v>29</v>
      </c>
      <c r="W68" s="131">
        <f t="shared" si="58"/>
        <v>10783</v>
      </c>
      <c r="X68" s="145">
        <f t="shared" si="41"/>
        <v>573</v>
      </c>
      <c r="Y68" s="147">
        <f t="shared" si="44"/>
        <v>39.857142857142854</v>
      </c>
      <c r="Z68" s="65">
        <f t="shared" si="39"/>
        <v>1.0026966710061374</v>
      </c>
      <c r="AA68" s="89">
        <f t="shared" si="51"/>
        <v>2.6966710061373522E-3</v>
      </c>
      <c r="AB68" s="126">
        <f t="shared" si="27"/>
        <v>0.94897959183673464</v>
      </c>
      <c r="AC68" s="127">
        <f t="shared" si="62"/>
        <v>4795</v>
      </c>
      <c r="AD68" s="105">
        <f t="shared" si="52"/>
        <v>4893</v>
      </c>
      <c r="AE68" s="122">
        <v>98</v>
      </c>
      <c r="AF68" s="137">
        <v>0</v>
      </c>
      <c r="AG68" s="137">
        <v>53</v>
      </c>
      <c r="AH68" s="150">
        <f t="shared" si="59"/>
        <v>53</v>
      </c>
      <c r="AI68" s="150">
        <f t="shared" si="60"/>
        <v>5213</v>
      </c>
      <c r="AJ68" s="145">
        <f t="shared" si="42"/>
        <v>604</v>
      </c>
      <c r="AK68" s="147">
        <f t="shared" si="20"/>
        <v>68.714285714285708</v>
      </c>
      <c r="AL68" s="86">
        <f t="shared" si="31"/>
        <v>1.0102713178294573</v>
      </c>
      <c r="AM68" s="89">
        <f t="shared" si="53"/>
        <v>1.0271317829457338E-2</v>
      </c>
      <c r="AN68" s="90">
        <f t="shared" si="33"/>
        <v>0.92499999999999982</v>
      </c>
      <c r="AO68" s="4">
        <f t="shared" si="45"/>
        <v>-331</v>
      </c>
      <c r="AP68" s="4">
        <f t="shared" si="28"/>
        <v>-38</v>
      </c>
      <c r="AQ68" s="4">
        <f t="shared" si="46"/>
        <v>-14</v>
      </c>
      <c r="AR68" s="202"/>
      <c r="AS68" s="201"/>
      <c r="AT68" s="203"/>
      <c r="AU68" s="211"/>
    </row>
    <row r="69" spans="1:56" x14ac:dyDescent="0.25">
      <c r="A69" s="63">
        <v>66</v>
      </c>
      <c r="B69">
        <v>40</v>
      </c>
      <c r="C69" s="66">
        <v>43953</v>
      </c>
      <c r="D69" s="128">
        <f t="shared" si="47"/>
        <v>23853</v>
      </c>
      <c r="E69" s="134">
        <f t="shared" si="48"/>
        <v>40236</v>
      </c>
      <c r="F69" s="105">
        <v>445</v>
      </c>
      <c r="G69" s="137">
        <v>0</v>
      </c>
      <c r="H69" s="137">
        <v>311</v>
      </c>
      <c r="I69" s="131">
        <f t="shared" ref="I69:I76" si="63">G69+H69</f>
        <v>311</v>
      </c>
      <c r="J69" s="131">
        <f t="shared" si="54"/>
        <v>40584</v>
      </c>
      <c r="K69" s="145">
        <f t="shared" si="40"/>
        <v>3046</v>
      </c>
      <c r="L69" s="148">
        <f t="shared" si="43"/>
        <v>387.57142857142856</v>
      </c>
      <c r="M69" s="86">
        <f t="shared" ref="M69:M82" si="64">J69/J68</f>
        <v>1.0077222953343432</v>
      </c>
      <c r="N69" s="89">
        <f t="shared" si="50"/>
        <v>7.7222953343432099E-3</v>
      </c>
      <c r="O69" s="89">
        <f t="shared" si="55"/>
        <v>1.0994822556444284E-2</v>
      </c>
      <c r="P69" s="86">
        <f t="shared" ref="P69:P82" si="65">L69/L68</f>
        <v>0.91162634408602139</v>
      </c>
      <c r="Q69" s="128">
        <f t="shared" si="61"/>
        <v>10854</v>
      </c>
      <c r="R69" s="134">
        <f t="shared" si="56"/>
        <v>10951</v>
      </c>
      <c r="S69" s="105">
        <v>97</v>
      </c>
      <c r="T69" s="137">
        <v>0</v>
      </c>
      <c r="U69" s="137">
        <v>17</v>
      </c>
      <c r="V69" s="131">
        <f t="shared" si="57"/>
        <v>17</v>
      </c>
      <c r="W69" s="131">
        <f t="shared" si="58"/>
        <v>10800</v>
      </c>
      <c r="X69" s="145">
        <f t="shared" si="41"/>
        <v>570</v>
      </c>
      <c r="Y69" s="147">
        <f t="shared" si="44"/>
        <v>36</v>
      </c>
      <c r="Z69" s="65">
        <f t="shared" ref="Z69:Z82" si="66">W69/W68</f>
        <v>1.0015765556895113</v>
      </c>
      <c r="AA69" s="89">
        <f t="shared" si="51"/>
        <v>1.5765556895113164E-3</v>
      </c>
      <c r="AB69" s="126">
        <f t="shared" si="27"/>
        <v>0.90322580645161299</v>
      </c>
      <c r="AC69" s="127">
        <f t="shared" si="62"/>
        <v>4893</v>
      </c>
      <c r="AD69" s="105">
        <f t="shared" si="52"/>
        <v>4987</v>
      </c>
      <c r="AE69" s="122">
        <v>94</v>
      </c>
      <c r="AF69" s="137">
        <v>0</v>
      </c>
      <c r="AG69" s="137">
        <v>55</v>
      </c>
      <c r="AH69" s="150">
        <f t="shared" si="59"/>
        <v>55</v>
      </c>
      <c r="AI69" s="150">
        <f t="shared" si="60"/>
        <v>5268</v>
      </c>
      <c r="AJ69" s="145">
        <f t="shared" si="42"/>
        <v>578</v>
      </c>
      <c r="AK69" s="147">
        <f t="shared" si="20"/>
        <v>65</v>
      </c>
      <c r="AL69" s="86">
        <f t="shared" si="31"/>
        <v>1.0105505467101477</v>
      </c>
      <c r="AM69" s="89">
        <f t="shared" si="53"/>
        <v>1.0550546710147657E-2</v>
      </c>
      <c r="AN69" s="90">
        <f t="shared" si="33"/>
        <v>0.94594594594594605</v>
      </c>
      <c r="AO69" s="4">
        <f t="shared" si="45"/>
        <v>-210</v>
      </c>
      <c r="AP69" s="4">
        <f t="shared" si="28"/>
        <v>-3</v>
      </c>
      <c r="AQ69" s="4">
        <f t="shared" si="46"/>
        <v>-26</v>
      </c>
      <c r="AR69" s="202"/>
      <c r="AS69" s="201"/>
      <c r="AT69" s="203"/>
      <c r="AU69" s="211"/>
    </row>
    <row r="70" spans="1:56" x14ac:dyDescent="0.25">
      <c r="A70" s="63">
        <v>67</v>
      </c>
      <c r="B70">
        <v>41</v>
      </c>
      <c r="C70" s="66">
        <v>43954</v>
      </c>
      <c r="D70" s="128">
        <f t="shared" si="47"/>
        <v>24185</v>
      </c>
      <c r="E70" s="134">
        <f t="shared" si="48"/>
        <v>40591</v>
      </c>
      <c r="F70" s="105">
        <v>355</v>
      </c>
      <c r="G70" s="137">
        <v>0</v>
      </c>
      <c r="H70" s="137">
        <v>175</v>
      </c>
      <c r="I70" s="131">
        <f t="shared" si="63"/>
        <v>175</v>
      </c>
      <c r="J70" s="131">
        <f t="shared" si="54"/>
        <v>40759</v>
      </c>
      <c r="K70" s="145">
        <f t="shared" si="40"/>
        <v>2746</v>
      </c>
      <c r="L70" s="148">
        <f t="shared" si="43"/>
        <v>358.42857142857144</v>
      </c>
      <c r="M70" s="86">
        <f t="shared" si="64"/>
        <v>1.0043120441553322</v>
      </c>
      <c r="N70" s="89">
        <f t="shared" si="50"/>
        <v>4.3120441553321509E-3</v>
      </c>
      <c r="O70" s="89">
        <f t="shared" si="55"/>
        <v>9.8116881214079139E-3</v>
      </c>
      <c r="P70" s="86">
        <f t="shared" si="65"/>
        <v>0.92480648728345016</v>
      </c>
      <c r="Q70" s="128">
        <f t="shared" si="61"/>
        <v>10951</v>
      </c>
      <c r="R70" s="134">
        <f t="shared" si="56"/>
        <v>10995</v>
      </c>
      <c r="S70" s="105">
        <v>44</v>
      </c>
      <c r="T70" s="137">
        <v>0</v>
      </c>
      <c r="U70" s="137">
        <v>32</v>
      </c>
      <c r="V70" s="131">
        <f t="shared" si="57"/>
        <v>32</v>
      </c>
      <c r="W70" s="131">
        <f t="shared" si="58"/>
        <v>10832</v>
      </c>
      <c r="X70" s="145">
        <f t="shared" si="41"/>
        <v>539</v>
      </c>
      <c r="Y70" s="147">
        <f t="shared" si="44"/>
        <v>36.142857142857146</v>
      </c>
      <c r="Z70" s="65">
        <f t="shared" si="66"/>
        <v>1.0029629629629631</v>
      </c>
      <c r="AA70" s="89">
        <f t="shared" si="51"/>
        <v>2.9629629629630561E-3</v>
      </c>
      <c r="AB70" s="126">
        <f t="shared" si="27"/>
        <v>1.003968253968254</v>
      </c>
      <c r="AC70" s="127">
        <f t="shared" si="62"/>
        <v>4987</v>
      </c>
      <c r="AD70" s="105">
        <f t="shared" si="52"/>
        <v>5056</v>
      </c>
      <c r="AE70" s="122">
        <v>69</v>
      </c>
      <c r="AF70" s="137">
        <v>0</v>
      </c>
      <c r="AG70" s="137">
        <v>45</v>
      </c>
      <c r="AH70" s="150">
        <f t="shared" si="59"/>
        <v>45</v>
      </c>
      <c r="AI70" s="150">
        <f t="shared" si="60"/>
        <v>5313</v>
      </c>
      <c r="AJ70" s="145">
        <f t="shared" si="42"/>
        <v>581</v>
      </c>
      <c r="AK70" s="147">
        <f t="shared" si="20"/>
        <v>60.285714285714285</v>
      </c>
      <c r="AL70" s="86">
        <f t="shared" si="31"/>
        <v>1.0085421412300684</v>
      </c>
      <c r="AM70" s="89">
        <f t="shared" si="53"/>
        <v>8.5421412300683564E-3</v>
      </c>
      <c r="AN70" s="90">
        <f t="shared" si="33"/>
        <v>0.92747252747252751</v>
      </c>
      <c r="AO70" s="4">
        <f t="shared" si="45"/>
        <v>-300</v>
      </c>
      <c r="AP70" s="4">
        <f t="shared" si="28"/>
        <v>-31</v>
      </c>
      <c r="AQ70" s="4">
        <f t="shared" si="46"/>
        <v>3</v>
      </c>
      <c r="AR70" s="202"/>
      <c r="AS70" s="201"/>
      <c r="AT70" s="203"/>
      <c r="AU70" s="211"/>
    </row>
    <row r="71" spans="1:56" x14ac:dyDescent="0.25">
      <c r="A71" s="63">
        <v>68</v>
      </c>
      <c r="B71">
        <v>42</v>
      </c>
      <c r="C71" s="66">
        <v>43955</v>
      </c>
      <c r="D71" s="128">
        <f t="shared" si="47"/>
        <v>24472</v>
      </c>
      <c r="E71" s="134">
        <f t="shared" si="48"/>
        <v>40790</v>
      </c>
      <c r="F71" s="105">
        <v>199</v>
      </c>
      <c r="G71" s="137">
        <v>0</v>
      </c>
      <c r="H71" s="137">
        <v>284</v>
      </c>
      <c r="I71" s="131">
        <f t="shared" si="63"/>
        <v>284</v>
      </c>
      <c r="J71" s="131">
        <f t="shared" si="54"/>
        <v>41043</v>
      </c>
      <c r="K71" s="145">
        <f t="shared" ref="K71:K83" si="67">SUM(F65:F71)</f>
        <v>2545</v>
      </c>
      <c r="L71" s="148">
        <f t="shared" si="43"/>
        <v>374</v>
      </c>
      <c r="M71" s="86">
        <f t="shared" si="64"/>
        <v>1.0069677862557962</v>
      </c>
      <c r="N71" s="89">
        <f t="shared" si="50"/>
        <v>6.9677862557961934E-3</v>
      </c>
      <c r="O71" s="89">
        <f t="shared" si="55"/>
        <v>8.8455153504124698E-3</v>
      </c>
      <c r="P71" s="86">
        <f t="shared" si="65"/>
        <v>1.0434436030290952</v>
      </c>
      <c r="Q71" s="128">
        <f t="shared" si="61"/>
        <v>10995</v>
      </c>
      <c r="R71" s="134">
        <f t="shared" si="56"/>
        <v>11037</v>
      </c>
      <c r="S71" s="105">
        <v>42</v>
      </c>
      <c r="T71" s="137">
        <v>0</v>
      </c>
      <c r="U71" s="137">
        <v>32</v>
      </c>
      <c r="V71" s="131">
        <f t="shared" si="57"/>
        <v>32</v>
      </c>
      <c r="W71" s="131">
        <f t="shared" si="58"/>
        <v>10864</v>
      </c>
      <c r="X71" s="145">
        <f t="shared" ref="X71:X82" si="68">SUM(S65:S71)</f>
        <v>516</v>
      </c>
      <c r="Y71" s="147">
        <f t="shared" si="44"/>
        <v>35.142857142857146</v>
      </c>
      <c r="Z71" s="65">
        <f t="shared" si="66"/>
        <v>1.0029542097488922</v>
      </c>
      <c r="AA71" s="89">
        <f t="shared" si="51"/>
        <v>2.9542097488921559E-3</v>
      </c>
      <c r="AB71" s="126">
        <f t="shared" si="27"/>
        <v>0.97233201581027673</v>
      </c>
      <c r="AC71" s="127">
        <f t="shared" si="62"/>
        <v>5056</v>
      </c>
      <c r="AD71" s="105">
        <f t="shared" si="52"/>
        <v>5082</v>
      </c>
      <c r="AE71" s="122">
        <v>26</v>
      </c>
      <c r="AF71" s="137">
        <v>0</v>
      </c>
      <c r="AG71" s="137">
        <v>57</v>
      </c>
      <c r="AH71" s="150">
        <f t="shared" si="59"/>
        <v>57</v>
      </c>
      <c r="AI71" s="150">
        <f t="shared" si="60"/>
        <v>5370</v>
      </c>
      <c r="AJ71" s="145">
        <f t="shared" ref="AJ71:AJ82" si="69">SUM(AE65:AE71)</f>
        <v>564</v>
      </c>
      <c r="AK71" s="147">
        <f t="shared" si="20"/>
        <v>57.714285714285715</v>
      </c>
      <c r="AL71" s="86">
        <f t="shared" si="31"/>
        <v>1.0107284020327498</v>
      </c>
      <c r="AM71" s="89">
        <f t="shared" si="53"/>
        <v>1.0728402032749829E-2</v>
      </c>
      <c r="AN71" s="90">
        <f t="shared" si="33"/>
        <v>0.95734597156398105</v>
      </c>
      <c r="AO71" s="4">
        <f t="shared" si="45"/>
        <v>-201</v>
      </c>
      <c r="AP71" s="4">
        <f t="shared" si="28"/>
        <v>-23</v>
      </c>
      <c r="AQ71" s="4">
        <f t="shared" si="46"/>
        <v>-17</v>
      </c>
      <c r="AR71" s="202"/>
      <c r="AS71" s="201"/>
      <c r="AT71" s="203"/>
      <c r="AU71" s="211"/>
    </row>
    <row r="72" spans="1:56" x14ac:dyDescent="0.25">
      <c r="A72" s="63">
        <v>69</v>
      </c>
      <c r="B72">
        <v>43</v>
      </c>
      <c r="C72" s="66">
        <v>43956</v>
      </c>
      <c r="D72" s="128">
        <f t="shared" si="47"/>
        <v>24496</v>
      </c>
      <c r="E72" s="134">
        <f t="shared" si="48"/>
        <v>41107</v>
      </c>
      <c r="F72" s="105">
        <v>317</v>
      </c>
      <c r="G72" s="137">
        <v>0</v>
      </c>
      <c r="H72" s="137">
        <v>250</v>
      </c>
      <c r="I72" s="131">
        <f t="shared" si="63"/>
        <v>250</v>
      </c>
      <c r="J72" s="131">
        <f t="shared" si="54"/>
        <v>41293</v>
      </c>
      <c r="K72" s="145">
        <f t="shared" si="67"/>
        <v>2691</v>
      </c>
      <c r="L72" s="148">
        <f t="shared" si="43"/>
        <v>353.57142857142856</v>
      </c>
      <c r="M72" s="86">
        <f t="shared" si="64"/>
        <v>1.006091172672563</v>
      </c>
      <c r="N72" s="89">
        <f t="shared" si="50"/>
        <v>6.0911726725629833E-3</v>
      </c>
      <c r="O72" s="89">
        <f t="shared" si="55"/>
        <v>7.4871127528342019E-3</v>
      </c>
      <c r="P72" s="86">
        <f t="shared" si="65"/>
        <v>0.94537815126050417</v>
      </c>
      <c r="Q72" s="128">
        <f t="shared" si="61"/>
        <v>11037</v>
      </c>
      <c r="R72" s="134">
        <f t="shared" si="56"/>
        <v>11126</v>
      </c>
      <c r="S72" s="105">
        <v>89</v>
      </c>
      <c r="T72" s="137">
        <v>0</v>
      </c>
      <c r="U72" s="137">
        <v>16</v>
      </c>
      <c r="V72" s="131">
        <f t="shared" si="57"/>
        <v>16</v>
      </c>
      <c r="W72" s="131">
        <f t="shared" si="58"/>
        <v>10880</v>
      </c>
      <c r="X72" s="145">
        <f t="shared" si="68"/>
        <v>517</v>
      </c>
      <c r="Y72" s="147">
        <f t="shared" si="44"/>
        <v>29</v>
      </c>
      <c r="Z72" s="65">
        <f t="shared" si="66"/>
        <v>1.0014727540500736</v>
      </c>
      <c r="AA72" s="89">
        <f t="shared" si="51"/>
        <v>1.4727540500736325E-3</v>
      </c>
      <c r="AB72" s="126">
        <f t="shared" si="27"/>
        <v>0.82520325203252021</v>
      </c>
      <c r="AC72" s="127">
        <f t="shared" si="62"/>
        <v>5082</v>
      </c>
      <c r="AD72" s="105">
        <f t="shared" si="52"/>
        <v>5168</v>
      </c>
      <c r="AE72" s="122">
        <v>86</v>
      </c>
      <c r="AF72" s="137">
        <v>0</v>
      </c>
      <c r="AG72" s="137">
        <v>35</v>
      </c>
      <c r="AH72" s="150">
        <f t="shared" si="59"/>
        <v>35</v>
      </c>
      <c r="AI72" s="150">
        <f t="shared" si="60"/>
        <v>5405</v>
      </c>
      <c r="AJ72" s="145">
        <f t="shared" si="69"/>
        <v>602</v>
      </c>
      <c r="AK72" s="147">
        <f t="shared" si="20"/>
        <v>52.714285714285715</v>
      </c>
      <c r="AL72" s="86">
        <f t="shared" si="31"/>
        <v>1.0065176908752327</v>
      </c>
      <c r="AM72" s="89">
        <f t="shared" si="53"/>
        <v>6.5176908752326845E-3</v>
      </c>
      <c r="AN72" s="90">
        <f t="shared" si="33"/>
        <v>0.9133663366336634</v>
      </c>
      <c r="AO72" s="4">
        <f t="shared" si="45"/>
        <v>146</v>
      </c>
      <c r="AP72" s="4">
        <f t="shared" si="28"/>
        <v>1</v>
      </c>
      <c r="AQ72" s="4">
        <f t="shared" si="46"/>
        <v>38</v>
      </c>
      <c r="AR72" s="202"/>
      <c r="AS72" s="201"/>
      <c r="AT72" s="203"/>
      <c r="AU72" s="211"/>
    </row>
    <row r="73" spans="1:56" x14ac:dyDescent="0.25">
      <c r="A73" s="63">
        <v>70</v>
      </c>
      <c r="B73">
        <v>44</v>
      </c>
      <c r="C73" s="66">
        <v>43957</v>
      </c>
      <c r="D73" s="128">
        <f t="shared" si="47"/>
        <v>24750</v>
      </c>
      <c r="E73" s="134">
        <f t="shared" si="48"/>
        <v>41339</v>
      </c>
      <c r="F73" s="105">
        <v>232</v>
      </c>
      <c r="G73" s="137">
        <v>0</v>
      </c>
      <c r="H73" s="137">
        <v>299</v>
      </c>
      <c r="I73" s="131">
        <f t="shared" si="63"/>
        <v>299</v>
      </c>
      <c r="J73" s="131">
        <f t="shared" si="54"/>
        <v>41592</v>
      </c>
      <c r="K73" s="145">
        <f t="shared" si="67"/>
        <v>2537</v>
      </c>
      <c r="L73" s="148">
        <f t="shared" si="43"/>
        <v>330.85714285714283</v>
      </c>
      <c r="M73" s="86">
        <f t="shared" si="64"/>
        <v>1.0072409367205095</v>
      </c>
      <c r="N73" s="89">
        <f t="shared" si="50"/>
        <v>7.2409367205095165E-3</v>
      </c>
      <c r="O73" s="89">
        <f t="shared" si="55"/>
        <v>6.4668470277088105E-3</v>
      </c>
      <c r="P73" s="86">
        <f t="shared" si="65"/>
        <v>0.93575757575757568</v>
      </c>
      <c r="Q73" s="128">
        <f t="shared" si="61"/>
        <v>11126</v>
      </c>
      <c r="R73" s="134">
        <f t="shared" si="56"/>
        <v>11153</v>
      </c>
      <c r="S73" s="105">
        <v>27</v>
      </c>
      <c r="T73" s="137">
        <v>0</v>
      </c>
      <c r="U73" s="137">
        <v>36</v>
      </c>
      <c r="V73" s="131">
        <f t="shared" si="57"/>
        <v>36</v>
      </c>
      <c r="W73" s="131">
        <f t="shared" si="58"/>
        <v>10916</v>
      </c>
      <c r="X73" s="145">
        <f t="shared" si="68"/>
        <v>468</v>
      </c>
      <c r="Y73" s="147">
        <f t="shared" si="44"/>
        <v>28.285714285714285</v>
      </c>
      <c r="Z73" s="65">
        <f t="shared" si="66"/>
        <v>1.0033088235294119</v>
      </c>
      <c r="AA73" s="89">
        <f t="shared" si="51"/>
        <v>3.308823529411864E-3</v>
      </c>
      <c r="AB73" s="126">
        <f t="shared" si="27"/>
        <v>0.97536945812807874</v>
      </c>
      <c r="AC73" s="127">
        <f t="shared" si="62"/>
        <v>5168</v>
      </c>
      <c r="AD73" s="105">
        <f t="shared" si="52"/>
        <v>5204</v>
      </c>
      <c r="AE73" s="122">
        <v>36</v>
      </c>
      <c r="AF73" s="137">
        <v>0</v>
      </c>
      <c r="AG73" s="137">
        <v>53</v>
      </c>
      <c r="AH73" s="150">
        <f t="shared" si="59"/>
        <v>53</v>
      </c>
      <c r="AI73" s="150">
        <f t="shared" si="60"/>
        <v>5458</v>
      </c>
      <c r="AJ73" s="145">
        <f t="shared" si="69"/>
        <v>493</v>
      </c>
      <c r="AK73" s="147">
        <f t="shared" si="20"/>
        <v>52</v>
      </c>
      <c r="AL73" s="86">
        <f t="shared" si="31"/>
        <v>1.0098057354301573</v>
      </c>
      <c r="AM73" s="89">
        <f t="shared" si="53"/>
        <v>9.8057354301572808E-3</v>
      </c>
      <c r="AN73" s="90">
        <f t="shared" si="33"/>
        <v>0.98644986449864491</v>
      </c>
      <c r="AO73" s="4">
        <f t="shared" si="45"/>
        <v>-154</v>
      </c>
      <c r="AP73" s="4">
        <f t="shared" si="28"/>
        <v>-49</v>
      </c>
      <c r="AQ73" s="4">
        <f t="shared" si="46"/>
        <v>-109</v>
      </c>
      <c r="AR73" s="202"/>
      <c r="AS73" s="201"/>
      <c r="AT73" s="203"/>
      <c r="AU73" s="211"/>
    </row>
    <row r="74" spans="1:56" x14ac:dyDescent="0.25">
      <c r="A74" s="63">
        <v>71</v>
      </c>
      <c r="B74">
        <v>45</v>
      </c>
      <c r="C74" s="66">
        <v>43958</v>
      </c>
      <c r="D74" s="128">
        <f t="shared" si="47"/>
        <v>24859</v>
      </c>
      <c r="E74" s="134">
        <f t="shared" si="48"/>
        <v>41794</v>
      </c>
      <c r="F74" s="105">
        <v>455</v>
      </c>
      <c r="G74" s="137">
        <v>0</v>
      </c>
      <c r="H74" s="137">
        <v>298</v>
      </c>
      <c r="I74" s="131">
        <f t="shared" si="63"/>
        <v>298</v>
      </c>
      <c r="J74" s="131">
        <f t="shared" si="54"/>
        <v>41890</v>
      </c>
      <c r="K74" s="145">
        <f t="shared" si="67"/>
        <v>2478</v>
      </c>
      <c r="L74" s="148">
        <f t="shared" ref="L74:L83" si="70">SUM(I68:I74)/7</f>
        <v>301.14285714285717</v>
      </c>
      <c r="M74" s="86">
        <f t="shared" si="64"/>
        <v>1.0071648393921908</v>
      </c>
      <c r="N74" s="89">
        <f t="shared" si="50"/>
        <v>7.1648393921908138E-3</v>
      </c>
      <c r="O74" s="89">
        <f t="shared" si="55"/>
        <v>6.3553558392783318E-3</v>
      </c>
      <c r="P74" s="86">
        <f t="shared" si="65"/>
        <v>0.91018998272884299</v>
      </c>
      <c r="Q74" s="128">
        <f t="shared" si="61"/>
        <v>11153</v>
      </c>
      <c r="R74" s="134">
        <f t="shared" si="56"/>
        <v>11192</v>
      </c>
      <c r="S74" s="105">
        <v>39</v>
      </c>
      <c r="T74" s="137">
        <v>0</v>
      </c>
      <c r="U74" s="137">
        <v>27</v>
      </c>
      <c r="V74" s="131">
        <f t="shared" si="57"/>
        <v>27</v>
      </c>
      <c r="W74" s="131">
        <f t="shared" si="58"/>
        <v>10943</v>
      </c>
      <c r="X74" s="145">
        <f t="shared" si="68"/>
        <v>423</v>
      </c>
      <c r="Y74" s="147">
        <f t="shared" si="44"/>
        <v>27</v>
      </c>
      <c r="Z74" s="65">
        <f t="shared" si="66"/>
        <v>1.0024734334921217</v>
      </c>
      <c r="AA74" s="89">
        <f t="shared" si="51"/>
        <v>2.4734334921217016E-3</v>
      </c>
      <c r="AB74" s="126">
        <f t="shared" si="27"/>
        <v>0.95454545454545459</v>
      </c>
      <c r="AC74" s="127">
        <f t="shared" si="62"/>
        <v>5204</v>
      </c>
      <c r="AD74" s="105">
        <f t="shared" si="52"/>
        <v>5288</v>
      </c>
      <c r="AE74" s="122">
        <v>84</v>
      </c>
      <c r="AF74" s="137">
        <v>0</v>
      </c>
      <c r="AG74" s="137">
        <v>44</v>
      </c>
      <c r="AH74" s="150">
        <f t="shared" si="59"/>
        <v>44</v>
      </c>
      <c r="AI74" s="150">
        <f t="shared" si="60"/>
        <v>5502</v>
      </c>
      <c r="AJ74" s="145">
        <f t="shared" si="69"/>
        <v>493</v>
      </c>
      <c r="AK74" s="147">
        <f t="shared" ref="AK74:AK82" si="71">SUM(AH68:AH74)/7</f>
        <v>48.857142857142854</v>
      </c>
      <c r="AL74" s="86">
        <f t="shared" si="31"/>
        <v>1.0080615610113595</v>
      </c>
      <c r="AM74" s="89">
        <f t="shared" si="53"/>
        <v>8.0615610113594638E-3</v>
      </c>
      <c r="AN74" s="90">
        <f t="shared" si="33"/>
        <v>0.93956043956043955</v>
      </c>
      <c r="AO74" s="4">
        <f t="shared" si="45"/>
        <v>-59</v>
      </c>
      <c r="AP74" s="4">
        <f t="shared" si="28"/>
        <v>-45</v>
      </c>
      <c r="AQ74" s="4">
        <f t="shared" si="46"/>
        <v>0</v>
      </c>
      <c r="AR74" s="202"/>
      <c r="AS74" s="201"/>
      <c r="AT74" s="203"/>
      <c r="AU74" s="211"/>
    </row>
    <row r="75" spans="1:56" x14ac:dyDescent="0.25">
      <c r="A75" s="63">
        <v>72</v>
      </c>
      <c r="B75">
        <v>46</v>
      </c>
      <c r="C75" s="66">
        <v>43959</v>
      </c>
      <c r="D75" s="128">
        <f t="shared" si="47"/>
        <v>25208</v>
      </c>
      <c r="E75" s="134">
        <f t="shared" si="48"/>
        <v>42113</v>
      </c>
      <c r="F75" s="105">
        <v>319</v>
      </c>
      <c r="G75" s="137">
        <v>0</v>
      </c>
      <c r="H75" s="137">
        <v>327</v>
      </c>
      <c r="I75" s="131">
        <f t="shared" si="63"/>
        <v>327</v>
      </c>
      <c r="J75" s="131">
        <f t="shared" si="54"/>
        <v>42217</v>
      </c>
      <c r="K75" s="145">
        <f t="shared" si="67"/>
        <v>2322</v>
      </c>
      <c r="L75" s="148">
        <f t="shared" si="70"/>
        <v>277.71428571428572</v>
      </c>
      <c r="M75" s="86">
        <f t="shared" si="64"/>
        <v>1.0078061589878253</v>
      </c>
      <c r="N75" s="89">
        <f t="shared" si="50"/>
        <v>7.806158987825329E-3</v>
      </c>
      <c r="O75" s="89">
        <f t="shared" si="55"/>
        <v>7.0541788057769672E-3</v>
      </c>
      <c r="P75" s="86">
        <f t="shared" si="65"/>
        <v>0.92220113851992402</v>
      </c>
      <c r="Q75" s="128">
        <f t="shared" si="61"/>
        <v>11192</v>
      </c>
      <c r="R75" s="134">
        <f t="shared" si="56"/>
        <v>11227</v>
      </c>
      <c r="S75" s="105">
        <v>35</v>
      </c>
      <c r="T75" s="137">
        <v>0</v>
      </c>
      <c r="U75" s="137">
        <v>27</v>
      </c>
      <c r="V75" s="131">
        <f t="shared" si="57"/>
        <v>27</v>
      </c>
      <c r="W75" s="131">
        <f t="shared" si="58"/>
        <v>10970</v>
      </c>
      <c r="X75" s="145">
        <f t="shared" si="68"/>
        <v>373</v>
      </c>
      <c r="Y75" s="147">
        <f t="shared" ref="Y75:Y82" si="72">SUM(V69:V75)/7</f>
        <v>26.714285714285715</v>
      </c>
      <c r="Z75" s="65">
        <f t="shared" si="66"/>
        <v>1.0024673307136982</v>
      </c>
      <c r="AA75" s="89">
        <f t="shared" si="51"/>
        <v>2.4673307136982014E-3</v>
      </c>
      <c r="AB75" s="126">
        <f t="shared" si="27"/>
        <v>0.98941798941798942</v>
      </c>
      <c r="AC75" s="127">
        <f t="shared" si="62"/>
        <v>5288</v>
      </c>
      <c r="AD75" s="105">
        <f t="shared" si="52"/>
        <v>5359</v>
      </c>
      <c r="AE75" s="122">
        <v>71</v>
      </c>
      <c r="AF75" s="137">
        <v>0</v>
      </c>
      <c r="AG75" s="137">
        <v>40</v>
      </c>
      <c r="AH75" s="150">
        <f t="shared" si="59"/>
        <v>40</v>
      </c>
      <c r="AI75" s="150">
        <f t="shared" si="60"/>
        <v>5542</v>
      </c>
      <c r="AJ75" s="145">
        <f t="shared" si="69"/>
        <v>466</v>
      </c>
      <c r="AK75" s="147">
        <f t="shared" si="71"/>
        <v>47</v>
      </c>
      <c r="AL75" s="86">
        <f t="shared" si="31"/>
        <v>1.0072700836059614</v>
      </c>
      <c r="AM75" s="89">
        <f t="shared" si="53"/>
        <v>7.2700836059613749E-3</v>
      </c>
      <c r="AN75" s="90">
        <f t="shared" si="33"/>
        <v>0.96198830409356728</v>
      </c>
      <c r="AO75" s="4">
        <f t="shared" ref="AO75:AO106" si="73">F75-F68</f>
        <v>-156</v>
      </c>
      <c r="AP75" s="4">
        <f t="shared" si="28"/>
        <v>-50</v>
      </c>
      <c r="AQ75" s="4">
        <f t="shared" ref="AQ75:AQ106" si="74">AE75-AE68</f>
        <v>-27</v>
      </c>
      <c r="AR75" s="202"/>
      <c r="AS75" s="201"/>
      <c r="AT75" s="203"/>
      <c r="AU75" s="211"/>
    </row>
    <row r="76" spans="1:56" s="107" customFormat="1" x14ac:dyDescent="0.25">
      <c r="A76" s="63">
        <v>73</v>
      </c>
      <c r="B76">
        <v>47</v>
      </c>
      <c r="C76" s="109">
        <v>43960</v>
      </c>
      <c r="D76" s="128">
        <f t="shared" ref="D76:D82" si="75">E75-AD76-R76</f>
        <v>25406</v>
      </c>
      <c r="E76" s="134">
        <v>42382</v>
      </c>
      <c r="F76" s="105">
        <v>289</v>
      </c>
      <c r="G76" s="137">
        <v>0</v>
      </c>
      <c r="H76" s="137">
        <v>252</v>
      </c>
      <c r="I76" s="131">
        <f t="shared" si="63"/>
        <v>252</v>
      </c>
      <c r="J76" s="131">
        <f t="shared" si="54"/>
        <v>42469</v>
      </c>
      <c r="K76" s="145">
        <f t="shared" si="67"/>
        <v>2166</v>
      </c>
      <c r="L76" s="148">
        <f t="shared" si="70"/>
        <v>269.28571428571428</v>
      </c>
      <c r="M76" s="86">
        <f t="shared" si="64"/>
        <v>1.0059691593433924</v>
      </c>
      <c r="N76" s="89">
        <f t="shared" si="50"/>
        <v>5.9691593433923718E-3</v>
      </c>
      <c r="O76" s="89">
        <f t="shared" si="55"/>
        <v>6.8544534232962027E-3</v>
      </c>
      <c r="P76" s="86">
        <f t="shared" si="65"/>
        <v>0.96965020576131677</v>
      </c>
      <c r="Q76" s="128">
        <f t="shared" si="61"/>
        <v>11227</v>
      </c>
      <c r="R76" s="134">
        <f t="shared" si="56"/>
        <v>11285</v>
      </c>
      <c r="S76" s="105">
        <v>58</v>
      </c>
      <c r="T76" s="137">
        <v>0</v>
      </c>
      <c r="U76" s="137">
        <v>16</v>
      </c>
      <c r="V76" s="131">
        <f t="shared" si="57"/>
        <v>16</v>
      </c>
      <c r="W76" s="131">
        <f t="shared" si="58"/>
        <v>10986</v>
      </c>
      <c r="X76" s="145">
        <f t="shared" si="68"/>
        <v>334</v>
      </c>
      <c r="Y76" s="147">
        <f t="shared" si="72"/>
        <v>26.571428571428573</v>
      </c>
      <c r="Z76" s="65">
        <f t="shared" si="66"/>
        <v>1.0014585232452142</v>
      </c>
      <c r="AA76" s="89">
        <f t="shared" si="51"/>
        <v>1.4585232452142272E-3</v>
      </c>
      <c r="AB76" s="126">
        <f t="shared" ref="AB76:AB82" si="76">Y76/Y75</f>
        <v>0.99465240641711228</v>
      </c>
      <c r="AC76" s="127">
        <f t="shared" si="62"/>
        <v>5359</v>
      </c>
      <c r="AD76" s="105">
        <f t="shared" si="52"/>
        <v>5422</v>
      </c>
      <c r="AE76" s="122">
        <v>63</v>
      </c>
      <c r="AF76" s="137">
        <v>0</v>
      </c>
      <c r="AG76" s="137">
        <v>39</v>
      </c>
      <c r="AH76" s="150">
        <f t="shared" si="59"/>
        <v>39</v>
      </c>
      <c r="AI76" s="150">
        <f t="shared" si="60"/>
        <v>5581</v>
      </c>
      <c r="AJ76" s="145">
        <f t="shared" si="69"/>
        <v>435</v>
      </c>
      <c r="AK76" s="147">
        <f t="shared" si="71"/>
        <v>44.714285714285715</v>
      </c>
      <c r="AL76" s="86">
        <f t="shared" si="31"/>
        <v>1.0070371706964996</v>
      </c>
      <c r="AM76" s="89">
        <f t="shared" si="53"/>
        <v>7.0371706964995617E-3</v>
      </c>
      <c r="AN76" s="90">
        <f t="shared" si="33"/>
        <v>0.95136778115501519</v>
      </c>
      <c r="AO76" s="4">
        <f t="shared" si="73"/>
        <v>-156</v>
      </c>
      <c r="AP76" s="4">
        <f t="shared" ref="AP76:AP139" si="77">S76-S69</f>
        <v>-39</v>
      </c>
      <c r="AQ76" s="4">
        <f t="shared" si="74"/>
        <v>-31</v>
      </c>
      <c r="AR76" s="202"/>
      <c r="AS76" s="201"/>
      <c r="AT76" s="203"/>
      <c r="AU76" s="211"/>
      <c r="AW76"/>
      <c r="BB76"/>
      <c r="BC76"/>
    </row>
    <row r="77" spans="1:56" x14ac:dyDescent="0.25">
      <c r="A77" s="63">
        <v>74</v>
      </c>
      <c r="B77">
        <v>48</v>
      </c>
      <c r="C77" s="66">
        <v>43961</v>
      </c>
      <c r="D77" s="128">
        <f t="shared" si="75"/>
        <v>25635</v>
      </c>
      <c r="E77" s="134">
        <f t="shared" ref="E77:E82" si="78">AD77+D77+F77+R77</f>
        <v>42627</v>
      </c>
      <c r="F77" s="105">
        <v>245</v>
      </c>
      <c r="G77" s="137">
        <v>0</v>
      </c>
      <c r="H77" s="137">
        <v>152</v>
      </c>
      <c r="I77" s="131">
        <f t="shared" ref="I77:I108" si="79">G77+H77</f>
        <v>152</v>
      </c>
      <c r="J77" s="131">
        <f t="shared" si="54"/>
        <v>42621</v>
      </c>
      <c r="K77" s="145">
        <f t="shared" si="67"/>
        <v>2056</v>
      </c>
      <c r="L77" s="148">
        <f t="shared" si="70"/>
        <v>266</v>
      </c>
      <c r="M77" s="86">
        <f t="shared" si="64"/>
        <v>1.0035790812121783</v>
      </c>
      <c r="N77" s="89">
        <f t="shared" si="50"/>
        <v>3.5790812121783144E-3</v>
      </c>
      <c r="O77" s="89">
        <f t="shared" si="55"/>
        <v>6.3520351312192688E-3</v>
      </c>
      <c r="P77" s="86">
        <f t="shared" si="65"/>
        <v>0.98779840848806366</v>
      </c>
      <c r="Q77" s="128">
        <f t="shared" si="61"/>
        <v>11285</v>
      </c>
      <c r="R77" s="134">
        <f t="shared" si="56"/>
        <v>11307</v>
      </c>
      <c r="S77" s="105">
        <v>22</v>
      </c>
      <c r="T77" s="137">
        <v>0</v>
      </c>
      <c r="U77" s="137">
        <v>13</v>
      </c>
      <c r="V77" s="131">
        <f t="shared" si="57"/>
        <v>13</v>
      </c>
      <c r="W77" s="131">
        <f t="shared" si="58"/>
        <v>10999</v>
      </c>
      <c r="X77" s="145">
        <f t="shared" si="68"/>
        <v>312</v>
      </c>
      <c r="Y77" s="147">
        <f t="shared" si="72"/>
        <v>23.857142857142858</v>
      </c>
      <c r="Z77" s="65">
        <f t="shared" si="66"/>
        <v>1.0011833242308392</v>
      </c>
      <c r="AA77" s="89">
        <f t="shared" si="51"/>
        <v>1.1833242308392222E-3</v>
      </c>
      <c r="AB77" s="126">
        <f t="shared" si="76"/>
        <v>0.89784946236559138</v>
      </c>
      <c r="AC77" s="127">
        <f t="shared" si="62"/>
        <v>5422</v>
      </c>
      <c r="AD77" s="105">
        <f t="shared" si="52"/>
        <v>5440</v>
      </c>
      <c r="AE77" s="122">
        <v>18</v>
      </c>
      <c r="AF77" s="137">
        <v>0</v>
      </c>
      <c r="AG77" s="137">
        <v>25</v>
      </c>
      <c r="AH77" s="150">
        <f t="shared" si="59"/>
        <v>25</v>
      </c>
      <c r="AI77" s="150">
        <f t="shared" si="60"/>
        <v>5606</v>
      </c>
      <c r="AJ77" s="145">
        <f t="shared" si="69"/>
        <v>384</v>
      </c>
      <c r="AK77" s="147">
        <f t="shared" si="71"/>
        <v>41.857142857142854</v>
      </c>
      <c r="AL77" s="86">
        <f t="shared" si="31"/>
        <v>1.0044794839634474</v>
      </c>
      <c r="AM77" s="89">
        <f t="shared" si="53"/>
        <v>4.4794839634474393E-3</v>
      </c>
      <c r="AN77" s="90">
        <f t="shared" si="33"/>
        <v>0.93610223642172519</v>
      </c>
      <c r="AO77" s="4">
        <f t="shared" si="73"/>
        <v>-110</v>
      </c>
      <c r="AP77" s="4">
        <f t="shared" si="77"/>
        <v>-22</v>
      </c>
      <c r="AQ77" s="4">
        <f t="shared" si="74"/>
        <v>-51</v>
      </c>
      <c r="AR77" s="202"/>
      <c r="AS77" s="201"/>
      <c r="AT77" s="203"/>
      <c r="AU77" s="211"/>
    </row>
    <row r="78" spans="1:56" x14ac:dyDescent="0.25">
      <c r="A78" s="63">
        <v>75</v>
      </c>
      <c r="B78">
        <v>49</v>
      </c>
      <c r="C78" s="66">
        <v>43962</v>
      </c>
      <c r="D78" s="128">
        <f t="shared" si="75"/>
        <v>25828</v>
      </c>
      <c r="E78" s="134">
        <f t="shared" si="78"/>
        <v>42788</v>
      </c>
      <c r="F78" s="105">
        <v>161</v>
      </c>
      <c r="G78" s="137">
        <v>0</v>
      </c>
      <c r="H78" s="137">
        <v>168</v>
      </c>
      <c r="I78" s="131">
        <f t="shared" si="79"/>
        <v>168</v>
      </c>
      <c r="J78" s="131">
        <f t="shared" si="54"/>
        <v>42789</v>
      </c>
      <c r="K78" s="145">
        <f t="shared" si="67"/>
        <v>2018</v>
      </c>
      <c r="L78" s="148">
        <f t="shared" si="70"/>
        <v>249.42857142857142</v>
      </c>
      <c r="M78" s="86">
        <f t="shared" si="64"/>
        <v>1.0039417188709792</v>
      </c>
      <c r="N78" s="89">
        <f t="shared" si="50"/>
        <v>3.9417188709791606E-3</v>
      </c>
      <c r="O78" s="89">
        <f t="shared" si="55"/>
        <v>5.6921915613131983E-3</v>
      </c>
      <c r="P78" s="86">
        <f t="shared" si="65"/>
        <v>0.93770139634801286</v>
      </c>
      <c r="Q78" s="128">
        <f t="shared" si="61"/>
        <v>11307</v>
      </c>
      <c r="R78" s="134">
        <f t="shared" si="56"/>
        <v>11343</v>
      </c>
      <c r="S78" s="105">
        <v>36</v>
      </c>
      <c r="T78" s="137">
        <v>0</v>
      </c>
      <c r="U78" s="137">
        <v>22</v>
      </c>
      <c r="V78" s="131">
        <f t="shared" si="57"/>
        <v>22</v>
      </c>
      <c r="W78" s="131">
        <f t="shared" si="58"/>
        <v>11021</v>
      </c>
      <c r="X78" s="145">
        <f t="shared" si="68"/>
        <v>306</v>
      </c>
      <c r="Y78" s="147">
        <f t="shared" si="72"/>
        <v>22.428571428571427</v>
      </c>
      <c r="Z78" s="65">
        <f t="shared" si="66"/>
        <v>1.0020001818347122</v>
      </c>
      <c r="AA78" s="89">
        <f t="shared" si="51"/>
        <v>2.000181834712178E-3</v>
      </c>
      <c r="AB78" s="126">
        <f t="shared" si="76"/>
        <v>0.94011976047904178</v>
      </c>
      <c r="AC78" s="127">
        <f t="shared" si="62"/>
        <v>5440</v>
      </c>
      <c r="AD78" s="105">
        <f t="shared" si="52"/>
        <v>5456</v>
      </c>
      <c r="AE78" s="122">
        <v>16</v>
      </c>
      <c r="AF78" s="137">
        <v>0</v>
      </c>
      <c r="AG78" s="137">
        <v>33</v>
      </c>
      <c r="AH78" s="150">
        <f t="shared" si="59"/>
        <v>33</v>
      </c>
      <c r="AI78" s="150">
        <f t="shared" si="60"/>
        <v>5639</v>
      </c>
      <c r="AJ78" s="145">
        <f t="shared" si="69"/>
        <v>374</v>
      </c>
      <c r="AK78" s="147">
        <f t="shared" si="71"/>
        <v>38.428571428571431</v>
      </c>
      <c r="AL78" s="86">
        <f t="shared" si="31"/>
        <v>1.0058865501248662</v>
      </c>
      <c r="AM78" s="89">
        <f t="shared" si="53"/>
        <v>5.8865501248661634E-3</v>
      </c>
      <c r="AN78" s="90">
        <f t="shared" si="33"/>
        <v>0.9180887372013653</v>
      </c>
      <c r="AO78" s="4">
        <f t="shared" si="73"/>
        <v>-38</v>
      </c>
      <c r="AP78" s="4">
        <f t="shared" si="77"/>
        <v>-6</v>
      </c>
      <c r="AQ78" s="4">
        <f t="shared" si="74"/>
        <v>-10</v>
      </c>
      <c r="AR78" s="202"/>
      <c r="AS78" s="201"/>
      <c r="AT78" s="203"/>
      <c r="AU78" s="211"/>
    </row>
    <row r="79" spans="1:56" x14ac:dyDescent="0.25">
      <c r="A79" s="63">
        <v>76</v>
      </c>
      <c r="B79">
        <v>50</v>
      </c>
      <c r="C79" s="66">
        <v>43963</v>
      </c>
      <c r="D79" s="128">
        <f t="shared" si="75"/>
        <v>25900</v>
      </c>
      <c r="E79" s="134">
        <f t="shared" si="78"/>
        <v>42984</v>
      </c>
      <c r="F79" s="105">
        <v>196</v>
      </c>
      <c r="G79" s="137">
        <v>0</v>
      </c>
      <c r="H79" s="137">
        <v>218</v>
      </c>
      <c r="I79" s="131">
        <f t="shared" si="79"/>
        <v>218</v>
      </c>
      <c r="J79" s="131">
        <f t="shared" si="54"/>
        <v>43007</v>
      </c>
      <c r="K79" s="145">
        <f t="shared" si="67"/>
        <v>1897</v>
      </c>
      <c r="L79" s="148">
        <f t="shared" si="70"/>
        <v>244.85714285714286</v>
      </c>
      <c r="M79" s="86">
        <f t="shared" si="64"/>
        <v>1.0050947673467481</v>
      </c>
      <c r="N79" s="89">
        <f t="shared" si="50"/>
        <v>5.0947673467480747E-3</v>
      </c>
      <c r="O79" s="89">
        <f t="shared" si="55"/>
        <v>5.2781771522246498E-3</v>
      </c>
      <c r="P79" s="86">
        <f t="shared" si="65"/>
        <v>0.98167239404352813</v>
      </c>
      <c r="Q79" s="128">
        <f t="shared" si="61"/>
        <v>11343</v>
      </c>
      <c r="R79" s="134">
        <f t="shared" si="56"/>
        <v>11378</v>
      </c>
      <c r="S79" s="105">
        <v>35</v>
      </c>
      <c r="T79" s="137">
        <v>0</v>
      </c>
      <c r="U79" s="137">
        <v>10</v>
      </c>
      <c r="V79" s="131">
        <f t="shared" si="57"/>
        <v>10</v>
      </c>
      <c r="W79" s="131">
        <f t="shared" si="58"/>
        <v>11031</v>
      </c>
      <c r="X79" s="145">
        <f t="shared" si="68"/>
        <v>252</v>
      </c>
      <c r="Y79" s="147">
        <f t="shared" si="72"/>
        <v>21.571428571428573</v>
      </c>
      <c r="Z79" s="65">
        <f t="shared" si="66"/>
        <v>1.0009073586788857</v>
      </c>
      <c r="AA79" s="89">
        <f t="shared" si="51"/>
        <v>9.0735867888569466E-4</v>
      </c>
      <c r="AB79" s="126">
        <f t="shared" si="76"/>
        <v>0.96178343949044598</v>
      </c>
      <c r="AC79" s="127">
        <f t="shared" si="62"/>
        <v>5456</v>
      </c>
      <c r="AD79" s="105">
        <f t="shared" si="52"/>
        <v>5510</v>
      </c>
      <c r="AE79" s="122">
        <v>54</v>
      </c>
      <c r="AF79" s="137">
        <v>0</v>
      </c>
      <c r="AG79" s="137">
        <v>34</v>
      </c>
      <c r="AH79" s="150">
        <f t="shared" si="59"/>
        <v>34</v>
      </c>
      <c r="AI79" s="150">
        <f t="shared" si="60"/>
        <v>5673</v>
      </c>
      <c r="AJ79" s="145">
        <f t="shared" si="69"/>
        <v>342</v>
      </c>
      <c r="AK79" s="147">
        <f t="shared" si="71"/>
        <v>38.285714285714285</v>
      </c>
      <c r="AL79" s="86">
        <f t="shared" ref="AL79:AL110" si="80">AI79/AI78</f>
        <v>1.0060294378435892</v>
      </c>
      <c r="AM79" s="89">
        <f t="shared" si="53"/>
        <v>6.0294378435892249E-3</v>
      </c>
      <c r="AN79" s="90">
        <f t="shared" si="33"/>
        <v>0.99628252788104077</v>
      </c>
      <c r="AO79" s="4">
        <f t="shared" si="73"/>
        <v>-121</v>
      </c>
      <c r="AP79" s="4">
        <f t="shared" si="77"/>
        <v>-54</v>
      </c>
      <c r="AQ79" s="4">
        <f t="shared" si="74"/>
        <v>-32</v>
      </c>
      <c r="AR79" s="202"/>
      <c r="AS79" s="201"/>
      <c r="AT79" s="203"/>
      <c r="AU79" s="211"/>
    </row>
    <row r="80" spans="1:56" x14ac:dyDescent="0.25">
      <c r="A80" s="63">
        <v>77</v>
      </c>
      <c r="B80">
        <v>51</v>
      </c>
      <c r="C80" s="66">
        <v>43964</v>
      </c>
      <c r="D80" s="128">
        <f t="shared" si="75"/>
        <v>25992</v>
      </c>
      <c r="E80" s="134">
        <f t="shared" si="78"/>
        <v>43211</v>
      </c>
      <c r="F80" s="105">
        <v>227</v>
      </c>
      <c r="G80" s="137">
        <v>0</v>
      </c>
      <c r="H80" s="137">
        <v>295</v>
      </c>
      <c r="I80" s="131">
        <f t="shared" si="79"/>
        <v>295</v>
      </c>
      <c r="J80" s="131">
        <f t="shared" si="54"/>
        <v>43302</v>
      </c>
      <c r="K80" s="145">
        <f t="shared" si="67"/>
        <v>1892</v>
      </c>
      <c r="L80" s="148">
        <f t="shared" si="70"/>
        <v>244.28571428571428</v>
      </c>
      <c r="M80" s="86">
        <f t="shared" si="64"/>
        <v>1.0068593484781547</v>
      </c>
      <c r="N80" s="89">
        <f t="shared" si="50"/>
        <v>6.8593484781547254E-3</v>
      </c>
      <c r="O80" s="89">
        <f t="shared" si="55"/>
        <v>5.0888150502905296E-3</v>
      </c>
      <c r="P80" s="86">
        <f t="shared" si="65"/>
        <v>0.99766627771295213</v>
      </c>
      <c r="Q80" s="128">
        <f t="shared" si="61"/>
        <v>11378</v>
      </c>
      <c r="R80" s="134">
        <f t="shared" si="56"/>
        <v>11430</v>
      </c>
      <c r="S80" s="105">
        <v>52</v>
      </c>
      <c r="T80" s="137">
        <v>0</v>
      </c>
      <c r="U80" s="137">
        <v>19</v>
      </c>
      <c r="V80" s="131">
        <f t="shared" si="57"/>
        <v>19</v>
      </c>
      <c r="W80" s="131">
        <f t="shared" si="58"/>
        <v>11050</v>
      </c>
      <c r="X80" s="145">
        <f t="shared" si="68"/>
        <v>277</v>
      </c>
      <c r="Y80" s="147">
        <f t="shared" si="72"/>
        <v>19.142857142857142</v>
      </c>
      <c r="Z80" s="65">
        <f t="shared" si="66"/>
        <v>1.0017224186383828</v>
      </c>
      <c r="AA80" s="89">
        <f t="shared" si="51"/>
        <v>1.7224186383828499E-3</v>
      </c>
      <c r="AB80" s="126">
        <f t="shared" si="76"/>
        <v>0.88741721854304623</v>
      </c>
      <c r="AC80" s="127">
        <f t="shared" si="62"/>
        <v>5510</v>
      </c>
      <c r="AD80" s="105">
        <f t="shared" si="52"/>
        <v>5562</v>
      </c>
      <c r="AE80" s="122">
        <v>52</v>
      </c>
      <c r="AF80" s="137">
        <v>0</v>
      </c>
      <c r="AG80" s="137">
        <v>26</v>
      </c>
      <c r="AH80" s="150">
        <f t="shared" si="59"/>
        <v>26</v>
      </c>
      <c r="AI80" s="150">
        <f t="shared" si="60"/>
        <v>5699</v>
      </c>
      <c r="AJ80" s="145">
        <f t="shared" si="69"/>
        <v>358</v>
      </c>
      <c r="AK80" s="147">
        <f t="shared" si="71"/>
        <v>34.428571428571431</v>
      </c>
      <c r="AL80" s="86">
        <f t="shared" si="80"/>
        <v>1.0045831129913625</v>
      </c>
      <c r="AM80" s="89">
        <f t="shared" si="53"/>
        <v>4.5831129913624924E-3</v>
      </c>
      <c r="AN80" s="90">
        <f t="shared" si="33"/>
        <v>0.89925373134328368</v>
      </c>
      <c r="AO80" s="4">
        <f t="shared" si="73"/>
        <v>-5</v>
      </c>
      <c r="AP80" s="4">
        <f t="shared" si="77"/>
        <v>25</v>
      </c>
      <c r="AQ80" s="4">
        <f t="shared" si="74"/>
        <v>16</v>
      </c>
      <c r="AR80" s="202"/>
      <c r="AS80" s="201"/>
      <c r="AT80" s="203"/>
      <c r="AU80" s="211"/>
    </row>
    <row r="81" spans="1:57" x14ac:dyDescent="0.25">
      <c r="A81" s="63">
        <v>78</v>
      </c>
      <c r="B81">
        <v>52</v>
      </c>
      <c r="C81" s="66">
        <v>43965</v>
      </c>
      <c r="D81" s="128">
        <f t="shared" si="75"/>
        <v>26164</v>
      </c>
      <c r="E81" s="134">
        <f t="shared" si="78"/>
        <v>43481</v>
      </c>
      <c r="F81" s="105">
        <v>270</v>
      </c>
      <c r="G81" s="137">
        <v>0</v>
      </c>
      <c r="H81" s="137">
        <v>185</v>
      </c>
      <c r="I81" s="131">
        <f t="shared" si="79"/>
        <v>185</v>
      </c>
      <c r="J81" s="131">
        <f t="shared" si="54"/>
        <v>43487</v>
      </c>
      <c r="K81" s="145">
        <f t="shared" si="67"/>
        <v>1707</v>
      </c>
      <c r="L81" s="148">
        <f t="shared" si="70"/>
        <v>228.14285714285714</v>
      </c>
      <c r="M81" s="86">
        <f t="shared" si="64"/>
        <v>1.0042723199852202</v>
      </c>
      <c r="N81" s="89">
        <f t="shared" si="50"/>
        <v>4.2723199852201521E-3</v>
      </c>
      <c r="O81" s="89">
        <f t="shared" si="55"/>
        <v>4.7494471786560851E-3</v>
      </c>
      <c r="P81" s="86">
        <f t="shared" si="65"/>
        <v>0.93391812865497081</v>
      </c>
      <c r="Q81" s="128">
        <f t="shared" si="61"/>
        <v>11430</v>
      </c>
      <c r="R81" s="134">
        <f t="shared" si="56"/>
        <v>11457</v>
      </c>
      <c r="S81" s="105">
        <v>27</v>
      </c>
      <c r="T81" s="137">
        <v>0</v>
      </c>
      <c r="U81" s="137">
        <v>11</v>
      </c>
      <c r="V81" s="131">
        <f t="shared" si="57"/>
        <v>11</v>
      </c>
      <c r="W81" s="131">
        <f t="shared" si="58"/>
        <v>11061</v>
      </c>
      <c r="X81" s="145">
        <f t="shared" si="68"/>
        <v>265</v>
      </c>
      <c r="Y81" s="147">
        <f t="shared" si="72"/>
        <v>16.857142857142858</v>
      </c>
      <c r="Z81" s="65">
        <f t="shared" si="66"/>
        <v>1.0009954751131223</v>
      </c>
      <c r="AA81" s="89">
        <f t="shared" si="51"/>
        <v>9.9547511312225723E-4</v>
      </c>
      <c r="AB81" s="126">
        <f t="shared" si="76"/>
        <v>0.88059701492537323</v>
      </c>
      <c r="AC81" s="127">
        <f t="shared" si="62"/>
        <v>5562</v>
      </c>
      <c r="AD81" s="105">
        <f t="shared" si="52"/>
        <v>5590</v>
      </c>
      <c r="AE81" s="122">
        <v>28</v>
      </c>
      <c r="AF81" s="137">
        <v>0</v>
      </c>
      <c r="AG81" s="137">
        <v>22</v>
      </c>
      <c r="AH81" s="150">
        <f t="shared" si="59"/>
        <v>22</v>
      </c>
      <c r="AI81" s="150">
        <f t="shared" si="60"/>
        <v>5721</v>
      </c>
      <c r="AJ81" s="145">
        <f t="shared" si="69"/>
        <v>302</v>
      </c>
      <c r="AK81" s="147">
        <f t="shared" si="71"/>
        <v>31.285714285714285</v>
      </c>
      <c r="AL81" s="86">
        <f t="shared" si="80"/>
        <v>1.0038603263730479</v>
      </c>
      <c r="AM81" s="89">
        <f t="shared" si="53"/>
        <v>3.8603263730478954E-3</v>
      </c>
      <c r="AN81" s="90">
        <f t="shared" si="33"/>
        <v>0.90871369294605797</v>
      </c>
      <c r="AO81" s="4">
        <f t="shared" si="73"/>
        <v>-185</v>
      </c>
      <c r="AP81" s="4">
        <f t="shared" si="77"/>
        <v>-12</v>
      </c>
      <c r="AQ81" s="4">
        <f t="shared" si="74"/>
        <v>-56</v>
      </c>
      <c r="AR81" s="202"/>
      <c r="AS81" s="201"/>
      <c r="AT81" s="203"/>
      <c r="AU81" s="211"/>
    </row>
    <row r="82" spans="1:57" x14ac:dyDescent="0.25">
      <c r="A82" s="63">
        <v>79</v>
      </c>
      <c r="B82">
        <v>53</v>
      </c>
      <c r="C82" s="66">
        <v>43966</v>
      </c>
      <c r="D82" s="128">
        <f t="shared" si="75"/>
        <v>26346</v>
      </c>
      <c r="E82" s="134">
        <f t="shared" si="78"/>
        <v>43681</v>
      </c>
      <c r="F82" s="105">
        <v>200</v>
      </c>
      <c r="G82" s="137">
        <v>1</v>
      </c>
      <c r="H82" s="137">
        <v>210</v>
      </c>
      <c r="I82" s="131">
        <f t="shared" si="79"/>
        <v>211</v>
      </c>
      <c r="J82" s="131">
        <f t="shared" si="54"/>
        <v>43698</v>
      </c>
      <c r="K82" s="145">
        <f t="shared" si="67"/>
        <v>1588</v>
      </c>
      <c r="L82" s="148">
        <f t="shared" si="70"/>
        <v>211.57142857142858</v>
      </c>
      <c r="M82" s="86">
        <f t="shared" si="64"/>
        <v>1.0048520247430266</v>
      </c>
      <c r="N82" s="89">
        <f t="shared" si="50"/>
        <v>4.852024743026595E-3</v>
      </c>
      <c r="O82" s="89">
        <f t="shared" si="55"/>
        <v>5.0040358848257417E-3</v>
      </c>
      <c r="P82" s="86">
        <f t="shared" si="65"/>
        <v>0.92736380713838451</v>
      </c>
      <c r="Q82" s="128">
        <f t="shared" si="61"/>
        <v>11457</v>
      </c>
      <c r="R82" s="134">
        <f t="shared" si="56"/>
        <v>11492</v>
      </c>
      <c r="S82" s="105">
        <v>35</v>
      </c>
      <c r="T82" s="137">
        <v>0</v>
      </c>
      <c r="U82" s="137">
        <v>10</v>
      </c>
      <c r="V82" s="131">
        <f t="shared" si="57"/>
        <v>10</v>
      </c>
      <c r="W82" s="131">
        <f t="shared" si="58"/>
        <v>11071</v>
      </c>
      <c r="X82" s="145">
        <f t="shared" si="68"/>
        <v>265</v>
      </c>
      <c r="Y82" s="147">
        <f t="shared" si="72"/>
        <v>14.428571428571429</v>
      </c>
      <c r="Z82" s="65">
        <f t="shared" si="66"/>
        <v>1.0009040773890245</v>
      </c>
      <c r="AA82" s="89">
        <f t="shared" si="51"/>
        <v>9.0407738902453794E-4</v>
      </c>
      <c r="AB82" s="126">
        <f t="shared" si="76"/>
        <v>0.85593220338983045</v>
      </c>
      <c r="AC82" s="127">
        <f t="shared" si="62"/>
        <v>5590</v>
      </c>
      <c r="AD82" s="105">
        <f t="shared" si="52"/>
        <v>5643</v>
      </c>
      <c r="AE82" s="122">
        <v>53</v>
      </c>
      <c r="AF82" s="137">
        <v>0</v>
      </c>
      <c r="AG82" s="137">
        <v>23</v>
      </c>
      <c r="AH82" s="150">
        <f t="shared" si="59"/>
        <v>23</v>
      </c>
      <c r="AI82" s="150">
        <f t="shared" si="60"/>
        <v>5744</v>
      </c>
      <c r="AJ82" s="145">
        <f t="shared" si="69"/>
        <v>284</v>
      </c>
      <c r="AK82" s="147">
        <f t="shared" si="71"/>
        <v>28.857142857142858</v>
      </c>
      <c r="AL82" s="86">
        <f t="shared" si="80"/>
        <v>1.0040202761754937</v>
      </c>
      <c r="AM82" s="89">
        <f t="shared" si="53"/>
        <v>4.02027617549372E-3</v>
      </c>
      <c r="AN82" s="90">
        <f t="shared" si="33"/>
        <v>0.92237442922374435</v>
      </c>
      <c r="AO82" s="4">
        <f t="shared" si="73"/>
        <v>-119</v>
      </c>
      <c r="AP82" s="4">
        <f t="shared" si="77"/>
        <v>0</v>
      </c>
      <c r="AQ82" s="4">
        <f t="shared" si="74"/>
        <v>-18</v>
      </c>
      <c r="AR82" s="202"/>
      <c r="AS82" s="201"/>
      <c r="AT82" s="203"/>
      <c r="AU82" s="211"/>
    </row>
    <row r="83" spans="1:57" x14ac:dyDescent="0.25">
      <c r="A83" s="63">
        <v>80</v>
      </c>
      <c r="B83">
        <v>54</v>
      </c>
      <c r="C83" s="66">
        <v>43967</v>
      </c>
      <c r="D83" s="128">
        <f t="shared" ref="D83:D128" si="81">E82-AD83-R83</f>
        <v>26474</v>
      </c>
      <c r="E83" s="134">
        <f t="shared" ref="E83:E103" si="82">AD83+D83+F83+R83</f>
        <v>43870</v>
      </c>
      <c r="F83" s="105">
        <v>189</v>
      </c>
      <c r="G83" s="137">
        <v>0</v>
      </c>
      <c r="H83" s="137">
        <v>157</v>
      </c>
      <c r="I83" s="131">
        <f t="shared" si="79"/>
        <v>157</v>
      </c>
      <c r="J83" s="131">
        <f t="shared" si="54"/>
        <v>43855</v>
      </c>
      <c r="K83" s="145">
        <f t="shared" si="67"/>
        <v>1488</v>
      </c>
      <c r="L83" s="148">
        <f t="shared" si="70"/>
        <v>198</v>
      </c>
      <c r="M83" s="86">
        <f t="shared" ref="M83:M128" si="83">J83/J82</f>
        <v>1.0035928417776556</v>
      </c>
      <c r="N83" s="89">
        <f t="shared" si="50"/>
        <v>3.5928417776556199E-3</v>
      </c>
      <c r="O83" s="89">
        <f t="shared" si="55"/>
        <v>4.9342604661610336E-3</v>
      </c>
      <c r="P83" s="86">
        <f>L83/L75</f>
        <v>0.71296296296296291</v>
      </c>
      <c r="Q83" s="128">
        <f t="shared" si="61"/>
        <v>11492</v>
      </c>
      <c r="R83" s="134">
        <f t="shared" si="56"/>
        <v>11537</v>
      </c>
      <c r="S83" s="105">
        <v>45</v>
      </c>
      <c r="T83" s="137">
        <v>0</v>
      </c>
      <c r="U83" s="137">
        <v>9</v>
      </c>
      <c r="V83" s="131">
        <f t="shared" si="57"/>
        <v>9</v>
      </c>
      <c r="W83" s="131">
        <f t="shared" si="58"/>
        <v>11080</v>
      </c>
      <c r="X83" s="145">
        <f t="shared" ref="X83:X128" si="84">SUM(S77:S83)</f>
        <v>252</v>
      </c>
      <c r="Y83" s="147">
        <f t="shared" ref="Y83:Y128" si="85">SUM(V77:V83)/7</f>
        <v>13.428571428571429</v>
      </c>
      <c r="Z83" s="65">
        <f t="shared" ref="Z83:Z129" si="86">W83/W82</f>
        <v>1.0008129346942463</v>
      </c>
      <c r="AA83" s="89">
        <f t="shared" si="51"/>
        <v>8.1293469424625897E-4</v>
      </c>
      <c r="AB83" s="126">
        <f t="shared" ref="AB83:AB129" si="87">Y83/Y82</f>
        <v>0.93069306930693074</v>
      </c>
      <c r="AC83" s="127">
        <f t="shared" si="62"/>
        <v>5643</v>
      </c>
      <c r="AD83" s="105">
        <f t="shared" si="52"/>
        <v>5670</v>
      </c>
      <c r="AE83" s="122">
        <v>27</v>
      </c>
      <c r="AF83" s="137">
        <v>0</v>
      </c>
      <c r="AG83" s="137">
        <v>19</v>
      </c>
      <c r="AH83" s="150">
        <f t="shared" si="59"/>
        <v>19</v>
      </c>
      <c r="AI83" s="150">
        <f t="shared" si="60"/>
        <v>5763</v>
      </c>
      <c r="AJ83" s="145">
        <f t="shared" ref="AJ83:AJ128" si="88">SUM(AE77:AE83)</f>
        <v>248</v>
      </c>
      <c r="AK83" s="147">
        <f t="shared" ref="AK83:AK128" si="89">SUM(AH77:AH83)/7</f>
        <v>26</v>
      </c>
      <c r="AL83" s="86">
        <f t="shared" si="80"/>
        <v>1.0033077994428969</v>
      </c>
      <c r="AM83" s="89">
        <f t="shared" si="53"/>
        <v>3.3077994428969415E-3</v>
      </c>
      <c r="AN83" s="90">
        <f t="shared" ref="AN83:AN128" si="90">AK83/AK82</f>
        <v>0.90099009900990101</v>
      </c>
      <c r="AO83" s="4">
        <f t="shared" si="73"/>
        <v>-100</v>
      </c>
      <c r="AP83" s="4">
        <f t="shared" si="77"/>
        <v>-13</v>
      </c>
      <c r="AQ83" s="4">
        <f t="shared" si="74"/>
        <v>-36</v>
      </c>
      <c r="AR83" s="202"/>
      <c r="AS83" s="201"/>
      <c r="AT83" s="203"/>
      <c r="AU83" s="211"/>
    </row>
    <row r="84" spans="1:57" x14ac:dyDescent="0.25">
      <c r="A84" s="63">
        <v>81</v>
      </c>
      <c r="B84">
        <v>55</v>
      </c>
      <c r="C84" s="66">
        <v>43968</v>
      </c>
      <c r="D84" s="128">
        <f t="shared" si="81"/>
        <v>26638</v>
      </c>
      <c r="E84" s="134">
        <f t="shared" si="82"/>
        <v>43995</v>
      </c>
      <c r="F84" s="105">
        <v>125</v>
      </c>
      <c r="G84" s="137">
        <v>0</v>
      </c>
      <c r="H84" s="137">
        <v>109</v>
      </c>
      <c r="I84" s="131">
        <f t="shared" si="79"/>
        <v>109</v>
      </c>
      <c r="J84" s="131">
        <f t="shared" si="54"/>
        <v>43964</v>
      </c>
      <c r="K84" s="145">
        <f t="shared" ref="K84:K128" si="91">SUM(F78:F84)</f>
        <v>1368</v>
      </c>
      <c r="L84" s="148">
        <f t="shared" ref="L84:L128" si="92">SUM(I78:I84)/7</f>
        <v>191.85714285714286</v>
      </c>
      <c r="M84" s="86">
        <f t="shared" si="83"/>
        <v>1.0024854634591267</v>
      </c>
      <c r="N84" s="89">
        <f t="shared" si="50"/>
        <v>2.4854634591267022E-3</v>
      </c>
      <c r="O84" s="89">
        <f t="shared" si="55"/>
        <v>4.4123996886367587E-3</v>
      </c>
      <c r="P84" s="86">
        <f>L84/L83</f>
        <v>0.96897546897546905</v>
      </c>
      <c r="Q84" s="128">
        <f t="shared" si="61"/>
        <v>11537</v>
      </c>
      <c r="R84" s="134">
        <f t="shared" si="56"/>
        <v>11552</v>
      </c>
      <c r="S84" s="105">
        <v>15</v>
      </c>
      <c r="T84" s="137">
        <v>0</v>
      </c>
      <c r="U84" s="137">
        <v>8</v>
      </c>
      <c r="V84" s="131">
        <f t="shared" si="57"/>
        <v>8</v>
      </c>
      <c r="W84" s="131">
        <f t="shared" si="58"/>
        <v>11088</v>
      </c>
      <c r="X84" s="145">
        <f t="shared" si="84"/>
        <v>245</v>
      </c>
      <c r="Y84" s="147">
        <f t="shared" si="85"/>
        <v>12.714285714285714</v>
      </c>
      <c r="Z84" s="65">
        <f t="shared" si="86"/>
        <v>1.0007220216606498</v>
      </c>
      <c r="AA84" s="89">
        <f t="shared" si="51"/>
        <v>7.2202166064982976E-4</v>
      </c>
      <c r="AB84" s="126">
        <f t="shared" si="87"/>
        <v>0.94680851063829785</v>
      </c>
      <c r="AC84" s="127">
        <f t="shared" si="62"/>
        <v>5670</v>
      </c>
      <c r="AD84" s="105">
        <f t="shared" si="52"/>
        <v>5680</v>
      </c>
      <c r="AE84" s="122">
        <v>10</v>
      </c>
      <c r="AF84" s="137">
        <v>0</v>
      </c>
      <c r="AG84" s="137">
        <v>16</v>
      </c>
      <c r="AH84" s="150">
        <f t="shared" si="59"/>
        <v>16</v>
      </c>
      <c r="AI84" s="150">
        <f t="shared" si="60"/>
        <v>5779</v>
      </c>
      <c r="AJ84" s="145">
        <f t="shared" si="88"/>
        <v>240</v>
      </c>
      <c r="AK84" s="147">
        <f t="shared" si="89"/>
        <v>24.714285714285715</v>
      </c>
      <c r="AL84" s="86">
        <f t="shared" si="80"/>
        <v>1.0027763317716467</v>
      </c>
      <c r="AM84" s="89">
        <f t="shared" si="53"/>
        <v>2.7763317716467117E-3</v>
      </c>
      <c r="AN84" s="90">
        <f t="shared" si="90"/>
        <v>0.95054945054945061</v>
      </c>
      <c r="AO84" s="4">
        <f t="shared" si="73"/>
        <v>-120</v>
      </c>
      <c r="AP84" s="4">
        <f t="shared" si="77"/>
        <v>-7</v>
      </c>
      <c r="AQ84" s="4">
        <f t="shared" si="74"/>
        <v>-8</v>
      </c>
      <c r="AR84" s="200"/>
      <c r="AS84" s="204"/>
      <c r="AT84" s="196"/>
      <c r="AU84" s="210"/>
    </row>
    <row r="85" spans="1:57" x14ac:dyDescent="0.25">
      <c r="A85" s="63">
        <v>82</v>
      </c>
      <c r="B85">
        <v>56</v>
      </c>
      <c r="C85" s="66">
        <v>43969</v>
      </c>
      <c r="D85" s="128">
        <f t="shared" si="81"/>
        <v>26722</v>
      </c>
      <c r="E85" s="134">
        <f t="shared" si="82"/>
        <v>44141</v>
      </c>
      <c r="F85" s="105">
        <v>146</v>
      </c>
      <c r="G85" s="137">
        <v>0</v>
      </c>
      <c r="H85" s="137">
        <v>102</v>
      </c>
      <c r="I85" s="131">
        <f t="shared" si="79"/>
        <v>102</v>
      </c>
      <c r="J85" s="131">
        <f t="shared" si="54"/>
        <v>44066</v>
      </c>
      <c r="K85" s="145">
        <f t="shared" si="91"/>
        <v>1353</v>
      </c>
      <c r="L85" s="148">
        <f t="shared" si="92"/>
        <v>182.42857142857142</v>
      </c>
      <c r="M85" s="86">
        <f t="shared" si="83"/>
        <v>1.0023200800655081</v>
      </c>
      <c r="N85" s="89">
        <f t="shared" si="50"/>
        <v>2.3200800655081011E-3</v>
      </c>
      <c r="O85" s="89">
        <f t="shared" si="55"/>
        <v>3.5045460061074339E-3</v>
      </c>
      <c r="P85" s="86">
        <f>L85/L77</f>
        <v>0.68582169709989249</v>
      </c>
      <c r="Q85" s="128">
        <f t="shared" si="61"/>
        <v>11552</v>
      </c>
      <c r="R85" s="134">
        <f t="shared" si="56"/>
        <v>11579</v>
      </c>
      <c r="S85" s="105">
        <v>27</v>
      </c>
      <c r="T85" s="137">
        <v>0</v>
      </c>
      <c r="U85" s="137">
        <v>11</v>
      </c>
      <c r="V85" s="131">
        <f t="shared" si="57"/>
        <v>11</v>
      </c>
      <c r="W85" s="131">
        <f t="shared" si="58"/>
        <v>11099</v>
      </c>
      <c r="X85" s="145">
        <f t="shared" si="84"/>
        <v>236</v>
      </c>
      <c r="Y85" s="147">
        <f t="shared" si="85"/>
        <v>11.142857142857142</v>
      </c>
      <c r="Z85" s="65">
        <f t="shared" si="86"/>
        <v>1.0009920634920635</v>
      </c>
      <c r="AA85" s="89">
        <f t="shared" si="51"/>
        <v>9.9206349206348854E-4</v>
      </c>
      <c r="AB85" s="126">
        <f t="shared" si="87"/>
        <v>0.8764044943820225</v>
      </c>
      <c r="AC85" s="127">
        <f t="shared" si="62"/>
        <v>5680</v>
      </c>
      <c r="AD85" s="105">
        <f t="shared" si="52"/>
        <v>5694</v>
      </c>
      <c r="AE85" s="122">
        <v>14</v>
      </c>
      <c r="AF85" s="137">
        <v>0</v>
      </c>
      <c r="AG85" s="137">
        <v>15</v>
      </c>
      <c r="AH85" s="150">
        <f t="shared" si="59"/>
        <v>15</v>
      </c>
      <c r="AI85" s="150">
        <f t="shared" si="60"/>
        <v>5794</v>
      </c>
      <c r="AJ85" s="145">
        <f t="shared" si="88"/>
        <v>238</v>
      </c>
      <c r="AK85" s="147">
        <f t="shared" si="89"/>
        <v>22.142857142857142</v>
      </c>
      <c r="AL85" s="86">
        <f t="shared" si="80"/>
        <v>1.0025956047759128</v>
      </c>
      <c r="AM85" s="89">
        <f t="shared" si="53"/>
        <v>2.5956047759128076E-3</v>
      </c>
      <c r="AN85" s="90">
        <f t="shared" si="90"/>
        <v>0.89595375722543347</v>
      </c>
      <c r="AO85" s="4">
        <f t="shared" si="73"/>
        <v>-15</v>
      </c>
      <c r="AP85" s="4">
        <f t="shared" si="77"/>
        <v>-9</v>
      </c>
      <c r="AQ85" s="4">
        <f t="shared" si="74"/>
        <v>-2</v>
      </c>
      <c r="AR85" s="200"/>
      <c r="AS85" s="204"/>
      <c r="AT85" s="196"/>
      <c r="AU85" s="210"/>
    </row>
    <row r="86" spans="1:57" x14ac:dyDescent="0.25">
      <c r="A86" s="63">
        <v>83</v>
      </c>
      <c r="B86">
        <v>57</v>
      </c>
      <c r="C86" s="66">
        <v>43970</v>
      </c>
      <c r="D86" s="128">
        <f t="shared" si="81"/>
        <v>26813</v>
      </c>
      <c r="E86" s="134">
        <f t="shared" si="82"/>
        <v>44249</v>
      </c>
      <c r="F86" s="105">
        <v>108</v>
      </c>
      <c r="G86" s="137">
        <v>0</v>
      </c>
      <c r="H86" s="137">
        <v>180</v>
      </c>
      <c r="I86" s="131">
        <f t="shared" si="79"/>
        <v>180</v>
      </c>
      <c r="J86" s="131">
        <f t="shared" si="54"/>
        <v>44246</v>
      </c>
      <c r="K86" s="145">
        <f t="shared" si="91"/>
        <v>1265</v>
      </c>
      <c r="L86" s="148">
        <f t="shared" si="92"/>
        <v>177</v>
      </c>
      <c r="M86" s="86">
        <f t="shared" si="83"/>
        <v>1.0040847819180321</v>
      </c>
      <c r="N86" s="89">
        <f t="shared" si="50"/>
        <v>4.0847819180320766E-3</v>
      </c>
      <c r="O86" s="89">
        <f t="shared" si="55"/>
        <v>3.4670383926698189E-3</v>
      </c>
      <c r="P86" s="86">
        <f>L86/L85</f>
        <v>0.97024275646045421</v>
      </c>
      <c r="Q86" s="128">
        <f t="shared" si="61"/>
        <v>11579</v>
      </c>
      <c r="R86" s="134">
        <f t="shared" si="56"/>
        <v>11613</v>
      </c>
      <c r="S86" s="105">
        <v>34</v>
      </c>
      <c r="T86" s="137">
        <v>0</v>
      </c>
      <c r="U86" s="137">
        <v>8</v>
      </c>
      <c r="V86" s="131">
        <f t="shared" si="57"/>
        <v>8</v>
      </c>
      <c r="W86" s="131">
        <f t="shared" si="58"/>
        <v>11107</v>
      </c>
      <c r="X86" s="145">
        <f t="shared" si="84"/>
        <v>235</v>
      </c>
      <c r="Y86" s="147">
        <f t="shared" si="85"/>
        <v>10.857142857142858</v>
      </c>
      <c r="Z86" s="65">
        <f t="shared" si="86"/>
        <v>1.0007207856563654</v>
      </c>
      <c r="AA86" s="89">
        <f t="shared" si="51"/>
        <v>7.2078565636535252E-4</v>
      </c>
      <c r="AB86" s="126">
        <f t="shared" si="87"/>
        <v>0.97435897435897445</v>
      </c>
      <c r="AC86" s="127">
        <f t="shared" si="62"/>
        <v>5694</v>
      </c>
      <c r="AD86" s="105">
        <f t="shared" si="52"/>
        <v>5715</v>
      </c>
      <c r="AE86" s="122">
        <v>21</v>
      </c>
      <c r="AF86" s="137">
        <v>0</v>
      </c>
      <c r="AG86" s="137">
        <v>20</v>
      </c>
      <c r="AH86" s="150">
        <f t="shared" si="59"/>
        <v>20</v>
      </c>
      <c r="AI86" s="150">
        <f t="shared" si="60"/>
        <v>5814</v>
      </c>
      <c r="AJ86" s="145">
        <f t="shared" si="88"/>
        <v>205</v>
      </c>
      <c r="AK86" s="147">
        <f t="shared" si="89"/>
        <v>20.142857142857142</v>
      </c>
      <c r="AL86" s="86">
        <f t="shared" si="80"/>
        <v>1.0034518467380049</v>
      </c>
      <c r="AM86" s="89">
        <f t="shared" si="53"/>
        <v>3.4518467380049156E-3</v>
      </c>
      <c r="AN86" s="90">
        <f t="shared" si="90"/>
        <v>0.9096774193548387</v>
      </c>
      <c r="AO86" s="4">
        <f t="shared" si="73"/>
        <v>-88</v>
      </c>
      <c r="AP86" s="4">
        <f t="shared" si="77"/>
        <v>-1</v>
      </c>
      <c r="AQ86" s="4">
        <f t="shared" si="74"/>
        <v>-33</v>
      </c>
      <c r="AR86" s="200"/>
      <c r="AS86" s="204"/>
      <c r="AT86" s="196"/>
      <c r="AU86" s="210"/>
      <c r="AV86" s="107"/>
      <c r="AW86" s="107"/>
      <c r="AX86" s="107"/>
      <c r="AY86" s="107"/>
      <c r="AZ86" s="107"/>
      <c r="BA86" s="107"/>
      <c r="BB86" s="107"/>
      <c r="BC86" s="107"/>
      <c r="BD86" s="107"/>
      <c r="BE86" s="107"/>
    </row>
    <row r="87" spans="1:57" x14ac:dyDescent="0.25">
      <c r="A87" s="63">
        <v>84</v>
      </c>
      <c r="B87">
        <v>58</v>
      </c>
      <c r="C87" s="66">
        <v>43971</v>
      </c>
      <c r="D87" s="128">
        <f t="shared" si="81"/>
        <v>26874</v>
      </c>
      <c r="E87" s="134">
        <f t="shared" si="82"/>
        <v>44447</v>
      </c>
      <c r="F87" s="105">
        <v>198</v>
      </c>
      <c r="G87" s="137">
        <v>0</v>
      </c>
      <c r="H87" s="137">
        <v>294</v>
      </c>
      <c r="I87" s="131">
        <f t="shared" si="79"/>
        <v>294</v>
      </c>
      <c r="J87" s="131">
        <f t="shared" si="54"/>
        <v>44540</v>
      </c>
      <c r="K87" s="145">
        <f t="shared" si="91"/>
        <v>1236</v>
      </c>
      <c r="L87" s="148">
        <f t="shared" si="92"/>
        <v>176.85714285714286</v>
      </c>
      <c r="M87" s="86">
        <f t="shared" si="83"/>
        <v>1.0066446684446051</v>
      </c>
      <c r="N87" s="89">
        <f t="shared" si="50"/>
        <v>6.6446684446050952E-3</v>
      </c>
      <c r="O87" s="89">
        <f t="shared" si="55"/>
        <v>3.8255671329855191E-3</v>
      </c>
      <c r="P87" s="86">
        <f>L87/L79</f>
        <v>0.72228704784130693</v>
      </c>
      <c r="Q87" s="128">
        <f t="shared" si="61"/>
        <v>11613</v>
      </c>
      <c r="R87" s="134">
        <f t="shared" si="56"/>
        <v>11627</v>
      </c>
      <c r="S87" s="105">
        <v>14</v>
      </c>
      <c r="T87" s="137">
        <v>0</v>
      </c>
      <c r="U87" s="137">
        <v>9</v>
      </c>
      <c r="V87" s="131">
        <f t="shared" si="57"/>
        <v>9</v>
      </c>
      <c r="W87" s="131">
        <f t="shared" si="58"/>
        <v>11116</v>
      </c>
      <c r="X87" s="145">
        <f t="shared" si="84"/>
        <v>197</v>
      </c>
      <c r="Y87" s="147">
        <f t="shared" si="85"/>
        <v>9.4285714285714288</v>
      </c>
      <c r="Z87" s="65">
        <f t="shared" si="86"/>
        <v>1.0008102998109301</v>
      </c>
      <c r="AA87" s="89">
        <f t="shared" si="51"/>
        <v>8.1029981093005965E-4</v>
      </c>
      <c r="AB87" s="126">
        <f t="shared" si="87"/>
        <v>0.86842105263157898</v>
      </c>
      <c r="AC87" s="127">
        <f t="shared" si="62"/>
        <v>5715</v>
      </c>
      <c r="AD87" s="105">
        <f t="shared" si="52"/>
        <v>5748</v>
      </c>
      <c r="AE87" s="122">
        <v>33</v>
      </c>
      <c r="AF87" s="137">
        <v>0</v>
      </c>
      <c r="AG87" s="137">
        <v>22</v>
      </c>
      <c r="AH87" s="150">
        <f t="shared" si="59"/>
        <v>22</v>
      </c>
      <c r="AI87" s="150">
        <f t="shared" si="60"/>
        <v>5836</v>
      </c>
      <c r="AJ87" s="145">
        <f t="shared" si="88"/>
        <v>186</v>
      </c>
      <c r="AK87" s="147">
        <f t="shared" si="89"/>
        <v>19.571428571428573</v>
      </c>
      <c r="AL87" s="86">
        <f t="shared" si="80"/>
        <v>1.0037839697282422</v>
      </c>
      <c r="AM87" s="89">
        <f t="shared" si="53"/>
        <v>3.7839697282422424E-3</v>
      </c>
      <c r="AN87" s="90">
        <f t="shared" si="90"/>
        <v>0.97163120567375894</v>
      </c>
      <c r="AO87" s="4">
        <f t="shared" si="73"/>
        <v>-29</v>
      </c>
      <c r="AP87" s="4">
        <f t="shared" si="77"/>
        <v>-38</v>
      </c>
      <c r="AQ87" s="4">
        <f t="shared" si="74"/>
        <v>-19</v>
      </c>
      <c r="AR87" s="200"/>
      <c r="AS87" s="204"/>
      <c r="AT87" s="196"/>
      <c r="AU87" s="210"/>
      <c r="AV87" s="107"/>
      <c r="AW87" s="107"/>
      <c r="AX87" s="107"/>
      <c r="AY87" s="107"/>
      <c r="AZ87" s="107"/>
      <c r="BA87" s="107"/>
      <c r="BB87" s="107"/>
      <c r="BC87" s="107"/>
      <c r="BD87" s="107"/>
      <c r="BE87" s="107"/>
    </row>
    <row r="88" spans="1:57" x14ac:dyDescent="0.25">
      <c r="A88" s="63">
        <v>85</v>
      </c>
      <c r="B88">
        <v>59</v>
      </c>
      <c r="C88" s="66">
        <v>43972</v>
      </c>
      <c r="D88" s="128">
        <f t="shared" si="81"/>
        <v>27032</v>
      </c>
      <c r="E88" s="134">
        <f t="shared" si="82"/>
        <v>44700</v>
      </c>
      <c r="F88" s="105">
        <v>253</v>
      </c>
      <c r="G88" s="137">
        <v>0</v>
      </c>
      <c r="H88" s="137">
        <v>194</v>
      </c>
      <c r="I88" s="131">
        <f t="shared" si="79"/>
        <v>194</v>
      </c>
      <c r="J88" s="131">
        <f t="shared" si="54"/>
        <v>44734</v>
      </c>
      <c r="K88" s="145">
        <f t="shared" si="91"/>
        <v>1219</v>
      </c>
      <c r="L88" s="148">
        <f t="shared" si="92"/>
        <v>178.14285714285714</v>
      </c>
      <c r="M88" s="86">
        <f t="shared" si="83"/>
        <v>1.0043556353839245</v>
      </c>
      <c r="N88" s="89">
        <f t="shared" ref="N88:N119" si="93">(M88-1)</f>
        <v>4.3556353839244721E-3</v>
      </c>
      <c r="O88" s="89">
        <f t="shared" si="55"/>
        <v>3.9781258542392894E-3</v>
      </c>
      <c r="P88" s="86">
        <f>L88/L87</f>
        <v>1.0072697899838448</v>
      </c>
      <c r="Q88" s="128">
        <f t="shared" si="61"/>
        <v>11627</v>
      </c>
      <c r="R88" s="134">
        <f t="shared" si="56"/>
        <v>11640</v>
      </c>
      <c r="S88" s="105">
        <v>13</v>
      </c>
      <c r="T88" s="137">
        <v>0</v>
      </c>
      <c r="U88" s="137">
        <v>8</v>
      </c>
      <c r="V88" s="131">
        <f t="shared" si="57"/>
        <v>8</v>
      </c>
      <c r="W88" s="131">
        <f t="shared" si="58"/>
        <v>11124</v>
      </c>
      <c r="X88" s="145">
        <f t="shared" si="84"/>
        <v>183</v>
      </c>
      <c r="Y88" s="147">
        <f t="shared" si="85"/>
        <v>9</v>
      </c>
      <c r="Z88" s="65">
        <f t="shared" si="86"/>
        <v>1.0007196833393306</v>
      </c>
      <c r="AA88" s="89">
        <f t="shared" ref="AA88:AA119" si="94">Z88-1</f>
        <v>7.1968333933059014E-4</v>
      </c>
      <c r="AB88" s="126">
        <f t="shared" si="87"/>
        <v>0.95454545454545447</v>
      </c>
      <c r="AC88" s="127">
        <f t="shared" si="62"/>
        <v>5748</v>
      </c>
      <c r="AD88" s="105">
        <f t="shared" si="52"/>
        <v>5775</v>
      </c>
      <c r="AE88" s="122">
        <v>27</v>
      </c>
      <c r="AF88" s="137">
        <v>0</v>
      </c>
      <c r="AG88" s="137">
        <v>11</v>
      </c>
      <c r="AH88" s="150">
        <f t="shared" si="59"/>
        <v>11</v>
      </c>
      <c r="AI88" s="150">
        <f t="shared" si="60"/>
        <v>5847</v>
      </c>
      <c r="AJ88" s="145">
        <f t="shared" si="88"/>
        <v>185</v>
      </c>
      <c r="AK88" s="147">
        <f t="shared" si="89"/>
        <v>18</v>
      </c>
      <c r="AL88" s="86">
        <f t="shared" si="80"/>
        <v>1.0018848526387938</v>
      </c>
      <c r="AM88" s="89">
        <f t="shared" ref="AM88:AM119" si="95">AL88-1</f>
        <v>1.8848526387937881E-3</v>
      </c>
      <c r="AN88" s="90">
        <f t="shared" si="90"/>
        <v>0.91970802919708017</v>
      </c>
      <c r="AO88" s="4">
        <f t="shared" si="73"/>
        <v>-17</v>
      </c>
      <c r="AP88" s="4">
        <f t="shared" si="77"/>
        <v>-14</v>
      </c>
      <c r="AQ88" s="4">
        <f t="shared" si="74"/>
        <v>-1</v>
      </c>
      <c r="AR88" s="200"/>
      <c r="AS88" s="204"/>
      <c r="AT88" s="196"/>
      <c r="AU88" s="210"/>
      <c r="AV88" s="107"/>
      <c r="AW88" s="107"/>
      <c r="AX88" s="107"/>
      <c r="AY88" s="107"/>
      <c r="AZ88" s="107"/>
      <c r="BA88" s="107"/>
      <c r="BB88" s="107"/>
      <c r="BC88" s="107"/>
      <c r="BD88" s="107"/>
      <c r="BE88" s="107"/>
    </row>
    <row r="89" spans="1:57" x14ac:dyDescent="0.25">
      <c r="A89" s="63">
        <v>86</v>
      </c>
      <c r="B89">
        <v>60</v>
      </c>
      <c r="C89" s="66">
        <v>43973</v>
      </c>
      <c r="D89" s="128">
        <f t="shared" si="81"/>
        <v>27263</v>
      </c>
      <c r="E89" s="134">
        <f t="shared" si="82"/>
        <v>44888</v>
      </c>
      <c r="F89" s="105">
        <v>188</v>
      </c>
      <c r="G89" s="137">
        <v>0</v>
      </c>
      <c r="H89" s="137">
        <v>195</v>
      </c>
      <c r="I89" s="131">
        <f t="shared" si="79"/>
        <v>195</v>
      </c>
      <c r="J89" s="131">
        <f t="shared" ref="J89:J120" si="96">J88+I89</f>
        <v>44929</v>
      </c>
      <c r="K89" s="145">
        <f t="shared" si="91"/>
        <v>1207</v>
      </c>
      <c r="L89" s="148">
        <f t="shared" si="92"/>
        <v>175.85714285714286</v>
      </c>
      <c r="M89" s="86">
        <f t="shared" si="83"/>
        <v>1.0043591004604999</v>
      </c>
      <c r="N89" s="89">
        <f t="shared" si="93"/>
        <v>4.3591004604999206E-3</v>
      </c>
      <c r="O89" s="89">
        <f t="shared" ref="O89:O120" si="97">SUM(N85:N89)/5</f>
        <v>4.3528532545139328E-3</v>
      </c>
      <c r="P89" s="86">
        <f>L89/L81</f>
        <v>0.77082028804007519</v>
      </c>
      <c r="Q89" s="128">
        <f t="shared" si="61"/>
        <v>11640</v>
      </c>
      <c r="R89" s="134">
        <f t="shared" si="56"/>
        <v>11649</v>
      </c>
      <c r="S89" s="105">
        <v>9</v>
      </c>
      <c r="T89" s="137">
        <v>0</v>
      </c>
      <c r="U89" s="137">
        <v>9</v>
      </c>
      <c r="V89" s="131">
        <f t="shared" ref="V89:V120" si="98">T89+U89</f>
        <v>9</v>
      </c>
      <c r="W89" s="131">
        <f t="shared" ref="W89:W120" si="99">W88+V89</f>
        <v>11133</v>
      </c>
      <c r="X89" s="145">
        <f t="shared" si="84"/>
        <v>157</v>
      </c>
      <c r="Y89" s="147">
        <f t="shared" si="85"/>
        <v>8.8571428571428577</v>
      </c>
      <c r="Z89" s="65">
        <f t="shared" si="86"/>
        <v>1.0008090614886731</v>
      </c>
      <c r="AA89" s="89">
        <f t="shared" si="94"/>
        <v>8.0906148867310179E-4</v>
      </c>
      <c r="AB89" s="126">
        <f t="shared" si="87"/>
        <v>0.98412698412698418</v>
      </c>
      <c r="AC89" s="127">
        <f t="shared" si="62"/>
        <v>5775</v>
      </c>
      <c r="AD89" s="105">
        <f t="shared" si="52"/>
        <v>5788</v>
      </c>
      <c r="AE89" s="122">
        <v>13</v>
      </c>
      <c r="AF89" s="137">
        <v>0</v>
      </c>
      <c r="AG89" s="137">
        <v>20</v>
      </c>
      <c r="AH89" s="150">
        <f t="shared" ref="AH89:AH120" si="100">AF89+AG89</f>
        <v>20</v>
      </c>
      <c r="AI89" s="150">
        <f t="shared" ref="AI89:AI120" si="101">AI88+AH89</f>
        <v>5867</v>
      </c>
      <c r="AJ89" s="145">
        <f t="shared" si="88"/>
        <v>145</v>
      </c>
      <c r="AK89" s="147">
        <f t="shared" si="89"/>
        <v>17.571428571428573</v>
      </c>
      <c r="AL89" s="86">
        <f t="shared" si="80"/>
        <v>1.0034205575508808</v>
      </c>
      <c r="AM89" s="89">
        <f t="shared" si="95"/>
        <v>3.4205575508807762E-3</v>
      </c>
      <c r="AN89" s="90">
        <f t="shared" si="90"/>
        <v>0.97619047619047628</v>
      </c>
      <c r="AO89" s="4">
        <f t="shared" si="73"/>
        <v>-12</v>
      </c>
      <c r="AP89" s="4">
        <f t="shared" si="77"/>
        <v>-26</v>
      </c>
      <c r="AQ89" s="4">
        <f t="shared" si="74"/>
        <v>-40</v>
      </c>
      <c r="AR89" s="200"/>
      <c r="AS89" s="204"/>
      <c r="AT89" s="196"/>
      <c r="AU89" s="210"/>
      <c r="AV89" s="107"/>
      <c r="AW89" s="107"/>
      <c r="AX89" s="107"/>
      <c r="AY89" s="107"/>
      <c r="AZ89" s="107"/>
      <c r="BA89" s="107"/>
      <c r="BB89" s="107"/>
      <c r="BC89" s="107"/>
      <c r="BD89" s="107"/>
      <c r="BE89" s="107"/>
    </row>
    <row r="90" spans="1:57" x14ac:dyDescent="0.25">
      <c r="A90" s="63">
        <v>87</v>
      </c>
      <c r="B90">
        <v>61</v>
      </c>
      <c r="C90" s="66">
        <v>43974</v>
      </c>
      <c r="D90" s="128">
        <f t="shared" si="81"/>
        <v>27418</v>
      </c>
      <c r="E90" s="134">
        <f t="shared" si="82"/>
        <v>45064</v>
      </c>
      <c r="F90" s="105">
        <v>176</v>
      </c>
      <c r="G90" s="137">
        <v>0</v>
      </c>
      <c r="H90" s="137">
        <v>204</v>
      </c>
      <c r="I90" s="131">
        <f t="shared" si="79"/>
        <v>204</v>
      </c>
      <c r="J90" s="131">
        <f t="shared" si="96"/>
        <v>45133</v>
      </c>
      <c r="K90" s="145">
        <f t="shared" si="91"/>
        <v>1194</v>
      </c>
      <c r="L90" s="148">
        <f t="shared" si="92"/>
        <v>182.57142857142858</v>
      </c>
      <c r="M90" s="86">
        <f t="shared" si="83"/>
        <v>1.0045404972289613</v>
      </c>
      <c r="N90" s="89">
        <f t="shared" si="93"/>
        <v>4.5404972289613266E-3</v>
      </c>
      <c r="O90" s="89">
        <f t="shared" si="97"/>
        <v>4.7969366872045779E-3</v>
      </c>
      <c r="P90" s="86">
        <f>L90/L89</f>
        <v>1.0381803411860278</v>
      </c>
      <c r="Q90" s="128">
        <f t="shared" si="61"/>
        <v>11649</v>
      </c>
      <c r="R90" s="134">
        <f t="shared" si="56"/>
        <v>11659</v>
      </c>
      <c r="S90" s="105">
        <v>10</v>
      </c>
      <c r="T90" s="137">
        <v>0</v>
      </c>
      <c r="U90" s="137">
        <v>8</v>
      </c>
      <c r="V90" s="131">
        <f t="shared" si="98"/>
        <v>8</v>
      </c>
      <c r="W90" s="131">
        <f t="shared" si="99"/>
        <v>11141</v>
      </c>
      <c r="X90" s="145">
        <f t="shared" si="84"/>
        <v>122</v>
      </c>
      <c r="Y90" s="147">
        <f t="shared" si="85"/>
        <v>8.7142857142857135</v>
      </c>
      <c r="Z90" s="65">
        <f t="shared" si="86"/>
        <v>1.0007185843887541</v>
      </c>
      <c r="AA90" s="89">
        <f t="shared" si="94"/>
        <v>7.1858438875405106E-4</v>
      </c>
      <c r="AB90" s="126">
        <f t="shared" si="87"/>
        <v>0.98387096774193539</v>
      </c>
      <c r="AC90" s="127">
        <f t="shared" si="62"/>
        <v>5788</v>
      </c>
      <c r="AD90" s="105">
        <f t="shared" si="52"/>
        <v>5811</v>
      </c>
      <c r="AE90" s="122">
        <v>23</v>
      </c>
      <c r="AF90" s="137">
        <v>0</v>
      </c>
      <c r="AG90" s="137">
        <v>18</v>
      </c>
      <c r="AH90" s="150">
        <f t="shared" si="100"/>
        <v>18</v>
      </c>
      <c r="AI90" s="150">
        <f t="shared" si="101"/>
        <v>5885</v>
      </c>
      <c r="AJ90" s="145">
        <f t="shared" si="88"/>
        <v>141</v>
      </c>
      <c r="AK90" s="147">
        <f t="shared" si="89"/>
        <v>17.428571428571427</v>
      </c>
      <c r="AL90" s="86">
        <f t="shared" si="80"/>
        <v>1.0030680074995739</v>
      </c>
      <c r="AM90" s="89">
        <f t="shared" si="95"/>
        <v>3.0680074995739215E-3</v>
      </c>
      <c r="AN90" s="90">
        <f t="shared" si="90"/>
        <v>0.99186991869918684</v>
      </c>
      <c r="AO90" s="4">
        <f t="shared" si="73"/>
        <v>-13</v>
      </c>
      <c r="AP90" s="4">
        <f t="shared" si="77"/>
        <v>-35</v>
      </c>
      <c r="AQ90" s="4">
        <f t="shared" si="74"/>
        <v>-4</v>
      </c>
      <c r="AR90" s="200"/>
      <c r="AS90" s="204"/>
      <c r="AT90" s="196"/>
      <c r="AU90" s="210"/>
      <c r="AV90" s="107"/>
      <c r="AW90" s="107"/>
      <c r="AX90" s="107"/>
      <c r="AY90" s="107"/>
      <c r="AZ90" s="107"/>
      <c r="BA90" s="107"/>
      <c r="BB90" s="107"/>
      <c r="BC90" s="107"/>
      <c r="BD90" s="107"/>
      <c r="BE90" s="107"/>
    </row>
    <row r="91" spans="1:57" x14ac:dyDescent="0.25">
      <c r="A91" s="63">
        <v>88</v>
      </c>
      <c r="B91">
        <v>62</v>
      </c>
      <c r="C91" s="66">
        <v>43975</v>
      </c>
      <c r="D91" s="128">
        <f t="shared" si="81"/>
        <v>27570</v>
      </c>
      <c r="E91" s="134">
        <f t="shared" si="82"/>
        <v>45236</v>
      </c>
      <c r="F91" s="105">
        <v>172</v>
      </c>
      <c r="G91" s="137">
        <v>0</v>
      </c>
      <c r="H91" s="137">
        <v>150</v>
      </c>
      <c r="I91" s="131">
        <f t="shared" si="79"/>
        <v>150</v>
      </c>
      <c r="J91" s="131">
        <f t="shared" si="96"/>
        <v>45283</v>
      </c>
      <c r="K91" s="145">
        <f t="shared" si="91"/>
        <v>1241</v>
      </c>
      <c r="L91" s="148">
        <f t="shared" si="92"/>
        <v>188.42857142857142</v>
      </c>
      <c r="M91" s="86">
        <f t="shared" si="83"/>
        <v>1.0033235105133715</v>
      </c>
      <c r="N91" s="89">
        <f t="shared" si="93"/>
        <v>3.3235105133715415E-3</v>
      </c>
      <c r="O91" s="89">
        <f t="shared" si="97"/>
        <v>4.6446824062724712E-3</v>
      </c>
      <c r="P91" s="86">
        <f>L91/L83</f>
        <v>0.95165945165945165</v>
      </c>
      <c r="Q91" s="128">
        <f t="shared" si="61"/>
        <v>11659</v>
      </c>
      <c r="R91" s="134">
        <f t="shared" si="56"/>
        <v>11672</v>
      </c>
      <c r="S91" s="105">
        <v>13</v>
      </c>
      <c r="T91" s="137">
        <v>0</v>
      </c>
      <c r="U91" s="137">
        <v>4</v>
      </c>
      <c r="V91" s="131">
        <f t="shared" si="98"/>
        <v>4</v>
      </c>
      <c r="W91" s="131">
        <f t="shared" si="99"/>
        <v>11145</v>
      </c>
      <c r="X91" s="145">
        <f t="shared" si="84"/>
        <v>120</v>
      </c>
      <c r="Y91" s="147">
        <f t="shared" si="85"/>
        <v>8.1428571428571423</v>
      </c>
      <c r="Z91" s="65">
        <f t="shared" si="86"/>
        <v>1.0003590341980073</v>
      </c>
      <c r="AA91" s="89">
        <f t="shared" si="94"/>
        <v>3.5903419800731307E-4</v>
      </c>
      <c r="AB91" s="126">
        <f t="shared" si="87"/>
        <v>0.93442622950819676</v>
      </c>
      <c r="AC91" s="127">
        <f t="shared" si="62"/>
        <v>5811</v>
      </c>
      <c r="AD91" s="105">
        <f t="shared" si="52"/>
        <v>5822</v>
      </c>
      <c r="AE91" s="122">
        <v>11</v>
      </c>
      <c r="AF91" s="137">
        <v>0</v>
      </c>
      <c r="AG91" s="137">
        <v>13</v>
      </c>
      <c r="AH91" s="150">
        <f t="shared" si="100"/>
        <v>13</v>
      </c>
      <c r="AI91" s="150">
        <f t="shared" si="101"/>
        <v>5898</v>
      </c>
      <c r="AJ91" s="145">
        <f t="shared" si="88"/>
        <v>142</v>
      </c>
      <c r="AK91" s="147">
        <f t="shared" si="89"/>
        <v>17</v>
      </c>
      <c r="AL91" s="86">
        <f t="shared" si="80"/>
        <v>1.0022090059473237</v>
      </c>
      <c r="AM91" s="89">
        <f t="shared" si="95"/>
        <v>2.2090059473236501E-3</v>
      </c>
      <c r="AN91" s="90">
        <f t="shared" si="90"/>
        <v>0.97540983606557385</v>
      </c>
      <c r="AO91" s="4">
        <f t="shared" si="73"/>
        <v>47</v>
      </c>
      <c r="AP91" s="4">
        <f t="shared" si="77"/>
        <v>-2</v>
      </c>
      <c r="AQ91" s="4">
        <f t="shared" si="74"/>
        <v>1</v>
      </c>
      <c r="AR91" s="200"/>
      <c r="AS91" s="204"/>
      <c r="AT91" s="196"/>
      <c r="AU91" s="210"/>
    </row>
    <row r="92" spans="1:57" x14ac:dyDescent="0.25">
      <c r="A92" s="63">
        <v>89</v>
      </c>
      <c r="B92">
        <v>63</v>
      </c>
      <c r="C92" s="66">
        <v>43976</v>
      </c>
      <c r="D92" s="128">
        <f t="shared" si="81"/>
        <v>27726</v>
      </c>
      <c r="E92" s="134">
        <f t="shared" si="82"/>
        <v>45445</v>
      </c>
      <c r="F92" s="105">
        <v>209</v>
      </c>
      <c r="G92" s="137">
        <v>0</v>
      </c>
      <c r="H92" s="137">
        <v>123</v>
      </c>
      <c r="I92" s="131">
        <f t="shared" si="79"/>
        <v>123</v>
      </c>
      <c r="J92" s="131">
        <f t="shared" si="96"/>
        <v>45406</v>
      </c>
      <c r="K92" s="145">
        <f t="shared" si="91"/>
        <v>1304</v>
      </c>
      <c r="L92" s="148">
        <f t="shared" si="92"/>
        <v>191.42857142857142</v>
      </c>
      <c r="M92" s="86">
        <f t="shared" si="83"/>
        <v>1.0027162511317713</v>
      </c>
      <c r="N92" s="89">
        <f t="shared" si="93"/>
        <v>2.7162511317713189E-3</v>
      </c>
      <c r="O92" s="89">
        <f t="shared" si="97"/>
        <v>3.8589989437057158E-3</v>
      </c>
      <c r="P92" s="86">
        <f>L92/L91</f>
        <v>1.0159211523881728</v>
      </c>
      <c r="Q92" s="128">
        <f t="shared" si="61"/>
        <v>11672</v>
      </c>
      <c r="R92" s="134">
        <f t="shared" si="56"/>
        <v>11680</v>
      </c>
      <c r="S92" s="105">
        <v>8</v>
      </c>
      <c r="T92" s="137">
        <v>0</v>
      </c>
      <c r="U92" s="137">
        <v>14</v>
      </c>
      <c r="V92" s="131">
        <f t="shared" si="98"/>
        <v>14</v>
      </c>
      <c r="W92" s="131">
        <f t="shared" si="99"/>
        <v>11159</v>
      </c>
      <c r="X92" s="145">
        <f t="shared" si="84"/>
        <v>101</v>
      </c>
      <c r="Y92" s="147">
        <f t="shared" si="85"/>
        <v>8.5714285714285712</v>
      </c>
      <c r="Z92" s="65">
        <f t="shared" si="86"/>
        <v>1.0012561686855093</v>
      </c>
      <c r="AA92" s="89">
        <f t="shared" si="94"/>
        <v>1.2561686855092624E-3</v>
      </c>
      <c r="AB92" s="126">
        <f t="shared" si="87"/>
        <v>1.0526315789473684</v>
      </c>
      <c r="AC92" s="127">
        <f t="shared" si="62"/>
        <v>5822</v>
      </c>
      <c r="AD92" s="105">
        <f t="shared" si="52"/>
        <v>5830</v>
      </c>
      <c r="AE92" s="122">
        <v>8</v>
      </c>
      <c r="AF92" s="137">
        <v>0</v>
      </c>
      <c r="AG92" s="137">
        <v>15</v>
      </c>
      <c r="AH92" s="150">
        <f t="shared" si="100"/>
        <v>15</v>
      </c>
      <c r="AI92" s="150">
        <f t="shared" si="101"/>
        <v>5913</v>
      </c>
      <c r="AJ92" s="145">
        <f t="shared" si="88"/>
        <v>136</v>
      </c>
      <c r="AK92" s="147">
        <f t="shared" si="89"/>
        <v>17</v>
      </c>
      <c r="AL92" s="86">
        <f t="shared" si="80"/>
        <v>1.0025432349949135</v>
      </c>
      <c r="AM92" s="89">
        <f t="shared" si="95"/>
        <v>2.5432349949134903E-3</v>
      </c>
      <c r="AN92" s="90">
        <f t="shared" si="90"/>
        <v>1</v>
      </c>
      <c r="AO92" s="4">
        <f t="shared" si="73"/>
        <v>63</v>
      </c>
      <c r="AP92" s="4">
        <f t="shared" si="77"/>
        <v>-19</v>
      </c>
      <c r="AQ92" s="4">
        <f t="shared" si="74"/>
        <v>-6</v>
      </c>
      <c r="AR92" s="200"/>
      <c r="AS92" s="204"/>
      <c r="AT92" s="196"/>
      <c r="AU92" s="210"/>
    </row>
    <row r="93" spans="1:57" x14ac:dyDescent="0.25">
      <c r="A93" s="63">
        <v>90</v>
      </c>
      <c r="B93">
        <v>64</v>
      </c>
      <c r="C93" s="66">
        <v>43977</v>
      </c>
      <c r="D93" s="128">
        <f t="shared" si="81"/>
        <v>27899</v>
      </c>
      <c r="E93" s="134">
        <f t="shared" si="82"/>
        <v>45578</v>
      </c>
      <c r="F93" s="105">
        <v>133</v>
      </c>
      <c r="G93" s="137">
        <v>0</v>
      </c>
      <c r="H93" s="137">
        <v>173</v>
      </c>
      <c r="I93" s="131">
        <f t="shared" si="79"/>
        <v>173</v>
      </c>
      <c r="J93" s="131">
        <f t="shared" si="96"/>
        <v>45579</v>
      </c>
      <c r="K93" s="145">
        <f t="shared" si="91"/>
        <v>1329</v>
      </c>
      <c r="L93" s="148">
        <f t="shared" si="92"/>
        <v>190.42857142857142</v>
      </c>
      <c r="M93" s="86">
        <f t="shared" si="83"/>
        <v>1.0038100691538563</v>
      </c>
      <c r="N93" s="89">
        <f t="shared" si="93"/>
        <v>3.8100691538562881E-3</v>
      </c>
      <c r="O93" s="89">
        <f t="shared" si="97"/>
        <v>3.7498856976920791E-3</v>
      </c>
      <c r="P93" s="86">
        <f>L93/L85</f>
        <v>1.0438527799530148</v>
      </c>
      <c r="Q93" s="128">
        <f t="shared" si="61"/>
        <v>11680</v>
      </c>
      <c r="R93" s="134">
        <f t="shared" si="56"/>
        <v>11690</v>
      </c>
      <c r="S93" s="105">
        <v>10</v>
      </c>
      <c r="T93" s="137">
        <v>0</v>
      </c>
      <c r="U93" s="137">
        <v>7</v>
      </c>
      <c r="V93" s="131">
        <f t="shared" si="98"/>
        <v>7</v>
      </c>
      <c r="W93" s="131">
        <f t="shared" si="99"/>
        <v>11166</v>
      </c>
      <c r="X93" s="145">
        <f t="shared" si="84"/>
        <v>77</v>
      </c>
      <c r="Y93" s="147">
        <f t="shared" si="85"/>
        <v>8.4285714285714288</v>
      </c>
      <c r="Z93" s="65">
        <f t="shared" si="86"/>
        <v>1.0006272963527199</v>
      </c>
      <c r="AA93" s="89">
        <f t="shared" si="94"/>
        <v>6.2729635271985273E-4</v>
      </c>
      <c r="AB93" s="126">
        <f t="shared" si="87"/>
        <v>0.98333333333333339</v>
      </c>
      <c r="AC93" s="127">
        <f t="shared" si="62"/>
        <v>5830</v>
      </c>
      <c r="AD93" s="105">
        <f t="shared" si="52"/>
        <v>5856</v>
      </c>
      <c r="AE93" s="122">
        <v>26</v>
      </c>
      <c r="AF93" s="137">
        <v>0</v>
      </c>
      <c r="AG93" s="137">
        <v>19</v>
      </c>
      <c r="AH93" s="150">
        <f t="shared" si="100"/>
        <v>19</v>
      </c>
      <c r="AI93" s="150">
        <f t="shared" si="101"/>
        <v>5932</v>
      </c>
      <c r="AJ93" s="145">
        <f t="shared" si="88"/>
        <v>141</v>
      </c>
      <c r="AK93" s="147">
        <f t="shared" si="89"/>
        <v>16.857142857142858</v>
      </c>
      <c r="AL93" s="86">
        <f t="shared" si="80"/>
        <v>1.0032132589210214</v>
      </c>
      <c r="AM93" s="89">
        <f t="shared" si="95"/>
        <v>3.2132589210214224E-3</v>
      </c>
      <c r="AN93" s="90">
        <f t="shared" si="90"/>
        <v>0.99159663865546221</v>
      </c>
      <c r="AO93" s="4">
        <f t="shared" si="73"/>
        <v>25</v>
      </c>
      <c r="AP93" s="4">
        <f t="shared" si="77"/>
        <v>-24</v>
      </c>
      <c r="AQ93" s="4">
        <f t="shared" si="74"/>
        <v>5</v>
      </c>
      <c r="AR93" s="200"/>
      <c r="AS93" s="204"/>
      <c r="AT93" s="196"/>
      <c r="AU93" s="210"/>
      <c r="AV93" s="107"/>
      <c r="AW93" s="107"/>
      <c r="AX93" s="107"/>
      <c r="AY93" s="107"/>
      <c r="AZ93" s="107"/>
      <c r="BA93" s="107"/>
      <c r="BB93" s="107"/>
      <c r="BC93" s="107"/>
    </row>
    <row r="94" spans="1:57" x14ac:dyDescent="0.25">
      <c r="A94" s="63">
        <v>91</v>
      </c>
      <c r="B94">
        <v>65</v>
      </c>
      <c r="C94" s="66">
        <v>43978</v>
      </c>
      <c r="D94" s="128">
        <f t="shared" si="81"/>
        <v>28010</v>
      </c>
      <c r="E94" s="134">
        <f t="shared" si="82"/>
        <v>45768</v>
      </c>
      <c r="F94" s="105">
        <v>190</v>
      </c>
      <c r="G94" s="137">
        <v>0</v>
      </c>
      <c r="H94" s="137">
        <v>191</v>
      </c>
      <c r="I94" s="131">
        <f t="shared" si="79"/>
        <v>191</v>
      </c>
      <c r="J94" s="131">
        <f t="shared" si="96"/>
        <v>45770</v>
      </c>
      <c r="K94" s="145">
        <f t="shared" si="91"/>
        <v>1321</v>
      </c>
      <c r="L94" s="148">
        <f t="shared" si="92"/>
        <v>175.71428571428572</v>
      </c>
      <c r="M94" s="86">
        <f t="shared" si="83"/>
        <v>1.0041905263388842</v>
      </c>
      <c r="N94" s="89">
        <f t="shared" si="93"/>
        <v>4.1905263388841707E-3</v>
      </c>
      <c r="O94" s="89">
        <f t="shared" si="97"/>
        <v>3.7161708733689292E-3</v>
      </c>
      <c r="P94" s="86">
        <f>L94/L93</f>
        <v>0.92273068267066782</v>
      </c>
      <c r="Q94" s="128">
        <f t="shared" si="61"/>
        <v>11690</v>
      </c>
      <c r="R94" s="134">
        <f t="shared" si="56"/>
        <v>11697</v>
      </c>
      <c r="S94" s="105">
        <v>7</v>
      </c>
      <c r="T94" s="137">
        <v>0</v>
      </c>
      <c r="U94" s="137">
        <v>8</v>
      </c>
      <c r="V94" s="131">
        <f t="shared" si="98"/>
        <v>8</v>
      </c>
      <c r="W94" s="131">
        <f t="shared" si="99"/>
        <v>11174</v>
      </c>
      <c r="X94" s="145">
        <f t="shared" si="84"/>
        <v>70</v>
      </c>
      <c r="Y94" s="147">
        <f t="shared" si="85"/>
        <v>8.2857142857142865</v>
      </c>
      <c r="Z94" s="65">
        <f t="shared" si="86"/>
        <v>1.00071646068422</v>
      </c>
      <c r="AA94" s="89">
        <f t="shared" si="94"/>
        <v>7.1646068422004383E-4</v>
      </c>
      <c r="AB94" s="126">
        <f t="shared" si="87"/>
        <v>0.98305084745762716</v>
      </c>
      <c r="AC94" s="127">
        <f t="shared" si="62"/>
        <v>5856</v>
      </c>
      <c r="AD94" s="105">
        <f t="shared" si="52"/>
        <v>5871</v>
      </c>
      <c r="AE94" s="122">
        <v>15</v>
      </c>
      <c r="AF94" s="137">
        <v>0</v>
      </c>
      <c r="AG94" s="137">
        <v>16</v>
      </c>
      <c r="AH94" s="150">
        <f t="shared" si="100"/>
        <v>16</v>
      </c>
      <c r="AI94" s="150">
        <f t="shared" si="101"/>
        <v>5948</v>
      </c>
      <c r="AJ94" s="145">
        <f t="shared" si="88"/>
        <v>123</v>
      </c>
      <c r="AK94" s="147">
        <f t="shared" si="89"/>
        <v>16</v>
      </c>
      <c r="AL94" s="86">
        <f t="shared" si="80"/>
        <v>1.0026972353337829</v>
      </c>
      <c r="AM94" s="89">
        <f t="shared" si="95"/>
        <v>2.6972353337828547E-3</v>
      </c>
      <c r="AN94" s="90">
        <f t="shared" si="90"/>
        <v>0.94915254237288138</v>
      </c>
      <c r="AO94" s="4">
        <f t="shared" si="73"/>
        <v>-8</v>
      </c>
      <c r="AP94" s="4">
        <f t="shared" si="77"/>
        <v>-7</v>
      </c>
      <c r="AQ94" s="4">
        <f t="shared" si="74"/>
        <v>-18</v>
      </c>
      <c r="AR94" s="200"/>
      <c r="AS94" s="204"/>
      <c r="AT94" s="196"/>
      <c r="AU94" s="210"/>
      <c r="AV94" s="107"/>
      <c r="AW94" s="107"/>
      <c r="AX94" s="107"/>
      <c r="AY94" s="107"/>
      <c r="AZ94" s="107"/>
      <c r="BA94" s="107"/>
      <c r="BB94" s="107"/>
      <c r="BC94" s="107"/>
    </row>
    <row r="95" spans="1:57" x14ac:dyDescent="0.25">
      <c r="A95" s="63">
        <v>92</v>
      </c>
      <c r="B95">
        <v>66</v>
      </c>
      <c r="C95" s="66">
        <v>43979</v>
      </c>
      <c r="D95" s="128">
        <f t="shared" si="81"/>
        <v>28152</v>
      </c>
      <c r="E95" s="134">
        <f t="shared" si="82"/>
        <v>45950</v>
      </c>
      <c r="F95" s="105">
        <v>182</v>
      </c>
      <c r="G95" s="137">
        <v>0</v>
      </c>
      <c r="H95" s="137">
        <v>206</v>
      </c>
      <c r="I95" s="131">
        <f t="shared" si="79"/>
        <v>206</v>
      </c>
      <c r="J95" s="131">
        <f t="shared" si="96"/>
        <v>45976</v>
      </c>
      <c r="K95" s="145">
        <f t="shared" si="91"/>
        <v>1250</v>
      </c>
      <c r="L95" s="148">
        <f t="shared" si="92"/>
        <v>177.42857142857142</v>
      </c>
      <c r="M95" s="86">
        <f t="shared" si="83"/>
        <v>1.0045007646930304</v>
      </c>
      <c r="N95" s="89">
        <f t="shared" si="93"/>
        <v>4.5007646930304013E-3</v>
      </c>
      <c r="O95" s="89">
        <f t="shared" si="97"/>
        <v>3.7082243661827443E-3</v>
      </c>
      <c r="P95" s="86">
        <f>L95/L87</f>
        <v>1.0032310177705976</v>
      </c>
      <c r="Q95" s="128">
        <f t="shared" ref="Q95:Q126" si="102">R95-S95</f>
        <v>11697</v>
      </c>
      <c r="R95" s="134">
        <f t="shared" si="56"/>
        <v>11713</v>
      </c>
      <c r="S95" s="105">
        <v>16</v>
      </c>
      <c r="T95" s="137">
        <v>0</v>
      </c>
      <c r="U95" s="137">
        <v>4</v>
      </c>
      <c r="V95" s="131">
        <f t="shared" si="98"/>
        <v>4</v>
      </c>
      <c r="W95" s="131">
        <f t="shared" si="99"/>
        <v>11178</v>
      </c>
      <c r="X95" s="145">
        <f t="shared" si="84"/>
        <v>73</v>
      </c>
      <c r="Y95" s="147">
        <f t="shared" si="85"/>
        <v>7.7142857142857144</v>
      </c>
      <c r="Z95" s="65">
        <f t="shared" si="86"/>
        <v>1.0003579738679076</v>
      </c>
      <c r="AA95" s="89">
        <f t="shared" si="94"/>
        <v>3.5797386790759056E-4</v>
      </c>
      <c r="AB95" s="126">
        <f t="shared" si="87"/>
        <v>0.93103448275862066</v>
      </c>
      <c r="AC95" s="127">
        <f t="shared" ref="AC95:AC126" si="103">AD95-AE95</f>
        <v>5871</v>
      </c>
      <c r="AD95" s="105">
        <f t="shared" si="52"/>
        <v>5903</v>
      </c>
      <c r="AE95" s="122">
        <v>32</v>
      </c>
      <c r="AF95" s="137">
        <v>0</v>
      </c>
      <c r="AG95" s="137">
        <v>5</v>
      </c>
      <c r="AH95" s="150">
        <f t="shared" si="100"/>
        <v>5</v>
      </c>
      <c r="AI95" s="150">
        <f t="shared" si="101"/>
        <v>5953</v>
      </c>
      <c r="AJ95" s="145">
        <f t="shared" si="88"/>
        <v>128</v>
      </c>
      <c r="AK95" s="147">
        <f t="shared" si="89"/>
        <v>15.142857142857142</v>
      </c>
      <c r="AL95" s="86">
        <f t="shared" si="80"/>
        <v>1.0008406186953598</v>
      </c>
      <c r="AM95" s="89">
        <f t="shared" si="95"/>
        <v>8.4061869535978495E-4</v>
      </c>
      <c r="AN95" s="90">
        <f t="shared" si="90"/>
        <v>0.9464285714285714</v>
      </c>
      <c r="AO95" s="4">
        <f t="shared" si="73"/>
        <v>-71</v>
      </c>
      <c r="AP95" s="4">
        <f t="shared" si="77"/>
        <v>3</v>
      </c>
      <c r="AQ95" s="4">
        <f t="shared" si="74"/>
        <v>5</v>
      </c>
      <c r="AR95" s="200"/>
      <c r="AS95" s="204"/>
      <c r="AT95" s="196"/>
      <c r="AU95" s="210"/>
    </row>
    <row r="96" spans="1:57" x14ac:dyDescent="0.25">
      <c r="A96" s="63">
        <v>93</v>
      </c>
      <c r="B96">
        <v>67</v>
      </c>
      <c r="C96" s="66">
        <v>43980</v>
      </c>
      <c r="D96" s="128">
        <f t="shared" si="81"/>
        <v>28297</v>
      </c>
      <c r="E96" s="134">
        <f t="shared" si="82"/>
        <v>46126</v>
      </c>
      <c r="F96" s="105">
        <v>176</v>
      </c>
      <c r="G96" s="137">
        <v>0</v>
      </c>
      <c r="H96" s="137">
        <v>165</v>
      </c>
      <c r="I96" s="131">
        <f t="shared" si="79"/>
        <v>165</v>
      </c>
      <c r="J96" s="131">
        <f t="shared" si="96"/>
        <v>46141</v>
      </c>
      <c r="K96" s="145">
        <f t="shared" si="91"/>
        <v>1238</v>
      </c>
      <c r="L96" s="148">
        <f t="shared" si="92"/>
        <v>173.14285714285714</v>
      </c>
      <c r="M96" s="86">
        <f t="shared" si="83"/>
        <v>1.003588828954237</v>
      </c>
      <c r="N96" s="89">
        <f t="shared" si="93"/>
        <v>3.5888289542369556E-3</v>
      </c>
      <c r="O96" s="89">
        <f t="shared" si="97"/>
        <v>3.7612880543558269E-3</v>
      </c>
      <c r="P96" s="86">
        <f>L96/L95</f>
        <v>0.97584541062801933</v>
      </c>
      <c r="Q96" s="128">
        <f t="shared" si="102"/>
        <v>11713</v>
      </c>
      <c r="R96" s="134">
        <f t="shared" si="56"/>
        <v>11722</v>
      </c>
      <c r="S96" s="105">
        <v>9</v>
      </c>
      <c r="T96" s="137">
        <v>0</v>
      </c>
      <c r="U96" s="137">
        <v>9</v>
      </c>
      <c r="V96" s="131">
        <f t="shared" si="98"/>
        <v>9</v>
      </c>
      <c r="W96" s="131">
        <f t="shared" si="99"/>
        <v>11187</v>
      </c>
      <c r="X96" s="145">
        <f t="shared" si="84"/>
        <v>73</v>
      </c>
      <c r="Y96" s="147">
        <f t="shared" si="85"/>
        <v>7.7142857142857144</v>
      </c>
      <c r="Z96" s="65">
        <f t="shared" si="86"/>
        <v>1.000805152979066</v>
      </c>
      <c r="AA96" s="89">
        <f t="shared" si="94"/>
        <v>8.0515297906602612E-4</v>
      </c>
      <c r="AB96" s="126">
        <f t="shared" si="87"/>
        <v>1</v>
      </c>
      <c r="AC96" s="127">
        <f t="shared" si="103"/>
        <v>5903</v>
      </c>
      <c r="AD96" s="105">
        <f t="shared" si="52"/>
        <v>5931</v>
      </c>
      <c r="AE96" s="122">
        <v>28</v>
      </c>
      <c r="AF96" s="137">
        <v>0</v>
      </c>
      <c r="AG96" s="137">
        <v>11</v>
      </c>
      <c r="AH96" s="150">
        <f t="shared" si="100"/>
        <v>11</v>
      </c>
      <c r="AI96" s="150">
        <f t="shared" si="101"/>
        <v>5964</v>
      </c>
      <c r="AJ96" s="145">
        <f t="shared" si="88"/>
        <v>143</v>
      </c>
      <c r="AK96" s="147">
        <f t="shared" si="89"/>
        <v>13.857142857142858</v>
      </c>
      <c r="AL96" s="86">
        <f t="shared" si="80"/>
        <v>1.001847807827986</v>
      </c>
      <c r="AM96" s="89">
        <f t="shared" si="95"/>
        <v>1.8478078279859922E-3</v>
      </c>
      <c r="AN96" s="90">
        <f t="shared" si="90"/>
        <v>0.91509433962264153</v>
      </c>
      <c r="AO96" s="4">
        <f t="shared" si="73"/>
        <v>-12</v>
      </c>
      <c r="AP96" s="4">
        <f t="shared" si="77"/>
        <v>0</v>
      </c>
      <c r="AQ96" s="4">
        <f t="shared" si="74"/>
        <v>15</v>
      </c>
      <c r="AR96" s="200"/>
      <c r="AS96" s="204"/>
      <c r="AT96" s="196"/>
      <c r="AU96" s="210"/>
    </row>
    <row r="97" spans="1:47" x14ac:dyDescent="0.25">
      <c r="A97" s="63">
        <v>94</v>
      </c>
      <c r="B97">
        <v>68</v>
      </c>
      <c r="C97" s="66">
        <v>43981</v>
      </c>
      <c r="D97" s="128">
        <f t="shared" si="81"/>
        <v>28448</v>
      </c>
      <c r="E97" s="134">
        <f t="shared" si="82"/>
        <v>46257</v>
      </c>
      <c r="F97" s="105">
        <v>131</v>
      </c>
      <c r="G97" s="137">
        <v>0</v>
      </c>
      <c r="H97" s="137">
        <v>170</v>
      </c>
      <c r="I97" s="131">
        <f t="shared" si="79"/>
        <v>170</v>
      </c>
      <c r="J97" s="131">
        <f t="shared" si="96"/>
        <v>46311</v>
      </c>
      <c r="K97" s="145">
        <f t="shared" si="91"/>
        <v>1193</v>
      </c>
      <c r="L97" s="148">
        <f t="shared" si="92"/>
        <v>168.28571428571428</v>
      </c>
      <c r="M97" s="86">
        <f t="shared" si="83"/>
        <v>1.0036843588132029</v>
      </c>
      <c r="N97" s="89">
        <f t="shared" si="93"/>
        <v>3.6843588132029481E-3</v>
      </c>
      <c r="O97" s="89">
        <f t="shared" si="97"/>
        <v>3.9549095906421528E-3</v>
      </c>
      <c r="P97" s="86">
        <f>L97/L89</f>
        <v>0.95694557270511771</v>
      </c>
      <c r="Q97" s="128">
        <f t="shared" si="102"/>
        <v>11722</v>
      </c>
      <c r="R97" s="134">
        <f t="shared" si="56"/>
        <v>11727</v>
      </c>
      <c r="S97" s="105">
        <v>5</v>
      </c>
      <c r="T97" s="137">
        <v>0</v>
      </c>
      <c r="U97" s="137">
        <v>8</v>
      </c>
      <c r="V97" s="131">
        <f t="shared" si="98"/>
        <v>8</v>
      </c>
      <c r="W97" s="131">
        <f t="shared" si="99"/>
        <v>11195</v>
      </c>
      <c r="X97" s="145">
        <f t="shared" si="84"/>
        <v>68</v>
      </c>
      <c r="Y97" s="147">
        <f t="shared" si="85"/>
        <v>7.7142857142857144</v>
      </c>
      <c r="Z97" s="65">
        <f t="shared" si="86"/>
        <v>1.0007151157593634</v>
      </c>
      <c r="AA97" s="89">
        <f t="shared" si="94"/>
        <v>7.151157593634494E-4</v>
      </c>
      <c r="AB97" s="126">
        <f t="shared" si="87"/>
        <v>1</v>
      </c>
      <c r="AC97" s="127">
        <f t="shared" si="103"/>
        <v>5931</v>
      </c>
      <c r="AD97" s="105">
        <f t="shared" si="52"/>
        <v>5951</v>
      </c>
      <c r="AE97" s="122">
        <v>20</v>
      </c>
      <c r="AF97" s="137">
        <v>0</v>
      </c>
      <c r="AG97" s="137">
        <v>11</v>
      </c>
      <c r="AH97" s="150">
        <f t="shared" si="100"/>
        <v>11</v>
      </c>
      <c r="AI97" s="150">
        <f t="shared" si="101"/>
        <v>5975</v>
      </c>
      <c r="AJ97" s="145">
        <f t="shared" si="88"/>
        <v>140</v>
      </c>
      <c r="AK97" s="147">
        <f t="shared" si="89"/>
        <v>12.857142857142858</v>
      </c>
      <c r="AL97" s="86">
        <f t="shared" si="80"/>
        <v>1.0018443997317237</v>
      </c>
      <c r="AM97" s="89">
        <f t="shared" si="95"/>
        <v>1.8443997317236782E-3</v>
      </c>
      <c r="AN97" s="90">
        <f t="shared" si="90"/>
        <v>0.92783505154639179</v>
      </c>
      <c r="AO97" s="4">
        <f t="shared" si="73"/>
        <v>-45</v>
      </c>
      <c r="AP97" s="4">
        <f t="shared" si="77"/>
        <v>-5</v>
      </c>
      <c r="AQ97" s="4">
        <f t="shared" si="74"/>
        <v>-3</v>
      </c>
      <c r="AR97" s="200"/>
      <c r="AS97" s="204"/>
      <c r="AT97" s="196"/>
      <c r="AU97" s="210"/>
    </row>
    <row r="98" spans="1:47" x14ac:dyDescent="0.25">
      <c r="A98" s="63">
        <v>95</v>
      </c>
      <c r="B98">
        <v>69</v>
      </c>
      <c r="C98" s="66">
        <v>43982</v>
      </c>
      <c r="D98" s="128">
        <f t="shared" si="81"/>
        <v>28566</v>
      </c>
      <c r="E98" s="134">
        <f t="shared" si="82"/>
        <v>46442</v>
      </c>
      <c r="F98" s="105">
        <v>185</v>
      </c>
      <c r="G98" s="137">
        <v>0</v>
      </c>
      <c r="H98" s="137">
        <v>97</v>
      </c>
      <c r="I98" s="131">
        <f t="shared" si="79"/>
        <v>97</v>
      </c>
      <c r="J98" s="131">
        <f t="shared" si="96"/>
        <v>46408</v>
      </c>
      <c r="K98" s="145">
        <f t="shared" si="91"/>
        <v>1206</v>
      </c>
      <c r="L98" s="148">
        <f t="shared" si="92"/>
        <v>160.71428571428572</v>
      </c>
      <c r="M98" s="86">
        <f t="shared" si="83"/>
        <v>1.0020945347757553</v>
      </c>
      <c r="N98" s="89">
        <f t="shared" si="93"/>
        <v>2.0945347757552746E-3</v>
      </c>
      <c r="O98" s="89">
        <f t="shared" si="97"/>
        <v>3.61180271502195E-3</v>
      </c>
      <c r="P98" s="86">
        <f>L98/L97</f>
        <v>0.95500848896434642</v>
      </c>
      <c r="Q98" s="128">
        <f t="shared" si="102"/>
        <v>11727</v>
      </c>
      <c r="R98" s="134">
        <f t="shared" si="56"/>
        <v>11735</v>
      </c>
      <c r="S98" s="105">
        <v>8</v>
      </c>
      <c r="T98" s="137">
        <v>0</v>
      </c>
      <c r="U98" s="137">
        <v>6</v>
      </c>
      <c r="V98" s="131">
        <f t="shared" si="98"/>
        <v>6</v>
      </c>
      <c r="W98" s="131">
        <f t="shared" si="99"/>
        <v>11201</v>
      </c>
      <c r="X98" s="145">
        <f t="shared" si="84"/>
        <v>63</v>
      </c>
      <c r="Y98" s="147">
        <f t="shared" si="85"/>
        <v>8</v>
      </c>
      <c r="Z98" s="65">
        <f t="shared" si="86"/>
        <v>1.0005359535506924</v>
      </c>
      <c r="AA98" s="89">
        <f t="shared" si="94"/>
        <v>5.359535506923585E-4</v>
      </c>
      <c r="AB98" s="126">
        <f t="shared" si="87"/>
        <v>1.037037037037037</v>
      </c>
      <c r="AC98" s="127">
        <f t="shared" si="103"/>
        <v>5951</v>
      </c>
      <c r="AD98" s="105">
        <f t="shared" si="52"/>
        <v>5956</v>
      </c>
      <c r="AE98" s="122">
        <v>5</v>
      </c>
      <c r="AF98" s="137">
        <v>0</v>
      </c>
      <c r="AG98" s="137">
        <v>14</v>
      </c>
      <c r="AH98" s="150">
        <f t="shared" si="100"/>
        <v>14</v>
      </c>
      <c r="AI98" s="150">
        <f t="shared" si="101"/>
        <v>5989</v>
      </c>
      <c r="AJ98" s="145">
        <f t="shared" si="88"/>
        <v>134</v>
      </c>
      <c r="AK98" s="147">
        <f t="shared" si="89"/>
        <v>13</v>
      </c>
      <c r="AL98" s="86">
        <f t="shared" si="80"/>
        <v>1.0023430962343096</v>
      </c>
      <c r="AM98" s="89">
        <f t="shared" si="95"/>
        <v>2.3430962343096162E-3</v>
      </c>
      <c r="AN98" s="90">
        <f t="shared" si="90"/>
        <v>1.0111111111111111</v>
      </c>
      <c r="AO98" s="4">
        <f t="shared" si="73"/>
        <v>13</v>
      </c>
      <c r="AP98" s="4">
        <f t="shared" si="77"/>
        <v>-5</v>
      </c>
      <c r="AQ98" s="4">
        <f t="shared" si="74"/>
        <v>-6</v>
      </c>
      <c r="AR98" s="200"/>
      <c r="AS98" s="204"/>
      <c r="AT98" s="196"/>
      <c r="AU98" s="210"/>
    </row>
    <row r="99" spans="1:47" x14ac:dyDescent="0.25">
      <c r="A99" s="63">
        <v>96</v>
      </c>
      <c r="B99">
        <v>70</v>
      </c>
      <c r="C99" s="66">
        <v>43983</v>
      </c>
      <c r="D99" s="128">
        <f t="shared" si="81"/>
        <v>28736</v>
      </c>
      <c r="E99" s="134">
        <f t="shared" si="82"/>
        <v>46545</v>
      </c>
      <c r="F99" s="105">
        <v>103</v>
      </c>
      <c r="G99" s="137">
        <v>0</v>
      </c>
      <c r="H99" s="137">
        <v>99</v>
      </c>
      <c r="I99" s="131">
        <f t="shared" si="79"/>
        <v>99</v>
      </c>
      <c r="J99" s="131">
        <f t="shared" si="96"/>
        <v>46507</v>
      </c>
      <c r="K99" s="145">
        <f t="shared" si="91"/>
        <v>1100</v>
      </c>
      <c r="L99" s="148">
        <f t="shared" si="92"/>
        <v>157.28571428571428</v>
      </c>
      <c r="M99" s="86">
        <f t="shared" si="83"/>
        <v>1.0021332528874332</v>
      </c>
      <c r="N99" s="89">
        <f t="shared" si="93"/>
        <v>2.1332528874331569E-3</v>
      </c>
      <c r="O99" s="89">
        <f t="shared" si="97"/>
        <v>3.2003480247317475E-3</v>
      </c>
      <c r="P99" s="86">
        <f>L99/L91</f>
        <v>0.83472327520849132</v>
      </c>
      <c r="Q99" s="128">
        <f t="shared" si="102"/>
        <v>11735</v>
      </c>
      <c r="R99" s="134">
        <f t="shared" si="56"/>
        <v>11744</v>
      </c>
      <c r="S99" s="105">
        <v>9</v>
      </c>
      <c r="T99" s="137">
        <v>0</v>
      </c>
      <c r="U99" s="137">
        <v>5</v>
      </c>
      <c r="V99" s="131">
        <f t="shared" si="98"/>
        <v>5</v>
      </c>
      <c r="W99" s="131">
        <f t="shared" si="99"/>
        <v>11206</v>
      </c>
      <c r="X99" s="145">
        <f t="shared" si="84"/>
        <v>64</v>
      </c>
      <c r="Y99" s="147">
        <f t="shared" si="85"/>
        <v>6.7142857142857144</v>
      </c>
      <c r="Z99" s="65">
        <f t="shared" si="86"/>
        <v>1.0004463887152932</v>
      </c>
      <c r="AA99" s="89">
        <f t="shared" si="94"/>
        <v>4.4638871529323332E-4</v>
      </c>
      <c r="AB99" s="126">
        <f t="shared" si="87"/>
        <v>0.8392857142857143</v>
      </c>
      <c r="AC99" s="127">
        <f t="shared" si="103"/>
        <v>5956</v>
      </c>
      <c r="AD99" s="105">
        <f t="shared" si="52"/>
        <v>5962</v>
      </c>
      <c r="AE99" s="122">
        <v>6</v>
      </c>
      <c r="AF99" s="137">
        <v>0</v>
      </c>
      <c r="AG99" s="137">
        <v>7</v>
      </c>
      <c r="AH99" s="150">
        <f t="shared" si="100"/>
        <v>7</v>
      </c>
      <c r="AI99" s="150">
        <f t="shared" si="101"/>
        <v>5996</v>
      </c>
      <c r="AJ99" s="145">
        <f t="shared" si="88"/>
        <v>132</v>
      </c>
      <c r="AK99" s="147">
        <f t="shared" si="89"/>
        <v>11.857142857142858</v>
      </c>
      <c r="AL99" s="86">
        <f t="shared" si="80"/>
        <v>1.0011688094840541</v>
      </c>
      <c r="AM99" s="89">
        <f t="shared" si="95"/>
        <v>1.1688094840540675E-3</v>
      </c>
      <c r="AN99" s="90">
        <f t="shared" si="90"/>
        <v>0.91208791208791218</v>
      </c>
      <c r="AO99" s="4">
        <f t="shared" si="73"/>
        <v>-106</v>
      </c>
      <c r="AP99" s="4">
        <f t="shared" si="77"/>
        <v>1</v>
      </c>
      <c r="AQ99" s="4">
        <f t="shared" si="74"/>
        <v>-2</v>
      </c>
      <c r="AR99" s="200"/>
      <c r="AS99" s="204"/>
      <c r="AT99" s="196"/>
      <c r="AU99" s="210"/>
    </row>
    <row r="100" spans="1:47" x14ac:dyDescent="0.25">
      <c r="A100" s="63">
        <v>97</v>
      </c>
      <c r="B100">
        <v>71</v>
      </c>
      <c r="C100" s="66">
        <v>43984</v>
      </c>
      <c r="D100" s="128">
        <f t="shared" si="81"/>
        <v>28828</v>
      </c>
      <c r="E100" s="134">
        <f t="shared" si="82"/>
        <v>46647</v>
      </c>
      <c r="F100" s="105">
        <v>102</v>
      </c>
      <c r="G100" s="137">
        <v>0</v>
      </c>
      <c r="H100" s="137">
        <v>122</v>
      </c>
      <c r="I100" s="131">
        <f t="shared" si="79"/>
        <v>122</v>
      </c>
      <c r="J100" s="131">
        <f t="shared" si="96"/>
        <v>46629</v>
      </c>
      <c r="K100" s="145">
        <f t="shared" si="91"/>
        <v>1069</v>
      </c>
      <c r="L100" s="148">
        <f t="shared" si="92"/>
        <v>150</v>
      </c>
      <c r="M100" s="86">
        <f t="shared" si="83"/>
        <v>1.002623261014471</v>
      </c>
      <c r="N100" s="89">
        <f t="shared" si="93"/>
        <v>2.6232610144709678E-3</v>
      </c>
      <c r="O100" s="89">
        <f t="shared" si="97"/>
        <v>2.8248472890198607E-3</v>
      </c>
      <c r="P100" s="86">
        <f>L100/L99</f>
        <v>0.95367847411444151</v>
      </c>
      <c r="Q100" s="128">
        <f t="shared" si="102"/>
        <v>11744</v>
      </c>
      <c r="R100" s="134">
        <f t="shared" si="56"/>
        <v>11750</v>
      </c>
      <c r="S100" s="105">
        <v>6</v>
      </c>
      <c r="T100" s="137">
        <v>0</v>
      </c>
      <c r="U100" s="137">
        <v>9</v>
      </c>
      <c r="V100" s="131">
        <f t="shared" si="98"/>
        <v>9</v>
      </c>
      <c r="W100" s="131">
        <f t="shared" si="99"/>
        <v>11215</v>
      </c>
      <c r="X100" s="145">
        <f t="shared" si="84"/>
        <v>60</v>
      </c>
      <c r="Y100" s="147">
        <f t="shared" si="85"/>
        <v>7</v>
      </c>
      <c r="Z100" s="65">
        <f t="shared" si="86"/>
        <v>1.000803141174371</v>
      </c>
      <c r="AA100" s="89">
        <f t="shared" si="94"/>
        <v>8.0314117437096932E-4</v>
      </c>
      <c r="AB100" s="126">
        <f t="shared" si="87"/>
        <v>1.0425531914893618</v>
      </c>
      <c r="AC100" s="127">
        <f t="shared" si="103"/>
        <v>5962</v>
      </c>
      <c r="AD100" s="105">
        <f t="shared" si="52"/>
        <v>5967</v>
      </c>
      <c r="AE100" s="122">
        <v>5</v>
      </c>
      <c r="AF100" s="137">
        <v>0</v>
      </c>
      <c r="AG100" s="137">
        <v>8</v>
      </c>
      <c r="AH100" s="150">
        <f t="shared" si="100"/>
        <v>8</v>
      </c>
      <c r="AI100" s="150">
        <f t="shared" si="101"/>
        <v>6004</v>
      </c>
      <c r="AJ100" s="145">
        <f t="shared" si="88"/>
        <v>111</v>
      </c>
      <c r="AK100" s="147">
        <f t="shared" si="89"/>
        <v>10.285714285714286</v>
      </c>
      <c r="AL100" s="86">
        <f t="shared" si="80"/>
        <v>1.0013342228152102</v>
      </c>
      <c r="AM100" s="89">
        <f t="shared" si="95"/>
        <v>1.3342228152102287E-3</v>
      </c>
      <c r="AN100" s="90">
        <f t="shared" si="90"/>
        <v>0.86746987951807231</v>
      </c>
      <c r="AO100" s="4">
        <f t="shared" si="73"/>
        <v>-31</v>
      </c>
      <c r="AP100" s="4">
        <f t="shared" si="77"/>
        <v>-4</v>
      </c>
      <c r="AQ100" s="4">
        <f t="shared" si="74"/>
        <v>-21</v>
      </c>
      <c r="AR100" s="200"/>
      <c r="AS100" s="204"/>
      <c r="AT100" s="196"/>
      <c r="AU100" s="210"/>
    </row>
    <row r="101" spans="1:47" x14ac:dyDescent="0.25">
      <c r="A101" s="63">
        <v>98</v>
      </c>
      <c r="B101">
        <v>72</v>
      </c>
      <c r="C101" s="66">
        <v>43985</v>
      </c>
      <c r="D101" s="128">
        <f t="shared" si="81"/>
        <v>28911</v>
      </c>
      <c r="E101" s="134">
        <f t="shared" si="82"/>
        <v>46733</v>
      </c>
      <c r="F101" s="105">
        <v>86</v>
      </c>
      <c r="G101" s="137">
        <v>0</v>
      </c>
      <c r="H101" s="137">
        <v>186</v>
      </c>
      <c r="I101" s="131">
        <f t="shared" si="79"/>
        <v>186</v>
      </c>
      <c r="J101" s="131">
        <f t="shared" si="96"/>
        <v>46815</v>
      </c>
      <c r="K101" s="145">
        <f t="shared" si="91"/>
        <v>965</v>
      </c>
      <c r="L101" s="148">
        <f t="shared" si="92"/>
        <v>149.28571428571428</v>
      </c>
      <c r="M101" s="86">
        <f t="shared" si="83"/>
        <v>1.0039889339252397</v>
      </c>
      <c r="N101" s="89">
        <f t="shared" si="93"/>
        <v>3.9889339252396905E-3</v>
      </c>
      <c r="O101" s="89">
        <f t="shared" si="97"/>
        <v>2.9048682832204078E-3</v>
      </c>
      <c r="P101" s="86">
        <f>L101/L93</f>
        <v>0.78394598649662417</v>
      </c>
      <c r="Q101" s="128">
        <f t="shared" si="102"/>
        <v>11750</v>
      </c>
      <c r="R101" s="134">
        <f t="shared" si="56"/>
        <v>11759</v>
      </c>
      <c r="S101" s="105">
        <v>9</v>
      </c>
      <c r="T101" s="137">
        <v>0</v>
      </c>
      <c r="U101" s="137">
        <v>2</v>
      </c>
      <c r="V101" s="131">
        <f t="shared" si="98"/>
        <v>2</v>
      </c>
      <c r="W101" s="131">
        <f t="shared" si="99"/>
        <v>11217</v>
      </c>
      <c r="X101" s="145">
        <f t="shared" si="84"/>
        <v>62</v>
      </c>
      <c r="Y101" s="147">
        <f t="shared" si="85"/>
        <v>6.1428571428571432</v>
      </c>
      <c r="Z101" s="65">
        <f t="shared" si="86"/>
        <v>1.0001783325902809</v>
      </c>
      <c r="AA101" s="89">
        <f t="shared" si="94"/>
        <v>1.78332590280883E-4</v>
      </c>
      <c r="AB101" s="126">
        <f t="shared" si="87"/>
        <v>0.87755102040816335</v>
      </c>
      <c r="AC101" s="127">
        <f t="shared" si="103"/>
        <v>5967</v>
      </c>
      <c r="AD101" s="105">
        <f t="shared" si="52"/>
        <v>5977</v>
      </c>
      <c r="AE101" s="122">
        <v>10</v>
      </c>
      <c r="AF101" s="137">
        <v>0</v>
      </c>
      <c r="AG101" s="137">
        <v>6</v>
      </c>
      <c r="AH101" s="150">
        <f t="shared" si="100"/>
        <v>6</v>
      </c>
      <c r="AI101" s="150">
        <f t="shared" si="101"/>
        <v>6010</v>
      </c>
      <c r="AJ101" s="145">
        <f t="shared" si="88"/>
        <v>106</v>
      </c>
      <c r="AK101" s="147">
        <f t="shared" si="89"/>
        <v>8.8571428571428577</v>
      </c>
      <c r="AL101" s="86">
        <f t="shared" si="80"/>
        <v>1.0009993337774816</v>
      </c>
      <c r="AM101" s="89">
        <f t="shared" si="95"/>
        <v>9.9933377748162577E-4</v>
      </c>
      <c r="AN101" s="90">
        <f t="shared" si="90"/>
        <v>0.86111111111111105</v>
      </c>
      <c r="AO101" s="4">
        <f t="shared" si="73"/>
        <v>-104</v>
      </c>
      <c r="AP101" s="4">
        <f t="shared" si="77"/>
        <v>2</v>
      </c>
      <c r="AQ101" s="4">
        <f t="shared" si="74"/>
        <v>-5</v>
      </c>
      <c r="AR101" s="200"/>
      <c r="AS101" s="204"/>
      <c r="AT101" s="196"/>
      <c r="AU101" s="210"/>
    </row>
    <row r="102" spans="1:47" x14ac:dyDescent="0.25">
      <c r="A102" s="63">
        <v>99</v>
      </c>
      <c r="B102">
        <v>73</v>
      </c>
      <c r="C102" s="66">
        <v>43986</v>
      </c>
      <c r="D102" s="128">
        <f t="shared" si="81"/>
        <v>28972</v>
      </c>
      <c r="E102" s="134">
        <f t="shared" si="82"/>
        <v>46942</v>
      </c>
      <c r="F102" s="105">
        <v>209</v>
      </c>
      <c r="G102" s="137">
        <v>0</v>
      </c>
      <c r="H102" s="137">
        <v>261</v>
      </c>
      <c r="I102" s="131">
        <f t="shared" si="79"/>
        <v>261</v>
      </c>
      <c r="J102" s="131">
        <f t="shared" si="96"/>
        <v>47076</v>
      </c>
      <c r="K102" s="145">
        <f t="shared" si="91"/>
        <v>992</v>
      </c>
      <c r="L102" s="148">
        <f t="shared" si="92"/>
        <v>157.14285714285714</v>
      </c>
      <c r="M102" s="86">
        <f t="shared" si="83"/>
        <v>1.0055751361743031</v>
      </c>
      <c r="N102" s="89">
        <f t="shared" si="93"/>
        <v>5.5751361743030525E-3</v>
      </c>
      <c r="O102" s="89">
        <f t="shared" si="97"/>
        <v>3.2830237554404285E-3</v>
      </c>
      <c r="P102" s="86">
        <f>L102/L101</f>
        <v>1.0526315789473684</v>
      </c>
      <c r="Q102" s="128">
        <f t="shared" si="102"/>
        <v>11759</v>
      </c>
      <c r="R102" s="134">
        <f t="shared" si="56"/>
        <v>11771</v>
      </c>
      <c r="S102" s="105">
        <v>12</v>
      </c>
      <c r="T102" s="137">
        <v>0</v>
      </c>
      <c r="U102" s="137">
        <v>8</v>
      </c>
      <c r="V102" s="131">
        <f t="shared" si="98"/>
        <v>8</v>
      </c>
      <c r="W102" s="131">
        <f t="shared" si="99"/>
        <v>11225</v>
      </c>
      <c r="X102" s="145">
        <f t="shared" si="84"/>
        <v>58</v>
      </c>
      <c r="Y102" s="147">
        <f t="shared" si="85"/>
        <v>6.7142857142857144</v>
      </c>
      <c r="Z102" s="65">
        <f t="shared" si="86"/>
        <v>1.0007132031737542</v>
      </c>
      <c r="AA102" s="89">
        <f t="shared" si="94"/>
        <v>7.1320317375422881E-4</v>
      </c>
      <c r="AB102" s="126">
        <f t="shared" si="87"/>
        <v>1.0930232558139534</v>
      </c>
      <c r="AC102" s="127">
        <f t="shared" si="103"/>
        <v>5977</v>
      </c>
      <c r="AD102" s="105">
        <f t="shared" si="52"/>
        <v>5990</v>
      </c>
      <c r="AE102" s="122">
        <v>13</v>
      </c>
      <c r="AF102" s="137">
        <v>0</v>
      </c>
      <c r="AG102" s="137">
        <v>8</v>
      </c>
      <c r="AH102" s="150">
        <f t="shared" si="100"/>
        <v>8</v>
      </c>
      <c r="AI102" s="150">
        <f t="shared" si="101"/>
        <v>6018</v>
      </c>
      <c r="AJ102" s="145">
        <f t="shared" si="88"/>
        <v>87</v>
      </c>
      <c r="AK102" s="147">
        <f t="shared" si="89"/>
        <v>9.2857142857142865</v>
      </c>
      <c r="AL102" s="86">
        <f t="shared" si="80"/>
        <v>1.0013311148086523</v>
      </c>
      <c r="AM102" s="89">
        <f t="shared" si="95"/>
        <v>1.3311148086523339E-3</v>
      </c>
      <c r="AN102" s="90">
        <f t="shared" si="90"/>
        <v>1.0483870967741935</v>
      </c>
      <c r="AO102" s="4">
        <f t="shared" si="73"/>
        <v>27</v>
      </c>
      <c r="AP102" s="4">
        <f t="shared" si="77"/>
        <v>-4</v>
      </c>
      <c r="AQ102" s="4">
        <f t="shared" si="74"/>
        <v>-19</v>
      </c>
      <c r="AR102" s="200"/>
      <c r="AS102" s="204"/>
      <c r="AT102" s="196"/>
      <c r="AU102" s="210"/>
    </row>
    <row r="103" spans="1:47" x14ac:dyDescent="0.25">
      <c r="A103" s="159">
        <v>100</v>
      </c>
      <c r="B103" s="160">
        <v>74</v>
      </c>
      <c r="C103" s="161">
        <v>43987</v>
      </c>
      <c r="D103" s="169">
        <f t="shared" si="81"/>
        <v>29155</v>
      </c>
      <c r="E103" s="170">
        <f t="shared" si="82"/>
        <v>47152</v>
      </c>
      <c r="F103" s="171">
        <v>210</v>
      </c>
      <c r="G103" s="172">
        <v>0</v>
      </c>
      <c r="H103" s="172">
        <v>222</v>
      </c>
      <c r="I103" s="171">
        <f t="shared" si="79"/>
        <v>222</v>
      </c>
      <c r="J103" s="171">
        <f t="shared" si="96"/>
        <v>47298</v>
      </c>
      <c r="K103" s="173">
        <f t="shared" si="91"/>
        <v>1026</v>
      </c>
      <c r="L103" s="171">
        <f t="shared" si="92"/>
        <v>165.28571428571428</v>
      </c>
      <c r="M103" s="174">
        <f t="shared" si="83"/>
        <v>1.0047157787407597</v>
      </c>
      <c r="N103" s="175">
        <f t="shared" si="93"/>
        <v>4.7157787407596796E-3</v>
      </c>
      <c r="O103" s="175">
        <f t="shared" si="97"/>
        <v>3.8072725484413093E-3</v>
      </c>
      <c r="P103" s="174">
        <f>L103/L95</f>
        <v>0.93156199677938811</v>
      </c>
      <c r="Q103" s="169">
        <f t="shared" si="102"/>
        <v>11771</v>
      </c>
      <c r="R103" s="170">
        <f t="shared" si="56"/>
        <v>11782</v>
      </c>
      <c r="S103" s="171">
        <v>11</v>
      </c>
      <c r="T103" s="172">
        <v>0</v>
      </c>
      <c r="U103" s="172">
        <v>5</v>
      </c>
      <c r="V103" s="171">
        <f t="shared" si="98"/>
        <v>5</v>
      </c>
      <c r="W103" s="171">
        <f t="shared" si="99"/>
        <v>11230</v>
      </c>
      <c r="X103" s="173">
        <f t="shared" si="84"/>
        <v>60</v>
      </c>
      <c r="Y103" s="176">
        <f t="shared" si="85"/>
        <v>6.1428571428571432</v>
      </c>
      <c r="Z103" s="174">
        <f t="shared" si="86"/>
        <v>1.000445434298441</v>
      </c>
      <c r="AA103" s="175">
        <f t="shared" si="94"/>
        <v>4.4543429844101645E-4</v>
      </c>
      <c r="AB103" s="177">
        <f t="shared" si="87"/>
        <v>0.91489361702127658</v>
      </c>
      <c r="AC103" s="178">
        <f t="shared" si="103"/>
        <v>5990</v>
      </c>
      <c r="AD103" s="171">
        <f t="shared" si="52"/>
        <v>6005</v>
      </c>
      <c r="AE103" s="172">
        <v>15</v>
      </c>
      <c r="AF103" s="172">
        <v>0</v>
      </c>
      <c r="AG103" s="172">
        <v>9</v>
      </c>
      <c r="AH103" s="172">
        <f t="shared" si="100"/>
        <v>9</v>
      </c>
      <c r="AI103" s="172">
        <f t="shared" si="101"/>
        <v>6027</v>
      </c>
      <c r="AJ103" s="173">
        <f t="shared" si="88"/>
        <v>74</v>
      </c>
      <c r="AK103" s="176">
        <f t="shared" si="89"/>
        <v>9</v>
      </c>
      <c r="AL103" s="174">
        <f t="shared" si="80"/>
        <v>1.0014955134596211</v>
      </c>
      <c r="AM103" s="175">
        <f t="shared" si="95"/>
        <v>1.4955134596210673E-3</v>
      </c>
      <c r="AN103" s="179">
        <f t="shared" si="90"/>
        <v>0.96923076923076912</v>
      </c>
      <c r="AO103" s="4">
        <f t="shared" si="73"/>
        <v>34</v>
      </c>
      <c r="AP103" s="4">
        <f t="shared" si="77"/>
        <v>2</v>
      </c>
      <c r="AQ103" s="176">
        <f t="shared" si="74"/>
        <v>-13</v>
      </c>
      <c r="AR103" s="200"/>
      <c r="AS103" s="204"/>
      <c r="AT103" s="196"/>
      <c r="AU103" s="210"/>
    </row>
    <row r="104" spans="1:47" x14ac:dyDescent="0.25">
      <c r="A104" s="63">
        <v>101</v>
      </c>
      <c r="B104" s="157">
        <v>75</v>
      </c>
      <c r="C104" s="66">
        <v>43988</v>
      </c>
      <c r="D104" s="128">
        <f t="shared" si="81"/>
        <v>29356</v>
      </c>
      <c r="E104" s="134">
        <v>47335</v>
      </c>
      <c r="F104" s="105">
        <v>183</v>
      </c>
      <c r="G104" s="137">
        <v>0</v>
      </c>
      <c r="H104" s="137">
        <v>186</v>
      </c>
      <c r="I104" s="131">
        <f t="shared" si="79"/>
        <v>186</v>
      </c>
      <c r="J104" s="131">
        <f t="shared" si="96"/>
        <v>47484</v>
      </c>
      <c r="K104" s="145">
        <f t="shared" si="91"/>
        <v>1078</v>
      </c>
      <c r="L104" s="148">
        <f t="shared" si="92"/>
        <v>167.57142857142858</v>
      </c>
      <c r="M104" s="86">
        <f t="shared" si="83"/>
        <v>1.003932513002664</v>
      </c>
      <c r="N104" s="89">
        <f t="shared" si="93"/>
        <v>3.932513002663951E-3</v>
      </c>
      <c r="O104" s="89">
        <f t="shared" si="97"/>
        <v>4.1671245714874679E-3</v>
      </c>
      <c r="P104" s="86">
        <f t="shared" ref="P104:P128" si="104">L104/L103</f>
        <v>1.0138288677614522</v>
      </c>
      <c r="Q104" s="128">
        <f t="shared" si="102"/>
        <v>11782</v>
      </c>
      <c r="R104" s="134">
        <v>11785</v>
      </c>
      <c r="S104" s="105">
        <v>3</v>
      </c>
      <c r="T104" s="137">
        <v>0</v>
      </c>
      <c r="U104" s="137">
        <v>3</v>
      </c>
      <c r="V104" s="131">
        <f t="shared" si="98"/>
        <v>3</v>
      </c>
      <c r="W104" s="131">
        <f t="shared" si="99"/>
        <v>11233</v>
      </c>
      <c r="X104" s="145">
        <f t="shared" si="84"/>
        <v>58</v>
      </c>
      <c r="Y104" s="147">
        <f t="shared" si="85"/>
        <v>5.4285714285714288</v>
      </c>
      <c r="Z104" s="65">
        <f t="shared" si="86"/>
        <v>1.0002671415850402</v>
      </c>
      <c r="AA104" s="89">
        <f t="shared" si="94"/>
        <v>2.6714158504015373E-4</v>
      </c>
      <c r="AB104" s="126">
        <f t="shared" si="87"/>
        <v>0.88372093023255816</v>
      </c>
      <c r="AC104" s="127">
        <f t="shared" si="103"/>
        <v>6005</v>
      </c>
      <c r="AD104" s="105">
        <v>6011</v>
      </c>
      <c r="AE104" s="122">
        <v>6</v>
      </c>
      <c r="AF104" s="137">
        <v>0</v>
      </c>
      <c r="AG104" s="137">
        <v>7</v>
      </c>
      <c r="AH104" s="150">
        <f t="shared" si="100"/>
        <v>7</v>
      </c>
      <c r="AI104" s="150">
        <f t="shared" si="101"/>
        <v>6034</v>
      </c>
      <c r="AJ104" s="145">
        <f t="shared" si="88"/>
        <v>60</v>
      </c>
      <c r="AK104" s="147">
        <f t="shared" si="89"/>
        <v>8.4285714285714288</v>
      </c>
      <c r="AL104" s="86">
        <f t="shared" si="80"/>
        <v>1.0011614401858304</v>
      </c>
      <c r="AM104" s="89">
        <f t="shared" si="95"/>
        <v>1.1614401858304202E-3</v>
      </c>
      <c r="AN104" s="90">
        <f t="shared" si="90"/>
        <v>0.93650793650793651</v>
      </c>
      <c r="AO104" s="4">
        <f t="shared" si="73"/>
        <v>52</v>
      </c>
      <c r="AP104" s="4">
        <f t="shared" si="77"/>
        <v>-2</v>
      </c>
      <c r="AQ104" s="4">
        <f t="shared" si="74"/>
        <v>-14</v>
      </c>
      <c r="AR104" s="200"/>
      <c r="AS104" s="204"/>
      <c r="AT104" s="196"/>
      <c r="AU104" s="210"/>
    </row>
    <row r="105" spans="1:47" x14ac:dyDescent="0.25">
      <c r="A105" s="63">
        <v>102</v>
      </c>
      <c r="B105" s="157">
        <v>76</v>
      </c>
      <c r="C105" s="66">
        <v>43989</v>
      </c>
      <c r="D105" s="128">
        <f t="shared" si="81"/>
        <v>29533</v>
      </c>
      <c r="E105" s="134">
        <v>47574</v>
      </c>
      <c r="F105" s="105">
        <v>239</v>
      </c>
      <c r="G105" s="137">
        <v>0</v>
      </c>
      <c r="H105" s="137">
        <v>134</v>
      </c>
      <c r="I105" s="131">
        <f t="shared" si="79"/>
        <v>134</v>
      </c>
      <c r="J105" s="131">
        <f t="shared" si="96"/>
        <v>47618</v>
      </c>
      <c r="K105" s="145">
        <f t="shared" si="91"/>
        <v>1132</v>
      </c>
      <c r="L105" s="148">
        <f t="shared" si="92"/>
        <v>172.85714285714286</v>
      </c>
      <c r="M105" s="86">
        <f t="shared" si="83"/>
        <v>1.0028220032010782</v>
      </c>
      <c r="N105" s="89">
        <f t="shared" si="93"/>
        <v>2.8220032010781715E-3</v>
      </c>
      <c r="O105" s="89">
        <f t="shared" si="97"/>
        <v>4.2068730088089092E-3</v>
      </c>
      <c r="P105" s="86">
        <f t="shared" si="104"/>
        <v>1.0315430520034099</v>
      </c>
      <c r="Q105" s="128">
        <f t="shared" si="102"/>
        <v>11785</v>
      </c>
      <c r="R105" s="134">
        <v>11789</v>
      </c>
      <c r="S105" s="105">
        <v>4</v>
      </c>
      <c r="T105" s="137">
        <v>0</v>
      </c>
      <c r="U105" s="137">
        <v>2</v>
      </c>
      <c r="V105" s="131">
        <f t="shared" si="98"/>
        <v>2</v>
      </c>
      <c r="W105" s="131">
        <f t="shared" si="99"/>
        <v>11235</v>
      </c>
      <c r="X105" s="145">
        <f t="shared" si="84"/>
        <v>54</v>
      </c>
      <c r="Y105" s="147">
        <f t="shared" si="85"/>
        <v>4.8571428571428568</v>
      </c>
      <c r="Z105" s="65">
        <f t="shared" si="86"/>
        <v>1.0001780468263153</v>
      </c>
      <c r="AA105" s="89">
        <f t="shared" si="94"/>
        <v>1.7804682631528124E-4</v>
      </c>
      <c r="AB105" s="126">
        <f t="shared" si="87"/>
        <v>0.89473684210526305</v>
      </c>
      <c r="AC105" s="127">
        <f t="shared" si="103"/>
        <v>6011</v>
      </c>
      <c r="AD105" s="105">
        <v>6013</v>
      </c>
      <c r="AE105" s="122">
        <v>2</v>
      </c>
      <c r="AF105" s="137">
        <v>0</v>
      </c>
      <c r="AG105" s="137">
        <v>9</v>
      </c>
      <c r="AH105" s="150">
        <f t="shared" si="100"/>
        <v>9</v>
      </c>
      <c r="AI105" s="150">
        <f t="shared" si="101"/>
        <v>6043</v>
      </c>
      <c r="AJ105" s="145">
        <f t="shared" si="88"/>
        <v>57</v>
      </c>
      <c r="AK105" s="147">
        <f t="shared" si="89"/>
        <v>7.7142857142857144</v>
      </c>
      <c r="AL105" s="86">
        <f t="shared" si="80"/>
        <v>1.0014915478952602</v>
      </c>
      <c r="AM105" s="89">
        <f t="shared" si="95"/>
        <v>1.4915478952601813E-3</v>
      </c>
      <c r="AN105" s="90">
        <f t="shared" si="90"/>
        <v>0.9152542372881356</v>
      </c>
      <c r="AO105" s="4">
        <f t="shared" si="73"/>
        <v>54</v>
      </c>
      <c r="AP105" s="4">
        <f t="shared" si="77"/>
        <v>-4</v>
      </c>
      <c r="AQ105" s="4">
        <f t="shared" si="74"/>
        <v>-3</v>
      </c>
      <c r="AR105" s="200"/>
      <c r="AS105" s="204"/>
      <c r="AT105" s="196"/>
      <c r="AU105" s="210"/>
    </row>
    <row r="106" spans="1:47" x14ac:dyDescent="0.25">
      <c r="A106" s="63">
        <v>103</v>
      </c>
      <c r="B106" s="157">
        <v>77</v>
      </c>
      <c r="C106" s="66">
        <v>43990</v>
      </c>
      <c r="D106" s="128">
        <f t="shared" si="81"/>
        <v>29764</v>
      </c>
      <c r="E106" s="134">
        <v>47739</v>
      </c>
      <c r="F106" s="105">
        <v>165</v>
      </c>
      <c r="G106" s="137">
        <v>0</v>
      </c>
      <c r="H106" s="137">
        <v>155</v>
      </c>
      <c r="I106" s="131">
        <f t="shared" si="79"/>
        <v>155</v>
      </c>
      <c r="J106" s="131">
        <f t="shared" si="96"/>
        <v>47773</v>
      </c>
      <c r="K106" s="145">
        <f t="shared" si="91"/>
        <v>1194</v>
      </c>
      <c r="L106" s="148">
        <f t="shared" si="92"/>
        <v>180.85714285714286</v>
      </c>
      <c r="M106" s="86">
        <f t="shared" si="83"/>
        <v>1.0032550716115753</v>
      </c>
      <c r="N106" s="89">
        <f t="shared" si="93"/>
        <v>3.2550716115753442E-3</v>
      </c>
      <c r="O106" s="89">
        <f t="shared" si="97"/>
        <v>4.0601005460760399E-3</v>
      </c>
      <c r="P106" s="86">
        <f t="shared" si="104"/>
        <v>1.0462809917355371</v>
      </c>
      <c r="Q106" s="128">
        <f t="shared" si="102"/>
        <v>11789</v>
      </c>
      <c r="R106" s="134">
        <v>11794</v>
      </c>
      <c r="S106" s="105">
        <v>5</v>
      </c>
      <c r="T106" s="137">
        <v>0</v>
      </c>
      <c r="U106" s="137">
        <v>6</v>
      </c>
      <c r="V106" s="131">
        <f t="shared" si="98"/>
        <v>6</v>
      </c>
      <c r="W106" s="131">
        <f t="shared" si="99"/>
        <v>11241</v>
      </c>
      <c r="X106" s="145">
        <f t="shared" si="84"/>
        <v>50</v>
      </c>
      <c r="Y106" s="147">
        <f t="shared" si="85"/>
        <v>5</v>
      </c>
      <c r="Z106" s="65">
        <f t="shared" si="86"/>
        <v>1.0005340453938585</v>
      </c>
      <c r="AA106" s="89">
        <f t="shared" si="94"/>
        <v>5.3404539385848437E-4</v>
      </c>
      <c r="AB106" s="126">
        <f t="shared" si="87"/>
        <v>1.0294117647058825</v>
      </c>
      <c r="AC106" s="127">
        <f t="shared" si="103"/>
        <v>6013</v>
      </c>
      <c r="AD106" s="105">
        <v>6016</v>
      </c>
      <c r="AE106" s="122">
        <v>3</v>
      </c>
      <c r="AF106" s="137">
        <v>0</v>
      </c>
      <c r="AG106" s="137">
        <v>5</v>
      </c>
      <c r="AH106" s="150">
        <f t="shared" si="100"/>
        <v>5</v>
      </c>
      <c r="AI106" s="150">
        <f t="shared" si="101"/>
        <v>6048</v>
      </c>
      <c r="AJ106" s="145">
        <f t="shared" si="88"/>
        <v>54</v>
      </c>
      <c r="AK106" s="147">
        <f t="shared" si="89"/>
        <v>7.4285714285714288</v>
      </c>
      <c r="AL106" s="86">
        <f t="shared" si="80"/>
        <v>1.0008274036074798</v>
      </c>
      <c r="AM106" s="89">
        <f t="shared" si="95"/>
        <v>8.2740360747979302E-4</v>
      </c>
      <c r="AN106" s="90">
        <f t="shared" si="90"/>
        <v>0.96296296296296302</v>
      </c>
      <c r="AO106" s="4">
        <f t="shared" si="73"/>
        <v>62</v>
      </c>
      <c r="AP106" s="4">
        <f t="shared" si="77"/>
        <v>-4</v>
      </c>
      <c r="AQ106" s="4">
        <f t="shared" si="74"/>
        <v>-3</v>
      </c>
      <c r="AR106" s="200"/>
      <c r="AS106" s="204"/>
      <c r="AT106" s="196"/>
      <c r="AU106" s="210"/>
    </row>
    <row r="107" spans="1:47" x14ac:dyDescent="0.25">
      <c r="A107" s="63">
        <v>104</v>
      </c>
      <c r="B107" s="157">
        <v>78</v>
      </c>
      <c r="C107" s="66">
        <v>43991</v>
      </c>
      <c r="D107" s="128">
        <f t="shared" si="81"/>
        <v>29908</v>
      </c>
      <c r="E107" s="134">
        <v>47903</v>
      </c>
      <c r="F107" s="105">
        <v>164</v>
      </c>
      <c r="G107" s="137">
        <v>0</v>
      </c>
      <c r="H107" s="137">
        <v>142</v>
      </c>
      <c r="I107" s="131">
        <f t="shared" si="79"/>
        <v>142</v>
      </c>
      <c r="J107" s="131">
        <f t="shared" si="96"/>
        <v>47915</v>
      </c>
      <c r="K107" s="145">
        <f t="shared" si="91"/>
        <v>1256</v>
      </c>
      <c r="L107" s="148">
        <f t="shared" si="92"/>
        <v>183.71428571428572</v>
      </c>
      <c r="M107" s="86">
        <f t="shared" si="83"/>
        <v>1.002972390262282</v>
      </c>
      <c r="N107" s="89">
        <f t="shared" si="93"/>
        <v>2.9723902622820209E-3</v>
      </c>
      <c r="O107" s="89">
        <f t="shared" si="97"/>
        <v>3.5395513636718333E-3</v>
      </c>
      <c r="P107" s="86">
        <f t="shared" si="104"/>
        <v>1.0157977883096367</v>
      </c>
      <c r="Q107" s="128">
        <f t="shared" si="102"/>
        <v>11794</v>
      </c>
      <c r="R107" s="134">
        <v>11800</v>
      </c>
      <c r="S107" s="105">
        <v>6</v>
      </c>
      <c r="T107" s="137">
        <v>0</v>
      </c>
      <c r="U107" s="137">
        <v>5</v>
      </c>
      <c r="V107" s="131">
        <f t="shared" si="98"/>
        <v>5</v>
      </c>
      <c r="W107" s="131">
        <f t="shared" si="99"/>
        <v>11246</v>
      </c>
      <c r="X107" s="145">
        <f t="shared" si="84"/>
        <v>50</v>
      </c>
      <c r="Y107" s="147">
        <f t="shared" si="85"/>
        <v>4.4285714285714288</v>
      </c>
      <c r="Z107" s="65">
        <f t="shared" si="86"/>
        <v>1.0004448002846722</v>
      </c>
      <c r="AA107" s="89">
        <f t="shared" si="94"/>
        <v>4.4480028467219768E-4</v>
      </c>
      <c r="AB107" s="126">
        <f t="shared" si="87"/>
        <v>0.88571428571428579</v>
      </c>
      <c r="AC107" s="127">
        <f t="shared" si="103"/>
        <v>6016</v>
      </c>
      <c r="AD107" s="105">
        <v>6031</v>
      </c>
      <c r="AE107" s="122">
        <v>15</v>
      </c>
      <c r="AF107" s="137">
        <v>0</v>
      </c>
      <c r="AG107" s="137">
        <v>5</v>
      </c>
      <c r="AH107" s="150">
        <f t="shared" si="100"/>
        <v>5</v>
      </c>
      <c r="AI107" s="150">
        <f t="shared" si="101"/>
        <v>6053</v>
      </c>
      <c r="AJ107" s="145">
        <f t="shared" si="88"/>
        <v>64</v>
      </c>
      <c r="AK107" s="147">
        <f t="shared" si="89"/>
        <v>7</v>
      </c>
      <c r="AL107" s="86">
        <f t="shared" si="80"/>
        <v>1.0008267195767195</v>
      </c>
      <c r="AM107" s="89">
        <f t="shared" si="95"/>
        <v>8.2671957671953678E-4</v>
      </c>
      <c r="AN107" s="90">
        <f t="shared" si="90"/>
        <v>0.94230769230769229</v>
      </c>
      <c r="AO107" s="4">
        <f t="shared" ref="AO107:AO138" si="105">F107-F100</f>
        <v>62</v>
      </c>
      <c r="AP107" s="4">
        <f t="shared" si="77"/>
        <v>0</v>
      </c>
      <c r="AQ107" s="4">
        <f t="shared" ref="AQ107:AQ138" si="106">AE107-AE100</f>
        <v>10</v>
      </c>
      <c r="AR107" s="200"/>
      <c r="AS107" s="204"/>
      <c r="AT107" s="196"/>
      <c r="AU107" s="210"/>
    </row>
    <row r="108" spans="1:47" x14ac:dyDescent="0.25">
      <c r="A108" s="63">
        <v>105</v>
      </c>
      <c r="B108" s="157">
        <v>79</v>
      </c>
      <c r="C108" s="66">
        <v>43992</v>
      </c>
      <c r="D108" s="128">
        <f t="shared" si="81"/>
        <v>30056</v>
      </c>
      <c r="E108" s="134">
        <v>48087</v>
      </c>
      <c r="F108" s="105">
        <v>184</v>
      </c>
      <c r="G108" s="137">
        <v>0</v>
      </c>
      <c r="H108" s="137">
        <v>182</v>
      </c>
      <c r="I108" s="131">
        <f t="shared" si="79"/>
        <v>182</v>
      </c>
      <c r="J108" s="131">
        <f t="shared" si="96"/>
        <v>48097</v>
      </c>
      <c r="K108" s="145">
        <f t="shared" si="91"/>
        <v>1354</v>
      </c>
      <c r="L108" s="148">
        <f t="shared" si="92"/>
        <v>183.14285714285714</v>
      </c>
      <c r="M108" s="86">
        <f t="shared" si="83"/>
        <v>1.0037983929875822</v>
      </c>
      <c r="N108" s="89">
        <f t="shared" si="93"/>
        <v>3.798392987582222E-3</v>
      </c>
      <c r="O108" s="89">
        <f t="shared" si="97"/>
        <v>3.3560742130363417E-3</v>
      </c>
      <c r="P108" s="86">
        <f t="shared" si="104"/>
        <v>0.99688958009331252</v>
      </c>
      <c r="Q108" s="128">
        <f t="shared" si="102"/>
        <v>11800</v>
      </c>
      <c r="R108" s="134">
        <v>11805</v>
      </c>
      <c r="S108" s="105">
        <v>5</v>
      </c>
      <c r="T108" s="137">
        <v>0</v>
      </c>
      <c r="U108" s="137">
        <v>2</v>
      </c>
      <c r="V108" s="131">
        <f t="shared" si="98"/>
        <v>2</v>
      </c>
      <c r="W108" s="131">
        <f t="shared" si="99"/>
        <v>11248</v>
      </c>
      <c r="X108" s="145">
        <f t="shared" si="84"/>
        <v>46</v>
      </c>
      <c r="Y108" s="147">
        <f t="shared" si="85"/>
        <v>4.4285714285714288</v>
      </c>
      <c r="Z108" s="65">
        <f t="shared" si="86"/>
        <v>1.000177841010137</v>
      </c>
      <c r="AA108" s="89">
        <f t="shared" si="94"/>
        <v>1.7784101013695874E-4</v>
      </c>
      <c r="AB108" s="126">
        <f t="shared" si="87"/>
        <v>1</v>
      </c>
      <c r="AC108" s="127">
        <f t="shared" si="103"/>
        <v>6031</v>
      </c>
      <c r="AD108" s="105">
        <v>6042</v>
      </c>
      <c r="AE108" s="122">
        <v>11</v>
      </c>
      <c r="AF108" s="137">
        <v>0</v>
      </c>
      <c r="AG108" s="137">
        <v>7</v>
      </c>
      <c r="AH108" s="150">
        <f t="shared" si="100"/>
        <v>7</v>
      </c>
      <c r="AI108" s="150">
        <f t="shared" si="101"/>
        <v>6060</v>
      </c>
      <c r="AJ108" s="145">
        <f t="shared" si="88"/>
        <v>65</v>
      </c>
      <c r="AK108" s="147">
        <f t="shared" si="89"/>
        <v>7.1428571428571432</v>
      </c>
      <c r="AL108" s="86">
        <f t="shared" si="80"/>
        <v>1.0011564513464397</v>
      </c>
      <c r="AM108" s="89">
        <f t="shared" si="95"/>
        <v>1.156451346439713E-3</v>
      </c>
      <c r="AN108" s="90">
        <f t="shared" si="90"/>
        <v>1.0204081632653061</v>
      </c>
      <c r="AO108" s="4">
        <f t="shared" si="105"/>
        <v>98</v>
      </c>
      <c r="AP108" s="4">
        <f t="shared" si="77"/>
        <v>-4</v>
      </c>
      <c r="AQ108" s="4">
        <f t="shared" si="106"/>
        <v>1</v>
      </c>
      <c r="AR108" s="200"/>
      <c r="AS108" s="204"/>
      <c r="AT108" s="196"/>
      <c r="AU108" s="210"/>
    </row>
    <row r="109" spans="1:47" x14ac:dyDescent="0.25">
      <c r="A109" s="63">
        <v>106</v>
      </c>
      <c r="B109" s="157">
        <v>80</v>
      </c>
      <c r="C109" s="66">
        <v>43993</v>
      </c>
      <c r="D109" s="128">
        <f t="shared" si="81"/>
        <v>30235</v>
      </c>
      <c r="E109" s="134">
        <v>48251</v>
      </c>
      <c r="F109" s="105">
        <v>164</v>
      </c>
      <c r="G109" s="137">
        <v>0</v>
      </c>
      <c r="H109" s="137">
        <v>205</v>
      </c>
      <c r="I109" s="131">
        <f t="shared" ref="I109:I140" si="107">G109+H109</f>
        <v>205</v>
      </c>
      <c r="J109" s="131">
        <f t="shared" si="96"/>
        <v>48302</v>
      </c>
      <c r="K109" s="145">
        <f t="shared" si="91"/>
        <v>1309</v>
      </c>
      <c r="L109" s="148">
        <f t="shared" si="92"/>
        <v>175.14285714285714</v>
      </c>
      <c r="M109" s="86">
        <f t="shared" si="83"/>
        <v>1.0042622200968876</v>
      </c>
      <c r="N109" s="89">
        <f t="shared" si="93"/>
        <v>4.2622200968875923E-3</v>
      </c>
      <c r="O109" s="89">
        <f t="shared" si="97"/>
        <v>3.4220156318810701E-3</v>
      </c>
      <c r="P109" s="86">
        <f t="shared" si="104"/>
        <v>0.95631825273010918</v>
      </c>
      <c r="Q109" s="128">
        <f t="shared" si="102"/>
        <v>11805</v>
      </c>
      <c r="R109" s="134">
        <v>11808</v>
      </c>
      <c r="S109" s="105">
        <v>3</v>
      </c>
      <c r="T109" s="137">
        <v>0</v>
      </c>
      <c r="U109" s="137">
        <v>3</v>
      </c>
      <c r="V109" s="131">
        <f t="shared" si="98"/>
        <v>3</v>
      </c>
      <c r="W109" s="131">
        <f t="shared" si="99"/>
        <v>11251</v>
      </c>
      <c r="X109" s="145">
        <f t="shared" si="84"/>
        <v>37</v>
      </c>
      <c r="Y109" s="147">
        <f t="shared" si="85"/>
        <v>3.7142857142857144</v>
      </c>
      <c r="Z109" s="65">
        <f t="shared" si="86"/>
        <v>1.0002667140825034</v>
      </c>
      <c r="AA109" s="89">
        <f t="shared" si="94"/>
        <v>2.6671408250344975E-4</v>
      </c>
      <c r="AB109" s="126">
        <f t="shared" si="87"/>
        <v>0.83870967741935487</v>
      </c>
      <c r="AC109" s="127">
        <f t="shared" si="103"/>
        <v>6042</v>
      </c>
      <c r="AD109" s="105">
        <v>6044</v>
      </c>
      <c r="AE109" s="122">
        <v>2</v>
      </c>
      <c r="AF109" s="137">
        <v>0</v>
      </c>
      <c r="AG109" s="137">
        <v>5</v>
      </c>
      <c r="AH109" s="150">
        <f t="shared" si="100"/>
        <v>5</v>
      </c>
      <c r="AI109" s="150">
        <f t="shared" si="101"/>
        <v>6065</v>
      </c>
      <c r="AJ109" s="145">
        <f t="shared" si="88"/>
        <v>54</v>
      </c>
      <c r="AK109" s="147">
        <f t="shared" si="89"/>
        <v>6.7142857142857144</v>
      </c>
      <c r="AL109" s="86">
        <f t="shared" si="80"/>
        <v>1.0008250825082508</v>
      </c>
      <c r="AM109" s="89">
        <f t="shared" si="95"/>
        <v>8.250825082507518E-4</v>
      </c>
      <c r="AN109" s="90">
        <f t="shared" si="90"/>
        <v>0.94</v>
      </c>
      <c r="AO109" s="4">
        <f t="shared" si="105"/>
        <v>-45</v>
      </c>
      <c r="AP109" s="4">
        <f t="shared" si="77"/>
        <v>-9</v>
      </c>
      <c r="AQ109" s="4">
        <f t="shared" si="106"/>
        <v>-11</v>
      </c>
      <c r="AR109" s="200"/>
      <c r="AS109" s="204"/>
      <c r="AT109" s="196"/>
      <c r="AU109" s="210"/>
    </row>
    <row r="110" spans="1:47" x14ac:dyDescent="0.25">
      <c r="A110" s="63">
        <v>107</v>
      </c>
      <c r="B110" s="157">
        <v>81</v>
      </c>
      <c r="C110" s="66">
        <v>43994</v>
      </c>
      <c r="D110" s="128">
        <f t="shared" si="81"/>
        <v>30385</v>
      </c>
      <c r="E110" s="134">
        <v>48461</v>
      </c>
      <c r="F110" s="105">
        <v>210</v>
      </c>
      <c r="G110" s="137">
        <v>0</v>
      </c>
      <c r="H110" s="137">
        <v>195</v>
      </c>
      <c r="I110" s="131">
        <f t="shared" si="107"/>
        <v>195</v>
      </c>
      <c r="J110" s="131">
        <f t="shared" si="96"/>
        <v>48497</v>
      </c>
      <c r="K110" s="145">
        <f t="shared" si="91"/>
        <v>1309</v>
      </c>
      <c r="L110" s="148">
        <f t="shared" si="92"/>
        <v>171.28571428571428</v>
      </c>
      <c r="M110" s="86">
        <f t="shared" si="83"/>
        <v>1.004037099913047</v>
      </c>
      <c r="N110" s="89">
        <f t="shared" si="93"/>
        <v>4.0370999130470153E-3</v>
      </c>
      <c r="O110" s="89">
        <f t="shared" si="97"/>
        <v>3.6650349742748389E-3</v>
      </c>
      <c r="P110" s="86">
        <f t="shared" si="104"/>
        <v>0.97797716150081559</v>
      </c>
      <c r="Q110" s="128">
        <f t="shared" si="102"/>
        <v>11808</v>
      </c>
      <c r="R110" s="134">
        <v>11813</v>
      </c>
      <c r="S110" s="105">
        <v>5</v>
      </c>
      <c r="T110" s="137">
        <v>0</v>
      </c>
      <c r="U110" s="137">
        <v>5</v>
      </c>
      <c r="V110" s="131">
        <f t="shared" si="98"/>
        <v>5</v>
      </c>
      <c r="W110" s="131">
        <f t="shared" si="99"/>
        <v>11256</v>
      </c>
      <c r="X110" s="145">
        <f t="shared" si="84"/>
        <v>31</v>
      </c>
      <c r="Y110" s="147">
        <f t="shared" si="85"/>
        <v>3.7142857142857144</v>
      </c>
      <c r="Z110" s="65">
        <f t="shared" si="86"/>
        <v>1.0004444049417829</v>
      </c>
      <c r="AA110" s="89">
        <f t="shared" si="94"/>
        <v>4.4440494178288326E-4</v>
      </c>
      <c r="AB110" s="126">
        <f t="shared" si="87"/>
        <v>1</v>
      </c>
      <c r="AC110" s="127">
        <f t="shared" si="103"/>
        <v>6044</v>
      </c>
      <c r="AD110" s="105">
        <v>6053</v>
      </c>
      <c r="AE110" s="122">
        <v>9</v>
      </c>
      <c r="AF110" s="137">
        <v>0</v>
      </c>
      <c r="AG110" s="137">
        <v>5</v>
      </c>
      <c r="AH110" s="150">
        <f t="shared" si="100"/>
        <v>5</v>
      </c>
      <c r="AI110" s="150">
        <f t="shared" si="101"/>
        <v>6070</v>
      </c>
      <c r="AJ110" s="145">
        <f t="shared" si="88"/>
        <v>48</v>
      </c>
      <c r="AK110" s="147">
        <f t="shared" si="89"/>
        <v>6.1428571428571432</v>
      </c>
      <c r="AL110" s="86">
        <f t="shared" si="80"/>
        <v>1.0008244023083264</v>
      </c>
      <c r="AM110" s="89">
        <f t="shared" si="95"/>
        <v>8.244023083263663E-4</v>
      </c>
      <c r="AN110" s="90">
        <f t="shared" si="90"/>
        <v>0.91489361702127658</v>
      </c>
      <c r="AO110" s="4">
        <f t="shared" si="105"/>
        <v>0</v>
      </c>
      <c r="AP110" s="4">
        <f t="shared" si="77"/>
        <v>-6</v>
      </c>
      <c r="AQ110" s="4">
        <f t="shared" si="106"/>
        <v>-6</v>
      </c>
      <c r="AR110" s="200"/>
      <c r="AS110" s="204"/>
      <c r="AT110" s="196"/>
      <c r="AU110" s="210"/>
    </row>
    <row r="111" spans="1:47" x14ac:dyDescent="0.25">
      <c r="A111" s="63">
        <v>108</v>
      </c>
      <c r="B111" s="157">
        <v>82</v>
      </c>
      <c r="C111" s="66">
        <v>43995</v>
      </c>
      <c r="D111" s="128">
        <f t="shared" si="81"/>
        <v>30582</v>
      </c>
      <c r="E111" s="134">
        <v>48640</v>
      </c>
      <c r="F111" s="105">
        <v>179</v>
      </c>
      <c r="G111" s="137">
        <v>0</v>
      </c>
      <c r="H111" s="137">
        <v>131</v>
      </c>
      <c r="I111" s="131">
        <f t="shared" si="107"/>
        <v>131</v>
      </c>
      <c r="J111" s="131">
        <f t="shared" si="96"/>
        <v>48628</v>
      </c>
      <c r="K111" s="145">
        <f t="shared" si="91"/>
        <v>1305</v>
      </c>
      <c r="L111" s="148">
        <f t="shared" si="92"/>
        <v>163.42857142857142</v>
      </c>
      <c r="M111" s="86">
        <f t="shared" si="83"/>
        <v>1.0027011980122482</v>
      </c>
      <c r="N111" s="89">
        <f t="shared" si="93"/>
        <v>2.7011980122482182E-3</v>
      </c>
      <c r="O111" s="89">
        <f t="shared" si="97"/>
        <v>3.5542602544094137E-3</v>
      </c>
      <c r="P111" s="86">
        <f t="shared" si="104"/>
        <v>0.95412844036697242</v>
      </c>
      <c r="Q111" s="128">
        <f t="shared" si="102"/>
        <v>11813</v>
      </c>
      <c r="R111" s="134">
        <v>11822</v>
      </c>
      <c r="S111" s="105">
        <v>9</v>
      </c>
      <c r="T111" s="137">
        <v>0</v>
      </c>
      <c r="U111" s="137">
        <v>1</v>
      </c>
      <c r="V111" s="131">
        <f t="shared" si="98"/>
        <v>1</v>
      </c>
      <c r="W111" s="131">
        <f t="shared" si="99"/>
        <v>11257</v>
      </c>
      <c r="X111" s="145">
        <f t="shared" si="84"/>
        <v>37</v>
      </c>
      <c r="Y111" s="147">
        <f t="shared" si="85"/>
        <v>3.4285714285714284</v>
      </c>
      <c r="Z111" s="65">
        <f t="shared" si="86"/>
        <v>1.0000888415067519</v>
      </c>
      <c r="AA111" s="89">
        <f t="shared" si="94"/>
        <v>8.8841506751924371E-5</v>
      </c>
      <c r="AB111" s="126">
        <f t="shared" si="87"/>
        <v>0.92307692307692302</v>
      </c>
      <c r="AC111" s="127">
        <f t="shared" si="103"/>
        <v>6053</v>
      </c>
      <c r="AD111" s="105">
        <v>6057</v>
      </c>
      <c r="AE111" s="122">
        <v>4</v>
      </c>
      <c r="AF111" s="137">
        <v>0</v>
      </c>
      <c r="AG111" s="137">
        <v>1</v>
      </c>
      <c r="AH111" s="150">
        <f t="shared" si="100"/>
        <v>1</v>
      </c>
      <c r="AI111" s="150">
        <f t="shared" si="101"/>
        <v>6071</v>
      </c>
      <c r="AJ111" s="145">
        <f t="shared" si="88"/>
        <v>46</v>
      </c>
      <c r="AK111" s="147">
        <f t="shared" si="89"/>
        <v>5.2857142857142856</v>
      </c>
      <c r="AL111" s="86">
        <f t="shared" ref="AL111:AL128" si="108">AI111/AI110</f>
        <v>1.0001647446457991</v>
      </c>
      <c r="AM111" s="89">
        <f t="shared" si="95"/>
        <v>1.6474464579907533E-4</v>
      </c>
      <c r="AN111" s="90">
        <f t="shared" si="90"/>
        <v>0.86046511627906974</v>
      </c>
      <c r="AO111" s="4">
        <f t="shared" si="105"/>
        <v>-4</v>
      </c>
      <c r="AP111" s="4">
        <f t="shared" si="77"/>
        <v>6</v>
      </c>
      <c r="AQ111" s="4">
        <f t="shared" si="106"/>
        <v>-2</v>
      </c>
      <c r="AR111" s="200"/>
      <c r="AS111" s="204"/>
      <c r="AT111" s="196"/>
      <c r="AU111" s="210"/>
    </row>
    <row r="112" spans="1:47" x14ac:dyDescent="0.25">
      <c r="A112" s="63">
        <v>109</v>
      </c>
      <c r="B112" s="157">
        <v>83</v>
      </c>
      <c r="C112" s="66">
        <v>43996</v>
      </c>
      <c r="D112" s="128">
        <f t="shared" si="81"/>
        <v>30753</v>
      </c>
      <c r="E112" s="134">
        <v>48783</v>
      </c>
      <c r="F112" s="105">
        <v>143</v>
      </c>
      <c r="G112" s="137">
        <v>0</v>
      </c>
      <c r="H112" s="137">
        <v>147</v>
      </c>
      <c r="I112" s="131">
        <f t="shared" si="107"/>
        <v>147</v>
      </c>
      <c r="J112" s="131">
        <f t="shared" si="96"/>
        <v>48775</v>
      </c>
      <c r="K112" s="145">
        <f t="shared" si="91"/>
        <v>1209</v>
      </c>
      <c r="L112" s="148">
        <f t="shared" si="92"/>
        <v>165.28571428571428</v>
      </c>
      <c r="M112" s="86">
        <f t="shared" si="83"/>
        <v>1.00302294974089</v>
      </c>
      <c r="N112" s="89">
        <f t="shared" si="93"/>
        <v>3.022949740890013E-3</v>
      </c>
      <c r="O112" s="89">
        <f t="shared" si="97"/>
        <v>3.5643721501310123E-3</v>
      </c>
      <c r="P112" s="86">
        <f t="shared" si="104"/>
        <v>1.0113636363636365</v>
      </c>
      <c r="Q112" s="128">
        <f t="shared" si="102"/>
        <v>11822</v>
      </c>
      <c r="R112" s="134">
        <v>11828</v>
      </c>
      <c r="S112" s="105">
        <v>6</v>
      </c>
      <c r="T112" s="137">
        <v>0</v>
      </c>
      <c r="U112" s="137">
        <v>2</v>
      </c>
      <c r="V112" s="131">
        <f t="shared" si="98"/>
        <v>2</v>
      </c>
      <c r="W112" s="131">
        <f t="shared" si="99"/>
        <v>11259</v>
      </c>
      <c r="X112" s="145">
        <f t="shared" si="84"/>
        <v>39</v>
      </c>
      <c r="Y112" s="147">
        <f t="shared" si="85"/>
        <v>3.4285714285714284</v>
      </c>
      <c r="Z112" s="65">
        <f t="shared" si="86"/>
        <v>1.0001776672292795</v>
      </c>
      <c r="AA112" s="89">
        <f t="shared" si="94"/>
        <v>1.7766722927947676E-4</v>
      </c>
      <c r="AB112" s="126">
        <f t="shared" si="87"/>
        <v>1</v>
      </c>
      <c r="AC112" s="127">
        <f t="shared" si="103"/>
        <v>6057</v>
      </c>
      <c r="AD112" s="105">
        <v>6059</v>
      </c>
      <c r="AE112" s="122">
        <v>2</v>
      </c>
      <c r="AF112" s="137">
        <v>0</v>
      </c>
      <c r="AG112" s="137">
        <v>4</v>
      </c>
      <c r="AH112" s="150">
        <f t="shared" si="100"/>
        <v>4</v>
      </c>
      <c r="AI112" s="150">
        <f t="shared" si="101"/>
        <v>6075</v>
      </c>
      <c r="AJ112" s="145">
        <f t="shared" si="88"/>
        <v>46</v>
      </c>
      <c r="AK112" s="147">
        <f t="shared" si="89"/>
        <v>4.5714285714285712</v>
      </c>
      <c r="AL112" s="86">
        <f t="shared" si="108"/>
        <v>1.0006588700378851</v>
      </c>
      <c r="AM112" s="89">
        <f t="shared" si="95"/>
        <v>6.5887003788511755E-4</v>
      </c>
      <c r="AN112" s="90">
        <f t="shared" si="90"/>
        <v>0.8648648648648648</v>
      </c>
      <c r="AO112" s="4">
        <f t="shared" si="105"/>
        <v>-96</v>
      </c>
      <c r="AP112" s="4">
        <f t="shared" si="77"/>
        <v>2</v>
      </c>
      <c r="AQ112" s="4">
        <f t="shared" si="106"/>
        <v>0</v>
      </c>
      <c r="AR112" s="200"/>
      <c r="AS112" s="204"/>
      <c r="AT112" s="196"/>
      <c r="AU112" s="210"/>
    </row>
    <row r="113" spans="1:64" x14ac:dyDescent="0.25">
      <c r="A113" s="63">
        <v>110</v>
      </c>
      <c r="B113" s="157">
        <v>84</v>
      </c>
      <c r="C113" s="66">
        <v>43997</v>
      </c>
      <c r="D113" s="128">
        <f t="shared" si="81"/>
        <v>30887</v>
      </c>
      <c r="E113" s="134">
        <v>48948</v>
      </c>
      <c r="F113" s="105">
        <v>165</v>
      </c>
      <c r="G113" s="137">
        <v>0</v>
      </c>
      <c r="H113" s="137">
        <v>130</v>
      </c>
      <c r="I113" s="131">
        <f t="shared" si="107"/>
        <v>130</v>
      </c>
      <c r="J113" s="131">
        <f t="shared" si="96"/>
        <v>48905</v>
      </c>
      <c r="K113" s="145">
        <f t="shared" si="91"/>
        <v>1209</v>
      </c>
      <c r="L113" s="148">
        <f t="shared" si="92"/>
        <v>161.71428571428572</v>
      </c>
      <c r="M113" s="86">
        <f t="shared" si="83"/>
        <v>1.0026652998462326</v>
      </c>
      <c r="N113" s="89">
        <f t="shared" si="93"/>
        <v>2.6652998462326494E-3</v>
      </c>
      <c r="O113" s="89">
        <f t="shared" si="97"/>
        <v>3.3377535218610975E-3</v>
      </c>
      <c r="P113" s="86">
        <f t="shared" si="104"/>
        <v>0.97839239412273127</v>
      </c>
      <c r="Q113" s="128">
        <f t="shared" si="102"/>
        <v>11828</v>
      </c>
      <c r="R113" s="134">
        <v>11831</v>
      </c>
      <c r="S113" s="105">
        <v>3</v>
      </c>
      <c r="T113" s="137">
        <v>0</v>
      </c>
      <c r="U113" s="137">
        <v>0</v>
      </c>
      <c r="V113" s="131">
        <f t="shared" si="98"/>
        <v>0</v>
      </c>
      <c r="W113" s="131">
        <f t="shared" si="99"/>
        <v>11259</v>
      </c>
      <c r="X113" s="145">
        <f t="shared" si="84"/>
        <v>37</v>
      </c>
      <c r="Y113" s="147">
        <f t="shared" si="85"/>
        <v>2.5714285714285716</v>
      </c>
      <c r="Z113" s="65">
        <f t="shared" si="86"/>
        <v>1</v>
      </c>
      <c r="AA113" s="89">
        <f t="shared" si="94"/>
        <v>0</v>
      </c>
      <c r="AB113" s="126">
        <f t="shared" si="87"/>
        <v>0.75000000000000011</v>
      </c>
      <c r="AC113" s="127">
        <f t="shared" si="103"/>
        <v>6059</v>
      </c>
      <c r="AD113" s="105">
        <v>6065</v>
      </c>
      <c r="AE113" s="122">
        <v>6</v>
      </c>
      <c r="AF113" s="137">
        <v>0</v>
      </c>
      <c r="AG113" s="137">
        <v>5</v>
      </c>
      <c r="AH113" s="150">
        <f t="shared" si="100"/>
        <v>5</v>
      </c>
      <c r="AI113" s="150">
        <f t="shared" si="101"/>
        <v>6080</v>
      </c>
      <c r="AJ113" s="145">
        <f t="shared" si="88"/>
        <v>49</v>
      </c>
      <c r="AK113" s="147">
        <f t="shared" si="89"/>
        <v>4.5714285714285712</v>
      </c>
      <c r="AL113" s="86">
        <f t="shared" si="108"/>
        <v>1.0008230452674898</v>
      </c>
      <c r="AM113" s="89">
        <f t="shared" si="95"/>
        <v>8.230452674897748E-4</v>
      </c>
      <c r="AN113" s="90">
        <f t="shared" si="90"/>
        <v>1</v>
      </c>
      <c r="AO113" s="4">
        <f t="shared" si="105"/>
        <v>0</v>
      </c>
      <c r="AP113" s="4">
        <f t="shared" si="77"/>
        <v>-2</v>
      </c>
      <c r="AQ113" s="4">
        <f t="shared" si="106"/>
        <v>3</v>
      </c>
      <c r="AR113" s="200"/>
      <c r="AS113" s="204"/>
      <c r="AT113" s="196"/>
      <c r="AU113" s="210"/>
    </row>
    <row r="114" spans="1:64" x14ac:dyDescent="0.25">
      <c r="A114" s="63">
        <v>111</v>
      </c>
      <c r="B114" s="157">
        <v>85</v>
      </c>
      <c r="C114" s="66">
        <v>43998</v>
      </c>
      <c r="D114" s="128">
        <f t="shared" si="81"/>
        <v>31044</v>
      </c>
      <c r="E114" s="134">
        <v>49087</v>
      </c>
      <c r="F114" s="105">
        <v>139</v>
      </c>
      <c r="G114" s="137">
        <v>0</v>
      </c>
      <c r="H114" s="137">
        <v>118</v>
      </c>
      <c r="I114" s="131">
        <f t="shared" si="107"/>
        <v>118</v>
      </c>
      <c r="J114" s="131">
        <f t="shared" si="96"/>
        <v>49023</v>
      </c>
      <c r="K114" s="145">
        <f t="shared" si="91"/>
        <v>1184</v>
      </c>
      <c r="L114" s="148">
        <f t="shared" si="92"/>
        <v>158.28571428571428</v>
      </c>
      <c r="M114" s="86">
        <f t="shared" si="83"/>
        <v>1.0024128412227788</v>
      </c>
      <c r="N114" s="89">
        <f t="shared" si="93"/>
        <v>2.4128412227788498E-3</v>
      </c>
      <c r="O114" s="89">
        <f t="shared" si="97"/>
        <v>2.9678777470393491E-3</v>
      </c>
      <c r="P114" s="86">
        <f t="shared" si="104"/>
        <v>0.97879858657243801</v>
      </c>
      <c r="Q114" s="128">
        <f t="shared" si="102"/>
        <v>11831</v>
      </c>
      <c r="R114" s="134">
        <v>11834</v>
      </c>
      <c r="S114" s="105">
        <v>3</v>
      </c>
      <c r="T114" s="137">
        <v>0</v>
      </c>
      <c r="U114" s="137">
        <v>4</v>
      </c>
      <c r="V114" s="131">
        <f t="shared" si="98"/>
        <v>4</v>
      </c>
      <c r="W114" s="131">
        <f t="shared" si="99"/>
        <v>11263</v>
      </c>
      <c r="X114" s="145">
        <f t="shared" si="84"/>
        <v>34</v>
      </c>
      <c r="Y114" s="147">
        <f t="shared" si="85"/>
        <v>2.4285714285714284</v>
      </c>
      <c r="Z114" s="65">
        <f t="shared" si="86"/>
        <v>1.0003552713384847</v>
      </c>
      <c r="AA114" s="89">
        <f t="shared" si="94"/>
        <v>3.5527133848467507E-4</v>
      </c>
      <c r="AB114" s="126">
        <f t="shared" si="87"/>
        <v>0.94444444444444431</v>
      </c>
      <c r="AC114" s="127">
        <f t="shared" si="103"/>
        <v>6065</v>
      </c>
      <c r="AD114" s="105">
        <v>6070</v>
      </c>
      <c r="AE114" s="122">
        <v>5</v>
      </c>
      <c r="AF114" s="137">
        <v>0</v>
      </c>
      <c r="AG114" s="137">
        <v>3</v>
      </c>
      <c r="AH114" s="150">
        <f t="shared" si="100"/>
        <v>3</v>
      </c>
      <c r="AI114" s="150">
        <f t="shared" si="101"/>
        <v>6083</v>
      </c>
      <c r="AJ114" s="145">
        <f t="shared" si="88"/>
        <v>39</v>
      </c>
      <c r="AK114" s="147">
        <f t="shared" si="89"/>
        <v>4.2857142857142856</v>
      </c>
      <c r="AL114" s="86">
        <f t="shared" si="108"/>
        <v>1.0004934210526315</v>
      </c>
      <c r="AM114" s="89">
        <f t="shared" si="95"/>
        <v>4.9342105263150415E-4</v>
      </c>
      <c r="AN114" s="90">
        <f t="shared" si="90"/>
        <v>0.9375</v>
      </c>
      <c r="AO114" s="4">
        <f t="shared" si="105"/>
        <v>-25</v>
      </c>
      <c r="AP114" s="4">
        <f t="shared" si="77"/>
        <v>-3</v>
      </c>
      <c r="AQ114" s="4">
        <f t="shared" si="106"/>
        <v>-10</v>
      </c>
      <c r="AR114" s="200"/>
      <c r="AS114" s="204"/>
      <c r="AT114" s="196"/>
      <c r="AU114" s="210"/>
    </row>
    <row r="115" spans="1:64" x14ac:dyDescent="0.25">
      <c r="A115" s="63">
        <v>112</v>
      </c>
      <c r="B115" s="157">
        <v>86</v>
      </c>
      <c r="C115" s="66">
        <v>43999</v>
      </c>
      <c r="D115" s="128">
        <f t="shared" si="81"/>
        <v>31177</v>
      </c>
      <c r="E115" s="134">
        <v>49204</v>
      </c>
      <c r="F115" s="105">
        <v>117</v>
      </c>
      <c r="G115" s="137">
        <v>0</v>
      </c>
      <c r="H115" s="137">
        <v>138</v>
      </c>
      <c r="I115" s="131">
        <f t="shared" si="107"/>
        <v>138</v>
      </c>
      <c r="J115" s="131">
        <f t="shared" si="96"/>
        <v>49161</v>
      </c>
      <c r="K115" s="145">
        <f t="shared" si="91"/>
        <v>1117</v>
      </c>
      <c r="L115" s="148">
        <f t="shared" si="92"/>
        <v>152</v>
      </c>
      <c r="M115" s="86">
        <f t="shared" si="83"/>
        <v>1.00281500520164</v>
      </c>
      <c r="N115" s="89">
        <f t="shared" si="93"/>
        <v>2.8150052016400195E-3</v>
      </c>
      <c r="O115" s="89">
        <f t="shared" si="97"/>
        <v>2.7234588047579502E-3</v>
      </c>
      <c r="P115" s="86">
        <f t="shared" si="104"/>
        <v>0.96028880866426003</v>
      </c>
      <c r="Q115" s="128">
        <f t="shared" si="102"/>
        <v>11834</v>
      </c>
      <c r="R115" s="134">
        <v>11836</v>
      </c>
      <c r="S115" s="105">
        <v>2</v>
      </c>
      <c r="T115" s="137">
        <v>0</v>
      </c>
      <c r="U115" s="137">
        <v>1</v>
      </c>
      <c r="V115" s="131">
        <f t="shared" si="98"/>
        <v>1</v>
      </c>
      <c r="W115" s="131">
        <f t="shared" si="99"/>
        <v>11264</v>
      </c>
      <c r="X115" s="145">
        <f t="shared" si="84"/>
        <v>31</v>
      </c>
      <c r="Y115" s="147">
        <f t="shared" si="85"/>
        <v>2.2857142857142856</v>
      </c>
      <c r="Z115" s="65">
        <f t="shared" si="86"/>
        <v>1.0000887862913965</v>
      </c>
      <c r="AA115" s="89">
        <f t="shared" si="94"/>
        <v>8.8786291396525385E-5</v>
      </c>
      <c r="AB115" s="126">
        <f t="shared" si="87"/>
        <v>0.94117647058823528</v>
      </c>
      <c r="AC115" s="127">
        <f t="shared" si="103"/>
        <v>6070</v>
      </c>
      <c r="AD115" s="105">
        <v>6074</v>
      </c>
      <c r="AE115" s="122">
        <v>4</v>
      </c>
      <c r="AF115" s="137">
        <v>0</v>
      </c>
      <c r="AG115" s="137">
        <v>4</v>
      </c>
      <c r="AH115" s="150">
        <f t="shared" si="100"/>
        <v>4</v>
      </c>
      <c r="AI115" s="150">
        <f t="shared" si="101"/>
        <v>6087</v>
      </c>
      <c r="AJ115" s="145">
        <f t="shared" si="88"/>
        <v>32</v>
      </c>
      <c r="AK115" s="147">
        <f t="shared" si="89"/>
        <v>3.8571428571428572</v>
      </c>
      <c r="AL115" s="86">
        <f t="shared" si="108"/>
        <v>1.0006575702778235</v>
      </c>
      <c r="AM115" s="89">
        <f t="shared" si="95"/>
        <v>6.5757027782353816E-4</v>
      </c>
      <c r="AN115" s="90">
        <f t="shared" si="90"/>
        <v>0.9</v>
      </c>
      <c r="AO115" s="4">
        <f t="shared" si="105"/>
        <v>-67</v>
      </c>
      <c r="AP115" s="4">
        <f t="shared" si="77"/>
        <v>-3</v>
      </c>
      <c r="AQ115" s="4">
        <f t="shared" si="106"/>
        <v>-7</v>
      </c>
      <c r="AR115" s="200"/>
      <c r="AS115" s="204"/>
      <c r="AT115" s="196"/>
      <c r="AU115" s="210"/>
    </row>
    <row r="116" spans="1:64" x14ac:dyDescent="0.25">
      <c r="A116" s="63">
        <v>113</v>
      </c>
      <c r="B116" s="157">
        <v>87</v>
      </c>
      <c r="C116" s="66">
        <v>44000</v>
      </c>
      <c r="D116" s="128">
        <f t="shared" si="81"/>
        <v>31291</v>
      </c>
      <c r="E116" s="134">
        <v>49319</v>
      </c>
      <c r="F116" s="105">
        <v>115</v>
      </c>
      <c r="G116" s="137">
        <v>0</v>
      </c>
      <c r="H116" s="137">
        <v>83</v>
      </c>
      <c r="I116" s="131">
        <f t="shared" si="107"/>
        <v>83</v>
      </c>
      <c r="J116" s="131">
        <f t="shared" si="96"/>
        <v>49244</v>
      </c>
      <c r="K116" s="145">
        <f t="shared" si="91"/>
        <v>1068</v>
      </c>
      <c r="L116" s="148">
        <f t="shared" si="92"/>
        <v>134.57142857142858</v>
      </c>
      <c r="M116" s="86">
        <f t="shared" si="83"/>
        <v>1.0016883301804276</v>
      </c>
      <c r="N116" s="89">
        <f t="shared" si="93"/>
        <v>1.6883301804275774E-3</v>
      </c>
      <c r="O116" s="89">
        <f t="shared" si="97"/>
        <v>2.5208852383938217E-3</v>
      </c>
      <c r="P116" s="86">
        <f t="shared" si="104"/>
        <v>0.88533834586466176</v>
      </c>
      <c r="Q116" s="128">
        <f t="shared" si="102"/>
        <v>11836</v>
      </c>
      <c r="R116" s="134">
        <v>11835</v>
      </c>
      <c r="S116" s="105">
        <v>-1</v>
      </c>
      <c r="T116" s="137">
        <v>0</v>
      </c>
      <c r="U116" s="137">
        <v>3</v>
      </c>
      <c r="V116" s="131">
        <f t="shared" si="98"/>
        <v>3</v>
      </c>
      <c r="W116" s="131">
        <f t="shared" si="99"/>
        <v>11267</v>
      </c>
      <c r="X116" s="145">
        <f t="shared" si="84"/>
        <v>27</v>
      </c>
      <c r="Y116" s="147">
        <f t="shared" si="85"/>
        <v>2.2857142857142856</v>
      </c>
      <c r="Z116" s="65">
        <f t="shared" si="86"/>
        <v>1.0002663352272727</v>
      </c>
      <c r="AA116" s="89">
        <f t="shared" si="94"/>
        <v>2.6633522727270709E-4</v>
      </c>
      <c r="AB116" s="126">
        <f t="shared" si="87"/>
        <v>1</v>
      </c>
      <c r="AC116" s="127">
        <f t="shared" si="103"/>
        <v>6074</v>
      </c>
      <c r="AD116" s="105">
        <v>6078</v>
      </c>
      <c r="AE116" s="122">
        <v>4</v>
      </c>
      <c r="AF116" s="137">
        <v>0</v>
      </c>
      <c r="AG116" s="137">
        <v>5</v>
      </c>
      <c r="AH116" s="150">
        <f t="shared" si="100"/>
        <v>5</v>
      </c>
      <c r="AI116" s="150">
        <f t="shared" si="101"/>
        <v>6092</v>
      </c>
      <c r="AJ116" s="145">
        <f t="shared" si="88"/>
        <v>34</v>
      </c>
      <c r="AK116" s="147">
        <f t="shared" si="89"/>
        <v>3.8571428571428572</v>
      </c>
      <c r="AL116" s="86">
        <f t="shared" si="108"/>
        <v>1.0008214227041234</v>
      </c>
      <c r="AM116" s="89">
        <f t="shared" si="95"/>
        <v>8.2142270412344232E-4</v>
      </c>
      <c r="AN116" s="90">
        <f t="shared" si="90"/>
        <v>1</v>
      </c>
      <c r="AO116" s="4">
        <f t="shared" si="105"/>
        <v>-49</v>
      </c>
      <c r="AP116" s="4">
        <f t="shared" si="77"/>
        <v>-4</v>
      </c>
      <c r="AQ116" s="4">
        <f t="shared" si="106"/>
        <v>2</v>
      </c>
      <c r="AR116" s="200"/>
      <c r="AS116" s="204"/>
      <c r="AT116" s="196"/>
      <c r="AU116" s="210"/>
    </row>
    <row r="117" spans="1:64" x14ac:dyDescent="0.25">
      <c r="A117" s="63">
        <v>114</v>
      </c>
      <c r="B117" s="157">
        <v>88</v>
      </c>
      <c r="C117" s="66">
        <v>44001</v>
      </c>
      <c r="D117" s="128">
        <f t="shared" si="81"/>
        <v>31392</v>
      </c>
      <c r="E117" s="134">
        <v>49426</v>
      </c>
      <c r="F117" s="105">
        <v>107</v>
      </c>
      <c r="G117" s="137">
        <v>0</v>
      </c>
      <c r="H117" s="137">
        <v>101</v>
      </c>
      <c r="I117" s="131">
        <f t="shared" si="107"/>
        <v>101</v>
      </c>
      <c r="J117" s="131">
        <f t="shared" si="96"/>
        <v>49345</v>
      </c>
      <c r="K117" s="145">
        <f t="shared" si="91"/>
        <v>965</v>
      </c>
      <c r="L117" s="148">
        <f t="shared" si="92"/>
        <v>121.14285714285714</v>
      </c>
      <c r="M117" s="86">
        <f t="shared" si="83"/>
        <v>1.0020510112907157</v>
      </c>
      <c r="N117" s="89">
        <f t="shared" si="93"/>
        <v>2.0510112907157207E-3</v>
      </c>
      <c r="O117" s="89">
        <f t="shared" si="97"/>
        <v>2.3264975483589636E-3</v>
      </c>
      <c r="P117" s="86">
        <f t="shared" si="104"/>
        <v>0.90021231422505299</v>
      </c>
      <c r="Q117" s="128">
        <f t="shared" si="102"/>
        <v>11835</v>
      </c>
      <c r="R117" s="134">
        <v>11846</v>
      </c>
      <c r="S117" s="105">
        <v>11</v>
      </c>
      <c r="T117" s="137">
        <v>0</v>
      </c>
      <c r="U117" s="137">
        <v>2</v>
      </c>
      <c r="V117" s="131">
        <f t="shared" si="98"/>
        <v>2</v>
      </c>
      <c r="W117" s="131">
        <f t="shared" si="99"/>
        <v>11269</v>
      </c>
      <c r="X117" s="145">
        <f t="shared" si="84"/>
        <v>33</v>
      </c>
      <c r="Y117" s="147">
        <f t="shared" si="85"/>
        <v>1.8571428571428572</v>
      </c>
      <c r="Z117" s="65">
        <f t="shared" si="86"/>
        <v>1.0001775095411378</v>
      </c>
      <c r="AA117" s="89">
        <f t="shared" si="94"/>
        <v>1.7750954113782136E-4</v>
      </c>
      <c r="AB117" s="126">
        <f t="shared" si="87"/>
        <v>0.81250000000000011</v>
      </c>
      <c r="AC117" s="127">
        <f t="shared" si="103"/>
        <v>6078</v>
      </c>
      <c r="AD117" s="105">
        <v>6081</v>
      </c>
      <c r="AE117" s="122">
        <v>3</v>
      </c>
      <c r="AF117" s="137">
        <v>0</v>
      </c>
      <c r="AG117" s="137">
        <v>2</v>
      </c>
      <c r="AH117" s="150">
        <f t="shared" si="100"/>
        <v>2</v>
      </c>
      <c r="AI117" s="150">
        <f t="shared" si="101"/>
        <v>6094</v>
      </c>
      <c r="AJ117" s="145">
        <f t="shared" si="88"/>
        <v>28</v>
      </c>
      <c r="AK117" s="147">
        <f t="shared" si="89"/>
        <v>3.4285714285714284</v>
      </c>
      <c r="AL117" s="86">
        <f t="shared" si="108"/>
        <v>1.000328299409061</v>
      </c>
      <c r="AM117" s="89">
        <f t="shared" si="95"/>
        <v>3.2829940906098365E-4</v>
      </c>
      <c r="AN117" s="90">
        <f t="shared" si="90"/>
        <v>0.88888888888888884</v>
      </c>
      <c r="AO117" s="4">
        <f t="shared" si="105"/>
        <v>-103</v>
      </c>
      <c r="AP117" s="4">
        <f t="shared" si="77"/>
        <v>6</v>
      </c>
      <c r="AQ117" s="4">
        <f t="shared" si="106"/>
        <v>-6</v>
      </c>
      <c r="AR117" s="200"/>
      <c r="AS117" s="204"/>
      <c r="AT117" s="196"/>
      <c r="AU117" s="210"/>
    </row>
    <row r="118" spans="1:64" x14ac:dyDescent="0.25">
      <c r="A118" s="63">
        <v>115</v>
      </c>
      <c r="B118" s="157">
        <v>89</v>
      </c>
      <c r="C118" s="66">
        <v>44002</v>
      </c>
      <c r="D118" s="128">
        <f t="shared" si="81"/>
        <v>31491</v>
      </c>
      <c r="E118" s="134">
        <v>49502</v>
      </c>
      <c r="F118" s="105">
        <v>76</v>
      </c>
      <c r="G118" s="137">
        <v>0</v>
      </c>
      <c r="H118" s="137">
        <v>98</v>
      </c>
      <c r="I118" s="131">
        <f t="shared" si="107"/>
        <v>98</v>
      </c>
      <c r="J118" s="131">
        <f t="shared" si="96"/>
        <v>49443</v>
      </c>
      <c r="K118" s="145">
        <f t="shared" si="91"/>
        <v>862</v>
      </c>
      <c r="L118" s="148">
        <f t="shared" si="92"/>
        <v>116.42857142857143</v>
      </c>
      <c r="M118" s="86">
        <f t="shared" si="83"/>
        <v>1.0019860168203465</v>
      </c>
      <c r="N118" s="89">
        <f t="shared" si="93"/>
        <v>1.9860168203464923E-3</v>
      </c>
      <c r="O118" s="89">
        <f t="shared" si="97"/>
        <v>2.1906409431817321E-3</v>
      </c>
      <c r="P118" s="86">
        <f t="shared" si="104"/>
        <v>0.96108490566037741</v>
      </c>
      <c r="Q118" s="128">
        <f t="shared" si="102"/>
        <v>11846</v>
      </c>
      <c r="R118" s="134">
        <v>11846</v>
      </c>
      <c r="S118" s="105">
        <v>0</v>
      </c>
      <c r="T118" s="137">
        <v>0</v>
      </c>
      <c r="U118" s="137">
        <v>3</v>
      </c>
      <c r="V118" s="131">
        <f t="shared" si="98"/>
        <v>3</v>
      </c>
      <c r="W118" s="131">
        <f t="shared" si="99"/>
        <v>11272</v>
      </c>
      <c r="X118" s="145">
        <f t="shared" si="84"/>
        <v>24</v>
      </c>
      <c r="Y118" s="147">
        <f t="shared" si="85"/>
        <v>2.1428571428571428</v>
      </c>
      <c r="Z118" s="65">
        <f t="shared" si="86"/>
        <v>1.0002662170556393</v>
      </c>
      <c r="AA118" s="89">
        <f t="shared" si="94"/>
        <v>2.6621705563933951E-4</v>
      </c>
      <c r="AB118" s="126">
        <f t="shared" si="87"/>
        <v>1.1538461538461537</v>
      </c>
      <c r="AC118" s="127">
        <f t="shared" si="103"/>
        <v>6081</v>
      </c>
      <c r="AD118" s="105">
        <v>6089</v>
      </c>
      <c r="AE118" s="122">
        <v>8</v>
      </c>
      <c r="AF118" s="137">
        <v>0</v>
      </c>
      <c r="AG118" s="137">
        <v>1</v>
      </c>
      <c r="AH118" s="150">
        <f t="shared" si="100"/>
        <v>1</v>
      </c>
      <c r="AI118" s="150">
        <f t="shared" si="101"/>
        <v>6095</v>
      </c>
      <c r="AJ118" s="145">
        <f t="shared" si="88"/>
        <v>32</v>
      </c>
      <c r="AK118" s="147">
        <f t="shared" si="89"/>
        <v>3.4285714285714284</v>
      </c>
      <c r="AL118" s="86">
        <f t="shared" si="108"/>
        <v>1.000164095831966</v>
      </c>
      <c r="AM118" s="89">
        <f t="shared" si="95"/>
        <v>1.6409583196597133E-4</v>
      </c>
      <c r="AN118" s="90">
        <f t="shared" si="90"/>
        <v>1</v>
      </c>
      <c r="AO118" s="4">
        <f t="shared" si="105"/>
        <v>-103</v>
      </c>
      <c r="AP118" s="4">
        <f t="shared" si="77"/>
        <v>-9</v>
      </c>
      <c r="AQ118" s="4">
        <f t="shared" si="106"/>
        <v>4</v>
      </c>
      <c r="AR118" s="200"/>
      <c r="AS118" s="204"/>
      <c r="AT118" s="196"/>
      <c r="AU118" s="210"/>
    </row>
    <row r="119" spans="1:64" x14ac:dyDescent="0.25">
      <c r="A119" s="63">
        <v>116</v>
      </c>
      <c r="B119" s="157">
        <v>90</v>
      </c>
      <c r="C119" s="66">
        <v>44003</v>
      </c>
      <c r="D119" s="128">
        <f t="shared" si="81"/>
        <v>31563</v>
      </c>
      <c r="E119" s="134">
        <v>49593</v>
      </c>
      <c r="F119" s="105">
        <v>91</v>
      </c>
      <c r="G119" s="137">
        <v>0</v>
      </c>
      <c r="H119" s="137">
        <v>57</v>
      </c>
      <c r="I119" s="131">
        <f t="shared" si="107"/>
        <v>57</v>
      </c>
      <c r="J119" s="131">
        <f t="shared" si="96"/>
        <v>49500</v>
      </c>
      <c r="K119" s="145">
        <f t="shared" si="91"/>
        <v>810</v>
      </c>
      <c r="L119" s="148">
        <f t="shared" si="92"/>
        <v>103.57142857142857</v>
      </c>
      <c r="M119" s="86">
        <f t="shared" si="83"/>
        <v>1.001152842667314</v>
      </c>
      <c r="N119" s="89">
        <f t="shared" si="93"/>
        <v>1.1528426673139691E-3</v>
      </c>
      <c r="O119" s="89">
        <f t="shared" si="97"/>
        <v>1.9386412320887558E-3</v>
      </c>
      <c r="P119" s="86">
        <f t="shared" si="104"/>
        <v>0.88957055214723924</v>
      </c>
      <c r="Q119" s="128">
        <f t="shared" si="102"/>
        <v>11846</v>
      </c>
      <c r="R119" s="134">
        <v>11849</v>
      </c>
      <c r="S119" s="105">
        <v>3</v>
      </c>
      <c r="T119" s="137">
        <v>0</v>
      </c>
      <c r="U119" s="137">
        <v>2</v>
      </c>
      <c r="V119" s="131">
        <f t="shared" si="98"/>
        <v>2</v>
      </c>
      <c r="W119" s="131">
        <f t="shared" si="99"/>
        <v>11274</v>
      </c>
      <c r="X119" s="145">
        <f t="shared" si="84"/>
        <v>21</v>
      </c>
      <c r="Y119" s="147">
        <f t="shared" si="85"/>
        <v>2.1428571428571428</v>
      </c>
      <c r="Z119" s="65">
        <f t="shared" si="86"/>
        <v>1.0001774308019873</v>
      </c>
      <c r="AA119" s="89">
        <f t="shared" si="94"/>
        <v>1.7743080198728833E-4</v>
      </c>
      <c r="AB119" s="126">
        <f t="shared" si="87"/>
        <v>1</v>
      </c>
      <c r="AC119" s="127">
        <f t="shared" si="103"/>
        <v>6089</v>
      </c>
      <c r="AD119" s="105">
        <v>6090</v>
      </c>
      <c r="AE119" s="122">
        <v>1</v>
      </c>
      <c r="AF119" s="137">
        <v>0</v>
      </c>
      <c r="AG119" s="137">
        <v>4</v>
      </c>
      <c r="AH119" s="150">
        <f t="shared" si="100"/>
        <v>4</v>
      </c>
      <c r="AI119" s="150">
        <f t="shared" si="101"/>
        <v>6099</v>
      </c>
      <c r="AJ119" s="145">
        <f t="shared" si="88"/>
        <v>31</v>
      </c>
      <c r="AK119" s="147">
        <f t="shared" si="89"/>
        <v>3.4285714285714284</v>
      </c>
      <c r="AL119" s="86">
        <f t="shared" si="108"/>
        <v>1.0006562756357671</v>
      </c>
      <c r="AM119" s="89">
        <f t="shared" si="95"/>
        <v>6.5627563576708958E-4</v>
      </c>
      <c r="AN119" s="90">
        <f t="shared" si="90"/>
        <v>1</v>
      </c>
      <c r="AO119" s="4">
        <f t="shared" si="105"/>
        <v>-52</v>
      </c>
      <c r="AP119" s="4">
        <f t="shared" si="77"/>
        <v>-3</v>
      </c>
      <c r="AQ119" s="4">
        <f t="shared" si="106"/>
        <v>-1</v>
      </c>
      <c r="AR119" s="200"/>
      <c r="AS119" s="204"/>
      <c r="AT119" s="196"/>
      <c r="AU119" s="210"/>
    </row>
    <row r="120" spans="1:64" x14ac:dyDescent="0.25">
      <c r="A120" s="63">
        <v>117</v>
      </c>
      <c r="B120" s="157">
        <v>91</v>
      </c>
      <c r="C120" s="66">
        <v>44004</v>
      </c>
      <c r="D120" s="128">
        <f t="shared" si="81"/>
        <v>31652</v>
      </c>
      <c r="E120" s="134">
        <v>49658</v>
      </c>
      <c r="F120" s="105">
        <v>65</v>
      </c>
      <c r="G120" s="137">
        <v>0</v>
      </c>
      <c r="H120" s="137">
        <v>70</v>
      </c>
      <c r="I120" s="131">
        <f t="shared" si="107"/>
        <v>70</v>
      </c>
      <c r="J120" s="131">
        <f t="shared" si="96"/>
        <v>49570</v>
      </c>
      <c r="K120" s="145">
        <f t="shared" si="91"/>
        <v>710</v>
      </c>
      <c r="L120" s="148">
        <f t="shared" si="92"/>
        <v>95</v>
      </c>
      <c r="M120" s="86">
        <f t="shared" si="83"/>
        <v>1.0014141414141413</v>
      </c>
      <c r="N120" s="89">
        <f t="shared" ref="N120:N151" si="109">(M120-1)</f>
        <v>1.4141414141413122E-3</v>
      </c>
      <c r="O120" s="89">
        <f t="shared" si="97"/>
        <v>1.6584684745890143E-3</v>
      </c>
      <c r="P120" s="86">
        <f t="shared" si="104"/>
        <v>0.91724137931034488</v>
      </c>
      <c r="Q120" s="128">
        <f t="shared" si="102"/>
        <v>11849</v>
      </c>
      <c r="R120" s="134">
        <v>11851</v>
      </c>
      <c r="S120" s="105">
        <v>2</v>
      </c>
      <c r="T120" s="137">
        <v>0</v>
      </c>
      <c r="U120" s="137">
        <v>4</v>
      </c>
      <c r="V120" s="131">
        <f t="shared" si="98"/>
        <v>4</v>
      </c>
      <c r="W120" s="131">
        <f t="shared" si="99"/>
        <v>11278</v>
      </c>
      <c r="X120" s="145">
        <f t="shared" si="84"/>
        <v>20</v>
      </c>
      <c r="Y120" s="147">
        <f t="shared" si="85"/>
        <v>2.7142857142857144</v>
      </c>
      <c r="Z120" s="65">
        <f t="shared" si="86"/>
        <v>1.0003547986517651</v>
      </c>
      <c r="AA120" s="89">
        <f t="shared" ref="AA120:AA151" si="110">Z120-1</f>
        <v>3.5479865176513137E-4</v>
      </c>
      <c r="AB120" s="126">
        <f t="shared" si="87"/>
        <v>1.2666666666666668</v>
      </c>
      <c r="AC120" s="127">
        <f t="shared" si="103"/>
        <v>6090</v>
      </c>
      <c r="AD120" s="105">
        <v>6090</v>
      </c>
      <c r="AE120" s="122">
        <v>0</v>
      </c>
      <c r="AF120" s="137">
        <v>0</v>
      </c>
      <c r="AG120" s="137">
        <v>1</v>
      </c>
      <c r="AH120" s="150">
        <f t="shared" si="100"/>
        <v>1</v>
      </c>
      <c r="AI120" s="150">
        <f t="shared" si="101"/>
        <v>6100</v>
      </c>
      <c r="AJ120" s="145">
        <f t="shared" si="88"/>
        <v>25</v>
      </c>
      <c r="AK120" s="147">
        <f t="shared" si="89"/>
        <v>2.8571428571428572</v>
      </c>
      <c r="AL120" s="86">
        <f t="shared" si="108"/>
        <v>1.0001639613051321</v>
      </c>
      <c r="AM120" s="89">
        <f t="shared" ref="AM120:AM151" si="111">AL120-1</f>
        <v>1.6396130513207652E-4</v>
      </c>
      <c r="AN120" s="90">
        <f t="shared" si="90"/>
        <v>0.83333333333333337</v>
      </c>
      <c r="AO120" s="4">
        <f t="shared" si="105"/>
        <v>-100</v>
      </c>
      <c r="AP120" s="4">
        <f t="shared" si="77"/>
        <v>-1</v>
      </c>
      <c r="AQ120" s="4">
        <f t="shared" si="106"/>
        <v>-6</v>
      </c>
      <c r="AR120" s="200"/>
      <c r="AS120" s="204"/>
      <c r="AT120" s="196"/>
      <c r="AU120" s="210"/>
    </row>
    <row r="121" spans="1:64" x14ac:dyDescent="0.25">
      <c r="A121" s="63">
        <v>118</v>
      </c>
      <c r="B121" s="157">
        <v>92</v>
      </c>
      <c r="C121" s="66">
        <v>44005</v>
      </c>
      <c r="D121" s="128">
        <f t="shared" si="81"/>
        <v>31710</v>
      </c>
      <c r="E121" s="134">
        <v>49722</v>
      </c>
      <c r="F121" s="105">
        <v>64</v>
      </c>
      <c r="G121" s="137">
        <v>0</v>
      </c>
      <c r="H121" s="137">
        <v>76</v>
      </c>
      <c r="I121" s="131">
        <f t="shared" si="107"/>
        <v>76</v>
      </c>
      <c r="J121" s="131">
        <f t="shared" ref="J121:J152" si="112">J120+I121</f>
        <v>49646</v>
      </c>
      <c r="K121" s="145">
        <f t="shared" si="91"/>
        <v>635</v>
      </c>
      <c r="L121" s="148">
        <f t="shared" si="92"/>
        <v>89</v>
      </c>
      <c r="M121" s="86">
        <f t="shared" si="83"/>
        <v>1.0015331853943918</v>
      </c>
      <c r="N121" s="89">
        <f t="shared" si="109"/>
        <v>1.533185394391845E-3</v>
      </c>
      <c r="O121" s="89">
        <f t="shared" ref="O121:O152" si="113">SUM(N117:N121)/5</f>
        <v>1.6274395173818679E-3</v>
      </c>
      <c r="P121" s="86">
        <f t="shared" si="104"/>
        <v>0.93684210526315792</v>
      </c>
      <c r="Q121" s="128">
        <f t="shared" si="102"/>
        <v>11851</v>
      </c>
      <c r="R121" s="134">
        <v>11853</v>
      </c>
      <c r="S121" s="105">
        <v>2</v>
      </c>
      <c r="T121" s="137">
        <v>0</v>
      </c>
      <c r="U121" s="137">
        <v>2</v>
      </c>
      <c r="V121" s="131">
        <f t="shared" ref="V121:V152" si="114">T121+U121</f>
        <v>2</v>
      </c>
      <c r="W121" s="131">
        <f t="shared" ref="W121:W152" si="115">W120+V121</f>
        <v>11280</v>
      </c>
      <c r="X121" s="145">
        <f t="shared" si="84"/>
        <v>19</v>
      </c>
      <c r="Y121" s="147">
        <f t="shared" si="85"/>
        <v>2.4285714285714284</v>
      </c>
      <c r="Z121" s="65">
        <f t="shared" si="86"/>
        <v>1.0001773364071644</v>
      </c>
      <c r="AA121" s="89">
        <f t="shared" si="110"/>
        <v>1.7733640716444121E-4</v>
      </c>
      <c r="AB121" s="126">
        <f t="shared" si="87"/>
        <v>0.89473684210526305</v>
      </c>
      <c r="AC121" s="127">
        <f t="shared" si="103"/>
        <v>6090</v>
      </c>
      <c r="AD121" s="105">
        <v>6095</v>
      </c>
      <c r="AE121" s="122">
        <v>5</v>
      </c>
      <c r="AF121" s="137">
        <v>0</v>
      </c>
      <c r="AG121" s="137">
        <v>1</v>
      </c>
      <c r="AH121" s="150">
        <f t="shared" ref="AH121:AH152" si="116">AF121+AG121</f>
        <v>1</v>
      </c>
      <c r="AI121" s="150">
        <f t="shared" ref="AI121:AI152" si="117">AI120+AH121</f>
        <v>6101</v>
      </c>
      <c r="AJ121" s="145">
        <f t="shared" si="88"/>
        <v>25</v>
      </c>
      <c r="AK121" s="147">
        <f t="shared" si="89"/>
        <v>2.5714285714285716</v>
      </c>
      <c r="AL121" s="86">
        <f t="shared" si="108"/>
        <v>1.0001639344262294</v>
      </c>
      <c r="AM121" s="89">
        <f t="shared" si="111"/>
        <v>1.6393442622941734E-4</v>
      </c>
      <c r="AN121" s="90">
        <f t="shared" si="90"/>
        <v>0.9</v>
      </c>
      <c r="AO121" s="4">
        <f t="shared" si="105"/>
        <v>-75</v>
      </c>
      <c r="AP121" s="4">
        <f t="shared" si="77"/>
        <v>-1</v>
      </c>
      <c r="AQ121" s="4">
        <f t="shared" si="106"/>
        <v>0</v>
      </c>
      <c r="AR121" s="200"/>
      <c r="AS121" s="204"/>
      <c r="AT121" s="196"/>
      <c r="AU121" s="210"/>
    </row>
    <row r="122" spans="1:64" x14ac:dyDescent="0.25">
      <c r="A122" s="63">
        <v>119</v>
      </c>
      <c r="B122" s="157">
        <v>93</v>
      </c>
      <c r="C122" s="66">
        <v>44006</v>
      </c>
      <c r="D122" s="128">
        <f t="shared" si="81"/>
        <v>31766</v>
      </c>
      <c r="E122" s="134">
        <v>49804</v>
      </c>
      <c r="F122" s="105">
        <v>82</v>
      </c>
      <c r="G122" s="137">
        <v>0</v>
      </c>
      <c r="H122" s="137">
        <v>112</v>
      </c>
      <c r="I122" s="131">
        <f t="shared" si="107"/>
        <v>112</v>
      </c>
      <c r="J122" s="131">
        <f t="shared" si="112"/>
        <v>49758</v>
      </c>
      <c r="K122" s="145">
        <f t="shared" si="91"/>
        <v>600</v>
      </c>
      <c r="L122" s="148">
        <f t="shared" si="92"/>
        <v>85.285714285714292</v>
      </c>
      <c r="M122" s="86">
        <f t="shared" si="83"/>
        <v>1.0022559722837692</v>
      </c>
      <c r="N122" s="89">
        <f t="shared" si="109"/>
        <v>2.2559722837691698E-3</v>
      </c>
      <c r="O122" s="89">
        <f t="shared" si="113"/>
        <v>1.6684317159925577E-3</v>
      </c>
      <c r="P122" s="86">
        <f t="shared" si="104"/>
        <v>0.95826645264847521</v>
      </c>
      <c r="Q122" s="128">
        <f t="shared" si="102"/>
        <v>11853</v>
      </c>
      <c r="R122" s="134">
        <v>11859</v>
      </c>
      <c r="S122" s="105">
        <v>6</v>
      </c>
      <c r="T122" s="137">
        <v>0</v>
      </c>
      <c r="U122" s="137">
        <v>2</v>
      </c>
      <c r="V122" s="131">
        <f t="shared" si="114"/>
        <v>2</v>
      </c>
      <c r="W122" s="131">
        <f t="shared" si="115"/>
        <v>11282</v>
      </c>
      <c r="X122" s="145">
        <f t="shared" si="84"/>
        <v>23</v>
      </c>
      <c r="Y122" s="147">
        <f t="shared" si="85"/>
        <v>2.5714285714285716</v>
      </c>
      <c r="Z122" s="65">
        <f t="shared" si="86"/>
        <v>1.000177304964539</v>
      </c>
      <c r="AA122" s="89">
        <f t="shared" si="110"/>
        <v>1.7730496453904898E-4</v>
      </c>
      <c r="AB122" s="126">
        <f t="shared" si="87"/>
        <v>1.0588235294117649</v>
      </c>
      <c r="AC122" s="127">
        <f t="shared" si="103"/>
        <v>6095</v>
      </c>
      <c r="AD122" s="105">
        <v>6097</v>
      </c>
      <c r="AE122" s="122">
        <v>2</v>
      </c>
      <c r="AF122" s="137">
        <v>0</v>
      </c>
      <c r="AG122" s="137">
        <v>2</v>
      </c>
      <c r="AH122" s="150">
        <f t="shared" si="116"/>
        <v>2</v>
      </c>
      <c r="AI122" s="150">
        <f t="shared" si="117"/>
        <v>6103</v>
      </c>
      <c r="AJ122" s="145">
        <f t="shared" si="88"/>
        <v>23</v>
      </c>
      <c r="AK122" s="147">
        <f t="shared" si="89"/>
        <v>2.2857142857142856</v>
      </c>
      <c r="AL122" s="86">
        <f t="shared" si="108"/>
        <v>1.0003278151122768</v>
      </c>
      <c r="AM122" s="89">
        <f t="shared" si="111"/>
        <v>3.2781511227675253E-4</v>
      </c>
      <c r="AN122" s="90">
        <f t="shared" si="90"/>
        <v>0.88888888888888873</v>
      </c>
      <c r="AO122" s="4">
        <f t="shared" si="105"/>
        <v>-35</v>
      </c>
      <c r="AP122" s="4">
        <f t="shared" si="77"/>
        <v>4</v>
      </c>
      <c r="AQ122" s="4">
        <f t="shared" si="106"/>
        <v>-2</v>
      </c>
      <c r="AR122" s="200"/>
      <c r="AS122" s="205"/>
      <c r="AT122" s="196"/>
      <c r="AU122" s="210"/>
    </row>
    <row r="123" spans="1:64" x14ac:dyDescent="0.25">
      <c r="A123" s="63">
        <v>120</v>
      </c>
      <c r="B123" s="157">
        <v>94</v>
      </c>
      <c r="C123" s="66">
        <v>44007</v>
      </c>
      <c r="D123" s="128">
        <f t="shared" si="81"/>
        <v>31841</v>
      </c>
      <c r="E123" s="134">
        <v>49914</v>
      </c>
      <c r="F123" s="105">
        <v>110</v>
      </c>
      <c r="G123" s="137">
        <v>0</v>
      </c>
      <c r="H123" s="137">
        <v>82</v>
      </c>
      <c r="I123" s="131">
        <f t="shared" si="107"/>
        <v>82</v>
      </c>
      <c r="J123" s="131">
        <f t="shared" si="112"/>
        <v>49840</v>
      </c>
      <c r="K123" s="145">
        <f t="shared" si="91"/>
        <v>595</v>
      </c>
      <c r="L123" s="148">
        <f t="shared" si="92"/>
        <v>85.142857142857139</v>
      </c>
      <c r="M123" s="86">
        <f t="shared" si="83"/>
        <v>1.0016479762048314</v>
      </c>
      <c r="N123" s="89">
        <f t="shared" si="109"/>
        <v>1.6479762048313695E-3</v>
      </c>
      <c r="O123" s="89">
        <f t="shared" si="113"/>
        <v>1.6008235928895332E-3</v>
      </c>
      <c r="P123" s="86">
        <f t="shared" si="104"/>
        <v>0.99832495812395294</v>
      </c>
      <c r="Q123" s="128">
        <f t="shared" si="102"/>
        <v>11859</v>
      </c>
      <c r="R123" s="134">
        <v>11863</v>
      </c>
      <c r="S123" s="105">
        <v>4</v>
      </c>
      <c r="T123" s="137">
        <v>0</v>
      </c>
      <c r="U123" s="137">
        <v>3</v>
      </c>
      <c r="V123" s="131">
        <f t="shared" si="114"/>
        <v>3</v>
      </c>
      <c r="W123" s="131">
        <f t="shared" si="115"/>
        <v>11285</v>
      </c>
      <c r="X123" s="145">
        <f t="shared" si="84"/>
        <v>28</v>
      </c>
      <c r="Y123" s="147">
        <f t="shared" si="85"/>
        <v>2.5714285714285716</v>
      </c>
      <c r="Z123" s="65">
        <f t="shared" si="86"/>
        <v>1.0002659102995923</v>
      </c>
      <c r="AA123" s="89">
        <f t="shared" si="110"/>
        <v>2.6591029959233126E-4</v>
      </c>
      <c r="AB123" s="126">
        <f t="shared" si="87"/>
        <v>1</v>
      </c>
      <c r="AC123" s="127">
        <f t="shared" si="103"/>
        <v>6097</v>
      </c>
      <c r="AD123" s="105">
        <v>6100</v>
      </c>
      <c r="AE123" s="122">
        <v>3</v>
      </c>
      <c r="AF123" s="137">
        <v>0</v>
      </c>
      <c r="AG123" s="137">
        <v>0</v>
      </c>
      <c r="AH123" s="150">
        <f t="shared" si="116"/>
        <v>0</v>
      </c>
      <c r="AI123" s="150">
        <f t="shared" si="117"/>
        <v>6103</v>
      </c>
      <c r="AJ123" s="145">
        <f t="shared" si="88"/>
        <v>22</v>
      </c>
      <c r="AK123" s="147">
        <f t="shared" si="89"/>
        <v>1.5714285714285714</v>
      </c>
      <c r="AL123" s="86">
        <f t="shared" si="108"/>
        <v>1</v>
      </c>
      <c r="AM123" s="89">
        <f t="shared" si="111"/>
        <v>0</v>
      </c>
      <c r="AN123" s="90">
        <f t="shared" si="90"/>
        <v>0.6875</v>
      </c>
      <c r="AO123" s="4">
        <f t="shared" si="105"/>
        <v>-5</v>
      </c>
      <c r="AP123" s="4">
        <f t="shared" si="77"/>
        <v>5</v>
      </c>
      <c r="AQ123" s="4">
        <f t="shared" si="106"/>
        <v>-1</v>
      </c>
      <c r="AR123" s="200"/>
      <c r="AS123" s="204"/>
      <c r="AT123" s="196"/>
      <c r="AU123" s="210"/>
    </row>
    <row r="124" spans="1:64" x14ac:dyDescent="0.25">
      <c r="A124" s="63">
        <v>121</v>
      </c>
      <c r="B124" s="157">
        <v>95</v>
      </c>
      <c r="C124" s="66">
        <v>44008</v>
      </c>
      <c r="D124" s="128">
        <f t="shared" si="81"/>
        <v>31943</v>
      </c>
      <c r="E124" s="134">
        <v>50005</v>
      </c>
      <c r="F124" s="105">
        <v>91</v>
      </c>
      <c r="G124" s="137">
        <v>0</v>
      </c>
      <c r="H124" s="137">
        <v>68</v>
      </c>
      <c r="I124" s="131">
        <f t="shared" si="107"/>
        <v>68</v>
      </c>
      <c r="J124" s="131">
        <f t="shared" si="112"/>
        <v>49908</v>
      </c>
      <c r="K124" s="145">
        <f t="shared" si="91"/>
        <v>579</v>
      </c>
      <c r="L124" s="148">
        <f t="shared" si="92"/>
        <v>80.428571428571431</v>
      </c>
      <c r="M124" s="86">
        <f t="shared" si="83"/>
        <v>1.0013643659711076</v>
      </c>
      <c r="N124" s="89">
        <f t="shared" si="109"/>
        <v>1.3643659711075617E-3</v>
      </c>
      <c r="O124" s="89">
        <f t="shared" si="113"/>
        <v>1.6431282536482517E-3</v>
      </c>
      <c r="P124" s="86">
        <f t="shared" si="104"/>
        <v>0.94463087248322153</v>
      </c>
      <c r="Q124" s="128">
        <f t="shared" si="102"/>
        <v>11863</v>
      </c>
      <c r="R124" s="134">
        <v>11868</v>
      </c>
      <c r="S124" s="105">
        <v>5</v>
      </c>
      <c r="T124" s="137">
        <v>0</v>
      </c>
      <c r="U124" s="137">
        <v>0</v>
      </c>
      <c r="V124" s="131">
        <f t="shared" si="114"/>
        <v>0</v>
      </c>
      <c r="W124" s="131">
        <f t="shared" si="115"/>
        <v>11285</v>
      </c>
      <c r="X124" s="145">
        <f t="shared" si="84"/>
        <v>22</v>
      </c>
      <c r="Y124" s="147">
        <f t="shared" si="85"/>
        <v>2.2857142857142856</v>
      </c>
      <c r="Z124" s="65">
        <f t="shared" si="86"/>
        <v>1</v>
      </c>
      <c r="AA124" s="89">
        <f t="shared" si="110"/>
        <v>0</v>
      </c>
      <c r="AB124" s="126">
        <f t="shared" si="87"/>
        <v>0.88888888888888873</v>
      </c>
      <c r="AC124" s="127">
        <f t="shared" si="103"/>
        <v>6100</v>
      </c>
      <c r="AD124" s="105">
        <v>6103</v>
      </c>
      <c r="AE124" s="122">
        <v>3</v>
      </c>
      <c r="AF124" s="137">
        <v>0</v>
      </c>
      <c r="AG124" s="137">
        <v>2</v>
      </c>
      <c r="AH124" s="150">
        <f t="shared" si="116"/>
        <v>2</v>
      </c>
      <c r="AI124" s="150">
        <f t="shared" si="117"/>
        <v>6105</v>
      </c>
      <c r="AJ124" s="145">
        <f t="shared" si="88"/>
        <v>22</v>
      </c>
      <c r="AK124" s="147">
        <f t="shared" si="89"/>
        <v>1.5714285714285714</v>
      </c>
      <c r="AL124" s="86">
        <f t="shared" si="108"/>
        <v>1.0003277076847452</v>
      </c>
      <c r="AM124" s="89">
        <f t="shared" si="111"/>
        <v>3.2770768474521539E-4</v>
      </c>
      <c r="AN124" s="90">
        <f t="shared" si="90"/>
        <v>1</v>
      </c>
      <c r="AO124" s="4">
        <f t="shared" si="105"/>
        <v>-16</v>
      </c>
      <c r="AP124" s="4">
        <f t="shared" si="77"/>
        <v>-6</v>
      </c>
      <c r="AQ124" s="4">
        <f t="shared" si="106"/>
        <v>0</v>
      </c>
      <c r="AR124" s="200"/>
      <c r="AS124" s="204"/>
      <c r="AT124" s="196"/>
      <c r="AU124" s="210"/>
    </row>
    <row r="125" spans="1:64" x14ac:dyDescent="0.25">
      <c r="A125" s="63">
        <v>122</v>
      </c>
      <c r="B125" s="157">
        <v>96</v>
      </c>
      <c r="C125" s="66">
        <v>44009</v>
      </c>
      <c r="D125" s="128">
        <f t="shared" si="81"/>
        <v>32032</v>
      </c>
      <c r="E125" s="134">
        <v>50074</v>
      </c>
      <c r="F125" s="105">
        <v>69</v>
      </c>
      <c r="G125" s="137">
        <v>0</v>
      </c>
      <c r="H125" s="137">
        <v>81</v>
      </c>
      <c r="I125" s="131">
        <f t="shared" si="107"/>
        <v>81</v>
      </c>
      <c r="J125" s="131">
        <f t="shared" si="112"/>
        <v>49989</v>
      </c>
      <c r="K125" s="145">
        <f t="shared" si="91"/>
        <v>572</v>
      </c>
      <c r="L125" s="148">
        <f t="shared" si="92"/>
        <v>78</v>
      </c>
      <c r="M125" s="86">
        <f t="shared" si="83"/>
        <v>1.0016229862947823</v>
      </c>
      <c r="N125" s="89">
        <f t="shared" si="109"/>
        <v>1.6229862947823026E-3</v>
      </c>
      <c r="O125" s="89">
        <f t="shared" si="113"/>
        <v>1.6848972297764497E-3</v>
      </c>
      <c r="P125" s="86">
        <f t="shared" si="104"/>
        <v>0.96980461811722907</v>
      </c>
      <c r="Q125" s="128">
        <f t="shared" si="102"/>
        <v>11868</v>
      </c>
      <c r="R125" s="134">
        <v>11868</v>
      </c>
      <c r="S125" s="105">
        <v>0</v>
      </c>
      <c r="T125" s="137">
        <v>0</v>
      </c>
      <c r="U125" s="137">
        <v>2</v>
      </c>
      <c r="V125" s="131">
        <f t="shared" si="114"/>
        <v>2</v>
      </c>
      <c r="W125" s="131">
        <f t="shared" si="115"/>
        <v>11287</v>
      </c>
      <c r="X125" s="145">
        <f t="shared" si="84"/>
        <v>22</v>
      </c>
      <c r="Y125" s="147">
        <f t="shared" si="85"/>
        <v>2.1428571428571428</v>
      </c>
      <c r="Z125" s="65">
        <f t="shared" si="86"/>
        <v>1.0001772264067346</v>
      </c>
      <c r="AA125" s="89">
        <f t="shared" si="110"/>
        <v>1.7722640673456524E-4</v>
      </c>
      <c r="AB125" s="126">
        <f t="shared" si="87"/>
        <v>0.9375</v>
      </c>
      <c r="AC125" s="127">
        <f t="shared" si="103"/>
        <v>6103</v>
      </c>
      <c r="AD125" s="105">
        <v>6105</v>
      </c>
      <c r="AE125" s="122">
        <v>2</v>
      </c>
      <c r="AF125" s="137">
        <v>0</v>
      </c>
      <c r="AG125" s="137">
        <v>3</v>
      </c>
      <c r="AH125" s="150">
        <f t="shared" si="116"/>
        <v>3</v>
      </c>
      <c r="AI125" s="150">
        <f t="shared" si="117"/>
        <v>6108</v>
      </c>
      <c r="AJ125" s="145">
        <f t="shared" si="88"/>
        <v>16</v>
      </c>
      <c r="AK125" s="147">
        <f t="shared" si="89"/>
        <v>1.8571428571428572</v>
      </c>
      <c r="AL125" s="86">
        <f t="shared" si="108"/>
        <v>1.0004914004914005</v>
      </c>
      <c r="AM125" s="89">
        <f t="shared" si="111"/>
        <v>4.9140049140050657E-4</v>
      </c>
      <c r="AN125" s="90">
        <f t="shared" si="90"/>
        <v>1.1818181818181819</v>
      </c>
      <c r="AO125" s="4">
        <f t="shared" si="105"/>
        <v>-7</v>
      </c>
      <c r="AP125" s="4">
        <f t="shared" si="77"/>
        <v>0</v>
      </c>
      <c r="AQ125" s="4">
        <f t="shared" si="106"/>
        <v>-6</v>
      </c>
      <c r="AR125" s="200"/>
      <c r="AS125" s="204"/>
      <c r="AT125" s="196"/>
      <c r="AU125" s="210"/>
    </row>
    <row r="126" spans="1:64" ht="15.75" thickBot="1" x14ac:dyDescent="0.3">
      <c r="A126" s="63">
        <v>123</v>
      </c>
      <c r="B126" s="157">
        <v>97</v>
      </c>
      <c r="C126" s="66">
        <v>44010</v>
      </c>
      <c r="D126" s="128">
        <f t="shared" si="81"/>
        <v>32098</v>
      </c>
      <c r="E126" s="134">
        <v>50147</v>
      </c>
      <c r="F126" s="105">
        <v>73</v>
      </c>
      <c r="G126" s="137">
        <v>0</v>
      </c>
      <c r="H126" s="137">
        <v>68</v>
      </c>
      <c r="I126" s="131">
        <f t="shared" si="107"/>
        <v>68</v>
      </c>
      <c r="J126" s="131">
        <f t="shared" si="112"/>
        <v>50057</v>
      </c>
      <c r="K126" s="145">
        <f t="shared" si="91"/>
        <v>554</v>
      </c>
      <c r="L126" s="148">
        <f t="shared" si="92"/>
        <v>79.571428571428569</v>
      </c>
      <c r="M126" s="86">
        <f t="shared" si="83"/>
        <v>1.0013602992658386</v>
      </c>
      <c r="N126" s="89">
        <f t="shared" si="109"/>
        <v>1.3602992658385826E-3</v>
      </c>
      <c r="O126" s="89">
        <f t="shared" si="113"/>
        <v>1.6503200040657972E-3</v>
      </c>
      <c r="P126" s="86">
        <f t="shared" si="104"/>
        <v>1.0201465201465201</v>
      </c>
      <c r="Q126" s="128">
        <f t="shared" si="102"/>
        <v>11868</v>
      </c>
      <c r="R126" s="134">
        <v>11871</v>
      </c>
      <c r="S126" s="105">
        <v>3</v>
      </c>
      <c r="T126" s="137">
        <v>0</v>
      </c>
      <c r="U126" s="137">
        <v>1</v>
      </c>
      <c r="V126" s="131">
        <f t="shared" si="114"/>
        <v>1</v>
      </c>
      <c r="W126" s="131">
        <f t="shared" si="115"/>
        <v>11288</v>
      </c>
      <c r="X126" s="145">
        <f t="shared" si="84"/>
        <v>22</v>
      </c>
      <c r="Y126" s="147">
        <f t="shared" si="85"/>
        <v>2</v>
      </c>
      <c r="Z126" s="65">
        <f t="shared" si="86"/>
        <v>1.0000885975015505</v>
      </c>
      <c r="AA126" s="89">
        <f t="shared" si="110"/>
        <v>8.8597501550546909E-5</v>
      </c>
      <c r="AB126" s="126">
        <f t="shared" si="87"/>
        <v>0.93333333333333335</v>
      </c>
      <c r="AC126" s="127">
        <f t="shared" si="103"/>
        <v>6105</v>
      </c>
      <c r="AD126" s="105">
        <v>6105</v>
      </c>
      <c r="AE126" s="122">
        <v>0</v>
      </c>
      <c r="AF126" s="137">
        <v>0</v>
      </c>
      <c r="AG126" s="137">
        <v>2</v>
      </c>
      <c r="AH126" s="150">
        <f t="shared" si="116"/>
        <v>2</v>
      </c>
      <c r="AI126" s="150">
        <f t="shared" si="117"/>
        <v>6110</v>
      </c>
      <c r="AJ126" s="145">
        <f t="shared" si="88"/>
        <v>15</v>
      </c>
      <c r="AK126" s="147">
        <f t="shared" si="89"/>
        <v>1.5714285714285714</v>
      </c>
      <c r="AL126" s="86">
        <f t="shared" si="108"/>
        <v>1.0003274394237067</v>
      </c>
      <c r="AM126" s="89">
        <f t="shared" si="111"/>
        <v>3.274394237067213E-4</v>
      </c>
      <c r="AN126" s="90">
        <f t="shared" si="90"/>
        <v>0.84615384615384615</v>
      </c>
      <c r="AO126" s="4">
        <f t="shared" si="105"/>
        <v>-18</v>
      </c>
      <c r="AP126" s="4">
        <f t="shared" si="77"/>
        <v>0</v>
      </c>
      <c r="AQ126" s="4">
        <f t="shared" si="106"/>
        <v>-1</v>
      </c>
      <c r="AR126" s="200"/>
      <c r="AS126" s="204"/>
      <c r="AT126" s="196"/>
      <c r="AU126" s="210"/>
    </row>
    <row r="127" spans="1:64" x14ac:dyDescent="0.25">
      <c r="A127" s="63">
        <v>124</v>
      </c>
      <c r="B127" s="157">
        <v>98</v>
      </c>
      <c r="C127" s="66">
        <v>44011</v>
      </c>
      <c r="D127" s="128">
        <f t="shared" si="81"/>
        <v>32166</v>
      </c>
      <c r="E127" s="134">
        <v>50223</v>
      </c>
      <c r="F127" s="105">
        <v>76</v>
      </c>
      <c r="G127" s="137">
        <v>0</v>
      </c>
      <c r="H127" s="137">
        <v>50</v>
      </c>
      <c r="I127" s="131">
        <f t="shared" si="107"/>
        <v>50</v>
      </c>
      <c r="J127" s="131">
        <f t="shared" si="112"/>
        <v>50107</v>
      </c>
      <c r="K127" s="145">
        <f t="shared" si="91"/>
        <v>565</v>
      </c>
      <c r="L127" s="148">
        <f t="shared" si="92"/>
        <v>76.714285714285708</v>
      </c>
      <c r="M127" s="86">
        <f t="shared" si="83"/>
        <v>1.0009988612981202</v>
      </c>
      <c r="N127" s="89">
        <f t="shared" si="109"/>
        <v>9.9886129812021274E-4</v>
      </c>
      <c r="O127" s="89">
        <f t="shared" si="113"/>
        <v>1.3988978069360059E-3</v>
      </c>
      <c r="P127" s="86">
        <f t="shared" si="104"/>
        <v>0.96409335727109513</v>
      </c>
      <c r="Q127" s="128">
        <f t="shared" ref="Q127:Q158" si="118">R127-S127</f>
        <v>11871</v>
      </c>
      <c r="R127" s="134">
        <v>11874</v>
      </c>
      <c r="S127" s="105">
        <v>3</v>
      </c>
      <c r="T127" s="137">
        <v>0</v>
      </c>
      <c r="U127" s="137">
        <v>1</v>
      </c>
      <c r="V127" s="131">
        <f t="shared" si="114"/>
        <v>1</v>
      </c>
      <c r="W127" s="131">
        <f t="shared" si="115"/>
        <v>11289</v>
      </c>
      <c r="X127" s="145">
        <f t="shared" si="84"/>
        <v>23</v>
      </c>
      <c r="Y127" s="147">
        <f t="shared" si="85"/>
        <v>1.5714285714285714</v>
      </c>
      <c r="Z127" s="65">
        <f t="shared" si="86"/>
        <v>1.0000885896527285</v>
      </c>
      <c r="AA127" s="89">
        <f t="shared" si="110"/>
        <v>8.858965272851016E-5</v>
      </c>
      <c r="AB127" s="126">
        <f t="shared" si="87"/>
        <v>0.7857142857142857</v>
      </c>
      <c r="AC127" s="127">
        <f t="shared" ref="AC127:AC158" si="119">AD127-AE127</f>
        <v>6105</v>
      </c>
      <c r="AD127" s="105">
        <v>6107</v>
      </c>
      <c r="AE127" s="122">
        <v>2</v>
      </c>
      <c r="AF127" s="137">
        <v>0</v>
      </c>
      <c r="AG127" s="137">
        <v>1</v>
      </c>
      <c r="AH127" s="150">
        <f t="shared" si="116"/>
        <v>1</v>
      </c>
      <c r="AI127" s="150">
        <f t="shared" si="117"/>
        <v>6111</v>
      </c>
      <c r="AJ127" s="145">
        <f t="shared" si="88"/>
        <v>17</v>
      </c>
      <c r="AK127" s="147">
        <f t="shared" si="89"/>
        <v>1.5714285714285714</v>
      </c>
      <c r="AL127" s="86">
        <f t="shared" si="108"/>
        <v>1.0001636661211128</v>
      </c>
      <c r="AM127" s="89">
        <f t="shared" si="111"/>
        <v>1.6366612111284873E-4</v>
      </c>
      <c r="AN127" s="90">
        <f t="shared" si="90"/>
        <v>1</v>
      </c>
      <c r="AO127" s="4">
        <f t="shared" si="105"/>
        <v>11</v>
      </c>
      <c r="AP127" s="4">
        <f t="shared" si="77"/>
        <v>1</v>
      </c>
      <c r="AQ127" s="4">
        <f t="shared" si="106"/>
        <v>2</v>
      </c>
      <c r="AR127" s="200"/>
      <c r="AS127" s="204"/>
      <c r="AT127" s="196"/>
      <c r="AU127" s="210"/>
      <c r="AV127" s="37"/>
      <c r="AW127" s="39"/>
      <c r="AX127" s="39" t="s">
        <v>224</v>
      </c>
      <c r="AY127" s="39"/>
      <c r="AZ127" s="39"/>
      <c r="BA127" s="39"/>
      <c r="BB127" s="39"/>
      <c r="BC127" s="39" t="s">
        <v>225</v>
      </c>
      <c r="BD127" s="39"/>
      <c r="BE127" s="39"/>
      <c r="BF127" s="39"/>
      <c r="BG127" s="39" t="s">
        <v>226</v>
      </c>
      <c r="BH127" s="39"/>
      <c r="BI127" s="40"/>
    </row>
    <row r="128" spans="1:64" x14ac:dyDescent="0.25">
      <c r="A128" s="217">
        <v>125</v>
      </c>
      <c r="B128" s="218">
        <v>99</v>
      </c>
      <c r="C128" s="219">
        <v>44012</v>
      </c>
      <c r="D128" s="220">
        <f t="shared" si="81"/>
        <v>32233</v>
      </c>
      <c r="E128" s="221">
        <v>50273</v>
      </c>
      <c r="F128" s="222">
        <v>50</v>
      </c>
      <c r="G128" s="223">
        <v>0</v>
      </c>
      <c r="H128" s="223">
        <v>57</v>
      </c>
      <c r="I128" s="222">
        <f t="shared" si="107"/>
        <v>57</v>
      </c>
      <c r="J128" s="222">
        <f t="shared" si="112"/>
        <v>50164</v>
      </c>
      <c r="K128" s="224">
        <f t="shared" si="91"/>
        <v>551</v>
      </c>
      <c r="L128" s="222">
        <f t="shared" si="92"/>
        <v>74</v>
      </c>
      <c r="M128" s="225">
        <f t="shared" si="83"/>
        <v>1.0011375656095955</v>
      </c>
      <c r="N128" s="226">
        <f t="shared" si="109"/>
        <v>1.1375656095955478E-3</v>
      </c>
      <c r="O128" s="226">
        <f t="shared" si="113"/>
        <v>1.2968156878888416E-3</v>
      </c>
      <c r="P128" s="225">
        <f t="shared" si="104"/>
        <v>0.96461824953445074</v>
      </c>
      <c r="Q128" s="220">
        <f t="shared" si="118"/>
        <v>11874</v>
      </c>
      <c r="R128" s="221">
        <v>11877</v>
      </c>
      <c r="S128" s="222">
        <v>3</v>
      </c>
      <c r="T128" s="223">
        <v>0</v>
      </c>
      <c r="U128" s="223">
        <v>1</v>
      </c>
      <c r="V128" s="222">
        <f t="shared" si="114"/>
        <v>1</v>
      </c>
      <c r="W128" s="222">
        <f t="shared" si="115"/>
        <v>11290</v>
      </c>
      <c r="X128" s="224">
        <f t="shared" si="84"/>
        <v>24</v>
      </c>
      <c r="Y128" s="227">
        <f t="shared" si="85"/>
        <v>1.4285714285714286</v>
      </c>
      <c r="Z128" s="225">
        <f t="shared" si="86"/>
        <v>1.0000885818052971</v>
      </c>
      <c r="AA128" s="226">
        <f t="shared" si="110"/>
        <v>8.8581805297138771E-5</v>
      </c>
      <c r="AB128" s="228">
        <f t="shared" si="87"/>
        <v>0.90909090909090917</v>
      </c>
      <c r="AC128" s="229">
        <f t="shared" si="119"/>
        <v>6107</v>
      </c>
      <c r="AD128" s="222">
        <v>6113</v>
      </c>
      <c r="AE128" s="223">
        <v>6</v>
      </c>
      <c r="AF128" s="223">
        <v>0</v>
      </c>
      <c r="AG128" s="223">
        <v>2</v>
      </c>
      <c r="AH128" s="223">
        <f t="shared" si="116"/>
        <v>2</v>
      </c>
      <c r="AI128" s="223">
        <f t="shared" si="117"/>
        <v>6113</v>
      </c>
      <c r="AJ128" s="224">
        <f t="shared" si="88"/>
        <v>18</v>
      </c>
      <c r="AK128" s="227">
        <f t="shared" si="89"/>
        <v>1.7142857142857142</v>
      </c>
      <c r="AL128" s="225">
        <f t="shared" si="108"/>
        <v>1.0003272786777941</v>
      </c>
      <c r="AM128" s="226">
        <f t="shared" si="111"/>
        <v>3.2727867779414055E-4</v>
      </c>
      <c r="AN128" s="230">
        <f t="shared" si="90"/>
        <v>1.0909090909090908</v>
      </c>
      <c r="AO128" s="227">
        <f t="shared" si="105"/>
        <v>-14</v>
      </c>
      <c r="AP128" s="227">
        <f t="shared" si="77"/>
        <v>1</v>
      </c>
      <c r="AQ128" s="227">
        <f t="shared" si="106"/>
        <v>1</v>
      </c>
      <c r="AR128" s="231"/>
      <c r="AS128" s="232"/>
      <c r="AT128" s="217"/>
      <c r="AU128" s="233"/>
      <c r="AV128" s="41"/>
      <c r="AW128" s="22" t="s">
        <v>221</v>
      </c>
      <c r="AX128" s="22" t="s">
        <v>223</v>
      </c>
      <c r="AY128" s="22" t="s">
        <v>442</v>
      </c>
      <c r="AZ128" s="22" t="s">
        <v>222</v>
      </c>
      <c r="BA128" s="22"/>
      <c r="BB128" s="22" t="s">
        <v>221</v>
      </c>
      <c r="BC128" s="22" t="s">
        <v>223</v>
      </c>
      <c r="BD128" s="22" t="s">
        <v>222</v>
      </c>
      <c r="BE128" s="22"/>
      <c r="BF128" s="22" t="s">
        <v>221</v>
      </c>
      <c r="BG128" s="22" t="s">
        <v>223</v>
      </c>
      <c r="BH128" s="22" t="s">
        <v>222</v>
      </c>
      <c r="BI128" s="212"/>
      <c r="BL128" t="s">
        <v>227</v>
      </c>
    </row>
    <row r="129" spans="1:65" x14ac:dyDescent="0.25">
      <c r="A129" s="63">
        <v>126</v>
      </c>
      <c r="B129" s="157">
        <v>100</v>
      </c>
      <c r="C129" s="66">
        <v>44013</v>
      </c>
      <c r="D129" s="128">
        <f t="shared" ref="D129:D135" si="120">E128-AD129-R129</f>
        <v>32280</v>
      </c>
      <c r="E129" s="134">
        <v>50335</v>
      </c>
      <c r="F129" s="105">
        <v>62</v>
      </c>
      <c r="G129" s="137">
        <v>0</v>
      </c>
      <c r="H129" s="137">
        <v>74</v>
      </c>
      <c r="I129" s="131">
        <f t="shared" ref="I129:I135" si="121">G129+H129</f>
        <v>74</v>
      </c>
      <c r="J129" s="131">
        <f t="shared" ref="J129:J135" si="122">J128+I129</f>
        <v>50238</v>
      </c>
      <c r="K129" s="145">
        <f t="shared" ref="K129:K135" si="123">SUM(F123:F129)</f>
        <v>531</v>
      </c>
      <c r="L129" s="148">
        <f t="shared" ref="L129:L135" si="124">SUM(I123:I129)/7</f>
        <v>68.571428571428569</v>
      </c>
      <c r="M129" s="86">
        <f t="shared" ref="M129:M135" si="125">J129/J128</f>
        <v>1.0014751614703772</v>
      </c>
      <c r="N129" s="89">
        <f t="shared" ref="N129:N135" si="126">(M129-1)</f>
        <v>1.4751614703771843E-3</v>
      </c>
      <c r="O129" s="89">
        <f t="shared" ref="O129:O135" si="127">SUM(N125:N129)/5</f>
        <v>1.3189747877427661E-3</v>
      </c>
      <c r="P129" s="86">
        <f t="shared" ref="P129:P135" si="128">L129/L128</f>
        <v>0.92664092664092657</v>
      </c>
      <c r="Q129" s="128">
        <f t="shared" ref="Q129:Q135" si="129">R129-S129</f>
        <v>11877</v>
      </c>
      <c r="R129" s="134">
        <v>11878</v>
      </c>
      <c r="S129" s="105">
        <v>1</v>
      </c>
      <c r="T129" s="137">
        <v>0</v>
      </c>
      <c r="U129" s="137">
        <v>1</v>
      </c>
      <c r="V129" s="131">
        <f t="shared" ref="V129:V135" si="130">T129+U129</f>
        <v>1</v>
      </c>
      <c r="W129" s="131">
        <f t="shared" ref="W129:W135" si="131">W128+V129</f>
        <v>11291</v>
      </c>
      <c r="X129" s="145">
        <f t="shared" ref="X129:X135" si="132">SUM(S123:S129)</f>
        <v>19</v>
      </c>
      <c r="Y129" s="147">
        <f t="shared" ref="Y129:Y135" si="133">SUM(V123:V129)/7</f>
        <v>1.2857142857142858</v>
      </c>
      <c r="Z129" s="65">
        <f t="shared" si="86"/>
        <v>1.000088573959256</v>
      </c>
      <c r="AA129" s="89">
        <f t="shared" si="110"/>
        <v>8.8573959255988655E-5</v>
      </c>
      <c r="AB129" s="126">
        <f t="shared" si="87"/>
        <v>0.9</v>
      </c>
      <c r="AC129" s="127">
        <f t="shared" si="119"/>
        <v>6113</v>
      </c>
      <c r="AD129" s="105">
        <v>6115</v>
      </c>
      <c r="AE129" s="122">
        <v>2</v>
      </c>
      <c r="AF129" s="137">
        <v>0</v>
      </c>
      <c r="AG129" s="137">
        <v>3</v>
      </c>
      <c r="AH129" s="150">
        <f t="shared" ref="AH129:AH135" si="134">AF129+AG129</f>
        <v>3</v>
      </c>
      <c r="AI129" s="150">
        <f t="shared" ref="AI129:AI135" si="135">AI128+AH129</f>
        <v>6116</v>
      </c>
      <c r="AJ129" s="145">
        <f t="shared" ref="AJ129:AJ135" si="136">SUM(AE123:AE129)</f>
        <v>18</v>
      </c>
      <c r="AK129" s="147">
        <f t="shared" ref="AK129:AK135" si="137">SUM(AH123:AH129)/7</f>
        <v>1.8571428571428572</v>
      </c>
      <c r="AL129" s="86">
        <f t="shared" ref="AL129:AL135" si="138">AI129/AI128</f>
        <v>1.0004907574022575</v>
      </c>
      <c r="AM129" s="89">
        <f t="shared" ref="AM129:AM135" si="139">AL129-1</f>
        <v>4.907574022574579E-4</v>
      </c>
      <c r="AN129" s="90">
        <f t="shared" ref="AN129:AN135" si="140">AK129/AK128</f>
        <v>1.0833333333333335</v>
      </c>
      <c r="AO129" s="4">
        <f t="shared" si="105"/>
        <v>-20</v>
      </c>
      <c r="AP129" s="4">
        <f t="shared" si="77"/>
        <v>-5</v>
      </c>
      <c r="AQ129" s="4">
        <f t="shared" si="106"/>
        <v>0</v>
      </c>
      <c r="AR129" s="206"/>
      <c r="AS129" s="207"/>
      <c r="AT129" s="196"/>
      <c r="AU129" s="210"/>
      <c r="AV129" s="41" t="s">
        <v>175</v>
      </c>
      <c r="AW129" s="22">
        <v>71</v>
      </c>
      <c r="AX129" s="213">
        <f>AW129-AZ129</f>
        <v>0</v>
      </c>
      <c r="AY129" s="213">
        <f>-AX129</f>
        <v>0</v>
      </c>
      <c r="AZ129" s="213">
        <v>71</v>
      </c>
      <c r="BA129" s="22"/>
      <c r="BB129" s="22">
        <v>2</v>
      </c>
      <c r="BC129" s="214">
        <f>BB129-BD129</f>
        <v>0</v>
      </c>
      <c r="BD129" s="214">
        <v>2</v>
      </c>
      <c r="BE129" s="22"/>
      <c r="BF129" s="22"/>
      <c r="BG129" s="215">
        <f>BF129-BH129</f>
        <v>0</v>
      </c>
      <c r="BH129" s="215"/>
      <c r="BI129" s="212"/>
      <c r="BK129" t="s">
        <v>175</v>
      </c>
      <c r="BL129" s="1"/>
    </row>
    <row r="130" spans="1:65" x14ac:dyDescent="0.25">
      <c r="A130" s="63">
        <v>127</v>
      </c>
      <c r="B130" s="157">
        <v>101</v>
      </c>
      <c r="C130" s="66">
        <v>44014</v>
      </c>
      <c r="D130" s="128">
        <f t="shared" si="120"/>
        <v>32339</v>
      </c>
      <c r="E130" s="134">
        <v>50412</v>
      </c>
      <c r="F130" s="105">
        <v>77</v>
      </c>
      <c r="G130" s="137">
        <v>0</v>
      </c>
      <c r="H130" s="137">
        <v>75</v>
      </c>
      <c r="I130" s="131">
        <f t="shared" si="121"/>
        <v>75</v>
      </c>
      <c r="J130" s="131">
        <f t="shared" si="122"/>
        <v>50313</v>
      </c>
      <c r="K130" s="145">
        <f t="shared" si="123"/>
        <v>498</v>
      </c>
      <c r="L130" s="148">
        <f t="shared" si="124"/>
        <v>67.571428571428569</v>
      </c>
      <c r="M130" s="86">
        <f t="shared" si="125"/>
        <v>1.0014928938253911</v>
      </c>
      <c r="N130" s="89">
        <f t="shared" si="126"/>
        <v>1.492893825391084E-3</v>
      </c>
      <c r="O130" s="89">
        <f t="shared" si="127"/>
        <v>1.2929562938645222E-3</v>
      </c>
      <c r="P130" s="86">
        <f t="shared" si="128"/>
        <v>0.98541666666666672</v>
      </c>
      <c r="Q130" s="128">
        <f t="shared" si="129"/>
        <v>11878</v>
      </c>
      <c r="R130" s="134">
        <v>11878</v>
      </c>
      <c r="S130" s="105">
        <v>0</v>
      </c>
      <c r="T130" s="137">
        <v>0</v>
      </c>
      <c r="U130" s="137">
        <v>0</v>
      </c>
      <c r="V130" s="131">
        <f t="shared" si="130"/>
        <v>0</v>
      </c>
      <c r="W130" s="131">
        <f t="shared" si="131"/>
        <v>11291</v>
      </c>
      <c r="X130" s="145">
        <f t="shared" si="132"/>
        <v>15</v>
      </c>
      <c r="Y130" s="147">
        <f t="shared" si="133"/>
        <v>0.8571428571428571</v>
      </c>
      <c r="Z130" s="65">
        <f t="shared" ref="Z130:Z173" si="141">W130/W129</f>
        <v>1</v>
      </c>
      <c r="AA130" s="89">
        <f t="shared" ref="AA130:AA173" si="142">Z130-1</f>
        <v>0</v>
      </c>
      <c r="AB130" s="126">
        <f t="shared" ref="AB130:AB173" si="143">Y130/Y129</f>
        <v>0.66666666666666663</v>
      </c>
      <c r="AC130" s="127">
        <f t="shared" ref="AC130:AC173" si="144">AD130-AE130</f>
        <v>6115</v>
      </c>
      <c r="AD130" s="105">
        <v>6118</v>
      </c>
      <c r="AE130" s="122">
        <v>3</v>
      </c>
      <c r="AF130" s="137">
        <v>0</v>
      </c>
      <c r="AG130" s="137">
        <v>0</v>
      </c>
      <c r="AH130" s="150">
        <f t="shared" si="134"/>
        <v>0</v>
      </c>
      <c r="AI130" s="150">
        <f t="shared" si="135"/>
        <v>6116</v>
      </c>
      <c r="AJ130" s="145">
        <f t="shared" si="136"/>
        <v>18</v>
      </c>
      <c r="AK130" s="147">
        <f t="shared" si="137"/>
        <v>1.8571428571428572</v>
      </c>
      <c r="AL130" s="86">
        <f t="shared" si="138"/>
        <v>1</v>
      </c>
      <c r="AM130" s="89">
        <f t="shared" si="139"/>
        <v>0</v>
      </c>
      <c r="AN130" s="90">
        <f t="shared" si="140"/>
        <v>1</v>
      </c>
      <c r="AO130" s="4">
        <f t="shared" si="105"/>
        <v>-33</v>
      </c>
      <c r="AP130" s="4">
        <f t="shared" si="77"/>
        <v>-4</v>
      </c>
      <c r="AQ130" s="4">
        <f t="shared" si="106"/>
        <v>0</v>
      </c>
      <c r="AR130" s="206"/>
      <c r="AS130" s="207"/>
      <c r="AT130" s="196"/>
      <c r="AU130" s="210"/>
      <c r="AV130" s="41" t="s">
        <v>176</v>
      </c>
      <c r="AW130" s="22">
        <v>60</v>
      </c>
      <c r="AX130" s="213">
        <f t="shared" ref="AX130:AX193" si="145">AW130-AZ130</f>
        <v>0</v>
      </c>
      <c r="AY130" s="213">
        <f t="shared" ref="AY130:AY193" si="146">-AX130</f>
        <v>0</v>
      </c>
      <c r="AZ130" s="213">
        <v>60</v>
      </c>
      <c r="BA130" s="22"/>
      <c r="BB130" s="22">
        <v>2</v>
      </c>
      <c r="BC130" s="214">
        <f t="shared" ref="BC130:BC193" si="147">BB130-BD130</f>
        <v>0</v>
      </c>
      <c r="BD130" s="214">
        <v>2</v>
      </c>
      <c r="BE130" s="22"/>
      <c r="BF130" s="22">
        <v>1</v>
      </c>
      <c r="BG130" s="215">
        <f t="shared" ref="BG130:BG193" si="148">BF130-BH130</f>
        <v>0</v>
      </c>
      <c r="BH130" s="215">
        <v>1</v>
      </c>
      <c r="BI130" s="212"/>
      <c r="BK130" t="s">
        <v>176</v>
      </c>
      <c r="BL130" t="s">
        <v>176</v>
      </c>
      <c r="BM130">
        <v>1</v>
      </c>
    </row>
    <row r="131" spans="1:65" x14ac:dyDescent="0.25">
      <c r="A131" s="63">
        <v>128</v>
      </c>
      <c r="B131" s="157">
        <v>102</v>
      </c>
      <c r="C131" s="66">
        <v>44015</v>
      </c>
      <c r="D131" s="128">
        <f t="shared" si="120"/>
        <v>32410</v>
      </c>
      <c r="E131" s="134">
        <v>50487</v>
      </c>
      <c r="F131" s="105">
        <v>75</v>
      </c>
      <c r="G131" s="137">
        <v>0</v>
      </c>
      <c r="H131" s="137">
        <v>59</v>
      </c>
      <c r="I131" s="131">
        <f t="shared" si="121"/>
        <v>59</v>
      </c>
      <c r="J131" s="131">
        <f t="shared" si="122"/>
        <v>50372</v>
      </c>
      <c r="K131" s="145">
        <f t="shared" si="123"/>
        <v>482</v>
      </c>
      <c r="L131" s="148">
        <f t="shared" si="124"/>
        <v>66.285714285714292</v>
      </c>
      <c r="M131" s="86">
        <f t="shared" si="125"/>
        <v>1.0011726591536978</v>
      </c>
      <c r="N131" s="89">
        <f t="shared" si="126"/>
        <v>1.1726591536977971E-3</v>
      </c>
      <c r="O131" s="89">
        <f t="shared" si="127"/>
        <v>1.2554282714363652E-3</v>
      </c>
      <c r="P131" s="86">
        <f t="shared" si="128"/>
        <v>0.9809725158562369</v>
      </c>
      <c r="Q131" s="128">
        <f t="shared" si="129"/>
        <v>11878</v>
      </c>
      <c r="R131" s="134">
        <v>11882</v>
      </c>
      <c r="S131" s="105">
        <v>4</v>
      </c>
      <c r="T131" s="137">
        <v>0</v>
      </c>
      <c r="U131" s="137">
        <v>1</v>
      </c>
      <c r="V131" s="131">
        <f t="shared" si="130"/>
        <v>1</v>
      </c>
      <c r="W131" s="131">
        <f t="shared" si="131"/>
        <v>11292</v>
      </c>
      <c r="X131" s="145">
        <f t="shared" si="132"/>
        <v>14</v>
      </c>
      <c r="Y131" s="147">
        <f t="shared" si="133"/>
        <v>1</v>
      </c>
      <c r="Z131" s="65">
        <f t="shared" si="141"/>
        <v>1.0000885661146046</v>
      </c>
      <c r="AA131" s="89">
        <f t="shared" si="142"/>
        <v>8.856611460461572E-5</v>
      </c>
      <c r="AB131" s="126">
        <f t="shared" si="143"/>
        <v>1.1666666666666667</v>
      </c>
      <c r="AC131" s="127">
        <f t="shared" si="144"/>
        <v>6118</v>
      </c>
      <c r="AD131" s="105">
        <v>6120</v>
      </c>
      <c r="AE131" s="122">
        <v>2</v>
      </c>
      <c r="AF131" s="137">
        <v>0</v>
      </c>
      <c r="AG131" s="137">
        <v>3</v>
      </c>
      <c r="AH131" s="150">
        <f t="shared" si="134"/>
        <v>3</v>
      </c>
      <c r="AI131" s="150">
        <f t="shared" si="135"/>
        <v>6119</v>
      </c>
      <c r="AJ131" s="145">
        <f t="shared" si="136"/>
        <v>17</v>
      </c>
      <c r="AK131" s="147">
        <f t="shared" si="137"/>
        <v>2</v>
      </c>
      <c r="AL131" s="86">
        <f t="shared" si="138"/>
        <v>1.0004905166775671</v>
      </c>
      <c r="AM131" s="89">
        <f t="shared" si="139"/>
        <v>4.9051667756705442E-4</v>
      </c>
      <c r="AN131" s="90">
        <f t="shared" si="140"/>
        <v>1.0769230769230769</v>
      </c>
      <c r="AO131" s="4">
        <f t="shared" si="105"/>
        <v>-16</v>
      </c>
      <c r="AP131" s="4">
        <f t="shared" si="77"/>
        <v>-1</v>
      </c>
      <c r="AQ131" s="4">
        <f t="shared" si="106"/>
        <v>-1</v>
      </c>
      <c r="AR131" s="206"/>
      <c r="AS131" s="207"/>
      <c r="AT131" s="196"/>
      <c r="AU131" s="210"/>
      <c r="AV131" s="41" t="s">
        <v>177</v>
      </c>
      <c r="AW131" s="22">
        <v>51</v>
      </c>
      <c r="AX131" s="213">
        <f t="shared" si="145"/>
        <v>0</v>
      </c>
      <c r="AY131" s="213">
        <f t="shared" si="146"/>
        <v>0</v>
      </c>
      <c r="AZ131" s="213">
        <v>51</v>
      </c>
      <c r="BA131" s="22"/>
      <c r="BB131" s="22">
        <v>1</v>
      </c>
      <c r="BC131" s="214">
        <f t="shared" si="147"/>
        <v>0</v>
      </c>
      <c r="BD131" s="214">
        <v>1</v>
      </c>
      <c r="BE131" s="22"/>
      <c r="BF131" s="22">
        <v>1</v>
      </c>
      <c r="BG131" s="215">
        <f t="shared" si="148"/>
        <v>0</v>
      </c>
      <c r="BH131" s="215">
        <v>1</v>
      </c>
      <c r="BI131" s="212"/>
      <c r="BK131" t="s">
        <v>177</v>
      </c>
      <c r="BL131" t="s">
        <v>177</v>
      </c>
      <c r="BM131">
        <v>1</v>
      </c>
    </row>
    <row r="132" spans="1:65" x14ac:dyDescent="0.25">
      <c r="A132" s="63">
        <v>129</v>
      </c>
      <c r="B132" s="157">
        <v>103</v>
      </c>
      <c r="C132" s="66">
        <v>44016</v>
      </c>
      <c r="D132" s="128">
        <f t="shared" si="120"/>
        <v>32478</v>
      </c>
      <c r="E132" s="134">
        <v>50548</v>
      </c>
      <c r="F132" s="105">
        <v>61</v>
      </c>
      <c r="G132" s="137">
        <v>0</v>
      </c>
      <c r="H132" s="137">
        <v>78</v>
      </c>
      <c r="I132" s="131">
        <f t="shared" si="121"/>
        <v>78</v>
      </c>
      <c r="J132" s="131">
        <f t="shared" si="122"/>
        <v>50450</v>
      </c>
      <c r="K132" s="145">
        <f t="shared" si="123"/>
        <v>474</v>
      </c>
      <c r="L132" s="148">
        <f>SUM(I126:I132)/7</f>
        <v>65.857142857142861</v>
      </c>
      <c r="M132" s="86">
        <f t="shared" si="125"/>
        <v>1.0015484793139044</v>
      </c>
      <c r="N132" s="89">
        <f t="shared" si="126"/>
        <v>1.5484793139044495E-3</v>
      </c>
      <c r="O132" s="89">
        <f t="shared" si="127"/>
        <v>1.3653518745932124E-3</v>
      </c>
      <c r="P132" s="86">
        <f t="shared" si="128"/>
        <v>0.99353448275862066</v>
      </c>
      <c r="Q132" s="128">
        <f t="shared" si="129"/>
        <v>11882</v>
      </c>
      <c r="R132" s="134">
        <v>11883</v>
      </c>
      <c r="S132" s="105">
        <v>1</v>
      </c>
      <c r="T132" s="137">
        <v>0</v>
      </c>
      <c r="U132" s="137">
        <v>0</v>
      </c>
      <c r="V132" s="131">
        <f t="shared" si="130"/>
        <v>0</v>
      </c>
      <c r="W132" s="131">
        <f t="shared" si="131"/>
        <v>11292</v>
      </c>
      <c r="X132" s="145">
        <f t="shared" si="132"/>
        <v>15</v>
      </c>
      <c r="Y132" s="147">
        <f t="shared" si="133"/>
        <v>0.7142857142857143</v>
      </c>
      <c r="Z132" s="65">
        <f t="shared" si="141"/>
        <v>1</v>
      </c>
      <c r="AA132" s="89">
        <f t="shared" si="142"/>
        <v>0</v>
      </c>
      <c r="AB132" s="126">
        <f t="shared" si="143"/>
        <v>0.7142857142857143</v>
      </c>
      <c r="AC132" s="127">
        <f t="shared" si="144"/>
        <v>6120</v>
      </c>
      <c r="AD132" s="105">
        <v>6126</v>
      </c>
      <c r="AE132" s="122">
        <v>6</v>
      </c>
      <c r="AF132" s="137">
        <v>0</v>
      </c>
      <c r="AG132" s="137">
        <v>0</v>
      </c>
      <c r="AH132" s="150">
        <f t="shared" si="134"/>
        <v>0</v>
      </c>
      <c r="AI132" s="150">
        <f t="shared" si="135"/>
        <v>6119</v>
      </c>
      <c r="AJ132" s="145">
        <f t="shared" si="136"/>
        <v>21</v>
      </c>
      <c r="AK132" s="147">
        <f t="shared" si="137"/>
        <v>1.5714285714285714</v>
      </c>
      <c r="AL132" s="86">
        <f t="shared" si="138"/>
        <v>1</v>
      </c>
      <c r="AM132" s="89">
        <f t="shared" si="139"/>
        <v>0</v>
      </c>
      <c r="AN132" s="90">
        <f t="shared" si="140"/>
        <v>0.7857142857142857</v>
      </c>
      <c r="AO132" s="4">
        <f t="shared" si="105"/>
        <v>-8</v>
      </c>
      <c r="AP132" s="4">
        <f t="shared" si="77"/>
        <v>1</v>
      </c>
      <c r="AQ132" s="4">
        <f t="shared" si="106"/>
        <v>4</v>
      </c>
      <c r="AR132" s="206"/>
      <c r="AS132" s="207"/>
      <c r="AT132" s="196"/>
      <c r="AU132" s="210"/>
      <c r="AV132" s="41" t="s">
        <v>178</v>
      </c>
      <c r="AW132" s="22">
        <v>55</v>
      </c>
      <c r="AX132" s="213">
        <f t="shared" si="145"/>
        <v>0</v>
      </c>
      <c r="AY132" s="213">
        <f t="shared" si="146"/>
        <v>0</v>
      </c>
      <c r="AZ132" s="213">
        <v>55</v>
      </c>
      <c r="BA132" s="22"/>
      <c r="BB132" s="22">
        <v>1</v>
      </c>
      <c r="BC132" s="214">
        <f t="shared" si="147"/>
        <v>0</v>
      </c>
      <c r="BD132" s="214">
        <v>1</v>
      </c>
      <c r="BE132" s="22"/>
      <c r="BF132" s="22"/>
      <c r="BG132" s="215">
        <f t="shared" si="148"/>
        <v>0</v>
      </c>
      <c r="BH132" s="215"/>
      <c r="BI132" s="212"/>
      <c r="BK132" t="s">
        <v>178</v>
      </c>
      <c r="BL132" t="s">
        <v>180</v>
      </c>
      <c r="BM132">
        <v>1</v>
      </c>
    </row>
    <row r="133" spans="1:65" x14ac:dyDescent="0.25">
      <c r="A133" s="63">
        <v>130</v>
      </c>
      <c r="B133" s="157">
        <v>104</v>
      </c>
      <c r="C133" s="66">
        <v>44017</v>
      </c>
      <c r="D133" s="128">
        <f t="shared" si="120"/>
        <v>32537</v>
      </c>
      <c r="E133" s="134">
        <v>50621</v>
      </c>
      <c r="F133" s="105">
        <v>73</v>
      </c>
      <c r="G133" s="137">
        <v>0</v>
      </c>
      <c r="H133" s="137">
        <v>43</v>
      </c>
      <c r="I133" s="131">
        <f t="shared" si="121"/>
        <v>43</v>
      </c>
      <c r="J133" s="131">
        <f t="shared" si="122"/>
        <v>50493</v>
      </c>
      <c r="K133" s="145">
        <f t="shared" si="123"/>
        <v>474</v>
      </c>
      <c r="L133" s="148">
        <f t="shared" si="124"/>
        <v>62.285714285714285</v>
      </c>
      <c r="M133" s="86">
        <f t="shared" si="125"/>
        <v>1.0008523290386522</v>
      </c>
      <c r="N133" s="89">
        <f t="shared" si="126"/>
        <v>8.5232903865217757E-4</v>
      </c>
      <c r="O133" s="89">
        <f t="shared" si="127"/>
        <v>1.3083045604045385E-3</v>
      </c>
      <c r="P133" s="86">
        <f t="shared" si="128"/>
        <v>0.94577006507592187</v>
      </c>
      <c r="Q133" s="128">
        <f t="shared" si="129"/>
        <v>11883</v>
      </c>
      <c r="R133" s="134">
        <v>11884</v>
      </c>
      <c r="S133" s="105">
        <v>1</v>
      </c>
      <c r="T133" s="137">
        <v>0</v>
      </c>
      <c r="U133" s="137">
        <v>1</v>
      </c>
      <c r="V133" s="131">
        <f t="shared" si="130"/>
        <v>1</v>
      </c>
      <c r="W133" s="131">
        <f t="shared" si="131"/>
        <v>11293</v>
      </c>
      <c r="X133" s="145">
        <f t="shared" si="132"/>
        <v>13</v>
      </c>
      <c r="Y133" s="147">
        <f t="shared" si="133"/>
        <v>0.7142857142857143</v>
      </c>
      <c r="Z133" s="65">
        <f t="shared" si="141"/>
        <v>1.0000885582713426</v>
      </c>
      <c r="AA133" s="89">
        <f t="shared" si="142"/>
        <v>8.8558271342575878E-5</v>
      </c>
      <c r="AB133" s="126">
        <f t="shared" si="143"/>
        <v>1</v>
      </c>
      <c r="AC133" s="127">
        <f t="shared" si="144"/>
        <v>6126</v>
      </c>
      <c r="AD133" s="105">
        <v>6127</v>
      </c>
      <c r="AE133" s="122">
        <v>1</v>
      </c>
      <c r="AF133" s="137">
        <v>0</v>
      </c>
      <c r="AG133" s="137">
        <v>3</v>
      </c>
      <c r="AH133" s="150">
        <f t="shared" si="134"/>
        <v>3</v>
      </c>
      <c r="AI133" s="150">
        <f t="shared" si="135"/>
        <v>6122</v>
      </c>
      <c r="AJ133" s="145">
        <f t="shared" si="136"/>
        <v>22</v>
      </c>
      <c r="AK133" s="147">
        <f t="shared" si="137"/>
        <v>1.7142857142857142</v>
      </c>
      <c r="AL133" s="86">
        <f t="shared" si="138"/>
        <v>1.0004902761889198</v>
      </c>
      <c r="AM133" s="89">
        <f t="shared" si="139"/>
        <v>4.9027618891983593E-4</v>
      </c>
      <c r="AN133" s="90">
        <f t="shared" si="140"/>
        <v>1.0909090909090908</v>
      </c>
      <c r="AO133" s="4">
        <f t="shared" si="105"/>
        <v>0</v>
      </c>
      <c r="AP133" s="4">
        <f t="shared" si="77"/>
        <v>-2</v>
      </c>
      <c r="AQ133" s="4">
        <f t="shared" si="106"/>
        <v>1</v>
      </c>
      <c r="AR133" s="206"/>
      <c r="AS133" s="207"/>
      <c r="AT133" s="196"/>
      <c r="AU133" s="210"/>
      <c r="AV133" s="41" t="s">
        <v>179</v>
      </c>
      <c r="AW133" s="22">
        <v>52</v>
      </c>
      <c r="AX133" s="213">
        <f t="shared" si="145"/>
        <v>0</v>
      </c>
      <c r="AY133" s="213">
        <f t="shared" si="146"/>
        <v>0</v>
      </c>
      <c r="AZ133" s="213">
        <v>52</v>
      </c>
      <c r="BA133" s="22"/>
      <c r="BB133" s="22">
        <v>1</v>
      </c>
      <c r="BC133" s="214">
        <f t="shared" si="147"/>
        <v>0</v>
      </c>
      <c r="BD133" s="214">
        <v>1</v>
      </c>
      <c r="BE133" s="22"/>
      <c r="BF133" s="22"/>
      <c r="BG133" s="215">
        <f t="shared" si="148"/>
        <v>0</v>
      </c>
      <c r="BH133" s="215"/>
      <c r="BI133" s="212"/>
      <c r="BK133" t="s">
        <v>179</v>
      </c>
      <c r="BL133" t="s">
        <v>185</v>
      </c>
      <c r="BM133">
        <v>1</v>
      </c>
    </row>
    <row r="134" spans="1:65" x14ac:dyDescent="0.25">
      <c r="A134" s="63">
        <v>131</v>
      </c>
      <c r="B134" s="157">
        <v>105</v>
      </c>
      <c r="C134" s="66">
        <v>44018</v>
      </c>
      <c r="D134" s="128">
        <f t="shared" si="120"/>
        <v>32609</v>
      </c>
      <c r="E134" s="134">
        <v>50657</v>
      </c>
      <c r="F134" s="105">
        <v>36</v>
      </c>
      <c r="G134" s="137">
        <v>0</v>
      </c>
      <c r="H134" s="137">
        <v>41</v>
      </c>
      <c r="I134" s="131">
        <f t="shared" si="121"/>
        <v>41</v>
      </c>
      <c r="J134" s="131">
        <f t="shared" si="122"/>
        <v>50534</v>
      </c>
      <c r="K134" s="145">
        <f t="shared" si="123"/>
        <v>434</v>
      </c>
      <c r="L134" s="148">
        <f t="shared" si="124"/>
        <v>61</v>
      </c>
      <c r="M134" s="86">
        <f t="shared" si="125"/>
        <v>1.0008119937417068</v>
      </c>
      <c r="N134" s="89">
        <f t="shared" si="126"/>
        <v>8.1199374170681793E-4</v>
      </c>
      <c r="O134" s="89">
        <f t="shared" si="127"/>
        <v>1.1756710146704652E-3</v>
      </c>
      <c r="P134" s="86">
        <f t="shared" si="128"/>
        <v>0.97935779816513768</v>
      </c>
      <c r="Q134" s="128">
        <f t="shared" si="129"/>
        <v>11884</v>
      </c>
      <c r="R134" s="134">
        <v>11884</v>
      </c>
      <c r="S134" s="105">
        <v>0</v>
      </c>
      <c r="T134" s="137">
        <v>0</v>
      </c>
      <c r="U134" s="137">
        <v>2</v>
      </c>
      <c r="V134" s="131">
        <f t="shared" si="130"/>
        <v>2</v>
      </c>
      <c r="W134" s="131">
        <f t="shared" si="131"/>
        <v>11295</v>
      </c>
      <c r="X134" s="145">
        <f t="shared" si="132"/>
        <v>10</v>
      </c>
      <c r="Y134" s="147">
        <f t="shared" si="133"/>
        <v>0.8571428571428571</v>
      </c>
      <c r="Z134" s="65">
        <f t="shared" si="141"/>
        <v>1.0001771008589391</v>
      </c>
      <c r="AA134" s="89">
        <f t="shared" si="142"/>
        <v>1.7710085893907213E-4</v>
      </c>
      <c r="AB134" s="126">
        <f t="shared" si="143"/>
        <v>1.2</v>
      </c>
      <c r="AC134" s="127">
        <f t="shared" si="144"/>
        <v>6127</v>
      </c>
      <c r="AD134" s="105">
        <v>6128</v>
      </c>
      <c r="AE134" s="122">
        <v>1</v>
      </c>
      <c r="AF134" s="137">
        <v>0</v>
      </c>
      <c r="AG134" s="137">
        <v>0</v>
      </c>
      <c r="AH134" s="150">
        <f t="shared" si="134"/>
        <v>0</v>
      </c>
      <c r="AI134" s="150">
        <f t="shared" si="135"/>
        <v>6122</v>
      </c>
      <c r="AJ134" s="145">
        <f t="shared" si="136"/>
        <v>21</v>
      </c>
      <c r="AK134" s="147">
        <f t="shared" si="137"/>
        <v>1.5714285714285714</v>
      </c>
      <c r="AL134" s="86">
        <f t="shared" si="138"/>
        <v>1</v>
      </c>
      <c r="AM134" s="89">
        <f t="shared" si="139"/>
        <v>0</v>
      </c>
      <c r="AN134" s="90">
        <f t="shared" si="140"/>
        <v>0.91666666666666674</v>
      </c>
      <c r="AO134" s="4">
        <f t="shared" si="105"/>
        <v>-40</v>
      </c>
      <c r="AP134" s="4">
        <f t="shared" si="77"/>
        <v>-3</v>
      </c>
      <c r="AQ134" s="4">
        <f t="shared" si="106"/>
        <v>-1</v>
      </c>
      <c r="AR134" s="206"/>
      <c r="AS134" s="207"/>
      <c r="AT134" s="196"/>
      <c r="AU134" s="210"/>
      <c r="AV134" s="41" t="s">
        <v>180</v>
      </c>
      <c r="AW134" s="22">
        <v>95</v>
      </c>
      <c r="AX134" s="213">
        <f t="shared" si="145"/>
        <v>0</v>
      </c>
      <c r="AY134" s="213">
        <f t="shared" si="146"/>
        <v>0</v>
      </c>
      <c r="AZ134" s="213">
        <v>95</v>
      </c>
      <c r="BA134" s="22"/>
      <c r="BB134" s="22">
        <v>2</v>
      </c>
      <c r="BC134" s="214">
        <f t="shared" si="147"/>
        <v>0</v>
      </c>
      <c r="BD134" s="214">
        <v>2</v>
      </c>
      <c r="BE134" s="22"/>
      <c r="BF134" s="22">
        <v>1</v>
      </c>
      <c r="BG134" s="215">
        <f t="shared" si="148"/>
        <v>0</v>
      </c>
      <c r="BH134" s="215">
        <v>1</v>
      </c>
      <c r="BI134" s="212"/>
      <c r="BK134" t="s">
        <v>180</v>
      </c>
      <c r="BL134" t="s">
        <v>187</v>
      </c>
      <c r="BM134">
        <v>4</v>
      </c>
    </row>
    <row r="135" spans="1:65" x14ac:dyDescent="0.25">
      <c r="A135" s="63">
        <v>132</v>
      </c>
      <c r="B135" s="157">
        <v>106</v>
      </c>
      <c r="C135" s="66">
        <v>44019</v>
      </c>
      <c r="D135" s="128">
        <f t="shared" si="120"/>
        <v>32639</v>
      </c>
      <c r="E135" s="134">
        <v>50694</v>
      </c>
      <c r="F135" s="105">
        <v>37</v>
      </c>
      <c r="G135" s="137">
        <v>0</v>
      </c>
      <c r="H135" s="137">
        <v>49</v>
      </c>
      <c r="I135" s="131">
        <f t="shared" si="121"/>
        <v>49</v>
      </c>
      <c r="J135" s="131">
        <f t="shared" si="122"/>
        <v>50583</v>
      </c>
      <c r="K135" s="145">
        <f t="shared" si="123"/>
        <v>421</v>
      </c>
      <c r="L135" s="148">
        <f t="shared" si="124"/>
        <v>59.857142857142854</v>
      </c>
      <c r="M135" s="86">
        <f t="shared" si="125"/>
        <v>1.0009696441999445</v>
      </c>
      <c r="N135" s="89">
        <f t="shared" si="126"/>
        <v>9.6964419994449713E-4</v>
      </c>
      <c r="O135" s="89">
        <f t="shared" si="127"/>
        <v>1.0710210895811477E-3</v>
      </c>
      <c r="P135" s="86">
        <f t="shared" si="128"/>
        <v>0.9812646370023419</v>
      </c>
      <c r="Q135" s="128">
        <f t="shared" si="129"/>
        <v>11884</v>
      </c>
      <c r="R135" s="134">
        <v>11886</v>
      </c>
      <c r="S135" s="105">
        <v>2</v>
      </c>
      <c r="T135" s="137">
        <v>0</v>
      </c>
      <c r="U135" s="137">
        <v>2</v>
      </c>
      <c r="V135" s="131">
        <f t="shared" si="130"/>
        <v>2</v>
      </c>
      <c r="W135" s="131">
        <f t="shared" si="131"/>
        <v>11297</v>
      </c>
      <c r="X135" s="145">
        <f t="shared" si="132"/>
        <v>9</v>
      </c>
      <c r="Y135" s="147">
        <f t="shared" si="133"/>
        <v>1</v>
      </c>
      <c r="Z135" s="65">
        <f t="shared" si="141"/>
        <v>1.0001770694997787</v>
      </c>
      <c r="AA135" s="89">
        <f t="shared" si="142"/>
        <v>1.7706949977869257E-4</v>
      </c>
      <c r="AB135" s="126">
        <f t="shared" si="143"/>
        <v>1.1666666666666667</v>
      </c>
      <c r="AC135" s="127">
        <f t="shared" si="144"/>
        <v>6128</v>
      </c>
      <c r="AD135" s="105">
        <v>6132</v>
      </c>
      <c r="AE135" s="122">
        <v>4</v>
      </c>
      <c r="AF135" s="137">
        <v>1</v>
      </c>
      <c r="AG135" s="137">
        <v>2</v>
      </c>
      <c r="AH135" s="150">
        <f t="shared" si="134"/>
        <v>3</v>
      </c>
      <c r="AI135" s="150">
        <f t="shared" si="135"/>
        <v>6125</v>
      </c>
      <c r="AJ135" s="145">
        <f t="shared" si="136"/>
        <v>19</v>
      </c>
      <c r="AK135" s="147">
        <f t="shared" si="137"/>
        <v>1.7142857142857142</v>
      </c>
      <c r="AL135" s="86">
        <f t="shared" si="138"/>
        <v>1.0004900359359687</v>
      </c>
      <c r="AM135" s="89">
        <f t="shared" si="139"/>
        <v>4.9003593596874673E-4</v>
      </c>
      <c r="AN135" s="90">
        <f t="shared" si="140"/>
        <v>1.0909090909090908</v>
      </c>
      <c r="AO135" s="4">
        <f t="shared" si="105"/>
        <v>-13</v>
      </c>
      <c r="AP135" s="4">
        <f t="shared" si="77"/>
        <v>-1</v>
      </c>
      <c r="AQ135" s="4">
        <f t="shared" si="106"/>
        <v>-2</v>
      </c>
      <c r="AR135" s="206"/>
      <c r="AS135" s="207"/>
      <c r="AT135" s="196"/>
      <c r="AU135" s="210"/>
      <c r="AV135" s="41" t="s">
        <v>181</v>
      </c>
      <c r="AW135" s="22">
        <v>82</v>
      </c>
      <c r="AX135" s="213">
        <f t="shared" si="145"/>
        <v>0</v>
      </c>
      <c r="AY135" s="213">
        <f t="shared" si="146"/>
        <v>0</v>
      </c>
      <c r="AZ135" s="213">
        <v>82</v>
      </c>
      <c r="BA135" s="22"/>
      <c r="BB135" s="22"/>
      <c r="BC135" s="214">
        <f t="shared" si="147"/>
        <v>0</v>
      </c>
      <c r="BD135" s="214"/>
      <c r="BE135" s="22"/>
      <c r="BF135" s="22"/>
      <c r="BG135" s="215">
        <f t="shared" si="148"/>
        <v>0</v>
      </c>
      <c r="BH135" s="215"/>
      <c r="BI135" s="212"/>
      <c r="BK135" t="s">
        <v>181</v>
      </c>
    </row>
    <row r="136" spans="1:65" x14ac:dyDescent="0.25">
      <c r="A136" s="63">
        <v>133</v>
      </c>
      <c r="B136" s="157">
        <v>107</v>
      </c>
      <c r="C136" s="66">
        <v>44020</v>
      </c>
      <c r="D136" s="128">
        <f t="shared" ref="D136:D142" si="149">E135-AD136-R136</f>
        <v>32670</v>
      </c>
      <c r="E136" s="134">
        <v>50746</v>
      </c>
      <c r="F136" s="105">
        <v>52</v>
      </c>
      <c r="G136" s="137">
        <v>0</v>
      </c>
      <c r="H136" s="137">
        <v>57</v>
      </c>
      <c r="I136" s="131">
        <f t="shared" ref="I136:I142" si="150">G136+H136</f>
        <v>57</v>
      </c>
      <c r="J136" s="131">
        <f t="shared" ref="J136:J142" si="151">J135+I136</f>
        <v>50640</v>
      </c>
      <c r="K136" s="145">
        <f t="shared" ref="K136:K142" si="152">SUM(F130:F136)</f>
        <v>411</v>
      </c>
      <c r="L136" s="148">
        <f t="shared" ref="L136:L142" si="153">SUM(I130:I136)/7</f>
        <v>57.428571428571431</v>
      </c>
      <c r="M136" s="86">
        <f t="shared" ref="M136:M142" si="154">J136/J135</f>
        <v>1.0011268608030366</v>
      </c>
      <c r="N136" s="89">
        <f t="shared" ref="N136:N142" si="155">(M136-1)</f>
        <v>1.126860803036589E-3</v>
      </c>
      <c r="O136" s="89">
        <f t="shared" ref="O136:O142" si="156">SUM(N132:N136)/5</f>
        <v>1.0618614194489063E-3</v>
      </c>
      <c r="P136" s="86">
        <f t="shared" ref="P136:P142" si="157">L136/L135</f>
        <v>0.95942720763723155</v>
      </c>
      <c r="Q136" s="128">
        <f t="shared" ref="Q136:Q142" si="158">R136-S136</f>
        <v>11886</v>
      </c>
      <c r="R136" s="134">
        <v>11889</v>
      </c>
      <c r="S136" s="105">
        <v>3</v>
      </c>
      <c r="T136" s="137">
        <v>0</v>
      </c>
      <c r="U136" s="137">
        <v>1</v>
      </c>
      <c r="V136" s="131">
        <f t="shared" ref="V136:V142" si="159">T136+U136</f>
        <v>1</v>
      </c>
      <c r="W136" s="131">
        <f t="shared" ref="W136:W142" si="160">W135+V136</f>
        <v>11298</v>
      </c>
      <c r="X136" s="145">
        <f t="shared" ref="X136:X142" si="161">SUM(S130:S136)</f>
        <v>11</v>
      </c>
      <c r="Y136" s="147">
        <f t="shared" ref="Y136:Y142" si="162">SUM(V130:V136)/7</f>
        <v>1</v>
      </c>
      <c r="Z136" s="65">
        <f t="shared" si="141"/>
        <v>1.0000885190758608</v>
      </c>
      <c r="AA136" s="89">
        <f t="shared" si="142"/>
        <v>8.8519075860826746E-5</v>
      </c>
      <c r="AB136" s="126">
        <f t="shared" si="143"/>
        <v>1</v>
      </c>
      <c r="AC136" s="127">
        <f t="shared" si="144"/>
        <v>6132</v>
      </c>
      <c r="AD136" s="105">
        <v>6135</v>
      </c>
      <c r="AE136" s="122">
        <v>3</v>
      </c>
      <c r="AF136" s="137">
        <v>0</v>
      </c>
      <c r="AG136" s="137">
        <v>0</v>
      </c>
      <c r="AH136" s="150">
        <f t="shared" ref="AH136:AH142" si="163">AF136+AG136</f>
        <v>0</v>
      </c>
      <c r="AI136" s="150">
        <f t="shared" ref="AI136:AI142" si="164">AI135+AH136</f>
        <v>6125</v>
      </c>
      <c r="AJ136" s="145">
        <f t="shared" ref="AJ136:AJ142" si="165">SUM(AE130:AE136)</f>
        <v>20</v>
      </c>
      <c r="AK136" s="147">
        <f t="shared" ref="AK136:AK142" si="166">SUM(AH130:AH136)/7</f>
        <v>1.2857142857142858</v>
      </c>
      <c r="AL136" s="86">
        <f t="shared" ref="AL136:AL142" si="167">AI136/AI135</f>
        <v>1</v>
      </c>
      <c r="AM136" s="89">
        <f t="shared" ref="AM136:AM142" si="168">AL136-1</f>
        <v>0</v>
      </c>
      <c r="AN136" s="90">
        <f t="shared" ref="AN136:AN142" si="169">AK136/AK135</f>
        <v>0.75000000000000011</v>
      </c>
      <c r="AO136" s="4">
        <f t="shared" si="105"/>
        <v>-10</v>
      </c>
      <c r="AP136" s="4">
        <f t="shared" si="77"/>
        <v>2</v>
      </c>
      <c r="AQ136" s="4">
        <f t="shared" si="106"/>
        <v>1</v>
      </c>
      <c r="AR136" s="206"/>
      <c r="AS136" s="207"/>
      <c r="AT136" s="196"/>
      <c r="AU136" s="210"/>
      <c r="AV136" s="41" t="s">
        <v>182</v>
      </c>
      <c r="AW136" s="22">
        <v>98</v>
      </c>
      <c r="AX136" s="213">
        <f t="shared" si="145"/>
        <v>0</v>
      </c>
      <c r="AY136" s="213">
        <f t="shared" si="146"/>
        <v>0</v>
      </c>
      <c r="AZ136" s="213">
        <v>98</v>
      </c>
      <c r="BA136" s="22">
        <f t="shared" ref="BA136:BA199" si="170">SUM(AW130:AW136)/7</f>
        <v>70.428571428571431</v>
      </c>
      <c r="BB136" s="22">
        <v>2</v>
      </c>
      <c r="BC136" s="214">
        <f t="shared" si="147"/>
        <v>0</v>
      </c>
      <c r="BD136" s="214">
        <v>2</v>
      </c>
      <c r="BE136" s="22">
        <f>SUM(BB130:BB136)/7</f>
        <v>1.2857142857142858</v>
      </c>
      <c r="BF136" s="22"/>
      <c r="BG136" s="215">
        <f t="shared" si="148"/>
        <v>0</v>
      </c>
      <c r="BH136" s="215"/>
      <c r="BI136" s="212">
        <f>SUM(BF130:BF136)/7</f>
        <v>0.42857142857142855</v>
      </c>
      <c r="BK136" t="s">
        <v>182</v>
      </c>
    </row>
    <row r="137" spans="1:65" x14ac:dyDescent="0.25">
      <c r="A137" s="63">
        <v>134</v>
      </c>
      <c r="B137" s="157">
        <v>108</v>
      </c>
      <c r="C137" s="66">
        <v>44021</v>
      </c>
      <c r="D137" s="128">
        <f t="shared" si="149"/>
        <v>32722</v>
      </c>
      <c r="E137" s="134">
        <v>50798</v>
      </c>
      <c r="F137" s="105">
        <v>52</v>
      </c>
      <c r="G137" s="137">
        <v>0</v>
      </c>
      <c r="H137" s="137">
        <v>61</v>
      </c>
      <c r="I137" s="131">
        <f t="shared" si="150"/>
        <v>61</v>
      </c>
      <c r="J137" s="131">
        <f t="shared" si="151"/>
        <v>50701</v>
      </c>
      <c r="K137" s="145">
        <f t="shared" si="152"/>
        <v>386</v>
      </c>
      <c r="L137" s="148">
        <f t="shared" si="153"/>
        <v>55.428571428571431</v>
      </c>
      <c r="M137" s="86">
        <f t="shared" si="154"/>
        <v>1.0012045813586099</v>
      </c>
      <c r="N137" s="89">
        <f t="shared" si="155"/>
        <v>1.2045813586099019E-3</v>
      </c>
      <c r="O137" s="89">
        <f t="shared" si="156"/>
        <v>9.9308182838999661E-4</v>
      </c>
      <c r="P137" s="86">
        <f t="shared" si="157"/>
        <v>0.96517412935323388</v>
      </c>
      <c r="Q137" s="128">
        <f t="shared" si="158"/>
        <v>11889</v>
      </c>
      <c r="R137" s="134">
        <v>11887</v>
      </c>
      <c r="S137" s="105">
        <v>-2</v>
      </c>
      <c r="T137" s="137">
        <v>0</v>
      </c>
      <c r="U137" s="137">
        <v>2</v>
      </c>
      <c r="V137" s="131">
        <f t="shared" si="159"/>
        <v>2</v>
      </c>
      <c r="W137" s="131">
        <f t="shared" si="160"/>
        <v>11300</v>
      </c>
      <c r="X137" s="145">
        <f t="shared" si="161"/>
        <v>9</v>
      </c>
      <c r="Y137" s="147">
        <f t="shared" si="162"/>
        <v>1.2857142857142858</v>
      </c>
      <c r="Z137" s="65">
        <f t="shared" si="141"/>
        <v>1.0001770224818551</v>
      </c>
      <c r="AA137" s="89">
        <f t="shared" si="142"/>
        <v>1.7702248185513803E-4</v>
      </c>
      <c r="AB137" s="126">
        <f t="shared" si="143"/>
        <v>1.2857142857142858</v>
      </c>
      <c r="AC137" s="127">
        <f t="shared" si="144"/>
        <v>6135</v>
      </c>
      <c r="AD137" s="105">
        <v>6137</v>
      </c>
      <c r="AE137" s="122">
        <v>2</v>
      </c>
      <c r="AF137" s="137">
        <v>0</v>
      </c>
      <c r="AG137" s="137">
        <v>0</v>
      </c>
      <c r="AH137" s="150">
        <f t="shared" si="163"/>
        <v>0</v>
      </c>
      <c r="AI137" s="150">
        <f t="shared" si="164"/>
        <v>6125</v>
      </c>
      <c r="AJ137" s="145">
        <f t="shared" si="165"/>
        <v>19</v>
      </c>
      <c r="AK137" s="147">
        <f t="shared" si="166"/>
        <v>1.2857142857142858</v>
      </c>
      <c r="AL137" s="86">
        <f t="shared" si="167"/>
        <v>1</v>
      </c>
      <c r="AM137" s="89">
        <f t="shared" si="168"/>
        <v>0</v>
      </c>
      <c r="AN137" s="90">
        <f t="shared" si="169"/>
        <v>1</v>
      </c>
      <c r="AO137" s="4">
        <f t="shared" si="105"/>
        <v>-25</v>
      </c>
      <c r="AP137" s="4">
        <f t="shared" si="77"/>
        <v>-2</v>
      </c>
      <c r="AQ137" s="4">
        <f t="shared" si="106"/>
        <v>-1</v>
      </c>
      <c r="AR137" s="206"/>
      <c r="AS137" s="207"/>
      <c r="AT137" s="196"/>
      <c r="AU137" s="210"/>
      <c r="AV137" s="41" t="s">
        <v>183</v>
      </c>
      <c r="AW137" s="22">
        <v>96</v>
      </c>
      <c r="AX137" s="213">
        <f t="shared" si="145"/>
        <v>0</v>
      </c>
      <c r="AY137" s="213">
        <f t="shared" si="146"/>
        <v>0</v>
      </c>
      <c r="AZ137" s="213">
        <v>96</v>
      </c>
      <c r="BA137" s="22">
        <f t="shared" si="170"/>
        <v>75.571428571428569</v>
      </c>
      <c r="BB137" s="22"/>
      <c r="BC137" s="214">
        <f t="shared" si="147"/>
        <v>0</v>
      </c>
      <c r="BD137" s="214"/>
      <c r="BE137" s="22">
        <f t="shared" ref="BE137:BE200" si="171">SUM(BB131:BB137)/7</f>
        <v>1</v>
      </c>
      <c r="BF137" s="22"/>
      <c r="BG137" s="215">
        <f t="shared" si="148"/>
        <v>0</v>
      </c>
      <c r="BH137" s="215"/>
      <c r="BI137" s="212">
        <f t="shared" ref="BI137:BI177" si="172">SUM(BF131:BF137)/7</f>
        <v>0.2857142857142857</v>
      </c>
      <c r="BK137" t="s">
        <v>183</v>
      </c>
    </row>
    <row r="138" spans="1:65" x14ac:dyDescent="0.25">
      <c r="A138" s="63">
        <v>135</v>
      </c>
      <c r="B138" s="157">
        <v>109</v>
      </c>
      <c r="C138" s="66">
        <v>44022</v>
      </c>
      <c r="D138" s="128">
        <f t="shared" si="149"/>
        <v>32774</v>
      </c>
      <c r="E138" s="134">
        <v>50840</v>
      </c>
      <c r="F138" s="105">
        <v>42</v>
      </c>
      <c r="G138" s="137">
        <v>0</v>
      </c>
      <c r="H138" s="137">
        <v>98</v>
      </c>
      <c r="I138" s="131">
        <f t="shared" si="150"/>
        <v>98</v>
      </c>
      <c r="J138" s="131">
        <f t="shared" si="151"/>
        <v>50799</v>
      </c>
      <c r="K138" s="145">
        <f t="shared" si="152"/>
        <v>353</v>
      </c>
      <c r="L138" s="148">
        <f t="shared" si="153"/>
        <v>61</v>
      </c>
      <c r="M138" s="86">
        <f t="shared" si="154"/>
        <v>1.001932900731741</v>
      </c>
      <c r="N138" s="89">
        <f t="shared" si="155"/>
        <v>1.9329007317410163E-3</v>
      </c>
      <c r="O138" s="89">
        <f t="shared" si="156"/>
        <v>1.2091961670077644E-3</v>
      </c>
      <c r="P138" s="86">
        <f t="shared" si="157"/>
        <v>1.1005154639175256</v>
      </c>
      <c r="Q138" s="128">
        <f t="shared" si="158"/>
        <v>11887</v>
      </c>
      <c r="R138" s="134">
        <v>11888</v>
      </c>
      <c r="S138" s="105">
        <v>1</v>
      </c>
      <c r="T138" s="137">
        <v>0</v>
      </c>
      <c r="U138" s="137">
        <v>1</v>
      </c>
      <c r="V138" s="131">
        <f t="shared" si="159"/>
        <v>1</v>
      </c>
      <c r="W138" s="131">
        <f t="shared" si="160"/>
        <v>11301</v>
      </c>
      <c r="X138" s="145">
        <f t="shared" si="161"/>
        <v>6</v>
      </c>
      <c r="Y138" s="147">
        <f t="shared" si="162"/>
        <v>1.2857142857142858</v>
      </c>
      <c r="Z138" s="65">
        <f t="shared" si="141"/>
        <v>1.0000884955752212</v>
      </c>
      <c r="AA138" s="89">
        <f t="shared" si="142"/>
        <v>8.8495575221170242E-5</v>
      </c>
      <c r="AB138" s="126">
        <f t="shared" si="143"/>
        <v>1</v>
      </c>
      <c r="AC138" s="127">
        <f t="shared" si="144"/>
        <v>6137</v>
      </c>
      <c r="AD138" s="105">
        <v>6136</v>
      </c>
      <c r="AE138" s="122">
        <v>-1</v>
      </c>
      <c r="AF138" s="137">
        <v>0</v>
      </c>
      <c r="AG138" s="137">
        <v>1</v>
      </c>
      <c r="AH138" s="150">
        <f t="shared" si="163"/>
        <v>1</v>
      </c>
      <c r="AI138" s="150">
        <f t="shared" si="164"/>
        <v>6126</v>
      </c>
      <c r="AJ138" s="145">
        <f t="shared" si="165"/>
        <v>16</v>
      </c>
      <c r="AK138" s="147">
        <f t="shared" si="166"/>
        <v>1</v>
      </c>
      <c r="AL138" s="86">
        <f t="shared" si="167"/>
        <v>1.0001632653061225</v>
      </c>
      <c r="AM138" s="89">
        <f t="shared" si="168"/>
        <v>1.6326530612253976E-4</v>
      </c>
      <c r="AN138" s="90">
        <f t="shared" si="169"/>
        <v>0.77777777777777768</v>
      </c>
      <c r="AO138" s="4">
        <f t="shared" si="105"/>
        <v>-33</v>
      </c>
      <c r="AP138" s="4">
        <f t="shared" si="77"/>
        <v>-3</v>
      </c>
      <c r="AQ138" s="4">
        <f t="shared" si="106"/>
        <v>-3</v>
      </c>
      <c r="AR138" s="206"/>
      <c r="AS138" s="207"/>
      <c r="AT138" s="196"/>
      <c r="AU138" s="210"/>
      <c r="AV138" s="41" t="s">
        <v>184</v>
      </c>
      <c r="AW138" s="22">
        <v>115</v>
      </c>
      <c r="AX138" s="213">
        <f t="shared" si="145"/>
        <v>0</v>
      </c>
      <c r="AY138" s="213">
        <f t="shared" si="146"/>
        <v>0</v>
      </c>
      <c r="AZ138" s="213">
        <v>115</v>
      </c>
      <c r="BA138" s="22">
        <f t="shared" si="170"/>
        <v>84.714285714285708</v>
      </c>
      <c r="BB138" s="22">
        <v>1</v>
      </c>
      <c r="BC138" s="214">
        <f t="shared" si="147"/>
        <v>0</v>
      </c>
      <c r="BD138" s="214">
        <v>1</v>
      </c>
      <c r="BE138" s="22">
        <f t="shared" si="171"/>
        <v>1</v>
      </c>
      <c r="BF138" s="22"/>
      <c r="BG138" s="215">
        <f t="shared" si="148"/>
        <v>0</v>
      </c>
      <c r="BH138" s="215"/>
      <c r="BI138" s="212">
        <f t="shared" si="172"/>
        <v>0.14285714285714285</v>
      </c>
      <c r="BK138" t="s">
        <v>184</v>
      </c>
    </row>
    <row r="139" spans="1:65" x14ac:dyDescent="0.25">
      <c r="A139" s="63">
        <v>136</v>
      </c>
      <c r="B139" s="157">
        <v>110</v>
      </c>
      <c r="C139" s="66">
        <v>44023</v>
      </c>
      <c r="D139" s="128">
        <f t="shared" si="149"/>
        <v>32812</v>
      </c>
      <c r="E139" s="134">
        <v>50921</v>
      </c>
      <c r="F139" s="105">
        <v>81</v>
      </c>
      <c r="G139" s="137">
        <v>0</v>
      </c>
      <c r="H139" s="137">
        <v>74</v>
      </c>
      <c r="I139" s="131">
        <f t="shared" si="150"/>
        <v>74</v>
      </c>
      <c r="J139" s="131">
        <f t="shared" si="151"/>
        <v>50873</v>
      </c>
      <c r="K139" s="145">
        <f t="shared" si="152"/>
        <v>373</v>
      </c>
      <c r="L139" s="148">
        <f t="shared" si="153"/>
        <v>60.428571428571431</v>
      </c>
      <c r="M139" s="86">
        <f t="shared" si="154"/>
        <v>1.0014567215890076</v>
      </c>
      <c r="N139" s="89">
        <f t="shared" si="155"/>
        <v>1.4567215890075591E-3</v>
      </c>
      <c r="O139" s="89">
        <f t="shared" si="156"/>
        <v>1.3381417364679126E-3</v>
      </c>
      <c r="P139" s="86">
        <f t="shared" si="157"/>
        <v>0.99063231850117095</v>
      </c>
      <c r="Q139" s="128">
        <f t="shared" si="158"/>
        <v>11888</v>
      </c>
      <c r="R139" s="134">
        <v>11891</v>
      </c>
      <c r="S139" s="105">
        <v>3</v>
      </c>
      <c r="T139" s="137">
        <v>0</v>
      </c>
      <c r="U139" s="137">
        <v>0</v>
      </c>
      <c r="V139" s="131">
        <f t="shared" si="159"/>
        <v>0</v>
      </c>
      <c r="W139" s="131">
        <f t="shared" si="160"/>
        <v>11301</v>
      </c>
      <c r="X139" s="145">
        <f t="shared" si="161"/>
        <v>8</v>
      </c>
      <c r="Y139" s="147">
        <f t="shared" si="162"/>
        <v>1.2857142857142858</v>
      </c>
      <c r="Z139" s="65">
        <f t="shared" si="141"/>
        <v>1</v>
      </c>
      <c r="AA139" s="89">
        <f t="shared" si="142"/>
        <v>0</v>
      </c>
      <c r="AB139" s="126">
        <f t="shared" si="143"/>
        <v>1</v>
      </c>
      <c r="AC139" s="127">
        <f t="shared" si="144"/>
        <v>6136</v>
      </c>
      <c r="AD139" s="105">
        <v>6137</v>
      </c>
      <c r="AE139" s="122">
        <v>1</v>
      </c>
      <c r="AF139" s="137">
        <v>0</v>
      </c>
      <c r="AG139" s="137">
        <v>0</v>
      </c>
      <c r="AH139" s="150">
        <f t="shared" si="163"/>
        <v>0</v>
      </c>
      <c r="AI139" s="150">
        <f t="shared" si="164"/>
        <v>6126</v>
      </c>
      <c r="AJ139" s="145">
        <f t="shared" si="165"/>
        <v>11</v>
      </c>
      <c r="AK139" s="147">
        <f t="shared" si="166"/>
        <v>1</v>
      </c>
      <c r="AL139" s="86">
        <f t="shared" si="167"/>
        <v>1</v>
      </c>
      <c r="AM139" s="89">
        <f t="shared" si="168"/>
        <v>0</v>
      </c>
      <c r="AN139" s="90">
        <f t="shared" si="169"/>
        <v>1</v>
      </c>
      <c r="AO139" s="4">
        <f t="shared" ref="AO139:AO170" si="173">F139-F132</f>
        <v>20</v>
      </c>
      <c r="AP139" s="4">
        <f t="shared" si="77"/>
        <v>2</v>
      </c>
      <c r="AQ139" s="4">
        <f t="shared" ref="AQ139:AQ170" si="174">AE139-AE132</f>
        <v>-5</v>
      </c>
      <c r="AR139" s="206"/>
      <c r="AS139" s="207"/>
      <c r="AT139" s="196"/>
      <c r="AU139" s="210"/>
      <c r="AV139" s="41" t="s">
        <v>185</v>
      </c>
      <c r="AW139" s="22">
        <v>129</v>
      </c>
      <c r="AX139" s="213">
        <f t="shared" si="145"/>
        <v>0</v>
      </c>
      <c r="AY139" s="213">
        <f t="shared" si="146"/>
        <v>0</v>
      </c>
      <c r="AZ139" s="213">
        <v>129</v>
      </c>
      <c r="BA139" s="22">
        <f t="shared" si="170"/>
        <v>95.285714285714292</v>
      </c>
      <c r="BB139" s="22">
        <v>4</v>
      </c>
      <c r="BC139" s="214">
        <f t="shared" si="147"/>
        <v>0</v>
      </c>
      <c r="BD139" s="214">
        <v>4</v>
      </c>
      <c r="BE139" s="22">
        <f t="shared" si="171"/>
        <v>1.4285714285714286</v>
      </c>
      <c r="BF139" s="22">
        <v>1</v>
      </c>
      <c r="BG139" s="215">
        <f t="shared" si="148"/>
        <v>0</v>
      </c>
      <c r="BH139" s="215">
        <v>1</v>
      </c>
      <c r="BI139" s="212">
        <f t="shared" si="172"/>
        <v>0.2857142857142857</v>
      </c>
      <c r="BK139" t="s">
        <v>185</v>
      </c>
    </row>
    <row r="140" spans="1:65" x14ac:dyDescent="0.25">
      <c r="A140" s="63">
        <v>137</v>
      </c>
      <c r="B140" s="157">
        <v>111</v>
      </c>
      <c r="C140" s="66">
        <v>44024</v>
      </c>
      <c r="D140" s="128">
        <f t="shared" si="149"/>
        <v>32891</v>
      </c>
      <c r="E140" s="134">
        <v>51022</v>
      </c>
      <c r="F140" s="105">
        <v>101</v>
      </c>
      <c r="G140" s="137">
        <v>0</v>
      </c>
      <c r="H140" s="137">
        <v>89</v>
      </c>
      <c r="I140" s="131">
        <f t="shared" si="150"/>
        <v>89</v>
      </c>
      <c r="J140" s="131">
        <f t="shared" si="151"/>
        <v>50962</v>
      </c>
      <c r="K140" s="145">
        <f t="shared" si="152"/>
        <v>401</v>
      </c>
      <c r="L140" s="148">
        <f t="shared" si="153"/>
        <v>67</v>
      </c>
      <c r="M140" s="86">
        <f t="shared" si="154"/>
        <v>1.0017494545240109</v>
      </c>
      <c r="N140" s="89">
        <f t="shared" si="155"/>
        <v>1.7494545240108739E-3</v>
      </c>
      <c r="O140" s="89">
        <f t="shared" si="156"/>
        <v>1.494103801281188E-3</v>
      </c>
      <c r="P140" s="86">
        <f t="shared" si="157"/>
        <v>1.1087470449172576</v>
      </c>
      <c r="Q140" s="128">
        <f t="shared" si="158"/>
        <v>11891</v>
      </c>
      <c r="R140" s="134">
        <v>11893</v>
      </c>
      <c r="S140" s="105">
        <v>2</v>
      </c>
      <c r="T140" s="137">
        <v>0</v>
      </c>
      <c r="U140" s="137">
        <v>1</v>
      </c>
      <c r="V140" s="131">
        <f t="shared" si="159"/>
        <v>1</v>
      </c>
      <c r="W140" s="131">
        <f t="shared" si="160"/>
        <v>11302</v>
      </c>
      <c r="X140" s="145">
        <f t="shared" si="161"/>
        <v>9</v>
      </c>
      <c r="Y140" s="147">
        <f t="shared" si="162"/>
        <v>1.2857142857142858</v>
      </c>
      <c r="Z140" s="65">
        <f t="shared" si="141"/>
        <v>1.0000884877444474</v>
      </c>
      <c r="AA140" s="89">
        <f t="shared" si="142"/>
        <v>8.848774444736307E-5</v>
      </c>
      <c r="AB140" s="126">
        <f t="shared" si="143"/>
        <v>1</v>
      </c>
      <c r="AC140" s="127">
        <f t="shared" si="144"/>
        <v>6137</v>
      </c>
      <c r="AD140" s="105">
        <v>6137</v>
      </c>
      <c r="AE140" s="122">
        <v>0</v>
      </c>
      <c r="AF140" s="137">
        <v>0</v>
      </c>
      <c r="AG140" s="137">
        <v>2</v>
      </c>
      <c r="AH140" s="150">
        <f t="shared" si="163"/>
        <v>2</v>
      </c>
      <c r="AI140" s="150">
        <f t="shared" si="164"/>
        <v>6128</v>
      </c>
      <c r="AJ140" s="145">
        <f t="shared" si="165"/>
        <v>10</v>
      </c>
      <c r="AK140" s="147">
        <f t="shared" si="166"/>
        <v>0.8571428571428571</v>
      </c>
      <c r="AL140" s="86">
        <f t="shared" si="167"/>
        <v>1.000326477309827</v>
      </c>
      <c r="AM140" s="89">
        <f t="shared" si="168"/>
        <v>3.2647730982704459E-4</v>
      </c>
      <c r="AN140" s="90">
        <f t="shared" si="169"/>
        <v>0.8571428571428571</v>
      </c>
      <c r="AO140" s="4">
        <f t="shared" si="173"/>
        <v>28</v>
      </c>
      <c r="AP140" s="4">
        <f t="shared" ref="AP140:AP200" si="175">S140-S133</f>
        <v>1</v>
      </c>
      <c r="AQ140" s="4">
        <f t="shared" si="174"/>
        <v>-1</v>
      </c>
      <c r="AR140" s="206"/>
      <c r="AS140" s="207"/>
      <c r="AT140" s="196"/>
      <c r="AU140" s="210"/>
      <c r="AV140" s="41" t="s">
        <v>186</v>
      </c>
      <c r="AW140" s="22">
        <v>121</v>
      </c>
      <c r="AX140" s="213">
        <f t="shared" si="145"/>
        <v>0</v>
      </c>
      <c r="AY140" s="213">
        <f t="shared" si="146"/>
        <v>0</v>
      </c>
      <c r="AZ140" s="213">
        <v>121</v>
      </c>
      <c r="BA140" s="22">
        <f t="shared" si="170"/>
        <v>105.14285714285714</v>
      </c>
      <c r="BB140" s="22">
        <v>6</v>
      </c>
      <c r="BC140" s="214">
        <f t="shared" si="147"/>
        <v>0</v>
      </c>
      <c r="BD140" s="214">
        <v>6</v>
      </c>
      <c r="BE140" s="22">
        <f t="shared" si="171"/>
        <v>2.1428571428571428</v>
      </c>
      <c r="BF140" s="22"/>
      <c r="BG140" s="215">
        <f t="shared" si="148"/>
        <v>0</v>
      </c>
      <c r="BH140" s="215"/>
      <c r="BI140" s="212">
        <f t="shared" si="172"/>
        <v>0.2857142857142857</v>
      </c>
      <c r="BK140" t="s">
        <v>186</v>
      </c>
    </row>
    <row r="141" spans="1:65" x14ac:dyDescent="0.25">
      <c r="A141" s="63">
        <v>138</v>
      </c>
      <c r="B141" s="157">
        <v>112</v>
      </c>
      <c r="C141" s="66">
        <v>44025</v>
      </c>
      <c r="D141" s="128">
        <f t="shared" si="149"/>
        <v>32991</v>
      </c>
      <c r="E141" s="134">
        <v>51093</v>
      </c>
      <c r="F141" s="105">
        <v>71</v>
      </c>
      <c r="G141" s="137">
        <v>0</v>
      </c>
      <c r="H141" s="137">
        <v>103</v>
      </c>
      <c r="I141" s="131">
        <f t="shared" si="150"/>
        <v>103</v>
      </c>
      <c r="J141" s="131">
        <f t="shared" si="151"/>
        <v>51065</v>
      </c>
      <c r="K141" s="145">
        <f t="shared" si="152"/>
        <v>436</v>
      </c>
      <c r="L141" s="148">
        <f t="shared" si="153"/>
        <v>75.857142857142861</v>
      </c>
      <c r="M141" s="86">
        <f t="shared" si="154"/>
        <v>1.0020211137710451</v>
      </c>
      <c r="N141" s="89">
        <f t="shared" si="155"/>
        <v>2.0211137710450799E-3</v>
      </c>
      <c r="O141" s="89">
        <f t="shared" si="156"/>
        <v>1.6729543948828863E-3</v>
      </c>
      <c r="P141" s="86">
        <f t="shared" si="157"/>
        <v>1.1321961620469083</v>
      </c>
      <c r="Q141" s="128">
        <f t="shared" si="158"/>
        <v>11893</v>
      </c>
      <c r="R141" s="134">
        <v>11894</v>
      </c>
      <c r="S141" s="105">
        <v>1</v>
      </c>
      <c r="T141" s="137">
        <v>0</v>
      </c>
      <c r="U141" s="137">
        <v>4</v>
      </c>
      <c r="V141" s="131">
        <f t="shared" si="159"/>
        <v>4</v>
      </c>
      <c r="W141" s="131">
        <f t="shared" si="160"/>
        <v>11306</v>
      </c>
      <c r="X141" s="145">
        <f t="shared" si="161"/>
        <v>10</v>
      </c>
      <c r="Y141" s="147">
        <f t="shared" si="162"/>
        <v>1.5714285714285714</v>
      </c>
      <c r="Z141" s="65">
        <f t="shared" si="141"/>
        <v>1.0003539196602371</v>
      </c>
      <c r="AA141" s="89">
        <f t="shared" si="142"/>
        <v>3.5391966023712307E-4</v>
      </c>
      <c r="AB141" s="126">
        <f t="shared" si="143"/>
        <v>1.2222222222222221</v>
      </c>
      <c r="AC141" s="127">
        <f t="shared" si="144"/>
        <v>6137</v>
      </c>
      <c r="AD141" s="105">
        <v>6137</v>
      </c>
      <c r="AE141" s="122">
        <v>0</v>
      </c>
      <c r="AF141" s="137">
        <v>0</v>
      </c>
      <c r="AG141" s="137">
        <v>0</v>
      </c>
      <c r="AH141" s="150">
        <f t="shared" si="163"/>
        <v>0</v>
      </c>
      <c r="AI141" s="150">
        <f t="shared" si="164"/>
        <v>6128</v>
      </c>
      <c r="AJ141" s="145">
        <f t="shared" si="165"/>
        <v>9</v>
      </c>
      <c r="AK141" s="147">
        <f t="shared" si="166"/>
        <v>0.8571428571428571</v>
      </c>
      <c r="AL141" s="86">
        <f t="shared" si="167"/>
        <v>1</v>
      </c>
      <c r="AM141" s="89">
        <f t="shared" si="168"/>
        <v>0</v>
      </c>
      <c r="AN141" s="90">
        <f t="shared" si="169"/>
        <v>1</v>
      </c>
      <c r="AO141" s="4">
        <f t="shared" si="173"/>
        <v>35</v>
      </c>
      <c r="AP141" s="4">
        <f t="shared" si="175"/>
        <v>1</v>
      </c>
      <c r="AQ141" s="4">
        <f t="shared" si="174"/>
        <v>-1</v>
      </c>
      <c r="AR141" s="200"/>
      <c r="AS141" s="204"/>
      <c r="AT141" s="196"/>
      <c r="AU141" s="210"/>
      <c r="AV141" s="41" t="s">
        <v>187</v>
      </c>
      <c r="AW141" s="22">
        <v>167</v>
      </c>
      <c r="AX141" s="213">
        <f t="shared" si="145"/>
        <v>0</v>
      </c>
      <c r="AY141" s="213">
        <f t="shared" si="146"/>
        <v>0</v>
      </c>
      <c r="AZ141" s="213">
        <v>167</v>
      </c>
      <c r="BA141" s="22">
        <f t="shared" si="170"/>
        <v>115.42857142857143</v>
      </c>
      <c r="BB141" s="22">
        <v>4</v>
      </c>
      <c r="BC141" s="214">
        <f t="shared" si="147"/>
        <v>0</v>
      </c>
      <c r="BD141" s="214">
        <v>4</v>
      </c>
      <c r="BE141" s="22">
        <f t="shared" si="171"/>
        <v>2.4285714285714284</v>
      </c>
      <c r="BF141" s="22">
        <v>4</v>
      </c>
      <c r="BG141" s="215">
        <f t="shared" si="148"/>
        <v>0</v>
      </c>
      <c r="BH141" s="215">
        <v>4</v>
      </c>
      <c r="BI141" s="212">
        <f t="shared" si="172"/>
        <v>0.7142857142857143</v>
      </c>
      <c r="BK141" t="s">
        <v>187</v>
      </c>
    </row>
    <row r="142" spans="1:65" x14ac:dyDescent="0.25">
      <c r="A142" s="63">
        <v>139</v>
      </c>
      <c r="B142" s="157">
        <v>113</v>
      </c>
      <c r="C142" s="66">
        <v>44026</v>
      </c>
      <c r="D142" s="128">
        <f t="shared" si="149"/>
        <v>33066</v>
      </c>
      <c r="E142" s="134">
        <v>51146</v>
      </c>
      <c r="F142" s="105">
        <v>53</v>
      </c>
      <c r="G142" s="137">
        <v>0</v>
      </c>
      <c r="H142" s="137">
        <v>95</v>
      </c>
      <c r="I142" s="131">
        <f t="shared" si="150"/>
        <v>95</v>
      </c>
      <c r="J142" s="131">
        <f t="shared" si="151"/>
        <v>51160</v>
      </c>
      <c r="K142" s="145">
        <f t="shared" si="152"/>
        <v>452</v>
      </c>
      <c r="L142" s="148">
        <f t="shared" si="153"/>
        <v>82.428571428571431</v>
      </c>
      <c r="M142" s="86">
        <f t="shared" si="154"/>
        <v>1.0018603740330951</v>
      </c>
      <c r="N142" s="89">
        <f t="shared" si="155"/>
        <v>1.8603740330951357E-3</v>
      </c>
      <c r="O142" s="89">
        <f t="shared" si="156"/>
        <v>1.804112929779933E-3</v>
      </c>
      <c r="P142" s="86">
        <f t="shared" si="157"/>
        <v>1.0866290018832392</v>
      </c>
      <c r="Q142" s="128">
        <f t="shared" si="158"/>
        <v>11894</v>
      </c>
      <c r="R142" s="134">
        <v>11892</v>
      </c>
      <c r="S142" s="105">
        <v>-2</v>
      </c>
      <c r="T142" s="137">
        <v>0</v>
      </c>
      <c r="U142" s="137">
        <v>1</v>
      </c>
      <c r="V142" s="131">
        <f t="shared" si="159"/>
        <v>1</v>
      </c>
      <c r="W142" s="131">
        <f t="shared" si="160"/>
        <v>11307</v>
      </c>
      <c r="X142" s="145">
        <f t="shared" si="161"/>
        <v>6</v>
      </c>
      <c r="Y142" s="147">
        <f t="shared" si="162"/>
        <v>1.4285714285714286</v>
      </c>
      <c r="Z142" s="65">
        <f t="shared" si="141"/>
        <v>1.0000884486113568</v>
      </c>
      <c r="AA142" s="89">
        <f t="shared" si="142"/>
        <v>8.8448611356817253E-5</v>
      </c>
      <c r="AB142" s="126">
        <f t="shared" si="143"/>
        <v>0.90909090909090917</v>
      </c>
      <c r="AC142" s="127">
        <f t="shared" si="144"/>
        <v>6137</v>
      </c>
      <c r="AD142" s="105">
        <v>6135</v>
      </c>
      <c r="AE142" s="122">
        <v>-2</v>
      </c>
      <c r="AF142" s="137">
        <v>0</v>
      </c>
      <c r="AG142" s="137">
        <v>2</v>
      </c>
      <c r="AH142" s="150">
        <f t="shared" si="163"/>
        <v>2</v>
      </c>
      <c r="AI142" s="150">
        <f t="shared" si="164"/>
        <v>6130</v>
      </c>
      <c r="AJ142" s="145">
        <f t="shared" si="165"/>
        <v>3</v>
      </c>
      <c r="AK142" s="147">
        <f t="shared" si="166"/>
        <v>0.7142857142857143</v>
      </c>
      <c r="AL142" s="86">
        <f t="shared" si="167"/>
        <v>1.0003263707571801</v>
      </c>
      <c r="AM142" s="89">
        <f t="shared" si="168"/>
        <v>3.2637075718011666E-4</v>
      </c>
      <c r="AN142" s="90">
        <f t="shared" si="169"/>
        <v>0.83333333333333337</v>
      </c>
      <c r="AO142" s="4">
        <f t="shared" si="173"/>
        <v>16</v>
      </c>
      <c r="AP142" s="4">
        <f t="shared" si="175"/>
        <v>-4</v>
      </c>
      <c r="AQ142" s="4">
        <f t="shared" si="174"/>
        <v>-6</v>
      </c>
      <c r="AR142" s="200"/>
      <c r="AS142" s="204"/>
      <c r="AT142" s="196"/>
      <c r="AU142" s="210"/>
      <c r="AV142" s="41" t="s">
        <v>188</v>
      </c>
      <c r="AW142" s="22">
        <v>159</v>
      </c>
      <c r="AX142" s="213">
        <f t="shared" si="145"/>
        <v>0</v>
      </c>
      <c r="AY142" s="213">
        <f t="shared" si="146"/>
        <v>0</v>
      </c>
      <c r="AZ142" s="213">
        <v>159</v>
      </c>
      <c r="BA142" s="22">
        <f t="shared" si="170"/>
        <v>126.42857142857143</v>
      </c>
      <c r="BB142" s="22">
        <v>1</v>
      </c>
      <c r="BC142" s="214">
        <f t="shared" si="147"/>
        <v>0</v>
      </c>
      <c r="BD142" s="214">
        <v>1</v>
      </c>
      <c r="BE142" s="22">
        <f t="shared" si="171"/>
        <v>2.5714285714285716</v>
      </c>
      <c r="BF142" s="22"/>
      <c r="BG142" s="215">
        <f t="shared" si="148"/>
        <v>0</v>
      </c>
      <c r="BH142" s="215"/>
      <c r="BI142" s="212">
        <f t="shared" si="172"/>
        <v>0.7142857142857143</v>
      </c>
      <c r="BK142" t="s">
        <v>188</v>
      </c>
    </row>
    <row r="143" spans="1:65" x14ac:dyDescent="0.25">
      <c r="A143" s="63">
        <v>140</v>
      </c>
      <c r="B143" s="157">
        <v>114</v>
      </c>
      <c r="C143" s="66">
        <v>44027</v>
      </c>
      <c r="D143" s="128">
        <f t="shared" ref="D143:D173" si="176">E142-AD143-R143</f>
        <v>33113</v>
      </c>
      <c r="E143" s="134">
        <v>51252</v>
      </c>
      <c r="F143" s="105">
        <v>106</v>
      </c>
      <c r="G143" s="137">
        <v>2</v>
      </c>
      <c r="H143" s="137">
        <v>149</v>
      </c>
      <c r="I143" s="131">
        <f t="shared" ref="I143:I173" si="177">G143+H143</f>
        <v>151</v>
      </c>
      <c r="J143" s="131">
        <f t="shared" ref="J143:J173" si="178">J142+I143</f>
        <v>51311</v>
      </c>
      <c r="K143" s="145">
        <f t="shared" ref="K143:K173" si="179">SUM(F137:F143)</f>
        <v>506</v>
      </c>
      <c r="L143" s="148">
        <f t="shared" ref="L143:L173" si="180">SUM(I137:I143)/7</f>
        <v>95.857142857142861</v>
      </c>
      <c r="M143" s="86">
        <f t="shared" ref="M143:M173" si="181">J143/J142</f>
        <v>1.002951524628616</v>
      </c>
      <c r="N143" s="89">
        <f t="shared" ref="N143:N173" si="182">(M143-1)</f>
        <v>2.9515246286160313E-3</v>
      </c>
      <c r="O143" s="89">
        <f t="shared" ref="O143:O173" si="183">SUM(N139:N143)/5</f>
        <v>2.0078377091549359E-3</v>
      </c>
      <c r="P143" s="86">
        <f t="shared" ref="P143:P173" si="184">L143/L142</f>
        <v>1.1629116117850953</v>
      </c>
      <c r="Q143" s="128">
        <f t="shared" ref="Q143:Q173" si="185">R143-S143</f>
        <v>11892</v>
      </c>
      <c r="R143" s="134">
        <v>11897</v>
      </c>
      <c r="S143" s="105">
        <v>5</v>
      </c>
      <c r="T143" s="137">
        <v>0</v>
      </c>
      <c r="U143" s="137">
        <v>1</v>
      </c>
      <c r="V143" s="131">
        <f t="shared" ref="V143:V173" si="186">T143+U143</f>
        <v>1</v>
      </c>
      <c r="W143" s="131">
        <f t="shared" ref="W143:W173" si="187">W142+V143</f>
        <v>11308</v>
      </c>
      <c r="X143" s="145">
        <f t="shared" ref="X143:X173" si="188">SUM(S137:S143)</f>
        <v>8</v>
      </c>
      <c r="Y143" s="147">
        <f t="shared" ref="Y143:Y173" si="189">SUM(V137:V143)/7</f>
        <v>1.4285714285714286</v>
      </c>
      <c r="Z143" s="65">
        <f t="shared" si="141"/>
        <v>1.0000884407888919</v>
      </c>
      <c r="AA143" s="89">
        <f t="shared" si="142"/>
        <v>8.8440788891919198E-5</v>
      </c>
      <c r="AB143" s="126">
        <f t="shared" si="143"/>
        <v>1</v>
      </c>
      <c r="AC143" s="127">
        <f t="shared" si="144"/>
        <v>6135</v>
      </c>
      <c r="AD143" s="105">
        <v>6136</v>
      </c>
      <c r="AE143" s="122">
        <v>1</v>
      </c>
      <c r="AF143" s="137">
        <v>0</v>
      </c>
      <c r="AG143" s="137">
        <v>3</v>
      </c>
      <c r="AH143" s="150">
        <f t="shared" ref="AH143:AH173" si="190">AF143+AG143</f>
        <v>3</v>
      </c>
      <c r="AI143" s="150">
        <f t="shared" ref="AI143:AI173" si="191">AI142+AH143</f>
        <v>6133</v>
      </c>
      <c r="AJ143" s="145">
        <f t="shared" ref="AJ143:AJ173" si="192">SUM(AE137:AE143)</f>
        <v>1</v>
      </c>
      <c r="AK143" s="147">
        <f t="shared" ref="AK143:AK173" si="193">SUM(AH137:AH143)/7</f>
        <v>1.1428571428571428</v>
      </c>
      <c r="AL143" s="86">
        <f t="shared" ref="AL143:AL173" si="194">AI143/AI142</f>
        <v>1.000489396411093</v>
      </c>
      <c r="AM143" s="89">
        <f t="shared" ref="AM143:AM173" si="195">AL143-1</f>
        <v>4.8939641109302379E-4</v>
      </c>
      <c r="AN143" s="90">
        <f t="shared" ref="AN143:AN173" si="196">AK143/AK142</f>
        <v>1.5999999999999999</v>
      </c>
      <c r="AO143" s="4">
        <f t="shared" si="173"/>
        <v>54</v>
      </c>
      <c r="AP143" s="4">
        <f t="shared" si="175"/>
        <v>2</v>
      </c>
      <c r="AQ143" s="4">
        <f t="shared" si="174"/>
        <v>-2</v>
      </c>
      <c r="AR143" s="200"/>
      <c r="AS143" s="204"/>
      <c r="AT143" s="196"/>
      <c r="AU143" s="210"/>
      <c r="AV143" s="41" t="s">
        <v>189</v>
      </c>
      <c r="AW143" s="22">
        <v>212</v>
      </c>
      <c r="AX143" s="213">
        <f t="shared" si="145"/>
        <v>0</v>
      </c>
      <c r="AY143" s="213">
        <f t="shared" si="146"/>
        <v>0</v>
      </c>
      <c r="AZ143" s="213">
        <v>212</v>
      </c>
      <c r="BA143" s="22">
        <f t="shared" si="170"/>
        <v>142.71428571428572</v>
      </c>
      <c r="BB143" s="22">
        <v>6</v>
      </c>
      <c r="BC143" s="214">
        <f t="shared" si="147"/>
        <v>0</v>
      </c>
      <c r="BD143" s="214">
        <v>6</v>
      </c>
      <c r="BE143" s="22">
        <f t="shared" si="171"/>
        <v>3.1428571428571428</v>
      </c>
      <c r="BF143" s="22">
        <v>1</v>
      </c>
      <c r="BG143" s="215">
        <f t="shared" si="148"/>
        <v>0</v>
      </c>
      <c r="BH143" s="215">
        <v>1</v>
      </c>
      <c r="BI143" s="212">
        <f t="shared" si="172"/>
        <v>0.8571428571428571</v>
      </c>
      <c r="BK143" t="s">
        <v>189</v>
      </c>
      <c r="BL143" t="s">
        <v>189</v>
      </c>
      <c r="BM143">
        <v>1</v>
      </c>
    </row>
    <row r="144" spans="1:65" x14ac:dyDescent="0.25">
      <c r="A144" s="63">
        <v>141</v>
      </c>
      <c r="B144" s="157">
        <v>115</v>
      </c>
      <c r="C144" s="66">
        <v>44028</v>
      </c>
      <c r="D144" s="128">
        <f t="shared" si="176"/>
        <v>33217</v>
      </c>
      <c r="E144" s="134">
        <v>51351</v>
      </c>
      <c r="F144" s="105">
        <v>99</v>
      </c>
      <c r="G144" s="137">
        <v>0</v>
      </c>
      <c r="H144" s="137">
        <v>134</v>
      </c>
      <c r="I144" s="131">
        <f t="shared" si="177"/>
        <v>134</v>
      </c>
      <c r="J144" s="131">
        <f t="shared" si="178"/>
        <v>51445</v>
      </c>
      <c r="K144" s="145">
        <f t="shared" si="179"/>
        <v>553</v>
      </c>
      <c r="L144" s="148">
        <f t="shared" si="180"/>
        <v>106.28571428571429</v>
      </c>
      <c r="M144" s="86">
        <f t="shared" si="181"/>
        <v>1.0026115257936894</v>
      </c>
      <c r="N144" s="89">
        <f t="shared" si="182"/>
        <v>2.6115257936893954E-3</v>
      </c>
      <c r="O144" s="89">
        <f t="shared" si="183"/>
        <v>2.2387985500913034E-3</v>
      </c>
      <c r="P144" s="86">
        <f t="shared" si="184"/>
        <v>1.1087928464977646</v>
      </c>
      <c r="Q144" s="128">
        <f t="shared" si="185"/>
        <v>11897</v>
      </c>
      <c r="R144" s="134">
        <v>11898</v>
      </c>
      <c r="S144" s="105">
        <v>1</v>
      </c>
      <c r="T144" s="137">
        <v>0</v>
      </c>
      <c r="U144" s="137">
        <v>0</v>
      </c>
      <c r="V144" s="131">
        <f t="shared" si="186"/>
        <v>0</v>
      </c>
      <c r="W144" s="131">
        <f t="shared" si="187"/>
        <v>11308</v>
      </c>
      <c r="X144" s="145">
        <f t="shared" si="188"/>
        <v>11</v>
      </c>
      <c r="Y144" s="147">
        <f t="shared" si="189"/>
        <v>1.1428571428571428</v>
      </c>
      <c r="Z144" s="65">
        <f t="shared" si="141"/>
        <v>1</v>
      </c>
      <c r="AA144" s="89">
        <f t="shared" si="142"/>
        <v>0</v>
      </c>
      <c r="AB144" s="126">
        <f t="shared" si="143"/>
        <v>0.79999999999999993</v>
      </c>
      <c r="AC144" s="127">
        <f t="shared" si="144"/>
        <v>6136</v>
      </c>
      <c r="AD144" s="105">
        <v>6137</v>
      </c>
      <c r="AE144" s="122">
        <v>1</v>
      </c>
      <c r="AF144" s="137">
        <v>0</v>
      </c>
      <c r="AG144" s="137">
        <v>0</v>
      </c>
      <c r="AH144" s="150">
        <f t="shared" si="190"/>
        <v>0</v>
      </c>
      <c r="AI144" s="150">
        <f t="shared" si="191"/>
        <v>6133</v>
      </c>
      <c r="AJ144" s="145">
        <f t="shared" si="192"/>
        <v>0</v>
      </c>
      <c r="AK144" s="147">
        <f t="shared" si="193"/>
        <v>1.1428571428571428</v>
      </c>
      <c r="AL144" s="86">
        <f t="shared" si="194"/>
        <v>1</v>
      </c>
      <c r="AM144" s="89">
        <f t="shared" si="195"/>
        <v>0</v>
      </c>
      <c r="AN144" s="90">
        <f t="shared" si="196"/>
        <v>1</v>
      </c>
      <c r="AO144" s="4">
        <f t="shared" si="173"/>
        <v>47</v>
      </c>
      <c r="AP144" s="4">
        <f t="shared" si="175"/>
        <v>3</v>
      </c>
      <c r="AQ144" s="4">
        <f t="shared" si="174"/>
        <v>-1</v>
      </c>
      <c r="AR144" s="200"/>
      <c r="AS144" s="204"/>
      <c r="AT144" s="196"/>
      <c r="AU144" s="210"/>
      <c r="AV144" s="41" t="s">
        <v>190</v>
      </c>
      <c r="AW144" s="22">
        <v>150</v>
      </c>
      <c r="AX144" s="213">
        <f t="shared" si="145"/>
        <v>0</v>
      </c>
      <c r="AY144" s="213">
        <f t="shared" si="146"/>
        <v>0</v>
      </c>
      <c r="AZ144" s="213">
        <v>150</v>
      </c>
      <c r="BA144" s="22">
        <f t="shared" si="170"/>
        <v>150.42857142857142</v>
      </c>
      <c r="BB144" s="22">
        <v>4</v>
      </c>
      <c r="BC144" s="214">
        <f t="shared" si="147"/>
        <v>0</v>
      </c>
      <c r="BD144" s="214">
        <v>4</v>
      </c>
      <c r="BE144" s="22">
        <f t="shared" si="171"/>
        <v>3.7142857142857144</v>
      </c>
      <c r="BF144" s="22">
        <v>2</v>
      </c>
      <c r="BG144" s="215">
        <f t="shared" si="148"/>
        <v>0</v>
      </c>
      <c r="BH144" s="215">
        <v>2</v>
      </c>
      <c r="BI144" s="212">
        <f t="shared" si="172"/>
        <v>1.1428571428571428</v>
      </c>
      <c r="BK144" t="s">
        <v>190</v>
      </c>
      <c r="BL144" t="s">
        <v>190</v>
      </c>
      <c r="BM144">
        <v>2</v>
      </c>
    </row>
    <row r="145" spans="1:65" x14ac:dyDescent="0.25">
      <c r="A145" s="63">
        <v>142</v>
      </c>
      <c r="B145" s="157">
        <v>116</v>
      </c>
      <c r="C145" s="66">
        <v>44029</v>
      </c>
      <c r="D145" s="128">
        <f t="shared" si="176"/>
        <v>33319</v>
      </c>
      <c r="E145" s="134">
        <v>51454</v>
      </c>
      <c r="F145" s="105">
        <v>103</v>
      </c>
      <c r="G145" s="137">
        <v>0</v>
      </c>
      <c r="H145" s="137">
        <v>161</v>
      </c>
      <c r="I145" s="131">
        <f t="shared" si="177"/>
        <v>161</v>
      </c>
      <c r="J145" s="131">
        <f t="shared" si="178"/>
        <v>51606</v>
      </c>
      <c r="K145" s="145">
        <f t="shared" si="179"/>
        <v>614</v>
      </c>
      <c r="L145" s="148">
        <f t="shared" si="180"/>
        <v>115.28571428571429</v>
      </c>
      <c r="M145" s="86">
        <f t="shared" si="181"/>
        <v>1.00312955583633</v>
      </c>
      <c r="N145" s="89">
        <f t="shared" si="182"/>
        <v>3.1295558363300113E-3</v>
      </c>
      <c r="O145" s="89">
        <f t="shared" si="183"/>
        <v>2.5148188125551306E-3</v>
      </c>
      <c r="P145" s="86">
        <f t="shared" si="184"/>
        <v>1.0846774193548387</v>
      </c>
      <c r="Q145" s="128">
        <f t="shared" si="185"/>
        <v>11898</v>
      </c>
      <c r="R145" s="134">
        <v>11894</v>
      </c>
      <c r="S145" s="105">
        <v>-4</v>
      </c>
      <c r="T145" s="137">
        <v>0</v>
      </c>
      <c r="U145" s="137">
        <v>3</v>
      </c>
      <c r="V145" s="131">
        <f t="shared" si="186"/>
        <v>3</v>
      </c>
      <c r="W145" s="131">
        <f t="shared" si="187"/>
        <v>11311</v>
      </c>
      <c r="X145" s="145">
        <f t="shared" si="188"/>
        <v>6</v>
      </c>
      <c r="Y145" s="147">
        <f t="shared" si="189"/>
        <v>1.4285714285714286</v>
      </c>
      <c r="Z145" s="65">
        <f t="shared" si="141"/>
        <v>1.0002652989034313</v>
      </c>
      <c r="AA145" s="89">
        <f t="shared" si="142"/>
        <v>2.6529890343129914E-4</v>
      </c>
      <c r="AB145" s="126">
        <f t="shared" si="143"/>
        <v>1.25</v>
      </c>
      <c r="AC145" s="127">
        <f t="shared" si="144"/>
        <v>6137</v>
      </c>
      <c r="AD145" s="105">
        <v>6138</v>
      </c>
      <c r="AE145" s="122">
        <v>1</v>
      </c>
      <c r="AF145" s="137">
        <v>0</v>
      </c>
      <c r="AG145" s="137">
        <v>1</v>
      </c>
      <c r="AH145" s="150">
        <f t="shared" si="190"/>
        <v>1</v>
      </c>
      <c r="AI145" s="150">
        <f t="shared" si="191"/>
        <v>6134</v>
      </c>
      <c r="AJ145" s="145">
        <f t="shared" si="192"/>
        <v>2</v>
      </c>
      <c r="AK145" s="147">
        <f t="shared" si="193"/>
        <v>1.1428571428571428</v>
      </c>
      <c r="AL145" s="86">
        <f t="shared" si="194"/>
        <v>1.0001630523398011</v>
      </c>
      <c r="AM145" s="89">
        <f t="shared" si="195"/>
        <v>1.6305233980107303E-4</v>
      </c>
      <c r="AN145" s="90">
        <f t="shared" si="196"/>
        <v>1</v>
      </c>
      <c r="AO145" s="4">
        <f t="shared" si="173"/>
        <v>61</v>
      </c>
      <c r="AP145" s="4">
        <f t="shared" si="175"/>
        <v>-5</v>
      </c>
      <c r="AQ145" s="4">
        <f t="shared" si="174"/>
        <v>2</v>
      </c>
      <c r="AR145" s="200"/>
      <c r="AS145" s="204"/>
      <c r="AT145" s="196"/>
      <c r="AU145" s="210"/>
      <c r="AV145" s="41" t="s">
        <v>191</v>
      </c>
      <c r="AW145" s="22">
        <v>188</v>
      </c>
      <c r="AX145" s="213">
        <f t="shared" si="145"/>
        <v>0</v>
      </c>
      <c r="AY145" s="213">
        <f t="shared" si="146"/>
        <v>0</v>
      </c>
      <c r="AZ145" s="213">
        <v>188</v>
      </c>
      <c r="BA145" s="22">
        <f t="shared" si="170"/>
        <v>160.85714285714286</v>
      </c>
      <c r="BB145" s="22">
        <v>8</v>
      </c>
      <c r="BC145" s="214">
        <f t="shared" si="147"/>
        <v>0</v>
      </c>
      <c r="BD145" s="214">
        <v>8</v>
      </c>
      <c r="BE145" s="22">
        <f t="shared" si="171"/>
        <v>4.7142857142857144</v>
      </c>
      <c r="BF145" s="22">
        <v>2</v>
      </c>
      <c r="BG145" s="215">
        <f t="shared" si="148"/>
        <v>0</v>
      </c>
      <c r="BH145" s="215">
        <v>2</v>
      </c>
      <c r="BI145" s="212">
        <f t="shared" si="172"/>
        <v>1.4285714285714286</v>
      </c>
      <c r="BK145" t="s">
        <v>191</v>
      </c>
      <c r="BL145" t="s">
        <v>191</v>
      </c>
      <c r="BM145">
        <v>2</v>
      </c>
    </row>
    <row r="146" spans="1:65" x14ac:dyDescent="0.25">
      <c r="A146" s="63">
        <v>143</v>
      </c>
      <c r="B146" s="157">
        <v>117</v>
      </c>
      <c r="C146" s="66">
        <v>44030</v>
      </c>
      <c r="D146" s="128">
        <f t="shared" si="176"/>
        <v>33423</v>
      </c>
      <c r="E146" s="134">
        <v>51581</v>
      </c>
      <c r="F146" s="105">
        <v>127</v>
      </c>
      <c r="G146" s="137">
        <v>0</v>
      </c>
      <c r="H146" s="137">
        <v>134</v>
      </c>
      <c r="I146" s="131">
        <f t="shared" si="177"/>
        <v>134</v>
      </c>
      <c r="J146" s="131">
        <f t="shared" si="178"/>
        <v>51740</v>
      </c>
      <c r="K146" s="145">
        <f t="shared" si="179"/>
        <v>660</v>
      </c>
      <c r="L146" s="148">
        <f t="shared" si="180"/>
        <v>123.85714285714286</v>
      </c>
      <c r="M146" s="86">
        <f t="shared" si="181"/>
        <v>1.0025965972948883</v>
      </c>
      <c r="N146" s="89">
        <f t="shared" si="182"/>
        <v>2.5965972948882587E-3</v>
      </c>
      <c r="O146" s="89">
        <f t="shared" si="183"/>
        <v>2.6299155173237663E-3</v>
      </c>
      <c r="P146" s="86">
        <f t="shared" si="184"/>
        <v>1.0743494423791822</v>
      </c>
      <c r="Q146" s="128">
        <f t="shared" si="185"/>
        <v>11894</v>
      </c>
      <c r="R146" s="134">
        <v>11895</v>
      </c>
      <c r="S146" s="105">
        <v>1</v>
      </c>
      <c r="T146" s="137">
        <v>1</v>
      </c>
      <c r="U146" s="137">
        <v>2</v>
      </c>
      <c r="V146" s="131">
        <f t="shared" si="186"/>
        <v>3</v>
      </c>
      <c r="W146" s="131">
        <f t="shared" si="187"/>
        <v>11314</v>
      </c>
      <c r="X146" s="145">
        <f t="shared" si="188"/>
        <v>4</v>
      </c>
      <c r="Y146" s="147">
        <f t="shared" si="189"/>
        <v>1.8571428571428572</v>
      </c>
      <c r="Z146" s="65">
        <f t="shared" si="141"/>
        <v>1.0002652285385907</v>
      </c>
      <c r="AA146" s="89">
        <f t="shared" si="142"/>
        <v>2.652285385906783E-4</v>
      </c>
      <c r="AB146" s="126">
        <f t="shared" si="143"/>
        <v>1.3</v>
      </c>
      <c r="AC146" s="127">
        <f t="shared" si="144"/>
        <v>6138</v>
      </c>
      <c r="AD146" s="105">
        <v>6136</v>
      </c>
      <c r="AE146" s="122">
        <v>-2</v>
      </c>
      <c r="AF146" s="137">
        <v>0</v>
      </c>
      <c r="AG146" s="137">
        <v>0</v>
      </c>
      <c r="AH146" s="150">
        <f t="shared" si="190"/>
        <v>0</v>
      </c>
      <c r="AI146" s="150">
        <f t="shared" si="191"/>
        <v>6134</v>
      </c>
      <c r="AJ146" s="145">
        <f t="shared" si="192"/>
        <v>-1</v>
      </c>
      <c r="AK146" s="147">
        <f t="shared" si="193"/>
        <v>1.1428571428571428</v>
      </c>
      <c r="AL146" s="86">
        <f t="shared" si="194"/>
        <v>1</v>
      </c>
      <c r="AM146" s="89">
        <f t="shared" si="195"/>
        <v>0</v>
      </c>
      <c r="AN146" s="90">
        <f t="shared" si="196"/>
        <v>1</v>
      </c>
      <c r="AO146" s="4">
        <f t="shared" si="173"/>
        <v>46</v>
      </c>
      <c r="AP146" s="4">
        <f t="shared" si="175"/>
        <v>-2</v>
      </c>
      <c r="AQ146" s="4">
        <f t="shared" si="174"/>
        <v>-3</v>
      </c>
      <c r="AR146" s="200"/>
      <c r="AS146" s="204"/>
      <c r="AT146" s="196"/>
      <c r="AU146" s="210"/>
      <c r="AV146" s="41" t="s">
        <v>192</v>
      </c>
      <c r="AW146" s="22">
        <v>170</v>
      </c>
      <c r="AX146" s="213">
        <f t="shared" si="145"/>
        <v>0</v>
      </c>
      <c r="AY146" s="213">
        <f t="shared" si="146"/>
        <v>0</v>
      </c>
      <c r="AZ146" s="213">
        <v>170</v>
      </c>
      <c r="BA146" s="22">
        <f t="shared" si="170"/>
        <v>166.71428571428572</v>
      </c>
      <c r="BB146" s="22">
        <v>2</v>
      </c>
      <c r="BC146" s="214">
        <f t="shared" si="147"/>
        <v>0</v>
      </c>
      <c r="BD146" s="214">
        <v>2</v>
      </c>
      <c r="BE146" s="22">
        <f t="shared" si="171"/>
        <v>4.4285714285714288</v>
      </c>
      <c r="BF146" s="22">
        <v>1</v>
      </c>
      <c r="BG146" s="215">
        <f t="shared" si="148"/>
        <v>0</v>
      </c>
      <c r="BH146" s="215">
        <v>1</v>
      </c>
      <c r="BI146" s="212">
        <f t="shared" si="172"/>
        <v>1.4285714285714286</v>
      </c>
      <c r="BK146" t="s">
        <v>192</v>
      </c>
      <c r="BL146" t="s">
        <v>192</v>
      </c>
      <c r="BM146">
        <v>1</v>
      </c>
    </row>
    <row r="147" spans="1:65" x14ac:dyDescent="0.25">
      <c r="A147" s="63">
        <v>144</v>
      </c>
      <c r="B147" s="157">
        <v>118</v>
      </c>
      <c r="C147" s="66">
        <v>44031</v>
      </c>
      <c r="D147" s="128">
        <f t="shared" si="176"/>
        <v>33547</v>
      </c>
      <c r="E147" s="134">
        <v>51725</v>
      </c>
      <c r="F147" s="105">
        <v>144</v>
      </c>
      <c r="G147" s="137">
        <v>0</v>
      </c>
      <c r="H147" s="137">
        <v>153</v>
      </c>
      <c r="I147" s="131">
        <f t="shared" si="177"/>
        <v>153</v>
      </c>
      <c r="J147" s="131">
        <f t="shared" si="178"/>
        <v>51893</v>
      </c>
      <c r="K147" s="145">
        <f t="shared" si="179"/>
        <v>703</v>
      </c>
      <c r="L147" s="148">
        <f t="shared" si="180"/>
        <v>133</v>
      </c>
      <c r="M147" s="86">
        <f t="shared" si="181"/>
        <v>1.0029570931580982</v>
      </c>
      <c r="N147" s="89">
        <f t="shared" si="182"/>
        <v>2.9570931580982229E-3</v>
      </c>
      <c r="O147" s="89">
        <f t="shared" si="183"/>
        <v>2.8492593423243839E-3</v>
      </c>
      <c r="P147" s="86">
        <f t="shared" si="184"/>
        <v>1.0738177623990772</v>
      </c>
      <c r="Q147" s="128">
        <f t="shared" si="185"/>
        <v>11895</v>
      </c>
      <c r="R147" s="134">
        <v>11898</v>
      </c>
      <c r="S147" s="105">
        <v>3</v>
      </c>
      <c r="T147" s="137">
        <v>0</v>
      </c>
      <c r="U147" s="137">
        <v>4</v>
      </c>
      <c r="V147" s="131">
        <f t="shared" si="186"/>
        <v>4</v>
      </c>
      <c r="W147" s="131">
        <f t="shared" si="187"/>
        <v>11318</v>
      </c>
      <c r="X147" s="145">
        <f t="shared" si="188"/>
        <v>5</v>
      </c>
      <c r="Y147" s="147">
        <f t="shared" si="189"/>
        <v>2.2857142857142856</v>
      </c>
      <c r="Z147" s="65">
        <f t="shared" si="141"/>
        <v>1.0003535442814213</v>
      </c>
      <c r="AA147" s="89">
        <f t="shared" si="142"/>
        <v>3.5354428142131411E-4</v>
      </c>
      <c r="AB147" s="126">
        <f t="shared" si="143"/>
        <v>1.2307692307692306</v>
      </c>
      <c r="AC147" s="127">
        <f t="shared" si="144"/>
        <v>6136</v>
      </c>
      <c r="AD147" s="105">
        <v>6136</v>
      </c>
      <c r="AE147" s="122">
        <v>0</v>
      </c>
      <c r="AF147" s="137">
        <v>0</v>
      </c>
      <c r="AG147" s="137">
        <v>1</v>
      </c>
      <c r="AH147" s="150">
        <f t="shared" si="190"/>
        <v>1</v>
      </c>
      <c r="AI147" s="150">
        <f t="shared" si="191"/>
        <v>6135</v>
      </c>
      <c r="AJ147" s="145">
        <f t="shared" si="192"/>
        <v>-1</v>
      </c>
      <c r="AK147" s="147">
        <f t="shared" si="193"/>
        <v>1</v>
      </c>
      <c r="AL147" s="86">
        <f t="shared" si="194"/>
        <v>1.0001630257580698</v>
      </c>
      <c r="AM147" s="89">
        <f t="shared" si="195"/>
        <v>1.6302575806981245E-4</v>
      </c>
      <c r="AN147" s="90">
        <f t="shared" si="196"/>
        <v>0.875</v>
      </c>
      <c r="AO147" s="4">
        <f t="shared" si="173"/>
        <v>43</v>
      </c>
      <c r="AP147" s="4">
        <f t="shared" si="175"/>
        <v>1</v>
      </c>
      <c r="AQ147" s="4">
        <f t="shared" si="174"/>
        <v>0</v>
      </c>
      <c r="AR147" s="200"/>
      <c r="AS147" s="204"/>
      <c r="AT147" s="196"/>
      <c r="AU147" s="210"/>
      <c r="AV147" s="41" t="s">
        <v>193</v>
      </c>
      <c r="AW147" s="22">
        <v>181</v>
      </c>
      <c r="AX147" s="213">
        <f t="shared" si="145"/>
        <v>0</v>
      </c>
      <c r="AY147" s="213">
        <f t="shared" si="146"/>
        <v>0</v>
      </c>
      <c r="AZ147" s="213">
        <v>181</v>
      </c>
      <c r="BA147" s="22">
        <f t="shared" si="170"/>
        <v>175.28571428571428</v>
      </c>
      <c r="BB147" s="22">
        <v>3</v>
      </c>
      <c r="BC147" s="214">
        <f t="shared" si="147"/>
        <v>0</v>
      </c>
      <c r="BD147" s="214">
        <v>3</v>
      </c>
      <c r="BE147" s="22">
        <f t="shared" si="171"/>
        <v>4</v>
      </c>
      <c r="BF147" s="22"/>
      <c r="BG147" s="215">
        <f t="shared" si="148"/>
        <v>0</v>
      </c>
      <c r="BH147" s="215"/>
      <c r="BI147" s="212">
        <f t="shared" si="172"/>
        <v>1.4285714285714286</v>
      </c>
      <c r="BK147" t="s">
        <v>193</v>
      </c>
    </row>
    <row r="148" spans="1:65" x14ac:dyDescent="0.25">
      <c r="A148" s="63">
        <v>145</v>
      </c>
      <c r="B148" s="157">
        <v>119</v>
      </c>
      <c r="C148" s="66">
        <v>44032</v>
      </c>
      <c r="D148" s="128">
        <f t="shared" si="176"/>
        <v>33689</v>
      </c>
      <c r="E148" s="134">
        <v>51910</v>
      </c>
      <c r="F148" s="105">
        <v>185</v>
      </c>
      <c r="G148" s="137">
        <v>0</v>
      </c>
      <c r="H148" s="137">
        <v>180</v>
      </c>
      <c r="I148" s="131">
        <f t="shared" si="177"/>
        <v>180</v>
      </c>
      <c r="J148" s="131">
        <f t="shared" si="178"/>
        <v>52073</v>
      </c>
      <c r="K148" s="145">
        <f t="shared" si="179"/>
        <v>817</v>
      </c>
      <c r="L148" s="148">
        <f t="shared" si="180"/>
        <v>144</v>
      </c>
      <c r="M148" s="86">
        <f t="shared" si="181"/>
        <v>1.0034686759293161</v>
      </c>
      <c r="N148" s="89">
        <f t="shared" si="182"/>
        <v>3.4686759293161007E-3</v>
      </c>
      <c r="O148" s="89">
        <f t="shared" si="183"/>
        <v>2.9526896024643979E-3</v>
      </c>
      <c r="P148" s="86">
        <f t="shared" si="184"/>
        <v>1.0827067669172932</v>
      </c>
      <c r="Q148" s="128">
        <f t="shared" si="185"/>
        <v>11898</v>
      </c>
      <c r="R148" s="134">
        <v>11900</v>
      </c>
      <c r="S148" s="105">
        <v>2</v>
      </c>
      <c r="T148" s="137">
        <v>0</v>
      </c>
      <c r="U148" s="137">
        <v>2</v>
      </c>
      <c r="V148" s="131">
        <f t="shared" si="186"/>
        <v>2</v>
      </c>
      <c r="W148" s="131">
        <f t="shared" si="187"/>
        <v>11320</v>
      </c>
      <c r="X148" s="145">
        <f t="shared" si="188"/>
        <v>6</v>
      </c>
      <c r="Y148" s="147">
        <f t="shared" si="189"/>
        <v>2</v>
      </c>
      <c r="Z148" s="65">
        <f t="shared" si="141"/>
        <v>1.0001767096660188</v>
      </c>
      <c r="AA148" s="89">
        <f t="shared" si="142"/>
        <v>1.7670966601879279E-4</v>
      </c>
      <c r="AB148" s="126">
        <f t="shared" si="143"/>
        <v>0.875</v>
      </c>
      <c r="AC148" s="127">
        <f t="shared" si="144"/>
        <v>6136</v>
      </c>
      <c r="AD148" s="105">
        <v>6136</v>
      </c>
      <c r="AE148" s="122">
        <v>0</v>
      </c>
      <c r="AF148" s="137">
        <v>0</v>
      </c>
      <c r="AG148" s="137">
        <v>2</v>
      </c>
      <c r="AH148" s="150">
        <f t="shared" si="190"/>
        <v>2</v>
      </c>
      <c r="AI148" s="150">
        <f t="shared" si="191"/>
        <v>6137</v>
      </c>
      <c r="AJ148" s="145">
        <f t="shared" si="192"/>
        <v>-1</v>
      </c>
      <c r="AK148" s="147">
        <f t="shared" si="193"/>
        <v>1.2857142857142858</v>
      </c>
      <c r="AL148" s="86">
        <f t="shared" si="194"/>
        <v>1.0003259983700081</v>
      </c>
      <c r="AM148" s="89">
        <f t="shared" si="195"/>
        <v>3.2599837000812926E-4</v>
      </c>
      <c r="AN148" s="90">
        <f t="shared" si="196"/>
        <v>1.2857142857142858</v>
      </c>
      <c r="AO148" s="4">
        <f t="shared" si="173"/>
        <v>114</v>
      </c>
      <c r="AP148" s="4">
        <f t="shared" si="175"/>
        <v>1</v>
      </c>
      <c r="AQ148" s="4">
        <f t="shared" si="174"/>
        <v>0</v>
      </c>
      <c r="AR148" s="200"/>
      <c r="AS148" s="204"/>
      <c r="AT148" s="196"/>
      <c r="AU148" s="210"/>
      <c r="AV148" s="41" t="s">
        <v>194</v>
      </c>
      <c r="AW148" s="22">
        <v>243</v>
      </c>
      <c r="AX148" s="213">
        <f t="shared" si="145"/>
        <v>0</v>
      </c>
      <c r="AY148" s="213">
        <f t="shared" si="146"/>
        <v>0</v>
      </c>
      <c r="AZ148" s="213">
        <v>243</v>
      </c>
      <c r="BA148" s="22">
        <f t="shared" si="170"/>
        <v>186.14285714285714</v>
      </c>
      <c r="BB148" s="22">
        <v>5</v>
      </c>
      <c r="BC148" s="214">
        <f t="shared" si="147"/>
        <v>0</v>
      </c>
      <c r="BD148" s="214">
        <v>5</v>
      </c>
      <c r="BE148" s="22">
        <f t="shared" si="171"/>
        <v>4.1428571428571432</v>
      </c>
      <c r="BF148" s="22">
        <v>1</v>
      </c>
      <c r="BG148" s="215">
        <f t="shared" si="148"/>
        <v>0</v>
      </c>
      <c r="BH148" s="215">
        <v>1</v>
      </c>
      <c r="BI148" s="212">
        <f t="shared" si="172"/>
        <v>1</v>
      </c>
      <c r="BK148" t="s">
        <v>194</v>
      </c>
      <c r="BL148" t="s">
        <v>194</v>
      </c>
      <c r="BM148">
        <v>1</v>
      </c>
    </row>
    <row r="149" spans="1:65" x14ac:dyDescent="0.25">
      <c r="A149" s="63">
        <v>146</v>
      </c>
      <c r="B149" s="157">
        <v>120</v>
      </c>
      <c r="C149" s="66">
        <v>44033</v>
      </c>
      <c r="D149" s="128">
        <f t="shared" si="176"/>
        <v>33872</v>
      </c>
      <c r="E149" s="134">
        <v>52073</v>
      </c>
      <c r="F149" s="105">
        <v>163</v>
      </c>
      <c r="G149" s="137">
        <v>0</v>
      </c>
      <c r="H149" s="137">
        <v>166</v>
      </c>
      <c r="I149" s="131">
        <f t="shared" si="177"/>
        <v>166</v>
      </c>
      <c r="J149" s="131">
        <f t="shared" si="178"/>
        <v>52239</v>
      </c>
      <c r="K149" s="145">
        <f t="shared" si="179"/>
        <v>927</v>
      </c>
      <c r="L149" s="148">
        <f t="shared" si="180"/>
        <v>154.14285714285714</v>
      </c>
      <c r="M149" s="86">
        <f t="shared" si="181"/>
        <v>1.0031878324659613</v>
      </c>
      <c r="N149" s="89">
        <f t="shared" si="182"/>
        <v>3.1878324659613266E-3</v>
      </c>
      <c r="O149" s="89">
        <f t="shared" si="183"/>
        <v>3.0679509369187842E-3</v>
      </c>
      <c r="P149" s="86">
        <f t="shared" si="184"/>
        <v>1.0704365079365079</v>
      </c>
      <c r="Q149" s="128">
        <f t="shared" si="185"/>
        <v>11900</v>
      </c>
      <c r="R149" s="134">
        <v>11902</v>
      </c>
      <c r="S149" s="105">
        <v>2</v>
      </c>
      <c r="T149" s="137">
        <v>0</v>
      </c>
      <c r="U149" s="137">
        <v>1</v>
      </c>
      <c r="V149" s="131">
        <f t="shared" si="186"/>
        <v>1</v>
      </c>
      <c r="W149" s="131">
        <f t="shared" si="187"/>
        <v>11321</v>
      </c>
      <c r="X149" s="145">
        <f t="shared" si="188"/>
        <v>10</v>
      </c>
      <c r="Y149" s="147">
        <f t="shared" si="189"/>
        <v>2</v>
      </c>
      <c r="Z149" s="65">
        <f t="shared" si="141"/>
        <v>1.0000883392226148</v>
      </c>
      <c r="AA149" s="89">
        <f t="shared" si="142"/>
        <v>8.8339222614752799E-5</v>
      </c>
      <c r="AB149" s="126">
        <f t="shared" si="143"/>
        <v>1</v>
      </c>
      <c r="AC149" s="127">
        <f t="shared" si="144"/>
        <v>6136</v>
      </c>
      <c r="AD149" s="105">
        <v>6136</v>
      </c>
      <c r="AE149" s="122">
        <v>0</v>
      </c>
      <c r="AF149" s="137">
        <v>0</v>
      </c>
      <c r="AG149" s="137">
        <v>0</v>
      </c>
      <c r="AH149" s="150">
        <f t="shared" si="190"/>
        <v>0</v>
      </c>
      <c r="AI149" s="150">
        <f t="shared" si="191"/>
        <v>6137</v>
      </c>
      <c r="AJ149" s="145">
        <f t="shared" si="192"/>
        <v>1</v>
      </c>
      <c r="AK149" s="147">
        <f t="shared" si="193"/>
        <v>1</v>
      </c>
      <c r="AL149" s="86">
        <f t="shared" si="194"/>
        <v>1</v>
      </c>
      <c r="AM149" s="89">
        <f t="shared" si="195"/>
        <v>0</v>
      </c>
      <c r="AN149" s="90">
        <f t="shared" si="196"/>
        <v>0.77777777777777768</v>
      </c>
      <c r="AO149" s="4">
        <f t="shared" si="173"/>
        <v>110</v>
      </c>
      <c r="AP149" s="4">
        <f t="shared" si="175"/>
        <v>4</v>
      </c>
      <c r="AQ149" s="4">
        <f t="shared" si="174"/>
        <v>2</v>
      </c>
      <c r="AR149" s="200"/>
      <c r="AS149" s="204"/>
      <c r="AT149" s="196"/>
      <c r="AU149" s="210"/>
      <c r="AV149" s="41" t="s">
        <v>195</v>
      </c>
      <c r="AW149" s="22">
        <v>217</v>
      </c>
      <c r="AX149" s="213">
        <f t="shared" si="145"/>
        <v>0</v>
      </c>
      <c r="AY149" s="213">
        <f t="shared" si="146"/>
        <v>0</v>
      </c>
      <c r="AZ149" s="213">
        <v>217</v>
      </c>
      <c r="BA149" s="22">
        <f t="shared" si="170"/>
        <v>194.42857142857142</v>
      </c>
      <c r="BB149" s="22">
        <v>2</v>
      </c>
      <c r="BC149" s="214">
        <f t="shared" si="147"/>
        <v>0</v>
      </c>
      <c r="BD149" s="214">
        <v>2</v>
      </c>
      <c r="BE149" s="22">
        <f t="shared" si="171"/>
        <v>4.2857142857142856</v>
      </c>
      <c r="BF149" s="22"/>
      <c r="BG149" s="215">
        <f t="shared" si="148"/>
        <v>0</v>
      </c>
      <c r="BH149" s="215"/>
      <c r="BI149" s="212">
        <f t="shared" si="172"/>
        <v>1</v>
      </c>
      <c r="BK149" t="s">
        <v>195</v>
      </c>
    </row>
    <row r="150" spans="1:65" x14ac:dyDescent="0.25">
      <c r="A150" s="63">
        <v>147</v>
      </c>
      <c r="B150" s="157">
        <v>121</v>
      </c>
      <c r="C150" s="66">
        <v>44034</v>
      </c>
      <c r="D150" s="128">
        <f t="shared" si="176"/>
        <v>34032</v>
      </c>
      <c r="E150" s="134">
        <v>52241</v>
      </c>
      <c r="F150" s="105">
        <v>168</v>
      </c>
      <c r="G150" s="137">
        <v>0</v>
      </c>
      <c r="H150" s="137">
        <v>141</v>
      </c>
      <c r="I150" s="131">
        <f t="shared" si="177"/>
        <v>141</v>
      </c>
      <c r="J150" s="131">
        <f t="shared" si="178"/>
        <v>52380</v>
      </c>
      <c r="K150" s="145">
        <f t="shared" si="179"/>
        <v>989</v>
      </c>
      <c r="L150" s="148">
        <f t="shared" si="180"/>
        <v>152.71428571428572</v>
      </c>
      <c r="M150" s="86">
        <f t="shared" si="181"/>
        <v>1.0026991328317922</v>
      </c>
      <c r="N150" s="89">
        <f t="shared" si="182"/>
        <v>2.6991328317922392E-3</v>
      </c>
      <c r="O150" s="89">
        <f t="shared" si="183"/>
        <v>2.9818663360112298E-3</v>
      </c>
      <c r="P150" s="86">
        <f t="shared" si="184"/>
        <v>0.99073215940685833</v>
      </c>
      <c r="Q150" s="128">
        <f t="shared" si="185"/>
        <v>11902</v>
      </c>
      <c r="R150" s="134">
        <v>11902</v>
      </c>
      <c r="S150" s="105">
        <v>0</v>
      </c>
      <c r="T150" s="137">
        <v>0</v>
      </c>
      <c r="U150" s="137">
        <v>3</v>
      </c>
      <c r="V150" s="131">
        <f t="shared" si="186"/>
        <v>3</v>
      </c>
      <c r="W150" s="131">
        <f t="shared" si="187"/>
        <v>11324</v>
      </c>
      <c r="X150" s="145">
        <f t="shared" si="188"/>
        <v>5</v>
      </c>
      <c r="Y150" s="147">
        <f t="shared" si="189"/>
        <v>2.2857142857142856</v>
      </c>
      <c r="Z150" s="65">
        <f t="shared" si="141"/>
        <v>1.0002649942584578</v>
      </c>
      <c r="AA150" s="89">
        <f t="shared" si="142"/>
        <v>2.6499425845782909E-4</v>
      </c>
      <c r="AB150" s="126">
        <f t="shared" si="143"/>
        <v>1.1428571428571428</v>
      </c>
      <c r="AC150" s="127">
        <f t="shared" si="144"/>
        <v>6136</v>
      </c>
      <c r="AD150" s="105">
        <v>6139</v>
      </c>
      <c r="AE150" s="122">
        <v>3</v>
      </c>
      <c r="AF150" s="137">
        <v>0</v>
      </c>
      <c r="AG150" s="137">
        <v>3</v>
      </c>
      <c r="AH150" s="150">
        <f t="shared" si="190"/>
        <v>3</v>
      </c>
      <c r="AI150" s="150">
        <f t="shared" si="191"/>
        <v>6140</v>
      </c>
      <c r="AJ150" s="145">
        <f t="shared" si="192"/>
        <v>3</v>
      </c>
      <c r="AK150" s="147">
        <f t="shared" si="193"/>
        <v>1</v>
      </c>
      <c r="AL150" s="86">
        <f t="shared" si="194"/>
        <v>1.0004888381945576</v>
      </c>
      <c r="AM150" s="89">
        <f t="shared" si="195"/>
        <v>4.8883819455758371E-4</v>
      </c>
      <c r="AN150" s="90">
        <f t="shared" si="196"/>
        <v>1</v>
      </c>
      <c r="AO150" s="4">
        <f t="shared" si="173"/>
        <v>62</v>
      </c>
      <c r="AP150" s="4">
        <f t="shared" si="175"/>
        <v>-5</v>
      </c>
      <c r="AQ150" s="4">
        <f t="shared" si="174"/>
        <v>2</v>
      </c>
      <c r="AR150" s="200"/>
      <c r="AS150" s="204"/>
      <c r="AT150" s="196"/>
      <c r="AU150" s="210"/>
      <c r="AV150" s="41" t="s">
        <v>196</v>
      </c>
      <c r="AW150" s="22">
        <v>285</v>
      </c>
      <c r="AX150" s="213">
        <f t="shared" si="145"/>
        <v>0</v>
      </c>
      <c r="AY150" s="213">
        <f t="shared" si="146"/>
        <v>0</v>
      </c>
      <c r="AZ150" s="213">
        <v>285</v>
      </c>
      <c r="BA150" s="22">
        <f t="shared" si="170"/>
        <v>204.85714285714286</v>
      </c>
      <c r="BB150" s="22">
        <v>6</v>
      </c>
      <c r="BC150" s="214">
        <f t="shared" si="147"/>
        <v>0</v>
      </c>
      <c r="BD150" s="214">
        <v>6</v>
      </c>
      <c r="BE150" s="22">
        <f t="shared" si="171"/>
        <v>4.2857142857142856</v>
      </c>
      <c r="BF150" s="22">
        <v>1</v>
      </c>
      <c r="BG150" s="215">
        <f t="shared" si="148"/>
        <v>0</v>
      </c>
      <c r="BH150" s="215">
        <v>1</v>
      </c>
      <c r="BI150" s="212">
        <f t="shared" si="172"/>
        <v>1</v>
      </c>
      <c r="BK150" t="s">
        <v>196</v>
      </c>
      <c r="BL150" t="s">
        <v>196</v>
      </c>
      <c r="BM150">
        <v>1</v>
      </c>
    </row>
    <row r="151" spans="1:65" x14ac:dyDescent="0.25">
      <c r="A151" s="63">
        <v>148</v>
      </c>
      <c r="B151" s="157">
        <v>122</v>
      </c>
      <c r="C151" s="66">
        <v>44035</v>
      </c>
      <c r="D151" s="128">
        <f t="shared" si="176"/>
        <v>34197</v>
      </c>
      <c r="E151" s="134">
        <v>52404</v>
      </c>
      <c r="F151" s="105">
        <v>163</v>
      </c>
      <c r="G151" s="137">
        <v>0</v>
      </c>
      <c r="H151" s="137">
        <v>218</v>
      </c>
      <c r="I151" s="131">
        <f t="shared" si="177"/>
        <v>218</v>
      </c>
      <c r="J151" s="131">
        <f t="shared" si="178"/>
        <v>52598</v>
      </c>
      <c r="K151" s="145">
        <f t="shared" si="179"/>
        <v>1053</v>
      </c>
      <c r="L151" s="148">
        <f t="shared" si="180"/>
        <v>164.71428571428572</v>
      </c>
      <c r="M151" s="86">
        <f t="shared" si="181"/>
        <v>1.0041618938526156</v>
      </c>
      <c r="N151" s="89">
        <f t="shared" si="182"/>
        <v>4.1618938526155613E-3</v>
      </c>
      <c r="O151" s="89">
        <f t="shared" si="183"/>
        <v>3.2949256475566903E-3</v>
      </c>
      <c r="P151" s="86">
        <f t="shared" si="184"/>
        <v>1.0785781103835359</v>
      </c>
      <c r="Q151" s="128">
        <f t="shared" si="185"/>
        <v>11902</v>
      </c>
      <c r="R151" s="134">
        <v>11905</v>
      </c>
      <c r="S151" s="105">
        <v>3</v>
      </c>
      <c r="T151" s="137">
        <v>2</v>
      </c>
      <c r="U151" s="137">
        <v>5</v>
      </c>
      <c r="V151" s="131">
        <f t="shared" si="186"/>
        <v>7</v>
      </c>
      <c r="W151" s="131">
        <f t="shared" si="187"/>
        <v>11331</v>
      </c>
      <c r="X151" s="145">
        <f t="shared" si="188"/>
        <v>7</v>
      </c>
      <c r="Y151" s="147">
        <f t="shared" si="189"/>
        <v>3.2857142857142856</v>
      </c>
      <c r="Z151" s="65">
        <f t="shared" si="141"/>
        <v>1.0006181561285765</v>
      </c>
      <c r="AA151" s="89">
        <f t="shared" si="142"/>
        <v>6.1815612857651914E-4</v>
      </c>
      <c r="AB151" s="126">
        <f t="shared" si="143"/>
        <v>1.4375</v>
      </c>
      <c r="AC151" s="127">
        <f t="shared" si="144"/>
        <v>6139</v>
      </c>
      <c r="AD151" s="105">
        <v>6139</v>
      </c>
      <c r="AE151" s="122">
        <v>0</v>
      </c>
      <c r="AF151" s="137">
        <v>0</v>
      </c>
      <c r="AG151" s="137">
        <v>1</v>
      </c>
      <c r="AH151" s="150">
        <f t="shared" si="190"/>
        <v>1</v>
      </c>
      <c r="AI151" s="150">
        <f t="shared" si="191"/>
        <v>6141</v>
      </c>
      <c r="AJ151" s="145">
        <f t="shared" si="192"/>
        <v>2</v>
      </c>
      <c r="AK151" s="147">
        <f t="shared" si="193"/>
        <v>1.1428571428571428</v>
      </c>
      <c r="AL151" s="86">
        <f t="shared" si="194"/>
        <v>1.0001628664495115</v>
      </c>
      <c r="AM151" s="89">
        <f t="shared" si="195"/>
        <v>1.6286644951146734E-4</v>
      </c>
      <c r="AN151" s="90">
        <f t="shared" si="196"/>
        <v>1.1428571428571428</v>
      </c>
      <c r="AO151" s="4">
        <f t="shared" si="173"/>
        <v>64</v>
      </c>
      <c r="AP151" s="4">
        <f t="shared" si="175"/>
        <v>2</v>
      </c>
      <c r="AQ151" s="4">
        <f t="shared" si="174"/>
        <v>-1</v>
      </c>
      <c r="AR151" s="200"/>
      <c r="AS151" s="204"/>
      <c r="AT151" s="196"/>
      <c r="AU151" s="210"/>
      <c r="AV151" s="41" t="s">
        <v>197</v>
      </c>
      <c r="AW151" s="22">
        <v>209</v>
      </c>
      <c r="AX151" s="213">
        <f t="shared" si="145"/>
        <v>0</v>
      </c>
      <c r="AY151" s="213">
        <f t="shared" si="146"/>
        <v>0</v>
      </c>
      <c r="AZ151" s="213">
        <v>209</v>
      </c>
      <c r="BA151" s="22">
        <f t="shared" si="170"/>
        <v>213.28571428571428</v>
      </c>
      <c r="BB151" s="22">
        <v>6</v>
      </c>
      <c r="BC151" s="214">
        <f t="shared" si="147"/>
        <v>0</v>
      </c>
      <c r="BD151" s="214">
        <v>6</v>
      </c>
      <c r="BE151" s="22">
        <f t="shared" si="171"/>
        <v>4.5714285714285712</v>
      </c>
      <c r="BF151" s="22"/>
      <c r="BG151" s="215">
        <f t="shared" si="148"/>
        <v>0</v>
      </c>
      <c r="BH151" s="215"/>
      <c r="BI151" s="212">
        <f t="shared" si="172"/>
        <v>0.7142857142857143</v>
      </c>
      <c r="BK151" t="s">
        <v>197</v>
      </c>
    </row>
    <row r="152" spans="1:65" x14ac:dyDescent="0.25">
      <c r="A152" s="63">
        <v>149</v>
      </c>
      <c r="B152" s="157">
        <v>123</v>
      </c>
      <c r="C152" s="66">
        <v>44036</v>
      </c>
      <c r="D152" s="128">
        <f t="shared" si="176"/>
        <v>34361</v>
      </c>
      <c r="E152" s="134">
        <v>52595</v>
      </c>
      <c r="F152" s="105">
        <v>191</v>
      </c>
      <c r="G152" s="137">
        <v>0</v>
      </c>
      <c r="H152" s="137">
        <v>188</v>
      </c>
      <c r="I152" s="131">
        <f t="shared" si="177"/>
        <v>188</v>
      </c>
      <c r="J152" s="131">
        <f t="shared" si="178"/>
        <v>52786</v>
      </c>
      <c r="K152" s="145">
        <f t="shared" si="179"/>
        <v>1141</v>
      </c>
      <c r="L152" s="148">
        <f t="shared" si="180"/>
        <v>168.57142857142858</v>
      </c>
      <c r="M152" s="86">
        <f t="shared" si="181"/>
        <v>1.0035742803908894</v>
      </c>
      <c r="N152" s="89">
        <f t="shared" si="182"/>
        <v>3.5742803908893617E-3</v>
      </c>
      <c r="O152" s="89">
        <f t="shared" si="183"/>
        <v>3.4183630941149179E-3</v>
      </c>
      <c r="P152" s="86">
        <f t="shared" si="184"/>
        <v>1.0234171725932351</v>
      </c>
      <c r="Q152" s="128">
        <f t="shared" si="185"/>
        <v>11905</v>
      </c>
      <c r="R152" s="134">
        <v>11904</v>
      </c>
      <c r="S152" s="105">
        <v>-1</v>
      </c>
      <c r="T152" s="137">
        <v>0</v>
      </c>
      <c r="U152" s="137">
        <v>3</v>
      </c>
      <c r="V152" s="131">
        <f t="shared" si="186"/>
        <v>3</v>
      </c>
      <c r="W152" s="131">
        <f t="shared" si="187"/>
        <v>11334</v>
      </c>
      <c r="X152" s="145">
        <f t="shared" si="188"/>
        <v>10</v>
      </c>
      <c r="Y152" s="147">
        <f t="shared" si="189"/>
        <v>3.2857142857142856</v>
      </c>
      <c r="Z152" s="65">
        <f t="shared" si="141"/>
        <v>1.0002647603918453</v>
      </c>
      <c r="AA152" s="89">
        <f t="shared" si="142"/>
        <v>2.6476039184530897E-4</v>
      </c>
      <c r="AB152" s="126">
        <f t="shared" si="143"/>
        <v>1</v>
      </c>
      <c r="AC152" s="127">
        <f t="shared" si="144"/>
        <v>6139</v>
      </c>
      <c r="AD152" s="105">
        <v>6139</v>
      </c>
      <c r="AE152" s="122">
        <v>0</v>
      </c>
      <c r="AF152" s="137">
        <v>0</v>
      </c>
      <c r="AG152" s="137">
        <v>0</v>
      </c>
      <c r="AH152" s="150">
        <f t="shared" si="190"/>
        <v>0</v>
      </c>
      <c r="AI152" s="150">
        <f t="shared" si="191"/>
        <v>6141</v>
      </c>
      <c r="AJ152" s="145">
        <f t="shared" si="192"/>
        <v>1</v>
      </c>
      <c r="AK152" s="147">
        <f t="shared" si="193"/>
        <v>1</v>
      </c>
      <c r="AL152" s="86">
        <f t="shared" si="194"/>
        <v>1</v>
      </c>
      <c r="AM152" s="89">
        <f t="shared" si="195"/>
        <v>0</v>
      </c>
      <c r="AN152" s="90">
        <f t="shared" si="196"/>
        <v>0.875</v>
      </c>
      <c r="AO152" s="4">
        <f t="shared" si="173"/>
        <v>88</v>
      </c>
      <c r="AP152" s="4">
        <f t="shared" si="175"/>
        <v>3</v>
      </c>
      <c r="AQ152" s="4">
        <f t="shared" si="174"/>
        <v>-1</v>
      </c>
      <c r="AR152" s="200"/>
      <c r="AS152" s="204"/>
      <c r="AT152" s="196"/>
      <c r="AU152" s="210"/>
      <c r="AV152" s="41" t="s">
        <v>198</v>
      </c>
      <c r="AW152" s="22">
        <v>242</v>
      </c>
      <c r="AX152" s="213">
        <f t="shared" si="145"/>
        <v>0</v>
      </c>
      <c r="AY152" s="213">
        <f t="shared" si="146"/>
        <v>0</v>
      </c>
      <c r="AZ152" s="213">
        <v>242</v>
      </c>
      <c r="BA152" s="22">
        <f t="shared" si="170"/>
        <v>221</v>
      </c>
      <c r="BB152" s="22">
        <v>5</v>
      </c>
      <c r="BC152" s="214">
        <f t="shared" si="147"/>
        <v>0</v>
      </c>
      <c r="BD152" s="214">
        <v>5</v>
      </c>
      <c r="BE152" s="22">
        <f t="shared" si="171"/>
        <v>4.1428571428571432</v>
      </c>
      <c r="BF152" s="22"/>
      <c r="BG152" s="215">
        <f t="shared" si="148"/>
        <v>0</v>
      </c>
      <c r="BH152" s="215"/>
      <c r="BI152" s="212">
        <f t="shared" si="172"/>
        <v>0.42857142857142855</v>
      </c>
      <c r="BK152" t="s">
        <v>198</v>
      </c>
    </row>
    <row r="153" spans="1:65" x14ac:dyDescent="0.25">
      <c r="A153" s="63">
        <v>150</v>
      </c>
      <c r="B153" s="157">
        <v>124</v>
      </c>
      <c r="C153" s="66">
        <v>44037</v>
      </c>
      <c r="D153" s="128">
        <f t="shared" si="176"/>
        <v>34549</v>
      </c>
      <c r="E153" s="134">
        <v>52732</v>
      </c>
      <c r="F153" s="105">
        <v>137</v>
      </c>
      <c r="G153" s="137">
        <v>0</v>
      </c>
      <c r="H153" s="137">
        <v>193</v>
      </c>
      <c r="I153" s="131">
        <f t="shared" si="177"/>
        <v>193</v>
      </c>
      <c r="J153" s="131">
        <f t="shared" si="178"/>
        <v>52979</v>
      </c>
      <c r="K153" s="145">
        <f t="shared" si="179"/>
        <v>1151</v>
      </c>
      <c r="L153" s="148">
        <f t="shared" si="180"/>
        <v>177</v>
      </c>
      <c r="M153" s="86">
        <f t="shared" si="181"/>
        <v>1.0036562724964952</v>
      </c>
      <c r="N153" s="89">
        <f t="shared" si="182"/>
        <v>3.6562724964952498E-3</v>
      </c>
      <c r="O153" s="89">
        <f t="shared" si="183"/>
        <v>3.4558824075507479E-3</v>
      </c>
      <c r="P153" s="86">
        <f t="shared" si="184"/>
        <v>1.0499999999999998</v>
      </c>
      <c r="Q153" s="128">
        <f t="shared" si="185"/>
        <v>11904</v>
      </c>
      <c r="R153" s="134">
        <v>11906</v>
      </c>
      <c r="S153" s="105">
        <v>2</v>
      </c>
      <c r="T153" s="137">
        <v>0</v>
      </c>
      <c r="U153" s="137">
        <v>5</v>
      </c>
      <c r="V153" s="131">
        <f t="shared" si="186"/>
        <v>5</v>
      </c>
      <c r="W153" s="131">
        <f t="shared" si="187"/>
        <v>11339</v>
      </c>
      <c r="X153" s="145">
        <f t="shared" si="188"/>
        <v>11</v>
      </c>
      <c r="Y153" s="147">
        <f t="shared" si="189"/>
        <v>3.5714285714285716</v>
      </c>
      <c r="Z153" s="65">
        <f t="shared" si="141"/>
        <v>1.0004411505205577</v>
      </c>
      <c r="AA153" s="89">
        <f t="shared" si="142"/>
        <v>4.4115052055770931E-4</v>
      </c>
      <c r="AB153" s="126">
        <f t="shared" si="143"/>
        <v>1.0869565217391306</v>
      </c>
      <c r="AC153" s="127">
        <f t="shared" si="144"/>
        <v>6139</v>
      </c>
      <c r="AD153" s="105">
        <v>6140</v>
      </c>
      <c r="AE153" s="122">
        <v>1</v>
      </c>
      <c r="AF153" s="137">
        <v>0</v>
      </c>
      <c r="AG153" s="137">
        <v>0</v>
      </c>
      <c r="AH153" s="150">
        <f t="shared" si="190"/>
        <v>0</v>
      </c>
      <c r="AI153" s="150">
        <f t="shared" si="191"/>
        <v>6141</v>
      </c>
      <c r="AJ153" s="145">
        <f t="shared" si="192"/>
        <v>4</v>
      </c>
      <c r="AK153" s="147">
        <f t="shared" si="193"/>
        <v>1</v>
      </c>
      <c r="AL153" s="86">
        <f t="shared" si="194"/>
        <v>1</v>
      </c>
      <c r="AM153" s="89">
        <f t="shared" si="195"/>
        <v>0</v>
      </c>
      <c r="AN153" s="90">
        <f t="shared" si="196"/>
        <v>1</v>
      </c>
      <c r="AO153" s="4">
        <f t="shared" si="173"/>
        <v>10</v>
      </c>
      <c r="AP153" s="4">
        <f t="shared" si="175"/>
        <v>1</v>
      </c>
      <c r="AQ153" s="4">
        <f t="shared" si="174"/>
        <v>3</v>
      </c>
      <c r="AR153" s="200"/>
      <c r="AS153" s="204"/>
      <c r="AT153" s="196"/>
      <c r="AU153" s="210"/>
      <c r="AV153" s="41" t="s">
        <v>199</v>
      </c>
      <c r="AW153" s="22">
        <v>307</v>
      </c>
      <c r="AX153" s="213">
        <f t="shared" si="145"/>
        <v>0</v>
      </c>
      <c r="AY153" s="213">
        <f t="shared" si="146"/>
        <v>0</v>
      </c>
      <c r="AZ153" s="213">
        <v>307</v>
      </c>
      <c r="BA153" s="22">
        <f t="shared" si="170"/>
        <v>240.57142857142858</v>
      </c>
      <c r="BB153" s="22">
        <v>6</v>
      </c>
      <c r="BC153" s="214">
        <f t="shared" si="147"/>
        <v>0</v>
      </c>
      <c r="BD153" s="214">
        <v>6</v>
      </c>
      <c r="BE153" s="22">
        <f t="shared" si="171"/>
        <v>4.7142857142857144</v>
      </c>
      <c r="BF153" s="22">
        <v>2</v>
      </c>
      <c r="BG153" s="215">
        <f t="shared" si="148"/>
        <v>0</v>
      </c>
      <c r="BH153" s="215">
        <v>2</v>
      </c>
      <c r="BI153" s="212">
        <f t="shared" si="172"/>
        <v>0.5714285714285714</v>
      </c>
      <c r="BK153" t="s">
        <v>199</v>
      </c>
      <c r="BL153" t="s">
        <v>199</v>
      </c>
      <c r="BM153">
        <v>2</v>
      </c>
    </row>
    <row r="154" spans="1:65" x14ac:dyDescent="0.25">
      <c r="A154" s="63">
        <v>151</v>
      </c>
      <c r="B154" s="157">
        <v>125</v>
      </c>
      <c r="C154" s="66">
        <v>44038</v>
      </c>
      <c r="D154" s="128">
        <f t="shared" si="176"/>
        <v>34684</v>
      </c>
      <c r="E154" s="134">
        <v>52946</v>
      </c>
      <c r="F154" s="105">
        <v>214</v>
      </c>
      <c r="G154" s="137">
        <v>0</v>
      </c>
      <c r="H154" s="137">
        <v>201</v>
      </c>
      <c r="I154" s="131">
        <f t="shared" si="177"/>
        <v>201</v>
      </c>
      <c r="J154" s="131">
        <f t="shared" si="178"/>
        <v>53180</v>
      </c>
      <c r="K154" s="145">
        <f t="shared" si="179"/>
        <v>1221</v>
      </c>
      <c r="L154" s="148">
        <f t="shared" si="180"/>
        <v>183.85714285714286</v>
      </c>
      <c r="M154" s="86">
        <f t="shared" si="181"/>
        <v>1.0037939560958116</v>
      </c>
      <c r="N154" s="89">
        <f t="shared" si="182"/>
        <v>3.7939560958115681E-3</v>
      </c>
      <c r="O154" s="89">
        <f t="shared" si="183"/>
        <v>3.5771071335207959E-3</v>
      </c>
      <c r="P154" s="86">
        <f t="shared" si="184"/>
        <v>1.0387409200968523</v>
      </c>
      <c r="Q154" s="128">
        <f t="shared" si="185"/>
        <v>11906</v>
      </c>
      <c r="R154" s="134">
        <v>11908</v>
      </c>
      <c r="S154" s="105">
        <v>2</v>
      </c>
      <c r="T154" s="137">
        <v>1</v>
      </c>
      <c r="U154" s="137">
        <v>1</v>
      </c>
      <c r="V154" s="131">
        <f t="shared" si="186"/>
        <v>2</v>
      </c>
      <c r="W154" s="131">
        <f t="shared" si="187"/>
        <v>11341</v>
      </c>
      <c r="X154" s="145">
        <f t="shared" si="188"/>
        <v>10</v>
      </c>
      <c r="Y154" s="147">
        <f t="shared" si="189"/>
        <v>3.2857142857142856</v>
      </c>
      <c r="Z154" s="65">
        <f t="shared" si="141"/>
        <v>1.0001763823970369</v>
      </c>
      <c r="AA154" s="89">
        <f t="shared" si="142"/>
        <v>1.763823970368783E-4</v>
      </c>
      <c r="AB154" s="126">
        <f t="shared" si="143"/>
        <v>0.91999999999999993</v>
      </c>
      <c r="AC154" s="127">
        <f t="shared" si="144"/>
        <v>6140</v>
      </c>
      <c r="AD154" s="105">
        <v>6140</v>
      </c>
      <c r="AE154" s="122">
        <v>0</v>
      </c>
      <c r="AF154" s="137">
        <v>0</v>
      </c>
      <c r="AG154" s="137">
        <v>1</v>
      </c>
      <c r="AH154" s="150">
        <f t="shared" si="190"/>
        <v>1</v>
      </c>
      <c r="AI154" s="150">
        <f t="shared" si="191"/>
        <v>6142</v>
      </c>
      <c r="AJ154" s="145">
        <f t="shared" si="192"/>
        <v>4</v>
      </c>
      <c r="AK154" s="147">
        <f t="shared" si="193"/>
        <v>1</v>
      </c>
      <c r="AL154" s="86">
        <f t="shared" si="194"/>
        <v>1.0001628399283504</v>
      </c>
      <c r="AM154" s="89">
        <f t="shared" si="195"/>
        <v>1.6283992835042227E-4</v>
      </c>
      <c r="AN154" s="90">
        <f t="shared" si="196"/>
        <v>1</v>
      </c>
      <c r="AO154" s="4">
        <f t="shared" si="173"/>
        <v>70</v>
      </c>
      <c r="AP154" s="4">
        <f t="shared" si="175"/>
        <v>-1</v>
      </c>
      <c r="AQ154" s="4">
        <f t="shared" si="174"/>
        <v>0</v>
      </c>
      <c r="AR154" s="200"/>
      <c r="AS154" s="204"/>
      <c r="AT154" s="196"/>
      <c r="AU154" s="210"/>
      <c r="AV154" s="41" t="s">
        <v>200</v>
      </c>
      <c r="AW154" s="22">
        <v>280</v>
      </c>
      <c r="AX154" s="213">
        <f t="shared" si="145"/>
        <v>0</v>
      </c>
      <c r="AY154" s="213">
        <f t="shared" si="146"/>
        <v>0</v>
      </c>
      <c r="AZ154" s="213">
        <v>280</v>
      </c>
      <c r="BA154" s="22">
        <f t="shared" si="170"/>
        <v>254.71428571428572</v>
      </c>
      <c r="BB154" s="22">
        <v>5</v>
      </c>
      <c r="BC154" s="214">
        <f t="shared" si="147"/>
        <v>0</v>
      </c>
      <c r="BD154" s="214">
        <v>5</v>
      </c>
      <c r="BE154" s="22">
        <f t="shared" si="171"/>
        <v>5</v>
      </c>
      <c r="BF154" s="22"/>
      <c r="BG154" s="215">
        <f t="shared" si="148"/>
        <v>0</v>
      </c>
      <c r="BH154" s="215"/>
      <c r="BI154" s="212">
        <f t="shared" si="172"/>
        <v>0.5714285714285714</v>
      </c>
      <c r="BK154" t="s">
        <v>200</v>
      </c>
    </row>
    <row r="155" spans="1:65" x14ac:dyDescent="0.25">
      <c r="A155" s="63">
        <v>152</v>
      </c>
      <c r="B155" s="157">
        <v>126</v>
      </c>
      <c r="C155" s="66">
        <v>44039</v>
      </c>
      <c r="D155" s="128">
        <f t="shared" si="176"/>
        <v>34892</v>
      </c>
      <c r="E155" s="134">
        <v>53151</v>
      </c>
      <c r="F155" s="105">
        <v>205</v>
      </c>
      <c r="G155" s="137">
        <v>1</v>
      </c>
      <c r="H155" s="137">
        <v>201</v>
      </c>
      <c r="I155" s="131">
        <f t="shared" si="177"/>
        <v>202</v>
      </c>
      <c r="J155" s="131">
        <f t="shared" si="178"/>
        <v>53382</v>
      </c>
      <c r="K155" s="145">
        <f t="shared" si="179"/>
        <v>1241</v>
      </c>
      <c r="L155" s="148">
        <f t="shared" si="180"/>
        <v>187</v>
      </c>
      <c r="M155" s="86">
        <f t="shared" si="181"/>
        <v>1.0037984204588191</v>
      </c>
      <c r="N155" s="89">
        <f t="shared" si="182"/>
        <v>3.7984204588190629E-3</v>
      </c>
      <c r="O155" s="89">
        <f t="shared" si="183"/>
        <v>3.7969646589261609E-3</v>
      </c>
      <c r="P155" s="86">
        <f t="shared" si="184"/>
        <v>1.017094017094017</v>
      </c>
      <c r="Q155" s="128">
        <f t="shared" si="185"/>
        <v>11908</v>
      </c>
      <c r="R155" s="134">
        <v>11913</v>
      </c>
      <c r="S155" s="105">
        <v>5</v>
      </c>
      <c r="T155" s="137">
        <v>1</v>
      </c>
      <c r="U155" s="137">
        <v>3</v>
      </c>
      <c r="V155" s="131">
        <f t="shared" si="186"/>
        <v>4</v>
      </c>
      <c r="W155" s="131">
        <f t="shared" si="187"/>
        <v>11345</v>
      </c>
      <c r="X155" s="145">
        <f t="shared" si="188"/>
        <v>13</v>
      </c>
      <c r="Y155" s="147">
        <f t="shared" si="189"/>
        <v>3.5714285714285716</v>
      </c>
      <c r="Z155" s="65">
        <f t="shared" si="141"/>
        <v>1.0003527025835464</v>
      </c>
      <c r="AA155" s="89">
        <f t="shared" si="142"/>
        <v>3.5270258354636042E-4</v>
      </c>
      <c r="AB155" s="126">
        <f t="shared" si="143"/>
        <v>1.0869565217391306</v>
      </c>
      <c r="AC155" s="127">
        <f t="shared" si="144"/>
        <v>6140</v>
      </c>
      <c r="AD155" s="105">
        <v>6141</v>
      </c>
      <c r="AE155" s="122">
        <v>1</v>
      </c>
      <c r="AF155" s="137">
        <v>0</v>
      </c>
      <c r="AG155" s="137">
        <v>3</v>
      </c>
      <c r="AH155" s="150">
        <f t="shared" si="190"/>
        <v>3</v>
      </c>
      <c r="AI155" s="150">
        <f t="shared" si="191"/>
        <v>6145</v>
      </c>
      <c r="AJ155" s="145">
        <f t="shared" si="192"/>
        <v>5</v>
      </c>
      <c r="AK155" s="147">
        <f t="shared" si="193"/>
        <v>1.1428571428571428</v>
      </c>
      <c r="AL155" s="86">
        <f t="shared" si="194"/>
        <v>1.0004884402474763</v>
      </c>
      <c r="AM155" s="89">
        <f t="shared" si="195"/>
        <v>4.8844024747629611E-4</v>
      </c>
      <c r="AN155" s="90">
        <f t="shared" si="196"/>
        <v>1.1428571428571428</v>
      </c>
      <c r="AO155" s="4">
        <f t="shared" si="173"/>
        <v>20</v>
      </c>
      <c r="AP155" s="4">
        <f t="shared" si="175"/>
        <v>3</v>
      </c>
      <c r="AQ155" s="4">
        <f t="shared" si="174"/>
        <v>1</v>
      </c>
      <c r="AR155" s="200"/>
      <c r="AS155" s="204"/>
      <c r="AT155" s="196"/>
      <c r="AU155" s="210"/>
      <c r="AV155" s="41" t="s">
        <v>201</v>
      </c>
      <c r="AW155" s="22">
        <v>430</v>
      </c>
      <c r="AX155" s="213">
        <f t="shared" si="145"/>
        <v>0</v>
      </c>
      <c r="AY155" s="213">
        <f t="shared" si="146"/>
        <v>0</v>
      </c>
      <c r="AZ155" s="213">
        <v>430</v>
      </c>
      <c r="BA155" s="22">
        <f t="shared" si="170"/>
        <v>281.42857142857144</v>
      </c>
      <c r="BB155" s="22">
        <v>7</v>
      </c>
      <c r="BC155" s="214">
        <f t="shared" si="147"/>
        <v>0</v>
      </c>
      <c r="BD155" s="214">
        <v>7</v>
      </c>
      <c r="BE155" s="22">
        <f t="shared" si="171"/>
        <v>5.2857142857142856</v>
      </c>
      <c r="BF155" s="22"/>
      <c r="BG155" s="215">
        <f t="shared" si="148"/>
        <v>0</v>
      </c>
      <c r="BH155" s="215"/>
      <c r="BI155" s="212">
        <f t="shared" si="172"/>
        <v>0.42857142857142855</v>
      </c>
      <c r="BK155" t="s">
        <v>201</v>
      </c>
    </row>
    <row r="156" spans="1:65" x14ac:dyDescent="0.25">
      <c r="A156" s="63">
        <v>153</v>
      </c>
      <c r="B156" s="157">
        <v>127</v>
      </c>
      <c r="C156" s="66">
        <v>44040</v>
      </c>
      <c r="D156" s="128">
        <f t="shared" si="176"/>
        <v>35087</v>
      </c>
      <c r="E156" s="134">
        <v>53374</v>
      </c>
      <c r="F156" s="105">
        <v>223</v>
      </c>
      <c r="G156" s="137">
        <v>0</v>
      </c>
      <c r="H156" s="137">
        <v>234</v>
      </c>
      <c r="I156" s="131">
        <f t="shared" si="177"/>
        <v>234</v>
      </c>
      <c r="J156" s="131">
        <f t="shared" si="178"/>
        <v>53616</v>
      </c>
      <c r="K156" s="145">
        <f t="shared" si="179"/>
        <v>1301</v>
      </c>
      <c r="L156" s="148">
        <f t="shared" si="180"/>
        <v>196.71428571428572</v>
      </c>
      <c r="M156" s="86">
        <f t="shared" si="181"/>
        <v>1.0043835000561987</v>
      </c>
      <c r="N156" s="89">
        <f t="shared" si="182"/>
        <v>4.383500056198697E-3</v>
      </c>
      <c r="O156" s="89">
        <f t="shared" si="183"/>
        <v>3.8412858996427881E-3</v>
      </c>
      <c r="P156" s="86">
        <f t="shared" si="184"/>
        <v>1.051948051948052</v>
      </c>
      <c r="Q156" s="128">
        <f t="shared" si="185"/>
        <v>11913</v>
      </c>
      <c r="R156" s="134">
        <v>11919</v>
      </c>
      <c r="S156" s="105">
        <v>6</v>
      </c>
      <c r="T156" s="137">
        <v>0</v>
      </c>
      <c r="U156" s="137">
        <v>6</v>
      </c>
      <c r="V156" s="131">
        <f t="shared" si="186"/>
        <v>6</v>
      </c>
      <c r="W156" s="131">
        <f t="shared" si="187"/>
        <v>11351</v>
      </c>
      <c r="X156" s="145">
        <f t="shared" si="188"/>
        <v>17</v>
      </c>
      <c r="Y156" s="147">
        <f t="shared" si="189"/>
        <v>4.2857142857142856</v>
      </c>
      <c r="Z156" s="65">
        <f t="shared" si="141"/>
        <v>1.0005288673424415</v>
      </c>
      <c r="AA156" s="89">
        <f t="shared" si="142"/>
        <v>5.2886734244150801E-4</v>
      </c>
      <c r="AB156" s="126">
        <f t="shared" si="143"/>
        <v>1.2</v>
      </c>
      <c r="AC156" s="127">
        <f t="shared" si="144"/>
        <v>6141</v>
      </c>
      <c r="AD156" s="105">
        <v>6145</v>
      </c>
      <c r="AE156" s="122">
        <v>4</v>
      </c>
      <c r="AF156" s="137">
        <v>0</v>
      </c>
      <c r="AG156" s="137">
        <v>2</v>
      </c>
      <c r="AH156" s="150">
        <f t="shared" si="190"/>
        <v>2</v>
      </c>
      <c r="AI156" s="150">
        <f t="shared" si="191"/>
        <v>6147</v>
      </c>
      <c r="AJ156" s="145">
        <f t="shared" si="192"/>
        <v>9</v>
      </c>
      <c r="AK156" s="147">
        <f t="shared" si="193"/>
        <v>1.4285714285714286</v>
      </c>
      <c r="AL156" s="86">
        <f t="shared" si="194"/>
        <v>1.0003254678600488</v>
      </c>
      <c r="AM156" s="89">
        <f t="shared" si="195"/>
        <v>3.2546786004883366E-4</v>
      </c>
      <c r="AN156" s="90">
        <f t="shared" si="196"/>
        <v>1.25</v>
      </c>
      <c r="AO156" s="4">
        <f t="shared" si="173"/>
        <v>60</v>
      </c>
      <c r="AP156" s="4">
        <f t="shared" si="175"/>
        <v>4</v>
      </c>
      <c r="AQ156" s="4">
        <f t="shared" si="174"/>
        <v>4</v>
      </c>
      <c r="AR156" s="200"/>
      <c r="AS156" s="204"/>
      <c r="AT156" s="196"/>
      <c r="AU156" s="210"/>
      <c r="AV156" s="41" t="s">
        <v>202</v>
      </c>
      <c r="AW156" s="22">
        <v>382</v>
      </c>
      <c r="AX156" s="213">
        <f t="shared" si="145"/>
        <v>0</v>
      </c>
      <c r="AY156" s="213">
        <f t="shared" si="146"/>
        <v>0</v>
      </c>
      <c r="AZ156" s="213">
        <v>382</v>
      </c>
      <c r="BA156" s="22">
        <f t="shared" si="170"/>
        <v>305</v>
      </c>
      <c r="BB156" s="22">
        <v>8</v>
      </c>
      <c r="BC156" s="214">
        <f t="shared" si="147"/>
        <v>0</v>
      </c>
      <c r="BD156" s="214">
        <v>8</v>
      </c>
      <c r="BE156" s="22">
        <f t="shared" si="171"/>
        <v>6.1428571428571432</v>
      </c>
      <c r="BF156" s="22"/>
      <c r="BG156" s="215">
        <f t="shared" si="148"/>
        <v>0</v>
      </c>
      <c r="BH156" s="215"/>
      <c r="BI156" s="212">
        <f t="shared" si="172"/>
        <v>0.42857142857142855</v>
      </c>
      <c r="BK156" t="s">
        <v>202</v>
      </c>
    </row>
    <row r="157" spans="1:65" x14ac:dyDescent="0.25">
      <c r="A157" s="63">
        <v>154</v>
      </c>
      <c r="B157" s="157">
        <v>128</v>
      </c>
      <c r="C157" s="66">
        <v>44041</v>
      </c>
      <c r="D157" s="128">
        <f t="shared" si="176"/>
        <v>35305</v>
      </c>
      <c r="E157" s="134">
        <v>53621</v>
      </c>
      <c r="F157" s="105">
        <v>247</v>
      </c>
      <c r="G157" s="137">
        <v>0</v>
      </c>
      <c r="H157" s="137">
        <v>344</v>
      </c>
      <c r="I157" s="131">
        <f t="shared" si="177"/>
        <v>344</v>
      </c>
      <c r="J157" s="131">
        <f t="shared" si="178"/>
        <v>53960</v>
      </c>
      <c r="K157" s="145">
        <f t="shared" si="179"/>
        <v>1380</v>
      </c>
      <c r="L157" s="148">
        <f t="shared" si="180"/>
        <v>225.71428571428572</v>
      </c>
      <c r="M157" s="86">
        <f t="shared" si="181"/>
        <v>1.0064159952253058</v>
      </c>
      <c r="N157" s="89">
        <f t="shared" si="182"/>
        <v>6.4159952253057817E-3</v>
      </c>
      <c r="O157" s="89">
        <f t="shared" si="183"/>
        <v>4.4096288665260719E-3</v>
      </c>
      <c r="P157" s="86">
        <f t="shared" si="184"/>
        <v>1.1474219317356573</v>
      </c>
      <c r="Q157" s="128">
        <f t="shared" si="185"/>
        <v>11919</v>
      </c>
      <c r="R157" s="134">
        <v>11922</v>
      </c>
      <c r="S157" s="105">
        <v>3</v>
      </c>
      <c r="T157" s="137">
        <v>0</v>
      </c>
      <c r="U157" s="137">
        <v>4</v>
      </c>
      <c r="V157" s="131">
        <f t="shared" si="186"/>
        <v>4</v>
      </c>
      <c r="W157" s="131">
        <f t="shared" si="187"/>
        <v>11355</v>
      </c>
      <c r="X157" s="145">
        <f t="shared" si="188"/>
        <v>20</v>
      </c>
      <c r="Y157" s="147">
        <f t="shared" si="189"/>
        <v>4.4285714285714288</v>
      </c>
      <c r="Z157" s="65">
        <f t="shared" si="141"/>
        <v>1.0003523918597481</v>
      </c>
      <c r="AA157" s="89">
        <f t="shared" si="142"/>
        <v>3.5239185974811349E-4</v>
      </c>
      <c r="AB157" s="126">
        <f t="shared" si="143"/>
        <v>1.0333333333333334</v>
      </c>
      <c r="AC157" s="127">
        <f t="shared" si="144"/>
        <v>6145</v>
      </c>
      <c r="AD157" s="105">
        <v>6147</v>
      </c>
      <c r="AE157" s="122">
        <v>2</v>
      </c>
      <c r="AF157" s="137">
        <v>0</v>
      </c>
      <c r="AG157" s="137">
        <v>1</v>
      </c>
      <c r="AH157" s="150">
        <f t="shared" si="190"/>
        <v>1</v>
      </c>
      <c r="AI157" s="150">
        <f t="shared" si="191"/>
        <v>6148</v>
      </c>
      <c r="AJ157" s="145">
        <f t="shared" si="192"/>
        <v>8</v>
      </c>
      <c r="AK157" s="147">
        <f t="shared" si="193"/>
        <v>1.1428571428571428</v>
      </c>
      <c r="AL157" s="86">
        <f t="shared" si="194"/>
        <v>1.0001626809825932</v>
      </c>
      <c r="AM157" s="89">
        <f t="shared" si="195"/>
        <v>1.6268098259319963E-4</v>
      </c>
      <c r="AN157" s="90">
        <f t="shared" si="196"/>
        <v>0.79999999999999993</v>
      </c>
      <c r="AO157" s="4">
        <f t="shared" si="173"/>
        <v>79</v>
      </c>
      <c r="AP157" s="4">
        <f t="shared" si="175"/>
        <v>3</v>
      </c>
      <c r="AQ157" s="4">
        <f t="shared" si="174"/>
        <v>-1</v>
      </c>
      <c r="AR157" s="200"/>
      <c r="AS157" s="204"/>
      <c r="AT157" s="196"/>
      <c r="AU157" s="210"/>
      <c r="AV157" s="41" t="s">
        <v>203</v>
      </c>
      <c r="AW157" s="22">
        <v>429</v>
      </c>
      <c r="AX157" s="213">
        <f t="shared" si="145"/>
        <v>0</v>
      </c>
      <c r="AY157" s="213">
        <f t="shared" si="146"/>
        <v>0</v>
      </c>
      <c r="AZ157" s="213">
        <v>429</v>
      </c>
      <c r="BA157" s="22">
        <f t="shared" si="170"/>
        <v>325.57142857142856</v>
      </c>
      <c r="BB157" s="22">
        <v>4</v>
      </c>
      <c r="BC157" s="214">
        <f t="shared" si="147"/>
        <v>0</v>
      </c>
      <c r="BD157" s="214">
        <v>4</v>
      </c>
      <c r="BE157" s="22">
        <f t="shared" si="171"/>
        <v>5.8571428571428568</v>
      </c>
      <c r="BF157" s="22">
        <v>3</v>
      </c>
      <c r="BG157" s="215">
        <f t="shared" si="148"/>
        <v>0</v>
      </c>
      <c r="BH157" s="215">
        <v>3</v>
      </c>
      <c r="BI157" s="212">
        <f t="shared" si="172"/>
        <v>0.7142857142857143</v>
      </c>
      <c r="BK157" t="s">
        <v>203</v>
      </c>
      <c r="BL157" t="s">
        <v>203</v>
      </c>
      <c r="BM157">
        <v>3</v>
      </c>
    </row>
    <row r="158" spans="1:65" x14ac:dyDescent="0.25">
      <c r="A158" s="63">
        <v>155</v>
      </c>
      <c r="B158" s="157">
        <v>129</v>
      </c>
      <c r="C158" s="66">
        <v>44042</v>
      </c>
      <c r="D158" s="128">
        <f t="shared" si="176"/>
        <v>35547</v>
      </c>
      <c r="E158" s="134">
        <v>53963</v>
      </c>
      <c r="F158" s="105">
        <v>342</v>
      </c>
      <c r="G158" s="137">
        <v>0</v>
      </c>
      <c r="H158" s="137">
        <v>343</v>
      </c>
      <c r="I158" s="131">
        <f t="shared" si="177"/>
        <v>343</v>
      </c>
      <c r="J158" s="131">
        <f t="shared" si="178"/>
        <v>54303</v>
      </c>
      <c r="K158" s="145">
        <f t="shared" si="179"/>
        <v>1559</v>
      </c>
      <c r="L158" s="148">
        <f t="shared" si="180"/>
        <v>243.57142857142858</v>
      </c>
      <c r="M158" s="86">
        <f t="shared" si="181"/>
        <v>1.0063565604151223</v>
      </c>
      <c r="N158" s="89">
        <f t="shared" si="182"/>
        <v>6.3565604151223365E-3</v>
      </c>
      <c r="O158" s="89">
        <f t="shared" si="183"/>
        <v>4.9496864502514889E-3</v>
      </c>
      <c r="P158" s="86">
        <f t="shared" si="184"/>
        <v>1.0791139240506329</v>
      </c>
      <c r="Q158" s="128">
        <f t="shared" si="185"/>
        <v>11922</v>
      </c>
      <c r="R158" s="134">
        <v>11927</v>
      </c>
      <c r="S158" s="105">
        <v>5</v>
      </c>
      <c r="T158" s="137">
        <v>0</v>
      </c>
      <c r="U158" s="137">
        <v>12</v>
      </c>
      <c r="V158" s="131">
        <f t="shared" si="186"/>
        <v>12</v>
      </c>
      <c r="W158" s="131">
        <f t="shared" si="187"/>
        <v>11367</v>
      </c>
      <c r="X158" s="145">
        <f t="shared" si="188"/>
        <v>22</v>
      </c>
      <c r="Y158" s="147">
        <f t="shared" si="189"/>
        <v>5.1428571428571432</v>
      </c>
      <c r="Z158" s="65">
        <f t="shared" si="141"/>
        <v>1.0010568031704095</v>
      </c>
      <c r="AA158" s="89">
        <f t="shared" si="142"/>
        <v>1.0568031704094594E-3</v>
      </c>
      <c r="AB158" s="126">
        <f t="shared" si="143"/>
        <v>1.1612903225806452</v>
      </c>
      <c r="AC158" s="127">
        <f t="shared" si="144"/>
        <v>6147</v>
      </c>
      <c r="AD158" s="105">
        <v>6147</v>
      </c>
      <c r="AE158" s="122">
        <v>0</v>
      </c>
      <c r="AF158" s="137">
        <v>0</v>
      </c>
      <c r="AG158" s="137">
        <v>1</v>
      </c>
      <c r="AH158" s="150">
        <f t="shared" si="190"/>
        <v>1</v>
      </c>
      <c r="AI158" s="150">
        <f t="shared" si="191"/>
        <v>6149</v>
      </c>
      <c r="AJ158" s="145">
        <f t="shared" si="192"/>
        <v>8</v>
      </c>
      <c r="AK158" s="147">
        <f t="shared" si="193"/>
        <v>1.1428571428571428</v>
      </c>
      <c r="AL158" s="86">
        <f t="shared" si="194"/>
        <v>1.0001626545217956</v>
      </c>
      <c r="AM158" s="89">
        <f t="shared" si="195"/>
        <v>1.6265452179564655E-4</v>
      </c>
      <c r="AN158" s="90">
        <f t="shared" si="196"/>
        <v>1</v>
      </c>
      <c r="AO158" s="4">
        <f t="shared" si="173"/>
        <v>179</v>
      </c>
      <c r="AP158" s="4">
        <f t="shared" si="175"/>
        <v>2</v>
      </c>
      <c r="AQ158" s="4">
        <f t="shared" si="174"/>
        <v>0</v>
      </c>
      <c r="AR158" s="200"/>
      <c r="AS158" s="204"/>
      <c r="AT158" s="196"/>
      <c r="AU158" s="210"/>
      <c r="AV158" s="41" t="s">
        <v>204</v>
      </c>
      <c r="AW158" s="22">
        <v>403</v>
      </c>
      <c r="AX158" s="213">
        <f t="shared" si="145"/>
        <v>0</v>
      </c>
      <c r="AY158" s="213">
        <f t="shared" si="146"/>
        <v>0</v>
      </c>
      <c r="AZ158" s="213">
        <v>403</v>
      </c>
      <c r="BA158" s="22">
        <f t="shared" si="170"/>
        <v>353.28571428571428</v>
      </c>
      <c r="BB158" s="22">
        <v>9</v>
      </c>
      <c r="BC158" s="214">
        <f t="shared" si="147"/>
        <v>0</v>
      </c>
      <c r="BD158" s="214">
        <v>9</v>
      </c>
      <c r="BE158" s="22">
        <f t="shared" si="171"/>
        <v>6.2857142857142856</v>
      </c>
      <c r="BF158" s="22">
        <v>3</v>
      </c>
      <c r="BG158" s="215">
        <f t="shared" si="148"/>
        <v>0</v>
      </c>
      <c r="BH158" s="215">
        <v>3</v>
      </c>
      <c r="BI158" s="212">
        <f t="shared" si="172"/>
        <v>1.1428571428571428</v>
      </c>
      <c r="BK158" t="s">
        <v>204</v>
      </c>
      <c r="BL158" t="s">
        <v>204</v>
      </c>
      <c r="BM158">
        <v>3</v>
      </c>
    </row>
    <row r="159" spans="1:65" x14ac:dyDescent="0.25">
      <c r="A159" s="63">
        <v>156</v>
      </c>
      <c r="B159" s="157">
        <v>130</v>
      </c>
      <c r="C159" s="66">
        <v>44043</v>
      </c>
      <c r="D159" s="128">
        <f t="shared" si="176"/>
        <v>35882</v>
      </c>
      <c r="E159" s="134">
        <v>54301</v>
      </c>
      <c r="F159" s="105">
        <v>338</v>
      </c>
      <c r="G159" s="137">
        <v>0</v>
      </c>
      <c r="H159" s="137">
        <v>552</v>
      </c>
      <c r="I159" s="131">
        <f t="shared" si="177"/>
        <v>552</v>
      </c>
      <c r="J159" s="131">
        <f t="shared" si="178"/>
        <v>54855</v>
      </c>
      <c r="K159" s="145">
        <f t="shared" si="179"/>
        <v>1706</v>
      </c>
      <c r="L159" s="148">
        <f t="shared" si="180"/>
        <v>295.57142857142856</v>
      </c>
      <c r="M159" s="86">
        <f t="shared" si="181"/>
        <v>1.0101651842439645</v>
      </c>
      <c r="N159" s="89">
        <f t="shared" si="182"/>
        <v>1.0165184243964509E-2</v>
      </c>
      <c r="O159" s="89">
        <f t="shared" si="183"/>
        <v>6.2239320798820772E-3</v>
      </c>
      <c r="P159" s="86">
        <f t="shared" si="184"/>
        <v>1.2134897360703811</v>
      </c>
      <c r="Q159" s="128">
        <f t="shared" si="185"/>
        <v>11927</v>
      </c>
      <c r="R159" s="134">
        <v>11934</v>
      </c>
      <c r="S159" s="105">
        <v>7</v>
      </c>
      <c r="T159" s="137">
        <v>0</v>
      </c>
      <c r="U159" s="137">
        <v>9</v>
      </c>
      <c r="V159" s="131">
        <f t="shared" si="186"/>
        <v>9</v>
      </c>
      <c r="W159" s="131">
        <f t="shared" si="187"/>
        <v>11376</v>
      </c>
      <c r="X159" s="145">
        <f t="shared" si="188"/>
        <v>30</v>
      </c>
      <c r="Y159" s="147">
        <f t="shared" si="189"/>
        <v>6</v>
      </c>
      <c r="Z159" s="65">
        <f t="shared" si="141"/>
        <v>1.0007917656373713</v>
      </c>
      <c r="AA159" s="89">
        <f t="shared" si="142"/>
        <v>7.9176563737126671E-4</v>
      </c>
      <c r="AB159" s="126">
        <f t="shared" si="143"/>
        <v>1.1666666666666665</v>
      </c>
      <c r="AC159" s="127">
        <f t="shared" si="144"/>
        <v>6147</v>
      </c>
      <c r="AD159" s="105">
        <v>6147</v>
      </c>
      <c r="AE159" s="122">
        <v>0</v>
      </c>
      <c r="AF159" s="137">
        <v>0</v>
      </c>
      <c r="AG159" s="137">
        <v>1</v>
      </c>
      <c r="AH159" s="150">
        <f t="shared" si="190"/>
        <v>1</v>
      </c>
      <c r="AI159" s="150">
        <f t="shared" si="191"/>
        <v>6150</v>
      </c>
      <c r="AJ159" s="145">
        <f t="shared" si="192"/>
        <v>8</v>
      </c>
      <c r="AK159" s="147">
        <f t="shared" si="193"/>
        <v>1.2857142857142858</v>
      </c>
      <c r="AL159" s="86">
        <f t="shared" si="194"/>
        <v>1.0001626280696048</v>
      </c>
      <c r="AM159" s="89">
        <f t="shared" si="195"/>
        <v>1.6262806960476439E-4</v>
      </c>
      <c r="AN159" s="90">
        <f t="shared" si="196"/>
        <v>1.1250000000000002</v>
      </c>
      <c r="AO159" s="4">
        <f t="shared" si="173"/>
        <v>147</v>
      </c>
      <c r="AP159" s="4">
        <f t="shared" si="175"/>
        <v>8</v>
      </c>
      <c r="AQ159" s="4">
        <f t="shared" si="174"/>
        <v>0</v>
      </c>
      <c r="AR159" s="200"/>
      <c r="AS159" s="204"/>
      <c r="AT159" s="196"/>
      <c r="AU159" s="210"/>
      <c r="AV159" s="41" t="s">
        <v>205</v>
      </c>
      <c r="AW159" s="22">
        <v>473</v>
      </c>
      <c r="AX159" s="213">
        <f t="shared" si="145"/>
        <v>0</v>
      </c>
      <c r="AY159" s="213">
        <f t="shared" si="146"/>
        <v>0</v>
      </c>
      <c r="AZ159" s="213">
        <v>473</v>
      </c>
      <c r="BA159" s="22">
        <f t="shared" si="170"/>
        <v>386.28571428571428</v>
      </c>
      <c r="BB159" s="22">
        <v>5</v>
      </c>
      <c r="BC159" s="214">
        <f t="shared" si="147"/>
        <v>0</v>
      </c>
      <c r="BD159" s="214">
        <v>5</v>
      </c>
      <c r="BE159" s="22">
        <f t="shared" si="171"/>
        <v>6.2857142857142856</v>
      </c>
      <c r="BF159" s="22">
        <v>1</v>
      </c>
      <c r="BG159" s="215">
        <f t="shared" si="148"/>
        <v>0</v>
      </c>
      <c r="BH159" s="215">
        <v>1</v>
      </c>
      <c r="BI159" s="212">
        <f t="shared" si="172"/>
        <v>1.2857142857142858</v>
      </c>
      <c r="BK159" t="s">
        <v>205</v>
      </c>
      <c r="BL159" t="s">
        <v>205</v>
      </c>
      <c r="BM159">
        <v>1</v>
      </c>
    </row>
    <row r="160" spans="1:65" x14ac:dyDescent="0.25">
      <c r="A160" s="63">
        <v>157</v>
      </c>
      <c r="B160" s="157">
        <v>131</v>
      </c>
      <c r="C160" s="66">
        <v>44044</v>
      </c>
      <c r="D160" s="128">
        <f t="shared" si="176"/>
        <v>36216</v>
      </c>
      <c r="E160" s="134">
        <v>54732</v>
      </c>
      <c r="F160" s="105">
        <v>431</v>
      </c>
      <c r="G160" s="137">
        <v>0</v>
      </c>
      <c r="H160" s="137">
        <v>365</v>
      </c>
      <c r="I160" s="131">
        <f t="shared" si="177"/>
        <v>365</v>
      </c>
      <c r="J160" s="131">
        <f t="shared" si="178"/>
        <v>55220</v>
      </c>
      <c r="K160" s="145">
        <f t="shared" si="179"/>
        <v>2000</v>
      </c>
      <c r="L160" s="148">
        <f t="shared" si="180"/>
        <v>320.14285714285717</v>
      </c>
      <c r="M160" s="86">
        <f t="shared" si="181"/>
        <v>1.0066539057515267</v>
      </c>
      <c r="N160" s="89">
        <f t="shared" si="182"/>
        <v>6.6539057515266897E-3</v>
      </c>
      <c r="O160" s="89">
        <f t="shared" si="183"/>
        <v>6.7950291384236026E-3</v>
      </c>
      <c r="P160" s="86">
        <f t="shared" si="184"/>
        <v>1.0831319478008701</v>
      </c>
      <c r="Q160" s="128">
        <f t="shared" si="185"/>
        <v>11934</v>
      </c>
      <c r="R160" s="134">
        <v>11937</v>
      </c>
      <c r="S160" s="105">
        <v>3</v>
      </c>
      <c r="T160" s="137">
        <v>0</v>
      </c>
      <c r="U160" s="137">
        <v>4</v>
      </c>
      <c r="V160" s="131">
        <f t="shared" si="186"/>
        <v>4</v>
      </c>
      <c r="W160" s="131">
        <f t="shared" si="187"/>
        <v>11380</v>
      </c>
      <c r="X160" s="145">
        <f t="shared" si="188"/>
        <v>31</v>
      </c>
      <c r="Y160" s="147">
        <f t="shared" si="189"/>
        <v>5.8571428571428568</v>
      </c>
      <c r="Z160" s="65">
        <f t="shared" si="141"/>
        <v>1.0003516174402249</v>
      </c>
      <c r="AA160" s="89">
        <f t="shared" si="142"/>
        <v>3.5161744022493835E-4</v>
      </c>
      <c r="AB160" s="126">
        <f t="shared" si="143"/>
        <v>0.97619047619047616</v>
      </c>
      <c r="AC160" s="127">
        <f t="shared" si="144"/>
        <v>6147</v>
      </c>
      <c r="AD160" s="105">
        <v>6148</v>
      </c>
      <c r="AE160" s="122">
        <v>1</v>
      </c>
      <c r="AF160" s="137">
        <v>0</v>
      </c>
      <c r="AG160" s="137">
        <v>0</v>
      </c>
      <c r="AH160" s="150">
        <f t="shared" si="190"/>
        <v>0</v>
      </c>
      <c r="AI160" s="150">
        <f t="shared" si="191"/>
        <v>6150</v>
      </c>
      <c r="AJ160" s="145">
        <f t="shared" si="192"/>
        <v>8</v>
      </c>
      <c r="AK160" s="147">
        <f t="shared" si="193"/>
        <v>1.2857142857142858</v>
      </c>
      <c r="AL160" s="86">
        <f t="shared" si="194"/>
        <v>1</v>
      </c>
      <c r="AM160" s="89">
        <f t="shared" si="195"/>
        <v>0</v>
      </c>
      <c r="AN160" s="90">
        <f t="shared" si="196"/>
        <v>1</v>
      </c>
      <c r="AO160" s="4">
        <f t="shared" si="173"/>
        <v>294</v>
      </c>
      <c r="AP160" s="4">
        <f t="shared" si="175"/>
        <v>1</v>
      </c>
      <c r="AQ160" s="4">
        <f t="shared" si="174"/>
        <v>0</v>
      </c>
      <c r="AR160" s="200"/>
      <c r="AS160" s="204"/>
      <c r="AT160" s="196"/>
      <c r="AU160" s="210"/>
      <c r="AV160" s="41" t="s">
        <v>206</v>
      </c>
      <c r="AW160" s="22">
        <v>499</v>
      </c>
      <c r="AX160" s="213">
        <f t="shared" si="145"/>
        <v>0</v>
      </c>
      <c r="AY160" s="213">
        <f t="shared" si="146"/>
        <v>0</v>
      </c>
      <c r="AZ160" s="213">
        <v>499</v>
      </c>
      <c r="BA160" s="22">
        <f t="shared" si="170"/>
        <v>413.71428571428572</v>
      </c>
      <c r="BB160" s="22">
        <v>6</v>
      </c>
      <c r="BC160" s="214">
        <f t="shared" si="147"/>
        <v>0</v>
      </c>
      <c r="BD160" s="214">
        <v>6</v>
      </c>
      <c r="BE160" s="22">
        <f t="shared" si="171"/>
        <v>6.2857142857142856</v>
      </c>
      <c r="BF160" s="22">
        <v>2</v>
      </c>
      <c r="BG160" s="215">
        <f t="shared" si="148"/>
        <v>0</v>
      </c>
      <c r="BH160" s="215">
        <v>2</v>
      </c>
      <c r="BI160" s="212">
        <f t="shared" si="172"/>
        <v>1.2857142857142858</v>
      </c>
      <c r="BK160" t="s">
        <v>206</v>
      </c>
      <c r="BL160" t="s">
        <v>206</v>
      </c>
      <c r="BM160">
        <v>2</v>
      </c>
    </row>
    <row r="161" spans="1:65" x14ac:dyDescent="0.25">
      <c r="A161" s="63">
        <v>158</v>
      </c>
      <c r="B161" s="157">
        <v>132</v>
      </c>
      <c r="C161" s="66">
        <v>44045</v>
      </c>
      <c r="D161" s="128">
        <f t="shared" si="176"/>
        <v>36640</v>
      </c>
      <c r="E161" s="134">
        <v>55098</v>
      </c>
      <c r="F161" s="105">
        <v>366</v>
      </c>
      <c r="G161" s="137">
        <v>0</v>
      </c>
      <c r="H161" s="137">
        <v>335</v>
      </c>
      <c r="I161" s="131">
        <f t="shared" si="177"/>
        <v>335</v>
      </c>
      <c r="J161" s="131">
        <f t="shared" si="178"/>
        <v>55555</v>
      </c>
      <c r="K161" s="145">
        <f t="shared" si="179"/>
        <v>2152</v>
      </c>
      <c r="L161" s="148">
        <f t="shared" si="180"/>
        <v>339.28571428571428</v>
      </c>
      <c r="M161" s="86">
        <f t="shared" si="181"/>
        <v>1.0060666425208258</v>
      </c>
      <c r="N161" s="89">
        <f t="shared" si="182"/>
        <v>6.0666425208257824E-3</v>
      </c>
      <c r="O161" s="89">
        <f t="shared" si="183"/>
        <v>7.1316576313490195E-3</v>
      </c>
      <c r="P161" s="86">
        <f t="shared" si="184"/>
        <v>1.0597947344935297</v>
      </c>
      <c r="Q161" s="128">
        <f t="shared" si="185"/>
        <v>11937</v>
      </c>
      <c r="R161" s="134">
        <v>11943</v>
      </c>
      <c r="S161" s="105">
        <v>6</v>
      </c>
      <c r="T161" s="137">
        <v>1</v>
      </c>
      <c r="U161" s="137">
        <v>2</v>
      </c>
      <c r="V161" s="131">
        <f t="shared" si="186"/>
        <v>3</v>
      </c>
      <c r="W161" s="131">
        <f t="shared" si="187"/>
        <v>11383</v>
      </c>
      <c r="X161" s="145">
        <f t="shared" si="188"/>
        <v>35</v>
      </c>
      <c r="Y161" s="147">
        <f t="shared" si="189"/>
        <v>6</v>
      </c>
      <c r="Z161" s="65">
        <f t="shared" si="141"/>
        <v>1.0002636203866433</v>
      </c>
      <c r="AA161" s="89">
        <f t="shared" si="142"/>
        <v>2.636203866432929E-4</v>
      </c>
      <c r="AB161" s="126">
        <f t="shared" si="143"/>
        <v>1.024390243902439</v>
      </c>
      <c r="AC161" s="127">
        <f t="shared" si="144"/>
        <v>6148</v>
      </c>
      <c r="AD161" s="105">
        <v>6149</v>
      </c>
      <c r="AE161" s="122">
        <v>1</v>
      </c>
      <c r="AF161" s="137">
        <v>0</v>
      </c>
      <c r="AG161" s="137">
        <v>0</v>
      </c>
      <c r="AH161" s="150">
        <f t="shared" si="190"/>
        <v>0</v>
      </c>
      <c r="AI161" s="150">
        <f t="shared" si="191"/>
        <v>6150</v>
      </c>
      <c r="AJ161" s="145">
        <f t="shared" si="192"/>
        <v>9</v>
      </c>
      <c r="AK161" s="147">
        <f t="shared" si="193"/>
        <v>1.1428571428571428</v>
      </c>
      <c r="AL161" s="86">
        <f t="shared" si="194"/>
        <v>1</v>
      </c>
      <c r="AM161" s="89">
        <f t="shared" si="195"/>
        <v>0</v>
      </c>
      <c r="AN161" s="90">
        <f t="shared" si="196"/>
        <v>0.88888888888888873</v>
      </c>
      <c r="AO161" s="4">
        <f t="shared" si="173"/>
        <v>152</v>
      </c>
      <c r="AP161" s="4">
        <f t="shared" si="175"/>
        <v>4</v>
      </c>
      <c r="AQ161" s="4">
        <f t="shared" si="174"/>
        <v>1</v>
      </c>
      <c r="AR161" s="200"/>
      <c r="AS161" s="204"/>
      <c r="AT161" s="196"/>
      <c r="AU161" s="210"/>
      <c r="AV161" s="41" t="s">
        <v>207</v>
      </c>
      <c r="AW161" s="22">
        <v>510</v>
      </c>
      <c r="AX161" s="213">
        <f t="shared" si="145"/>
        <v>0</v>
      </c>
      <c r="AY161" s="213">
        <f t="shared" si="146"/>
        <v>0</v>
      </c>
      <c r="AZ161" s="213">
        <v>510</v>
      </c>
      <c r="BA161" s="22">
        <f t="shared" si="170"/>
        <v>446.57142857142856</v>
      </c>
      <c r="BB161" s="22">
        <v>7</v>
      </c>
      <c r="BC161" s="214">
        <f t="shared" si="147"/>
        <v>0</v>
      </c>
      <c r="BD161" s="214">
        <v>7</v>
      </c>
      <c r="BE161" s="22">
        <f t="shared" si="171"/>
        <v>6.5714285714285712</v>
      </c>
      <c r="BF161" s="22">
        <v>4</v>
      </c>
      <c r="BG161" s="215">
        <f t="shared" si="148"/>
        <v>0</v>
      </c>
      <c r="BH161" s="215">
        <v>4</v>
      </c>
      <c r="BI161" s="212">
        <f t="shared" si="172"/>
        <v>1.8571428571428572</v>
      </c>
      <c r="BK161" t="s">
        <v>207</v>
      </c>
      <c r="BL161" t="s">
        <v>207</v>
      </c>
      <c r="BM161">
        <v>4</v>
      </c>
    </row>
    <row r="162" spans="1:65" x14ac:dyDescent="0.25">
      <c r="A162" s="63">
        <v>159</v>
      </c>
      <c r="B162" s="157">
        <v>133</v>
      </c>
      <c r="C162" s="66">
        <v>44046</v>
      </c>
      <c r="D162" s="128">
        <f t="shared" si="176"/>
        <v>37000</v>
      </c>
      <c r="E162" s="134">
        <v>55470</v>
      </c>
      <c r="F162" s="105">
        <v>372</v>
      </c>
      <c r="G162" s="137">
        <v>2</v>
      </c>
      <c r="H162" s="137">
        <v>470</v>
      </c>
      <c r="I162" s="131">
        <f t="shared" si="177"/>
        <v>472</v>
      </c>
      <c r="J162" s="131">
        <f t="shared" si="178"/>
        <v>56027</v>
      </c>
      <c r="K162" s="145">
        <f t="shared" si="179"/>
        <v>2319</v>
      </c>
      <c r="L162" s="148">
        <f t="shared" si="180"/>
        <v>377.85714285714283</v>
      </c>
      <c r="M162" s="86">
        <f t="shared" si="181"/>
        <v>1.0084960849608495</v>
      </c>
      <c r="N162" s="89">
        <f t="shared" si="182"/>
        <v>8.4960849608495259E-3</v>
      </c>
      <c r="O162" s="89">
        <f t="shared" si="183"/>
        <v>7.5476755784577689E-3</v>
      </c>
      <c r="P162" s="86">
        <f t="shared" si="184"/>
        <v>1.1136842105263158</v>
      </c>
      <c r="Q162" s="128">
        <f t="shared" si="185"/>
        <v>11943</v>
      </c>
      <c r="R162" s="134">
        <v>11949</v>
      </c>
      <c r="S162" s="105">
        <v>6</v>
      </c>
      <c r="T162" s="137">
        <v>2</v>
      </c>
      <c r="U162" s="137">
        <v>7</v>
      </c>
      <c r="V162" s="131">
        <f t="shared" si="186"/>
        <v>9</v>
      </c>
      <c r="W162" s="131">
        <f t="shared" si="187"/>
        <v>11392</v>
      </c>
      <c r="X162" s="145">
        <f t="shared" si="188"/>
        <v>36</v>
      </c>
      <c r="Y162" s="147">
        <f t="shared" si="189"/>
        <v>6.7142857142857144</v>
      </c>
      <c r="Z162" s="65">
        <f t="shared" si="141"/>
        <v>1.0007906527277519</v>
      </c>
      <c r="AA162" s="89">
        <f t="shared" si="142"/>
        <v>7.9065272775191708E-4</v>
      </c>
      <c r="AB162" s="126">
        <f t="shared" si="143"/>
        <v>1.1190476190476191</v>
      </c>
      <c r="AC162" s="127">
        <f t="shared" si="144"/>
        <v>6149</v>
      </c>
      <c r="AD162" s="105">
        <v>6149</v>
      </c>
      <c r="AE162" s="122">
        <v>0</v>
      </c>
      <c r="AF162" s="137">
        <v>0</v>
      </c>
      <c r="AG162" s="137">
        <v>0</v>
      </c>
      <c r="AH162" s="150">
        <f t="shared" si="190"/>
        <v>0</v>
      </c>
      <c r="AI162" s="150">
        <f t="shared" si="191"/>
        <v>6150</v>
      </c>
      <c r="AJ162" s="145">
        <f t="shared" si="192"/>
        <v>8</v>
      </c>
      <c r="AK162" s="147">
        <f t="shared" si="193"/>
        <v>0.7142857142857143</v>
      </c>
      <c r="AL162" s="86">
        <f t="shared" si="194"/>
        <v>1</v>
      </c>
      <c r="AM162" s="89">
        <f t="shared" si="195"/>
        <v>0</v>
      </c>
      <c r="AN162" s="90">
        <f t="shared" si="196"/>
        <v>0.625</v>
      </c>
      <c r="AO162" s="4">
        <f t="shared" si="173"/>
        <v>167</v>
      </c>
      <c r="AP162" s="4">
        <f t="shared" si="175"/>
        <v>1</v>
      </c>
      <c r="AQ162" s="4">
        <f t="shared" si="174"/>
        <v>-1</v>
      </c>
      <c r="AR162" s="200"/>
      <c r="AS162" s="204"/>
      <c r="AT162" s="196"/>
      <c r="AU162" s="210"/>
      <c r="AV162" s="41" t="s">
        <v>208</v>
      </c>
      <c r="AW162" s="22">
        <v>641</v>
      </c>
      <c r="AX162" s="213">
        <f t="shared" si="145"/>
        <v>0</v>
      </c>
      <c r="AY162" s="213">
        <f t="shared" si="146"/>
        <v>0</v>
      </c>
      <c r="AZ162" s="213">
        <v>641</v>
      </c>
      <c r="BA162" s="22">
        <f t="shared" si="170"/>
        <v>476.71428571428572</v>
      </c>
      <c r="BB162" s="22">
        <v>10</v>
      </c>
      <c r="BC162" s="214">
        <f t="shared" si="147"/>
        <v>0</v>
      </c>
      <c r="BD162" s="214">
        <v>10</v>
      </c>
      <c r="BE162" s="22">
        <f t="shared" si="171"/>
        <v>7</v>
      </c>
      <c r="BF162" s="22">
        <v>3</v>
      </c>
      <c r="BG162" s="215">
        <f t="shared" si="148"/>
        <v>0</v>
      </c>
      <c r="BH162" s="215">
        <v>3</v>
      </c>
      <c r="BI162" s="212">
        <f t="shared" si="172"/>
        <v>2.2857142857142856</v>
      </c>
      <c r="BK162" t="s">
        <v>208</v>
      </c>
      <c r="BL162" t="s">
        <v>208</v>
      </c>
      <c r="BM162">
        <v>3</v>
      </c>
    </row>
    <row r="163" spans="1:65" x14ac:dyDescent="0.25">
      <c r="A163" s="63">
        <v>160</v>
      </c>
      <c r="B163" s="157">
        <v>134</v>
      </c>
      <c r="C163" s="66">
        <v>44047</v>
      </c>
      <c r="D163" s="128">
        <f t="shared" si="176"/>
        <v>37361</v>
      </c>
      <c r="E163" s="134">
        <v>55955</v>
      </c>
      <c r="F163" s="105">
        <v>485</v>
      </c>
      <c r="G163" s="137">
        <v>0</v>
      </c>
      <c r="H163" s="137">
        <v>488</v>
      </c>
      <c r="I163" s="131">
        <f t="shared" si="177"/>
        <v>488</v>
      </c>
      <c r="J163" s="131">
        <f t="shared" si="178"/>
        <v>56515</v>
      </c>
      <c r="K163" s="145">
        <f t="shared" si="179"/>
        <v>2581</v>
      </c>
      <c r="L163" s="148">
        <f t="shared" si="180"/>
        <v>414.14285714285717</v>
      </c>
      <c r="M163" s="86">
        <f t="shared" si="181"/>
        <v>1.0087100862084353</v>
      </c>
      <c r="N163" s="89">
        <f t="shared" si="182"/>
        <v>8.7100862084352748E-3</v>
      </c>
      <c r="O163" s="89">
        <f t="shared" si="183"/>
        <v>8.0183807371203564E-3</v>
      </c>
      <c r="P163" s="86">
        <f t="shared" si="184"/>
        <v>1.0960302457466919</v>
      </c>
      <c r="Q163" s="128">
        <f t="shared" si="185"/>
        <v>11949</v>
      </c>
      <c r="R163" s="134">
        <v>11959</v>
      </c>
      <c r="S163" s="105">
        <v>10</v>
      </c>
      <c r="T163" s="137">
        <v>0</v>
      </c>
      <c r="U163" s="137">
        <v>2</v>
      </c>
      <c r="V163" s="131">
        <f t="shared" si="186"/>
        <v>2</v>
      </c>
      <c r="W163" s="131">
        <f t="shared" si="187"/>
        <v>11394</v>
      </c>
      <c r="X163" s="145">
        <f t="shared" si="188"/>
        <v>40</v>
      </c>
      <c r="Y163" s="147">
        <f t="shared" si="189"/>
        <v>6.1428571428571432</v>
      </c>
      <c r="Z163" s="65">
        <f t="shared" si="141"/>
        <v>1.0001755617977528</v>
      </c>
      <c r="AA163" s="89">
        <f t="shared" si="142"/>
        <v>1.7556179775279901E-4</v>
      </c>
      <c r="AB163" s="126">
        <f t="shared" si="143"/>
        <v>0.91489361702127658</v>
      </c>
      <c r="AC163" s="127">
        <f t="shared" si="144"/>
        <v>6149</v>
      </c>
      <c r="AD163" s="105">
        <v>6150</v>
      </c>
      <c r="AE163" s="122">
        <v>1</v>
      </c>
      <c r="AF163" s="137">
        <v>0</v>
      </c>
      <c r="AG163" s="137">
        <v>0</v>
      </c>
      <c r="AH163" s="150">
        <f t="shared" si="190"/>
        <v>0</v>
      </c>
      <c r="AI163" s="150">
        <f t="shared" si="191"/>
        <v>6150</v>
      </c>
      <c r="AJ163" s="145">
        <f t="shared" si="192"/>
        <v>5</v>
      </c>
      <c r="AK163" s="147">
        <f t="shared" si="193"/>
        <v>0.42857142857142855</v>
      </c>
      <c r="AL163" s="86">
        <f t="shared" si="194"/>
        <v>1</v>
      </c>
      <c r="AM163" s="89">
        <f t="shared" si="195"/>
        <v>0</v>
      </c>
      <c r="AN163" s="90">
        <f t="shared" si="196"/>
        <v>0.6</v>
      </c>
      <c r="AO163" s="4">
        <f t="shared" si="173"/>
        <v>262</v>
      </c>
      <c r="AP163" s="4">
        <f t="shared" si="175"/>
        <v>4</v>
      </c>
      <c r="AQ163" s="4">
        <f t="shared" si="174"/>
        <v>-3</v>
      </c>
      <c r="AR163" s="200"/>
      <c r="AS163" s="204"/>
      <c r="AT163" s="196"/>
      <c r="AU163" s="210"/>
      <c r="AV163" s="41" t="s">
        <v>209</v>
      </c>
      <c r="AW163" s="22">
        <v>579</v>
      </c>
      <c r="AX163" s="213">
        <f t="shared" si="145"/>
        <v>0</v>
      </c>
      <c r="AY163" s="213">
        <f t="shared" si="146"/>
        <v>0</v>
      </c>
      <c r="AZ163" s="213">
        <v>579</v>
      </c>
      <c r="BA163" s="22">
        <f t="shared" si="170"/>
        <v>504.85714285714283</v>
      </c>
      <c r="BB163" s="22">
        <v>13</v>
      </c>
      <c r="BC163" s="214">
        <f t="shared" si="147"/>
        <v>0</v>
      </c>
      <c r="BD163" s="214">
        <v>13</v>
      </c>
      <c r="BE163" s="22">
        <f t="shared" si="171"/>
        <v>7.7142857142857144</v>
      </c>
      <c r="BF163" s="22">
        <v>3</v>
      </c>
      <c r="BG163" s="215">
        <f t="shared" si="148"/>
        <v>0</v>
      </c>
      <c r="BH163" s="215">
        <v>3</v>
      </c>
      <c r="BI163" s="212">
        <f t="shared" si="172"/>
        <v>2.7142857142857144</v>
      </c>
      <c r="BK163" t="s">
        <v>209</v>
      </c>
      <c r="BL163" t="s">
        <v>209</v>
      </c>
      <c r="BM163">
        <v>3</v>
      </c>
    </row>
    <row r="164" spans="1:65" x14ac:dyDescent="0.25">
      <c r="A164" s="63">
        <v>161</v>
      </c>
      <c r="B164" s="157">
        <v>135</v>
      </c>
      <c r="C164" s="66">
        <v>44048</v>
      </c>
      <c r="D164" s="128">
        <f t="shared" si="176"/>
        <v>37838</v>
      </c>
      <c r="E164" s="134">
        <v>56381</v>
      </c>
      <c r="F164" s="105">
        <v>426</v>
      </c>
      <c r="G164" s="137">
        <v>1</v>
      </c>
      <c r="H164" s="137">
        <v>670</v>
      </c>
      <c r="I164" s="131">
        <f t="shared" si="177"/>
        <v>671</v>
      </c>
      <c r="J164" s="131">
        <f t="shared" si="178"/>
        <v>57186</v>
      </c>
      <c r="K164" s="145">
        <f t="shared" si="179"/>
        <v>2760</v>
      </c>
      <c r="L164" s="148">
        <f t="shared" si="180"/>
        <v>460.85714285714283</v>
      </c>
      <c r="M164" s="86">
        <f t="shared" si="181"/>
        <v>1.0118729540829867</v>
      </c>
      <c r="N164" s="89">
        <f t="shared" si="182"/>
        <v>1.187295408298672E-2</v>
      </c>
      <c r="O164" s="89">
        <f t="shared" si="183"/>
        <v>8.3599347049247985E-3</v>
      </c>
      <c r="P164" s="86">
        <f t="shared" si="184"/>
        <v>1.1127975163849602</v>
      </c>
      <c r="Q164" s="128">
        <f t="shared" si="185"/>
        <v>11959</v>
      </c>
      <c r="R164" s="134">
        <v>11964</v>
      </c>
      <c r="S164" s="105">
        <v>5</v>
      </c>
      <c r="T164" s="137">
        <v>3</v>
      </c>
      <c r="U164" s="137">
        <v>3</v>
      </c>
      <c r="V164" s="131">
        <f t="shared" si="186"/>
        <v>6</v>
      </c>
      <c r="W164" s="131">
        <f t="shared" si="187"/>
        <v>11400</v>
      </c>
      <c r="X164" s="145">
        <f t="shared" si="188"/>
        <v>42</v>
      </c>
      <c r="Y164" s="147">
        <f t="shared" si="189"/>
        <v>6.4285714285714288</v>
      </c>
      <c r="Z164" s="65">
        <f t="shared" si="141"/>
        <v>1.0005265929436546</v>
      </c>
      <c r="AA164" s="89">
        <f t="shared" si="142"/>
        <v>5.2659294365464682E-4</v>
      </c>
      <c r="AB164" s="126">
        <f t="shared" si="143"/>
        <v>1.0465116279069768</v>
      </c>
      <c r="AC164" s="127">
        <f t="shared" si="144"/>
        <v>6150</v>
      </c>
      <c r="AD164" s="105">
        <v>6153</v>
      </c>
      <c r="AE164" s="122">
        <v>3</v>
      </c>
      <c r="AF164" s="137">
        <v>0</v>
      </c>
      <c r="AG164" s="137">
        <v>2</v>
      </c>
      <c r="AH164" s="150">
        <f t="shared" si="190"/>
        <v>2</v>
      </c>
      <c r="AI164" s="150">
        <f t="shared" si="191"/>
        <v>6152</v>
      </c>
      <c r="AJ164" s="145">
        <f t="shared" si="192"/>
        <v>6</v>
      </c>
      <c r="AK164" s="147">
        <f t="shared" si="193"/>
        <v>0.5714285714285714</v>
      </c>
      <c r="AL164" s="86">
        <f t="shared" si="194"/>
        <v>1.0003252032520324</v>
      </c>
      <c r="AM164" s="89">
        <f t="shared" si="195"/>
        <v>3.252032520324466E-4</v>
      </c>
      <c r="AN164" s="90">
        <f t="shared" si="196"/>
        <v>1.3333333333333333</v>
      </c>
      <c r="AO164" s="4">
        <f t="shared" si="173"/>
        <v>179</v>
      </c>
      <c r="AP164" s="4">
        <f t="shared" si="175"/>
        <v>2</v>
      </c>
      <c r="AQ164" s="4">
        <f t="shared" si="174"/>
        <v>1</v>
      </c>
      <c r="AR164" s="200"/>
      <c r="AS164" s="204"/>
      <c r="AT164" s="196"/>
      <c r="AU164" s="210"/>
      <c r="AV164" s="41" t="s">
        <v>210</v>
      </c>
      <c r="AW164" s="22">
        <v>633</v>
      </c>
      <c r="AX164" s="213">
        <f t="shared" si="145"/>
        <v>0</v>
      </c>
      <c r="AY164" s="213">
        <f t="shared" si="146"/>
        <v>0</v>
      </c>
      <c r="AZ164" s="213">
        <v>633</v>
      </c>
      <c r="BA164" s="22">
        <f t="shared" si="170"/>
        <v>534</v>
      </c>
      <c r="BB164" s="22">
        <v>10</v>
      </c>
      <c r="BC164" s="214">
        <f t="shared" si="147"/>
        <v>0</v>
      </c>
      <c r="BD164" s="214">
        <v>10</v>
      </c>
      <c r="BE164" s="22">
        <f t="shared" si="171"/>
        <v>8.5714285714285712</v>
      </c>
      <c r="BF164" s="22">
        <v>2</v>
      </c>
      <c r="BG164" s="215">
        <f t="shared" si="148"/>
        <v>0</v>
      </c>
      <c r="BH164" s="215">
        <v>2</v>
      </c>
      <c r="BI164" s="212">
        <f t="shared" si="172"/>
        <v>2.5714285714285716</v>
      </c>
      <c r="BK164" t="s">
        <v>210</v>
      </c>
      <c r="BL164" t="s">
        <v>210</v>
      </c>
      <c r="BM164">
        <v>2</v>
      </c>
    </row>
    <row r="165" spans="1:65" x14ac:dyDescent="0.25">
      <c r="A165" s="63">
        <v>162</v>
      </c>
      <c r="B165" s="157">
        <v>136</v>
      </c>
      <c r="C165" s="66">
        <v>44049</v>
      </c>
      <c r="D165" s="128">
        <f t="shared" si="176"/>
        <v>38263</v>
      </c>
      <c r="E165" s="134">
        <v>56982</v>
      </c>
      <c r="F165" s="105">
        <v>601</v>
      </c>
      <c r="G165" s="137">
        <v>2</v>
      </c>
      <c r="H165" s="137">
        <v>536</v>
      </c>
      <c r="I165" s="131">
        <f t="shared" si="177"/>
        <v>538</v>
      </c>
      <c r="J165" s="131">
        <f t="shared" si="178"/>
        <v>57724</v>
      </c>
      <c r="K165" s="145">
        <f t="shared" si="179"/>
        <v>3019</v>
      </c>
      <c r="L165" s="148">
        <f t="shared" si="180"/>
        <v>488.71428571428572</v>
      </c>
      <c r="M165" s="86">
        <f t="shared" si="181"/>
        <v>1.0094078970377365</v>
      </c>
      <c r="N165" s="89">
        <f t="shared" si="182"/>
        <v>9.407897037736479E-3</v>
      </c>
      <c r="O165" s="89">
        <f t="shared" si="183"/>
        <v>8.9107329621667571E-3</v>
      </c>
      <c r="P165" s="86">
        <f t="shared" si="184"/>
        <v>1.060446373217607</v>
      </c>
      <c r="Q165" s="128">
        <f t="shared" si="185"/>
        <v>11964</v>
      </c>
      <c r="R165" s="134">
        <v>11965</v>
      </c>
      <c r="S165" s="105">
        <v>1</v>
      </c>
      <c r="T165" s="137">
        <v>1</v>
      </c>
      <c r="U165" s="137">
        <v>4</v>
      </c>
      <c r="V165" s="131">
        <f t="shared" si="186"/>
        <v>5</v>
      </c>
      <c r="W165" s="131">
        <f t="shared" si="187"/>
        <v>11405</v>
      </c>
      <c r="X165" s="145">
        <f t="shared" si="188"/>
        <v>38</v>
      </c>
      <c r="Y165" s="147">
        <f t="shared" si="189"/>
        <v>5.4285714285714288</v>
      </c>
      <c r="Z165" s="65">
        <f t="shared" si="141"/>
        <v>1.0004385964912281</v>
      </c>
      <c r="AA165" s="89">
        <f t="shared" si="142"/>
        <v>4.3859649122812705E-4</v>
      </c>
      <c r="AB165" s="126">
        <f t="shared" si="143"/>
        <v>0.84444444444444444</v>
      </c>
      <c r="AC165" s="127">
        <f t="shared" si="144"/>
        <v>6153</v>
      </c>
      <c r="AD165" s="105">
        <v>6153</v>
      </c>
      <c r="AE165" s="122">
        <v>0</v>
      </c>
      <c r="AF165" s="137">
        <v>0</v>
      </c>
      <c r="AG165" s="137">
        <v>0</v>
      </c>
      <c r="AH165" s="150">
        <f t="shared" si="190"/>
        <v>0</v>
      </c>
      <c r="AI165" s="150">
        <f t="shared" si="191"/>
        <v>6152</v>
      </c>
      <c r="AJ165" s="145">
        <f t="shared" si="192"/>
        <v>6</v>
      </c>
      <c r="AK165" s="147">
        <f t="shared" si="193"/>
        <v>0.42857142857142855</v>
      </c>
      <c r="AL165" s="86">
        <f t="shared" si="194"/>
        <v>1</v>
      </c>
      <c r="AM165" s="89">
        <f t="shared" si="195"/>
        <v>0</v>
      </c>
      <c r="AN165" s="90">
        <f t="shared" si="196"/>
        <v>0.75</v>
      </c>
      <c r="AO165" s="4">
        <f t="shared" si="173"/>
        <v>259</v>
      </c>
      <c r="AP165" s="4">
        <f t="shared" si="175"/>
        <v>-4</v>
      </c>
      <c r="AQ165" s="4">
        <f t="shared" si="174"/>
        <v>0</v>
      </c>
      <c r="AR165" s="200"/>
      <c r="AS165" s="204"/>
      <c r="AT165" s="196"/>
      <c r="AU165" s="210"/>
      <c r="AV165" s="41" t="s">
        <v>211</v>
      </c>
      <c r="AW165" s="22">
        <v>582</v>
      </c>
      <c r="AX165" s="213">
        <f t="shared" si="145"/>
        <v>0</v>
      </c>
      <c r="AY165" s="213">
        <f t="shared" si="146"/>
        <v>0</v>
      </c>
      <c r="AZ165" s="213">
        <v>582</v>
      </c>
      <c r="BA165" s="22">
        <f t="shared" si="170"/>
        <v>559.57142857142856</v>
      </c>
      <c r="BB165" s="22">
        <v>8</v>
      </c>
      <c r="BC165" s="214">
        <f t="shared" si="147"/>
        <v>0</v>
      </c>
      <c r="BD165" s="214">
        <v>8</v>
      </c>
      <c r="BE165" s="22">
        <f t="shared" si="171"/>
        <v>8.4285714285714288</v>
      </c>
      <c r="BF165" s="22">
        <v>1</v>
      </c>
      <c r="BG165" s="215">
        <f t="shared" si="148"/>
        <v>0</v>
      </c>
      <c r="BH165" s="215">
        <v>1</v>
      </c>
      <c r="BI165" s="212">
        <f t="shared" si="172"/>
        <v>2.2857142857142856</v>
      </c>
      <c r="BK165" t="s">
        <v>211</v>
      </c>
      <c r="BL165" t="s">
        <v>211</v>
      </c>
      <c r="BM165">
        <v>1</v>
      </c>
    </row>
    <row r="166" spans="1:65" x14ac:dyDescent="0.25">
      <c r="A166" s="63">
        <v>163</v>
      </c>
      <c r="B166" s="157">
        <v>137</v>
      </c>
      <c r="C166" s="66">
        <v>44050</v>
      </c>
      <c r="D166" s="128">
        <f t="shared" si="176"/>
        <v>38859</v>
      </c>
      <c r="E166" s="134">
        <v>57501</v>
      </c>
      <c r="F166" s="105">
        <v>519</v>
      </c>
      <c r="G166" s="137">
        <v>0</v>
      </c>
      <c r="H166" s="137">
        <v>559</v>
      </c>
      <c r="I166" s="131">
        <f t="shared" si="177"/>
        <v>559</v>
      </c>
      <c r="J166" s="131">
        <f t="shared" si="178"/>
        <v>58283</v>
      </c>
      <c r="K166" s="145">
        <f t="shared" si="179"/>
        <v>3200</v>
      </c>
      <c r="L166" s="148">
        <f t="shared" si="180"/>
        <v>489.71428571428572</v>
      </c>
      <c r="M166" s="86">
        <f t="shared" si="181"/>
        <v>1.0096840135818723</v>
      </c>
      <c r="N166" s="89">
        <f t="shared" si="182"/>
        <v>9.6840135818723194E-3</v>
      </c>
      <c r="O166" s="89">
        <f t="shared" si="183"/>
        <v>9.6342071743760645E-3</v>
      </c>
      <c r="P166" s="86">
        <f t="shared" si="184"/>
        <v>1.0020461853259282</v>
      </c>
      <c r="Q166" s="128">
        <f t="shared" si="185"/>
        <v>11965</v>
      </c>
      <c r="R166" s="134">
        <v>11969</v>
      </c>
      <c r="S166" s="105">
        <v>4</v>
      </c>
      <c r="T166" s="137">
        <v>2</v>
      </c>
      <c r="U166" s="137">
        <v>7</v>
      </c>
      <c r="V166" s="131">
        <f t="shared" si="186"/>
        <v>9</v>
      </c>
      <c r="W166" s="131">
        <f t="shared" si="187"/>
        <v>11414</v>
      </c>
      <c r="X166" s="145">
        <f t="shared" si="188"/>
        <v>35</v>
      </c>
      <c r="Y166" s="147">
        <f t="shared" si="189"/>
        <v>5.4285714285714288</v>
      </c>
      <c r="Z166" s="65">
        <f t="shared" si="141"/>
        <v>1.0007891275756247</v>
      </c>
      <c r="AA166" s="89">
        <f t="shared" si="142"/>
        <v>7.8912757562465963E-4</v>
      </c>
      <c r="AB166" s="126">
        <f t="shared" si="143"/>
        <v>1</v>
      </c>
      <c r="AC166" s="127">
        <f t="shared" si="144"/>
        <v>6153</v>
      </c>
      <c r="AD166" s="105">
        <v>6154</v>
      </c>
      <c r="AE166" s="122">
        <v>1</v>
      </c>
      <c r="AF166" s="137">
        <v>0</v>
      </c>
      <c r="AG166" s="137">
        <v>0</v>
      </c>
      <c r="AH166" s="150">
        <f t="shared" si="190"/>
        <v>0</v>
      </c>
      <c r="AI166" s="150">
        <f t="shared" si="191"/>
        <v>6152</v>
      </c>
      <c r="AJ166" s="145">
        <f t="shared" si="192"/>
        <v>7</v>
      </c>
      <c r="AK166" s="147">
        <f t="shared" si="193"/>
        <v>0.2857142857142857</v>
      </c>
      <c r="AL166" s="86">
        <f t="shared" si="194"/>
        <v>1</v>
      </c>
      <c r="AM166" s="89">
        <f t="shared" si="195"/>
        <v>0</v>
      </c>
      <c r="AN166" s="90">
        <f t="shared" si="196"/>
        <v>0.66666666666666663</v>
      </c>
      <c r="AO166" s="4">
        <f t="shared" si="173"/>
        <v>181</v>
      </c>
      <c r="AP166" s="4">
        <f t="shared" si="175"/>
        <v>-3</v>
      </c>
      <c r="AQ166" s="4">
        <f t="shared" si="174"/>
        <v>1</v>
      </c>
      <c r="AR166" s="200"/>
      <c r="AS166" s="204"/>
      <c r="AT166" s="196"/>
      <c r="AU166" s="210"/>
      <c r="AV166" s="41" t="s">
        <v>212</v>
      </c>
      <c r="AW166" s="22">
        <v>604</v>
      </c>
      <c r="AX166" s="213">
        <f t="shared" si="145"/>
        <v>0</v>
      </c>
      <c r="AY166" s="213">
        <f t="shared" si="146"/>
        <v>0</v>
      </c>
      <c r="AZ166" s="213">
        <v>604</v>
      </c>
      <c r="BA166" s="22">
        <f t="shared" si="170"/>
        <v>578.28571428571433</v>
      </c>
      <c r="BB166" s="22">
        <v>9</v>
      </c>
      <c r="BC166" s="214">
        <f t="shared" si="147"/>
        <v>0</v>
      </c>
      <c r="BD166" s="214">
        <v>9</v>
      </c>
      <c r="BE166" s="22">
        <f t="shared" si="171"/>
        <v>9</v>
      </c>
      <c r="BF166" s="22"/>
      <c r="BG166" s="215">
        <f t="shared" si="148"/>
        <v>0</v>
      </c>
      <c r="BH166" s="215"/>
      <c r="BI166" s="212">
        <f t="shared" si="172"/>
        <v>2.1428571428571428</v>
      </c>
      <c r="BK166" t="s">
        <v>212</v>
      </c>
    </row>
    <row r="167" spans="1:65" x14ac:dyDescent="0.25">
      <c r="A167" s="63">
        <v>164</v>
      </c>
      <c r="B167" s="157">
        <v>138</v>
      </c>
      <c r="C167" s="66">
        <v>44051</v>
      </c>
      <c r="D167" s="128">
        <f t="shared" si="176"/>
        <v>39373</v>
      </c>
      <c r="E167" s="134">
        <v>57987</v>
      </c>
      <c r="F167" s="105">
        <v>486</v>
      </c>
      <c r="G167" s="137">
        <v>2</v>
      </c>
      <c r="H167" s="137">
        <v>621</v>
      </c>
      <c r="I167" s="131">
        <f t="shared" si="177"/>
        <v>623</v>
      </c>
      <c r="J167" s="131">
        <f t="shared" si="178"/>
        <v>58906</v>
      </c>
      <c r="K167" s="145">
        <f t="shared" si="179"/>
        <v>3255</v>
      </c>
      <c r="L167" s="148">
        <f t="shared" si="180"/>
        <v>526.57142857142856</v>
      </c>
      <c r="M167" s="86">
        <f t="shared" si="181"/>
        <v>1.0106892232726523</v>
      </c>
      <c r="N167" s="89">
        <f t="shared" si="182"/>
        <v>1.0689223272652315E-2</v>
      </c>
      <c r="O167" s="89">
        <f t="shared" si="183"/>
        <v>1.0072834836736622E-2</v>
      </c>
      <c r="P167" s="86">
        <f t="shared" si="184"/>
        <v>1.0752625437572929</v>
      </c>
      <c r="Q167" s="128">
        <f t="shared" si="185"/>
        <v>11969</v>
      </c>
      <c r="R167" s="134">
        <v>11971</v>
      </c>
      <c r="S167" s="105">
        <v>2</v>
      </c>
      <c r="T167" s="137">
        <v>1</v>
      </c>
      <c r="U167" s="137">
        <v>10</v>
      </c>
      <c r="V167" s="131">
        <f t="shared" si="186"/>
        <v>11</v>
      </c>
      <c r="W167" s="131">
        <f t="shared" si="187"/>
        <v>11425</v>
      </c>
      <c r="X167" s="145">
        <f t="shared" si="188"/>
        <v>34</v>
      </c>
      <c r="Y167" s="147">
        <f t="shared" si="189"/>
        <v>6.4285714285714288</v>
      </c>
      <c r="Z167" s="65">
        <f t="shared" si="141"/>
        <v>1.0009637287541615</v>
      </c>
      <c r="AA167" s="89">
        <f t="shared" si="142"/>
        <v>9.6372875416150805E-4</v>
      </c>
      <c r="AB167" s="126">
        <f t="shared" si="143"/>
        <v>1.1842105263157894</v>
      </c>
      <c r="AC167" s="127">
        <f t="shared" si="144"/>
        <v>6154</v>
      </c>
      <c r="AD167" s="105">
        <v>6157</v>
      </c>
      <c r="AE167" s="122">
        <v>3</v>
      </c>
      <c r="AF167" s="137">
        <v>0</v>
      </c>
      <c r="AG167" s="137">
        <v>1</v>
      </c>
      <c r="AH167" s="150">
        <f t="shared" si="190"/>
        <v>1</v>
      </c>
      <c r="AI167" s="150">
        <f t="shared" si="191"/>
        <v>6153</v>
      </c>
      <c r="AJ167" s="145">
        <f t="shared" si="192"/>
        <v>9</v>
      </c>
      <c r="AK167" s="147">
        <f t="shared" si="193"/>
        <v>0.42857142857142855</v>
      </c>
      <c r="AL167" s="86">
        <f t="shared" si="194"/>
        <v>1.0001625487646293</v>
      </c>
      <c r="AM167" s="89">
        <f t="shared" si="195"/>
        <v>1.6254876462928891E-4</v>
      </c>
      <c r="AN167" s="90">
        <f t="shared" si="196"/>
        <v>1.5</v>
      </c>
      <c r="AO167" s="4">
        <f t="shared" si="173"/>
        <v>55</v>
      </c>
      <c r="AP167" s="4">
        <f t="shared" si="175"/>
        <v>-1</v>
      </c>
      <c r="AQ167" s="4">
        <f t="shared" si="174"/>
        <v>2</v>
      </c>
      <c r="AR167" s="200"/>
      <c r="AS167" s="204"/>
      <c r="AT167" s="196"/>
      <c r="AU167" s="210"/>
      <c r="AV167" s="41" t="s">
        <v>213</v>
      </c>
      <c r="AW167" s="22">
        <v>534</v>
      </c>
      <c r="AX167" s="213">
        <f t="shared" si="145"/>
        <v>0</v>
      </c>
      <c r="AY167" s="213">
        <f t="shared" si="146"/>
        <v>0</v>
      </c>
      <c r="AZ167" s="213">
        <v>534</v>
      </c>
      <c r="BA167" s="22">
        <f t="shared" si="170"/>
        <v>583.28571428571433</v>
      </c>
      <c r="BB167" s="22">
        <v>10</v>
      </c>
      <c r="BC167" s="214">
        <f t="shared" si="147"/>
        <v>0</v>
      </c>
      <c r="BD167" s="214">
        <v>10</v>
      </c>
      <c r="BE167" s="22">
        <f t="shared" si="171"/>
        <v>9.5714285714285712</v>
      </c>
      <c r="BF167" s="22">
        <v>3</v>
      </c>
      <c r="BG167" s="215">
        <f t="shared" si="148"/>
        <v>0</v>
      </c>
      <c r="BH167" s="215">
        <v>3</v>
      </c>
      <c r="BI167" s="212">
        <f t="shared" si="172"/>
        <v>2.2857142857142856</v>
      </c>
      <c r="BK167" t="s">
        <v>213</v>
      </c>
      <c r="BL167" t="s">
        <v>213</v>
      </c>
      <c r="BM167">
        <v>3</v>
      </c>
    </row>
    <row r="168" spans="1:65" x14ac:dyDescent="0.25">
      <c r="A168" s="63">
        <v>165</v>
      </c>
      <c r="B168" s="157">
        <v>139</v>
      </c>
      <c r="C168" s="66">
        <v>44052</v>
      </c>
      <c r="D168" s="128">
        <f t="shared" si="176"/>
        <v>39852</v>
      </c>
      <c r="E168" s="134">
        <v>58564</v>
      </c>
      <c r="F168" s="105">
        <v>577</v>
      </c>
      <c r="G168" s="137">
        <v>0</v>
      </c>
      <c r="H168" s="137">
        <v>568</v>
      </c>
      <c r="I168" s="131">
        <f t="shared" si="177"/>
        <v>568</v>
      </c>
      <c r="J168" s="131">
        <f t="shared" si="178"/>
        <v>59474</v>
      </c>
      <c r="K168" s="145">
        <f t="shared" si="179"/>
        <v>3466</v>
      </c>
      <c r="L168" s="148">
        <f t="shared" si="180"/>
        <v>559.85714285714289</v>
      </c>
      <c r="M168" s="86">
        <f t="shared" si="181"/>
        <v>1.0096424812412996</v>
      </c>
      <c r="N168" s="89">
        <f t="shared" si="182"/>
        <v>9.6424812412996275E-3</v>
      </c>
      <c r="O168" s="89">
        <f t="shared" si="183"/>
        <v>1.0259313843309492E-2</v>
      </c>
      <c r="P168" s="86">
        <f t="shared" si="184"/>
        <v>1.0632121540965818</v>
      </c>
      <c r="Q168" s="128">
        <f t="shared" si="185"/>
        <v>11971</v>
      </c>
      <c r="R168" s="134">
        <v>11978</v>
      </c>
      <c r="S168" s="105">
        <v>7</v>
      </c>
      <c r="T168" s="137">
        <v>1</v>
      </c>
      <c r="U168" s="137">
        <v>12</v>
      </c>
      <c r="V168" s="131">
        <f t="shared" si="186"/>
        <v>13</v>
      </c>
      <c r="W168" s="131">
        <f t="shared" si="187"/>
        <v>11438</v>
      </c>
      <c r="X168" s="145">
        <f t="shared" si="188"/>
        <v>35</v>
      </c>
      <c r="Y168" s="147">
        <f t="shared" si="189"/>
        <v>7.8571428571428568</v>
      </c>
      <c r="Z168" s="65">
        <f t="shared" si="141"/>
        <v>1.0011378555798687</v>
      </c>
      <c r="AA168" s="89">
        <f t="shared" si="142"/>
        <v>1.137855579868674E-3</v>
      </c>
      <c r="AB168" s="126">
        <f t="shared" si="143"/>
        <v>1.2222222222222221</v>
      </c>
      <c r="AC168" s="127">
        <f t="shared" si="144"/>
        <v>6157</v>
      </c>
      <c r="AD168" s="105">
        <v>6157</v>
      </c>
      <c r="AE168" s="122">
        <v>0</v>
      </c>
      <c r="AF168" s="137">
        <v>0</v>
      </c>
      <c r="AG168" s="137">
        <v>1</v>
      </c>
      <c r="AH168" s="150">
        <f t="shared" si="190"/>
        <v>1</v>
      </c>
      <c r="AI168" s="150">
        <f t="shared" si="191"/>
        <v>6154</v>
      </c>
      <c r="AJ168" s="145">
        <f t="shared" si="192"/>
        <v>8</v>
      </c>
      <c r="AK168" s="147">
        <f t="shared" si="193"/>
        <v>0.5714285714285714</v>
      </c>
      <c r="AL168" s="86">
        <f t="shared" si="194"/>
        <v>1.0001625223468227</v>
      </c>
      <c r="AM168" s="89">
        <f t="shared" si="195"/>
        <v>1.6252234682267996E-4</v>
      </c>
      <c r="AN168" s="90">
        <f t="shared" si="196"/>
        <v>1.3333333333333333</v>
      </c>
      <c r="AO168" s="4">
        <f t="shared" si="173"/>
        <v>211</v>
      </c>
      <c r="AP168" s="4">
        <f t="shared" si="175"/>
        <v>1</v>
      </c>
      <c r="AQ168" s="4">
        <f t="shared" si="174"/>
        <v>-1</v>
      </c>
      <c r="AR168" s="200"/>
      <c r="AS168" s="204"/>
      <c r="AT168" s="196"/>
      <c r="AU168" s="210"/>
      <c r="AV168" s="41" t="s">
        <v>214</v>
      </c>
      <c r="AW168" s="22">
        <v>515</v>
      </c>
      <c r="AX168" s="213">
        <f t="shared" si="145"/>
        <v>0</v>
      </c>
      <c r="AY168" s="213">
        <f t="shared" si="146"/>
        <v>0</v>
      </c>
      <c r="AZ168" s="213">
        <v>515</v>
      </c>
      <c r="BA168" s="22">
        <f t="shared" si="170"/>
        <v>584</v>
      </c>
      <c r="BB168" s="22">
        <v>7</v>
      </c>
      <c r="BC168" s="214">
        <f t="shared" si="147"/>
        <v>0</v>
      </c>
      <c r="BD168" s="214">
        <v>7</v>
      </c>
      <c r="BE168" s="22">
        <f t="shared" si="171"/>
        <v>9.5714285714285712</v>
      </c>
      <c r="BF168" s="22">
        <v>4</v>
      </c>
      <c r="BG168" s="215">
        <f t="shared" si="148"/>
        <v>0</v>
      </c>
      <c r="BH168" s="215">
        <v>4</v>
      </c>
      <c r="BI168" s="212">
        <f t="shared" si="172"/>
        <v>2.2857142857142856</v>
      </c>
      <c r="BK168" t="s">
        <v>214</v>
      </c>
      <c r="BL168" t="s">
        <v>214</v>
      </c>
      <c r="BM168">
        <v>4</v>
      </c>
    </row>
    <row r="169" spans="1:65" x14ac:dyDescent="0.25">
      <c r="A169" s="63">
        <v>166</v>
      </c>
      <c r="B169" s="157">
        <v>140</v>
      </c>
      <c r="C169" s="66">
        <v>44053</v>
      </c>
      <c r="D169" s="128">
        <f t="shared" si="176"/>
        <v>40423</v>
      </c>
      <c r="E169" s="134">
        <v>59194</v>
      </c>
      <c r="F169" s="105">
        <v>630</v>
      </c>
      <c r="G169" s="137">
        <v>1</v>
      </c>
      <c r="H169" s="137">
        <v>524</v>
      </c>
      <c r="I169" s="131">
        <f t="shared" si="177"/>
        <v>525</v>
      </c>
      <c r="J169" s="131">
        <f t="shared" si="178"/>
        <v>59999</v>
      </c>
      <c r="K169" s="145">
        <f t="shared" si="179"/>
        <v>3724</v>
      </c>
      <c r="L169" s="148">
        <f t="shared" si="180"/>
        <v>567.42857142857144</v>
      </c>
      <c r="M169" s="86">
        <f t="shared" si="181"/>
        <v>1.0088273867572384</v>
      </c>
      <c r="N169" s="89">
        <f t="shared" si="182"/>
        <v>8.8273867572383757E-3</v>
      </c>
      <c r="O169" s="89">
        <f t="shared" si="183"/>
        <v>9.650200378159824E-3</v>
      </c>
      <c r="P169" s="86">
        <f t="shared" si="184"/>
        <v>1.0135238581270731</v>
      </c>
      <c r="Q169" s="128">
        <f t="shared" si="185"/>
        <v>11978</v>
      </c>
      <c r="R169" s="134">
        <v>11984</v>
      </c>
      <c r="S169" s="105">
        <v>6</v>
      </c>
      <c r="T169" s="137">
        <v>3</v>
      </c>
      <c r="U169" s="137">
        <v>11</v>
      </c>
      <c r="V169" s="131">
        <f t="shared" si="186"/>
        <v>14</v>
      </c>
      <c r="W169" s="131">
        <f t="shared" si="187"/>
        <v>11452</v>
      </c>
      <c r="X169" s="145">
        <f t="shared" si="188"/>
        <v>35</v>
      </c>
      <c r="Y169" s="147">
        <f t="shared" si="189"/>
        <v>8.5714285714285712</v>
      </c>
      <c r="Z169" s="65">
        <f t="shared" si="141"/>
        <v>1.0012239902080784</v>
      </c>
      <c r="AA169" s="89">
        <f t="shared" si="142"/>
        <v>1.223990208078396E-3</v>
      </c>
      <c r="AB169" s="126">
        <f t="shared" si="143"/>
        <v>1.0909090909090908</v>
      </c>
      <c r="AC169" s="127">
        <f t="shared" si="144"/>
        <v>6157</v>
      </c>
      <c r="AD169" s="105">
        <v>6157</v>
      </c>
      <c r="AE169" s="122">
        <v>0</v>
      </c>
      <c r="AF169" s="137">
        <v>0</v>
      </c>
      <c r="AG169" s="137">
        <v>5</v>
      </c>
      <c r="AH169" s="150">
        <f t="shared" si="190"/>
        <v>5</v>
      </c>
      <c r="AI169" s="150">
        <f t="shared" si="191"/>
        <v>6159</v>
      </c>
      <c r="AJ169" s="145">
        <f t="shared" si="192"/>
        <v>8</v>
      </c>
      <c r="AK169" s="147">
        <f t="shared" si="193"/>
        <v>1.2857142857142858</v>
      </c>
      <c r="AL169" s="86">
        <f t="shared" si="194"/>
        <v>1.0008124796880078</v>
      </c>
      <c r="AM169" s="89">
        <f t="shared" si="195"/>
        <v>8.1247968800779446E-4</v>
      </c>
      <c r="AN169" s="90">
        <f t="shared" si="196"/>
        <v>2.2500000000000004</v>
      </c>
      <c r="AO169" s="4">
        <f t="shared" si="173"/>
        <v>258</v>
      </c>
      <c r="AP169" s="4">
        <f t="shared" si="175"/>
        <v>0</v>
      </c>
      <c r="AQ169" s="4">
        <f t="shared" si="174"/>
        <v>0</v>
      </c>
      <c r="AR169" s="200"/>
      <c r="AS169" s="204"/>
      <c r="AT169" s="196"/>
      <c r="AU169" s="210"/>
      <c r="AV169" s="41" t="s">
        <v>215</v>
      </c>
      <c r="AW169" s="22">
        <v>596</v>
      </c>
      <c r="AX169" s="213">
        <f t="shared" si="145"/>
        <v>0</v>
      </c>
      <c r="AY169" s="213">
        <f t="shared" si="146"/>
        <v>0</v>
      </c>
      <c r="AZ169" s="213">
        <v>596</v>
      </c>
      <c r="BA169" s="22">
        <f t="shared" si="170"/>
        <v>577.57142857142856</v>
      </c>
      <c r="BB169" s="22">
        <v>9</v>
      </c>
      <c r="BC169" s="214">
        <f t="shared" si="147"/>
        <v>0</v>
      </c>
      <c r="BD169" s="214">
        <v>9</v>
      </c>
      <c r="BE169" s="22">
        <f t="shared" si="171"/>
        <v>9.4285714285714288</v>
      </c>
      <c r="BF169" s="22">
        <v>6</v>
      </c>
      <c r="BG169" s="215">
        <f t="shared" si="148"/>
        <v>0</v>
      </c>
      <c r="BH169" s="215">
        <v>6</v>
      </c>
      <c r="BI169" s="212">
        <f t="shared" si="172"/>
        <v>2.7142857142857144</v>
      </c>
      <c r="BK169" t="s">
        <v>215</v>
      </c>
      <c r="BL169" t="s">
        <v>215</v>
      </c>
      <c r="BM169">
        <v>6</v>
      </c>
    </row>
    <row r="170" spans="1:65" x14ac:dyDescent="0.25">
      <c r="A170" s="63">
        <v>167</v>
      </c>
      <c r="B170" s="157">
        <v>141</v>
      </c>
      <c r="C170" s="66">
        <v>44054</v>
      </c>
      <c r="D170" s="128">
        <f t="shared" si="176"/>
        <v>41041</v>
      </c>
      <c r="E170" s="134">
        <v>59973</v>
      </c>
      <c r="F170" s="105">
        <v>779</v>
      </c>
      <c r="G170" s="137">
        <v>2</v>
      </c>
      <c r="H170" s="137">
        <v>678</v>
      </c>
      <c r="I170" s="131">
        <f t="shared" si="177"/>
        <v>680</v>
      </c>
      <c r="J170" s="131">
        <f t="shared" si="178"/>
        <v>60679</v>
      </c>
      <c r="K170" s="145">
        <f t="shared" si="179"/>
        <v>4018</v>
      </c>
      <c r="L170" s="148">
        <f t="shared" si="180"/>
        <v>594.85714285714289</v>
      </c>
      <c r="M170" s="86">
        <f t="shared" si="181"/>
        <v>1.0113335222253703</v>
      </c>
      <c r="N170" s="89">
        <f t="shared" si="182"/>
        <v>1.1333522225370318E-2</v>
      </c>
      <c r="O170" s="89">
        <f t="shared" si="183"/>
        <v>1.0035325415686591E-2</v>
      </c>
      <c r="P170" s="86">
        <f t="shared" si="184"/>
        <v>1.0483383685800605</v>
      </c>
      <c r="Q170" s="128">
        <f t="shared" si="185"/>
        <v>11984</v>
      </c>
      <c r="R170" s="134">
        <v>11994</v>
      </c>
      <c r="S170" s="105">
        <v>10</v>
      </c>
      <c r="T170" s="137">
        <v>3</v>
      </c>
      <c r="U170" s="137">
        <v>3</v>
      </c>
      <c r="V170" s="131">
        <f t="shared" si="186"/>
        <v>6</v>
      </c>
      <c r="W170" s="131">
        <f t="shared" si="187"/>
        <v>11458</v>
      </c>
      <c r="X170" s="145">
        <f t="shared" si="188"/>
        <v>35</v>
      </c>
      <c r="Y170" s="147">
        <f t="shared" si="189"/>
        <v>9.1428571428571423</v>
      </c>
      <c r="Z170" s="65">
        <f t="shared" si="141"/>
        <v>1.0005239259517988</v>
      </c>
      <c r="AA170" s="89">
        <f t="shared" si="142"/>
        <v>5.239259517988426E-4</v>
      </c>
      <c r="AB170" s="126">
        <f t="shared" si="143"/>
        <v>1.0666666666666667</v>
      </c>
      <c r="AC170" s="127">
        <f t="shared" si="144"/>
        <v>6157</v>
      </c>
      <c r="AD170" s="105">
        <v>6159</v>
      </c>
      <c r="AE170" s="122">
        <v>2</v>
      </c>
      <c r="AF170" s="137">
        <v>0</v>
      </c>
      <c r="AG170" s="137">
        <v>3</v>
      </c>
      <c r="AH170" s="150">
        <f t="shared" si="190"/>
        <v>3</v>
      </c>
      <c r="AI170" s="150">
        <f t="shared" si="191"/>
        <v>6162</v>
      </c>
      <c r="AJ170" s="145">
        <f t="shared" si="192"/>
        <v>9</v>
      </c>
      <c r="AK170" s="147">
        <f t="shared" si="193"/>
        <v>1.7142857142857142</v>
      </c>
      <c r="AL170" s="86">
        <f t="shared" si="194"/>
        <v>1.0004870920603994</v>
      </c>
      <c r="AM170" s="89">
        <f t="shared" si="195"/>
        <v>4.8709206039942998E-4</v>
      </c>
      <c r="AN170" s="90">
        <f t="shared" si="196"/>
        <v>1.3333333333333333</v>
      </c>
      <c r="AO170" s="4">
        <f t="shared" si="173"/>
        <v>294</v>
      </c>
      <c r="AP170" s="4">
        <f t="shared" si="175"/>
        <v>0</v>
      </c>
      <c r="AQ170" s="4">
        <f t="shared" si="174"/>
        <v>1</v>
      </c>
      <c r="AR170" s="200"/>
      <c r="AS170" s="204"/>
      <c r="AT170" s="196"/>
      <c r="AU170" s="210"/>
      <c r="AV170" s="41" t="s">
        <v>216</v>
      </c>
      <c r="AW170" s="22">
        <v>573</v>
      </c>
      <c r="AX170" s="213">
        <f t="shared" si="145"/>
        <v>0</v>
      </c>
      <c r="AY170" s="213">
        <f t="shared" si="146"/>
        <v>0</v>
      </c>
      <c r="AZ170" s="213">
        <v>573</v>
      </c>
      <c r="BA170" s="22">
        <f t="shared" si="170"/>
        <v>576.71428571428567</v>
      </c>
      <c r="BB170" s="22">
        <v>11</v>
      </c>
      <c r="BC170" s="214">
        <f t="shared" si="147"/>
        <v>0</v>
      </c>
      <c r="BD170" s="214">
        <v>11</v>
      </c>
      <c r="BE170" s="22">
        <f t="shared" si="171"/>
        <v>9.1428571428571423</v>
      </c>
      <c r="BF170" s="22">
        <v>5</v>
      </c>
      <c r="BG170" s="215">
        <f t="shared" si="148"/>
        <v>0</v>
      </c>
      <c r="BH170" s="215">
        <v>5</v>
      </c>
      <c r="BI170" s="212">
        <f t="shared" si="172"/>
        <v>3</v>
      </c>
      <c r="BK170" t="s">
        <v>216</v>
      </c>
      <c r="BL170" t="s">
        <v>216</v>
      </c>
      <c r="BM170">
        <v>5</v>
      </c>
    </row>
    <row r="171" spans="1:65" x14ac:dyDescent="0.25">
      <c r="A171" s="63">
        <v>168</v>
      </c>
      <c r="B171" s="157">
        <v>142</v>
      </c>
      <c r="C171" s="66">
        <v>44055</v>
      </c>
      <c r="D171" s="128">
        <f t="shared" si="176"/>
        <v>41809</v>
      </c>
      <c r="E171" s="134">
        <v>60627</v>
      </c>
      <c r="F171" s="105">
        <v>654</v>
      </c>
      <c r="G171" s="137">
        <v>1</v>
      </c>
      <c r="H171" s="137">
        <v>600</v>
      </c>
      <c r="I171" s="131">
        <f t="shared" si="177"/>
        <v>601</v>
      </c>
      <c r="J171" s="131">
        <f t="shared" si="178"/>
        <v>61280</v>
      </c>
      <c r="K171" s="145">
        <f t="shared" si="179"/>
        <v>4246</v>
      </c>
      <c r="L171" s="148">
        <f t="shared" si="180"/>
        <v>584.85714285714289</v>
      </c>
      <c r="M171" s="86">
        <f t="shared" si="181"/>
        <v>1.0099045798381647</v>
      </c>
      <c r="N171" s="89">
        <f t="shared" si="182"/>
        <v>9.9045798381647288E-3</v>
      </c>
      <c r="O171" s="89">
        <f t="shared" si="183"/>
        <v>1.0079438666945073E-2</v>
      </c>
      <c r="P171" s="86">
        <f t="shared" si="184"/>
        <v>0.98318924111431316</v>
      </c>
      <c r="Q171" s="128">
        <f t="shared" si="185"/>
        <v>11994</v>
      </c>
      <c r="R171" s="134">
        <v>12003</v>
      </c>
      <c r="S171" s="105">
        <v>9</v>
      </c>
      <c r="T171" s="137">
        <v>5</v>
      </c>
      <c r="U171" s="137">
        <v>5</v>
      </c>
      <c r="V171" s="131">
        <f t="shared" si="186"/>
        <v>10</v>
      </c>
      <c r="W171" s="131">
        <f t="shared" si="187"/>
        <v>11468</v>
      </c>
      <c r="X171" s="145">
        <f t="shared" si="188"/>
        <v>39</v>
      </c>
      <c r="Y171" s="147">
        <f t="shared" si="189"/>
        <v>9.7142857142857135</v>
      </c>
      <c r="Z171" s="65">
        <f t="shared" si="141"/>
        <v>1.0008727526618957</v>
      </c>
      <c r="AA171" s="89">
        <f t="shared" si="142"/>
        <v>8.7275266189568157E-4</v>
      </c>
      <c r="AB171" s="126">
        <f t="shared" si="143"/>
        <v>1.0625</v>
      </c>
      <c r="AC171" s="127">
        <f t="shared" si="144"/>
        <v>6159</v>
      </c>
      <c r="AD171" s="105">
        <v>6161</v>
      </c>
      <c r="AE171" s="122">
        <v>2</v>
      </c>
      <c r="AF171" s="137">
        <v>1</v>
      </c>
      <c r="AG171" s="137">
        <v>2</v>
      </c>
      <c r="AH171" s="150">
        <f t="shared" si="190"/>
        <v>3</v>
      </c>
      <c r="AI171" s="150">
        <f t="shared" si="191"/>
        <v>6165</v>
      </c>
      <c r="AJ171" s="145">
        <f t="shared" si="192"/>
        <v>8</v>
      </c>
      <c r="AK171" s="147">
        <f t="shared" si="193"/>
        <v>1.8571428571428572</v>
      </c>
      <c r="AL171" s="86">
        <f t="shared" si="194"/>
        <v>1.0004868549172348</v>
      </c>
      <c r="AM171" s="89">
        <f t="shared" si="195"/>
        <v>4.8685491723476915E-4</v>
      </c>
      <c r="AN171" s="90">
        <f t="shared" si="196"/>
        <v>1.0833333333333335</v>
      </c>
      <c r="AO171" s="4">
        <f t="shared" ref="AO171:AO200" si="197">F171-F164</f>
        <v>228</v>
      </c>
      <c r="AP171" s="4">
        <f t="shared" si="175"/>
        <v>4</v>
      </c>
      <c r="AQ171" s="4">
        <f t="shared" ref="AQ171:AQ200" si="198">AE171-AE164</f>
        <v>-1</v>
      </c>
      <c r="AR171" s="200"/>
      <c r="AS171" s="204"/>
      <c r="AT171" s="196"/>
      <c r="AU171" s="210"/>
      <c r="AV171" s="216" t="s">
        <v>375</v>
      </c>
      <c r="AW171" s="22">
        <v>594</v>
      </c>
      <c r="AX171" s="213">
        <f t="shared" si="145"/>
        <v>0</v>
      </c>
      <c r="AY171" s="213">
        <f t="shared" si="146"/>
        <v>0</v>
      </c>
      <c r="AZ171" s="213">
        <v>594</v>
      </c>
      <c r="BA171" s="22">
        <f t="shared" si="170"/>
        <v>571.14285714285711</v>
      </c>
      <c r="BB171" s="22">
        <v>5</v>
      </c>
      <c r="BC171" s="214">
        <f t="shared" si="147"/>
        <v>0</v>
      </c>
      <c r="BD171" s="214">
        <v>5</v>
      </c>
      <c r="BE171" s="22">
        <f t="shared" si="171"/>
        <v>8.4285714285714288</v>
      </c>
      <c r="BF171" s="22">
        <v>6</v>
      </c>
      <c r="BG171" s="215">
        <f t="shared" si="148"/>
        <v>0</v>
      </c>
      <c r="BH171" s="215">
        <v>6</v>
      </c>
      <c r="BI171" s="212">
        <f t="shared" si="172"/>
        <v>3.5714285714285716</v>
      </c>
      <c r="BK171" t="s">
        <v>375</v>
      </c>
      <c r="BL171" t="s">
        <v>375</v>
      </c>
      <c r="BM171">
        <v>6</v>
      </c>
    </row>
    <row r="172" spans="1:65" x14ac:dyDescent="0.25">
      <c r="A172" s="63">
        <v>169</v>
      </c>
      <c r="B172" s="157">
        <v>143</v>
      </c>
      <c r="C172" s="66">
        <v>44056</v>
      </c>
      <c r="D172" s="128">
        <f t="shared" si="176"/>
        <v>42453</v>
      </c>
      <c r="E172" s="134">
        <v>61204</v>
      </c>
      <c r="F172" s="105">
        <v>577</v>
      </c>
      <c r="G172" s="137">
        <v>7</v>
      </c>
      <c r="H172" s="137">
        <v>679</v>
      </c>
      <c r="I172" s="131">
        <f t="shared" si="177"/>
        <v>686</v>
      </c>
      <c r="J172" s="131">
        <f t="shared" si="178"/>
        <v>61966</v>
      </c>
      <c r="K172" s="145">
        <f t="shared" si="179"/>
        <v>4222</v>
      </c>
      <c r="L172" s="148">
        <f t="shared" si="180"/>
        <v>606</v>
      </c>
      <c r="M172" s="86">
        <f t="shared" si="181"/>
        <v>1.0111945169712793</v>
      </c>
      <c r="N172" s="89">
        <f t="shared" si="182"/>
        <v>1.1194516971279267E-2</v>
      </c>
      <c r="O172" s="89">
        <f t="shared" si="183"/>
        <v>1.0180497406670463E-2</v>
      </c>
      <c r="P172" s="86">
        <f t="shared" si="184"/>
        <v>1.0361504640937957</v>
      </c>
      <c r="Q172" s="128">
        <f t="shared" si="185"/>
        <v>12003</v>
      </c>
      <c r="R172" s="134">
        <v>12009</v>
      </c>
      <c r="S172" s="105">
        <v>6</v>
      </c>
      <c r="T172" s="137">
        <v>5</v>
      </c>
      <c r="U172" s="137">
        <v>3</v>
      </c>
      <c r="V172" s="131">
        <f t="shared" si="186"/>
        <v>8</v>
      </c>
      <c r="W172" s="131">
        <f t="shared" si="187"/>
        <v>11476</v>
      </c>
      <c r="X172" s="145">
        <f t="shared" si="188"/>
        <v>44</v>
      </c>
      <c r="Y172" s="147">
        <f t="shared" si="189"/>
        <v>10.142857142857142</v>
      </c>
      <c r="Z172" s="65">
        <f t="shared" si="141"/>
        <v>1.0006975933031044</v>
      </c>
      <c r="AA172" s="89">
        <f t="shared" si="142"/>
        <v>6.9759330310437129E-4</v>
      </c>
      <c r="AB172" s="126">
        <f t="shared" si="143"/>
        <v>1.0441176470588236</v>
      </c>
      <c r="AC172" s="127">
        <f t="shared" si="144"/>
        <v>6161</v>
      </c>
      <c r="AD172" s="105">
        <v>6165</v>
      </c>
      <c r="AE172" s="122">
        <v>4</v>
      </c>
      <c r="AF172" s="137">
        <v>2</v>
      </c>
      <c r="AG172" s="137">
        <v>1</v>
      </c>
      <c r="AH172" s="150">
        <f t="shared" si="190"/>
        <v>3</v>
      </c>
      <c r="AI172" s="150">
        <f t="shared" si="191"/>
        <v>6168</v>
      </c>
      <c r="AJ172" s="145">
        <f t="shared" si="192"/>
        <v>12</v>
      </c>
      <c r="AK172" s="147">
        <f t="shared" si="193"/>
        <v>2.2857142857142856</v>
      </c>
      <c r="AL172" s="86">
        <f t="shared" si="194"/>
        <v>1.0004866180048662</v>
      </c>
      <c r="AM172" s="89">
        <f t="shared" si="195"/>
        <v>4.8661800486615725E-4</v>
      </c>
      <c r="AN172" s="90">
        <f t="shared" si="196"/>
        <v>1.2307692307692306</v>
      </c>
      <c r="AO172" s="4">
        <f t="shared" si="197"/>
        <v>-24</v>
      </c>
      <c r="AP172" s="4">
        <f t="shared" si="175"/>
        <v>5</v>
      </c>
      <c r="AQ172" s="4">
        <f t="shared" si="198"/>
        <v>4</v>
      </c>
      <c r="AR172" s="200"/>
      <c r="AS172" s="204"/>
      <c r="AT172" s="196"/>
      <c r="AU172" s="210"/>
      <c r="AV172" s="41" t="s">
        <v>217</v>
      </c>
      <c r="AW172" s="22">
        <v>536</v>
      </c>
      <c r="AX172" s="213">
        <f t="shared" si="145"/>
        <v>0</v>
      </c>
      <c r="AY172" s="213">
        <f t="shared" si="146"/>
        <v>0</v>
      </c>
      <c r="AZ172" s="213">
        <v>536</v>
      </c>
      <c r="BA172" s="22">
        <f t="shared" si="170"/>
        <v>564.57142857142856</v>
      </c>
      <c r="BB172" s="22">
        <v>9</v>
      </c>
      <c r="BC172" s="214">
        <f t="shared" si="147"/>
        <v>0</v>
      </c>
      <c r="BD172" s="214">
        <v>9</v>
      </c>
      <c r="BE172" s="22">
        <f t="shared" si="171"/>
        <v>8.5714285714285712</v>
      </c>
      <c r="BF172" s="22">
        <v>2</v>
      </c>
      <c r="BG172" s="215">
        <f t="shared" si="148"/>
        <v>0</v>
      </c>
      <c r="BH172" s="215">
        <v>2</v>
      </c>
      <c r="BI172" s="212">
        <f t="shared" si="172"/>
        <v>3.7142857142857144</v>
      </c>
      <c r="BK172" t="s">
        <v>217</v>
      </c>
      <c r="BL172" t="s">
        <v>217</v>
      </c>
      <c r="BM172">
        <v>2</v>
      </c>
    </row>
    <row r="173" spans="1:65" x14ac:dyDescent="0.25">
      <c r="A173" s="63">
        <v>170</v>
      </c>
      <c r="B173" s="157">
        <v>144</v>
      </c>
      <c r="C173" s="66">
        <v>44057</v>
      </c>
      <c r="D173" s="128">
        <f t="shared" si="176"/>
        <v>43017</v>
      </c>
      <c r="E173" s="134">
        <v>61840</v>
      </c>
      <c r="F173" s="105">
        <v>636</v>
      </c>
      <c r="G173" s="137">
        <v>6</v>
      </c>
      <c r="H173" s="137">
        <v>584</v>
      </c>
      <c r="I173" s="131">
        <f t="shared" si="177"/>
        <v>590</v>
      </c>
      <c r="J173" s="131">
        <f t="shared" si="178"/>
        <v>62556</v>
      </c>
      <c r="K173" s="145">
        <f t="shared" si="179"/>
        <v>4339</v>
      </c>
      <c r="L173" s="148">
        <f t="shared" si="180"/>
        <v>610.42857142857144</v>
      </c>
      <c r="M173" s="86">
        <f t="shared" si="181"/>
        <v>1.0095213504179712</v>
      </c>
      <c r="N173" s="89">
        <f t="shared" si="182"/>
        <v>9.5213504179711972E-3</v>
      </c>
      <c r="O173" s="89">
        <f t="shared" si="183"/>
        <v>1.0156271242004777E-2</v>
      </c>
      <c r="P173" s="86">
        <f t="shared" si="184"/>
        <v>1.0073078736445074</v>
      </c>
      <c r="Q173" s="128">
        <f t="shared" si="185"/>
        <v>12009</v>
      </c>
      <c r="R173" s="134">
        <v>12020</v>
      </c>
      <c r="S173" s="105">
        <v>11</v>
      </c>
      <c r="T173" s="137">
        <v>6</v>
      </c>
      <c r="U173" s="137">
        <v>2</v>
      </c>
      <c r="V173" s="131">
        <f t="shared" si="186"/>
        <v>8</v>
      </c>
      <c r="W173" s="131">
        <f t="shared" si="187"/>
        <v>11484</v>
      </c>
      <c r="X173" s="145">
        <f t="shared" si="188"/>
        <v>51</v>
      </c>
      <c r="Y173" s="147">
        <f t="shared" si="189"/>
        <v>10</v>
      </c>
      <c r="Z173" s="65">
        <f t="shared" si="141"/>
        <v>1.0006971070059254</v>
      </c>
      <c r="AA173" s="89">
        <f t="shared" si="142"/>
        <v>6.9710700592540142E-4</v>
      </c>
      <c r="AB173" s="126">
        <f t="shared" si="143"/>
        <v>0.9859154929577465</v>
      </c>
      <c r="AC173" s="127">
        <f t="shared" si="144"/>
        <v>6165</v>
      </c>
      <c r="AD173" s="105">
        <v>6167</v>
      </c>
      <c r="AE173" s="122">
        <v>2</v>
      </c>
      <c r="AF173" s="137">
        <v>2</v>
      </c>
      <c r="AG173" s="137">
        <v>2</v>
      </c>
      <c r="AH173" s="150">
        <f t="shared" si="190"/>
        <v>4</v>
      </c>
      <c r="AI173" s="150">
        <f t="shared" si="191"/>
        <v>6172</v>
      </c>
      <c r="AJ173" s="145">
        <f t="shared" si="192"/>
        <v>13</v>
      </c>
      <c r="AK173" s="147">
        <f t="shared" si="193"/>
        <v>2.8571428571428572</v>
      </c>
      <c r="AL173" s="86">
        <f t="shared" si="194"/>
        <v>1.0006485084306096</v>
      </c>
      <c r="AM173" s="89">
        <f t="shared" si="195"/>
        <v>6.4850843060959562E-4</v>
      </c>
      <c r="AN173" s="90">
        <f t="shared" si="196"/>
        <v>1.25</v>
      </c>
      <c r="AO173" s="4">
        <f t="shared" si="197"/>
        <v>117</v>
      </c>
      <c r="AP173" s="4">
        <f t="shared" si="175"/>
        <v>7</v>
      </c>
      <c r="AQ173" s="4">
        <f t="shared" si="198"/>
        <v>1</v>
      </c>
      <c r="AR173" s="200"/>
      <c r="AS173" s="204"/>
      <c r="AT173" s="196"/>
      <c r="AU173" s="210"/>
      <c r="AV173" s="41" t="s">
        <v>218</v>
      </c>
      <c r="AW173" s="22">
        <v>499</v>
      </c>
      <c r="AX173" s="213">
        <f t="shared" si="145"/>
        <v>0</v>
      </c>
      <c r="AY173" s="213">
        <f t="shared" si="146"/>
        <v>0</v>
      </c>
      <c r="AZ173" s="213">
        <v>499</v>
      </c>
      <c r="BA173" s="22">
        <f t="shared" si="170"/>
        <v>549.57142857142856</v>
      </c>
      <c r="BB173" s="22">
        <v>8</v>
      </c>
      <c r="BC173" s="214">
        <f t="shared" si="147"/>
        <v>0</v>
      </c>
      <c r="BD173" s="214">
        <v>8</v>
      </c>
      <c r="BE173" s="22">
        <f t="shared" si="171"/>
        <v>8.4285714285714288</v>
      </c>
      <c r="BF173" s="22">
        <v>4</v>
      </c>
      <c r="BG173" s="215">
        <f t="shared" si="148"/>
        <v>0</v>
      </c>
      <c r="BH173" s="215">
        <v>4</v>
      </c>
      <c r="BI173" s="212">
        <f t="shared" si="172"/>
        <v>4.2857142857142856</v>
      </c>
      <c r="BK173" t="s">
        <v>218</v>
      </c>
      <c r="BL173" t="s">
        <v>218</v>
      </c>
      <c r="BM173">
        <v>4</v>
      </c>
    </row>
    <row r="174" spans="1:65" x14ac:dyDescent="0.25">
      <c r="A174" s="63">
        <v>171</v>
      </c>
      <c r="B174" s="157">
        <v>145</v>
      </c>
      <c r="C174" s="66">
        <v>44058</v>
      </c>
      <c r="D174" s="128">
        <f t="shared" ref="D174:D200" si="199">E173-AD174-R174</f>
        <v>43644</v>
      </c>
      <c r="E174" s="134">
        <v>62495</v>
      </c>
      <c r="F174" s="105">
        <v>655</v>
      </c>
      <c r="G174" s="137">
        <v>4</v>
      </c>
      <c r="H174" s="137">
        <v>540</v>
      </c>
      <c r="I174" s="131">
        <f t="shared" ref="I174:I200" si="200">G174+H174</f>
        <v>544</v>
      </c>
      <c r="J174" s="131">
        <f t="shared" ref="J174:J200" si="201">J173+I174</f>
        <v>63100</v>
      </c>
      <c r="K174" s="145">
        <f t="shared" ref="K174:K200" si="202">SUM(F168:F174)</f>
        <v>4508</v>
      </c>
      <c r="L174" s="148">
        <f t="shared" ref="L174:L200" si="203">SUM(I168:I174)/7</f>
        <v>599.14285714285711</v>
      </c>
      <c r="M174" s="86">
        <f t="shared" ref="M174:M200" si="204">J174/J173</f>
        <v>1.0086962081974551</v>
      </c>
      <c r="N174" s="89">
        <f t="shared" ref="N174:N200" si="205">(M174-1)</f>
        <v>8.6962081974550909E-3</v>
      </c>
      <c r="O174" s="89">
        <f t="shared" ref="O174:O200" si="206">SUM(N170:N174)/5</f>
        <v>1.0130035530048121E-2</v>
      </c>
      <c r="P174" s="86">
        <f t="shared" ref="P174:P200" si="207">L174/L173</f>
        <v>0.98151181839457047</v>
      </c>
      <c r="Q174" s="128">
        <f t="shared" ref="Q174:Q200" si="208">R174-S174</f>
        <v>12020</v>
      </c>
      <c r="R174" s="134">
        <v>12027</v>
      </c>
      <c r="S174" s="105">
        <v>7</v>
      </c>
      <c r="T174" s="137">
        <v>4</v>
      </c>
      <c r="U174" s="137">
        <v>3</v>
      </c>
      <c r="V174" s="131">
        <f t="shared" ref="V174:V200" si="209">T174+U174</f>
        <v>7</v>
      </c>
      <c r="W174" s="131">
        <f t="shared" ref="W174:W200" si="210">W173+V174</f>
        <v>11491</v>
      </c>
      <c r="X174" s="145">
        <f t="shared" ref="X174:X200" si="211">SUM(S168:S174)</f>
        <v>56</v>
      </c>
      <c r="Y174" s="147">
        <f t="shared" ref="Y174:Y200" si="212">SUM(V168:V174)/7</f>
        <v>9.4285714285714288</v>
      </c>
      <c r="Z174" s="65">
        <f t="shared" ref="Z174:Z200" si="213">W174/W173</f>
        <v>1.000609543712992</v>
      </c>
      <c r="AA174" s="89">
        <f t="shared" ref="AA174:AA200" si="214">Z174-1</f>
        <v>6.0954371299204446E-4</v>
      </c>
      <c r="AB174" s="126">
        <f t="shared" ref="AB174:AB200" si="215">Y174/Y173</f>
        <v>0.94285714285714284</v>
      </c>
      <c r="AC174" s="127">
        <f t="shared" ref="AC174:AC200" si="216">AD174-AE174</f>
        <v>6167</v>
      </c>
      <c r="AD174" s="105">
        <v>6169</v>
      </c>
      <c r="AE174" s="122">
        <v>2</v>
      </c>
      <c r="AF174" s="137">
        <v>3</v>
      </c>
      <c r="AG174" s="137">
        <v>2</v>
      </c>
      <c r="AH174" s="150">
        <f t="shared" ref="AH174:AH200" si="217">AF174+AG174</f>
        <v>5</v>
      </c>
      <c r="AI174" s="150">
        <f t="shared" ref="AI174:AI200" si="218">AI173+AH174</f>
        <v>6177</v>
      </c>
      <c r="AJ174" s="145">
        <f t="shared" ref="AJ174:AJ200" si="219">SUM(AE168:AE174)</f>
        <v>12</v>
      </c>
      <c r="AK174" s="147">
        <f t="shared" ref="AK174:AK200" si="220">SUM(AH168:AH174)/7</f>
        <v>3.4285714285714284</v>
      </c>
      <c r="AL174" s="86">
        <f t="shared" ref="AL174:AL200" si="221">AI174/AI173</f>
        <v>1.0008101101749838</v>
      </c>
      <c r="AM174" s="89">
        <f t="shared" ref="AM174:AM200" si="222">AL174-1</f>
        <v>8.1011017498378024E-4</v>
      </c>
      <c r="AN174" s="90">
        <f t="shared" ref="AN174:AN200" si="223">AK174/AK173</f>
        <v>1.2</v>
      </c>
      <c r="AO174" s="4">
        <f t="shared" si="197"/>
        <v>169</v>
      </c>
      <c r="AP174" s="4">
        <f t="shared" si="175"/>
        <v>5</v>
      </c>
      <c r="AQ174" s="4">
        <f t="shared" si="198"/>
        <v>-1</v>
      </c>
      <c r="AR174" s="200"/>
      <c r="AS174" s="204"/>
      <c r="AT174" s="196"/>
      <c r="AU174" s="210"/>
      <c r="AV174" s="41" t="s">
        <v>219</v>
      </c>
      <c r="AW174" s="22">
        <v>491</v>
      </c>
      <c r="AX174" s="213">
        <f t="shared" si="145"/>
        <v>0</v>
      </c>
      <c r="AY174" s="213">
        <f t="shared" si="146"/>
        <v>0</v>
      </c>
      <c r="AZ174" s="213">
        <v>491</v>
      </c>
      <c r="BA174" s="22">
        <f t="shared" si="170"/>
        <v>543.42857142857144</v>
      </c>
      <c r="BB174" s="22">
        <v>6</v>
      </c>
      <c r="BC174" s="214">
        <f t="shared" si="147"/>
        <v>0</v>
      </c>
      <c r="BD174" s="214">
        <v>6</v>
      </c>
      <c r="BE174" s="22">
        <f t="shared" si="171"/>
        <v>7.8571428571428568</v>
      </c>
      <c r="BF174" s="22">
        <v>1</v>
      </c>
      <c r="BG174" s="215">
        <f t="shared" si="148"/>
        <v>0</v>
      </c>
      <c r="BH174" s="215">
        <v>1</v>
      </c>
      <c r="BI174" s="212">
        <f t="shared" si="172"/>
        <v>4</v>
      </c>
      <c r="BK174" t="s">
        <v>219</v>
      </c>
      <c r="BL174" t="s">
        <v>219</v>
      </c>
      <c r="BM174">
        <v>1</v>
      </c>
    </row>
    <row r="175" spans="1:65" x14ac:dyDescent="0.25">
      <c r="A175" s="63">
        <v>172</v>
      </c>
      <c r="B175" s="157">
        <v>146</v>
      </c>
      <c r="C175" s="66">
        <v>44059</v>
      </c>
      <c r="D175" s="128">
        <f t="shared" si="199"/>
        <v>44290</v>
      </c>
      <c r="E175" s="134">
        <v>63002</v>
      </c>
      <c r="F175" s="105">
        <v>507</v>
      </c>
      <c r="G175" s="137">
        <v>4</v>
      </c>
      <c r="H175" s="137">
        <v>432</v>
      </c>
      <c r="I175" s="131">
        <f t="shared" si="200"/>
        <v>436</v>
      </c>
      <c r="J175" s="131">
        <f t="shared" si="201"/>
        <v>63536</v>
      </c>
      <c r="K175" s="145">
        <f t="shared" si="202"/>
        <v>4438</v>
      </c>
      <c r="L175" s="148">
        <f t="shared" si="203"/>
        <v>580.28571428571433</v>
      </c>
      <c r="M175" s="86">
        <f t="shared" si="204"/>
        <v>1.0069096671949287</v>
      </c>
      <c r="N175" s="89">
        <f t="shared" si="205"/>
        <v>6.9096671949286925E-3</v>
      </c>
      <c r="O175" s="89">
        <f t="shared" si="206"/>
        <v>9.2452645239597953E-3</v>
      </c>
      <c r="P175" s="86">
        <f t="shared" si="207"/>
        <v>0.96852646638054374</v>
      </c>
      <c r="Q175" s="128">
        <f t="shared" si="208"/>
        <v>12027</v>
      </c>
      <c r="R175" s="134">
        <v>12033</v>
      </c>
      <c r="S175" s="105">
        <v>6</v>
      </c>
      <c r="T175" s="137">
        <v>7</v>
      </c>
      <c r="U175" s="137">
        <v>2</v>
      </c>
      <c r="V175" s="131">
        <f t="shared" si="209"/>
        <v>9</v>
      </c>
      <c r="W175" s="131">
        <f t="shared" si="210"/>
        <v>11500</v>
      </c>
      <c r="X175" s="145">
        <f t="shared" si="211"/>
        <v>55</v>
      </c>
      <c r="Y175" s="147">
        <f t="shared" si="212"/>
        <v>8.8571428571428577</v>
      </c>
      <c r="Z175" s="65">
        <f t="shared" si="213"/>
        <v>1.0007832216517274</v>
      </c>
      <c r="AA175" s="89">
        <f t="shared" si="214"/>
        <v>7.8322165172739489E-4</v>
      </c>
      <c r="AB175" s="126">
        <f t="shared" si="215"/>
        <v>0.93939393939393945</v>
      </c>
      <c r="AC175" s="127">
        <f t="shared" si="216"/>
        <v>6169</v>
      </c>
      <c r="AD175" s="105">
        <v>6172</v>
      </c>
      <c r="AE175" s="122">
        <v>3</v>
      </c>
      <c r="AF175" s="137">
        <v>3</v>
      </c>
      <c r="AG175" s="137">
        <v>0</v>
      </c>
      <c r="AH175" s="150">
        <f t="shared" si="217"/>
        <v>3</v>
      </c>
      <c r="AI175" s="150">
        <f t="shared" si="218"/>
        <v>6180</v>
      </c>
      <c r="AJ175" s="145">
        <f t="shared" si="219"/>
        <v>15</v>
      </c>
      <c r="AK175" s="147">
        <f t="shared" si="220"/>
        <v>3.7142857142857144</v>
      </c>
      <c r="AL175" s="86">
        <f t="shared" si="221"/>
        <v>1.0004856726566294</v>
      </c>
      <c r="AM175" s="89">
        <f t="shared" si="222"/>
        <v>4.8567265662935455E-4</v>
      </c>
      <c r="AN175" s="90">
        <f t="shared" si="223"/>
        <v>1.0833333333333335</v>
      </c>
      <c r="AO175" s="4">
        <f t="shared" si="197"/>
        <v>-70</v>
      </c>
      <c r="AP175" s="4">
        <f t="shared" si="175"/>
        <v>-1</v>
      </c>
      <c r="AQ175" s="4">
        <f t="shared" si="198"/>
        <v>3</v>
      </c>
      <c r="AR175" s="200"/>
      <c r="AS175" s="204"/>
      <c r="AT175" s="196"/>
      <c r="AU175" s="210"/>
      <c r="AV175" s="41" t="s">
        <v>220</v>
      </c>
      <c r="AW175" s="22">
        <v>424</v>
      </c>
      <c r="AX175" s="213">
        <f t="shared" si="145"/>
        <v>0</v>
      </c>
      <c r="AY175" s="213">
        <f t="shared" si="146"/>
        <v>0</v>
      </c>
      <c r="AZ175" s="213">
        <v>424</v>
      </c>
      <c r="BA175" s="22">
        <f t="shared" si="170"/>
        <v>530.42857142857144</v>
      </c>
      <c r="BB175" s="22">
        <v>3</v>
      </c>
      <c r="BC175" s="214">
        <f t="shared" si="147"/>
        <v>0</v>
      </c>
      <c r="BD175" s="214">
        <v>3</v>
      </c>
      <c r="BE175" s="22">
        <f t="shared" si="171"/>
        <v>7.2857142857142856</v>
      </c>
      <c r="BF175" s="22"/>
      <c r="BG175" s="215">
        <f t="shared" si="148"/>
        <v>0</v>
      </c>
      <c r="BH175" s="215"/>
      <c r="BI175" s="212">
        <f t="shared" si="172"/>
        <v>3.4285714285714284</v>
      </c>
      <c r="BK175" t="s">
        <v>220</v>
      </c>
    </row>
    <row r="176" spans="1:65" x14ac:dyDescent="0.25">
      <c r="A176" s="63">
        <v>173</v>
      </c>
      <c r="B176" s="157">
        <v>147</v>
      </c>
      <c r="C176" s="66">
        <v>44060</v>
      </c>
      <c r="D176" s="128">
        <f t="shared" si="199"/>
        <v>44792</v>
      </c>
      <c r="E176" s="134">
        <f>AS176</f>
        <v>63484</v>
      </c>
      <c r="F176" s="105">
        <f>E176-E175</f>
        <v>482</v>
      </c>
      <c r="G176" s="137">
        <v>89</v>
      </c>
      <c r="H176" s="137">
        <v>342</v>
      </c>
      <c r="I176" s="131">
        <f t="shared" si="200"/>
        <v>431</v>
      </c>
      <c r="J176" s="131">
        <f t="shared" si="201"/>
        <v>63967</v>
      </c>
      <c r="K176" s="145">
        <f t="shared" si="202"/>
        <v>4290</v>
      </c>
      <c r="L176" s="148">
        <f t="shared" si="203"/>
        <v>566.85714285714289</v>
      </c>
      <c r="M176" s="86">
        <f t="shared" si="204"/>
        <v>1.0067835557794007</v>
      </c>
      <c r="N176" s="89">
        <f t="shared" si="205"/>
        <v>6.7835557794007073E-3</v>
      </c>
      <c r="O176" s="89">
        <f t="shared" si="206"/>
        <v>8.6210597122069917E-3</v>
      </c>
      <c r="P176" s="86">
        <f t="shared" si="207"/>
        <v>0.97685869030034467</v>
      </c>
      <c r="Q176" s="128">
        <f t="shared" si="208"/>
        <v>12033</v>
      </c>
      <c r="R176" s="134">
        <f>AT176</f>
        <v>12038</v>
      </c>
      <c r="S176" s="105">
        <f>R176-R175</f>
        <v>5</v>
      </c>
      <c r="T176" s="137">
        <v>8</v>
      </c>
      <c r="U176" s="137">
        <v>0</v>
      </c>
      <c r="V176" s="131">
        <f t="shared" si="209"/>
        <v>8</v>
      </c>
      <c r="W176" s="131">
        <f t="shared" si="210"/>
        <v>11508</v>
      </c>
      <c r="X176" s="145">
        <f t="shared" si="211"/>
        <v>54</v>
      </c>
      <c r="Y176" s="147">
        <f t="shared" si="212"/>
        <v>8</v>
      </c>
      <c r="Z176" s="65">
        <f t="shared" si="213"/>
        <v>1.000695652173913</v>
      </c>
      <c r="AA176" s="89">
        <f t="shared" si="214"/>
        <v>6.9565217391298617E-4</v>
      </c>
      <c r="AB176" s="126">
        <f t="shared" si="215"/>
        <v>0.90322580645161288</v>
      </c>
      <c r="AC176" s="127">
        <f t="shared" si="216"/>
        <v>6172</v>
      </c>
      <c r="AD176" s="105">
        <f>AU176</f>
        <v>6172</v>
      </c>
      <c r="AE176" s="195">
        <f>AD176-AD175</f>
        <v>0</v>
      </c>
      <c r="AF176" s="137">
        <v>5</v>
      </c>
      <c r="AG176" s="137">
        <v>1</v>
      </c>
      <c r="AH176" s="150">
        <f t="shared" si="217"/>
        <v>6</v>
      </c>
      <c r="AI176" s="150">
        <f t="shared" si="218"/>
        <v>6186</v>
      </c>
      <c r="AJ176" s="145">
        <f t="shared" si="219"/>
        <v>15</v>
      </c>
      <c r="AK176" s="147">
        <f t="shared" si="220"/>
        <v>3.8571428571428572</v>
      </c>
      <c r="AL176" s="86">
        <f t="shared" si="221"/>
        <v>1.0009708737864078</v>
      </c>
      <c r="AM176" s="89">
        <f t="shared" si="222"/>
        <v>9.7087378640781097E-4</v>
      </c>
      <c r="AN176" s="90">
        <f t="shared" si="223"/>
        <v>1.0384615384615385</v>
      </c>
      <c r="AO176" s="4">
        <f t="shared" si="197"/>
        <v>-148</v>
      </c>
      <c r="AP176" s="4">
        <f t="shared" si="175"/>
        <v>-1</v>
      </c>
      <c r="AQ176" s="4">
        <f t="shared" si="198"/>
        <v>0</v>
      </c>
      <c r="AR176" s="200" t="s">
        <v>172</v>
      </c>
      <c r="AS176" s="204">
        <v>63484</v>
      </c>
      <c r="AT176" s="196">
        <v>12038</v>
      </c>
      <c r="AU176" s="210">
        <v>6172</v>
      </c>
      <c r="AV176" s="41" t="s">
        <v>172</v>
      </c>
      <c r="AW176" s="77">
        <v>454</v>
      </c>
      <c r="AX176" s="213">
        <f t="shared" si="145"/>
        <v>0</v>
      </c>
      <c r="AY176" s="213">
        <f t="shared" si="146"/>
        <v>0</v>
      </c>
      <c r="AZ176" s="213">
        <v>454</v>
      </c>
      <c r="BA176" s="22">
        <f t="shared" si="170"/>
        <v>510.14285714285717</v>
      </c>
      <c r="BB176" s="22">
        <v>6</v>
      </c>
      <c r="BC176" s="214">
        <f t="shared" si="147"/>
        <v>0</v>
      </c>
      <c r="BD176" s="214">
        <v>6</v>
      </c>
      <c r="BE176" s="22">
        <f t="shared" si="171"/>
        <v>6.8571428571428568</v>
      </c>
      <c r="BF176" s="22"/>
      <c r="BG176" s="215">
        <f t="shared" si="148"/>
        <v>0</v>
      </c>
      <c r="BH176" s="215"/>
      <c r="BI176" s="212">
        <f t="shared" si="172"/>
        <v>2.5714285714285716</v>
      </c>
      <c r="BK176" t="s">
        <v>172</v>
      </c>
    </row>
    <row r="177" spans="1:65" x14ac:dyDescent="0.25">
      <c r="A177" s="63">
        <v>174</v>
      </c>
      <c r="B177" s="157">
        <v>148</v>
      </c>
      <c r="C177" s="66">
        <v>44061</v>
      </c>
      <c r="D177" s="128">
        <f t="shared" si="199"/>
        <v>45267</v>
      </c>
      <c r="E177" s="134">
        <f>AS177</f>
        <v>63973</v>
      </c>
      <c r="F177" s="105">
        <f>E177-E176</f>
        <v>489</v>
      </c>
      <c r="G177" s="137">
        <v>450</v>
      </c>
      <c r="H177" s="137">
        <v>113</v>
      </c>
      <c r="I177" s="131">
        <f t="shared" si="200"/>
        <v>563</v>
      </c>
      <c r="J177" s="131">
        <f t="shared" si="201"/>
        <v>64530</v>
      </c>
      <c r="K177" s="145">
        <f t="shared" si="202"/>
        <v>4000</v>
      </c>
      <c r="L177" s="148">
        <f t="shared" si="203"/>
        <v>550.14285714285711</v>
      </c>
      <c r="M177" s="86">
        <f t="shared" si="204"/>
        <v>1.008801413228696</v>
      </c>
      <c r="N177" s="89">
        <f t="shared" si="205"/>
        <v>8.8014132286959867E-3</v>
      </c>
      <c r="O177" s="89">
        <f t="shared" si="206"/>
        <v>8.1424389636903342E-3</v>
      </c>
      <c r="P177" s="86">
        <f t="shared" si="207"/>
        <v>0.97051411290322565</v>
      </c>
      <c r="Q177" s="128">
        <f t="shared" si="208"/>
        <v>12038</v>
      </c>
      <c r="R177" s="134">
        <f>AT177</f>
        <v>12042</v>
      </c>
      <c r="S177" s="105">
        <f>R177-R176</f>
        <v>4</v>
      </c>
      <c r="T177" s="137">
        <v>6</v>
      </c>
      <c r="U177" s="137">
        <v>0</v>
      </c>
      <c r="V177" s="131">
        <f t="shared" si="209"/>
        <v>6</v>
      </c>
      <c r="W177" s="131">
        <f t="shared" si="210"/>
        <v>11514</v>
      </c>
      <c r="X177" s="145">
        <f t="shared" si="211"/>
        <v>48</v>
      </c>
      <c r="Y177" s="147">
        <f t="shared" si="212"/>
        <v>8</v>
      </c>
      <c r="Z177" s="65">
        <f t="shared" si="213"/>
        <v>1.0005213764337852</v>
      </c>
      <c r="AA177" s="89">
        <f t="shared" si="214"/>
        <v>5.2137643378524778E-4</v>
      </c>
      <c r="AB177" s="126">
        <f t="shared" si="215"/>
        <v>1</v>
      </c>
      <c r="AC177" s="127">
        <f t="shared" si="216"/>
        <v>6172</v>
      </c>
      <c r="AD177" s="105">
        <f>AU177</f>
        <v>6175</v>
      </c>
      <c r="AE177" s="195">
        <f>AD177-AD176</f>
        <v>3</v>
      </c>
      <c r="AF177" s="137">
        <v>2</v>
      </c>
      <c r="AG177" s="137">
        <v>0</v>
      </c>
      <c r="AH177" s="150">
        <f t="shared" si="217"/>
        <v>2</v>
      </c>
      <c r="AI177" s="150">
        <f t="shared" si="218"/>
        <v>6188</v>
      </c>
      <c r="AJ177" s="145">
        <f t="shared" si="219"/>
        <v>16</v>
      </c>
      <c r="AK177" s="147">
        <f t="shared" si="220"/>
        <v>3.7142857142857144</v>
      </c>
      <c r="AL177" s="86">
        <f t="shared" si="221"/>
        <v>1.0003233107015843</v>
      </c>
      <c r="AM177" s="89">
        <f t="shared" si="222"/>
        <v>3.2331070158431174E-4</v>
      </c>
      <c r="AN177" s="90">
        <f t="shared" si="223"/>
        <v>0.96296296296296302</v>
      </c>
      <c r="AO177" s="4">
        <f t="shared" si="197"/>
        <v>-290</v>
      </c>
      <c r="AP177" s="4">
        <f t="shared" si="175"/>
        <v>-6</v>
      </c>
      <c r="AQ177" s="4">
        <f t="shared" si="198"/>
        <v>1</v>
      </c>
      <c r="AR177" s="200" t="s">
        <v>173</v>
      </c>
      <c r="AS177" s="204">
        <v>63973</v>
      </c>
      <c r="AT177" s="196">
        <v>12042</v>
      </c>
      <c r="AU177" s="210">
        <v>6175</v>
      </c>
      <c r="AV177" s="41" t="s">
        <v>173</v>
      </c>
      <c r="AW177" s="77">
        <v>480</v>
      </c>
      <c r="AX177" s="213">
        <f t="shared" si="145"/>
        <v>0</v>
      </c>
      <c r="AY177" s="213">
        <f t="shared" si="146"/>
        <v>0</v>
      </c>
      <c r="AZ177" s="213">
        <v>480</v>
      </c>
      <c r="BA177" s="22">
        <f t="shared" si="170"/>
        <v>496.85714285714283</v>
      </c>
      <c r="BB177" s="22">
        <v>2</v>
      </c>
      <c r="BC177" s="214">
        <f t="shared" si="147"/>
        <v>0</v>
      </c>
      <c r="BD177" s="214">
        <v>2</v>
      </c>
      <c r="BE177" s="22">
        <f t="shared" si="171"/>
        <v>5.5714285714285712</v>
      </c>
      <c r="BF177" s="22"/>
      <c r="BG177" s="215">
        <f t="shared" si="148"/>
        <v>0</v>
      </c>
      <c r="BH177" s="215"/>
      <c r="BI177" s="212">
        <f t="shared" si="172"/>
        <v>1.8571428571428572</v>
      </c>
      <c r="BK177" t="s">
        <v>173</v>
      </c>
    </row>
    <row r="178" spans="1:65" x14ac:dyDescent="0.25">
      <c r="A178" s="63">
        <v>175</v>
      </c>
      <c r="B178" s="157">
        <v>149</v>
      </c>
      <c r="C178" s="66">
        <v>44062</v>
      </c>
      <c r="D178" s="128">
        <f t="shared" si="199"/>
        <v>45732</v>
      </c>
      <c r="E178" s="134">
        <f>AS178</f>
        <v>64525</v>
      </c>
      <c r="F178" s="105">
        <f>E178-E177</f>
        <v>552</v>
      </c>
      <c r="G178" s="137">
        <v>568</v>
      </c>
      <c r="H178" s="137">
        <v>0</v>
      </c>
      <c r="I178" s="131">
        <f t="shared" si="200"/>
        <v>568</v>
      </c>
      <c r="J178" s="131">
        <f t="shared" si="201"/>
        <v>65098</v>
      </c>
      <c r="K178" s="145">
        <f t="shared" si="202"/>
        <v>3898</v>
      </c>
      <c r="L178" s="148">
        <f t="shared" si="203"/>
        <v>545.42857142857144</v>
      </c>
      <c r="M178" s="86">
        <f t="shared" si="204"/>
        <v>1.0088021075468774</v>
      </c>
      <c r="N178" s="89">
        <f t="shared" si="205"/>
        <v>8.8021075468773802E-3</v>
      </c>
      <c r="O178" s="89">
        <f t="shared" si="206"/>
        <v>7.9985903894715712E-3</v>
      </c>
      <c r="P178" s="86">
        <f t="shared" si="207"/>
        <v>0.99143079719553373</v>
      </c>
      <c r="Q178" s="128">
        <f t="shared" si="208"/>
        <v>12042</v>
      </c>
      <c r="R178" s="134">
        <f>AT178</f>
        <v>12060</v>
      </c>
      <c r="S178" s="105">
        <f>R178-R177</f>
        <v>18</v>
      </c>
      <c r="T178" s="137">
        <v>1</v>
      </c>
      <c r="U178" s="137">
        <v>0</v>
      </c>
      <c r="V178" s="131">
        <f t="shared" si="209"/>
        <v>1</v>
      </c>
      <c r="W178" s="131">
        <f t="shared" si="210"/>
        <v>11515</v>
      </c>
      <c r="X178" s="145">
        <f t="shared" si="211"/>
        <v>57</v>
      </c>
      <c r="Y178" s="147">
        <f t="shared" si="212"/>
        <v>6.7142857142857144</v>
      </c>
      <c r="Z178" s="65">
        <f t="shared" si="213"/>
        <v>1.0000868507903422</v>
      </c>
      <c r="AA178" s="89">
        <f t="shared" si="214"/>
        <v>8.6850790342207773E-5</v>
      </c>
      <c r="AB178" s="126">
        <f t="shared" si="215"/>
        <v>0.8392857142857143</v>
      </c>
      <c r="AC178" s="127">
        <f t="shared" si="216"/>
        <v>6175</v>
      </c>
      <c r="AD178" s="105">
        <f>AU178</f>
        <v>6181</v>
      </c>
      <c r="AE178" s="195">
        <f>AD178-AD177</f>
        <v>6</v>
      </c>
      <c r="AF178" s="137">
        <v>2</v>
      </c>
      <c r="AG178" s="137">
        <v>0</v>
      </c>
      <c r="AH178" s="150">
        <f t="shared" si="217"/>
        <v>2</v>
      </c>
      <c r="AI178" s="150">
        <f t="shared" si="218"/>
        <v>6190</v>
      </c>
      <c r="AJ178" s="145">
        <f t="shared" si="219"/>
        <v>20</v>
      </c>
      <c r="AK178" s="147">
        <f t="shared" si="220"/>
        <v>3.5714285714285716</v>
      </c>
      <c r="AL178" s="86">
        <f t="shared" si="221"/>
        <v>1.0003232062055591</v>
      </c>
      <c r="AM178" s="89">
        <f t="shared" si="222"/>
        <v>3.2320620555914559E-4</v>
      </c>
      <c r="AN178" s="90">
        <f t="shared" si="223"/>
        <v>0.96153846153846156</v>
      </c>
      <c r="AO178" s="4">
        <f t="shared" si="197"/>
        <v>-102</v>
      </c>
      <c r="AP178" s="4">
        <f t="shared" si="175"/>
        <v>9</v>
      </c>
      <c r="AQ178" s="4">
        <f t="shared" si="198"/>
        <v>4</v>
      </c>
      <c r="AR178" s="200" t="s">
        <v>174</v>
      </c>
      <c r="AS178" s="204">
        <v>64525</v>
      </c>
      <c r="AT178" s="196">
        <v>12060</v>
      </c>
      <c r="AU178" s="210">
        <v>6181</v>
      </c>
      <c r="AV178" s="41" t="s">
        <v>174</v>
      </c>
      <c r="AW178" s="77">
        <v>459</v>
      </c>
      <c r="AX178" s="213">
        <f t="shared" si="145"/>
        <v>0</v>
      </c>
      <c r="AY178" s="213">
        <f t="shared" si="146"/>
        <v>0</v>
      </c>
      <c r="AZ178" s="213">
        <v>459</v>
      </c>
      <c r="BA178" s="22">
        <f>SUM(AW172:AW178)/7</f>
        <v>477.57142857142856</v>
      </c>
      <c r="BB178" s="22">
        <v>4</v>
      </c>
      <c r="BC178" s="214">
        <f t="shared" si="147"/>
        <v>0</v>
      </c>
      <c r="BD178" s="214">
        <v>4</v>
      </c>
      <c r="BE178" s="22">
        <f t="shared" si="171"/>
        <v>5.4285714285714288</v>
      </c>
      <c r="BF178" s="22">
        <v>1</v>
      </c>
      <c r="BG178" s="215">
        <f t="shared" si="148"/>
        <v>0</v>
      </c>
      <c r="BH178" s="215">
        <v>1</v>
      </c>
      <c r="BI178" s="212">
        <f>SUM(BF172:BF178)/7</f>
        <v>1.1428571428571428</v>
      </c>
      <c r="BK178" t="s">
        <v>174</v>
      </c>
      <c r="BL178" t="s">
        <v>174</v>
      </c>
      <c r="BM178">
        <v>1</v>
      </c>
    </row>
    <row r="179" spans="1:65" x14ac:dyDescent="0.25">
      <c r="A179" s="63">
        <v>176</v>
      </c>
      <c r="B179" s="157">
        <v>150</v>
      </c>
      <c r="C179" s="66">
        <v>44063</v>
      </c>
      <c r="D179" s="128">
        <f t="shared" si="199"/>
        <v>46264</v>
      </c>
      <c r="E179" s="134">
        <f>AS179</f>
        <v>65054</v>
      </c>
      <c r="F179" s="105">
        <f>E179-E178</f>
        <v>529</v>
      </c>
      <c r="G179" s="137">
        <v>496</v>
      </c>
      <c r="H179" s="137">
        <v>0</v>
      </c>
      <c r="I179" s="131">
        <f t="shared" si="200"/>
        <v>496</v>
      </c>
      <c r="J179" s="131">
        <f t="shared" si="201"/>
        <v>65594</v>
      </c>
      <c r="K179" s="145">
        <f t="shared" si="202"/>
        <v>3850</v>
      </c>
      <c r="L179" s="148">
        <f t="shared" si="203"/>
        <v>518.28571428571433</v>
      </c>
      <c r="M179" s="86">
        <f t="shared" si="204"/>
        <v>1.0076192816983625</v>
      </c>
      <c r="N179" s="89">
        <f t="shared" si="205"/>
        <v>7.6192816983624567E-3</v>
      </c>
      <c r="O179" s="89">
        <f t="shared" si="206"/>
        <v>7.783205089653045E-3</v>
      </c>
      <c r="P179" s="86">
        <f t="shared" si="207"/>
        <v>0.95023572551073865</v>
      </c>
      <c r="Q179" s="128">
        <f t="shared" si="208"/>
        <v>12060</v>
      </c>
      <c r="R179" s="134">
        <f>AT179</f>
        <v>12070</v>
      </c>
      <c r="S179" s="105">
        <f>R179-R178</f>
        <v>10</v>
      </c>
      <c r="T179" s="137">
        <v>5</v>
      </c>
      <c r="U179" s="137">
        <v>0</v>
      </c>
      <c r="V179" s="131">
        <f t="shared" si="209"/>
        <v>5</v>
      </c>
      <c r="W179" s="131">
        <f t="shared" si="210"/>
        <v>11520</v>
      </c>
      <c r="X179" s="145">
        <f t="shared" si="211"/>
        <v>61</v>
      </c>
      <c r="Y179" s="147">
        <f t="shared" si="212"/>
        <v>6.2857142857142856</v>
      </c>
      <c r="Z179" s="65">
        <f t="shared" si="213"/>
        <v>1.0004342162396873</v>
      </c>
      <c r="AA179" s="89">
        <f t="shared" si="214"/>
        <v>4.3421623968731282E-4</v>
      </c>
      <c r="AB179" s="126">
        <f t="shared" si="215"/>
        <v>0.93617021276595747</v>
      </c>
      <c r="AC179" s="127">
        <f t="shared" si="216"/>
        <v>6181</v>
      </c>
      <c r="AD179" s="105">
        <f>AU179</f>
        <v>6191</v>
      </c>
      <c r="AE179" s="195">
        <f>AD179-AD178</f>
        <v>10</v>
      </c>
      <c r="AF179" s="137">
        <v>6</v>
      </c>
      <c r="AG179" s="137">
        <v>0</v>
      </c>
      <c r="AH179" s="150">
        <f t="shared" si="217"/>
        <v>6</v>
      </c>
      <c r="AI179" s="150">
        <f t="shared" si="218"/>
        <v>6196</v>
      </c>
      <c r="AJ179" s="145">
        <f t="shared" si="219"/>
        <v>26</v>
      </c>
      <c r="AK179" s="147">
        <f t="shared" si="220"/>
        <v>4</v>
      </c>
      <c r="AL179" s="86">
        <f t="shared" si="221"/>
        <v>1.0009693053311792</v>
      </c>
      <c r="AM179" s="89">
        <f t="shared" si="222"/>
        <v>9.6930533117922657E-4</v>
      </c>
      <c r="AN179" s="90">
        <f t="shared" si="223"/>
        <v>1.1199999999999999</v>
      </c>
      <c r="AO179" s="4">
        <f t="shared" si="197"/>
        <v>-48</v>
      </c>
      <c r="AP179" s="4">
        <f t="shared" si="175"/>
        <v>4</v>
      </c>
      <c r="AQ179" s="4">
        <f t="shared" si="198"/>
        <v>6</v>
      </c>
      <c r="AR179" s="200" t="s">
        <v>228</v>
      </c>
      <c r="AS179" s="204">
        <v>65054</v>
      </c>
      <c r="AT179" s="196">
        <v>12070</v>
      </c>
      <c r="AU179" s="210">
        <v>6191</v>
      </c>
      <c r="AV179" s="41" t="s">
        <v>228</v>
      </c>
      <c r="AW179" s="77">
        <v>421</v>
      </c>
      <c r="AX179" s="213">
        <f t="shared" si="145"/>
        <v>0</v>
      </c>
      <c r="AY179" s="213">
        <f t="shared" si="146"/>
        <v>0</v>
      </c>
      <c r="AZ179" s="213">
        <v>421</v>
      </c>
      <c r="BA179" s="22">
        <f t="shared" si="170"/>
        <v>461.14285714285717</v>
      </c>
      <c r="BB179" s="22">
        <v>4</v>
      </c>
      <c r="BC179" s="214">
        <f t="shared" si="147"/>
        <v>0</v>
      </c>
      <c r="BD179" s="214">
        <v>4</v>
      </c>
      <c r="BE179" s="22">
        <f t="shared" si="171"/>
        <v>4.7142857142857144</v>
      </c>
      <c r="BF179" s="22"/>
      <c r="BG179" s="215">
        <f t="shared" si="148"/>
        <v>0</v>
      </c>
      <c r="BH179" s="215"/>
      <c r="BI179" s="212">
        <f t="shared" ref="BI179:BI200" si="224">SUM(BF173:BF179)/7</f>
        <v>0.8571428571428571</v>
      </c>
      <c r="BK179" t="s">
        <v>228</v>
      </c>
    </row>
    <row r="180" spans="1:65" x14ac:dyDescent="0.25">
      <c r="A180" s="63">
        <v>177</v>
      </c>
      <c r="B180" s="157">
        <v>151</v>
      </c>
      <c r="C180" s="66">
        <v>44064</v>
      </c>
      <c r="D180" s="128">
        <f t="shared" si="199"/>
        <v>46771</v>
      </c>
      <c r="E180" s="134">
        <f t="shared" ref="E180:E190" si="225">AS180</f>
        <v>65589</v>
      </c>
      <c r="F180" s="105">
        <f t="shared" ref="F180:F194" si="226">E180-E179</f>
        <v>535</v>
      </c>
      <c r="G180" s="137">
        <v>512</v>
      </c>
      <c r="H180" s="137">
        <v>0</v>
      </c>
      <c r="I180" s="131">
        <f t="shared" si="200"/>
        <v>512</v>
      </c>
      <c r="J180" s="131">
        <f t="shared" si="201"/>
        <v>66106</v>
      </c>
      <c r="K180" s="145">
        <f t="shared" si="202"/>
        <v>3749</v>
      </c>
      <c r="L180" s="148">
        <f t="shared" si="203"/>
        <v>507.14285714285717</v>
      </c>
      <c r="M180" s="86">
        <f t="shared" si="204"/>
        <v>1.0078055919748758</v>
      </c>
      <c r="N180" s="89">
        <f t="shared" si="205"/>
        <v>7.8055919748758473E-3</v>
      </c>
      <c r="O180" s="89">
        <f t="shared" si="206"/>
        <v>7.9623900456424757E-3</v>
      </c>
      <c r="P180" s="86">
        <f t="shared" si="207"/>
        <v>0.97850055126791613</v>
      </c>
      <c r="Q180" s="128">
        <f t="shared" si="208"/>
        <v>12070</v>
      </c>
      <c r="R180" s="134">
        <f t="shared" ref="R180:R190" si="227">AT180</f>
        <v>12088</v>
      </c>
      <c r="S180" s="105">
        <f t="shared" ref="S180:S192" si="228">R180-R179</f>
        <v>18</v>
      </c>
      <c r="T180" s="137">
        <v>4</v>
      </c>
      <c r="U180" s="137">
        <v>0</v>
      </c>
      <c r="V180" s="131">
        <f t="shared" si="209"/>
        <v>4</v>
      </c>
      <c r="W180" s="131">
        <f t="shared" si="210"/>
        <v>11524</v>
      </c>
      <c r="X180" s="145">
        <f t="shared" si="211"/>
        <v>68</v>
      </c>
      <c r="Y180" s="147">
        <f t="shared" si="212"/>
        <v>5.7142857142857144</v>
      </c>
      <c r="Z180" s="65">
        <f t="shared" si="213"/>
        <v>1.0003472222222223</v>
      </c>
      <c r="AA180" s="89">
        <f t="shared" si="214"/>
        <v>3.472222222222765E-4</v>
      </c>
      <c r="AB180" s="126">
        <f t="shared" si="215"/>
        <v>0.90909090909090917</v>
      </c>
      <c r="AC180" s="127">
        <f t="shared" si="216"/>
        <v>6191</v>
      </c>
      <c r="AD180" s="105">
        <f t="shared" ref="AD180:AD188" si="229">AU180</f>
        <v>6195</v>
      </c>
      <c r="AE180" s="195">
        <f t="shared" ref="AE180:AE193" si="230">AD180-AD179</f>
        <v>4</v>
      </c>
      <c r="AF180" s="137">
        <v>4</v>
      </c>
      <c r="AG180" s="137">
        <v>0</v>
      </c>
      <c r="AH180" s="150">
        <f t="shared" si="217"/>
        <v>4</v>
      </c>
      <c r="AI180" s="150">
        <f t="shared" si="218"/>
        <v>6200</v>
      </c>
      <c r="AJ180" s="145">
        <f t="shared" si="219"/>
        <v>28</v>
      </c>
      <c r="AK180" s="147">
        <f t="shared" si="220"/>
        <v>4</v>
      </c>
      <c r="AL180" s="86">
        <f t="shared" si="221"/>
        <v>1.0006455777921239</v>
      </c>
      <c r="AM180" s="89">
        <f t="shared" si="222"/>
        <v>6.4557779212393029E-4</v>
      </c>
      <c r="AN180" s="90">
        <f t="shared" si="223"/>
        <v>1</v>
      </c>
      <c r="AO180" s="4">
        <f t="shared" si="197"/>
        <v>-101</v>
      </c>
      <c r="AP180" s="4">
        <f t="shared" si="175"/>
        <v>7</v>
      </c>
      <c r="AQ180" s="4">
        <f t="shared" si="198"/>
        <v>2</v>
      </c>
      <c r="AR180" s="200" t="s">
        <v>229</v>
      </c>
      <c r="AS180" s="204">
        <v>65589</v>
      </c>
      <c r="AT180" s="196">
        <v>12088</v>
      </c>
      <c r="AU180" s="210">
        <v>6195</v>
      </c>
      <c r="AV180" s="41" t="s">
        <v>229</v>
      </c>
      <c r="AW180" s="22">
        <v>394</v>
      </c>
      <c r="AX180" s="213">
        <f t="shared" si="145"/>
        <v>0</v>
      </c>
      <c r="AY180" s="213">
        <f t="shared" si="146"/>
        <v>0</v>
      </c>
      <c r="AZ180" s="213">
        <v>394</v>
      </c>
      <c r="BA180" s="22">
        <f t="shared" si="170"/>
        <v>446.14285714285717</v>
      </c>
      <c r="BB180" s="22">
        <v>2</v>
      </c>
      <c r="BC180" s="214">
        <f t="shared" si="147"/>
        <v>0</v>
      </c>
      <c r="BD180" s="214">
        <v>2</v>
      </c>
      <c r="BE180" s="22">
        <f t="shared" si="171"/>
        <v>3.8571428571428572</v>
      </c>
      <c r="BF180">
        <v>1</v>
      </c>
      <c r="BG180" s="215">
        <f t="shared" si="148"/>
        <v>0</v>
      </c>
      <c r="BH180" s="215">
        <v>1</v>
      </c>
      <c r="BI180" s="212">
        <f>SUM(BF174:BF181)/7</f>
        <v>0.5714285714285714</v>
      </c>
      <c r="BK180" t="s">
        <v>229</v>
      </c>
      <c r="BL180" t="s">
        <v>229</v>
      </c>
      <c r="BM180">
        <v>1</v>
      </c>
    </row>
    <row r="181" spans="1:65" x14ac:dyDescent="0.25">
      <c r="A181" s="63">
        <v>178</v>
      </c>
      <c r="B181" s="157">
        <v>152</v>
      </c>
      <c r="C181" s="66">
        <v>44065</v>
      </c>
      <c r="D181" s="128">
        <f t="shared" si="199"/>
        <v>47290</v>
      </c>
      <c r="E181" s="134">
        <f t="shared" si="225"/>
        <v>66097</v>
      </c>
      <c r="F181" s="105">
        <f t="shared" si="226"/>
        <v>508</v>
      </c>
      <c r="G181" s="137">
        <v>494</v>
      </c>
      <c r="H181" s="137">
        <v>0</v>
      </c>
      <c r="I181" s="131">
        <f t="shared" si="200"/>
        <v>494</v>
      </c>
      <c r="J181" s="131">
        <f t="shared" si="201"/>
        <v>66600</v>
      </c>
      <c r="K181" s="145">
        <f t="shared" si="202"/>
        <v>3602</v>
      </c>
      <c r="L181" s="148">
        <f t="shared" si="203"/>
        <v>500</v>
      </c>
      <c r="M181" s="86">
        <f t="shared" si="204"/>
        <v>1.0074728466402445</v>
      </c>
      <c r="N181" s="89">
        <f t="shared" si="205"/>
        <v>7.4728466402445015E-3</v>
      </c>
      <c r="O181" s="89">
        <f t="shared" si="206"/>
        <v>8.1002482178112352E-3</v>
      </c>
      <c r="P181" s="86">
        <f t="shared" si="207"/>
        <v>0.98591549295774639</v>
      </c>
      <c r="Q181" s="128">
        <f t="shared" si="208"/>
        <v>12088</v>
      </c>
      <c r="R181" s="134">
        <f t="shared" si="227"/>
        <v>12099</v>
      </c>
      <c r="S181" s="105">
        <f t="shared" si="228"/>
        <v>11</v>
      </c>
      <c r="T181" s="137">
        <v>6</v>
      </c>
      <c r="U181" s="137">
        <v>0</v>
      </c>
      <c r="V181" s="131">
        <f t="shared" si="209"/>
        <v>6</v>
      </c>
      <c r="W181" s="131">
        <f t="shared" si="210"/>
        <v>11530</v>
      </c>
      <c r="X181" s="145">
        <f t="shared" si="211"/>
        <v>72</v>
      </c>
      <c r="Y181" s="147">
        <f t="shared" si="212"/>
        <v>5.5714285714285712</v>
      </c>
      <c r="Z181" s="65">
        <f t="shared" si="213"/>
        <v>1.0005206525511976</v>
      </c>
      <c r="AA181" s="89">
        <f t="shared" si="214"/>
        <v>5.206525511975979E-4</v>
      </c>
      <c r="AB181" s="126">
        <f t="shared" si="215"/>
        <v>0.97499999999999998</v>
      </c>
      <c r="AC181" s="127">
        <f t="shared" si="216"/>
        <v>6195</v>
      </c>
      <c r="AD181" s="105">
        <f t="shared" si="229"/>
        <v>6200</v>
      </c>
      <c r="AE181" s="195">
        <f t="shared" si="230"/>
        <v>5</v>
      </c>
      <c r="AF181" s="137">
        <v>0</v>
      </c>
      <c r="AG181" s="137">
        <v>0</v>
      </c>
      <c r="AH181" s="150">
        <f t="shared" si="217"/>
        <v>0</v>
      </c>
      <c r="AI181" s="150">
        <f t="shared" si="218"/>
        <v>6200</v>
      </c>
      <c r="AJ181" s="145">
        <f t="shared" si="219"/>
        <v>31</v>
      </c>
      <c r="AK181" s="147">
        <f t="shared" si="220"/>
        <v>3.2857142857142856</v>
      </c>
      <c r="AL181" s="86">
        <f t="shared" si="221"/>
        <v>1</v>
      </c>
      <c r="AM181" s="89">
        <f t="shared" si="222"/>
        <v>0</v>
      </c>
      <c r="AN181" s="90">
        <f t="shared" si="223"/>
        <v>0.8214285714285714</v>
      </c>
      <c r="AO181" s="4">
        <f t="shared" si="197"/>
        <v>-147</v>
      </c>
      <c r="AP181" s="4">
        <f t="shared" si="175"/>
        <v>4</v>
      </c>
      <c r="AQ181" s="4">
        <f t="shared" si="198"/>
        <v>3</v>
      </c>
      <c r="AR181" s="200" t="s">
        <v>230</v>
      </c>
      <c r="AS181" s="204">
        <v>66097</v>
      </c>
      <c r="AT181" s="196">
        <v>12099</v>
      </c>
      <c r="AU181" s="210">
        <v>6200</v>
      </c>
      <c r="AV181" s="234" t="s">
        <v>230</v>
      </c>
      <c r="AW181" s="22">
        <v>435</v>
      </c>
      <c r="AX181" s="213">
        <f t="shared" si="145"/>
        <v>0</v>
      </c>
      <c r="AY181" s="213">
        <f t="shared" si="146"/>
        <v>0</v>
      </c>
      <c r="AZ181" s="213">
        <v>435</v>
      </c>
      <c r="BA181" s="22">
        <f t="shared" si="170"/>
        <v>438.14285714285717</v>
      </c>
      <c r="BB181" s="22">
        <v>5</v>
      </c>
      <c r="BC181" s="214">
        <f t="shared" si="147"/>
        <v>0</v>
      </c>
      <c r="BD181" s="214">
        <v>5</v>
      </c>
      <c r="BE181" s="22">
        <f t="shared" si="171"/>
        <v>3.7142857142857144</v>
      </c>
      <c r="BF181" s="22">
        <v>1</v>
      </c>
      <c r="BG181" s="215">
        <f t="shared" si="148"/>
        <v>0</v>
      </c>
      <c r="BH181" s="215">
        <v>1</v>
      </c>
      <c r="BI181" s="212">
        <f>SUM(BF175:BF181)/7</f>
        <v>0.42857142857142855</v>
      </c>
      <c r="BK181" t="s">
        <v>230</v>
      </c>
      <c r="BL181" t="s">
        <v>230</v>
      </c>
      <c r="BM181">
        <v>1</v>
      </c>
    </row>
    <row r="182" spans="1:65" x14ac:dyDescent="0.25">
      <c r="A182" s="63">
        <v>179</v>
      </c>
      <c r="B182" s="157">
        <v>153</v>
      </c>
      <c r="C182" s="66">
        <v>44066</v>
      </c>
      <c r="D182" s="128">
        <f t="shared" si="199"/>
        <v>47790</v>
      </c>
      <c r="E182" s="134">
        <f t="shared" si="225"/>
        <v>66554</v>
      </c>
      <c r="F182" s="105">
        <f t="shared" si="226"/>
        <v>457</v>
      </c>
      <c r="G182" s="137">
        <v>514</v>
      </c>
      <c r="H182" s="137">
        <v>0</v>
      </c>
      <c r="I182" s="131">
        <f t="shared" si="200"/>
        <v>514</v>
      </c>
      <c r="J182" s="131">
        <f t="shared" si="201"/>
        <v>67114</v>
      </c>
      <c r="K182" s="145">
        <f t="shared" si="202"/>
        <v>3552</v>
      </c>
      <c r="L182" s="148">
        <f t="shared" si="203"/>
        <v>511.14285714285717</v>
      </c>
      <c r="M182" s="86">
        <f t="shared" si="204"/>
        <v>1.0077177177177177</v>
      </c>
      <c r="N182" s="89">
        <f t="shared" si="205"/>
        <v>7.7177177177176759E-3</v>
      </c>
      <c r="O182" s="89">
        <f t="shared" si="206"/>
        <v>7.883509115615573E-3</v>
      </c>
      <c r="P182" s="86">
        <f t="shared" si="207"/>
        <v>1.0222857142857142</v>
      </c>
      <c r="Q182" s="128">
        <f t="shared" si="208"/>
        <v>12099</v>
      </c>
      <c r="R182" s="134">
        <f t="shared" si="227"/>
        <v>12107</v>
      </c>
      <c r="S182" s="105">
        <f t="shared" si="228"/>
        <v>8</v>
      </c>
      <c r="T182" s="137">
        <v>1</v>
      </c>
      <c r="U182" s="137">
        <v>0</v>
      </c>
      <c r="V182" s="131">
        <f t="shared" si="209"/>
        <v>1</v>
      </c>
      <c r="W182" s="131">
        <f t="shared" si="210"/>
        <v>11531</v>
      </c>
      <c r="X182" s="145">
        <f t="shared" si="211"/>
        <v>74</v>
      </c>
      <c r="Y182" s="147">
        <f t="shared" si="212"/>
        <v>4.4285714285714288</v>
      </c>
      <c r="Z182" s="65">
        <f t="shared" si="213"/>
        <v>1.0000867302688639</v>
      </c>
      <c r="AA182" s="89">
        <f t="shared" si="214"/>
        <v>8.6730268863854931E-5</v>
      </c>
      <c r="AB182" s="126">
        <f t="shared" si="215"/>
        <v>0.79487179487179493</v>
      </c>
      <c r="AC182" s="127">
        <f t="shared" si="216"/>
        <v>6200</v>
      </c>
      <c r="AD182" s="105">
        <f t="shared" si="229"/>
        <v>6200</v>
      </c>
      <c r="AE182" s="195">
        <f t="shared" si="230"/>
        <v>0</v>
      </c>
      <c r="AF182" s="137">
        <v>1</v>
      </c>
      <c r="AG182" s="137">
        <v>0</v>
      </c>
      <c r="AH182" s="150">
        <f t="shared" si="217"/>
        <v>1</v>
      </c>
      <c r="AI182" s="150">
        <f t="shared" si="218"/>
        <v>6201</v>
      </c>
      <c r="AJ182" s="145">
        <f t="shared" si="219"/>
        <v>28</v>
      </c>
      <c r="AK182" s="147">
        <f t="shared" si="220"/>
        <v>3</v>
      </c>
      <c r="AL182" s="86">
        <f t="shared" si="221"/>
        <v>1.0001612903225807</v>
      </c>
      <c r="AM182" s="89">
        <f t="shared" si="222"/>
        <v>1.6129032258072051E-4</v>
      </c>
      <c r="AN182" s="90">
        <f t="shared" si="223"/>
        <v>0.91304347826086962</v>
      </c>
      <c r="AO182" s="4">
        <f>F182-F175</f>
        <v>-50</v>
      </c>
      <c r="AP182" s="4">
        <f t="shared" si="175"/>
        <v>2</v>
      </c>
      <c r="AQ182" s="4">
        <f t="shared" si="198"/>
        <v>-3</v>
      </c>
      <c r="AR182" s="200" t="s">
        <v>241</v>
      </c>
      <c r="AS182" s="204">
        <v>66554</v>
      </c>
      <c r="AT182" s="196">
        <v>12107</v>
      </c>
      <c r="AU182" s="210">
        <v>6200</v>
      </c>
      <c r="AV182" s="234" t="s">
        <v>241</v>
      </c>
      <c r="AW182" s="22">
        <v>393</v>
      </c>
      <c r="AX182" s="213">
        <f t="shared" si="145"/>
        <v>0</v>
      </c>
      <c r="AY182" s="213">
        <f t="shared" si="146"/>
        <v>0</v>
      </c>
      <c r="AZ182" s="213">
        <v>393</v>
      </c>
      <c r="BA182" s="22">
        <f t="shared" si="170"/>
        <v>433.71428571428572</v>
      </c>
      <c r="BB182" s="22">
        <v>1</v>
      </c>
      <c r="BC182" s="214">
        <f t="shared" si="147"/>
        <v>0</v>
      </c>
      <c r="BD182" s="214">
        <v>1</v>
      </c>
      <c r="BE182" s="22">
        <f t="shared" si="171"/>
        <v>3.4285714285714284</v>
      </c>
      <c r="BF182" s="22"/>
      <c r="BG182" s="215">
        <f t="shared" si="148"/>
        <v>0</v>
      </c>
      <c r="BH182" s="215"/>
      <c r="BI182" s="212">
        <f t="shared" si="224"/>
        <v>0.42857142857142855</v>
      </c>
      <c r="BK182" t="s">
        <v>241</v>
      </c>
    </row>
    <row r="183" spans="1:65" x14ac:dyDescent="0.25">
      <c r="A183" s="63">
        <v>180</v>
      </c>
      <c r="B183" s="157">
        <v>154</v>
      </c>
      <c r="C183" s="66">
        <v>44067</v>
      </c>
      <c r="D183" s="128">
        <f t="shared" si="199"/>
        <v>48241</v>
      </c>
      <c r="E183" s="134">
        <f t="shared" si="225"/>
        <v>67128</v>
      </c>
      <c r="F183" s="105">
        <f t="shared" si="226"/>
        <v>574</v>
      </c>
      <c r="G183" s="137">
        <v>360</v>
      </c>
      <c r="H183" s="137">
        <v>0</v>
      </c>
      <c r="I183" s="131">
        <f t="shared" si="200"/>
        <v>360</v>
      </c>
      <c r="J183" s="131">
        <f t="shared" si="201"/>
        <v>67474</v>
      </c>
      <c r="K183" s="145">
        <f t="shared" si="202"/>
        <v>3644</v>
      </c>
      <c r="L183" s="148">
        <f t="shared" si="203"/>
        <v>501</v>
      </c>
      <c r="M183" s="86">
        <f t="shared" si="204"/>
        <v>1.0053640075096104</v>
      </c>
      <c r="N183" s="89">
        <f t="shared" si="205"/>
        <v>5.3640075096104134E-3</v>
      </c>
      <c r="O183" s="89">
        <f t="shared" si="206"/>
        <v>7.1958891081621793E-3</v>
      </c>
      <c r="P183" s="86">
        <f t="shared" si="207"/>
        <v>0.980156512017887</v>
      </c>
      <c r="Q183" s="128">
        <f t="shared" si="208"/>
        <v>12107</v>
      </c>
      <c r="R183" s="134">
        <f t="shared" si="227"/>
        <v>12111</v>
      </c>
      <c r="S183" s="105">
        <f t="shared" si="228"/>
        <v>4</v>
      </c>
      <c r="T183" s="137">
        <v>0</v>
      </c>
      <c r="U183" s="137">
        <v>0</v>
      </c>
      <c r="V183" s="131">
        <f t="shared" si="209"/>
        <v>0</v>
      </c>
      <c r="W183" s="131">
        <f t="shared" si="210"/>
        <v>11531</v>
      </c>
      <c r="X183" s="145">
        <f t="shared" si="211"/>
        <v>73</v>
      </c>
      <c r="Y183" s="147">
        <f t="shared" si="212"/>
        <v>3.2857142857142856</v>
      </c>
      <c r="Z183" s="65">
        <f t="shared" si="213"/>
        <v>1</v>
      </c>
      <c r="AA183" s="89">
        <f t="shared" si="214"/>
        <v>0</v>
      </c>
      <c r="AB183" s="126">
        <f t="shared" si="215"/>
        <v>0.74193548387096764</v>
      </c>
      <c r="AC183" s="127">
        <f t="shared" si="216"/>
        <v>6200</v>
      </c>
      <c r="AD183" s="105">
        <f t="shared" si="229"/>
        <v>6202</v>
      </c>
      <c r="AE183" s="195">
        <f t="shared" si="230"/>
        <v>2</v>
      </c>
      <c r="AF183" s="137">
        <v>0</v>
      </c>
      <c r="AG183" s="137">
        <v>0</v>
      </c>
      <c r="AH183" s="150">
        <f t="shared" si="217"/>
        <v>0</v>
      </c>
      <c r="AI183" s="150">
        <f t="shared" si="218"/>
        <v>6201</v>
      </c>
      <c r="AJ183" s="145">
        <f t="shared" si="219"/>
        <v>30</v>
      </c>
      <c r="AK183" s="147">
        <f t="shared" si="220"/>
        <v>2.1428571428571428</v>
      </c>
      <c r="AL183" s="86">
        <f t="shared" si="221"/>
        <v>1</v>
      </c>
      <c r="AM183" s="89">
        <f t="shared" si="222"/>
        <v>0</v>
      </c>
      <c r="AN183" s="90">
        <f t="shared" si="223"/>
        <v>0.7142857142857143</v>
      </c>
      <c r="AO183" s="4">
        <f t="shared" si="197"/>
        <v>92</v>
      </c>
      <c r="AP183" s="4">
        <f t="shared" si="175"/>
        <v>-1</v>
      </c>
      <c r="AQ183" s="4">
        <f t="shared" si="198"/>
        <v>2</v>
      </c>
      <c r="AR183" s="200" t="s">
        <v>247</v>
      </c>
      <c r="AS183" s="204">
        <v>67128</v>
      </c>
      <c r="AT183" s="196">
        <v>12111</v>
      </c>
      <c r="AU183" s="210">
        <v>6202</v>
      </c>
      <c r="AV183" s="41" t="s">
        <v>247</v>
      </c>
      <c r="AW183" s="22">
        <v>345</v>
      </c>
      <c r="AX183" s="213">
        <f t="shared" si="145"/>
        <v>0</v>
      </c>
      <c r="AY183" s="213">
        <f t="shared" si="146"/>
        <v>0</v>
      </c>
      <c r="AZ183" s="213">
        <v>345</v>
      </c>
      <c r="BA183" s="22">
        <f t="shared" si="170"/>
        <v>418.14285714285717</v>
      </c>
      <c r="BB183" s="22">
        <v>1</v>
      </c>
      <c r="BC183" s="214">
        <f t="shared" si="147"/>
        <v>0</v>
      </c>
      <c r="BD183" s="214">
        <v>1</v>
      </c>
      <c r="BE183" s="22">
        <f t="shared" si="171"/>
        <v>2.7142857142857144</v>
      </c>
      <c r="BF183" s="22"/>
      <c r="BG183" s="215">
        <f t="shared" si="148"/>
        <v>0</v>
      </c>
      <c r="BH183" s="215"/>
      <c r="BI183" s="212">
        <f t="shared" si="224"/>
        <v>0.42857142857142855</v>
      </c>
      <c r="BK183" t="s">
        <v>247</v>
      </c>
    </row>
    <row r="184" spans="1:65" x14ac:dyDescent="0.25">
      <c r="A184" s="63">
        <v>181</v>
      </c>
      <c r="B184" s="157">
        <v>155</v>
      </c>
      <c r="C184" s="66">
        <v>44068</v>
      </c>
      <c r="D184" s="128">
        <f t="shared" si="199"/>
        <v>48795</v>
      </c>
      <c r="E184" s="134">
        <f t="shared" si="225"/>
        <v>67543</v>
      </c>
      <c r="F184" s="105">
        <f t="shared" si="226"/>
        <v>415</v>
      </c>
      <c r="G184" s="137">
        <v>69</v>
      </c>
      <c r="H184" s="137">
        <v>0</v>
      </c>
      <c r="I184" s="131">
        <f t="shared" si="200"/>
        <v>69</v>
      </c>
      <c r="J184" s="131">
        <f t="shared" si="201"/>
        <v>67543</v>
      </c>
      <c r="K184" s="145">
        <f t="shared" si="202"/>
        <v>3570</v>
      </c>
      <c r="L184" s="148">
        <f t="shared" si="203"/>
        <v>430.42857142857144</v>
      </c>
      <c r="M184" s="86">
        <f t="shared" si="204"/>
        <v>1.0010226161188014</v>
      </c>
      <c r="N184" s="89">
        <f t="shared" si="205"/>
        <v>1.0226161188013894E-3</v>
      </c>
      <c r="O184" s="89">
        <f t="shared" si="206"/>
        <v>5.8765559922499657E-3</v>
      </c>
      <c r="P184" s="86">
        <f t="shared" si="207"/>
        <v>0.85913886512688908</v>
      </c>
      <c r="Q184" s="128">
        <f t="shared" si="208"/>
        <v>12111</v>
      </c>
      <c r="R184" s="134">
        <f t="shared" si="227"/>
        <v>12126</v>
      </c>
      <c r="S184" s="105">
        <f t="shared" si="228"/>
        <v>15</v>
      </c>
      <c r="T184" s="137">
        <v>0</v>
      </c>
      <c r="U184" s="137">
        <v>0</v>
      </c>
      <c r="V184" s="131">
        <f t="shared" si="209"/>
        <v>0</v>
      </c>
      <c r="W184" s="131">
        <f t="shared" si="210"/>
        <v>11531</v>
      </c>
      <c r="X184" s="145">
        <f t="shared" si="211"/>
        <v>84</v>
      </c>
      <c r="Y184" s="147">
        <f t="shared" si="212"/>
        <v>2.4285714285714284</v>
      </c>
      <c r="Z184" s="65">
        <f t="shared" si="213"/>
        <v>1</v>
      </c>
      <c r="AA184" s="89">
        <f t="shared" si="214"/>
        <v>0</v>
      </c>
      <c r="AB184" s="126">
        <f t="shared" si="215"/>
        <v>0.73913043478260865</v>
      </c>
      <c r="AC184" s="127">
        <f t="shared" si="216"/>
        <v>6202</v>
      </c>
      <c r="AD184" s="105">
        <f t="shared" si="229"/>
        <v>6207</v>
      </c>
      <c r="AE184" s="195">
        <f t="shared" si="230"/>
        <v>5</v>
      </c>
      <c r="AF184" s="137">
        <v>0</v>
      </c>
      <c r="AG184" s="137">
        <v>0</v>
      </c>
      <c r="AH184" s="150">
        <f t="shared" si="217"/>
        <v>0</v>
      </c>
      <c r="AI184" s="150">
        <f t="shared" si="218"/>
        <v>6201</v>
      </c>
      <c r="AJ184" s="145">
        <f t="shared" si="219"/>
        <v>32</v>
      </c>
      <c r="AK184" s="147">
        <f t="shared" si="220"/>
        <v>1.8571428571428572</v>
      </c>
      <c r="AL184" s="86">
        <f t="shared" si="221"/>
        <v>1</v>
      </c>
      <c r="AM184" s="89">
        <f t="shared" si="222"/>
        <v>0</v>
      </c>
      <c r="AN184" s="90">
        <f t="shared" si="223"/>
        <v>0.8666666666666667</v>
      </c>
      <c r="AO184" s="4">
        <f t="shared" si="197"/>
        <v>-74</v>
      </c>
      <c r="AP184" s="4">
        <f t="shared" si="175"/>
        <v>11</v>
      </c>
      <c r="AQ184" s="4">
        <f t="shared" si="198"/>
        <v>2</v>
      </c>
      <c r="AR184" s="200" t="s">
        <v>374</v>
      </c>
      <c r="AS184" s="204">
        <v>67543</v>
      </c>
      <c r="AT184" s="196">
        <v>12126</v>
      </c>
      <c r="AU184" s="210">
        <v>6207</v>
      </c>
      <c r="AV184" s="41" t="s">
        <v>374</v>
      </c>
      <c r="AW184" s="22">
        <v>286</v>
      </c>
      <c r="AX184" s="213">
        <f t="shared" si="145"/>
        <v>0</v>
      </c>
      <c r="AY184" s="213">
        <f t="shared" si="146"/>
        <v>0</v>
      </c>
      <c r="AZ184" s="213">
        <v>286</v>
      </c>
      <c r="BA184" s="22">
        <f t="shared" si="170"/>
        <v>390.42857142857144</v>
      </c>
      <c r="BB184" s="22">
        <v>2</v>
      </c>
      <c r="BC184" s="214">
        <f t="shared" si="147"/>
        <v>0</v>
      </c>
      <c r="BD184" s="214">
        <v>2</v>
      </c>
      <c r="BE184" s="22">
        <f t="shared" si="171"/>
        <v>2.7142857142857144</v>
      </c>
      <c r="BF184" s="22">
        <v>2</v>
      </c>
      <c r="BG184" s="215">
        <f t="shared" si="148"/>
        <v>0</v>
      </c>
      <c r="BH184" s="215">
        <v>2</v>
      </c>
      <c r="BI184" s="212">
        <f t="shared" si="224"/>
        <v>0.7142857142857143</v>
      </c>
      <c r="BK184" t="s">
        <v>374</v>
      </c>
      <c r="BL184" t="s">
        <v>374</v>
      </c>
      <c r="BM184">
        <v>2</v>
      </c>
    </row>
    <row r="185" spans="1:65" x14ac:dyDescent="0.25">
      <c r="A185" s="63">
        <v>182</v>
      </c>
      <c r="B185" s="157">
        <v>156</v>
      </c>
      <c r="C185" s="66">
        <v>44069</v>
      </c>
      <c r="D185" s="128">
        <f t="shared" si="199"/>
        <v>49183</v>
      </c>
      <c r="E185" s="134">
        <f t="shared" si="225"/>
        <v>68114</v>
      </c>
      <c r="F185" s="105">
        <f t="shared" si="226"/>
        <v>571</v>
      </c>
      <c r="G185" s="137"/>
      <c r="H185" s="137"/>
      <c r="I185" s="131">
        <f t="shared" si="200"/>
        <v>0</v>
      </c>
      <c r="J185" s="131">
        <f t="shared" si="201"/>
        <v>67543</v>
      </c>
      <c r="K185" s="145">
        <f t="shared" si="202"/>
        <v>3589</v>
      </c>
      <c r="L185" s="148">
        <f t="shared" si="203"/>
        <v>349.28571428571428</v>
      </c>
      <c r="M185" s="86">
        <f t="shared" si="204"/>
        <v>1</v>
      </c>
      <c r="N185" s="89">
        <f t="shared" si="205"/>
        <v>0</v>
      </c>
      <c r="O185" s="89">
        <f t="shared" si="206"/>
        <v>4.3154375972747957E-3</v>
      </c>
      <c r="P185" s="86">
        <f t="shared" si="207"/>
        <v>0.81148357119150338</v>
      </c>
      <c r="Q185" s="128">
        <f t="shared" si="208"/>
        <v>12126</v>
      </c>
      <c r="R185" s="134">
        <f t="shared" si="227"/>
        <v>12145</v>
      </c>
      <c r="S185" s="105">
        <f t="shared" si="228"/>
        <v>19</v>
      </c>
      <c r="T185" s="137"/>
      <c r="U185" s="137"/>
      <c r="V185" s="131">
        <f t="shared" si="209"/>
        <v>0</v>
      </c>
      <c r="W185" s="131">
        <f t="shared" si="210"/>
        <v>11531</v>
      </c>
      <c r="X185" s="145">
        <f t="shared" si="211"/>
        <v>85</v>
      </c>
      <c r="Y185" s="147">
        <f t="shared" si="212"/>
        <v>2.2857142857142856</v>
      </c>
      <c r="Z185" s="65">
        <f t="shared" si="213"/>
        <v>1</v>
      </c>
      <c r="AA185" s="89">
        <f t="shared" si="214"/>
        <v>0</v>
      </c>
      <c r="AB185" s="126">
        <f t="shared" si="215"/>
        <v>0.94117647058823528</v>
      </c>
      <c r="AC185" s="127">
        <f t="shared" si="216"/>
        <v>6207</v>
      </c>
      <c r="AD185" s="105">
        <f t="shared" si="229"/>
        <v>6215</v>
      </c>
      <c r="AE185" s="195">
        <f t="shared" si="230"/>
        <v>8</v>
      </c>
      <c r="AF185" s="137"/>
      <c r="AG185" s="137"/>
      <c r="AH185" s="150">
        <f t="shared" si="217"/>
        <v>0</v>
      </c>
      <c r="AI185" s="150">
        <f t="shared" si="218"/>
        <v>6201</v>
      </c>
      <c r="AJ185" s="145">
        <f t="shared" si="219"/>
        <v>34</v>
      </c>
      <c r="AK185" s="147">
        <f t="shared" si="220"/>
        <v>1.5714285714285714</v>
      </c>
      <c r="AL185" s="86">
        <f t="shared" si="221"/>
        <v>1</v>
      </c>
      <c r="AM185" s="89">
        <f t="shared" si="222"/>
        <v>0</v>
      </c>
      <c r="AN185" s="90">
        <f t="shared" si="223"/>
        <v>0.84615384615384615</v>
      </c>
      <c r="AO185" s="4">
        <f t="shared" si="197"/>
        <v>19</v>
      </c>
      <c r="AP185" s="4">
        <f t="shared" si="175"/>
        <v>1</v>
      </c>
      <c r="AQ185" s="4">
        <f t="shared" si="198"/>
        <v>2</v>
      </c>
      <c r="AR185" s="200" t="s">
        <v>416</v>
      </c>
      <c r="AS185" s="204">
        <v>68114</v>
      </c>
      <c r="AT185" s="196">
        <v>12145</v>
      </c>
      <c r="AU185" s="210">
        <v>6215</v>
      </c>
      <c r="AV185" s="41" t="s">
        <v>416</v>
      </c>
      <c r="AW185" s="22">
        <v>210</v>
      </c>
      <c r="AX185" s="213">
        <f t="shared" si="145"/>
        <v>0</v>
      </c>
      <c r="AY185" s="213">
        <f t="shared" si="146"/>
        <v>0</v>
      </c>
      <c r="AZ185" s="213">
        <v>210</v>
      </c>
      <c r="BA185" s="22">
        <f t="shared" si="170"/>
        <v>354.85714285714283</v>
      </c>
      <c r="BB185" s="22">
        <v>1</v>
      </c>
      <c r="BC185" s="214">
        <f t="shared" si="147"/>
        <v>0</v>
      </c>
      <c r="BD185" s="214">
        <v>1</v>
      </c>
      <c r="BE185" s="22">
        <f t="shared" si="171"/>
        <v>2.2857142857142856</v>
      </c>
      <c r="BF185" s="22">
        <v>1</v>
      </c>
      <c r="BG185" s="215">
        <f t="shared" si="148"/>
        <v>0</v>
      </c>
      <c r="BH185" s="215">
        <v>1</v>
      </c>
      <c r="BI185" s="212">
        <f t="shared" si="224"/>
        <v>0.7142857142857143</v>
      </c>
      <c r="BK185" t="s">
        <v>416</v>
      </c>
      <c r="BL185" t="s">
        <v>416</v>
      </c>
      <c r="BM185">
        <v>1</v>
      </c>
    </row>
    <row r="186" spans="1:65" x14ac:dyDescent="0.25">
      <c r="A186" s="63">
        <v>183</v>
      </c>
      <c r="B186" s="157">
        <v>157</v>
      </c>
      <c r="C186" s="66">
        <v>44070</v>
      </c>
      <c r="D186" s="128">
        <f t="shared" si="199"/>
        <v>49744</v>
      </c>
      <c r="E186" s="134">
        <f t="shared" si="225"/>
        <v>68624</v>
      </c>
      <c r="F186" s="105">
        <f t="shared" si="226"/>
        <v>510</v>
      </c>
      <c r="G186" s="137"/>
      <c r="H186" s="137"/>
      <c r="I186" s="131">
        <f t="shared" si="200"/>
        <v>0</v>
      </c>
      <c r="J186" s="131">
        <f t="shared" si="201"/>
        <v>67543</v>
      </c>
      <c r="K186" s="145">
        <f t="shared" si="202"/>
        <v>3570</v>
      </c>
      <c r="L186" s="148">
        <f t="shared" si="203"/>
        <v>278.42857142857144</v>
      </c>
      <c r="M186" s="86">
        <f t="shared" si="204"/>
        <v>1</v>
      </c>
      <c r="N186" s="89">
        <f t="shared" si="205"/>
        <v>0</v>
      </c>
      <c r="O186" s="89">
        <f t="shared" si="206"/>
        <v>2.8208682692258957E-3</v>
      </c>
      <c r="P186" s="86">
        <f t="shared" si="207"/>
        <v>0.79713701431492845</v>
      </c>
      <c r="Q186" s="128">
        <f t="shared" si="208"/>
        <v>12145</v>
      </c>
      <c r="R186" s="134">
        <f t="shared" si="227"/>
        <v>12152</v>
      </c>
      <c r="S186" s="105">
        <f t="shared" si="228"/>
        <v>7</v>
      </c>
      <c r="T186" s="137"/>
      <c r="U186" s="137"/>
      <c r="V186" s="131">
        <f t="shared" si="209"/>
        <v>0</v>
      </c>
      <c r="W186" s="131">
        <f t="shared" si="210"/>
        <v>11531</v>
      </c>
      <c r="X186" s="145">
        <f t="shared" si="211"/>
        <v>82</v>
      </c>
      <c r="Y186" s="147">
        <f t="shared" si="212"/>
        <v>1.5714285714285714</v>
      </c>
      <c r="Z186" s="65">
        <f t="shared" si="213"/>
        <v>1</v>
      </c>
      <c r="AA186" s="89">
        <f t="shared" si="214"/>
        <v>0</v>
      </c>
      <c r="AB186" s="126">
        <f t="shared" si="215"/>
        <v>0.6875</v>
      </c>
      <c r="AC186" s="127">
        <f t="shared" si="216"/>
        <v>6215</v>
      </c>
      <c r="AD186" s="105">
        <f t="shared" si="229"/>
        <v>6218</v>
      </c>
      <c r="AE186" s="195">
        <f t="shared" si="230"/>
        <v>3</v>
      </c>
      <c r="AF186" s="137"/>
      <c r="AG186" s="137"/>
      <c r="AH186" s="150">
        <f t="shared" si="217"/>
        <v>0</v>
      </c>
      <c r="AI186" s="150">
        <f t="shared" si="218"/>
        <v>6201</v>
      </c>
      <c r="AJ186" s="145">
        <f t="shared" si="219"/>
        <v>27</v>
      </c>
      <c r="AK186" s="147">
        <f t="shared" si="220"/>
        <v>0.7142857142857143</v>
      </c>
      <c r="AL186" s="86">
        <f t="shared" si="221"/>
        <v>1</v>
      </c>
      <c r="AM186" s="89">
        <f t="shared" si="222"/>
        <v>0</v>
      </c>
      <c r="AN186" s="90">
        <f t="shared" si="223"/>
        <v>0.45454545454545459</v>
      </c>
      <c r="AO186" s="4">
        <f t="shared" si="197"/>
        <v>-19</v>
      </c>
      <c r="AP186" s="4">
        <f t="shared" si="175"/>
        <v>-3</v>
      </c>
      <c r="AQ186" s="4">
        <f t="shared" si="198"/>
        <v>-7</v>
      </c>
      <c r="AR186" s="200" t="s">
        <v>417</v>
      </c>
      <c r="AS186" s="204">
        <v>68624</v>
      </c>
      <c r="AT186" s="196">
        <v>12152</v>
      </c>
      <c r="AU186" s="210">
        <v>6218</v>
      </c>
      <c r="AV186" s="41" t="s">
        <v>417</v>
      </c>
      <c r="AW186" s="77">
        <v>123</v>
      </c>
      <c r="AX186" s="213">
        <f t="shared" si="145"/>
        <v>0</v>
      </c>
      <c r="AY186" s="213">
        <f t="shared" si="146"/>
        <v>0</v>
      </c>
      <c r="AZ186" s="213">
        <v>123</v>
      </c>
      <c r="BA186" s="22">
        <f t="shared" si="170"/>
        <v>312.28571428571428</v>
      </c>
      <c r="BB186" s="77">
        <v>1</v>
      </c>
      <c r="BC186" s="214">
        <f t="shared" si="147"/>
        <v>0</v>
      </c>
      <c r="BD186" s="214">
        <v>1</v>
      </c>
      <c r="BE186" s="22">
        <f t="shared" si="171"/>
        <v>1.8571428571428572</v>
      </c>
      <c r="BF186" s="22">
        <v>1</v>
      </c>
      <c r="BG186" s="215">
        <f t="shared" si="148"/>
        <v>0</v>
      </c>
      <c r="BH186" s="215">
        <v>1</v>
      </c>
      <c r="BI186" s="212">
        <f>SUM(BF181:BF186)/7</f>
        <v>0.7142857142857143</v>
      </c>
      <c r="BK186" t="s">
        <v>417</v>
      </c>
      <c r="BL186" t="s">
        <v>417</v>
      </c>
      <c r="BM186">
        <v>1</v>
      </c>
    </row>
    <row r="187" spans="1:65" x14ac:dyDescent="0.25">
      <c r="A187" s="63">
        <v>184</v>
      </c>
      <c r="B187" s="157">
        <v>158</v>
      </c>
      <c r="C187" s="66">
        <v>44071</v>
      </c>
      <c r="D187" s="128">
        <f t="shared" si="199"/>
        <v>50243</v>
      </c>
      <c r="E187" s="134">
        <f t="shared" si="225"/>
        <v>69131</v>
      </c>
      <c r="F187" s="105">
        <f t="shared" si="226"/>
        <v>507</v>
      </c>
      <c r="G187" s="137"/>
      <c r="H187" s="137"/>
      <c r="I187" s="131">
        <f t="shared" si="200"/>
        <v>0</v>
      </c>
      <c r="J187" s="131">
        <f t="shared" si="201"/>
        <v>67543</v>
      </c>
      <c r="K187" s="145">
        <f t="shared" si="202"/>
        <v>3542</v>
      </c>
      <c r="L187" s="148">
        <f t="shared" si="203"/>
        <v>205.28571428571428</v>
      </c>
      <c r="M187" s="86">
        <f t="shared" si="204"/>
        <v>1</v>
      </c>
      <c r="N187" s="89">
        <f t="shared" si="205"/>
        <v>0</v>
      </c>
      <c r="O187" s="89">
        <f t="shared" si="206"/>
        <v>1.2773247256823606E-3</v>
      </c>
      <c r="P187" s="86">
        <f t="shared" si="207"/>
        <v>0.73730118009235501</v>
      </c>
      <c r="Q187" s="128">
        <f t="shared" si="208"/>
        <v>12152</v>
      </c>
      <c r="R187" s="134">
        <f t="shared" si="227"/>
        <v>12161</v>
      </c>
      <c r="S187" s="105">
        <f t="shared" si="228"/>
        <v>9</v>
      </c>
      <c r="T187" s="137"/>
      <c r="U187" s="137"/>
      <c r="V187" s="131">
        <f t="shared" si="209"/>
        <v>0</v>
      </c>
      <c r="W187" s="131">
        <f t="shared" si="210"/>
        <v>11531</v>
      </c>
      <c r="X187" s="145">
        <f t="shared" si="211"/>
        <v>73</v>
      </c>
      <c r="Y187" s="147">
        <f t="shared" si="212"/>
        <v>1</v>
      </c>
      <c r="Z187" s="65">
        <f t="shared" si="213"/>
        <v>1</v>
      </c>
      <c r="AA187" s="89">
        <f t="shared" si="214"/>
        <v>0</v>
      </c>
      <c r="AB187" s="126">
        <f t="shared" si="215"/>
        <v>0.63636363636363635</v>
      </c>
      <c r="AC187" s="127">
        <f t="shared" si="216"/>
        <v>6218</v>
      </c>
      <c r="AD187" s="105">
        <f t="shared" si="229"/>
        <v>6220</v>
      </c>
      <c r="AE187" s="195">
        <f t="shared" si="230"/>
        <v>2</v>
      </c>
      <c r="AF187" s="137"/>
      <c r="AG187" s="137"/>
      <c r="AH187" s="150">
        <f t="shared" si="217"/>
        <v>0</v>
      </c>
      <c r="AI187" s="150">
        <f t="shared" si="218"/>
        <v>6201</v>
      </c>
      <c r="AJ187" s="145">
        <f t="shared" si="219"/>
        <v>25</v>
      </c>
      <c r="AK187" s="147">
        <f t="shared" si="220"/>
        <v>0.14285714285714285</v>
      </c>
      <c r="AL187" s="86">
        <f t="shared" si="221"/>
        <v>1</v>
      </c>
      <c r="AM187" s="89">
        <f t="shared" si="222"/>
        <v>0</v>
      </c>
      <c r="AN187" s="90">
        <f t="shared" si="223"/>
        <v>0.19999999999999998</v>
      </c>
      <c r="AO187" s="4">
        <f t="shared" si="197"/>
        <v>-28</v>
      </c>
      <c r="AP187" s="4">
        <f t="shared" si="175"/>
        <v>-9</v>
      </c>
      <c r="AQ187" s="4">
        <f t="shared" si="198"/>
        <v>-2</v>
      </c>
      <c r="AR187" s="200" t="s">
        <v>418</v>
      </c>
      <c r="AS187" s="204">
        <v>69131</v>
      </c>
      <c r="AT187" s="196">
        <v>12161</v>
      </c>
      <c r="AU187" s="210">
        <v>6220</v>
      </c>
      <c r="AV187" s="41" t="s">
        <v>418</v>
      </c>
      <c r="AW187" s="22">
        <v>135</v>
      </c>
      <c r="AX187" s="213">
        <f t="shared" si="145"/>
        <v>0</v>
      </c>
      <c r="AY187" s="213">
        <f t="shared" si="146"/>
        <v>0</v>
      </c>
      <c r="AZ187" s="213">
        <v>135</v>
      </c>
      <c r="BA187" s="22">
        <f t="shared" si="170"/>
        <v>275.28571428571428</v>
      </c>
      <c r="BB187" s="22"/>
      <c r="BC187" s="214">
        <f t="shared" si="147"/>
        <v>0</v>
      </c>
      <c r="BD187" s="214"/>
      <c r="BE187" s="22">
        <f t="shared" si="171"/>
        <v>1.5714285714285714</v>
      </c>
      <c r="BF187" s="22"/>
      <c r="BG187" s="215">
        <f t="shared" si="148"/>
        <v>0</v>
      </c>
      <c r="BH187" s="215"/>
      <c r="BI187" s="212">
        <f>SUM(BF181:BF187)/7</f>
        <v>0.7142857142857143</v>
      </c>
      <c r="BK187" t="s">
        <v>418</v>
      </c>
    </row>
    <row r="188" spans="1:65" x14ac:dyDescent="0.25">
      <c r="A188" s="63">
        <v>185</v>
      </c>
      <c r="B188" s="157">
        <v>159</v>
      </c>
      <c r="C188" s="66">
        <v>44072</v>
      </c>
      <c r="D188" s="128">
        <f t="shared" si="199"/>
        <v>50744</v>
      </c>
      <c r="E188" s="134">
        <f t="shared" si="225"/>
        <v>69632</v>
      </c>
      <c r="F188" s="105">
        <f t="shared" si="226"/>
        <v>501</v>
      </c>
      <c r="G188" s="137"/>
      <c r="H188" s="137"/>
      <c r="I188" s="131">
        <f t="shared" si="200"/>
        <v>0</v>
      </c>
      <c r="J188" s="131">
        <f t="shared" si="201"/>
        <v>67543</v>
      </c>
      <c r="K188" s="145">
        <f t="shared" si="202"/>
        <v>3535</v>
      </c>
      <c r="L188" s="148">
        <f t="shared" si="203"/>
        <v>134.71428571428572</v>
      </c>
      <c r="M188" s="86">
        <f t="shared" si="204"/>
        <v>1</v>
      </c>
      <c r="N188" s="89">
        <f t="shared" si="205"/>
        <v>0</v>
      </c>
      <c r="O188" s="89">
        <f t="shared" si="206"/>
        <v>2.0452322376027788E-4</v>
      </c>
      <c r="P188" s="86">
        <f t="shared" si="207"/>
        <v>0.65622825330549761</v>
      </c>
      <c r="Q188" s="128">
        <f t="shared" si="208"/>
        <v>12161</v>
      </c>
      <c r="R188" s="134">
        <f t="shared" si="227"/>
        <v>12163</v>
      </c>
      <c r="S188" s="105">
        <f t="shared" si="228"/>
        <v>2</v>
      </c>
      <c r="T188" s="137"/>
      <c r="U188" s="137"/>
      <c r="V188" s="131">
        <f t="shared" si="209"/>
        <v>0</v>
      </c>
      <c r="W188" s="131">
        <f t="shared" si="210"/>
        <v>11531</v>
      </c>
      <c r="X188" s="145">
        <f t="shared" si="211"/>
        <v>64</v>
      </c>
      <c r="Y188" s="147">
        <f t="shared" si="212"/>
        <v>0.14285714285714285</v>
      </c>
      <c r="Z188" s="65">
        <f t="shared" si="213"/>
        <v>1</v>
      </c>
      <c r="AA188" s="89">
        <f t="shared" si="214"/>
        <v>0</v>
      </c>
      <c r="AB188" s="126">
        <f t="shared" si="215"/>
        <v>0.14285714285714285</v>
      </c>
      <c r="AC188" s="127">
        <f t="shared" si="216"/>
        <v>6220</v>
      </c>
      <c r="AD188" s="105">
        <f t="shared" si="229"/>
        <v>6224</v>
      </c>
      <c r="AE188" s="195">
        <f t="shared" si="230"/>
        <v>4</v>
      </c>
      <c r="AF188" s="137"/>
      <c r="AG188" s="137"/>
      <c r="AH188" s="150">
        <f t="shared" si="217"/>
        <v>0</v>
      </c>
      <c r="AI188" s="150">
        <f t="shared" si="218"/>
        <v>6201</v>
      </c>
      <c r="AJ188" s="145">
        <f t="shared" si="219"/>
        <v>24</v>
      </c>
      <c r="AK188" s="147">
        <f t="shared" si="220"/>
        <v>0.14285714285714285</v>
      </c>
      <c r="AL188" s="86">
        <f t="shared" si="221"/>
        <v>1</v>
      </c>
      <c r="AM188" s="89">
        <f t="shared" si="222"/>
        <v>0</v>
      </c>
      <c r="AN188" s="90">
        <f t="shared" si="223"/>
        <v>1</v>
      </c>
      <c r="AO188" s="4">
        <f t="shared" si="197"/>
        <v>-7</v>
      </c>
      <c r="AP188" s="4">
        <f t="shared" si="175"/>
        <v>-9</v>
      </c>
      <c r="AQ188" s="4">
        <f t="shared" si="198"/>
        <v>-1</v>
      </c>
      <c r="AR188" s="259" t="s">
        <v>441</v>
      </c>
      <c r="AS188" s="204">
        <v>69632</v>
      </c>
      <c r="AT188" s="196">
        <v>12163</v>
      </c>
      <c r="AU188" s="210">
        <v>6224</v>
      </c>
      <c r="AV188" s="234" t="s">
        <v>441</v>
      </c>
      <c r="AW188" s="77">
        <v>72</v>
      </c>
      <c r="AX188" s="213">
        <f t="shared" si="145"/>
        <v>0</v>
      </c>
      <c r="AY188" s="213">
        <f t="shared" si="146"/>
        <v>0</v>
      </c>
      <c r="AZ188" s="213">
        <v>72</v>
      </c>
      <c r="BA188" s="22">
        <f t="shared" si="170"/>
        <v>223.42857142857142</v>
      </c>
      <c r="BB188" s="77"/>
      <c r="BC188" s="214">
        <f t="shared" si="147"/>
        <v>0</v>
      </c>
      <c r="BD188" s="214"/>
      <c r="BE188" s="22">
        <f t="shared" si="171"/>
        <v>0.8571428571428571</v>
      </c>
      <c r="BF188" s="22"/>
      <c r="BG188" s="215">
        <f t="shared" si="148"/>
        <v>0</v>
      </c>
      <c r="BH188" s="215"/>
      <c r="BI188" s="212">
        <f t="shared" si="224"/>
        <v>0.5714285714285714</v>
      </c>
    </row>
    <row r="189" spans="1:65" x14ac:dyDescent="0.25">
      <c r="A189" s="63">
        <v>186</v>
      </c>
      <c r="B189" s="157">
        <v>160</v>
      </c>
      <c r="C189" s="66">
        <v>44073</v>
      </c>
      <c r="D189" s="128">
        <f t="shared" si="199"/>
        <v>69632</v>
      </c>
      <c r="E189" s="134">
        <f t="shared" si="225"/>
        <v>0</v>
      </c>
      <c r="F189" s="105">
        <f t="shared" si="226"/>
        <v>-69632</v>
      </c>
      <c r="G189" s="137"/>
      <c r="H189" s="137"/>
      <c r="I189" s="131">
        <f t="shared" si="200"/>
        <v>0</v>
      </c>
      <c r="J189" s="131">
        <f t="shared" si="201"/>
        <v>67543</v>
      </c>
      <c r="K189" s="145">
        <f t="shared" si="202"/>
        <v>-66554</v>
      </c>
      <c r="L189" s="148">
        <f t="shared" si="203"/>
        <v>61.285714285714285</v>
      </c>
      <c r="M189" s="86">
        <f t="shared" si="204"/>
        <v>1</v>
      </c>
      <c r="N189" s="89">
        <f t="shared" si="205"/>
        <v>0</v>
      </c>
      <c r="O189" s="89">
        <f t="shared" si="206"/>
        <v>0</v>
      </c>
      <c r="P189" s="86">
        <f t="shared" si="207"/>
        <v>0.45493107104984087</v>
      </c>
      <c r="Q189" s="128">
        <f t="shared" si="208"/>
        <v>12163</v>
      </c>
      <c r="R189" s="134">
        <f t="shared" si="227"/>
        <v>0</v>
      </c>
      <c r="S189" s="105">
        <f t="shared" si="228"/>
        <v>-12163</v>
      </c>
      <c r="T189" s="137"/>
      <c r="U189" s="137"/>
      <c r="V189" s="131">
        <f t="shared" si="209"/>
        <v>0</v>
      </c>
      <c r="W189" s="131">
        <f t="shared" si="210"/>
        <v>11531</v>
      </c>
      <c r="X189" s="145">
        <f t="shared" si="211"/>
        <v>-12107</v>
      </c>
      <c r="Y189" s="147">
        <f t="shared" si="212"/>
        <v>0</v>
      </c>
      <c r="Z189" s="65">
        <f t="shared" si="213"/>
        <v>1</v>
      </c>
      <c r="AA189" s="89">
        <f t="shared" si="214"/>
        <v>0</v>
      </c>
      <c r="AB189" s="126">
        <f t="shared" si="215"/>
        <v>0</v>
      </c>
      <c r="AC189" s="127">
        <f t="shared" si="216"/>
        <v>6224</v>
      </c>
      <c r="AD189" s="105"/>
      <c r="AE189" s="195">
        <f t="shared" si="230"/>
        <v>-6224</v>
      </c>
      <c r="AF189" s="137"/>
      <c r="AG189" s="137"/>
      <c r="AH189" s="150">
        <f t="shared" si="217"/>
        <v>0</v>
      </c>
      <c r="AI189" s="150">
        <f t="shared" si="218"/>
        <v>6201</v>
      </c>
      <c r="AJ189" s="145">
        <f t="shared" si="219"/>
        <v>-6200</v>
      </c>
      <c r="AK189" s="147">
        <f t="shared" si="220"/>
        <v>0</v>
      </c>
      <c r="AL189" s="86">
        <f t="shared" si="221"/>
        <v>1</v>
      </c>
      <c r="AM189" s="89">
        <f t="shared" si="222"/>
        <v>0</v>
      </c>
      <c r="AN189" s="90">
        <f t="shared" si="223"/>
        <v>0</v>
      </c>
      <c r="AO189" s="4">
        <f t="shared" si="197"/>
        <v>-70089</v>
      </c>
      <c r="AP189" s="4">
        <f t="shared" si="175"/>
        <v>-12171</v>
      </c>
      <c r="AQ189" s="4">
        <f t="shared" si="198"/>
        <v>-6224</v>
      </c>
      <c r="AR189" s="200"/>
      <c r="AS189" s="204"/>
      <c r="AT189" s="196"/>
      <c r="AU189" s="210"/>
      <c r="AV189" s="41"/>
      <c r="AW189" s="22"/>
      <c r="AX189" s="213">
        <f t="shared" si="145"/>
        <v>0</v>
      </c>
      <c r="AY189" s="213">
        <f t="shared" si="146"/>
        <v>0</v>
      </c>
      <c r="AZ189" s="213"/>
      <c r="BA189" s="22">
        <f t="shared" si="170"/>
        <v>167.28571428571428</v>
      </c>
      <c r="BB189" s="22"/>
      <c r="BC189" s="214">
        <f t="shared" si="147"/>
        <v>0</v>
      </c>
      <c r="BD189" s="214"/>
      <c r="BE189" s="22">
        <f t="shared" si="171"/>
        <v>0.7142857142857143</v>
      </c>
      <c r="BF189" s="22"/>
      <c r="BG189" s="215">
        <f t="shared" si="148"/>
        <v>0</v>
      </c>
      <c r="BH189" s="215"/>
      <c r="BI189" s="212">
        <f t="shared" si="224"/>
        <v>0.5714285714285714</v>
      </c>
    </row>
    <row r="190" spans="1:65" x14ac:dyDescent="0.25">
      <c r="A190" s="63">
        <v>187</v>
      </c>
      <c r="B190" s="157">
        <v>161</v>
      </c>
      <c r="C190" s="66">
        <v>44074</v>
      </c>
      <c r="D190" s="128">
        <f t="shared" si="199"/>
        <v>0</v>
      </c>
      <c r="E190" s="134">
        <f t="shared" si="225"/>
        <v>0</v>
      </c>
      <c r="F190" s="105">
        <f t="shared" si="226"/>
        <v>0</v>
      </c>
      <c r="G190" s="137"/>
      <c r="H190" s="137"/>
      <c r="I190" s="131">
        <f t="shared" si="200"/>
        <v>0</v>
      </c>
      <c r="J190" s="131">
        <f t="shared" si="201"/>
        <v>67543</v>
      </c>
      <c r="K190" s="145">
        <f t="shared" si="202"/>
        <v>-67128</v>
      </c>
      <c r="L190" s="148">
        <f t="shared" si="203"/>
        <v>9.8571428571428577</v>
      </c>
      <c r="M190" s="86">
        <f t="shared" si="204"/>
        <v>1</v>
      </c>
      <c r="N190" s="89">
        <f t="shared" si="205"/>
        <v>0</v>
      </c>
      <c r="O190" s="89">
        <f t="shared" si="206"/>
        <v>0</v>
      </c>
      <c r="P190" s="86">
        <f t="shared" si="207"/>
        <v>0.16083916083916086</v>
      </c>
      <c r="Q190" s="128">
        <f t="shared" si="208"/>
        <v>0</v>
      </c>
      <c r="R190" s="134">
        <f t="shared" si="227"/>
        <v>0</v>
      </c>
      <c r="S190" s="105">
        <f t="shared" si="228"/>
        <v>0</v>
      </c>
      <c r="T190" s="137"/>
      <c r="U190" s="137"/>
      <c r="V190" s="131">
        <f t="shared" si="209"/>
        <v>0</v>
      </c>
      <c r="W190" s="131">
        <f t="shared" si="210"/>
        <v>11531</v>
      </c>
      <c r="X190" s="145">
        <f t="shared" si="211"/>
        <v>-12111</v>
      </c>
      <c r="Y190" s="147">
        <f t="shared" si="212"/>
        <v>0</v>
      </c>
      <c r="Z190" s="65">
        <f t="shared" si="213"/>
        <v>1</v>
      </c>
      <c r="AA190" s="89">
        <f t="shared" si="214"/>
        <v>0</v>
      </c>
      <c r="AB190" s="126" t="e">
        <f t="shared" si="215"/>
        <v>#DIV/0!</v>
      </c>
      <c r="AC190" s="127">
        <f t="shared" si="216"/>
        <v>0</v>
      </c>
      <c r="AD190" s="105"/>
      <c r="AE190" s="195">
        <f t="shared" si="230"/>
        <v>0</v>
      </c>
      <c r="AF190" s="137"/>
      <c r="AG190" s="137"/>
      <c r="AH190" s="150">
        <f t="shared" si="217"/>
        <v>0</v>
      </c>
      <c r="AI190" s="150">
        <f t="shared" si="218"/>
        <v>6201</v>
      </c>
      <c r="AJ190" s="145">
        <f t="shared" si="219"/>
        <v>-6202</v>
      </c>
      <c r="AK190" s="147">
        <f t="shared" si="220"/>
        <v>0</v>
      </c>
      <c r="AL190" s="86">
        <f t="shared" si="221"/>
        <v>1</v>
      </c>
      <c r="AM190" s="89">
        <f t="shared" si="222"/>
        <v>0</v>
      </c>
      <c r="AN190" s="90" t="e">
        <f t="shared" si="223"/>
        <v>#DIV/0!</v>
      </c>
      <c r="AO190" s="4">
        <f t="shared" si="197"/>
        <v>-574</v>
      </c>
      <c r="AP190" s="4">
        <f t="shared" si="175"/>
        <v>-4</v>
      </c>
      <c r="AQ190" s="4">
        <f t="shared" si="198"/>
        <v>-2</v>
      </c>
      <c r="AR190" s="200"/>
      <c r="AS190" s="204"/>
      <c r="AT190" s="196"/>
      <c r="AU190" s="210"/>
      <c r="AV190" s="41"/>
      <c r="AW190" s="22"/>
      <c r="AX190" s="213">
        <f t="shared" si="145"/>
        <v>0</v>
      </c>
      <c r="AY190" s="213">
        <f t="shared" si="146"/>
        <v>0</v>
      </c>
      <c r="AZ190" s="213"/>
      <c r="BA190" s="22">
        <f t="shared" si="170"/>
        <v>118</v>
      </c>
      <c r="BB190" s="22"/>
      <c r="BC190" s="214">
        <f t="shared" si="147"/>
        <v>0</v>
      </c>
      <c r="BD190" s="214"/>
      <c r="BE190" s="22">
        <f t="shared" si="171"/>
        <v>0.5714285714285714</v>
      </c>
      <c r="BF190" s="22"/>
      <c r="BG190" s="215">
        <f t="shared" si="148"/>
        <v>0</v>
      </c>
      <c r="BH190" s="215"/>
      <c r="BI190" s="212">
        <f t="shared" si="224"/>
        <v>0.5714285714285714</v>
      </c>
    </row>
    <row r="191" spans="1:65" x14ac:dyDescent="0.25">
      <c r="A191" s="63">
        <v>188</v>
      </c>
      <c r="B191" s="157">
        <v>162</v>
      </c>
      <c r="C191" s="66">
        <v>44075</v>
      </c>
      <c r="D191" s="128">
        <f t="shared" si="199"/>
        <v>0</v>
      </c>
      <c r="E191" s="134"/>
      <c r="F191" s="105">
        <f t="shared" si="226"/>
        <v>0</v>
      </c>
      <c r="G191" s="137"/>
      <c r="H191" s="137"/>
      <c r="I191" s="131">
        <f t="shared" si="200"/>
        <v>0</v>
      </c>
      <c r="J191" s="131">
        <f t="shared" si="201"/>
        <v>67543</v>
      </c>
      <c r="K191" s="145">
        <f t="shared" si="202"/>
        <v>-67543</v>
      </c>
      <c r="L191" s="148">
        <f t="shared" si="203"/>
        <v>0</v>
      </c>
      <c r="M191" s="86">
        <f t="shared" si="204"/>
        <v>1</v>
      </c>
      <c r="N191" s="89">
        <f t="shared" si="205"/>
        <v>0</v>
      </c>
      <c r="O191" s="89">
        <f t="shared" si="206"/>
        <v>0</v>
      </c>
      <c r="P191" s="86">
        <f t="shared" si="207"/>
        <v>0</v>
      </c>
      <c r="Q191" s="128">
        <f t="shared" si="208"/>
        <v>0</v>
      </c>
      <c r="R191" s="134"/>
      <c r="S191" s="105">
        <f t="shared" si="228"/>
        <v>0</v>
      </c>
      <c r="T191" s="137"/>
      <c r="U191" s="137"/>
      <c r="V191" s="131">
        <f t="shared" si="209"/>
        <v>0</v>
      </c>
      <c r="W191" s="131">
        <f t="shared" si="210"/>
        <v>11531</v>
      </c>
      <c r="X191" s="145">
        <f t="shared" si="211"/>
        <v>-12126</v>
      </c>
      <c r="Y191" s="147">
        <f t="shared" si="212"/>
        <v>0</v>
      </c>
      <c r="Z191" s="65">
        <f t="shared" si="213"/>
        <v>1</v>
      </c>
      <c r="AA191" s="89">
        <f t="shared" si="214"/>
        <v>0</v>
      </c>
      <c r="AB191" s="126" t="e">
        <f t="shared" si="215"/>
        <v>#DIV/0!</v>
      </c>
      <c r="AC191" s="127">
        <f t="shared" si="216"/>
        <v>0</v>
      </c>
      <c r="AD191" s="105"/>
      <c r="AE191" s="195">
        <f t="shared" si="230"/>
        <v>0</v>
      </c>
      <c r="AF191" s="137"/>
      <c r="AG191" s="137"/>
      <c r="AH191" s="150">
        <f t="shared" si="217"/>
        <v>0</v>
      </c>
      <c r="AI191" s="150">
        <f t="shared" si="218"/>
        <v>6201</v>
      </c>
      <c r="AJ191" s="145">
        <f t="shared" si="219"/>
        <v>-6207</v>
      </c>
      <c r="AK191" s="147">
        <f t="shared" si="220"/>
        <v>0</v>
      </c>
      <c r="AL191" s="86">
        <f t="shared" si="221"/>
        <v>1</v>
      </c>
      <c r="AM191" s="89">
        <f t="shared" si="222"/>
        <v>0</v>
      </c>
      <c r="AN191" s="90" t="e">
        <f t="shared" si="223"/>
        <v>#DIV/0!</v>
      </c>
      <c r="AO191" s="4">
        <f t="shared" si="197"/>
        <v>-415</v>
      </c>
      <c r="AP191" s="4">
        <f t="shared" si="175"/>
        <v>-15</v>
      </c>
      <c r="AQ191" s="4">
        <f t="shared" si="198"/>
        <v>-5</v>
      </c>
      <c r="AR191" s="200"/>
      <c r="AS191" s="204"/>
      <c r="AT191" s="196"/>
      <c r="AU191" s="210"/>
      <c r="AV191" s="41"/>
      <c r="AW191" s="22"/>
      <c r="AX191" s="213">
        <f t="shared" si="145"/>
        <v>0</v>
      </c>
      <c r="AY191" s="213">
        <f t="shared" si="146"/>
        <v>0</v>
      </c>
      <c r="AZ191" s="213"/>
      <c r="BA191" s="22">
        <f t="shared" si="170"/>
        <v>77.142857142857139</v>
      </c>
      <c r="BB191" s="22"/>
      <c r="BC191" s="214">
        <f t="shared" si="147"/>
        <v>0</v>
      </c>
      <c r="BD191" s="214"/>
      <c r="BE191" s="22">
        <f t="shared" si="171"/>
        <v>0.2857142857142857</v>
      </c>
      <c r="BF191" s="22"/>
      <c r="BG191" s="215">
        <f t="shared" si="148"/>
        <v>0</v>
      </c>
      <c r="BH191" s="215"/>
      <c r="BI191" s="212">
        <f t="shared" si="224"/>
        <v>0.2857142857142857</v>
      </c>
    </row>
    <row r="192" spans="1:65" x14ac:dyDescent="0.25">
      <c r="A192" s="63">
        <v>189</v>
      </c>
      <c r="B192" s="157">
        <v>163</v>
      </c>
      <c r="C192" s="66">
        <v>44076</v>
      </c>
      <c r="D192" s="128">
        <f t="shared" si="199"/>
        <v>0</v>
      </c>
      <c r="E192" s="134"/>
      <c r="F192" s="105">
        <f t="shared" si="226"/>
        <v>0</v>
      </c>
      <c r="G192" s="137"/>
      <c r="H192" s="137"/>
      <c r="I192" s="131">
        <f t="shared" si="200"/>
        <v>0</v>
      </c>
      <c r="J192" s="131">
        <f t="shared" si="201"/>
        <v>67543</v>
      </c>
      <c r="K192" s="145">
        <f t="shared" si="202"/>
        <v>-68114</v>
      </c>
      <c r="L192" s="148">
        <f t="shared" si="203"/>
        <v>0</v>
      </c>
      <c r="M192" s="86">
        <f t="shared" si="204"/>
        <v>1</v>
      </c>
      <c r="N192" s="89">
        <f t="shared" si="205"/>
        <v>0</v>
      </c>
      <c r="O192" s="89">
        <f t="shared" si="206"/>
        <v>0</v>
      </c>
      <c r="P192" s="86" t="e">
        <f t="shared" si="207"/>
        <v>#DIV/0!</v>
      </c>
      <c r="Q192" s="128">
        <f t="shared" si="208"/>
        <v>0</v>
      </c>
      <c r="R192" s="134"/>
      <c r="S192" s="105">
        <f t="shared" si="228"/>
        <v>0</v>
      </c>
      <c r="T192" s="137"/>
      <c r="U192" s="137"/>
      <c r="V192" s="131">
        <f t="shared" si="209"/>
        <v>0</v>
      </c>
      <c r="W192" s="131">
        <f t="shared" si="210"/>
        <v>11531</v>
      </c>
      <c r="X192" s="145">
        <f t="shared" si="211"/>
        <v>-12145</v>
      </c>
      <c r="Y192" s="147">
        <f t="shared" si="212"/>
        <v>0</v>
      </c>
      <c r="Z192" s="65">
        <f t="shared" si="213"/>
        <v>1</v>
      </c>
      <c r="AA192" s="89">
        <f t="shared" si="214"/>
        <v>0</v>
      </c>
      <c r="AB192" s="126" t="e">
        <f t="shared" si="215"/>
        <v>#DIV/0!</v>
      </c>
      <c r="AC192" s="127">
        <f t="shared" si="216"/>
        <v>0</v>
      </c>
      <c r="AD192" s="105"/>
      <c r="AE192" s="195">
        <f t="shared" si="230"/>
        <v>0</v>
      </c>
      <c r="AF192" s="137"/>
      <c r="AG192" s="137"/>
      <c r="AH192" s="150">
        <f t="shared" si="217"/>
        <v>0</v>
      </c>
      <c r="AI192" s="150">
        <f t="shared" si="218"/>
        <v>6201</v>
      </c>
      <c r="AJ192" s="145">
        <f t="shared" si="219"/>
        <v>-6215</v>
      </c>
      <c r="AK192" s="147">
        <f t="shared" si="220"/>
        <v>0</v>
      </c>
      <c r="AL192" s="86">
        <f t="shared" si="221"/>
        <v>1</v>
      </c>
      <c r="AM192" s="89">
        <f t="shared" si="222"/>
        <v>0</v>
      </c>
      <c r="AN192" s="90" t="e">
        <f t="shared" si="223"/>
        <v>#DIV/0!</v>
      </c>
      <c r="AO192" s="4">
        <f t="shared" si="197"/>
        <v>-571</v>
      </c>
      <c r="AP192" s="4">
        <f t="shared" si="175"/>
        <v>-19</v>
      </c>
      <c r="AQ192" s="4">
        <f t="shared" si="198"/>
        <v>-8</v>
      </c>
      <c r="AR192" s="200"/>
      <c r="AS192" s="204"/>
      <c r="AT192" s="196"/>
      <c r="AU192" s="210"/>
      <c r="AV192" s="41"/>
      <c r="AW192" s="22"/>
      <c r="AX192" s="213">
        <f t="shared" si="145"/>
        <v>0</v>
      </c>
      <c r="AY192" s="213">
        <f t="shared" si="146"/>
        <v>0</v>
      </c>
      <c r="AZ192" s="213"/>
      <c r="BA192" s="22">
        <f t="shared" si="170"/>
        <v>47.142857142857146</v>
      </c>
      <c r="BB192" s="22"/>
      <c r="BC192" s="214">
        <f t="shared" si="147"/>
        <v>0</v>
      </c>
      <c r="BD192" s="214"/>
      <c r="BE192" s="22">
        <f t="shared" si="171"/>
        <v>0.14285714285714285</v>
      </c>
      <c r="BF192" s="22"/>
      <c r="BG192" s="215">
        <f t="shared" si="148"/>
        <v>0</v>
      </c>
      <c r="BH192" s="215"/>
      <c r="BI192" s="212">
        <f t="shared" si="224"/>
        <v>0.14285714285714285</v>
      </c>
    </row>
    <row r="193" spans="1:61" x14ac:dyDescent="0.25">
      <c r="A193" s="63">
        <v>190</v>
      </c>
      <c r="B193" s="157">
        <v>164</v>
      </c>
      <c r="C193" s="66">
        <v>44077</v>
      </c>
      <c r="D193" s="128">
        <f t="shared" si="199"/>
        <v>0</v>
      </c>
      <c r="E193" s="134"/>
      <c r="F193" s="105">
        <f t="shared" si="226"/>
        <v>0</v>
      </c>
      <c r="G193" s="137"/>
      <c r="H193" s="137"/>
      <c r="I193" s="131">
        <f t="shared" si="200"/>
        <v>0</v>
      </c>
      <c r="J193" s="131">
        <f t="shared" si="201"/>
        <v>67543</v>
      </c>
      <c r="K193" s="145">
        <f t="shared" si="202"/>
        <v>-68624</v>
      </c>
      <c r="L193" s="148">
        <f t="shared" si="203"/>
        <v>0</v>
      </c>
      <c r="M193" s="86">
        <f t="shared" si="204"/>
        <v>1</v>
      </c>
      <c r="N193" s="89">
        <f t="shared" si="205"/>
        <v>0</v>
      </c>
      <c r="O193" s="89">
        <f t="shared" si="206"/>
        <v>0</v>
      </c>
      <c r="P193" s="86" t="e">
        <f t="shared" si="207"/>
        <v>#DIV/0!</v>
      </c>
      <c r="Q193" s="128">
        <f t="shared" si="208"/>
        <v>0</v>
      </c>
      <c r="R193" s="134"/>
      <c r="S193" s="105"/>
      <c r="T193" s="137"/>
      <c r="U193" s="137"/>
      <c r="V193" s="131">
        <f t="shared" si="209"/>
        <v>0</v>
      </c>
      <c r="W193" s="131">
        <f t="shared" si="210"/>
        <v>11531</v>
      </c>
      <c r="X193" s="145">
        <f t="shared" si="211"/>
        <v>-12152</v>
      </c>
      <c r="Y193" s="147">
        <f t="shared" si="212"/>
        <v>0</v>
      </c>
      <c r="Z193" s="65">
        <f t="shared" si="213"/>
        <v>1</v>
      </c>
      <c r="AA193" s="89">
        <f t="shared" si="214"/>
        <v>0</v>
      </c>
      <c r="AB193" s="126" t="e">
        <f t="shared" si="215"/>
        <v>#DIV/0!</v>
      </c>
      <c r="AC193" s="127">
        <f t="shared" si="216"/>
        <v>0</v>
      </c>
      <c r="AD193" s="105"/>
      <c r="AE193" s="195">
        <f t="shared" si="230"/>
        <v>0</v>
      </c>
      <c r="AF193" s="137"/>
      <c r="AG193" s="137"/>
      <c r="AH193" s="150">
        <f t="shared" si="217"/>
        <v>0</v>
      </c>
      <c r="AI193" s="150">
        <f t="shared" si="218"/>
        <v>6201</v>
      </c>
      <c r="AJ193" s="145">
        <f t="shared" si="219"/>
        <v>-6218</v>
      </c>
      <c r="AK193" s="147">
        <f t="shared" si="220"/>
        <v>0</v>
      </c>
      <c r="AL193" s="86">
        <f t="shared" si="221"/>
        <v>1</v>
      </c>
      <c r="AM193" s="89">
        <f t="shared" si="222"/>
        <v>0</v>
      </c>
      <c r="AN193" s="90" t="e">
        <f t="shared" si="223"/>
        <v>#DIV/0!</v>
      </c>
      <c r="AO193" s="4">
        <f t="shared" si="197"/>
        <v>-510</v>
      </c>
      <c r="AP193" s="4">
        <f t="shared" si="175"/>
        <v>-7</v>
      </c>
      <c r="AQ193" s="4">
        <f t="shared" si="198"/>
        <v>-3</v>
      </c>
      <c r="AR193" s="200"/>
      <c r="AS193" s="204"/>
      <c r="AT193" s="196"/>
      <c r="AU193" s="210"/>
      <c r="AV193" s="41"/>
      <c r="AW193" s="22"/>
      <c r="AX193" s="213">
        <f t="shared" si="145"/>
        <v>0</v>
      </c>
      <c r="AY193" s="213">
        <f t="shared" si="146"/>
        <v>0</v>
      </c>
      <c r="AZ193" s="213"/>
      <c r="BA193" s="22">
        <f t="shared" si="170"/>
        <v>29.571428571428573</v>
      </c>
      <c r="BB193" s="22"/>
      <c r="BC193" s="214">
        <f t="shared" si="147"/>
        <v>0</v>
      </c>
      <c r="BD193" s="214"/>
      <c r="BE193" s="22">
        <f t="shared" si="171"/>
        <v>0</v>
      </c>
      <c r="BF193" s="22"/>
      <c r="BG193" s="215">
        <f t="shared" si="148"/>
        <v>0</v>
      </c>
      <c r="BH193" s="215"/>
      <c r="BI193" s="212">
        <f t="shared" si="224"/>
        <v>0</v>
      </c>
    </row>
    <row r="194" spans="1:61" x14ac:dyDescent="0.25">
      <c r="A194" s="63">
        <v>191</v>
      </c>
      <c r="B194" s="157">
        <v>165</v>
      </c>
      <c r="C194" s="66">
        <v>44078</v>
      </c>
      <c r="D194" s="128">
        <f t="shared" si="199"/>
        <v>0</v>
      </c>
      <c r="E194" s="134"/>
      <c r="F194" s="105">
        <f t="shared" si="226"/>
        <v>0</v>
      </c>
      <c r="G194" s="137"/>
      <c r="H194" s="137"/>
      <c r="I194" s="131">
        <f t="shared" si="200"/>
        <v>0</v>
      </c>
      <c r="J194" s="131">
        <f t="shared" si="201"/>
        <v>67543</v>
      </c>
      <c r="K194" s="145">
        <f t="shared" si="202"/>
        <v>-69131</v>
      </c>
      <c r="L194" s="148">
        <f t="shared" si="203"/>
        <v>0</v>
      </c>
      <c r="M194" s="86">
        <f t="shared" si="204"/>
        <v>1</v>
      </c>
      <c r="N194" s="89">
        <f t="shared" si="205"/>
        <v>0</v>
      </c>
      <c r="O194" s="89">
        <f t="shared" si="206"/>
        <v>0</v>
      </c>
      <c r="P194" s="86" t="e">
        <f t="shared" si="207"/>
        <v>#DIV/0!</v>
      </c>
      <c r="Q194" s="128">
        <f t="shared" si="208"/>
        <v>0</v>
      </c>
      <c r="R194" s="134"/>
      <c r="S194" s="105"/>
      <c r="T194" s="137"/>
      <c r="U194" s="137"/>
      <c r="V194" s="131">
        <f t="shared" si="209"/>
        <v>0</v>
      </c>
      <c r="W194" s="131">
        <f t="shared" si="210"/>
        <v>11531</v>
      </c>
      <c r="X194" s="145">
        <f t="shared" si="211"/>
        <v>-12161</v>
      </c>
      <c r="Y194" s="147">
        <f t="shared" si="212"/>
        <v>0</v>
      </c>
      <c r="Z194" s="65">
        <f t="shared" si="213"/>
        <v>1</v>
      </c>
      <c r="AA194" s="89">
        <f t="shared" si="214"/>
        <v>0</v>
      </c>
      <c r="AB194" s="126" t="e">
        <f t="shared" si="215"/>
        <v>#DIV/0!</v>
      </c>
      <c r="AC194" s="127">
        <f t="shared" si="216"/>
        <v>0</v>
      </c>
      <c r="AD194" s="105"/>
      <c r="AE194" s="122"/>
      <c r="AF194" s="137"/>
      <c r="AG194" s="137"/>
      <c r="AH194" s="150">
        <f t="shared" si="217"/>
        <v>0</v>
      </c>
      <c r="AI194" s="150">
        <f t="shared" si="218"/>
        <v>6201</v>
      </c>
      <c r="AJ194" s="145">
        <f t="shared" si="219"/>
        <v>-6220</v>
      </c>
      <c r="AK194" s="147">
        <f t="shared" si="220"/>
        <v>0</v>
      </c>
      <c r="AL194" s="86">
        <f t="shared" si="221"/>
        <v>1</v>
      </c>
      <c r="AM194" s="89">
        <f t="shared" si="222"/>
        <v>0</v>
      </c>
      <c r="AN194" s="90" t="e">
        <f t="shared" si="223"/>
        <v>#DIV/0!</v>
      </c>
      <c r="AO194" s="4">
        <f t="shared" si="197"/>
        <v>-507</v>
      </c>
      <c r="AP194" s="4">
        <f t="shared" si="175"/>
        <v>-9</v>
      </c>
      <c r="AQ194" s="4">
        <f t="shared" si="198"/>
        <v>-2</v>
      </c>
      <c r="AR194" s="200"/>
      <c r="AS194" s="204"/>
      <c r="AT194" s="196"/>
      <c r="AU194" s="210"/>
      <c r="AV194" s="41"/>
      <c r="AW194" s="22"/>
      <c r="AX194" s="213">
        <f t="shared" ref="AX194:AX200" si="231">AW194-AZ194</f>
        <v>0</v>
      </c>
      <c r="AY194" s="213">
        <f t="shared" ref="AY194:AY200" si="232">-AX194</f>
        <v>0</v>
      </c>
      <c r="AZ194" s="213"/>
      <c r="BA194" s="22">
        <f t="shared" si="170"/>
        <v>10.285714285714286</v>
      </c>
      <c r="BB194" s="22"/>
      <c r="BC194" s="214">
        <f t="shared" ref="BC194:BC200" si="233">BB194-BD194</f>
        <v>0</v>
      </c>
      <c r="BD194" s="214"/>
      <c r="BE194" s="22">
        <f t="shared" si="171"/>
        <v>0</v>
      </c>
      <c r="BF194" s="22"/>
      <c r="BG194" s="215">
        <f t="shared" ref="BG194:BG200" si="234">BF194-BH194</f>
        <v>0</v>
      </c>
      <c r="BH194" s="215"/>
      <c r="BI194" s="212">
        <f t="shared" si="224"/>
        <v>0</v>
      </c>
    </row>
    <row r="195" spans="1:61" x14ac:dyDescent="0.25">
      <c r="A195" s="63">
        <v>192</v>
      </c>
      <c r="B195" s="157">
        <v>166</v>
      </c>
      <c r="C195" s="66">
        <v>44079</v>
      </c>
      <c r="D195" s="128">
        <f t="shared" si="199"/>
        <v>0</v>
      </c>
      <c r="E195" s="134"/>
      <c r="F195" s="105"/>
      <c r="G195" s="137"/>
      <c r="H195" s="137"/>
      <c r="I195" s="131">
        <f t="shared" si="200"/>
        <v>0</v>
      </c>
      <c r="J195" s="131">
        <f t="shared" si="201"/>
        <v>67543</v>
      </c>
      <c r="K195" s="145">
        <f t="shared" si="202"/>
        <v>-69632</v>
      </c>
      <c r="L195" s="148">
        <f t="shared" si="203"/>
        <v>0</v>
      </c>
      <c r="M195" s="86">
        <f t="shared" si="204"/>
        <v>1</v>
      </c>
      <c r="N195" s="89">
        <f t="shared" si="205"/>
        <v>0</v>
      </c>
      <c r="O195" s="89">
        <f t="shared" si="206"/>
        <v>0</v>
      </c>
      <c r="P195" s="86" t="e">
        <f t="shared" si="207"/>
        <v>#DIV/0!</v>
      </c>
      <c r="Q195" s="128">
        <f t="shared" si="208"/>
        <v>0</v>
      </c>
      <c r="R195" s="134"/>
      <c r="S195" s="105"/>
      <c r="T195" s="137"/>
      <c r="U195" s="137"/>
      <c r="V195" s="131">
        <f t="shared" si="209"/>
        <v>0</v>
      </c>
      <c r="W195" s="131">
        <f t="shared" si="210"/>
        <v>11531</v>
      </c>
      <c r="X195" s="145">
        <f t="shared" si="211"/>
        <v>-12163</v>
      </c>
      <c r="Y195" s="147">
        <f t="shared" si="212"/>
        <v>0</v>
      </c>
      <c r="Z195" s="65">
        <f t="shared" si="213"/>
        <v>1</v>
      </c>
      <c r="AA195" s="89">
        <f t="shared" si="214"/>
        <v>0</v>
      </c>
      <c r="AB195" s="126" t="e">
        <f t="shared" si="215"/>
        <v>#DIV/0!</v>
      </c>
      <c r="AC195" s="127">
        <f t="shared" si="216"/>
        <v>0</v>
      </c>
      <c r="AD195" s="105"/>
      <c r="AE195" s="122"/>
      <c r="AF195" s="137"/>
      <c r="AG195" s="137"/>
      <c r="AH195" s="150">
        <f t="shared" si="217"/>
        <v>0</v>
      </c>
      <c r="AI195" s="150">
        <f t="shared" si="218"/>
        <v>6201</v>
      </c>
      <c r="AJ195" s="145">
        <f t="shared" si="219"/>
        <v>-6224</v>
      </c>
      <c r="AK195" s="147">
        <f t="shared" si="220"/>
        <v>0</v>
      </c>
      <c r="AL195" s="86">
        <f t="shared" si="221"/>
        <v>1</v>
      </c>
      <c r="AM195" s="89">
        <f t="shared" si="222"/>
        <v>0</v>
      </c>
      <c r="AN195" s="90" t="e">
        <f t="shared" si="223"/>
        <v>#DIV/0!</v>
      </c>
      <c r="AO195" s="4">
        <f t="shared" si="197"/>
        <v>-501</v>
      </c>
      <c r="AP195" s="4">
        <f t="shared" si="175"/>
        <v>-2</v>
      </c>
      <c r="AQ195" s="4">
        <f t="shared" si="198"/>
        <v>-4</v>
      </c>
      <c r="AR195" s="200"/>
      <c r="AS195" s="204"/>
      <c r="AT195" s="196"/>
      <c r="AU195" s="210"/>
      <c r="AV195" s="41"/>
      <c r="AW195" s="22"/>
      <c r="AX195" s="213">
        <f t="shared" si="231"/>
        <v>0</v>
      </c>
      <c r="AY195" s="213">
        <f t="shared" si="232"/>
        <v>0</v>
      </c>
      <c r="AZ195" s="213"/>
      <c r="BA195" s="22">
        <f t="shared" si="170"/>
        <v>0</v>
      </c>
      <c r="BB195" s="22"/>
      <c r="BC195" s="214">
        <f t="shared" si="233"/>
        <v>0</v>
      </c>
      <c r="BD195" s="214"/>
      <c r="BE195" s="22">
        <f t="shared" si="171"/>
        <v>0</v>
      </c>
      <c r="BF195" s="22"/>
      <c r="BG195" s="215">
        <f t="shared" si="234"/>
        <v>0</v>
      </c>
      <c r="BH195" s="215"/>
      <c r="BI195" s="212">
        <f t="shared" si="224"/>
        <v>0</v>
      </c>
    </row>
    <row r="196" spans="1:61" x14ac:dyDescent="0.25">
      <c r="A196" s="63">
        <v>193</v>
      </c>
      <c r="B196" s="157">
        <v>167</v>
      </c>
      <c r="C196" s="66">
        <v>44080</v>
      </c>
      <c r="D196" s="128">
        <f t="shared" si="199"/>
        <v>0</v>
      </c>
      <c r="E196" s="134"/>
      <c r="F196" s="105"/>
      <c r="G196" s="137"/>
      <c r="H196" s="137"/>
      <c r="I196" s="131">
        <f t="shared" si="200"/>
        <v>0</v>
      </c>
      <c r="J196" s="131">
        <f t="shared" si="201"/>
        <v>67543</v>
      </c>
      <c r="K196" s="145">
        <f t="shared" si="202"/>
        <v>0</v>
      </c>
      <c r="L196" s="148">
        <f t="shared" si="203"/>
        <v>0</v>
      </c>
      <c r="M196" s="86">
        <f t="shared" si="204"/>
        <v>1</v>
      </c>
      <c r="N196" s="89">
        <f t="shared" si="205"/>
        <v>0</v>
      </c>
      <c r="O196" s="89">
        <f t="shared" si="206"/>
        <v>0</v>
      </c>
      <c r="P196" s="86" t="e">
        <f t="shared" si="207"/>
        <v>#DIV/0!</v>
      </c>
      <c r="Q196" s="128">
        <f t="shared" si="208"/>
        <v>0</v>
      </c>
      <c r="R196" s="134"/>
      <c r="S196" s="105"/>
      <c r="T196" s="137"/>
      <c r="U196" s="137"/>
      <c r="V196" s="131">
        <f t="shared" si="209"/>
        <v>0</v>
      </c>
      <c r="W196" s="131">
        <f t="shared" si="210"/>
        <v>11531</v>
      </c>
      <c r="X196" s="145">
        <f t="shared" si="211"/>
        <v>0</v>
      </c>
      <c r="Y196" s="147">
        <f t="shared" si="212"/>
        <v>0</v>
      </c>
      <c r="Z196" s="65">
        <f t="shared" si="213"/>
        <v>1</v>
      </c>
      <c r="AA196" s="89">
        <f t="shared" si="214"/>
        <v>0</v>
      </c>
      <c r="AB196" s="126" t="e">
        <f t="shared" si="215"/>
        <v>#DIV/0!</v>
      </c>
      <c r="AC196" s="127">
        <f t="shared" si="216"/>
        <v>0</v>
      </c>
      <c r="AD196" s="105"/>
      <c r="AE196" s="122"/>
      <c r="AF196" s="137"/>
      <c r="AG196" s="137"/>
      <c r="AH196" s="150">
        <f t="shared" si="217"/>
        <v>0</v>
      </c>
      <c r="AI196" s="150">
        <f t="shared" si="218"/>
        <v>6201</v>
      </c>
      <c r="AJ196" s="145">
        <f t="shared" si="219"/>
        <v>0</v>
      </c>
      <c r="AK196" s="147">
        <f t="shared" si="220"/>
        <v>0</v>
      </c>
      <c r="AL196" s="86">
        <f t="shared" si="221"/>
        <v>1</v>
      </c>
      <c r="AM196" s="89">
        <f t="shared" si="222"/>
        <v>0</v>
      </c>
      <c r="AN196" s="90" t="e">
        <f t="shared" si="223"/>
        <v>#DIV/0!</v>
      </c>
      <c r="AO196" s="4">
        <f t="shared" si="197"/>
        <v>69632</v>
      </c>
      <c r="AP196" s="4">
        <f t="shared" si="175"/>
        <v>12163</v>
      </c>
      <c r="AQ196" s="4">
        <f t="shared" si="198"/>
        <v>6224</v>
      </c>
      <c r="AR196" s="200"/>
      <c r="AS196" s="204"/>
      <c r="AT196" s="196"/>
      <c r="AU196" s="210"/>
      <c r="AV196" s="41"/>
      <c r="AW196" s="22"/>
      <c r="AX196" s="213">
        <f t="shared" si="231"/>
        <v>0</v>
      </c>
      <c r="AY196" s="213">
        <f t="shared" si="232"/>
        <v>0</v>
      </c>
      <c r="AZ196" s="213"/>
      <c r="BA196" s="22">
        <f t="shared" si="170"/>
        <v>0</v>
      </c>
      <c r="BB196" s="22"/>
      <c r="BC196" s="214">
        <f t="shared" si="233"/>
        <v>0</v>
      </c>
      <c r="BD196" s="214"/>
      <c r="BE196" s="22">
        <f t="shared" si="171"/>
        <v>0</v>
      </c>
      <c r="BF196" s="22"/>
      <c r="BG196" s="215">
        <f t="shared" si="234"/>
        <v>0</v>
      </c>
      <c r="BH196" s="215"/>
      <c r="BI196" s="212">
        <f t="shared" si="224"/>
        <v>0</v>
      </c>
    </row>
    <row r="197" spans="1:61" x14ac:dyDescent="0.25">
      <c r="A197" s="63">
        <v>194</v>
      </c>
      <c r="B197" s="157">
        <v>168</v>
      </c>
      <c r="C197" s="66">
        <v>44081</v>
      </c>
      <c r="D197" s="128">
        <f t="shared" si="199"/>
        <v>0</v>
      </c>
      <c r="E197" s="134"/>
      <c r="F197" s="105"/>
      <c r="G197" s="137"/>
      <c r="H197" s="137"/>
      <c r="I197" s="131">
        <f t="shared" si="200"/>
        <v>0</v>
      </c>
      <c r="J197" s="131">
        <f t="shared" si="201"/>
        <v>67543</v>
      </c>
      <c r="K197" s="145">
        <f t="shared" si="202"/>
        <v>0</v>
      </c>
      <c r="L197" s="148">
        <f t="shared" si="203"/>
        <v>0</v>
      </c>
      <c r="M197" s="86">
        <f t="shared" si="204"/>
        <v>1</v>
      </c>
      <c r="N197" s="89">
        <f t="shared" si="205"/>
        <v>0</v>
      </c>
      <c r="O197" s="89">
        <f t="shared" si="206"/>
        <v>0</v>
      </c>
      <c r="P197" s="86" t="e">
        <f t="shared" si="207"/>
        <v>#DIV/0!</v>
      </c>
      <c r="Q197" s="128">
        <f t="shared" si="208"/>
        <v>0</v>
      </c>
      <c r="R197" s="134"/>
      <c r="S197" s="105"/>
      <c r="T197" s="137"/>
      <c r="U197" s="137"/>
      <c r="V197" s="131">
        <f t="shared" si="209"/>
        <v>0</v>
      </c>
      <c r="W197" s="131">
        <f t="shared" si="210"/>
        <v>11531</v>
      </c>
      <c r="X197" s="145">
        <f t="shared" si="211"/>
        <v>0</v>
      </c>
      <c r="Y197" s="147">
        <f t="shared" si="212"/>
        <v>0</v>
      </c>
      <c r="Z197" s="65">
        <f t="shared" si="213"/>
        <v>1</v>
      </c>
      <c r="AA197" s="89">
        <f t="shared" si="214"/>
        <v>0</v>
      </c>
      <c r="AB197" s="126" t="e">
        <f t="shared" si="215"/>
        <v>#DIV/0!</v>
      </c>
      <c r="AC197" s="127">
        <f t="shared" si="216"/>
        <v>0</v>
      </c>
      <c r="AD197" s="105"/>
      <c r="AE197" s="122"/>
      <c r="AF197" s="137"/>
      <c r="AG197" s="137"/>
      <c r="AH197" s="150">
        <f t="shared" si="217"/>
        <v>0</v>
      </c>
      <c r="AI197" s="150">
        <f t="shared" si="218"/>
        <v>6201</v>
      </c>
      <c r="AJ197" s="145">
        <f t="shared" si="219"/>
        <v>0</v>
      </c>
      <c r="AK197" s="147">
        <f t="shared" si="220"/>
        <v>0</v>
      </c>
      <c r="AL197" s="86">
        <f t="shared" si="221"/>
        <v>1</v>
      </c>
      <c r="AM197" s="89">
        <f t="shared" si="222"/>
        <v>0</v>
      </c>
      <c r="AN197" s="90" t="e">
        <f t="shared" si="223"/>
        <v>#DIV/0!</v>
      </c>
      <c r="AO197" s="4">
        <f t="shared" si="197"/>
        <v>0</v>
      </c>
      <c r="AP197" s="4">
        <f t="shared" si="175"/>
        <v>0</v>
      </c>
      <c r="AQ197" s="4">
        <f t="shared" si="198"/>
        <v>0</v>
      </c>
      <c r="AR197" s="200"/>
      <c r="AS197" s="204"/>
      <c r="AT197" s="196"/>
      <c r="AU197" s="210"/>
      <c r="AV197" s="41"/>
      <c r="AW197" s="22"/>
      <c r="AX197" s="213">
        <f t="shared" si="231"/>
        <v>0</v>
      </c>
      <c r="AY197" s="213">
        <f t="shared" si="232"/>
        <v>0</v>
      </c>
      <c r="AZ197" s="213"/>
      <c r="BA197" s="22">
        <f t="shared" si="170"/>
        <v>0</v>
      </c>
      <c r="BB197" s="22"/>
      <c r="BC197" s="214">
        <f t="shared" si="233"/>
        <v>0</v>
      </c>
      <c r="BD197" s="214"/>
      <c r="BE197" s="22">
        <f t="shared" si="171"/>
        <v>0</v>
      </c>
      <c r="BF197" s="22"/>
      <c r="BG197" s="215">
        <f t="shared" si="234"/>
        <v>0</v>
      </c>
      <c r="BH197" s="215"/>
      <c r="BI197" s="212">
        <f t="shared" si="224"/>
        <v>0</v>
      </c>
    </row>
    <row r="198" spans="1:61" x14ac:dyDescent="0.25">
      <c r="A198" s="63">
        <v>195</v>
      </c>
      <c r="B198" s="157">
        <v>169</v>
      </c>
      <c r="C198" s="66">
        <v>44082</v>
      </c>
      <c r="D198" s="128">
        <f t="shared" si="199"/>
        <v>0</v>
      </c>
      <c r="E198" s="134"/>
      <c r="F198" s="105"/>
      <c r="G198" s="137"/>
      <c r="H198" s="137"/>
      <c r="I198" s="131">
        <f t="shared" si="200"/>
        <v>0</v>
      </c>
      <c r="J198" s="131">
        <f t="shared" si="201"/>
        <v>67543</v>
      </c>
      <c r="K198" s="145">
        <f t="shared" si="202"/>
        <v>0</v>
      </c>
      <c r="L198" s="148">
        <f t="shared" si="203"/>
        <v>0</v>
      </c>
      <c r="M198" s="86">
        <f t="shared" si="204"/>
        <v>1</v>
      </c>
      <c r="N198" s="89">
        <f t="shared" si="205"/>
        <v>0</v>
      </c>
      <c r="O198" s="89">
        <f t="shared" si="206"/>
        <v>0</v>
      </c>
      <c r="P198" s="86" t="e">
        <f t="shared" si="207"/>
        <v>#DIV/0!</v>
      </c>
      <c r="Q198" s="128">
        <f t="shared" si="208"/>
        <v>0</v>
      </c>
      <c r="R198" s="134"/>
      <c r="S198" s="105"/>
      <c r="T198" s="137"/>
      <c r="U198" s="137"/>
      <c r="V198" s="131">
        <f t="shared" si="209"/>
        <v>0</v>
      </c>
      <c r="W198" s="131">
        <f t="shared" si="210"/>
        <v>11531</v>
      </c>
      <c r="X198" s="145">
        <f t="shared" si="211"/>
        <v>0</v>
      </c>
      <c r="Y198" s="147">
        <f t="shared" si="212"/>
        <v>0</v>
      </c>
      <c r="Z198" s="65">
        <f t="shared" si="213"/>
        <v>1</v>
      </c>
      <c r="AA198" s="89">
        <f t="shared" si="214"/>
        <v>0</v>
      </c>
      <c r="AB198" s="126" t="e">
        <f t="shared" si="215"/>
        <v>#DIV/0!</v>
      </c>
      <c r="AC198" s="127">
        <f t="shared" si="216"/>
        <v>0</v>
      </c>
      <c r="AD198" s="105"/>
      <c r="AE198" s="122"/>
      <c r="AF198" s="137"/>
      <c r="AG198" s="137"/>
      <c r="AH198" s="150">
        <f t="shared" si="217"/>
        <v>0</v>
      </c>
      <c r="AI198" s="150">
        <f t="shared" si="218"/>
        <v>6201</v>
      </c>
      <c r="AJ198" s="145">
        <f t="shared" si="219"/>
        <v>0</v>
      </c>
      <c r="AK198" s="147">
        <f t="shared" si="220"/>
        <v>0</v>
      </c>
      <c r="AL198" s="86">
        <f t="shared" si="221"/>
        <v>1</v>
      </c>
      <c r="AM198" s="89">
        <f t="shared" si="222"/>
        <v>0</v>
      </c>
      <c r="AN198" s="90" t="e">
        <f t="shared" si="223"/>
        <v>#DIV/0!</v>
      </c>
      <c r="AO198" s="4">
        <f t="shared" si="197"/>
        <v>0</v>
      </c>
      <c r="AP198" s="4">
        <f t="shared" si="175"/>
        <v>0</v>
      </c>
      <c r="AQ198" s="4">
        <f t="shared" si="198"/>
        <v>0</v>
      </c>
      <c r="AR198" s="200"/>
      <c r="AS198" s="204"/>
      <c r="AT198" s="196"/>
      <c r="AU198" s="210"/>
      <c r="AV198" s="41"/>
      <c r="AW198" s="22"/>
      <c r="AX198" s="213">
        <f t="shared" si="231"/>
        <v>0</v>
      </c>
      <c r="AY198" s="213">
        <f t="shared" si="232"/>
        <v>0</v>
      </c>
      <c r="AZ198" s="213"/>
      <c r="BA198" s="22">
        <f t="shared" si="170"/>
        <v>0</v>
      </c>
      <c r="BB198" s="22"/>
      <c r="BC198" s="214">
        <f t="shared" si="233"/>
        <v>0</v>
      </c>
      <c r="BD198" s="214"/>
      <c r="BE198" s="22">
        <f t="shared" si="171"/>
        <v>0</v>
      </c>
      <c r="BF198" s="22"/>
      <c r="BG198" s="215">
        <f t="shared" si="234"/>
        <v>0</v>
      </c>
      <c r="BH198" s="215"/>
      <c r="BI198" s="212">
        <f t="shared" si="224"/>
        <v>0</v>
      </c>
    </row>
    <row r="199" spans="1:61" x14ac:dyDescent="0.25">
      <c r="A199" s="63">
        <v>196</v>
      </c>
      <c r="B199" s="157">
        <v>170</v>
      </c>
      <c r="C199" s="66">
        <v>44083</v>
      </c>
      <c r="D199" s="128">
        <f t="shared" si="199"/>
        <v>0</v>
      </c>
      <c r="E199" s="134"/>
      <c r="F199" s="105"/>
      <c r="G199" s="137"/>
      <c r="H199" s="137"/>
      <c r="I199" s="131">
        <f t="shared" si="200"/>
        <v>0</v>
      </c>
      <c r="J199" s="131">
        <f t="shared" si="201"/>
        <v>67543</v>
      </c>
      <c r="K199" s="145">
        <f t="shared" si="202"/>
        <v>0</v>
      </c>
      <c r="L199" s="148">
        <f t="shared" si="203"/>
        <v>0</v>
      </c>
      <c r="M199" s="86">
        <f t="shared" si="204"/>
        <v>1</v>
      </c>
      <c r="N199" s="89">
        <f t="shared" si="205"/>
        <v>0</v>
      </c>
      <c r="O199" s="89">
        <f t="shared" si="206"/>
        <v>0</v>
      </c>
      <c r="P199" s="86" t="e">
        <f t="shared" si="207"/>
        <v>#DIV/0!</v>
      </c>
      <c r="Q199" s="128">
        <f t="shared" si="208"/>
        <v>0</v>
      </c>
      <c r="R199" s="134"/>
      <c r="S199" s="105"/>
      <c r="T199" s="137"/>
      <c r="U199" s="137"/>
      <c r="V199" s="131">
        <f t="shared" si="209"/>
        <v>0</v>
      </c>
      <c r="W199" s="131">
        <f t="shared" si="210"/>
        <v>11531</v>
      </c>
      <c r="X199" s="145">
        <f t="shared" si="211"/>
        <v>0</v>
      </c>
      <c r="Y199" s="147">
        <f t="shared" si="212"/>
        <v>0</v>
      </c>
      <c r="Z199" s="65">
        <f t="shared" si="213"/>
        <v>1</v>
      </c>
      <c r="AA199" s="89">
        <f t="shared" si="214"/>
        <v>0</v>
      </c>
      <c r="AB199" s="126" t="e">
        <f t="shared" si="215"/>
        <v>#DIV/0!</v>
      </c>
      <c r="AC199" s="127">
        <f t="shared" si="216"/>
        <v>0</v>
      </c>
      <c r="AD199" s="105"/>
      <c r="AE199" s="122"/>
      <c r="AF199" s="137"/>
      <c r="AG199" s="137"/>
      <c r="AH199" s="150">
        <f t="shared" si="217"/>
        <v>0</v>
      </c>
      <c r="AI199" s="150">
        <f t="shared" si="218"/>
        <v>6201</v>
      </c>
      <c r="AJ199" s="145">
        <f t="shared" si="219"/>
        <v>0</v>
      </c>
      <c r="AK199" s="147">
        <f t="shared" si="220"/>
        <v>0</v>
      </c>
      <c r="AL199" s="86">
        <f t="shared" si="221"/>
        <v>1</v>
      </c>
      <c r="AM199" s="89">
        <f t="shared" si="222"/>
        <v>0</v>
      </c>
      <c r="AN199" s="90" t="e">
        <f t="shared" si="223"/>
        <v>#DIV/0!</v>
      </c>
      <c r="AO199" s="4">
        <f t="shared" si="197"/>
        <v>0</v>
      </c>
      <c r="AP199" s="4">
        <f t="shared" si="175"/>
        <v>0</v>
      </c>
      <c r="AQ199" s="4">
        <f t="shared" si="198"/>
        <v>0</v>
      </c>
      <c r="AR199" s="200"/>
      <c r="AS199" s="204"/>
      <c r="AT199" s="196"/>
      <c r="AU199" s="210"/>
      <c r="AV199" s="41"/>
      <c r="AW199" s="22"/>
      <c r="AX199" s="213">
        <f t="shared" si="231"/>
        <v>0</v>
      </c>
      <c r="AY199" s="213">
        <f t="shared" si="232"/>
        <v>0</v>
      </c>
      <c r="AZ199" s="213"/>
      <c r="BA199" s="22">
        <f t="shared" si="170"/>
        <v>0</v>
      </c>
      <c r="BB199" s="22"/>
      <c r="BC199" s="214">
        <f t="shared" si="233"/>
        <v>0</v>
      </c>
      <c r="BD199" s="214"/>
      <c r="BE199" s="22">
        <f t="shared" si="171"/>
        <v>0</v>
      </c>
      <c r="BF199" s="22"/>
      <c r="BG199" s="215">
        <f t="shared" si="234"/>
        <v>0</v>
      </c>
      <c r="BH199" s="215"/>
      <c r="BI199" s="212">
        <f t="shared" si="224"/>
        <v>0</v>
      </c>
    </row>
    <row r="200" spans="1:61" x14ac:dyDescent="0.25">
      <c r="A200" s="63">
        <v>197</v>
      </c>
      <c r="B200" s="157">
        <v>171</v>
      </c>
      <c r="C200" s="66">
        <v>44084</v>
      </c>
      <c r="D200" s="128">
        <f t="shared" si="199"/>
        <v>0</v>
      </c>
      <c r="E200" s="134"/>
      <c r="F200" s="105"/>
      <c r="G200" s="137"/>
      <c r="H200" s="137"/>
      <c r="I200" s="131">
        <f t="shared" si="200"/>
        <v>0</v>
      </c>
      <c r="J200" s="131">
        <f t="shared" si="201"/>
        <v>67543</v>
      </c>
      <c r="K200" s="145">
        <f t="shared" si="202"/>
        <v>0</v>
      </c>
      <c r="L200" s="148">
        <f t="shared" si="203"/>
        <v>0</v>
      </c>
      <c r="M200" s="86">
        <f t="shared" si="204"/>
        <v>1</v>
      </c>
      <c r="N200" s="89">
        <f t="shared" si="205"/>
        <v>0</v>
      </c>
      <c r="O200" s="89">
        <f t="shared" si="206"/>
        <v>0</v>
      </c>
      <c r="P200" s="86" t="e">
        <f t="shared" si="207"/>
        <v>#DIV/0!</v>
      </c>
      <c r="Q200" s="128">
        <f t="shared" si="208"/>
        <v>0</v>
      </c>
      <c r="R200" s="134"/>
      <c r="S200" s="105"/>
      <c r="T200" s="137"/>
      <c r="U200" s="137"/>
      <c r="V200" s="131">
        <f t="shared" si="209"/>
        <v>0</v>
      </c>
      <c r="W200" s="131">
        <f t="shared" si="210"/>
        <v>11531</v>
      </c>
      <c r="X200" s="145">
        <f t="shared" si="211"/>
        <v>0</v>
      </c>
      <c r="Y200" s="147">
        <f t="shared" si="212"/>
        <v>0</v>
      </c>
      <c r="Z200" s="65">
        <f t="shared" si="213"/>
        <v>1</v>
      </c>
      <c r="AA200" s="89">
        <f t="shared" si="214"/>
        <v>0</v>
      </c>
      <c r="AB200" s="126" t="e">
        <f t="shared" si="215"/>
        <v>#DIV/0!</v>
      </c>
      <c r="AC200" s="127">
        <f t="shared" si="216"/>
        <v>0</v>
      </c>
      <c r="AD200" s="105"/>
      <c r="AE200" s="122"/>
      <c r="AF200" s="137"/>
      <c r="AG200" s="137"/>
      <c r="AH200" s="150">
        <f t="shared" si="217"/>
        <v>0</v>
      </c>
      <c r="AI200" s="150">
        <f t="shared" si="218"/>
        <v>6201</v>
      </c>
      <c r="AJ200" s="145">
        <f t="shared" si="219"/>
        <v>0</v>
      </c>
      <c r="AK200" s="147">
        <f t="shared" si="220"/>
        <v>0</v>
      </c>
      <c r="AL200" s="86">
        <f t="shared" si="221"/>
        <v>1</v>
      </c>
      <c r="AM200" s="89">
        <f t="shared" si="222"/>
        <v>0</v>
      </c>
      <c r="AN200" s="90" t="e">
        <f t="shared" si="223"/>
        <v>#DIV/0!</v>
      </c>
      <c r="AO200" s="4">
        <f t="shared" si="197"/>
        <v>0</v>
      </c>
      <c r="AP200" s="4">
        <f t="shared" si="175"/>
        <v>0</v>
      </c>
      <c r="AQ200" s="4">
        <f t="shared" si="198"/>
        <v>0</v>
      </c>
      <c r="AR200" s="208"/>
      <c r="AS200" s="204"/>
      <c r="AT200" s="196"/>
      <c r="AU200" s="210"/>
      <c r="AV200" s="41"/>
      <c r="AW200" s="22"/>
      <c r="AX200" s="213">
        <f t="shared" si="231"/>
        <v>0</v>
      </c>
      <c r="AY200" s="213">
        <f t="shared" si="232"/>
        <v>0</v>
      </c>
      <c r="AZ200" s="213"/>
      <c r="BA200" s="22">
        <f>SUM(AW194:AW200)/7</f>
        <v>0</v>
      </c>
      <c r="BB200" s="22"/>
      <c r="BC200" s="214">
        <f t="shared" si="233"/>
        <v>0</v>
      </c>
      <c r="BD200" s="214"/>
      <c r="BE200" s="22">
        <f t="shared" si="171"/>
        <v>0</v>
      </c>
      <c r="BF200" s="22"/>
      <c r="BG200" s="215">
        <f t="shared" si="234"/>
        <v>0</v>
      </c>
      <c r="BH200" s="215"/>
      <c r="BI200" s="212">
        <f t="shared" si="224"/>
        <v>0</v>
      </c>
    </row>
    <row r="201" spans="1:61" x14ac:dyDescent="0.25">
      <c r="E201" s="2"/>
      <c r="F201" s="2"/>
      <c r="G201" s="2"/>
      <c r="H201" s="2"/>
      <c r="I201" s="2"/>
      <c r="J201" s="2"/>
      <c r="K201" s="2"/>
      <c r="L201" s="106"/>
      <c r="AR201" s="22"/>
      <c r="AS201" s="22"/>
      <c r="AT201" s="22"/>
      <c r="AU201" s="22"/>
      <c r="AV201" s="22"/>
      <c r="AW201" s="22"/>
      <c r="AX201" s="22"/>
      <c r="AY201" s="22"/>
      <c r="AZ201" s="22"/>
      <c r="BA201" s="22"/>
      <c r="BB201" s="22"/>
      <c r="BC201" s="22"/>
      <c r="BD201" s="22"/>
      <c r="BE201" s="22"/>
      <c r="BF201" s="22"/>
      <c r="BG201" s="22"/>
      <c r="BH201" s="22"/>
      <c r="BI201" s="22"/>
    </row>
    <row r="202" spans="1:61" x14ac:dyDescent="0.25">
      <c r="E202" s="2"/>
      <c r="F202" s="2"/>
      <c r="G202" s="2"/>
      <c r="H202" s="2"/>
      <c r="I202" s="2"/>
      <c r="J202" s="2"/>
      <c r="K202" s="2"/>
      <c r="L202" s="106"/>
      <c r="AV202" s="22"/>
      <c r="AW202" s="22"/>
      <c r="AX202" s="22"/>
      <c r="AY202" s="22"/>
      <c r="AZ202" s="22"/>
      <c r="BA202" s="22"/>
      <c r="BB202" s="22"/>
      <c r="BC202" s="22"/>
      <c r="BD202" s="22"/>
      <c r="BE202" s="22"/>
      <c r="BF202" s="22"/>
      <c r="BG202" s="22"/>
      <c r="BH202" s="22"/>
      <c r="BI202" s="22"/>
    </row>
    <row r="203" spans="1:61" x14ac:dyDescent="0.25">
      <c r="E203" s="2"/>
      <c r="F203" s="2"/>
      <c r="G203" s="2"/>
      <c r="H203" s="2"/>
      <c r="I203" s="2"/>
      <c r="J203" s="2"/>
      <c r="K203" s="2"/>
      <c r="L203" s="106"/>
    </row>
    <row r="204" spans="1:61" x14ac:dyDescent="0.25">
      <c r="E204" s="2"/>
      <c r="F204" s="2"/>
      <c r="G204" s="2"/>
      <c r="H204" s="2"/>
      <c r="I204" s="2"/>
      <c r="J204" s="2"/>
      <c r="K204" s="2"/>
      <c r="L204" s="106"/>
    </row>
    <row r="205" spans="1:61" x14ac:dyDescent="0.25">
      <c r="E205" s="2"/>
      <c r="F205" s="2"/>
      <c r="G205" s="2"/>
      <c r="H205" s="2"/>
      <c r="I205" s="2"/>
      <c r="J205" s="2"/>
      <c r="K205" s="2"/>
      <c r="L205" s="106"/>
    </row>
    <row r="206" spans="1:61" x14ac:dyDescent="0.25">
      <c r="E206" s="2"/>
      <c r="F206" s="2"/>
      <c r="G206" s="2"/>
      <c r="H206" s="2"/>
      <c r="I206" s="2"/>
      <c r="J206" s="2"/>
      <c r="K206" s="2"/>
      <c r="L206" s="106"/>
    </row>
    <row r="207" spans="1:61" x14ac:dyDescent="0.25">
      <c r="E207" s="2"/>
      <c r="F207" s="2"/>
      <c r="G207" s="2"/>
      <c r="H207" s="2"/>
      <c r="I207" s="2"/>
      <c r="J207" s="2"/>
      <c r="K207" s="2"/>
      <c r="L207" s="106"/>
    </row>
    <row r="208" spans="1:61" x14ac:dyDescent="0.25">
      <c r="E208" s="2"/>
      <c r="F208" s="2"/>
      <c r="G208" s="2"/>
      <c r="H208" s="2"/>
      <c r="I208" s="2"/>
      <c r="J208" s="2"/>
      <c r="K208" s="2"/>
      <c r="L208" s="106"/>
    </row>
    <row r="209" spans="5:12" x14ac:dyDescent="0.25">
      <c r="E209" s="2"/>
      <c r="F209" s="2"/>
      <c r="G209" s="2"/>
      <c r="H209" s="2"/>
      <c r="I209" s="2"/>
      <c r="J209" s="2"/>
      <c r="K209" s="2"/>
      <c r="L209" s="106"/>
    </row>
  </sheetData>
  <conditionalFormatting sqref="BH4:BH53">
    <cfRule type="colorScale" priority="5">
      <colorScale>
        <cfvo type="min"/>
        <cfvo type="max"/>
        <color rgb="FFFCFCFF"/>
        <color rgb="FFF8696B"/>
      </colorScale>
    </cfRule>
  </conditionalFormatting>
  <conditionalFormatting sqref="BI4:BI53">
    <cfRule type="colorScale" priority="6">
      <colorScale>
        <cfvo type="min"/>
        <cfvo type="max"/>
        <color rgb="FFFCFCFF"/>
        <color rgb="FFF8696B"/>
      </colorScale>
    </cfRule>
  </conditionalFormatting>
  <conditionalFormatting sqref="BJ4:BJ53">
    <cfRule type="colorScale" priority="4">
      <colorScale>
        <cfvo type="min"/>
        <cfvo type="max"/>
        <color rgb="FFFCFCFF"/>
        <color rgb="FFF8696B"/>
      </colorScale>
    </cfRule>
  </conditionalFormatting>
  <conditionalFormatting sqref="BP4:BP53">
    <cfRule type="colorScale" priority="3">
      <colorScale>
        <cfvo type="min"/>
        <cfvo type="max"/>
        <color rgb="FFFCFCFF"/>
        <color rgb="FFF8696B"/>
      </colorScale>
    </cfRule>
  </conditionalFormatting>
  <conditionalFormatting sqref="BQ4:BQ53">
    <cfRule type="colorScale" priority="2">
      <colorScale>
        <cfvo type="min"/>
        <cfvo type="max"/>
        <color rgb="FFF8696B"/>
        <color rgb="FFFCFCFF"/>
      </colorScale>
    </cfRule>
  </conditionalFormatting>
  <conditionalFormatting sqref="BR4:BR53">
    <cfRule type="colorScale" priority="1">
      <colorScale>
        <cfvo type="min"/>
        <cfvo type="max"/>
        <color rgb="FFFCFCFF"/>
        <color rgb="FFF8696B"/>
      </colorScale>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F18F9-6961-458D-9CB0-460D884D6AB1}">
  <dimension ref="D3:K26"/>
  <sheetViews>
    <sheetView topLeftCell="G13" workbookViewId="0">
      <selection activeCell="I44" sqref="I44"/>
    </sheetView>
  </sheetViews>
  <sheetFormatPr defaultRowHeight="15" x14ac:dyDescent="0.25"/>
  <sheetData>
    <row r="3" spans="4:11" x14ac:dyDescent="0.25">
      <c r="G3" s="2" t="s">
        <v>155</v>
      </c>
      <c r="K3" t="s">
        <v>157</v>
      </c>
    </row>
    <row r="4" spans="4:11" x14ac:dyDescent="0.25">
      <c r="D4" s="14">
        <v>43966</v>
      </c>
      <c r="E4" s="14">
        <v>43980</v>
      </c>
      <c r="F4" s="2">
        <v>1190</v>
      </c>
      <c r="G4" s="2">
        <v>1715</v>
      </c>
      <c r="H4" s="2">
        <v>2291</v>
      </c>
      <c r="K4">
        <v>17424106</v>
      </c>
    </row>
    <row r="5" spans="4:11" x14ac:dyDescent="0.25">
      <c r="D5" s="14">
        <v>43981</v>
      </c>
      <c r="E5" s="14">
        <v>43957</v>
      </c>
      <c r="F5">
        <v>1025</v>
      </c>
      <c r="G5">
        <v>1525</v>
      </c>
      <c r="H5">
        <v>2103</v>
      </c>
      <c r="K5" s="157">
        <v>17424106</v>
      </c>
    </row>
    <row r="19" spans="7:10" x14ac:dyDescent="0.25">
      <c r="I19" t="s">
        <v>157</v>
      </c>
      <c r="J19" s="2" t="s">
        <v>155</v>
      </c>
    </row>
    <row r="20" spans="7:10" x14ac:dyDescent="0.25">
      <c r="H20" s="14">
        <v>43980</v>
      </c>
      <c r="I20">
        <f>G25-J20</f>
        <v>17422391</v>
      </c>
      <c r="J20" s="2">
        <v>1715</v>
      </c>
    </row>
    <row r="21" spans="7:10" x14ac:dyDescent="0.25">
      <c r="H21" s="14">
        <v>43957</v>
      </c>
      <c r="I21" s="157">
        <f>G26-J21</f>
        <v>17422581</v>
      </c>
      <c r="J21" s="157">
        <v>1525</v>
      </c>
    </row>
    <row r="24" spans="7:10" x14ac:dyDescent="0.25">
      <c r="J24" t="s">
        <v>158</v>
      </c>
    </row>
    <row r="25" spans="7:10" x14ac:dyDescent="0.25">
      <c r="G25">
        <v>17424106</v>
      </c>
      <c r="H25" t="s">
        <v>160</v>
      </c>
      <c r="I25">
        <f>G25-J25</f>
        <v>17422391</v>
      </c>
      <c r="J25" s="156">
        <v>1715</v>
      </c>
    </row>
    <row r="26" spans="7:10" x14ac:dyDescent="0.25">
      <c r="G26">
        <v>17424106</v>
      </c>
      <c r="H26" t="s">
        <v>159</v>
      </c>
      <c r="I26">
        <f>G26-J26</f>
        <v>17422581</v>
      </c>
      <c r="J26" s="156">
        <v>1525</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593FF-BCCD-4C40-BC31-EF12425B72E7}">
  <dimension ref="A3:AZ209"/>
  <sheetViews>
    <sheetView topLeftCell="S14" zoomScaleNormal="100" workbookViewId="0">
      <selection activeCell="AK125" sqref="AK125"/>
    </sheetView>
  </sheetViews>
  <sheetFormatPr defaultRowHeight="15" x14ac:dyDescent="0.25"/>
  <cols>
    <col min="3" max="3" width="17" bestFit="1" customWidth="1"/>
    <col min="5" max="5" width="14.140625" style="6" customWidth="1"/>
    <col min="11" max="11" width="13.42578125" bestFit="1" customWidth="1"/>
    <col min="12" max="12" width="10" bestFit="1" customWidth="1"/>
    <col min="13" max="13" width="10" customWidth="1"/>
    <col min="14" max="14" width="22.42578125" bestFit="1" customWidth="1"/>
    <col min="15" max="15" width="16.28515625" bestFit="1" customWidth="1"/>
    <col min="16" max="16" width="16.28515625" customWidth="1"/>
    <col min="17" max="17" width="9.85546875" customWidth="1"/>
    <col min="18" max="18" width="9.42578125" bestFit="1" customWidth="1"/>
    <col min="19" max="19" width="14.140625" customWidth="1"/>
    <col min="20" max="21" width="3.7109375" style="2" bestFit="1" customWidth="1"/>
    <col min="23" max="23" width="14.7109375" bestFit="1" customWidth="1"/>
    <col min="24" max="25" width="10.28515625" customWidth="1"/>
    <col min="26" max="26" width="6.42578125" customWidth="1"/>
    <col min="27" max="27" width="10.28515625" customWidth="1"/>
    <col min="28" max="28" width="14.28515625" bestFit="1" customWidth="1"/>
    <col min="32" max="32" width="12" bestFit="1" customWidth="1"/>
  </cols>
  <sheetData>
    <row r="3" spans="2:52" x14ac:dyDescent="0.25">
      <c r="AZ3" s="12"/>
    </row>
    <row r="4" spans="2:52" x14ac:dyDescent="0.25">
      <c r="AZ4" s="12"/>
    </row>
    <row r="5" spans="2:52" x14ac:dyDescent="0.25">
      <c r="AZ5" s="12"/>
    </row>
    <row r="6" spans="2:52" x14ac:dyDescent="0.25">
      <c r="AZ6" s="12"/>
    </row>
    <row r="10" spans="2:52" ht="15.75" thickBot="1" x14ac:dyDescent="0.3"/>
    <row r="11" spans="2:52" x14ac:dyDescent="0.25">
      <c r="E11" s="4" t="s">
        <v>70</v>
      </c>
      <c r="F11" s="2" t="s">
        <v>3</v>
      </c>
      <c r="G11" s="122" t="s">
        <v>47</v>
      </c>
      <c r="H11" s="2" t="s">
        <v>0</v>
      </c>
      <c r="I11" s="2" t="s">
        <v>88</v>
      </c>
      <c r="J11" s="2" t="s">
        <v>80</v>
      </c>
      <c r="K11" t="s">
        <v>93</v>
      </c>
      <c r="L11" s="71" t="s">
        <v>94</v>
      </c>
      <c r="M11" s="64"/>
      <c r="N11" s="2" t="s">
        <v>95</v>
      </c>
      <c r="O11" s="2" t="s">
        <v>103</v>
      </c>
      <c r="P11" s="2"/>
      <c r="Q11" s="2"/>
      <c r="R11" s="2" t="s">
        <v>56</v>
      </c>
      <c r="S11" s="3" t="s">
        <v>4</v>
      </c>
      <c r="T11" s="3"/>
      <c r="U11" s="3"/>
    </row>
    <row r="12" spans="2:52" x14ac:dyDescent="0.25">
      <c r="S12" s="1">
        <v>43866</v>
      </c>
      <c r="T12" s="3"/>
      <c r="U12" s="3"/>
    </row>
    <row r="13" spans="2:52" x14ac:dyDescent="0.25">
      <c r="S13" s="1">
        <v>43867</v>
      </c>
      <c r="T13" s="3"/>
      <c r="U13" s="3"/>
    </row>
    <row r="14" spans="2:52" x14ac:dyDescent="0.25">
      <c r="S14" s="1">
        <v>43868</v>
      </c>
      <c r="T14" s="3"/>
      <c r="U14" s="3"/>
    </row>
    <row r="15" spans="2:52" x14ac:dyDescent="0.25">
      <c r="J15" s="2"/>
      <c r="S15" s="1">
        <v>43869</v>
      </c>
      <c r="T15" s="3"/>
      <c r="U15" s="3"/>
      <c r="V15" s="2"/>
      <c r="W15" s="2"/>
      <c r="Y15" s="2"/>
      <c r="Z15" s="2"/>
      <c r="AA15" s="2"/>
      <c r="AB15" s="2"/>
    </row>
    <row r="16" spans="2:52" x14ac:dyDescent="0.25">
      <c r="B16">
        <v>-18</v>
      </c>
      <c r="S16" s="1">
        <v>43870</v>
      </c>
      <c r="T16" s="3"/>
      <c r="U16" s="3"/>
    </row>
    <row r="17" spans="1:30" x14ac:dyDescent="0.25">
      <c r="B17">
        <v>-17</v>
      </c>
      <c r="S17" s="1">
        <v>43871</v>
      </c>
      <c r="T17" s="3"/>
      <c r="U17" s="3"/>
    </row>
    <row r="18" spans="1:30" x14ac:dyDescent="0.25">
      <c r="B18">
        <v>-16</v>
      </c>
      <c r="M18" s="87">
        <f>O31</f>
        <v>0</v>
      </c>
      <c r="S18" s="1">
        <v>43872</v>
      </c>
      <c r="T18" s="3"/>
      <c r="U18" s="3"/>
      <c r="AD18" t="s">
        <v>108</v>
      </c>
    </row>
    <row r="19" spans="1:30" ht="15.75" thickBot="1" x14ac:dyDescent="0.3">
      <c r="B19">
        <v>-15</v>
      </c>
      <c r="M19" s="87">
        <f>O32</f>
        <v>0</v>
      </c>
      <c r="N19" s="2">
        <v>0</v>
      </c>
      <c r="S19" s="1">
        <v>43873</v>
      </c>
      <c r="T19" s="3"/>
      <c r="U19" s="3"/>
      <c r="AD19" t="s">
        <v>109</v>
      </c>
    </row>
    <row r="20" spans="1:30" ht="15.75" thickBot="1" x14ac:dyDescent="0.3">
      <c r="B20">
        <v>-14</v>
      </c>
      <c r="D20" s="16">
        <f t="shared" ref="D20:D51" si="0">G34</f>
        <v>1</v>
      </c>
      <c r="E20" s="35"/>
      <c r="F20" s="28"/>
      <c r="G20" s="28"/>
      <c r="H20" s="28"/>
      <c r="I20" s="28"/>
      <c r="J20" s="28"/>
      <c r="K20" s="28"/>
      <c r="L20" s="28"/>
      <c r="M20" s="123">
        <f>O33</f>
        <v>0</v>
      </c>
      <c r="N20" s="46">
        <f t="shared" ref="N20:N57" si="1">Q34</f>
        <v>3</v>
      </c>
      <c r="O20" s="28"/>
      <c r="P20" s="28"/>
      <c r="Q20" s="28"/>
      <c r="R20" s="28"/>
      <c r="S20" s="124">
        <v>43874</v>
      </c>
      <c r="T20" s="3"/>
      <c r="U20" s="3"/>
      <c r="AD20" t="s">
        <v>110</v>
      </c>
    </row>
    <row r="21" spans="1:30" x14ac:dyDescent="0.25">
      <c r="B21">
        <v>-13</v>
      </c>
      <c r="D21">
        <f t="shared" si="0"/>
        <v>8</v>
      </c>
      <c r="M21" s="87">
        <f t="shared" ref="M21:M57" si="2">O34</f>
        <v>3</v>
      </c>
      <c r="N21" s="63">
        <f t="shared" si="1"/>
        <v>4</v>
      </c>
      <c r="S21" s="1">
        <v>43875</v>
      </c>
      <c r="T21" s="3"/>
      <c r="U21" s="3"/>
      <c r="AD21" t="s">
        <v>111</v>
      </c>
    </row>
    <row r="22" spans="1:30" x14ac:dyDescent="0.25">
      <c r="B22">
        <v>-12</v>
      </c>
      <c r="D22">
        <f t="shared" si="0"/>
        <v>1</v>
      </c>
      <c r="M22" s="87">
        <f t="shared" si="2"/>
        <v>4</v>
      </c>
      <c r="N22" s="63">
        <f t="shared" si="1"/>
        <v>12</v>
      </c>
      <c r="S22" s="1">
        <v>43876</v>
      </c>
      <c r="T22" s="3"/>
      <c r="U22" s="3"/>
      <c r="AD22" t="s">
        <v>112</v>
      </c>
    </row>
    <row r="23" spans="1:30" x14ac:dyDescent="0.25">
      <c r="B23">
        <v>-11</v>
      </c>
      <c r="D23">
        <f t="shared" si="0"/>
        <v>10</v>
      </c>
      <c r="M23" s="87">
        <f t="shared" si="2"/>
        <v>12</v>
      </c>
      <c r="N23" s="63">
        <f t="shared" si="1"/>
        <v>13</v>
      </c>
      <c r="S23" s="1">
        <v>43877</v>
      </c>
      <c r="T23" s="3"/>
      <c r="U23" s="3"/>
      <c r="W23" t="s">
        <v>43</v>
      </c>
    </row>
    <row r="24" spans="1:30" x14ac:dyDescent="0.25">
      <c r="B24">
        <v>-10</v>
      </c>
      <c r="D24">
        <f t="shared" si="0"/>
        <v>14</v>
      </c>
      <c r="K24" s="88">
        <f t="shared" ref="K24:K47" si="3">L42</f>
        <v>1</v>
      </c>
      <c r="M24" s="87">
        <f t="shared" si="2"/>
        <v>13</v>
      </c>
      <c r="N24" s="87">
        <f>Q38</f>
        <v>47</v>
      </c>
      <c r="S24" s="1">
        <v>43878</v>
      </c>
      <c r="T24" s="3"/>
      <c r="U24" s="3"/>
    </row>
    <row r="25" spans="1:30" x14ac:dyDescent="0.25">
      <c r="B25">
        <v>-9</v>
      </c>
      <c r="D25">
        <f t="shared" si="0"/>
        <v>6</v>
      </c>
      <c r="K25" s="88">
        <f t="shared" si="3"/>
        <v>0</v>
      </c>
      <c r="M25" s="87">
        <f t="shared" si="2"/>
        <v>48</v>
      </c>
      <c r="N25" s="63">
        <f t="shared" si="1"/>
        <v>40</v>
      </c>
      <c r="S25" s="1">
        <v>43879</v>
      </c>
      <c r="T25" s="3"/>
      <c r="U25" s="3"/>
    </row>
    <row r="26" spans="1:30" x14ac:dyDescent="0.25">
      <c r="B26">
        <v>-8</v>
      </c>
      <c r="D26">
        <f t="shared" si="0"/>
        <v>13</v>
      </c>
      <c r="K26" s="88">
        <f t="shared" si="3"/>
        <v>2</v>
      </c>
      <c r="M26" s="87">
        <f t="shared" si="2"/>
        <v>40</v>
      </c>
      <c r="N26" s="63">
        <f t="shared" si="1"/>
        <v>41</v>
      </c>
      <c r="S26" s="1">
        <v>43880</v>
      </c>
      <c r="T26" s="3"/>
      <c r="U26" s="3"/>
    </row>
    <row r="27" spans="1:30" x14ac:dyDescent="0.25">
      <c r="B27">
        <v>-7</v>
      </c>
      <c r="D27">
        <f t="shared" si="0"/>
        <v>13</v>
      </c>
      <c r="K27" s="88">
        <f t="shared" si="3"/>
        <v>0</v>
      </c>
      <c r="M27" s="87">
        <f t="shared" si="2"/>
        <v>41</v>
      </c>
      <c r="N27" s="63">
        <f t="shared" si="1"/>
        <v>41</v>
      </c>
      <c r="S27" s="1">
        <v>43881</v>
      </c>
      <c r="T27" s="3"/>
      <c r="U27" s="3"/>
    </row>
    <row r="28" spans="1:30" x14ac:dyDescent="0.25">
      <c r="B28">
        <v>-6</v>
      </c>
      <c r="D28">
        <f t="shared" si="0"/>
        <v>20</v>
      </c>
      <c r="K28" s="88">
        <f t="shared" si="3"/>
        <v>1</v>
      </c>
      <c r="M28" s="87">
        <f t="shared" si="2"/>
        <v>41</v>
      </c>
      <c r="N28" s="63">
        <f t="shared" si="1"/>
        <v>32</v>
      </c>
      <c r="S28" s="1">
        <v>43882</v>
      </c>
      <c r="T28" s="3"/>
      <c r="U28" s="3"/>
      <c r="V28" t="s">
        <v>149</v>
      </c>
    </row>
    <row r="29" spans="1:30" x14ac:dyDescent="0.25">
      <c r="A29" s="22"/>
      <c r="B29" s="22">
        <v>-5</v>
      </c>
      <c r="C29" s="22"/>
      <c r="D29">
        <f t="shared" si="0"/>
        <v>17</v>
      </c>
      <c r="E29" s="51"/>
      <c r="F29" s="22"/>
      <c r="G29" s="22"/>
      <c r="H29" s="22"/>
      <c r="K29" s="88">
        <f t="shared" si="3"/>
        <v>1</v>
      </c>
      <c r="M29" s="87">
        <f t="shared" si="2"/>
        <v>33</v>
      </c>
      <c r="N29" s="63">
        <f t="shared" si="1"/>
        <v>45</v>
      </c>
      <c r="O29" s="22"/>
      <c r="P29" s="22"/>
      <c r="Q29" s="22"/>
      <c r="S29" s="62">
        <v>43883</v>
      </c>
      <c r="T29" s="66"/>
      <c r="U29" s="66"/>
    </row>
    <row r="30" spans="1:30" x14ac:dyDescent="0.25">
      <c r="A30" s="22"/>
      <c r="B30" s="22">
        <v>-4</v>
      </c>
      <c r="C30" s="22"/>
      <c r="D30">
        <f t="shared" si="0"/>
        <v>25</v>
      </c>
      <c r="E30" s="51"/>
      <c r="F30" s="22"/>
      <c r="G30" s="22"/>
      <c r="H30" s="22"/>
      <c r="K30" s="88">
        <f t="shared" si="3"/>
        <v>0</v>
      </c>
      <c r="M30" s="87">
        <f t="shared" si="2"/>
        <v>45</v>
      </c>
      <c r="N30" s="63">
        <f t="shared" si="1"/>
        <v>72</v>
      </c>
      <c r="O30" s="22"/>
      <c r="P30" s="22"/>
      <c r="Q30" s="22"/>
      <c r="S30" s="62">
        <v>43884</v>
      </c>
      <c r="T30" s="66"/>
      <c r="U30" s="66"/>
    </row>
    <row r="31" spans="1:30" x14ac:dyDescent="0.25">
      <c r="A31" s="22"/>
      <c r="B31" s="22">
        <v>-3</v>
      </c>
      <c r="C31" s="22"/>
      <c r="D31">
        <f t="shared" si="0"/>
        <v>47</v>
      </c>
      <c r="E31" s="51"/>
      <c r="F31" s="22"/>
      <c r="G31" s="22"/>
      <c r="H31" s="22"/>
      <c r="K31" s="88">
        <f t="shared" si="3"/>
        <v>5</v>
      </c>
      <c r="L31" s="87"/>
      <c r="M31" s="87">
        <f t="shared" si="2"/>
        <v>71</v>
      </c>
      <c r="N31" s="63">
        <f t="shared" si="1"/>
        <v>76</v>
      </c>
      <c r="O31" s="22"/>
      <c r="P31" s="22"/>
      <c r="Q31" s="22"/>
      <c r="S31" s="62">
        <v>43885</v>
      </c>
      <c r="T31" s="66"/>
      <c r="U31" s="66"/>
    </row>
    <row r="32" spans="1:30" x14ac:dyDescent="0.25">
      <c r="A32" s="22"/>
      <c r="B32" s="22">
        <v>-2</v>
      </c>
      <c r="C32" s="22"/>
      <c r="D32">
        <f t="shared" si="0"/>
        <v>39</v>
      </c>
      <c r="E32" s="51"/>
      <c r="F32" s="22"/>
      <c r="G32" s="22"/>
      <c r="H32" s="22"/>
      <c r="K32" s="88">
        <f t="shared" si="3"/>
        <v>2</v>
      </c>
      <c r="L32" s="87"/>
      <c r="M32" s="87">
        <f t="shared" si="2"/>
        <v>77</v>
      </c>
      <c r="N32" s="63">
        <f t="shared" si="1"/>
        <v>138</v>
      </c>
      <c r="O32" s="22"/>
      <c r="P32" s="22"/>
      <c r="Q32" s="22"/>
      <c r="S32" s="62">
        <v>43886</v>
      </c>
      <c r="T32" s="66"/>
      <c r="U32" s="66"/>
    </row>
    <row r="33" spans="1:43" x14ac:dyDescent="0.25">
      <c r="A33" s="22"/>
      <c r="B33" s="22">
        <v>-1</v>
      </c>
      <c r="C33" s="22"/>
      <c r="D33">
        <f t="shared" si="0"/>
        <v>54</v>
      </c>
      <c r="E33" s="51"/>
      <c r="F33" s="22"/>
      <c r="G33" s="22"/>
      <c r="H33" s="22"/>
      <c r="K33" s="88">
        <f t="shared" si="3"/>
        <v>8</v>
      </c>
      <c r="L33" s="87"/>
      <c r="M33" s="87">
        <f t="shared" si="2"/>
        <v>136</v>
      </c>
      <c r="N33" s="63">
        <f t="shared" si="1"/>
        <v>169</v>
      </c>
      <c r="O33" s="22"/>
      <c r="P33" s="22"/>
      <c r="Q33" s="22"/>
      <c r="S33" s="62">
        <v>43887</v>
      </c>
      <c r="T33" s="66"/>
      <c r="U33" s="66"/>
    </row>
    <row r="34" spans="1:43" x14ac:dyDescent="0.25">
      <c r="A34" s="22"/>
      <c r="B34" s="22">
        <v>0</v>
      </c>
      <c r="C34" s="63">
        <v>1</v>
      </c>
      <c r="D34">
        <f t="shared" si="0"/>
        <v>81</v>
      </c>
      <c r="E34" s="64"/>
      <c r="F34" s="63">
        <v>0</v>
      </c>
      <c r="G34" s="63">
        <v>1</v>
      </c>
      <c r="H34" s="56">
        <v>0</v>
      </c>
      <c r="K34" s="88">
        <f t="shared" si="3"/>
        <v>4</v>
      </c>
      <c r="L34" s="87"/>
      <c r="M34" s="87">
        <f t="shared" si="2"/>
        <v>172</v>
      </c>
      <c r="N34" s="63">
        <f t="shared" si="1"/>
        <v>184</v>
      </c>
      <c r="O34" s="63">
        <v>3</v>
      </c>
      <c r="P34" s="87">
        <v>1</v>
      </c>
      <c r="Q34" s="87">
        <v>3</v>
      </c>
      <c r="R34" s="8">
        <f t="shared" ref="R34:R41" si="4">F34+H34+O34</f>
        <v>3</v>
      </c>
      <c r="S34" s="62">
        <v>43888</v>
      </c>
      <c r="T34" s="64">
        <v>1</v>
      </c>
      <c r="U34" s="66"/>
      <c r="V34" s="26" t="s">
        <v>26</v>
      </c>
      <c r="Z34" t="s">
        <v>98</v>
      </c>
      <c r="AA34" s="6"/>
      <c r="AG34" t="s">
        <v>44</v>
      </c>
    </row>
    <row r="35" spans="1:43" x14ac:dyDescent="0.25">
      <c r="A35" s="22"/>
      <c r="B35" s="22"/>
      <c r="C35" s="63">
        <v>2</v>
      </c>
      <c r="D35">
        <f t="shared" si="0"/>
        <v>87</v>
      </c>
      <c r="E35" s="64"/>
      <c r="F35" s="63">
        <v>0</v>
      </c>
      <c r="G35" s="63">
        <v>8</v>
      </c>
      <c r="H35" s="56">
        <f t="shared" ref="H35:H41" si="5">R34</f>
        <v>3</v>
      </c>
      <c r="K35" s="88">
        <f t="shared" si="3"/>
        <v>19</v>
      </c>
      <c r="L35" s="87"/>
      <c r="M35" s="87">
        <f t="shared" si="2"/>
        <v>183</v>
      </c>
      <c r="N35" s="63">
        <f t="shared" si="1"/>
        <v>220</v>
      </c>
      <c r="O35" s="63">
        <v>4</v>
      </c>
      <c r="P35" s="87">
        <v>1</v>
      </c>
      <c r="Q35" s="87">
        <v>4</v>
      </c>
      <c r="R35" s="8">
        <f t="shared" si="4"/>
        <v>7</v>
      </c>
      <c r="S35" s="62">
        <v>43889</v>
      </c>
      <c r="T35" s="64">
        <v>2</v>
      </c>
      <c r="U35" s="66"/>
      <c r="AA35" s="6"/>
      <c r="AM35" s="2"/>
      <c r="AN35" s="2"/>
      <c r="AP35" s="2"/>
      <c r="AQ35" s="2"/>
    </row>
    <row r="36" spans="1:43" x14ac:dyDescent="0.25">
      <c r="A36" s="22"/>
      <c r="B36" s="22"/>
      <c r="C36" s="63">
        <v>3</v>
      </c>
      <c r="D36">
        <f t="shared" si="0"/>
        <v>90</v>
      </c>
      <c r="E36" s="64"/>
      <c r="F36" s="63">
        <v>0</v>
      </c>
      <c r="G36" s="63">
        <v>1</v>
      </c>
      <c r="H36" s="56">
        <f t="shared" si="5"/>
        <v>7</v>
      </c>
      <c r="K36" s="88">
        <f t="shared" si="3"/>
        <v>15</v>
      </c>
      <c r="L36" s="87"/>
      <c r="M36" s="87">
        <f t="shared" si="2"/>
        <v>217</v>
      </c>
      <c r="N36" s="63">
        <f t="shared" si="1"/>
        <v>222</v>
      </c>
      <c r="O36" s="63">
        <v>12</v>
      </c>
      <c r="P36" s="87">
        <v>4</v>
      </c>
      <c r="Q36" s="87">
        <v>12</v>
      </c>
      <c r="R36" s="8">
        <f t="shared" si="4"/>
        <v>19</v>
      </c>
      <c r="S36" s="62">
        <v>43890</v>
      </c>
      <c r="T36" s="64">
        <v>3</v>
      </c>
      <c r="U36" s="66"/>
      <c r="V36" t="s">
        <v>45</v>
      </c>
      <c r="AA36" s="6"/>
      <c r="AF36" s="3">
        <v>43888</v>
      </c>
      <c r="AG36" s="26" t="s">
        <v>26</v>
      </c>
      <c r="AN36" s="6"/>
      <c r="AP36" s="4"/>
      <c r="AQ36" s="2"/>
    </row>
    <row r="37" spans="1:43" x14ac:dyDescent="0.25">
      <c r="A37" s="22"/>
      <c r="B37" s="22"/>
      <c r="C37" s="63">
        <v>4</v>
      </c>
      <c r="D37">
        <f t="shared" si="0"/>
        <v>101</v>
      </c>
      <c r="E37" s="64"/>
      <c r="F37" s="63">
        <v>0</v>
      </c>
      <c r="G37" s="63">
        <v>10</v>
      </c>
      <c r="H37" s="56">
        <f t="shared" si="5"/>
        <v>19</v>
      </c>
      <c r="K37" s="88">
        <f t="shared" si="3"/>
        <v>18</v>
      </c>
      <c r="L37" s="87"/>
      <c r="M37" s="87">
        <f t="shared" si="2"/>
        <v>221</v>
      </c>
      <c r="N37" s="63">
        <f t="shared" si="1"/>
        <v>234</v>
      </c>
      <c r="O37" s="63">
        <v>13</v>
      </c>
      <c r="P37" s="87">
        <v>3</v>
      </c>
      <c r="Q37" s="87">
        <v>13</v>
      </c>
      <c r="R37" s="8">
        <f t="shared" si="4"/>
        <v>32</v>
      </c>
      <c r="S37" s="62">
        <v>43891</v>
      </c>
      <c r="T37" s="64">
        <v>4</v>
      </c>
      <c r="U37" s="66"/>
      <c r="V37" t="s">
        <v>27</v>
      </c>
      <c r="AA37" s="6"/>
      <c r="AF37" s="3">
        <v>43889</v>
      </c>
      <c r="AN37" s="6"/>
      <c r="AP37" s="4"/>
      <c r="AQ37" s="4"/>
    </row>
    <row r="38" spans="1:43" x14ac:dyDescent="0.25">
      <c r="A38" s="22"/>
      <c r="B38" s="22"/>
      <c r="C38" s="63">
        <v>5</v>
      </c>
      <c r="D38">
        <f t="shared" si="0"/>
        <v>184</v>
      </c>
      <c r="E38" s="64"/>
      <c r="F38" s="63">
        <v>0</v>
      </c>
      <c r="G38" s="63">
        <v>14</v>
      </c>
      <c r="H38" s="56">
        <f t="shared" si="5"/>
        <v>32</v>
      </c>
      <c r="K38" s="88">
        <f t="shared" si="3"/>
        <v>30</v>
      </c>
      <c r="L38" s="87"/>
      <c r="M38" s="87">
        <f t="shared" si="2"/>
        <v>233</v>
      </c>
      <c r="N38" s="63">
        <f t="shared" si="1"/>
        <v>271</v>
      </c>
      <c r="O38" s="63">
        <v>48</v>
      </c>
      <c r="P38" s="87">
        <v>8</v>
      </c>
      <c r="Q38" s="87">
        <v>47</v>
      </c>
      <c r="R38" s="8">
        <f t="shared" si="4"/>
        <v>80</v>
      </c>
      <c r="S38" s="62">
        <v>43892</v>
      </c>
      <c r="T38" s="64">
        <v>5</v>
      </c>
      <c r="U38" s="66"/>
      <c r="AA38" s="6"/>
      <c r="AF38" s="3">
        <v>43890</v>
      </c>
      <c r="AG38" t="s">
        <v>45</v>
      </c>
      <c r="AN38" s="6"/>
      <c r="AP38" s="4"/>
      <c r="AQ38" s="4"/>
    </row>
    <row r="39" spans="1:43" x14ac:dyDescent="0.25">
      <c r="A39" s="22"/>
      <c r="B39" s="22"/>
      <c r="C39" s="63">
        <v>6</v>
      </c>
      <c r="D39">
        <f t="shared" si="0"/>
        <v>179</v>
      </c>
      <c r="E39" s="64"/>
      <c r="F39" s="63">
        <v>0</v>
      </c>
      <c r="G39" s="63">
        <v>6</v>
      </c>
      <c r="H39" s="56">
        <f t="shared" si="5"/>
        <v>80</v>
      </c>
      <c r="K39" s="88">
        <f t="shared" si="3"/>
        <v>30</v>
      </c>
      <c r="M39" s="87">
        <f t="shared" si="2"/>
        <v>272</v>
      </c>
      <c r="N39" s="63">
        <f t="shared" si="1"/>
        <v>374</v>
      </c>
      <c r="O39" s="63">
        <v>40</v>
      </c>
      <c r="P39" s="87">
        <v>6</v>
      </c>
      <c r="Q39" s="87">
        <v>40</v>
      </c>
      <c r="R39" s="8">
        <f t="shared" si="4"/>
        <v>120</v>
      </c>
      <c r="S39" s="62">
        <v>43893</v>
      </c>
      <c r="T39" s="64">
        <v>6</v>
      </c>
      <c r="U39" s="66"/>
      <c r="AA39" s="6"/>
      <c r="AF39" s="3">
        <v>43891</v>
      </c>
      <c r="AG39" t="s">
        <v>27</v>
      </c>
      <c r="AN39" s="6"/>
      <c r="AP39" s="4"/>
      <c r="AQ39" s="4"/>
    </row>
    <row r="40" spans="1:43" x14ac:dyDescent="0.25">
      <c r="A40" s="22"/>
      <c r="B40" s="22"/>
      <c r="C40" s="63">
        <v>7</v>
      </c>
      <c r="D40">
        <f t="shared" si="0"/>
        <v>246</v>
      </c>
      <c r="E40" s="64"/>
      <c r="F40" s="63">
        <v>0</v>
      </c>
      <c r="G40" s="63">
        <v>13</v>
      </c>
      <c r="H40" s="56">
        <f t="shared" si="5"/>
        <v>120</v>
      </c>
      <c r="K40" s="88">
        <f t="shared" si="3"/>
        <v>43</v>
      </c>
      <c r="M40" s="87">
        <f t="shared" si="2"/>
        <v>374</v>
      </c>
      <c r="N40" s="63">
        <f t="shared" si="1"/>
        <v>461</v>
      </c>
      <c r="O40" s="63">
        <v>41</v>
      </c>
      <c r="P40" s="87">
        <v>15</v>
      </c>
      <c r="Q40" s="87">
        <v>41</v>
      </c>
      <c r="R40" s="8">
        <f t="shared" si="4"/>
        <v>161</v>
      </c>
      <c r="S40" s="62">
        <v>43894</v>
      </c>
      <c r="T40" s="64">
        <v>7</v>
      </c>
      <c r="U40" s="66"/>
      <c r="AA40" s="6"/>
      <c r="AF40" s="3">
        <v>43892</v>
      </c>
      <c r="AN40" s="6"/>
      <c r="AP40" s="4"/>
      <c r="AQ40" s="4"/>
    </row>
    <row r="41" spans="1:43" x14ac:dyDescent="0.25">
      <c r="A41" s="22"/>
      <c r="B41" s="22"/>
      <c r="C41" s="63">
        <v>8</v>
      </c>
      <c r="D41">
        <f t="shared" si="0"/>
        <v>350</v>
      </c>
      <c r="E41" s="64"/>
      <c r="F41" s="63">
        <v>0</v>
      </c>
      <c r="G41" s="63">
        <v>13</v>
      </c>
      <c r="H41" s="56">
        <f t="shared" si="5"/>
        <v>161</v>
      </c>
      <c r="K41" s="88">
        <f t="shared" si="3"/>
        <v>34</v>
      </c>
      <c r="M41" s="87">
        <f t="shared" si="2"/>
        <v>641</v>
      </c>
      <c r="N41" s="63">
        <f t="shared" si="1"/>
        <v>515</v>
      </c>
      <c r="O41" s="63">
        <v>41</v>
      </c>
      <c r="P41" s="87">
        <v>44</v>
      </c>
      <c r="Q41" s="87">
        <v>41</v>
      </c>
      <c r="R41" s="8">
        <f t="shared" si="4"/>
        <v>202</v>
      </c>
      <c r="S41" s="62">
        <v>43895</v>
      </c>
      <c r="T41" s="64">
        <v>8</v>
      </c>
      <c r="U41" s="66"/>
      <c r="AA41" s="6"/>
      <c r="AF41" s="3">
        <v>43893</v>
      </c>
      <c r="AN41" s="6"/>
      <c r="AP41" s="4"/>
      <c r="AQ41" s="4"/>
    </row>
    <row r="42" spans="1:43" x14ac:dyDescent="0.25">
      <c r="A42" s="22">
        <v>1</v>
      </c>
      <c r="B42" s="22"/>
      <c r="C42" s="63">
        <v>9</v>
      </c>
      <c r="D42">
        <f t="shared" si="0"/>
        <v>333</v>
      </c>
      <c r="E42" s="64">
        <v>1</v>
      </c>
      <c r="F42" s="63">
        <v>1</v>
      </c>
      <c r="G42" s="63">
        <v>20</v>
      </c>
      <c r="H42" s="56">
        <f t="shared" ref="H42:H60" si="6">R41-F42-G42</f>
        <v>181</v>
      </c>
      <c r="K42" s="88">
        <f t="shared" si="3"/>
        <v>63</v>
      </c>
      <c r="L42" s="87">
        <v>1</v>
      </c>
      <c r="M42" s="87">
        <f t="shared" si="2"/>
        <v>515</v>
      </c>
      <c r="N42" s="63">
        <f t="shared" si="1"/>
        <v>700</v>
      </c>
      <c r="O42" s="63">
        <v>33</v>
      </c>
      <c r="P42" s="87">
        <v>46</v>
      </c>
      <c r="Q42" s="87">
        <v>32</v>
      </c>
      <c r="R42" s="8">
        <f t="shared" ref="R42:R60" si="7">F42+H42+O42+G42</f>
        <v>235</v>
      </c>
      <c r="S42" s="62">
        <v>43896</v>
      </c>
      <c r="T42" s="64">
        <v>9</v>
      </c>
      <c r="U42" s="66"/>
      <c r="V42" s="26" t="s">
        <v>28</v>
      </c>
      <c r="AA42" s="6"/>
      <c r="AF42" s="3">
        <v>43894</v>
      </c>
      <c r="AN42" s="6"/>
      <c r="AP42" s="4"/>
      <c r="AQ42" s="4"/>
    </row>
    <row r="43" spans="1:43" x14ac:dyDescent="0.25">
      <c r="A43" s="22">
        <v>2</v>
      </c>
      <c r="B43" s="22"/>
      <c r="C43" s="63">
        <v>10</v>
      </c>
      <c r="D43">
        <f t="shared" si="0"/>
        <v>280</v>
      </c>
      <c r="E43" s="64">
        <v>0</v>
      </c>
      <c r="F43" s="64">
        <f t="shared" ref="F43:F52" si="8">F42+E43</f>
        <v>1</v>
      </c>
      <c r="G43" s="63">
        <v>17</v>
      </c>
      <c r="H43" s="56">
        <f t="shared" si="6"/>
        <v>217</v>
      </c>
      <c r="K43" s="88">
        <f t="shared" si="3"/>
        <v>80</v>
      </c>
      <c r="L43" s="87">
        <v>0</v>
      </c>
      <c r="M43" s="87">
        <f t="shared" si="2"/>
        <v>704</v>
      </c>
      <c r="N43" s="63">
        <f t="shared" si="1"/>
        <v>668</v>
      </c>
      <c r="O43" s="63">
        <v>45</v>
      </c>
      <c r="P43" s="87">
        <v>60</v>
      </c>
      <c r="Q43" s="87">
        <v>45</v>
      </c>
      <c r="R43" s="8">
        <f t="shared" si="7"/>
        <v>280</v>
      </c>
      <c r="S43" s="62">
        <v>43897</v>
      </c>
      <c r="T43" s="64">
        <v>10</v>
      </c>
      <c r="U43" s="66"/>
      <c r="V43" t="s">
        <v>30</v>
      </c>
      <c r="Z43" s="10"/>
      <c r="AA43" s="10"/>
      <c r="AF43" s="3">
        <v>43895</v>
      </c>
      <c r="AN43" s="6"/>
      <c r="AP43" s="4"/>
      <c r="AQ43" s="4"/>
    </row>
    <row r="44" spans="1:43" ht="15.75" thickBot="1" x14ac:dyDescent="0.3">
      <c r="A44" s="22">
        <v>3</v>
      </c>
      <c r="B44" s="22"/>
      <c r="C44" s="63">
        <v>11</v>
      </c>
      <c r="D44">
        <f t="shared" si="0"/>
        <v>301</v>
      </c>
      <c r="E44" s="64">
        <v>2</v>
      </c>
      <c r="F44" s="64">
        <f t="shared" si="8"/>
        <v>3</v>
      </c>
      <c r="G44" s="63">
        <v>25</v>
      </c>
      <c r="H44" s="56">
        <f t="shared" si="6"/>
        <v>252</v>
      </c>
      <c r="K44" s="88">
        <f t="shared" si="3"/>
        <v>78</v>
      </c>
      <c r="L44" s="87">
        <v>2</v>
      </c>
      <c r="M44" s="87">
        <f t="shared" si="2"/>
        <v>669</v>
      </c>
      <c r="N44" s="63">
        <f t="shared" si="1"/>
        <v>542</v>
      </c>
      <c r="O44" s="63">
        <v>71</v>
      </c>
      <c r="P44" s="87">
        <v>77</v>
      </c>
      <c r="Q44" s="87">
        <v>72</v>
      </c>
      <c r="R44" s="8">
        <f t="shared" si="7"/>
        <v>351</v>
      </c>
      <c r="S44" s="62">
        <v>43898</v>
      </c>
      <c r="T44" s="64">
        <v>11</v>
      </c>
      <c r="U44" s="66"/>
      <c r="Z44" s="10"/>
      <c r="AA44" s="10"/>
      <c r="AF44" s="3">
        <v>43896</v>
      </c>
      <c r="AG44" s="26" t="s">
        <v>28</v>
      </c>
      <c r="AI44" s="26" t="s">
        <v>29</v>
      </c>
      <c r="AN44" s="6"/>
      <c r="AP44" s="4"/>
      <c r="AQ44" s="4"/>
    </row>
    <row r="45" spans="1:43" ht="15.75" thickBot="1" x14ac:dyDescent="0.3">
      <c r="A45" s="22">
        <v>4</v>
      </c>
      <c r="B45" s="22"/>
      <c r="C45" s="63">
        <v>12</v>
      </c>
      <c r="D45">
        <f t="shared" si="0"/>
        <v>558</v>
      </c>
      <c r="E45" s="64">
        <v>0</v>
      </c>
      <c r="F45" s="64">
        <f t="shared" si="8"/>
        <v>3</v>
      </c>
      <c r="G45" s="63">
        <v>47</v>
      </c>
      <c r="H45" s="56">
        <f t="shared" si="6"/>
        <v>301</v>
      </c>
      <c r="K45" s="88">
        <f t="shared" si="3"/>
        <v>112</v>
      </c>
      <c r="L45" s="87">
        <v>0</v>
      </c>
      <c r="M45" s="87">
        <f t="shared" si="2"/>
        <v>545</v>
      </c>
      <c r="N45" s="63">
        <f t="shared" si="1"/>
        <v>622</v>
      </c>
      <c r="O45" s="63">
        <v>77</v>
      </c>
      <c r="P45" s="87">
        <v>56</v>
      </c>
      <c r="Q45" s="87">
        <v>76</v>
      </c>
      <c r="R45" s="47">
        <f t="shared" si="7"/>
        <v>428</v>
      </c>
      <c r="S45" s="62">
        <v>43899</v>
      </c>
      <c r="T45" s="64">
        <v>12</v>
      </c>
      <c r="U45" s="66"/>
      <c r="V45" s="60" t="s">
        <v>99</v>
      </c>
      <c r="W45" s="28"/>
      <c r="Y45" s="28"/>
      <c r="Z45" s="61"/>
      <c r="AA45" s="10"/>
      <c r="AF45" s="3">
        <v>43897</v>
      </c>
      <c r="AG45" t="s">
        <v>30</v>
      </c>
      <c r="AN45" s="6"/>
      <c r="AP45" s="4"/>
      <c r="AQ45" s="4"/>
    </row>
    <row r="46" spans="1:43" x14ac:dyDescent="0.25">
      <c r="A46" s="22">
        <v>5</v>
      </c>
      <c r="B46" s="22"/>
      <c r="C46" s="63">
        <v>13</v>
      </c>
      <c r="D46">
        <f t="shared" si="0"/>
        <v>478</v>
      </c>
      <c r="E46" s="64">
        <v>1</v>
      </c>
      <c r="F46" s="64">
        <f t="shared" si="8"/>
        <v>4</v>
      </c>
      <c r="G46" s="63">
        <v>39</v>
      </c>
      <c r="H46" s="56">
        <f t="shared" si="6"/>
        <v>385</v>
      </c>
      <c r="K46" s="88">
        <f t="shared" si="3"/>
        <v>93</v>
      </c>
      <c r="L46" s="87">
        <v>1</v>
      </c>
      <c r="M46" s="87">
        <f t="shared" si="2"/>
        <v>621</v>
      </c>
      <c r="N46" s="63">
        <f t="shared" si="1"/>
        <v>1128</v>
      </c>
      <c r="O46" s="63">
        <v>136</v>
      </c>
      <c r="P46" s="87">
        <v>61</v>
      </c>
      <c r="Q46" s="87">
        <v>138</v>
      </c>
      <c r="R46" s="8">
        <f t="shared" si="7"/>
        <v>564</v>
      </c>
      <c r="S46" s="62">
        <v>43900</v>
      </c>
      <c r="T46" s="64">
        <v>13</v>
      </c>
      <c r="U46" s="66"/>
      <c r="V46" s="26" t="s">
        <v>32</v>
      </c>
      <c r="Z46" s="10"/>
      <c r="AA46" s="10"/>
      <c r="AF46" s="3">
        <v>43898</v>
      </c>
      <c r="AN46" s="6"/>
      <c r="AP46" s="4"/>
      <c r="AQ46" s="4"/>
    </row>
    <row r="47" spans="1:43" x14ac:dyDescent="0.25">
      <c r="A47" s="22">
        <v>6</v>
      </c>
      <c r="B47" s="22"/>
      <c r="C47" s="63">
        <v>14</v>
      </c>
      <c r="D47">
        <f t="shared" si="0"/>
        <v>512</v>
      </c>
      <c r="E47" s="64">
        <v>1</v>
      </c>
      <c r="F47" s="64">
        <f t="shared" si="8"/>
        <v>5</v>
      </c>
      <c r="G47" s="63">
        <v>54</v>
      </c>
      <c r="H47" s="56">
        <f t="shared" si="6"/>
        <v>505</v>
      </c>
      <c r="K47" s="88">
        <f t="shared" si="3"/>
        <v>132</v>
      </c>
      <c r="L47" s="87">
        <v>1</v>
      </c>
      <c r="M47" s="87">
        <f t="shared" si="2"/>
        <v>1131</v>
      </c>
      <c r="N47" s="63">
        <f t="shared" si="1"/>
        <v>1052</v>
      </c>
      <c r="O47" s="63">
        <v>172</v>
      </c>
      <c r="P47" s="87">
        <v>121</v>
      </c>
      <c r="Q47" s="87">
        <v>169</v>
      </c>
      <c r="R47" s="8">
        <f t="shared" si="7"/>
        <v>736</v>
      </c>
      <c r="S47" s="62">
        <v>43901</v>
      </c>
      <c r="T47" s="64">
        <v>14</v>
      </c>
      <c r="U47" s="66"/>
      <c r="V47" t="s">
        <v>33</v>
      </c>
      <c r="Z47" s="10"/>
      <c r="AA47" s="10"/>
      <c r="AF47" s="3">
        <v>43899</v>
      </c>
      <c r="AG47" s="26" t="s">
        <v>31</v>
      </c>
      <c r="AN47" s="6"/>
      <c r="AP47" s="4"/>
      <c r="AQ47" s="4"/>
    </row>
    <row r="48" spans="1:43" x14ac:dyDescent="0.25">
      <c r="A48" s="22">
        <v>7</v>
      </c>
      <c r="B48" s="22"/>
      <c r="C48" s="63">
        <v>15</v>
      </c>
      <c r="D48">
        <f t="shared" si="0"/>
        <v>490</v>
      </c>
      <c r="E48" s="64">
        <v>0</v>
      </c>
      <c r="F48" s="64">
        <f t="shared" si="8"/>
        <v>5</v>
      </c>
      <c r="G48" s="63">
        <v>81</v>
      </c>
      <c r="H48" s="56">
        <f t="shared" si="6"/>
        <v>650</v>
      </c>
      <c r="K48" s="88">
        <f>L66</f>
        <v>93</v>
      </c>
      <c r="L48" s="87">
        <v>0</v>
      </c>
      <c r="M48" s="87">
        <f t="shared" si="2"/>
        <v>1053</v>
      </c>
      <c r="N48" s="63">
        <f t="shared" si="1"/>
        <v>1056</v>
      </c>
      <c r="O48" s="63">
        <v>183</v>
      </c>
      <c r="P48" s="87">
        <v>111</v>
      </c>
      <c r="Q48" s="87">
        <v>184</v>
      </c>
      <c r="R48" s="8">
        <f t="shared" si="7"/>
        <v>919</v>
      </c>
      <c r="S48" s="62">
        <v>43902</v>
      </c>
      <c r="T48" s="64">
        <v>15</v>
      </c>
      <c r="U48" s="66"/>
      <c r="V48" s="26" t="s">
        <v>100</v>
      </c>
      <c r="Z48" s="10"/>
      <c r="AA48" s="10"/>
      <c r="AF48" s="3">
        <v>43900</v>
      </c>
      <c r="AG48" s="26" t="s">
        <v>32</v>
      </c>
      <c r="AM48" s="5"/>
      <c r="AN48" s="6"/>
    </row>
    <row r="49" spans="1:43" x14ac:dyDescent="0.25">
      <c r="A49" s="22">
        <v>8</v>
      </c>
      <c r="B49" s="22"/>
      <c r="C49" s="63">
        <v>16</v>
      </c>
      <c r="D49">
        <f t="shared" si="0"/>
        <v>611</v>
      </c>
      <c r="E49" s="64">
        <v>5</v>
      </c>
      <c r="F49" s="64">
        <f t="shared" si="8"/>
        <v>10</v>
      </c>
      <c r="G49" s="63">
        <v>87</v>
      </c>
      <c r="H49" s="56">
        <f t="shared" si="6"/>
        <v>822</v>
      </c>
      <c r="L49" s="87">
        <v>5</v>
      </c>
      <c r="M49" s="87">
        <f t="shared" si="2"/>
        <v>1050</v>
      </c>
      <c r="N49" s="63">
        <f t="shared" si="1"/>
        <v>1193</v>
      </c>
      <c r="O49" s="63">
        <v>217</v>
      </c>
      <c r="P49" s="87">
        <v>190</v>
      </c>
      <c r="Q49" s="87">
        <v>220</v>
      </c>
      <c r="R49" s="8">
        <f t="shared" si="7"/>
        <v>1136</v>
      </c>
      <c r="S49" s="62">
        <v>43903</v>
      </c>
      <c r="T49" s="64">
        <v>16</v>
      </c>
      <c r="U49" s="66"/>
      <c r="Z49" s="10"/>
      <c r="AA49" s="10"/>
      <c r="AF49" s="3">
        <v>43901</v>
      </c>
      <c r="AG49" t="s">
        <v>33</v>
      </c>
      <c r="AI49" t="s">
        <v>34</v>
      </c>
      <c r="AJ49" t="s">
        <v>35</v>
      </c>
      <c r="AK49" t="s">
        <v>36</v>
      </c>
      <c r="AL49" t="s">
        <v>37</v>
      </c>
      <c r="AN49" s="6"/>
    </row>
    <row r="50" spans="1:43" ht="15.75" x14ac:dyDescent="0.25">
      <c r="A50" s="22">
        <v>9</v>
      </c>
      <c r="B50" s="22"/>
      <c r="C50" s="63">
        <v>17</v>
      </c>
      <c r="D50">
        <f t="shared" si="0"/>
        <v>340</v>
      </c>
      <c r="E50" s="64">
        <v>2</v>
      </c>
      <c r="F50" s="64">
        <f t="shared" si="8"/>
        <v>12</v>
      </c>
      <c r="G50" s="63">
        <v>90</v>
      </c>
      <c r="H50" s="56">
        <f t="shared" si="6"/>
        <v>1034</v>
      </c>
      <c r="I50" s="2">
        <v>45</v>
      </c>
      <c r="J50" s="4">
        <f t="shared" ref="J50:J62" si="9">I50-I49</f>
        <v>45</v>
      </c>
      <c r="L50" s="87">
        <v>2</v>
      </c>
      <c r="M50" s="87">
        <f t="shared" si="2"/>
        <v>1193</v>
      </c>
      <c r="N50" s="63">
        <f t="shared" si="1"/>
        <v>992</v>
      </c>
      <c r="O50" s="63">
        <v>221</v>
      </c>
      <c r="P50" s="87">
        <v>155</v>
      </c>
      <c r="Q50" s="87">
        <v>222</v>
      </c>
      <c r="R50" s="8">
        <f t="shared" si="7"/>
        <v>1357</v>
      </c>
      <c r="S50" s="62">
        <v>43904</v>
      </c>
      <c r="T50" s="64">
        <v>17</v>
      </c>
      <c r="U50" s="66"/>
      <c r="W50" s="10"/>
      <c r="Z50" s="10"/>
      <c r="AA50" s="23"/>
      <c r="AF50" s="3">
        <v>43902</v>
      </c>
      <c r="AG50" s="26" t="s">
        <v>38</v>
      </c>
      <c r="AJ50" s="26" t="s">
        <v>39</v>
      </c>
      <c r="AN50" s="6"/>
      <c r="AQ50" s="27" t="s">
        <v>40</v>
      </c>
    </row>
    <row r="51" spans="1:43" x14ac:dyDescent="0.25">
      <c r="A51" s="22">
        <v>10</v>
      </c>
      <c r="B51" s="22"/>
      <c r="C51" s="63">
        <v>18</v>
      </c>
      <c r="D51">
        <f t="shared" si="0"/>
        <v>300</v>
      </c>
      <c r="E51" s="64">
        <v>8</v>
      </c>
      <c r="F51" s="64">
        <f t="shared" si="8"/>
        <v>20</v>
      </c>
      <c r="G51" s="63">
        <v>101</v>
      </c>
      <c r="H51" s="56">
        <f t="shared" si="6"/>
        <v>1236</v>
      </c>
      <c r="I51" s="2">
        <v>55</v>
      </c>
      <c r="J51" s="4">
        <f t="shared" si="9"/>
        <v>10</v>
      </c>
      <c r="L51" s="87">
        <v>8</v>
      </c>
      <c r="M51" s="87">
        <f t="shared" si="2"/>
        <v>994</v>
      </c>
      <c r="N51" s="63">
        <f t="shared" si="1"/>
        <v>748</v>
      </c>
      <c r="O51" s="63">
        <v>233</v>
      </c>
      <c r="P51" s="87">
        <v>176</v>
      </c>
      <c r="Q51" s="87">
        <v>234</v>
      </c>
      <c r="R51" s="8">
        <f t="shared" si="7"/>
        <v>1590</v>
      </c>
      <c r="S51" s="62">
        <v>43905</v>
      </c>
      <c r="T51" s="64">
        <v>18</v>
      </c>
      <c r="U51" s="66"/>
      <c r="V51" s="26" t="s">
        <v>101</v>
      </c>
      <c r="W51" s="10"/>
      <c r="X51" s="23"/>
      <c r="Y51" s="7"/>
      <c r="Z51" s="10"/>
      <c r="AA51" s="23"/>
      <c r="AB51" s="10"/>
      <c r="AF51" s="3">
        <v>43903</v>
      </c>
      <c r="AN51" s="6"/>
    </row>
    <row r="52" spans="1:43" x14ac:dyDescent="0.25">
      <c r="A52" s="22">
        <v>11</v>
      </c>
      <c r="B52" s="22"/>
      <c r="C52" s="63">
        <v>19</v>
      </c>
      <c r="D52">
        <f t="shared" ref="D52:D115" si="10">G66</f>
        <v>503</v>
      </c>
      <c r="E52" s="64">
        <v>4</v>
      </c>
      <c r="F52" s="64">
        <f t="shared" si="8"/>
        <v>24</v>
      </c>
      <c r="G52" s="63">
        <v>184</v>
      </c>
      <c r="H52" s="56">
        <f t="shared" si="6"/>
        <v>1382</v>
      </c>
      <c r="I52" s="2">
        <v>96</v>
      </c>
      <c r="J52" s="4">
        <f t="shared" si="9"/>
        <v>41</v>
      </c>
      <c r="L52" s="87">
        <v>4</v>
      </c>
      <c r="M52" s="87">
        <f t="shared" si="2"/>
        <v>744</v>
      </c>
      <c r="N52" s="63">
        <f t="shared" si="1"/>
        <v>807</v>
      </c>
      <c r="O52" s="63">
        <v>272</v>
      </c>
      <c r="P52" s="87">
        <v>278</v>
      </c>
      <c r="Q52" s="87">
        <v>271</v>
      </c>
      <c r="R52" s="8">
        <f t="shared" si="7"/>
        <v>1862</v>
      </c>
      <c r="S52" s="62">
        <v>43906</v>
      </c>
      <c r="T52" s="64">
        <v>19</v>
      </c>
      <c r="U52" s="66"/>
      <c r="V52" t="s">
        <v>59</v>
      </c>
      <c r="W52" s="10"/>
      <c r="X52" s="23"/>
      <c r="Y52" s="7"/>
      <c r="Z52" s="10"/>
      <c r="AA52" s="23"/>
      <c r="AB52" s="10"/>
      <c r="AF52" s="3">
        <v>43904</v>
      </c>
      <c r="AM52" s="4"/>
      <c r="AN52" s="6"/>
    </row>
    <row r="53" spans="1:43" x14ac:dyDescent="0.25">
      <c r="A53" s="22">
        <v>12</v>
      </c>
      <c r="B53" s="22"/>
      <c r="C53" s="63">
        <v>20</v>
      </c>
      <c r="D53">
        <f t="shared" si="10"/>
        <v>341</v>
      </c>
      <c r="E53" s="64">
        <v>19</v>
      </c>
      <c r="F53" s="64">
        <f>F52+E53</f>
        <v>43</v>
      </c>
      <c r="G53" s="63">
        <v>179</v>
      </c>
      <c r="H53" s="56">
        <f t="shared" si="6"/>
        <v>1640</v>
      </c>
      <c r="I53" s="2">
        <v>135</v>
      </c>
      <c r="J53" s="4">
        <f t="shared" si="9"/>
        <v>39</v>
      </c>
      <c r="L53" s="87">
        <v>19</v>
      </c>
      <c r="M53" s="87">
        <f t="shared" si="2"/>
        <v>802</v>
      </c>
      <c r="N53" s="63">
        <f t="shared" si="1"/>
        <v>1131</v>
      </c>
      <c r="O53" s="63">
        <v>374</v>
      </c>
      <c r="P53" s="87">
        <v>292</v>
      </c>
      <c r="Q53" s="87">
        <v>374</v>
      </c>
      <c r="R53" s="8">
        <f t="shared" si="7"/>
        <v>2236</v>
      </c>
      <c r="S53" s="62">
        <v>43907</v>
      </c>
      <c r="T53" s="64">
        <v>20</v>
      </c>
      <c r="U53" s="66"/>
      <c r="W53" s="10"/>
      <c r="X53" s="23"/>
      <c r="Y53" s="7"/>
      <c r="Z53" s="10"/>
      <c r="AA53" s="23"/>
      <c r="AB53" s="10"/>
      <c r="AF53" s="3">
        <v>43905</v>
      </c>
      <c r="AG53" s="26" t="s">
        <v>41</v>
      </c>
      <c r="AK53" t="s">
        <v>42</v>
      </c>
      <c r="AN53" s="6"/>
    </row>
    <row r="54" spans="1:43" x14ac:dyDescent="0.25">
      <c r="A54">
        <v>13</v>
      </c>
      <c r="C54" s="2">
        <v>21</v>
      </c>
      <c r="D54">
        <f t="shared" si="10"/>
        <v>363</v>
      </c>
      <c r="E54" s="4">
        <v>15</v>
      </c>
      <c r="F54" s="64">
        <f t="shared" ref="F54:F63" si="11">F53+E54</f>
        <v>58</v>
      </c>
      <c r="G54" s="2">
        <v>246</v>
      </c>
      <c r="H54" s="56">
        <f t="shared" si="6"/>
        <v>1932</v>
      </c>
      <c r="I54" s="2">
        <v>177</v>
      </c>
      <c r="J54" s="4">
        <f t="shared" si="9"/>
        <v>42</v>
      </c>
      <c r="L54" s="87">
        <v>15</v>
      </c>
      <c r="M54" s="87">
        <f t="shared" si="2"/>
        <v>1127</v>
      </c>
      <c r="N54" s="63">
        <f t="shared" si="1"/>
        <v>1042</v>
      </c>
      <c r="O54" s="63">
        <v>641</v>
      </c>
      <c r="P54" s="87">
        <v>346</v>
      </c>
      <c r="Q54" s="87">
        <v>461</v>
      </c>
      <c r="R54" s="8">
        <f t="shared" si="7"/>
        <v>2877</v>
      </c>
      <c r="S54" s="1">
        <v>43908</v>
      </c>
      <c r="T54" s="64">
        <v>21</v>
      </c>
      <c r="U54" s="3"/>
      <c r="W54" s="10"/>
      <c r="X54" s="23"/>
      <c r="Y54" s="7"/>
      <c r="Z54" s="10"/>
      <c r="AA54" s="23"/>
      <c r="AB54" s="10"/>
      <c r="AF54" s="3">
        <v>43906</v>
      </c>
      <c r="AG54" t="s">
        <v>59</v>
      </c>
      <c r="AN54" s="6"/>
    </row>
    <row r="55" spans="1:43" x14ac:dyDescent="0.25">
      <c r="A55">
        <v>14</v>
      </c>
      <c r="C55" s="2">
        <v>22</v>
      </c>
      <c r="D55">
        <f t="shared" si="10"/>
        <v>351</v>
      </c>
      <c r="E55" s="4">
        <v>18</v>
      </c>
      <c r="F55" s="64">
        <f t="shared" si="11"/>
        <v>76</v>
      </c>
      <c r="G55" s="2">
        <v>350</v>
      </c>
      <c r="H55" s="56">
        <f t="shared" si="6"/>
        <v>2451</v>
      </c>
      <c r="I55" s="2">
        <v>210</v>
      </c>
      <c r="J55" s="4">
        <f t="shared" si="9"/>
        <v>33</v>
      </c>
      <c r="L55" s="87">
        <v>18</v>
      </c>
      <c r="M55" s="87">
        <f t="shared" si="2"/>
        <v>1026</v>
      </c>
      <c r="N55" s="63">
        <f t="shared" si="1"/>
        <v>1032</v>
      </c>
      <c r="O55" s="63">
        <v>515</v>
      </c>
      <c r="P55" s="87">
        <v>409</v>
      </c>
      <c r="Q55" s="87">
        <v>515</v>
      </c>
      <c r="R55" s="8">
        <f t="shared" si="7"/>
        <v>3392</v>
      </c>
      <c r="S55" s="1">
        <v>43909</v>
      </c>
      <c r="T55" s="64">
        <v>22</v>
      </c>
      <c r="U55" s="3"/>
      <c r="V55" s="26" t="s">
        <v>57</v>
      </c>
      <c r="W55" s="10"/>
      <c r="X55" s="23"/>
      <c r="Y55" s="7"/>
      <c r="Z55" s="10"/>
      <c r="AA55" s="23"/>
      <c r="AB55" s="10"/>
      <c r="AF55" s="3">
        <v>43907</v>
      </c>
      <c r="AN55" s="6"/>
    </row>
    <row r="56" spans="1:43" x14ac:dyDescent="0.25">
      <c r="A56">
        <v>15</v>
      </c>
      <c r="C56" s="2">
        <v>23</v>
      </c>
      <c r="D56">
        <f t="shared" si="10"/>
        <v>334</v>
      </c>
      <c r="E56" s="4">
        <v>30</v>
      </c>
      <c r="F56" s="64">
        <f t="shared" si="11"/>
        <v>106</v>
      </c>
      <c r="G56" s="2">
        <v>333</v>
      </c>
      <c r="H56" s="56">
        <f t="shared" si="6"/>
        <v>2953</v>
      </c>
      <c r="I56" s="2">
        <v>281</v>
      </c>
      <c r="J56" s="4">
        <f t="shared" si="9"/>
        <v>71</v>
      </c>
      <c r="L56" s="87">
        <v>30</v>
      </c>
      <c r="M56" s="87">
        <f t="shared" si="2"/>
        <v>924</v>
      </c>
      <c r="N56" s="63">
        <f t="shared" si="1"/>
        <v>1227</v>
      </c>
      <c r="O56" s="63">
        <v>704</v>
      </c>
      <c r="P56" s="87">
        <v>534</v>
      </c>
      <c r="Q56" s="87">
        <v>700</v>
      </c>
      <c r="R56" s="8">
        <f t="shared" si="7"/>
        <v>4096</v>
      </c>
      <c r="S56" s="1">
        <v>43910</v>
      </c>
      <c r="T56" s="64">
        <v>23</v>
      </c>
      <c r="U56" s="3"/>
      <c r="V56" t="s">
        <v>58</v>
      </c>
      <c r="W56" s="10"/>
      <c r="X56" s="23"/>
      <c r="Y56" s="7"/>
      <c r="Z56" s="10"/>
      <c r="AA56" s="23"/>
      <c r="AB56" s="10"/>
      <c r="AF56" s="3">
        <v>43908</v>
      </c>
      <c r="AN56" s="6"/>
    </row>
    <row r="57" spans="1:43" x14ac:dyDescent="0.25">
      <c r="A57">
        <v>16</v>
      </c>
      <c r="C57" s="2">
        <v>24</v>
      </c>
      <c r="D57">
        <f t="shared" si="10"/>
        <v>197</v>
      </c>
      <c r="E57" s="4">
        <v>30</v>
      </c>
      <c r="F57" s="64">
        <f t="shared" si="11"/>
        <v>136</v>
      </c>
      <c r="G57" s="4">
        <v>280</v>
      </c>
      <c r="H57" s="56">
        <f t="shared" si="6"/>
        <v>3680</v>
      </c>
      <c r="I57" s="4">
        <v>354</v>
      </c>
      <c r="J57" s="4">
        <f t="shared" si="9"/>
        <v>73</v>
      </c>
      <c r="L57" s="87">
        <v>30</v>
      </c>
      <c r="M57" s="87">
        <f t="shared" si="2"/>
        <v>832</v>
      </c>
      <c r="N57" s="63">
        <f t="shared" si="1"/>
        <v>1098</v>
      </c>
      <c r="O57" s="63">
        <v>669</v>
      </c>
      <c r="P57" s="87">
        <v>637</v>
      </c>
      <c r="Q57" s="87">
        <v>668</v>
      </c>
      <c r="R57" s="8">
        <f t="shared" si="7"/>
        <v>4765</v>
      </c>
      <c r="S57" s="1">
        <v>43911</v>
      </c>
      <c r="T57" s="64">
        <v>24</v>
      </c>
      <c r="U57" s="3"/>
      <c r="W57" s="10"/>
      <c r="X57" s="23"/>
      <c r="Y57" s="7"/>
      <c r="Z57" s="10"/>
      <c r="AA57" s="23"/>
      <c r="AB57" s="10"/>
      <c r="AF57" s="3">
        <v>43909</v>
      </c>
      <c r="AG57" s="26" t="s">
        <v>57</v>
      </c>
      <c r="AN57" s="6"/>
    </row>
    <row r="58" spans="1:43" x14ac:dyDescent="0.25">
      <c r="A58">
        <v>17</v>
      </c>
      <c r="C58" s="2">
        <v>25</v>
      </c>
      <c r="D58">
        <f t="shared" si="10"/>
        <v>215</v>
      </c>
      <c r="E58" s="4">
        <v>43</v>
      </c>
      <c r="F58" s="64">
        <f t="shared" si="11"/>
        <v>179</v>
      </c>
      <c r="G58" s="4">
        <v>301</v>
      </c>
      <c r="H58" s="56">
        <f t="shared" si="6"/>
        <v>4285</v>
      </c>
      <c r="I58" s="4">
        <v>407</v>
      </c>
      <c r="J58" s="4">
        <f t="shared" si="9"/>
        <v>53</v>
      </c>
      <c r="L58" s="87">
        <v>43</v>
      </c>
      <c r="N58" s="63">
        <f>Q72</f>
        <v>854</v>
      </c>
      <c r="O58" s="63">
        <v>545</v>
      </c>
      <c r="P58" s="87">
        <v>573</v>
      </c>
      <c r="Q58" s="87">
        <v>542</v>
      </c>
      <c r="R58" s="8">
        <f t="shared" si="7"/>
        <v>5310</v>
      </c>
      <c r="S58" s="1">
        <v>43912</v>
      </c>
      <c r="T58" s="64">
        <v>25</v>
      </c>
      <c r="U58" s="3"/>
      <c r="V58" t="s">
        <v>62</v>
      </c>
      <c r="W58" s="10"/>
      <c r="X58" s="23"/>
      <c r="Y58" s="7"/>
      <c r="Z58" s="10"/>
      <c r="AA58" s="23"/>
      <c r="AB58" s="10"/>
      <c r="AF58" s="3">
        <v>43910</v>
      </c>
      <c r="AG58" t="s">
        <v>58</v>
      </c>
      <c r="AI58" s="4"/>
      <c r="AN58" s="6"/>
    </row>
    <row r="59" spans="1:43" x14ac:dyDescent="0.25">
      <c r="A59">
        <v>18</v>
      </c>
      <c r="C59" s="2">
        <v>26</v>
      </c>
      <c r="D59">
        <f t="shared" si="10"/>
        <v>313</v>
      </c>
      <c r="E59" s="64">
        <v>34</v>
      </c>
      <c r="F59" s="64">
        <f t="shared" si="11"/>
        <v>213</v>
      </c>
      <c r="G59" s="64">
        <v>558</v>
      </c>
      <c r="H59" s="58">
        <f t="shared" si="6"/>
        <v>4539</v>
      </c>
      <c r="I59" s="4">
        <v>487</v>
      </c>
      <c r="J59" s="4">
        <f t="shared" si="9"/>
        <v>80</v>
      </c>
      <c r="L59" s="87">
        <v>34</v>
      </c>
      <c r="N59" s="63">
        <f>Q73</f>
        <v>774</v>
      </c>
      <c r="O59" s="63">
        <v>621</v>
      </c>
      <c r="P59" s="87">
        <v>545</v>
      </c>
      <c r="Q59" s="87">
        <v>622</v>
      </c>
      <c r="R59" s="8">
        <f t="shared" si="7"/>
        <v>5931</v>
      </c>
      <c r="S59" s="1">
        <v>43913</v>
      </c>
      <c r="T59" s="64">
        <v>26</v>
      </c>
      <c r="V59" s="26" t="s">
        <v>92</v>
      </c>
      <c r="W59" s="10"/>
      <c r="X59" s="23"/>
      <c r="Y59" s="7"/>
      <c r="Z59" s="10"/>
      <c r="AA59" s="23"/>
      <c r="AB59" s="10"/>
      <c r="AF59" s="3">
        <v>43911</v>
      </c>
      <c r="AI59" s="4"/>
      <c r="AN59" s="6"/>
    </row>
    <row r="60" spans="1:43" x14ac:dyDescent="0.25">
      <c r="A60">
        <v>19</v>
      </c>
      <c r="C60" s="2">
        <v>27</v>
      </c>
      <c r="D60">
        <f t="shared" si="10"/>
        <v>192</v>
      </c>
      <c r="E60" s="64">
        <v>63</v>
      </c>
      <c r="F60" s="64">
        <f t="shared" si="11"/>
        <v>276</v>
      </c>
      <c r="G60" s="63">
        <v>478</v>
      </c>
      <c r="H60" s="58">
        <f t="shared" si="6"/>
        <v>5177</v>
      </c>
      <c r="I60" s="4">
        <v>546</v>
      </c>
      <c r="J60" s="4">
        <f t="shared" si="9"/>
        <v>59</v>
      </c>
      <c r="L60" s="87">
        <v>63</v>
      </c>
      <c r="N60" s="63">
        <f>Q74</f>
        <v>1089</v>
      </c>
      <c r="O60" s="63">
        <v>1131</v>
      </c>
      <c r="P60" s="87">
        <v>811</v>
      </c>
      <c r="Q60" s="87">
        <v>1128</v>
      </c>
      <c r="R60" s="8">
        <f t="shared" si="7"/>
        <v>7062</v>
      </c>
      <c r="S60" s="1">
        <v>43914</v>
      </c>
      <c r="T60" s="64">
        <v>27</v>
      </c>
      <c r="U60" s="4">
        <v>1</v>
      </c>
      <c r="V60" s="11"/>
      <c r="W60" s="10"/>
      <c r="X60" s="23"/>
      <c r="Y60" s="7"/>
      <c r="Z60" s="10"/>
      <c r="AA60" s="23"/>
      <c r="AB60" s="10"/>
      <c r="AF60" s="3">
        <v>43912</v>
      </c>
      <c r="AG60" t="s">
        <v>62</v>
      </c>
      <c r="AI60" s="4"/>
      <c r="AN60" s="6"/>
    </row>
    <row r="61" spans="1:43" x14ac:dyDescent="0.25">
      <c r="A61">
        <v>20</v>
      </c>
      <c r="C61" s="2">
        <v>28</v>
      </c>
      <c r="D61">
        <f t="shared" si="10"/>
        <v>190</v>
      </c>
      <c r="E61" s="64">
        <v>80</v>
      </c>
      <c r="F61" s="64">
        <f t="shared" si="11"/>
        <v>356</v>
      </c>
      <c r="G61" s="63">
        <v>512</v>
      </c>
      <c r="H61" s="2"/>
      <c r="I61" s="4">
        <v>644</v>
      </c>
      <c r="J61" s="4">
        <f t="shared" si="9"/>
        <v>98</v>
      </c>
      <c r="L61" s="87">
        <v>80</v>
      </c>
      <c r="N61" s="63">
        <f t="shared" ref="N61:N74" si="12">Q75</f>
        <v>1344</v>
      </c>
      <c r="O61" s="63">
        <v>1053</v>
      </c>
      <c r="P61" s="87">
        <v>852</v>
      </c>
      <c r="Q61" s="87">
        <v>1052</v>
      </c>
      <c r="R61" s="2"/>
      <c r="S61" s="1">
        <v>43915</v>
      </c>
      <c r="T61" s="64">
        <v>28</v>
      </c>
      <c r="U61" s="4">
        <v>2</v>
      </c>
      <c r="AF61" s="3">
        <v>43913</v>
      </c>
      <c r="AG61" s="26" t="s">
        <v>92</v>
      </c>
      <c r="AI61" s="4"/>
      <c r="AN61" s="6"/>
    </row>
    <row r="62" spans="1:43" x14ac:dyDescent="0.25">
      <c r="C62" s="2">
        <v>29</v>
      </c>
      <c r="D62">
        <f t="shared" si="10"/>
        <v>187</v>
      </c>
      <c r="E62" s="64">
        <v>78</v>
      </c>
      <c r="F62" s="64">
        <f t="shared" si="11"/>
        <v>434</v>
      </c>
      <c r="G62" s="63">
        <v>490</v>
      </c>
      <c r="H62" s="2"/>
      <c r="I62" s="4">
        <v>761</v>
      </c>
      <c r="J62" s="4">
        <f t="shared" si="9"/>
        <v>117</v>
      </c>
      <c r="L62" s="87">
        <v>78</v>
      </c>
      <c r="M62" s="87"/>
      <c r="N62" s="63">
        <f t="shared" si="12"/>
        <v>1315</v>
      </c>
      <c r="O62" s="63">
        <v>1050</v>
      </c>
      <c r="P62" s="87">
        <v>1019</v>
      </c>
      <c r="Q62" s="87">
        <v>1056</v>
      </c>
      <c r="R62" s="2"/>
      <c r="S62" s="1">
        <v>43916</v>
      </c>
      <c r="T62" s="64">
        <v>29</v>
      </c>
      <c r="U62" s="4">
        <v>3</v>
      </c>
      <c r="Z62" t="s">
        <v>76</v>
      </c>
      <c r="AF62" s="3">
        <v>43914</v>
      </c>
      <c r="AI62" s="4"/>
      <c r="AN62" s="6"/>
    </row>
    <row r="63" spans="1:43" x14ac:dyDescent="0.25">
      <c r="C63" s="2">
        <v>30</v>
      </c>
      <c r="D63">
        <f t="shared" si="10"/>
        <v>171</v>
      </c>
      <c r="E63" s="64">
        <v>112</v>
      </c>
      <c r="F63" s="64">
        <f t="shared" si="11"/>
        <v>546</v>
      </c>
      <c r="G63" s="64">
        <v>611</v>
      </c>
      <c r="H63" s="2">
        <v>349</v>
      </c>
      <c r="I63" s="4">
        <v>809</v>
      </c>
      <c r="J63" s="4">
        <f>I63-I62</f>
        <v>48</v>
      </c>
      <c r="L63" s="87">
        <v>112</v>
      </c>
      <c r="M63" s="87"/>
      <c r="N63" s="63">
        <f t="shared" si="12"/>
        <v>1389</v>
      </c>
      <c r="O63" s="63">
        <v>1193</v>
      </c>
      <c r="P63" s="87">
        <v>1172</v>
      </c>
      <c r="Q63" s="87">
        <v>1193</v>
      </c>
      <c r="R63" s="2"/>
      <c r="S63" s="1">
        <v>43917</v>
      </c>
      <c r="T63" s="64">
        <v>30</v>
      </c>
      <c r="U63" s="4">
        <v>4</v>
      </c>
    </row>
    <row r="64" spans="1:43" x14ac:dyDescent="0.25">
      <c r="D64">
        <f t="shared" si="10"/>
        <v>132</v>
      </c>
      <c r="E64" s="4"/>
      <c r="F64" s="2"/>
      <c r="G64" s="2">
        <v>340</v>
      </c>
      <c r="H64" s="2"/>
      <c r="I64" s="4"/>
      <c r="J64" s="4"/>
      <c r="L64" s="88">
        <v>93</v>
      </c>
      <c r="M64" s="88"/>
      <c r="N64" s="63">
        <f t="shared" si="12"/>
        <v>1043</v>
      </c>
      <c r="O64" s="2">
        <v>994</v>
      </c>
      <c r="P64" s="88">
        <v>1159</v>
      </c>
      <c r="Q64" s="88">
        <v>992</v>
      </c>
      <c r="R64" s="2"/>
      <c r="S64" s="1">
        <v>43918</v>
      </c>
      <c r="T64" s="64">
        <v>31</v>
      </c>
      <c r="U64" s="4">
        <v>5</v>
      </c>
    </row>
    <row r="65" spans="2:23" x14ac:dyDescent="0.25">
      <c r="B65" s="10"/>
      <c r="C65" s="6"/>
      <c r="D65">
        <f t="shared" si="10"/>
        <v>126</v>
      </c>
      <c r="E65" s="4"/>
      <c r="F65" s="4"/>
      <c r="G65" s="4">
        <v>300</v>
      </c>
      <c r="H65" s="4"/>
      <c r="I65" s="6"/>
      <c r="J65" s="6"/>
      <c r="K65" s="6"/>
      <c r="L65" s="94">
        <v>132</v>
      </c>
      <c r="M65" s="94"/>
      <c r="N65" s="63">
        <f t="shared" si="12"/>
        <v>820</v>
      </c>
      <c r="O65" s="4">
        <v>744</v>
      </c>
      <c r="P65" s="94">
        <v>1104</v>
      </c>
      <c r="Q65" s="94">
        <v>748</v>
      </c>
      <c r="R65" s="4"/>
      <c r="S65" s="1">
        <v>43919</v>
      </c>
      <c r="T65" s="64">
        <v>32</v>
      </c>
      <c r="U65" s="4">
        <v>6</v>
      </c>
    </row>
    <row r="66" spans="2:23" ht="15.75" thickBot="1" x14ac:dyDescent="0.3">
      <c r="B66" s="10"/>
      <c r="C66" s="6"/>
      <c r="D66">
        <f t="shared" si="10"/>
        <v>135</v>
      </c>
      <c r="E66" s="4"/>
      <c r="F66" s="4"/>
      <c r="G66" s="4">
        <v>503</v>
      </c>
      <c r="H66" s="4"/>
      <c r="I66" s="6"/>
      <c r="J66" s="6"/>
      <c r="K66" s="6"/>
      <c r="L66" s="95">
        <v>93</v>
      </c>
      <c r="M66" s="99"/>
      <c r="N66" s="63">
        <f t="shared" si="12"/>
        <v>759</v>
      </c>
      <c r="O66" s="4">
        <v>802</v>
      </c>
      <c r="P66" s="94">
        <v>884</v>
      </c>
      <c r="Q66" s="94">
        <v>807</v>
      </c>
      <c r="R66" s="4"/>
      <c r="S66" s="1">
        <v>43920</v>
      </c>
      <c r="T66" s="64">
        <v>33</v>
      </c>
      <c r="U66" s="4">
        <v>7</v>
      </c>
    </row>
    <row r="67" spans="2:23" x14ac:dyDescent="0.25">
      <c r="B67" s="10"/>
      <c r="C67" s="6"/>
      <c r="D67">
        <f t="shared" si="10"/>
        <v>159</v>
      </c>
      <c r="F67" s="6"/>
      <c r="G67" s="6">
        <v>341</v>
      </c>
      <c r="H67" s="6"/>
      <c r="I67" s="6"/>
      <c r="J67" s="6"/>
      <c r="K67" s="6"/>
      <c r="L67" s="6"/>
      <c r="M67" s="6"/>
      <c r="N67" s="63">
        <f t="shared" si="12"/>
        <v>804</v>
      </c>
      <c r="O67" s="4">
        <v>1127</v>
      </c>
      <c r="P67" s="94">
        <v>845</v>
      </c>
      <c r="Q67" s="94">
        <v>1131</v>
      </c>
      <c r="R67" s="6"/>
      <c r="S67" s="1">
        <v>43921</v>
      </c>
      <c r="T67" s="64">
        <v>34</v>
      </c>
      <c r="U67" s="4">
        <v>8</v>
      </c>
    </row>
    <row r="68" spans="2:23" x14ac:dyDescent="0.25">
      <c r="B68" s="10"/>
      <c r="C68" s="6"/>
      <c r="D68">
        <f t="shared" si="10"/>
        <v>106</v>
      </c>
      <c r="F68" s="6"/>
      <c r="G68" s="6">
        <v>363</v>
      </c>
      <c r="H68" s="6"/>
      <c r="I68" s="6"/>
      <c r="J68" s="6"/>
      <c r="K68" s="6"/>
      <c r="L68" s="6"/>
      <c r="M68" s="6"/>
      <c r="N68" s="63">
        <f t="shared" si="12"/>
        <v>1098</v>
      </c>
      <c r="O68" s="4">
        <v>1026</v>
      </c>
      <c r="P68" s="94">
        <v>1019</v>
      </c>
      <c r="Q68" s="94">
        <v>1042</v>
      </c>
      <c r="R68" s="6"/>
      <c r="S68" s="1">
        <v>43922</v>
      </c>
      <c r="T68" s="64">
        <v>35</v>
      </c>
      <c r="U68" s="4">
        <v>9</v>
      </c>
    </row>
    <row r="69" spans="2:23" x14ac:dyDescent="0.25">
      <c r="B69" s="10"/>
      <c r="C69" s="6"/>
      <c r="D69">
        <f t="shared" si="10"/>
        <v>101</v>
      </c>
      <c r="F69" s="6"/>
      <c r="G69" s="6">
        <v>351</v>
      </c>
      <c r="H69" s="6"/>
      <c r="I69" s="6"/>
      <c r="J69" s="6"/>
      <c r="K69" s="6"/>
      <c r="L69" s="6"/>
      <c r="M69" s="6"/>
      <c r="N69" s="63">
        <f t="shared" si="12"/>
        <v>1158</v>
      </c>
      <c r="O69" s="98">
        <v>924</v>
      </c>
      <c r="P69" s="94">
        <v>1083</v>
      </c>
      <c r="Q69" s="94">
        <v>1032</v>
      </c>
      <c r="R69" s="6"/>
      <c r="S69" s="1">
        <v>43923</v>
      </c>
      <c r="T69" s="64">
        <v>36</v>
      </c>
      <c r="U69" s="4">
        <v>10</v>
      </c>
    </row>
    <row r="70" spans="2:23" x14ac:dyDescent="0.25">
      <c r="B70" s="10"/>
      <c r="C70" s="6"/>
      <c r="D70">
        <f t="shared" si="10"/>
        <v>122</v>
      </c>
      <c r="F70" s="6"/>
      <c r="G70" s="6">
        <v>334</v>
      </c>
      <c r="H70" s="6"/>
      <c r="I70" s="6"/>
      <c r="J70" s="6"/>
      <c r="K70" s="6"/>
      <c r="L70" s="6"/>
      <c r="M70" s="6"/>
      <c r="N70" s="63">
        <f t="shared" si="12"/>
        <v>1262</v>
      </c>
      <c r="O70" s="98">
        <v>832</v>
      </c>
      <c r="P70" s="94">
        <v>1026</v>
      </c>
      <c r="Q70" s="94">
        <v>1227</v>
      </c>
      <c r="R70" s="6"/>
      <c r="S70" s="1">
        <v>43924</v>
      </c>
      <c r="T70" s="64">
        <v>37</v>
      </c>
      <c r="U70" s="4">
        <v>11</v>
      </c>
    </row>
    <row r="71" spans="2:23" x14ac:dyDescent="0.25">
      <c r="B71" s="10"/>
      <c r="C71" s="6"/>
      <c r="D71">
        <f t="shared" si="10"/>
        <v>71</v>
      </c>
      <c r="F71" s="6"/>
      <c r="G71" s="6">
        <v>197</v>
      </c>
      <c r="H71" s="6"/>
      <c r="I71" s="6"/>
      <c r="J71" s="6"/>
      <c r="K71" s="6"/>
      <c r="L71" s="6"/>
      <c r="M71" s="6"/>
      <c r="N71" s="63">
        <f t="shared" si="12"/>
        <v>982</v>
      </c>
      <c r="O71" s="98"/>
      <c r="P71" s="94">
        <v>904</v>
      </c>
      <c r="Q71" s="94">
        <v>1098</v>
      </c>
      <c r="R71" s="6"/>
      <c r="S71" s="1">
        <v>43925</v>
      </c>
      <c r="T71" s="64">
        <v>38</v>
      </c>
      <c r="U71" s="4">
        <v>12</v>
      </c>
    </row>
    <row r="72" spans="2:23" x14ac:dyDescent="0.25">
      <c r="B72" s="10"/>
      <c r="C72" s="6"/>
      <c r="D72">
        <f t="shared" si="10"/>
        <v>60</v>
      </c>
      <c r="F72" s="6"/>
      <c r="G72" s="6">
        <v>215</v>
      </c>
      <c r="H72" s="6"/>
      <c r="I72" s="6"/>
      <c r="J72" s="6"/>
      <c r="K72" s="6"/>
      <c r="L72" s="6"/>
      <c r="M72" s="6"/>
      <c r="N72" s="63">
        <f t="shared" si="12"/>
        <v>611</v>
      </c>
      <c r="O72" s="96"/>
      <c r="P72" s="94"/>
      <c r="Q72" s="97">
        <v>854</v>
      </c>
      <c r="R72" s="6"/>
      <c r="S72" s="1">
        <v>43926</v>
      </c>
      <c r="T72" s="64">
        <v>39</v>
      </c>
      <c r="U72" s="4">
        <v>13</v>
      </c>
    </row>
    <row r="73" spans="2:23" x14ac:dyDescent="0.25">
      <c r="B73" s="10"/>
      <c r="C73" s="6"/>
      <c r="D73">
        <f t="shared" si="10"/>
        <v>90</v>
      </c>
      <c r="F73" s="6"/>
      <c r="G73" s="6">
        <v>313</v>
      </c>
      <c r="H73" s="6"/>
      <c r="I73" s="6"/>
      <c r="J73" s="6"/>
      <c r="K73" s="6"/>
      <c r="L73" s="6"/>
      <c r="M73" s="6"/>
      <c r="N73" s="63">
        <f t="shared" si="12"/>
        <v>576</v>
      </c>
      <c r="O73" s="96"/>
      <c r="P73" s="96"/>
      <c r="Q73" s="105">
        <v>774</v>
      </c>
      <c r="R73" s="6"/>
      <c r="S73" s="1">
        <v>43927</v>
      </c>
      <c r="T73" s="64">
        <v>40</v>
      </c>
      <c r="U73" s="4">
        <v>14</v>
      </c>
    </row>
    <row r="74" spans="2:23" x14ac:dyDescent="0.25">
      <c r="B74" s="10"/>
      <c r="C74" s="6"/>
      <c r="D74">
        <f t="shared" si="10"/>
        <v>70</v>
      </c>
      <c r="F74" s="6"/>
      <c r="G74" s="6">
        <v>192</v>
      </c>
      <c r="H74" s="6"/>
      <c r="I74" s="6"/>
      <c r="J74" s="6"/>
      <c r="K74" s="6"/>
      <c r="L74" s="6"/>
      <c r="M74" s="6"/>
      <c r="N74" s="63">
        <f t="shared" si="12"/>
        <v>602</v>
      </c>
      <c r="O74" s="96"/>
      <c r="P74" s="96"/>
      <c r="Q74" s="97">
        <v>1089</v>
      </c>
      <c r="R74" s="6"/>
      <c r="S74" s="1">
        <v>43928</v>
      </c>
      <c r="T74" s="64">
        <v>41</v>
      </c>
      <c r="U74" s="4">
        <v>15</v>
      </c>
    </row>
    <row r="75" spans="2:23" x14ac:dyDescent="0.25">
      <c r="B75" s="10"/>
      <c r="C75" s="6"/>
      <c r="D75">
        <f t="shared" si="10"/>
        <v>70</v>
      </c>
      <c r="F75" s="6"/>
      <c r="G75" s="6">
        <v>190</v>
      </c>
      <c r="H75" s="6"/>
      <c r="I75" s="6"/>
      <c r="J75" s="6"/>
      <c r="K75" s="6"/>
      <c r="L75" s="6"/>
      <c r="M75" s="6"/>
      <c r="N75" s="63">
        <f>Q89</f>
        <v>110</v>
      </c>
      <c r="O75" s="96"/>
      <c r="P75" s="96"/>
      <c r="Q75" s="97">
        <v>1344</v>
      </c>
      <c r="R75" s="6"/>
      <c r="S75" s="1">
        <v>43929</v>
      </c>
      <c r="T75" s="64">
        <v>42</v>
      </c>
      <c r="U75" s="4">
        <v>16</v>
      </c>
      <c r="W75" t="s">
        <v>76</v>
      </c>
    </row>
    <row r="76" spans="2:23" x14ac:dyDescent="0.25">
      <c r="B76" s="10"/>
      <c r="C76" s="6"/>
      <c r="D76">
        <f t="shared" si="10"/>
        <v>77</v>
      </c>
      <c r="F76" s="6"/>
      <c r="G76" s="6">
        <v>187</v>
      </c>
      <c r="H76" s="6"/>
      <c r="I76" s="6"/>
      <c r="J76" s="6"/>
      <c r="K76" s="6"/>
      <c r="L76" s="6"/>
      <c r="M76" s="6"/>
      <c r="N76" s="6"/>
      <c r="O76" s="96"/>
      <c r="P76" s="96"/>
      <c r="Q76" s="98">
        <v>1315</v>
      </c>
      <c r="R76" s="6"/>
      <c r="S76" s="1">
        <v>43930</v>
      </c>
      <c r="T76" s="64">
        <v>43</v>
      </c>
      <c r="U76" s="4">
        <v>17</v>
      </c>
    </row>
    <row r="77" spans="2:23" x14ac:dyDescent="0.25">
      <c r="B77" s="10"/>
      <c r="C77" s="6"/>
      <c r="D77" s="157">
        <f t="shared" si="10"/>
        <v>43</v>
      </c>
      <c r="F77" s="6"/>
      <c r="G77" s="6">
        <v>171</v>
      </c>
      <c r="H77" s="6"/>
      <c r="I77" s="6"/>
      <c r="J77" s="6"/>
      <c r="K77" s="6"/>
      <c r="L77" s="6"/>
      <c r="M77" s="6"/>
      <c r="N77" s="6"/>
      <c r="O77" s="96"/>
      <c r="P77" s="96"/>
      <c r="Q77" s="98">
        <v>1389</v>
      </c>
      <c r="R77" s="6"/>
      <c r="S77" s="1">
        <v>43931</v>
      </c>
      <c r="T77" s="64">
        <v>44</v>
      </c>
      <c r="U77" s="4">
        <v>18</v>
      </c>
    </row>
    <row r="78" spans="2:23" x14ac:dyDescent="0.25">
      <c r="B78" s="10"/>
      <c r="C78" s="6"/>
      <c r="D78" s="157">
        <f t="shared" si="10"/>
        <v>45</v>
      </c>
      <c r="F78" s="6"/>
      <c r="G78" s="6">
        <v>132</v>
      </c>
      <c r="H78" s="6"/>
      <c r="I78" s="6"/>
      <c r="J78" s="6"/>
      <c r="K78" s="6"/>
      <c r="L78" s="6"/>
      <c r="M78" s="6"/>
      <c r="N78" s="6"/>
      <c r="O78" s="96"/>
      <c r="P78" s="96"/>
      <c r="Q78" s="98">
        <v>1043</v>
      </c>
      <c r="R78" s="6"/>
      <c r="S78" s="1">
        <v>43932</v>
      </c>
      <c r="T78" s="64">
        <v>45</v>
      </c>
      <c r="U78" s="4">
        <v>19</v>
      </c>
    </row>
    <row r="79" spans="2:23" x14ac:dyDescent="0.25">
      <c r="B79" s="10"/>
      <c r="C79" s="6"/>
      <c r="D79" s="157">
        <f t="shared" si="10"/>
        <v>31</v>
      </c>
      <c r="F79" s="6"/>
      <c r="G79" s="6">
        <v>126</v>
      </c>
      <c r="H79" s="6"/>
      <c r="I79" s="6"/>
      <c r="J79" s="6"/>
      <c r="K79" s="6"/>
      <c r="L79" s="6"/>
      <c r="M79" s="6"/>
      <c r="N79" s="6"/>
      <c r="O79" s="96"/>
      <c r="P79" s="96"/>
      <c r="Q79" s="98">
        <v>820</v>
      </c>
      <c r="R79" s="6"/>
      <c r="S79" s="1">
        <v>43933</v>
      </c>
      <c r="T79" s="64">
        <v>46</v>
      </c>
      <c r="U79" s="4">
        <v>20</v>
      </c>
    </row>
    <row r="80" spans="2:23" x14ac:dyDescent="0.25">
      <c r="B80" s="10"/>
      <c r="C80" s="6"/>
      <c r="D80" s="157">
        <f t="shared" si="10"/>
        <v>38</v>
      </c>
      <c r="F80" s="6"/>
      <c r="G80" s="6">
        <v>135</v>
      </c>
      <c r="H80" s="6"/>
      <c r="I80" s="6"/>
      <c r="J80" s="6"/>
      <c r="K80" s="6"/>
      <c r="L80" s="6"/>
      <c r="M80" s="6"/>
      <c r="N80" s="6"/>
      <c r="O80" s="96"/>
      <c r="P80" s="96"/>
      <c r="Q80" s="96">
        <v>759</v>
      </c>
      <c r="R80" s="6"/>
      <c r="S80" s="1">
        <v>43934</v>
      </c>
      <c r="T80" s="64">
        <v>47</v>
      </c>
      <c r="U80" s="4">
        <v>21</v>
      </c>
    </row>
    <row r="81" spans="2:21" x14ac:dyDescent="0.25">
      <c r="B81" s="10"/>
      <c r="C81" s="6"/>
      <c r="D81" s="157">
        <f t="shared" si="10"/>
        <v>60</v>
      </c>
      <c r="F81" s="6"/>
      <c r="G81" s="6">
        <v>159</v>
      </c>
      <c r="H81" s="6"/>
      <c r="I81" s="6"/>
      <c r="J81" s="6"/>
      <c r="K81" s="6"/>
      <c r="L81" s="6"/>
      <c r="M81" s="6"/>
      <c r="N81" s="6"/>
      <c r="O81" s="96"/>
      <c r="P81" s="96"/>
      <c r="Q81" s="96">
        <v>804</v>
      </c>
      <c r="R81" s="6"/>
      <c r="S81" s="1">
        <v>43935</v>
      </c>
      <c r="T81" s="64">
        <v>48</v>
      </c>
      <c r="U81" s="4">
        <v>22</v>
      </c>
    </row>
    <row r="82" spans="2:21" x14ac:dyDescent="0.25">
      <c r="B82" s="10"/>
      <c r="C82" s="6"/>
      <c r="D82" s="157">
        <f t="shared" si="10"/>
        <v>39</v>
      </c>
      <c r="F82" s="6"/>
      <c r="G82" s="6">
        <v>106</v>
      </c>
      <c r="H82" s="6"/>
      <c r="I82" s="6"/>
      <c r="J82" s="6"/>
      <c r="K82" s="6"/>
      <c r="L82" s="6"/>
      <c r="M82" s="6"/>
      <c r="N82" s="6"/>
      <c r="O82" s="96"/>
      <c r="P82" s="96"/>
      <c r="Q82" s="96">
        <v>1098</v>
      </c>
      <c r="R82" s="6"/>
      <c r="S82" s="1">
        <v>43936</v>
      </c>
      <c r="T82" s="64">
        <v>49</v>
      </c>
      <c r="U82" s="4">
        <v>23</v>
      </c>
    </row>
    <row r="83" spans="2:21" x14ac:dyDescent="0.25">
      <c r="B83" s="10"/>
      <c r="C83" s="6"/>
      <c r="D83" s="157">
        <f t="shared" si="10"/>
        <v>35</v>
      </c>
      <c r="F83" s="6"/>
      <c r="G83" s="6">
        <v>101</v>
      </c>
      <c r="H83" s="6"/>
      <c r="I83" s="6"/>
      <c r="J83" s="6"/>
      <c r="K83" s="6"/>
      <c r="L83" s="6"/>
      <c r="M83" s="6"/>
      <c r="N83" s="6"/>
      <c r="O83" s="96"/>
      <c r="P83" s="96"/>
      <c r="Q83" s="96">
        <v>1158</v>
      </c>
      <c r="R83" s="6"/>
      <c r="S83" s="1">
        <v>43937</v>
      </c>
      <c r="T83" s="64">
        <v>50</v>
      </c>
      <c r="U83" s="4">
        <v>24</v>
      </c>
    </row>
    <row r="84" spans="2:21" x14ac:dyDescent="0.25">
      <c r="B84" s="10"/>
      <c r="C84" s="6"/>
      <c r="D84" s="157">
        <f t="shared" si="10"/>
        <v>29</v>
      </c>
      <c r="F84" s="6"/>
      <c r="G84" s="6">
        <v>122</v>
      </c>
      <c r="H84" s="6"/>
      <c r="I84" s="6"/>
      <c r="J84" s="6"/>
      <c r="K84" s="6"/>
      <c r="L84" s="6"/>
      <c r="M84" s="6"/>
      <c r="N84" s="6"/>
      <c r="O84" s="96"/>
      <c r="P84" s="96"/>
      <c r="Q84" s="96">
        <v>1262</v>
      </c>
      <c r="R84" s="6"/>
      <c r="S84" s="1">
        <v>43938</v>
      </c>
      <c r="T84" s="64">
        <v>51</v>
      </c>
      <c r="U84" s="4">
        <v>25</v>
      </c>
    </row>
    <row r="85" spans="2:21" x14ac:dyDescent="0.25">
      <c r="B85" s="10"/>
      <c r="C85" s="6"/>
      <c r="D85" s="157">
        <f t="shared" si="10"/>
        <v>16</v>
      </c>
      <c r="F85" s="6"/>
      <c r="G85" s="6">
        <v>71</v>
      </c>
      <c r="H85" s="6"/>
      <c r="I85" s="6"/>
      <c r="J85" s="6"/>
      <c r="K85" s="6"/>
      <c r="L85" s="6"/>
      <c r="M85" s="6"/>
      <c r="N85" s="6"/>
      <c r="O85" s="96"/>
      <c r="P85" s="96"/>
      <c r="Q85" s="96">
        <v>982</v>
      </c>
      <c r="R85" s="6"/>
      <c r="S85" s="1">
        <v>43939</v>
      </c>
      <c r="T85" s="64">
        <v>52</v>
      </c>
      <c r="U85" s="4">
        <v>26</v>
      </c>
    </row>
    <row r="86" spans="2:21" x14ac:dyDescent="0.25">
      <c r="B86" s="10"/>
      <c r="C86" s="6"/>
      <c r="D86" s="157">
        <f t="shared" si="10"/>
        <v>33</v>
      </c>
      <c r="F86" s="6"/>
      <c r="G86" s="6">
        <v>60</v>
      </c>
      <c r="H86" s="6"/>
      <c r="I86" s="6"/>
      <c r="J86" s="6"/>
      <c r="K86" s="6"/>
      <c r="L86" s="6"/>
      <c r="M86" s="6"/>
      <c r="N86" s="6"/>
      <c r="O86" s="96"/>
      <c r="P86" s="96"/>
      <c r="Q86" s="96">
        <v>611</v>
      </c>
      <c r="R86" s="6"/>
      <c r="S86" s="1">
        <v>43940</v>
      </c>
      <c r="T86" s="64">
        <v>53</v>
      </c>
      <c r="U86" s="4">
        <v>27</v>
      </c>
    </row>
    <row r="87" spans="2:21" x14ac:dyDescent="0.25">
      <c r="C87" s="6"/>
      <c r="D87" s="157">
        <f t="shared" si="10"/>
        <v>32</v>
      </c>
      <c r="F87" s="6"/>
      <c r="G87" s="6">
        <v>90</v>
      </c>
      <c r="H87" s="6"/>
      <c r="I87" s="6"/>
      <c r="J87" s="6"/>
      <c r="K87" s="6"/>
      <c r="L87" s="6"/>
      <c r="M87" s="6"/>
      <c r="N87" s="6"/>
      <c r="O87" s="96"/>
      <c r="P87" s="96"/>
      <c r="Q87" s="96">
        <v>576</v>
      </c>
      <c r="R87" s="6"/>
      <c r="S87" s="1">
        <v>43941</v>
      </c>
      <c r="T87" s="64">
        <v>54</v>
      </c>
      <c r="U87" s="4">
        <v>28</v>
      </c>
    </row>
    <row r="88" spans="2:21" x14ac:dyDescent="0.25">
      <c r="C88" s="6"/>
      <c r="D88" s="157">
        <f t="shared" si="10"/>
        <v>15</v>
      </c>
      <c r="F88" s="6"/>
      <c r="G88" s="6">
        <v>70</v>
      </c>
      <c r="H88" s="6"/>
      <c r="I88" s="6"/>
      <c r="J88" s="6"/>
      <c r="K88" s="6"/>
      <c r="L88" s="6"/>
      <c r="M88" s="6"/>
      <c r="N88" s="6"/>
      <c r="O88" s="6"/>
      <c r="P88" s="6"/>
      <c r="Q88" s="6">
        <v>602</v>
      </c>
      <c r="R88" s="6"/>
      <c r="S88" s="1">
        <v>43942</v>
      </c>
      <c r="T88" s="64">
        <v>55</v>
      </c>
      <c r="U88" s="4">
        <v>29</v>
      </c>
    </row>
    <row r="89" spans="2:21" x14ac:dyDescent="0.25">
      <c r="C89" s="6"/>
      <c r="D89" s="157">
        <f t="shared" si="10"/>
        <v>36</v>
      </c>
      <c r="F89" s="6"/>
      <c r="G89" s="6">
        <v>70</v>
      </c>
      <c r="H89" s="6"/>
      <c r="I89" s="6"/>
      <c r="J89" s="6"/>
      <c r="K89" s="6"/>
      <c r="L89" s="6"/>
      <c r="M89" s="6"/>
      <c r="N89" s="6"/>
      <c r="O89" s="6"/>
      <c r="P89" s="6"/>
      <c r="Q89" s="6">
        <v>110</v>
      </c>
      <c r="R89" s="6"/>
      <c r="S89" s="1">
        <v>43943</v>
      </c>
      <c r="T89" s="64">
        <v>56</v>
      </c>
      <c r="U89" s="4">
        <v>30</v>
      </c>
    </row>
    <row r="90" spans="2:21" x14ac:dyDescent="0.25">
      <c r="C90" s="6"/>
      <c r="D90" s="157">
        <f t="shared" si="10"/>
        <v>26</v>
      </c>
      <c r="F90" s="6"/>
      <c r="G90" s="6">
        <v>77</v>
      </c>
      <c r="H90" s="6"/>
      <c r="I90" s="6"/>
      <c r="J90" s="6"/>
      <c r="K90" s="6"/>
      <c r="L90" s="6"/>
      <c r="M90" s="6"/>
      <c r="N90" s="6"/>
      <c r="O90" s="6"/>
      <c r="P90" s="6"/>
      <c r="Q90" s="6"/>
      <c r="R90" s="6"/>
      <c r="S90" s="1">
        <v>43944</v>
      </c>
      <c r="T90" s="64">
        <v>57</v>
      </c>
      <c r="U90" s="4">
        <v>31</v>
      </c>
    </row>
    <row r="91" spans="2:21" x14ac:dyDescent="0.25">
      <c r="C91" s="6"/>
      <c r="D91" s="157">
        <f t="shared" si="10"/>
        <v>27</v>
      </c>
      <c r="F91" s="6"/>
      <c r="G91" s="6">
        <v>43</v>
      </c>
      <c r="H91" s="6"/>
      <c r="I91" s="6"/>
      <c r="J91" s="6"/>
      <c r="K91" s="6"/>
      <c r="L91" s="6"/>
      <c r="M91" s="6"/>
      <c r="N91" s="6"/>
      <c r="O91" s="6"/>
      <c r="P91" s="6"/>
      <c r="Q91" s="6"/>
      <c r="R91" s="6"/>
      <c r="S91" s="1">
        <v>43945</v>
      </c>
      <c r="T91" s="64">
        <v>58</v>
      </c>
      <c r="U91" s="4">
        <v>32</v>
      </c>
    </row>
    <row r="92" spans="2:21" x14ac:dyDescent="0.25">
      <c r="C92" s="6"/>
      <c r="D92" s="157">
        <f t="shared" si="10"/>
        <v>16</v>
      </c>
      <c r="F92" s="6"/>
      <c r="G92" s="6">
        <v>45</v>
      </c>
      <c r="H92" s="6"/>
      <c r="I92" s="6"/>
      <c r="J92" s="6"/>
      <c r="K92" s="6"/>
      <c r="L92" s="6"/>
      <c r="M92" s="6"/>
      <c r="N92" s="6"/>
      <c r="O92" s="6"/>
      <c r="P92" s="6"/>
      <c r="Q92" s="6"/>
      <c r="R92" s="6"/>
      <c r="S92" s="1">
        <v>43946</v>
      </c>
      <c r="T92" s="64">
        <v>59</v>
      </c>
      <c r="U92" s="4">
        <v>33</v>
      </c>
    </row>
    <row r="93" spans="2:21" x14ac:dyDescent="0.25">
      <c r="C93" s="6"/>
      <c r="D93" s="157">
        <f t="shared" si="10"/>
        <v>13</v>
      </c>
      <c r="F93" s="6"/>
      <c r="G93" s="6">
        <v>31</v>
      </c>
      <c r="H93" s="6"/>
      <c r="I93" s="6"/>
      <c r="J93" s="6"/>
      <c r="K93" s="6"/>
      <c r="L93" s="6"/>
      <c r="M93" s="6"/>
      <c r="N93" s="6"/>
      <c r="O93" s="6"/>
      <c r="P93" s="6"/>
      <c r="Q93" s="6"/>
      <c r="R93" s="6"/>
      <c r="S93" s="1">
        <v>43947</v>
      </c>
      <c r="T93" s="64">
        <v>60</v>
      </c>
      <c r="U93" s="4">
        <v>34</v>
      </c>
    </row>
    <row r="94" spans="2:21" x14ac:dyDescent="0.25">
      <c r="C94" s="6"/>
      <c r="D94" s="157">
        <f t="shared" si="10"/>
        <v>22</v>
      </c>
      <c r="F94" s="6"/>
      <c r="G94" s="6">
        <v>38</v>
      </c>
      <c r="H94" s="6"/>
      <c r="I94" s="6"/>
      <c r="J94" s="6"/>
      <c r="K94" s="6"/>
      <c r="L94" s="6"/>
      <c r="M94" s="6"/>
      <c r="N94" s="6"/>
      <c r="O94" s="6"/>
      <c r="P94" s="6"/>
      <c r="Q94" s="6"/>
      <c r="R94" s="6"/>
      <c r="S94" s="1">
        <v>43948</v>
      </c>
      <c r="T94" s="64">
        <v>61</v>
      </c>
      <c r="U94" s="4">
        <v>35</v>
      </c>
    </row>
    <row r="95" spans="2:21" x14ac:dyDescent="0.25">
      <c r="C95" s="6"/>
      <c r="D95" s="157">
        <f t="shared" si="10"/>
        <v>10</v>
      </c>
      <c r="F95" s="6"/>
      <c r="G95" s="6">
        <v>60</v>
      </c>
      <c r="H95" s="6"/>
      <c r="I95" s="6"/>
      <c r="J95" s="6"/>
      <c r="K95" s="6"/>
      <c r="L95" s="6"/>
      <c r="M95" s="6"/>
      <c r="N95" s="6"/>
      <c r="O95" s="6"/>
      <c r="P95" s="6"/>
      <c r="Q95" s="6"/>
      <c r="R95" s="6"/>
      <c r="S95" s="1">
        <v>43949</v>
      </c>
      <c r="T95" s="64">
        <v>62</v>
      </c>
      <c r="U95" s="4">
        <v>36</v>
      </c>
    </row>
    <row r="96" spans="2:21" x14ac:dyDescent="0.25">
      <c r="C96" s="6"/>
      <c r="D96" s="157">
        <f t="shared" si="10"/>
        <v>19</v>
      </c>
      <c r="F96" s="6"/>
      <c r="G96" s="6">
        <v>39</v>
      </c>
      <c r="H96" s="6"/>
      <c r="I96" s="6"/>
      <c r="J96" s="6"/>
      <c r="K96" s="6"/>
      <c r="L96" s="6"/>
      <c r="M96" s="6"/>
      <c r="N96" s="6"/>
      <c r="O96" s="6"/>
      <c r="P96" s="6"/>
      <c r="Q96" s="6"/>
      <c r="R96" s="6"/>
      <c r="S96" s="1">
        <v>43950</v>
      </c>
      <c r="T96" s="64">
        <v>63</v>
      </c>
      <c r="U96" s="4">
        <v>37</v>
      </c>
    </row>
    <row r="97" spans="3:34" x14ac:dyDescent="0.25">
      <c r="C97" s="6"/>
      <c r="D97" s="157">
        <f t="shared" si="10"/>
        <v>11</v>
      </c>
      <c r="F97" s="6"/>
      <c r="G97" s="6">
        <v>35</v>
      </c>
      <c r="H97" s="6"/>
      <c r="I97" s="6"/>
      <c r="J97" s="6"/>
      <c r="K97" s="6"/>
      <c r="L97" s="6"/>
      <c r="M97" s="6"/>
      <c r="N97" s="6"/>
      <c r="O97" s="6"/>
      <c r="P97" s="6"/>
      <c r="Q97" s="6"/>
      <c r="R97" s="6"/>
      <c r="S97" s="1">
        <v>43951</v>
      </c>
      <c r="T97" s="64">
        <v>64</v>
      </c>
      <c r="U97" s="4">
        <v>38</v>
      </c>
    </row>
    <row r="98" spans="3:34" x14ac:dyDescent="0.25">
      <c r="C98" s="6"/>
      <c r="D98" s="157">
        <f t="shared" si="10"/>
        <v>10</v>
      </c>
      <c r="F98" s="6"/>
      <c r="G98" s="6">
        <v>29</v>
      </c>
      <c r="H98" s="6"/>
      <c r="I98" s="6"/>
      <c r="J98" s="6"/>
      <c r="K98" s="6"/>
      <c r="L98" s="6"/>
      <c r="M98" s="6"/>
      <c r="N98" s="6"/>
      <c r="O98" s="6"/>
      <c r="P98" s="6"/>
      <c r="Q98" s="6"/>
      <c r="R98" s="6"/>
      <c r="S98" s="1">
        <v>43952</v>
      </c>
      <c r="T98" s="64">
        <v>65</v>
      </c>
      <c r="U98" s="4">
        <v>39</v>
      </c>
    </row>
    <row r="99" spans="3:34" x14ac:dyDescent="0.25">
      <c r="C99" s="6"/>
      <c r="D99" s="157">
        <f t="shared" si="10"/>
        <v>8</v>
      </c>
      <c r="F99" s="6"/>
      <c r="G99" s="6">
        <v>16</v>
      </c>
      <c r="H99" s="6"/>
      <c r="I99" s="6"/>
      <c r="J99" s="6"/>
      <c r="K99" s="6"/>
      <c r="L99" s="6"/>
      <c r="M99" s="6"/>
      <c r="N99" s="6"/>
      <c r="O99" s="6"/>
      <c r="P99" s="6"/>
      <c r="Q99" s="6"/>
      <c r="R99" s="6"/>
      <c r="S99" s="1">
        <v>43953</v>
      </c>
      <c r="T99" s="64">
        <v>66</v>
      </c>
      <c r="U99" s="4">
        <v>40</v>
      </c>
    </row>
    <row r="100" spans="3:34" x14ac:dyDescent="0.25">
      <c r="C100" s="6"/>
      <c r="D100" s="157">
        <f t="shared" si="10"/>
        <v>6</v>
      </c>
      <c r="F100" s="6"/>
      <c r="G100" s="6">
        <v>33</v>
      </c>
      <c r="H100" s="6"/>
      <c r="I100" s="6"/>
      <c r="J100" s="6"/>
      <c r="K100" s="6"/>
      <c r="L100" s="6"/>
      <c r="M100" s="6"/>
      <c r="N100" s="6"/>
      <c r="O100" s="6"/>
      <c r="P100" s="6"/>
      <c r="Q100" s="6"/>
      <c r="R100" s="6"/>
      <c r="S100" s="1">
        <v>43954</v>
      </c>
      <c r="T100" s="64">
        <v>67</v>
      </c>
      <c r="U100" s="4">
        <v>41</v>
      </c>
      <c r="AB100" s="22"/>
      <c r="AC100" s="22"/>
      <c r="AD100" s="22"/>
      <c r="AE100" s="22"/>
      <c r="AF100" s="22"/>
      <c r="AG100" s="22"/>
      <c r="AH100" s="22"/>
    </row>
    <row r="101" spans="3:34" x14ac:dyDescent="0.25">
      <c r="C101" s="6"/>
      <c r="D101" s="157">
        <f t="shared" si="10"/>
        <v>11</v>
      </c>
      <c r="F101" s="6"/>
      <c r="G101" s="6">
        <v>32</v>
      </c>
      <c r="H101" s="6"/>
      <c r="I101" s="6"/>
      <c r="J101" s="6"/>
      <c r="K101" s="6"/>
      <c r="L101" s="6"/>
      <c r="M101" s="6"/>
      <c r="N101" s="6"/>
      <c r="O101" s="6"/>
      <c r="P101" s="6"/>
      <c r="Q101" s="6"/>
      <c r="R101" s="6"/>
      <c r="S101" s="1">
        <v>43955</v>
      </c>
      <c r="T101" s="64">
        <v>68</v>
      </c>
      <c r="U101" s="4">
        <v>42</v>
      </c>
      <c r="AB101" s="22"/>
      <c r="AC101" s="22"/>
      <c r="AD101" s="22"/>
      <c r="AE101" s="22"/>
      <c r="AF101" s="22"/>
      <c r="AG101" s="22"/>
      <c r="AH101" s="22"/>
    </row>
    <row r="102" spans="3:34" x14ac:dyDescent="0.25">
      <c r="C102" s="51"/>
      <c r="D102" s="157">
        <f t="shared" si="10"/>
        <v>7</v>
      </c>
      <c r="E102" s="51"/>
      <c r="F102" s="51"/>
      <c r="G102" s="51">
        <v>15</v>
      </c>
      <c r="H102" s="6"/>
      <c r="I102" s="6"/>
      <c r="J102" s="6"/>
      <c r="K102" s="6"/>
      <c r="L102" s="6"/>
      <c r="M102" s="6"/>
      <c r="N102" s="6"/>
      <c r="O102" s="51"/>
      <c r="P102" s="51"/>
      <c r="Q102" s="51"/>
      <c r="R102" s="51"/>
      <c r="S102" s="1">
        <v>43956</v>
      </c>
      <c r="T102" s="64">
        <v>69</v>
      </c>
      <c r="U102" s="4">
        <v>43</v>
      </c>
      <c r="V102" s="22"/>
      <c r="W102" s="22"/>
      <c r="X102" s="22"/>
      <c r="Y102" s="19"/>
      <c r="Z102" s="31"/>
      <c r="AA102" s="22"/>
      <c r="AB102" s="22"/>
      <c r="AC102" s="22"/>
      <c r="AD102" s="22"/>
      <c r="AE102" s="22"/>
      <c r="AF102" s="22"/>
      <c r="AG102" s="22"/>
      <c r="AH102" s="22"/>
    </row>
    <row r="103" spans="3:34" x14ac:dyDescent="0.25">
      <c r="C103" s="51"/>
      <c r="D103" s="157">
        <f t="shared" si="10"/>
        <v>9</v>
      </c>
      <c r="E103" s="51"/>
      <c r="F103" s="51"/>
      <c r="G103" s="51">
        <v>36</v>
      </c>
      <c r="H103" s="6"/>
      <c r="I103" s="6"/>
      <c r="J103" s="6"/>
      <c r="K103" s="6"/>
      <c r="L103" s="6"/>
      <c r="M103" s="6"/>
      <c r="N103" s="6"/>
      <c r="O103" s="51"/>
      <c r="P103" s="51"/>
      <c r="Q103" s="51"/>
      <c r="R103" s="51"/>
      <c r="S103" s="1">
        <v>43957</v>
      </c>
      <c r="T103" s="64">
        <v>70</v>
      </c>
      <c r="U103" s="4">
        <v>44</v>
      </c>
      <c r="V103" s="22"/>
      <c r="W103" s="34"/>
      <c r="X103" s="22"/>
      <c r="Y103" s="19"/>
      <c r="Z103" s="22"/>
      <c r="AA103" s="22"/>
      <c r="AB103" s="22"/>
      <c r="AC103" s="22"/>
      <c r="AD103" s="22"/>
      <c r="AE103" s="22"/>
      <c r="AF103" s="22"/>
      <c r="AG103" s="22"/>
      <c r="AH103" s="22"/>
    </row>
    <row r="104" spans="3:34" x14ac:dyDescent="0.25">
      <c r="C104" s="51"/>
      <c r="D104" s="157">
        <f t="shared" si="10"/>
        <v>9</v>
      </c>
      <c r="E104" s="51"/>
      <c r="F104" s="51"/>
      <c r="G104" s="51">
        <v>26</v>
      </c>
      <c r="H104" s="6"/>
      <c r="I104" s="6"/>
      <c r="J104" s="6"/>
      <c r="K104" s="6"/>
      <c r="L104" s="6"/>
      <c r="M104" s="6"/>
      <c r="N104" s="6"/>
      <c r="O104" s="51"/>
      <c r="P104" s="51"/>
      <c r="Q104" s="51"/>
      <c r="R104" s="51"/>
      <c r="S104" s="1">
        <v>43958</v>
      </c>
      <c r="T104" s="64">
        <v>71</v>
      </c>
      <c r="U104" s="4">
        <v>45</v>
      </c>
      <c r="V104" s="22"/>
      <c r="W104" s="34"/>
      <c r="X104" s="22"/>
      <c r="Y104" s="19"/>
      <c r="Z104" s="22"/>
      <c r="AA104" s="22"/>
      <c r="AB104" s="22"/>
      <c r="AC104" s="22"/>
      <c r="AD104" s="22"/>
      <c r="AE104" s="22"/>
      <c r="AF104" s="22"/>
      <c r="AG104" s="22"/>
      <c r="AH104" s="22"/>
    </row>
    <row r="105" spans="3:34" x14ac:dyDescent="0.25">
      <c r="C105" s="51"/>
      <c r="D105" s="157">
        <f t="shared" si="10"/>
        <v>9</v>
      </c>
      <c r="E105" s="51"/>
      <c r="F105" s="51"/>
      <c r="G105" s="51">
        <v>27</v>
      </c>
      <c r="H105" s="6"/>
      <c r="I105" s="6"/>
      <c r="J105" s="6"/>
      <c r="K105" s="6"/>
      <c r="L105" s="6"/>
      <c r="M105" s="6"/>
      <c r="N105" s="6"/>
      <c r="O105" s="51"/>
      <c r="P105" s="51"/>
      <c r="Q105" s="51"/>
      <c r="R105" s="51"/>
      <c r="S105" s="1">
        <v>43959</v>
      </c>
      <c r="T105" s="64">
        <v>72</v>
      </c>
      <c r="U105" s="4">
        <v>46</v>
      </c>
      <c r="V105" s="22"/>
      <c r="W105" s="34"/>
      <c r="X105" s="22"/>
      <c r="Y105" s="19"/>
      <c r="Z105" s="22"/>
      <c r="AA105" s="22"/>
      <c r="AB105" s="22"/>
      <c r="AC105" s="22"/>
      <c r="AD105" s="22"/>
      <c r="AE105" s="22"/>
      <c r="AF105" s="22"/>
      <c r="AG105" s="22"/>
      <c r="AH105" s="22"/>
    </row>
    <row r="106" spans="3:34" x14ac:dyDescent="0.25">
      <c r="C106" s="22"/>
      <c r="D106" s="157">
        <f t="shared" si="10"/>
        <v>4</v>
      </c>
      <c r="E106" s="51"/>
      <c r="F106" s="22"/>
      <c r="G106" s="22">
        <v>16</v>
      </c>
      <c r="O106" s="32"/>
      <c r="P106" s="32"/>
      <c r="Q106" s="32"/>
      <c r="R106" s="22"/>
      <c r="S106" s="1">
        <v>43960</v>
      </c>
      <c r="T106" s="64">
        <v>73</v>
      </c>
      <c r="U106" s="4">
        <v>47</v>
      </c>
      <c r="V106" s="22"/>
      <c r="W106" s="34"/>
      <c r="X106" s="22"/>
      <c r="Y106" s="19"/>
      <c r="Z106" s="22"/>
      <c r="AA106" s="22"/>
      <c r="AB106" s="22"/>
      <c r="AC106" s="22"/>
      <c r="AD106" s="22"/>
      <c r="AE106" s="22"/>
      <c r="AF106" s="22"/>
      <c r="AG106" s="22"/>
      <c r="AH106" s="22"/>
    </row>
    <row r="107" spans="3:34" x14ac:dyDescent="0.25">
      <c r="C107" s="22"/>
      <c r="D107" s="157">
        <f t="shared" si="10"/>
        <v>2</v>
      </c>
      <c r="E107" s="51"/>
      <c r="F107" s="22"/>
      <c r="G107" s="22">
        <v>13</v>
      </c>
      <c r="O107" s="32"/>
      <c r="P107" s="32"/>
      <c r="Q107" s="32"/>
      <c r="R107" s="22"/>
      <c r="S107" s="1">
        <v>43961</v>
      </c>
      <c r="T107" s="64">
        <v>74</v>
      </c>
      <c r="U107" s="4">
        <v>48</v>
      </c>
      <c r="V107" s="22"/>
      <c r="W107" s="34"/>
      <c r="X107" s="22"/>
      <c r="Y107" s="19"/>
      <c r="Z107" s="22"/>
      <c r="AA107" s="22"/>
      <c r="AB107" s="22"/>
      <c r="AC107" s="22"/>
      <c r="AD107" s="22"/>
      <c r="AE107" s="22"/>
      <c r="AF107" s="22"/>
      <c r="AG107" s="22"/>
      <c r="AH107" s="22"/>
    </row>
    <row r="108" spans="3:34" x14ac:dyDescent="0.25">
      <c r="C108" s="22"/>
      <c r="D108" s="157">
        <f t="shared" si="10"/>
        <v>12</v>
      </c>
      <c r="E108" s="51"/>
      <c r="F108" s="22"/>
      <c r="G108" s="22">
        <v>22</v>
      </c>
      <c r="O108" s="32"/>
      <c r="P108" s="32"/>
      <c r="Q108" s="32"/>
      <c r="R108" s="22"/>
      <c r="S108" s="1">
        <v>43962</v>
      </c>
      <c r="T108" s="64">
        <v>75</v>
      </c>
      <c r="U108" s="4">
        <v>49</v>
      </c>
      <c r="V108" s="22" t="s">
        <v>141</v>
      </c>
      <c r="W108" s="34"/>
      <c r="X108" s="22"/>
      <c r="Y108" s="19"/>
      <c r="Z108" s="22"/>
      <c r="AA108" s="22"/>
      <c r="AB108" s="22"/>
      <c r="AC108" s="22"/>
      <c r="AD108" s="22"/>
      <c r="AE108" s="22"/>
      <c r="AF108" s="22"/>
      <c r="AG108" s="22"/>
      <c r="AH108" s="22"/>
    </row>
    <row r="109" spans="3:34" x14ac:dyDescent="0.25">
      <c r="C109" s="22"/>
      <c r="D109" s="157">
        <f t="shared" si="10"/>
        <v>4</v>
      </c>
      <c r="E109" s="51"/>
      <c r="F109" s="22"/>
      <c r="G109" s="22">
        <v>10</v>
      </c>
      <c r="O109" s="32"/>
      <c r="P109" s="32"/>
      <c r="Q109" s="32"/>
      <c r="R109" s="22"/>
      <c r="S109" s="1">
        <v>43963</v>
      </c>
      <c r="T109" s="64">
        <v>76</v>
      </c>
      <c r="U109" s="4">
        <v>50</v>
      </c>
      <c r="V109" s="22"/>
      <c r="W109" s="34"/>
      <c r="X109" s="22"/>
      <c r="Y109" s="19"/>
      <c r="Z109" s="22"/>
      <c r="AA109" s="22"/>
      <c r="AB109" s="22"/>
      <c r="AC109" s="22"/>
      <c r="AD109" s="22"/>
      <c r="AE109" s="22"/>
      <c r="AF109" s="22"/>
      <c r="AG109" s="22"/>
      <c r="AH109" s="22"/>
    </row>
    <row r="110" spans="3:34" x14ac:dyDescent="0.25">
      <c r="C110" s="22"/>
      <c r="D110" s="157">
        <f t="shared" si="10"/>
        <v>2</v>
      </c>
      <c r="E110" s="51"/>
      <c r="F110" s="22"/>
      <c r="G110" s="22">
        <v>19</v>
      </c>
      <c r="O110" s="32"/>
      <c r="P110" s="32"/>
      <c r="Q110" s="32"/>
      <c r="R110" s="22"/>
      <c r="S110" s="1">
        <v>43964</v>
      </c>
      <c r="T110" s="64">
        <v>77</v>
      </c>
      <c r="U110" s="4">
        <v>51</v>
      </c>
      <c r="V110" s="22"/>
      <c r="W110" s="34"/>
      <c r="X110" s="22"/>
      <c r="Y110" s="19"/>
      <c r="Z110" s="22"/>
      <c r="AA110" s="22"/>
      <c r="AB110" s="22"/>
      <c r="AC110" s="22"/>
      <c r="AD110" s="22"/>
      <c r="AE110" s="22"/>
      <c r="AF110" s="22"/>
      <c r="AG110" s="22"/>
      <c r="AH110" s="22"/>
    </row>
    <row r="111" spans="3:34" x14ac:dyDescent="0.25">
      <c r="C111" s="22"/>
      <c r="D111" s="157">
        <f t="shared" si="10"/>
        <v>0</v>
      </c>
      <c r="E111" s="51"/>
      <c r="F111" s="22"/>
      <c r="G111" s="22">
        <v>11</v>
      </c>
      <c r="O111" s="32"/>
      <c r="P111" s="32"/>
      <c r="Q111" s="32"/>
      <c r="R111" s="22"/>
      <c r="S111" s="1">
        <v>43965</v>
      </c>
      <c r="T111" s="64">
        <v>78</v>
      </c>
      <c r="U111" s="4">
        <v>52</v>
      </c>
      <c r="V111" s="22"/>
      <c r="W111" s="34"/>
      <c r="X111" s="22"/>
      <c r="Y111" s="19"/>
      <c r="Z111" s="22"/>
      <c r="AA111" s="22"/>
      <c r="AB111" s="22"/>
      <c r="AC111" s="22"/>
      <c r="AD111" s="22"/>
      <c r="AE111" s="22"/>
      <c r="AF111" s="22"/>
      <c r="AG111" s="22"/>
      <c r="AH111" s="22"/>
    </row>
    <row r="112" spans="3:34" x14ac:dyDescent="0.25">
      <c r="C112" s="22"/>
      <c r="D112" s="157">
        <f t="shared" si="10"/>
        <v>0</v>
      </c>
      <c r="E112" s="51"/>
      <c r="F112" s="22"/>
      <c r="G112" s="22">
        <v>10</v>
      </c>
      <c r="O112" s="32"/>
      <c r="P112" s="32"/>
      <c r="Q112" s="32"/>
      <c r="R112" s="22"/>
      <c r="S112" s="1">
        <v>43966</v>
      </c>
      <c r="T112" s="64">
        <v>79</v>
      </c>
      <c r="U112" s="4">
        <v>53</v>
      </c>
      <c r="V112" s="22"/>
      <c r="W112" s="34"/>
      <c r="X112" s="22"/>
      <c r="Y112" s="19"/>
      <c r="Z112" s="22"/>
      <c r="AA112" s="22"/>
      <c r="AB112" s="22"/>
      <c r="AC112" s="22"/>
      <c r="AD112" s="22"/>
      <c r="AE112" s="22"/>
      <c r="AF112" s="22"/>
      <c r="AG112" s="22"/>
      <c r="AH112" s="22"/>
    </row>
    <row r="113" spans="3:35" x14ac:dyDescent="0.25">
      <c r="C113" s="22"/>
      <c r="D113" s="157">
        <f t="shared" si="10"/>
        <v>0</v>
      </c>
      <c r="E113" s="51"/>
      <c r="F113" s="22"/>
      <c r="G113" s="22">
        <v>8</v>
      </c>
      <c r="O113" s="32"/>
      <c r="P113" s="32"/>
      <c r="Q113" s="32"/>
      <c r="R113" s="22"/>
      <c r="S113" s="1">
        <v>43967</v>
      </c>
      <c r="T113" s="64">
        <v>80</v>
      </c>
      <c r="U113" s="4">
        <v>54</v>
      </c>
      <c r="V113" s="22"/>
      <c r="W113" s="34"/>
      <c r="X113" s="22"/>
      <c r="Y113" s="19"/>
      <c r="Z113" s="22"/>
      <c r="AA113" s="22"/>
      <c r="AB113" s="22"/>
      <c r="AC113" s="22"/>
      <c r="AD113" s="22"/>
      <c r="AE113" s="22"/>
      <c r="AF113" s="22"/>
      <c r="AG113" s="22"/>
      <c r="AH113" s="22"/>
    </row>
    <row r="114" spans="3:35" x14ac:dyDescent="0.25">
      <c r="C114" s="22"/>
      <c r="D114" s="157">
        <f t="shared" si="10"/>
        <v>0</v>
      </c>
      <c r="E114" s="51"/>
      <c r="F114" s="22"/>
      <c r="G114" s="22">
        <v>6</v>
      </c>
      <c r="O114" s="32"/>
      <c r="P114" s="32"/>
      <c r="Q114" s="32"/>
      <c r="R114" s="22"/>
      <c r="S114" s="1">
        <v>43968</v>
      </c>
      <c r="T114" s="64">
        <v>81</v>
      </c>
      <c r="U114" s="4">
        <v>55</v>
      </c>
      <c r="V114" s="22"/>
      <c r="W114" s="34"/>
      <c r="X114" s="22"/>
      <c r="Y114" s="19"/>
      <c r="Z114" s="22"/>
      <c r="AA114" s="22"/>
      <c r="AB114" s="22"/>
      <c r="AC114" s="22"/>
      <c r="AD114" s="22"/>
      <c r="AE114" s="22"/>
      <c r="AF114" s="22"/>
      <c r="AG114" s="22"/>
      <c r="AH114" s="22"/>
    </row>
    <row r="115" spans="3:35" x14ac:dyDescent="0.25">
      <c r="C115" s="22"/>
      <c r="D115" s="157">
        <f t="shared" si="10"/>
        <v>0</v>
      </c>
      <c r="E115" s="51"/>
      <c r="F115" s="22"/>
      <c r="G115" s="22">
        <v>11</v>
      </c>
      <c r="O115" s="22"/>
      <c r="P115" s="22"/>
      <c r="Q115" s="22"/>
      <c r="R115" s="22"/>
      <c r="S115" s="1">
        <v>43969</v>
      </c>
      <c r="T115" s="64">
        <v>82</v>
      </c>
      <c r="U115" s="4">
        <v>56</v>
      </c>
      <c r="V115" s="22"/>
      <c r="W115" s="22"/>
      <c r="X115" s="22"/>
      <c r="Y115" s="30"/>
      <c r="Z115" s="22"/>
      <c r="AA115" s="22"/>
      <c r="AB115" s="22"/>
      <c r="AC115" s="22"/>
      <c r="AD115" s="22"/>
      <c r="AE115" s="22"/>
      <c r="AF115" s="22"/>
      <c r="AG115" s="22"/>
      <c r="AH115" s="22"/>
    </row>
    <row r="116" spans="3:35" x14ac:dyDescent="0.25">
      <c r="C116" s="22"/>
      <c r="D116" s="157">
        <f>G130</f>
        <v>0</v>
      </c>
      <c r="E116" s="51"/>
      <c r="F116" s="22"/>
      <c r="G116" s="22">
        <v>7</v>
      </c>
      <c r="O116" s="22"/>
      <c r="P116" s="22"/>
      <c r="Q116" s="22"/>
      <c r="R116" s="22"/>
      <c r="S116" s="1">
        <v>43970</v>
      </c>
      <c r="T116" s="64">
        <v>83</v>
      </c>
      <c r="U116" s="4">
        <v>57</v>
      </c>
      <c r="V116" s="22"/>
      <c r="W116" s="34"/>
      <c r="X116" s="22"/>
      <c r="Y116" s="22"/>
      <c r="Z116" s="22"/>
      <c r="AA116" s="22"/>
      <c r="AB116" s="22"/>
      <c r="AC116" s="22"/>
      <c r="AD116" s="22"/>
      <c r="AE116" s="22"/>
      <c r="AF116" s="22"/>
      <c r="AG116" s="22"/>
      <c r="AH116" s="22"/>
    </row>
    <row r="117" spans="3:35" x14ac:dyDescent="0.25">
      <c r="C117" s="22"/>
      <c r="D117" s="157">
        <f>G131</f>
        <v>0</v>
      </c>
      <c r="E117" s="51"/>
      <c r="F117" s="22"/>
      <c r="G117" s="22">
        <v>9</v>
      </c>
      <c r="O117" s="22"/>
      <c r="P117" s="22"/>
      <c r="Q117" s="22"/>
      <c r="R117" s="22"/>
      <c r="S117" s="1">
        <v>43971</v>
      </c>
      <c r="T117" s="64">
        <v>84</v>
      </c>
      <c r="U117" s="4">
        <v>58</v>
      </c>
      <c r="V117" s="22"/>
      <c r="W117" s="22"/>
      <c r="X117" s="22"/>
      <c r="Y117" s="22"/>
      <c r="Z117" s="22"/>
      <c r="AA117" s="22"/>
      <c r="AB117" s="22"/>
      <c r="AC117" s="22"/>
      <c r="AD117" s="22"/>
      <c r="AE117" s="22"/>
      <c r="AF117" s="22"/>
      <c r="AG117" s="22"/>
      <c r="AH117" s="22"/>
    </row>
    <row r="118" spans="3:35" x14ac:dyDescent="0.25">
      <c r="C118" s="22"/>
      <c r="E118" s="51"/>
      <c r="F118" s="22"/>
      <c r="G118" s="22">
        <v>9</v>
      </c>
      <c r="O118" s="22"/>
      <c r="P118" s="22"/>
      <c r="Q118" s="22"/>
      <c r="R118" s="22"/>
      <c r="S118" s="1">
        <v>43972</v>
      </c>
      <c r="T118" s="64">
        <v>85</v>
      </c>
      <c r="U118" s="4">
        <v>59</v>
      </c>
      <c r="V118" s="22"/>
      <c r="W118" s="22"/>
      <c r="X118" s="22"/>
      <c r="Y118" s="22"/>
      <c r="Z118" s="22"/>
      <c r="AA118" s="22"/>
      <c r="AB118" s="22"/>
      <c r="AC118" s="22"/>
      <c r="AD118" s="22"/>
      <c r="AE118" s="22"/>
      <c r="AF118" s="22"/>
      <c r="AG118" s="22"/>
      <c r="AH118" s="22"/>
    </row>
    <row r="119" spans="3:35" x14ac:dyDescent="0.25">
      <c r="C119" s="22"/>
      <c r="E119" s="51"/>
      <c r="F119" s="22"/>
      <c r="G119" s="22">
        <v>9</v>
      </c>
      <c r="O119" s="22"/>
      <c r="P119" s="22"/>
      <c r="Q119" s="22"/>
      <c r="R119" s="22"/>
      <c r="S119" s="1">
        <v>43973</v>
      </c>
      <c r="T119" s="64">
        <v>86</v>
      </c>
      <c r="U119" s="4">
        <v>60</v>
      </c>
      <c r="V119" s="22"/>
      <c r="W119" s="22"/>
      <c r="X119" s="22"/>
      <c r="Y119" s="22"/>
      <c r="Z119" s="22"/>
      <c r="AA119" s="22"/>
      <c r="AB119" s="22"/>
      <c r="AC119" s="22"/>
      <c r="AD119" s="22"/>
      <c r="AE119" s="22"/>
      <c r="AF119" s="22"/>
      <c r="AG119" s="22"/>
      <c r="AH119" s="22"/>
    </row>
    <row r="120" spans="3:35" x14ac:dyDescent="0.25">
      <c r="C120" s="22"/>
      <c r="E120" s="51"/>
      <c r="F120" s="22"/>
      <c r="G120" s="22">
        <v>4</v>
      </c>
      <c r="O120" s="22"/>
      <c r="P120" s="22"/>
      <c r="Q120" s="22"/>
      <c r="R120" s="22"/>
      <c r="S120" s="1">
        <v>43974</v>
      </c>
      <c r="T120" s="64">
        <v>87</v>
      </c>
      <c r="U120" s="4">
        <v>61</v>
      </c>
      <c r="V120" s="22"/>
      <c r="W120" s="22"/>
      <c r="X120" s="22"/>
      <c r="Y120" s="22"/>
      <c r="Z120" s="22"/>
      <c r="AA120" s="22"/>
      <c r="AB120" s="22"/>
      <c r="AC120" s="22"/>
      <c r="AD120" s="22"/>
      <c r="AE120" s="22"/>
      <c r="AF120" s="22"/>
      <c r="AG120" s="22"/>
      <c r="AH120" s="22"/>
    </row>
    <row r="121" spans="3:35" x14ac:dyDescent="0.25">
      <c r="C121" s="22"/>
      <c r="E121" s="51"/>
      <c r="F121" s="22"/>
      <c r="G121" s="22">
        <v>2</v>
      </c>
      <c r="O121" s="22"/>
      <c r="P121" s="22"/>
      <c r="Q121" s="22"/>
      <c r="R121" s="22"/>
      <c r="S121" s="1">
        <v>43975</v>
      </c>
      <c r="T121" s="64">
        <v>88</v>
      </c>
      <c r="U121" s="4">
        <v>62</v>
      </c>
      <c r="V121" s="22"/>
      <c r="W121" s="22"/>
      <c r="X121" s="22"/>
      <c r="Y121" s="22"/>
      <c r="Z121" s="22"/>
      <c r="AA121" s="22"/>
      <c r="AB121" s="22"/>
      <c r="AC121" s="22"/>
      <c r="AD121" s="22"/>
      <c r="AE121" s="22"/>
      <c r="AF121" s="22"/>
      <c r="AG121" s="22"/>
      <c r="AH121" s="22"/>
    </row>
    <row r="122" spans="3:35" x14ac:dyDescent="0.25">
      <c r="C122" s="22"/>
      <c r="E122" s="51"/>
      <c r="F122" s="22"/>
      <c r="G122" s="22">
        <v>12</v>
      </c>
      <c r="O122" s="22"/>
      <c r="P122" s="22"/>
      <c r="Q122" s="22"/>
      <c r="R122" s="22"/>
      <c r="S122" s="1">
        <v>43976</v>
      </c>
      <c r="T122" s="64">
        <v>89</v>
      </c>
      <c r="U122" s="4">
        <v>63</v>
      </c>
      <c r="V122" s="22"/>
      <c r="W122" s="22"/>
      <c r="X122" s="22"/>
      <c r="Y122" s="22"/>
      <c r="Z122" s="22"/>
      <c r="AA122" s="22"/>
      <c r="AB122" s="22"/>
      <c r="AC122" s="22"/>
      <c r="AD122" s="22"/>
      <c r="AE122" s="22"/>
      <c r="AF122" s="22"/>
      <c r="AG122" s="22"/>
      <c r="AH122" s="22"/>
      <c r="AI122" s="14"/>
    </row>
    <row r="123" spans="3:35" x14ac:dyDescent="0.25">
      <c r="C123" s="22"/>
      <c r="E123" s="51"/>
      <c r="F123" s="22"/>
      <c r="G123" s="22">
        <v>4</v>
      </c>
      <c r="O123" s="22"/>
      <c r="P123" s="22"/>
      <c r="Q123" s="22"/>
      <c r="R123" s="22"/>
      <c r="S123" s="1">
        <v>43977</v>
      </c>
      <c r="T123" s="64">
        <v>90</v>
      </c>
      <c r="U123" s="4">
        <v>64</v>
      </c>
      <c r="V123" s="22"/>
      <c r="W123" s="22"/>
      <c r="X123" s="22"/>
      <c r="Y123" s="22"/>
      <c r="Z123" s="22"/>
      <c r="AA123" s="22"/>
      <c r="AB123" s="22"/>
      <c r="AC123" s="22"/>
      <c r="AD123" s="22"/>
      <c r="AE123" s="22"/>
      <c r="AF123" s="22"/>
      <c r="AG123" s="22"/>
      <c r="AH123" s="22"/>
    </row>
    <row r="124" spans="3:35" x14ac:dyDescent="0.25">
      <c r="C124" s="22"/>
      <c r="E124" s="51"/>
      <c r="F124" s="22"/>
      <c r="G124" s="22">
        <v>2</v>
      </c>
      <c r="O124" s="22"/>
      <c r="P124" s="22"/>
      <c r="Q124" s="22"/>
      <c r="R124" s="22"/>
      <c r="S124" s="1">
        <v>43978</v>
      </c>
      <c r="T124" s="64">
        <v>91</v>
      </c>
      <c r="U124" s="4">
        <v>65</v>
      </c>
      <c r="V124" s="22"/>
      <c r="W124" s="22"/>
      <c r="X124" s="22"/>
      <c r="Y124" s="22"/>
      <c r="Z124" s="22"/>
      <c r="AA124" s="22"/>
      <c r="AB124" s="22"/>
      <c r="AC124" s="22"/>
      <c r="AD124" s="22"/>
      <c r="AE124" s="22"/>
      <c r="AF124" s="22"/>
      <c r="AG124" s="22"/>
      <c r="AH124" s="22"/>
    </row>
    <row r="125" spans="3:35" x14ac:dyDescent="0.25">
      <c r="C125" s="22"/>
      <c r="E125" s="51"/>
      <c r="F125" s="22"/>
      <c r="G125" s="22">
        <v>0</v>
      </c>
      <c r="O125" s="22"/>
      <c r="P125" s="22"/>
      <c r="Q125" s="22"/>
      <c r="R125" s="22"/>
      <c r="S125" s="1">
        <v>43979</v>
      </c>
      <c r="T125" s="64">
        <v>92</v>
      </c>
      <c r="U125" s="4">
        <v>66</v>
      </c>
      <c r="V125" s="22"/>
      <c r="W125" s="22"/>
      <c r="X125" s="22"/>
      <c r="Y125" s="22"/>
      <c r="Z125" s="22"/>
      <c r="AA125" s="22"/>
      <c r="AB125" s="22"/>
      <c r="AC125" s="22"/>
      <c r="AD125" s="22"/>
      <c r="AE125" s="22"/>
      <c r="AF125" s="22"/>
      <c r="AG125" s="22"/>
      <c r="AH125" s="22"/>
    </row>
    <row r="126" spans="3:35" x14ac:dyDescent="0.25">
      <c r="C126" s="22"/>
      <c r="E126" s="51"/>
      <c r="F126" s="22"/>
      <c r="G126" s="22">
        <v>0</v>
      </c>
      <c r="O126" s="22"/>
      <c r="P126" s="22"/>
      <c r="Q126" s="22"/>
      <c r="R126" s="22"/>
      <c r="S126" s="1">
        <v>43980</v>
      </c>
      <c r="T126" s="64">
        <v>93</v>
      </c>
      <c r="U126" s="4">
        <v>67</v>
      </c>
      <c r="V126" s="22"/>
      <c r="W126" s="22"/>
      <c r="X126" s="22"/>
      <c r="Y126" s="22"/>
      <c r="Z126" s="22"/>
      <c r="AA126" s="22"/>
      <c r="AB126" s="22"/>
      <c r="AC126" s="22"/>
      <c r="AD126" s="22"/>
      <c r="AE126" s="22"/>
      <c r="AF126" s="22"/>
      <c r="AG126" s="22"/>
      <c r="AH126" s="22"/>
    </row>
    <row r="127" spans="3:35" x14ac:dyDescent="0.25">
      <c r="C127" s="22"/>
      <c r="E127" s="51"/>
      <c r="F127" s="22"/>
      <c r="G127" s="22">
        <v>0</v>
      </c>
      <c r="O127" s="22"/>
      <c r="P127" s="22"/>
      <c r="Q127" s="22"/>
      <c r="R127" s="22"/>
      <c r="S127" s="1">
        <v>43981</v>
      </c>
      <c r="T127" s="64">
        <v>94</v>
      </c>
      <c r="U127" s="4">
        <v>68</v>
      </c>
      <c r="V127" s="22"/>
      <c r="W127" s="22"/>
      <c r="X127" s="22"/>
      <c r="Y127" s="22"/>
      <c r="Z127" s="22"/>
      <c r="AA127" s="22"/>
      <c r="AB127" s="22"/>
      <c r="AC127" s="22"/>
      <c r="AD127" s="22"/>
      <c r="AE127" s="22"/>
      <c r="AF127" s="22"/>
      <c r="AG127" s="22"/>
      <c r="AH127" s="22"/>
    </row>
    <row r="128" spans="3:35" x14ac:dyDescent="0.25">
      <c r="C128" s="22"/>
      <c r="E128" s="51"/>
      <c r="F128" s="31"/>
      <c r="G128" s="31"/>
      <c r="O128" s="31"/>
      <c r="P128" s="31"/>
      <c r="Q128" s="31"/>
      <c r="R128" s="31"/>
      <c r="S128" s="1">
        <v>43982</v>
      </c>
      <c r="T128" s="64">
        <v>95</v>
      </c>
      <c r="U128" s="4">
        <v>69</v>
      </c>
      <c r="V128" s="31"/>
      <c r="W128" s="31"/>
      <c r="X128" s="31"/>
      <c r="Y128" s="31"/>
      <c r="Z128" s="31"/>
      <c r="AA128" s="31"/>
      <c r="AB128" s="31"/>
      <c r="AC128" s="31"/>
      <c r="AD128" s="31"/>
      <c r="AE128" s="31"/>
      <c r="AF128" s="31"/>
      <c r="AG128" s="31"/>
      <c r="AH128" s="31"/>
      <c r="AI128" s="14"/>
    </row>
    <row r="129" spans="3:35" x14ac:dyDescent="0.25">
      <c r="C129" s="22"/>
      <c r="E129" s="52"/>
      <c r="F129" s="22"/>
      <c r="G129" s="22"/>
      <c r="O129" s="22"/>
      <c r="P129" s="22"/>
      <c r="Q129" s="22"/>
      <c r="R129" s="22"/>
      <c r="S129" s="1">
        <v>43983</v>
      </c>
      <c r="T129" s="64">
        <v>96</v>
      </c>
      <c r="U129" s="4">
        <v>70</v>
      </c>
      <c r="V129" s="22"/>
      <c r="W129" s="22"/>
      <c r="X129" s="22"/>
      <c r="Y129" s="22"/>
      <c r="Z129" s="22"/>
      <c r="AA129" s="22"/>
      <c r="AB129" s="22"/>
      <c r="AC129" s="32"/>
      <c r="AD129" s="32"/>
      <c r="AE129" s="32"/>
      <c r="AF129" s="22"/>
      <c r="AG129" s="32"/>
      <c r="AH129" s="32"/>
      <c r="AI129" s="25"/>
    </row>
    <row r="130" spans="3:35" x14ac:dyDescent="0.25">
      <c r="C130" s="22"/>
      <c r="E130" s="52"/>
      <c r="F130" s="22"/>
      <c r="G130" s="22"/>
      <c r="O130" s="22"/>
      <c r="P130" s="22"/>
      <c r="Q130" s="22"/>
      <c r="R130" s="22"/>
      <c r="S130" s="1">
        <v>43984</v>
      </c>
      <c r="T130" s="64">
        <v>97</v>
      </c>
      <c r="U130" s="4">
        <v>71</v>
      </c>
      <c r="V130" s="22"/>
      <c r="W130" s="22"/>
      <c r="X130" s="22"/>
      <c r="Y130" s="22"/>
      <c r="Z130" s="22"/>
      <c r="AA130" s="22"/>
      <c r="AB130" s="22"/>
      <c r="AC130" s="32"/>
      <c r="AD130" s="32"/>
      <c r="AE130" s="32"/>
      <c r="AF130" s="22"/>
      <c r="AG130" s="32"/>
      <c r="AH130" s="32"/>
      <c r="AI130" s="25"/>
    </row>
    <row r="131" spans="3:35" x14ac:dyDescent="0.25">
      <c r="C131" s="22"/>
      <c r="E131" s="52"/>
      <c r="F131" s="22"/>
      <c r="G131" s="22"/>
      <c r="O131" s="22"/>
      <c r="P131" s="22"/>
      <c r="Q131" s="22"/>
      <c r="R131" s="22"/>
      <c r="S131" s="19"/>
      <c r="T131" s="63"/>
      <c r="U131" s="63"/>
      <c r="V131" s="22"/>
      <c r="W131" s="22"/>
      <c r="X131" s="22"/>
      <c r="Y131" s="22"/>
      <c r="Z131" s="22"/>
      <c r="AA131" s="22"/>
      <c r="AB131" s="22"/>
      <c r="AC131" s="32"/>
      <c r="AD131" s="32"/>
      <c r="AE131" s="32"/>
      <c r="AF131" s="22"/>
      <c r="AG131" s="32"/>
      <c r="AH131" s="32"/>
      <c r="AI131" s="25"/>
    </row>
    <row r="132" spans="3:35" x14ac:dyDescent="0.25">
      <c r="C132" s="22"/>
      <c r="E132" s="52"/>
      <c r="F132" s="22"/>
      <c r="G132" s="22"/>
      <c r="O132" s="22"/>
      <c r="P132" s="22"/>
      <c r="Q132" s="22"/>
      <c r="R132" s="22"/>
      <c r="S132" s="19"/>
      <c r="T132" s="63"/>
      <c r="U132" s="63"/>
      <c r="V132" s="22"/>
      <c r="W132" s="22"/>
      <c r="X132" s="22"/>
      <c r="Y132" s="22"/>
      <c r="Z132" s="22"/>
      <c r="AA132" s="22"/>
      <c r="AB132" s="22"/>
      <c r="AC132" s="32"/>
      <c r="AD132" s="32"/>
      <c r="AE132" s="32"/>
      <c r="AF132" s="22"/>
      <c r="AG132" s="32"/>
      <c r="AH132" s="32"/>
      <c r="AI132" s="25"/>
    </row>
    <row r="133" spans="3:35" x14ac:dyDescent="0.25">
      <c r="C133" s="22"/>
      <c r="E133" s="52"/>
      <c r="F133" s="22"/>
      <c r="G133" s="22"/>
      <c r="O133" s="22"/>
      <c r="P133" s="22"/>
      <c r="Q133" s="22"/>
      <c r="R133" s="22"/>
      <c r="S133" s="19"/>
      <c r="T133" s="63"/>
      <c r="U133" s="63"/>
      <c r="V133" s="22"/>
      <c r="W133" s="22"/>
      <c r="X133" s="22"/>
      <c r="Y133" s="22"/>
      <c r="Z133" s="22"/>
      <c r="AA133" s="22"/>
      <c r="AB133" s="22"/>
      <c r="AC133" s="32"/>
      <c r="AD133" s="32"/>
      <c r="AE133" s="32"/>
      <c r="AF133" s="22"/>
      <c r="AG133" s="32"/>
      <c r="AH133" s="32"/>
      <c r="AI133" s="25"/>
    </row>
    <row r="134" spans="3:35" x14ac:dyDescent="0.25">
      <c r="C134" s="22"/>
      <c r="E134" s="52"/>
      <c r="F134" s="22"/>
      <c r="G134" s="22"/>
      <c r="O134" s="22"/>
      <c r="P134" s="22"/>
      <c r="Q134" s="22"/>
      <c r="R134" s="22"/>
      <c r="S134" s="19"/>
      <c r="T134" s="63"/>
      <c r="U134" s="63"/>
      <c r="V134" s="22"/>
      <c r="W134" s="22"/>
      <c r="X134" s="22"/>
      <c r="Y134" s="22"/>
      <c r="Z134" s="22"/>
      <c r="AA134" s="22"/>
      <c r="AB134" s="22"/>
      <c r="AC134" s="32"/>
      <c r="AD134" s="32"/>
      <c r="AE134" s="32"/>
      <c r="AF134" s="22"/>
      <c r="AG134" s="32"/>
      <c r="AH134" s="32"/>
      <c r="AI134" s="25"/>
    </row>
    <row r="135" spans="3:35" x14ac:dyDescent="0.25">
      <c r="C135" s="22"/>
      <c r="E135" s="52"/>
      <c r="F135" s="22"/>
      <c r="G135" s="22"/>
      <c r="O135" s="22"/>
      <c r="P135" s="22"/>
      <c r="Q135" s="22"/>
      <c r="R135" s="22"/>
      <c r="S135" s="19"/>
      <c r="T135" s="63"/>
      <c r="U135" s="63"/>
      <c r="V135" s="22"/>
      <c r="W135" s="22"/>
      <c r="X135" s="22"/>
      <c r="Y135" s="22"/>
      <c r="Z135" s="22"/>
      <c r="AA135" s="22"/>
      <c r="AB135" s="22"/>
      <c r="AC135" s="32"/>
      <c r="AD135" s="32"/>
      <c r="AE135" s="32"/>
      <c r="AF135" s="22"/>
      <c r="AG135" s="32"/>
      <c r="AH135" s="32"/>
      <c r="AI135" s="25"/>
    </row>
    <row r="136" spans="3:35" x14ac:dyDescent="0.25">
      <c r="C136" s="22"/>
      <c r="E136" s="52"/>
      <c r="F136" s="22"/>
      <c r="G136" s="22"/>
      <c r="O136" s="22"/>
      <c r="P136" s="22"/>
      <c r="Q136" s="22"/>
      <c r="R136" s="22"/>
      <c r="S136" s="19"/>
      <c r="T136" s="63"/>
      <c r="U136" s="63"/>
      <c r="V136" s="22"/>
      <c r="W136" s="22"/>
      <c r="X136" s="22"/>
      <c r="Y136" s="22"/>
      <c r="Z136" s="22"/>
      <c r="AA136" s="22"/>
      <c r="AB136" s="22"/>
      <c r="AC136" s="32"/>
      <c r="AD136" s="32"/>
      <c r="AE136" s="32"/>
      <c r="AF136" s="22"/>
      <c r="AG136" s="32"/>
      <c r="AH136" s="32"/>
      <c r="AI136" s="25"/>
    </row>
    <row r="137" spans="3:35" x14ac:dyDescent="0.25">
      <c r="C137" s="22"/>
      <c r="E137" s="52"/>
      <c r="F137" s="22"/>
      <c r="G137" s="22"/>
      <c r="O137" s="22"/>
      <c r="P137" s="22"/>
      <c r="Q137" s="22"/>
      <c r="R137" s="22"/>
      <c r="S137" s="19"/>
      <c r="T137" s="63"/>
      <c r="U137" s="63"/>
      <c r="V137" s="22"/>
      <c r="W137" s="22"/>
      <c r="X137" s="22"/>
      <c r="Y137" s="22"/>
      <c r="Z137" s="22"/>
      <c r="AA137" s="22"/>
      <c r="AB137" s="22"/>
      <c r="AC137" s="32"/>
      <c r="AD137" s="32"/>
      <c r="AE137" s="32"/>
      <c r="AF137" s="22"/>
      <c r="AG137" s="32"/>
      <c r="AH137" s="32"/>
      <c r="AI137" s="25"/>
    </row>
    <row r="138" spans="3:35" x14ac:dyDescent="0.25">
      <c r="C138" s="22"/>
      <c r="E138" s="52"/>
      <c r="F138" s="22"/>
      <c r="G138" s="22"/>
      <c r="O138" s="22"/>
      <c r="P138" s="22"/>
      <c r="Q138" s="22"/>
      <c r="R138" s="22"/>
      <c r="S138" s="19"/>
      <c r="T138" s="63"/>
      <c r="U138" s="63"/>
      <c r="V138" s="22"/>
      <c r="W138" s="22"/>
      <c r="X138" s="22"/>
      <c r="Y138" s="22"/>
      <c r="Z138" s="22"/>
      <c r="AA138" s="22"/>
      <c r="AB138" s="22"/>
      <c r="AC138" s="32"/>
      <c r="AD138" s="32"/>
      <c r="AE138" s="32"/>
      <c r="AF138" s="22"/>
      <c r="AG138" s="32"/>
      <c r="AH138" s="32"/>
      <c r="AI138" s="25"/>
    </row>
    <row r="139" spans="3:35" x14ac:dyDescent="0.25">
      <c r="C139" s="22"/>
      <c r="E139" s="52"/>
      <c r="F139" s="22"/>
      <c r="G139" s="22"/>
      <c r="O139" s="22"/>
      <c r="P139" s="22"/>
      <c r="Q139" s="22"/>
      <c r="R139" s="22"/>
      <c r="S139" s="19"/>
      <c r="T139" s="63"/>
      <c r="U139" s="63"/>
      <c r="V139" s="22"/>
      <c r="W139" s="22"/>
      <c r="X139" s="22"/>
      <c r="Y139" s="22"/>
      <c r="Z139" s="22"/>
      <c r="AA139" s="22"/>
      <c r="AB139" s="22"/>
      <c r="AC139" s="32"/>
      <c r="AD139" s="32"/>
      <c r="AE139" s="32"/>
      <c r="AF139" s="22"/>
      <c r="AG139" s="32"/>
      <c r="AH139" s="32"/>
      <c r="AI139" s="25"/>
    </row>
    <row r="140" spans="3:35" x14ac:dyDescent="0.25">
      <c r="C140" s="22"/>
      <c r="E140" s="52"/>
      <c r="F140" s="22"/>
      <c r="G140" s="22"/>
      <c r="O140" s="22"/>
      <c r="P140" s="22"/>
      <c r="Q140" s="22"/>
      <c r="R140" s="22"/>
      <c r="S140" s="19"/>
      <c r="T140" s="63"/>
      <c r="U140" s="63"/>
      <c r="V140" s="22"/>
      <c r="W140" s="22"/>
      <c r="X140" s="22"/>
      <c r="Y140" s="22"/>
      <c r="Z140" s="22"/>
      <c r="AA140" s="22"/>
      <c r="AB140" s="22"/>
      <c r="AC140" s="32"/>
      <c r="AD140" s="32"/>
      <c r="AE140" s="32"/>
      <c r="AF140" s="22"/>
      <c r="AG140" s="32"/>
      <c r="AH140" s="32"/>
      <c r="AI140" s="25"/>
    </row>
    <row r="141" spans="3:35" x14ac:dyDescent="0.25">
      <c r="C141" s="22"/>
      <c r="E141" s="52"/>
      <c r="F141" s="22"/>
      <c r="G141" s="22"/>
      <c r="O141" s="22"/>
      <c r="P141" s="22"/>
      <c r="Q141" s="22"/>
      <c r="R141" s="22"/>
      <c r="S141" s="19"/>
      <c r="T141" s="63"/>
      <c r="U141" s="63"/>
      <c r="V141" s="22"/>
      <c r="W141" s="22"/>
      <c r="X141" s="22"/>
      <c r="Y141" s="22"/>
      <c r="Z141" s="22"/>
      <c r="AA141" s="22"/>
      <c r="AB141" s="22"/>
      <c r="AC141" s="32"/>
      <c r="AD141" s="22"/>
      <c r="AE141" s="22"/>
      <c r="AF141" s="22"/>
      <c r="AG141" s="22"/>
      <c r="AH141" s="22"/>
    </row>
    <row r="142" spans="3:35" x14ac:dyDescent="0.25">
      <c r="C142" s="22"/>
      <c r="E142" s="51"/>
      <c r="F142" s="22"/>
      <c r="G142" s="22"/>
      <c r="O142" s="22"/>
      <c r="P142" s="22"/>
      <c r="Q142" s="22"/>
      <c r="R142" s="22"/>
      <c r="S142" s="22"/>
      <c r="T142" s="63"/>
      <c r="U142" s="63"/>
      <c r="V142" s="22"/>
      <c r="W142" s="22"/>
      <c r="X142" s="22"/>
      <c r="Y142" s="22"/>
      <c r="Z142" s="22"/>
      <c r="AA142" s="22"/>
      <c r="AB142" s="22"/>
      <c r="AC142" s="22"/>
      <c r="AD142" s="22"/>
      <c r="AE142" s="22"/>
      <c r="AF142" s="22"/>
      <c r="AG142" s="22"/>
      <c r="AH142" s="22"/>
    </row>
    <row r="186" spans="6:6" x14ac:dyDescent="0.25">
      <c r="F186" s="2"/>
    </row>
    <row r="187" spans="6:6" x14ac:dyDescent="0.25">
      <c r="F187" s="2"/>
    </row>
    <row r="188" spans="6:6" x14ac:dyDescent="0.25">
      <c r="F188" s="2"/>
    </row>
    <row r="189" spans="6:6" x14ac:dyDescent="0.25">
      <c r="F189" s="2"/>
    </row>
    <row r="190" spans="6:6" x14ac:dyDescent="0.25">
      <c r="F190" s="2"/>
    </row>
    <row r="191" spans="6:6" x14ac:dyDescent="0.25">
      <c r="F191" s="2"/>
    </row>
    <row r="192" spans="6:6" x14ac:dyDescent="0.25">
      <c r="F192" s="2"/>
    </row>
    <row r="193" spans="6:6" x14ac:dyDescent="0.25">
      <c r="F193" s="2"/>
    </row>
    <row r="194" spans="6:6" x14ac:dyDescent="0.25">
      <c r="F194" s="2"/>
    </row>
    <row r="195" spans="6:6" x14ac:dyDescent="0.25">
      <c r="F195" s="2"/>
    </row>
    <row r="196" spans="6:6" x14ac:dyDescent="0.25">
      <c r="F196" s="2"/>
    </row>
    <row r="197" spans="6:6" x14ac:dyDescent="0.25">
      <c r="F197" s="2"/>
    </row>
    <row r="198" spans="6:6" x14ac:dyDescent="0.25">
      <c r="F198" s="2"/>
    </row>
    <row r="199" spans="6:6" x14ac:dyDescent="0.25">
      <c r="F199" s="2"/>
    </row>
    <row r="200" spans="6:6" x14ac:dyDescent="0.25">
      <c r="F200" s="2"/>
    </row>
    <row r="201" spans="6:6" x14ac:dyDescent="0.25">
      <c r="F201" s="2"/>
    </row>
    <row r="202" spans="6:6" x14ac:dyDescent="0.25">
      <c r="F202" s="2"/>
    </row>
    <row r="203" spans="6:6" x14ac:dyDescent="0.25">
      <c r="F203" s="2"/>
    </row>
    <row r="204" spans="6:6" x14ac:dyDescent="0.25">
      <c r="F204" s="2"/>
    </row>
    <row r="205" spans="6:6" x14ac:dyDescent="0.25">
      <c r="F205" s="2"/>
    </row>
    <row r="206" spans="6:6" x14ac:dyDescent="0.25">
      <c r="F206" s="2"/>
    </row>
    <row r="207" spans="6:6" x14ac:dyDescent="0.25">
      <c r="F207" s="2"/>
    </row>
    <row r="208" spans="6:6" x14ac:dyDescent="0.25">
      <c r="F208" s="2"/>
    </row>
    <row r="209" spans="6:6" x14ac:dyDescent="0.25">
      <c r="F209" s="2"/>
    </row>
  </sheetData>
  <hyperlinks>
    <hyperlink ref="V34" r:id="rId1" xr:uid="{EF52642E-249C-4780-A01D-AEC4D601969C}"/>
    <hyperlink ref="V42" r:id="rId2" xr:uid="{3211CB9E-4F89-4723-B775-E7947264180C}"/>
    <hyperlink ref="V45" r:id="rId3" display="Nieuwe maatregel: stop met handen schudden! " xr:uid="{9BC8C1AB-806C-4CB7-8D09-C31D5AB655C9}"/>
    <hyperlink ref="V46" r:id="rId4" xr:uid="{16847259-809A-4C29-9A38-219F8B35EF56}"/>
    <hyperlink ref="V48" r:id="rId5" display="Uitbreiding maatregelen coronavirus" xr:uid="{E3396BB5-1F8E-4D92-BC8C-6DAA067445E7}"/>
    <hyperlink ref="V51" r:id="rId6" display="Aanvullende maatregelen onderwijs, horeca, sport " xr:uid="{EF370FD1-4755-48DE-BC46-7F40E41FA319}"/>
    <hyperlink ref="V55" r:id="rId7" xr:uid="{B6D35B46-B3DE-4487-B540-8010AC436684}"/>
    <hyperlink ref="V59" r:id="rId8" xr:uid="{0EC29F60-4509-4C48-9F04-9CD0F830C1B8}"/>
    <hyperlink ref="AG36" r:id="rId9" xr:uid="{2510C3B2-70CC-4D26-A963-F10AC93E1A6B}"/>
    <hyperlink ref="AG44" r:id="rId10" xr:uid="{ADA423A5-10C7-4F02-904E-92BE4E8FEE1A}"/>
    <hyperlink ref="AI44" r:id="rId11" display=" Iemand met koorts en luchtwegklachten en die de afgelopen 14 dagen in een gebied is geweest waar COVID-19 wijdverspreid is, kan worden getest op COVID-19.  // Het RIVM Rijksinstituut voor Volksgezondheid en Milieu  adviseert inwoners van de provincie Noord-Brabant bij verkoudheid,  //hoesten of koorts hun sociale contacten te beperken. Dit betekent: blijf thuis. //  Mocht je klachten hebben en toch het huis willen verlaten, probeer dan zo veel mogelijk afstand te houden tot anderen. " xr:uid="{9F93CCC9-27FF-4607-9BE5-F65A36DEAD7F}"/>
    <hyperlink ref="AG47" r:id="rId12" xr:uid="{C2CB69B1-7633-4A45-B194-702AC5D0C7A5}"/>
    <hyperlink ref="AG48" r:id="rId13" xr:uid="{88C9E05C-F723-468C-9856-CDFB3ADCC5A2}"/>
    <hyperlink ref="AG50" r:id="rId14" xr:uid="{8957AD58-92CE-4E64-AB00-E2FE438F47B2}"/>
    <hyperlink ref="AJ50" r:id="rId15" xr:uid="{49A4D103-5F9A-42EC-8385-293C9DBF4600}"/>
    <hyperlink ref="AG53" r:id="rId16" xr:uid="{60805190-8A7B-41B1-BE99-10C7CBE5B7A3}"/>
    <hyperlink ref="AG57" r:id="rId17" xr:uid="{018A75D2-8C44-4336-8869-AB96FBC76279}"/>
    <hyperlink ref="AG61" r:id="rId18" xr:uid="{DB6D6466-01E6-4E3E-8BDF-5A6A8974FA3D}"/>
  </hyperlinks>
  <pageMargins left="0.7" right="0.7" top="0.75" bottom="0.75" header="0.3" footer="0.3"/>
  <pageSetup paperSize="9" orientation="portrait" r:id="rId19"/>
  <drawing r:id="rId2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51BC0-9B6B-4F0E-A62F-B9D1EE45071A}">
  <dimension ref="A3:AB183"/>
  <sheetViews>
    <sheetView topLeftCell="E118" zoomScale="70" zoomScaleNormal="70" workbookViewId="0">
      <selection activeCell="AL169" sqref="AL169"/>
    </sheetView>
  </sheetViews>
  <sheetFormatPr defaultRowHeight="15" x14ac:dyDescent="0.25"/>
  <cols>
    <col min="1" max="14" width="9.140625" style="157"/>
    <col min="15" max="15" width="12.42578125" style="157" bestFit="1" customWidth="1"/>
    <col min="16" max="16384" width="9.140625" style="157"/>
  </cols>
  <sheetData>
    <row r="3" spans="1:28" x14ac:dyDescent="0.25">
      <c r="A3" s="157" t="s">
        <v>373</v>
      </c>
      <c r="B3" s="157" t="s">
        <v>372</v>
      </c>
      <c r="D3" s="157" t="s">
        <v>371</v>
      </c>
      <c r="F3" s="157" t="s">
        <v>370</v>
      </c>
      <c r="H3" s="157" t="s">
        <v>6</v>
      </c>
      <c r="J3" s="157" t="s">
        <v>369</v>
      </c>
      <c r="O3" s="1"/>
      <c r="P3" s="157" t="s">
        <v>368</v>
      </c>
      <c r="Q3" s="157" t="s">
        <v>367</v>
      </c>
      <c r="S3" s="157" t="s">
        <v>366</v>
      </c>
      <c r="T3" s="157" t="s">
        <v>365</v>
      </c>
      <c r="V3" s="157" t="s">
        <v>364</v>
      </c>
      <c r="W3" s="157" t="s">
        <v>363</v>
      </c>
      <c r="X3" s="157" t="s">
        <v>362</v>
      </c>
      <c r="Y3" s="157" t="s">
        <v>361</v>
      </c>
      <c r="AA3" s="157" t="s">
        <v>360</v>
      </c>
      <c r="AB3" s="157" t="s">
        <v>359</v>
      </c>
    </row>
    <row r="4" spans="1:28" x14ac:dyDescent="0.25">
      <c r="A4" s="157" t="s">
        <v>358</v>
      </c>
      <c r="B4" s="157">
        <v>20</v>
      </c>
      <c r="D4" s="157">
        <v>20</v>
      </c>
      <c r="F4" s="157">
        <v>8</v>
      </c>
      <c r="H4" s="157">
        <v>26</v>
      </c>
      <c r="J4" s="157">
        <v>1</v>
      </c>
      <c r="O4" s="1">
        <v>43903</v>
      </c>
    </row>
    <row r="5" spans="1:28" x14ac:dyDescent="0.25">
      <c r="A5" s="157" t="s">
        <v>357</v>
      </c>
      <c r="B5" s="157">
        <v>31</v>
      </c>
      <c r="C5" s="157">
        <f t="shared" ref="C5:C36" si="0">B5-B4</f>
        <v>11</v>
      </c>
      <c r="D5" s="157">
        <v>24</v>
      </c>
      <c r="E5" s="157">
        <f t="shared" ref="E5:E36" si="1">D5-D4</f>
        <v>4</v>
      </c>
      <c r="F5" s="157">
        <v>9</v>
      </c>
      <c r="G5" s="157">
        <f t="shared" ref="G5:G36" si="2">F5-F4</f>
        <v>1</v>
      </c>
      <c r="H5" s="157">
        <v>30</v>
      </c>
      <c r="I5" s="157">
        <f t="shared" ref="I5:I36" si="3">H5-H4</f>
        <v>4</v>
      </c>
      <c r="J5" s="157">
        <v>1</v>
      </c>
      <c r="K5" s="157">
        <f t="shared" ref="K5:K36" si="4">J5-J4</f>
        <v>0</v>
      </c>
      <c r="O5" s="1">
        <v>43904</v>
      </c>
      <c r="P5" s="157">
        <f t="shared" ref="P5:P36" si="5">E5</f>
        <v>4</v>
      </c>
      <c r="S5" s="157">
        <f t="shared" ref="S5:S36" si="6">C5</f>
        <v>11</v>
      </c>
      <c r="V5" s="157">
        <f t="shared" ref="V5:V36" si="7">G5</f>
        <v>1</v>
      </c>
      <c r="X5" s="157">
        <f t="shared" ref="X5:X36" si="8">I5</f>
        <v>4</v>
      </c>
      <c r="Z5" s="157">
        <f t="shared" ref="Z5:Z36" si="9">K5</f>
        <v>0</v>
      </c>
    </row>
    <row r="6" spans="1:28" x14ac:dyDescent="0.25">
      <c r="A6" s="157" t="s">
        <v>356</v>
      </c>
      <c r="B6" s="157">
        <v>31</v>
      </c>
      <c r="C6" s="157">
        <f t="shared" si="0"/>
        <v>0</v>
      </c>
      <c r="D6" s="157">
        <v>25</v>
      </c>
      <c r="E6" s="157">
        <f t="shared" si="1"/>
        <v>1</v>
      </c>
      <c r="F6" s="157">
        <v>10</v>
      </c>
      <c r="G6" s="157">
        <f t="shared" si="2"/>
        <v>1</v>
      </c>
      <c r="H6" s="157">
        <v>38</v>
      </c>
      <c r="I6" s="157">
        <f t="shared" si="3"/>
        <v>8</v>
      </c>
      <c r="J6" s="157">
        <v>4</v>
      </c>
      <c r="K6" s="157">
        <f t="shared" si="4"/>
        <v>3</v>
      </c>
      <c r="O6" s="1">
        <v>43905</v>
      </c>
      <c r="P6" s="157">
        <f t="shared" si="5"/>
        <v>1</v>
      </c>
      <c r="S6" s="157">
        <f t="shared" si="6"/>
        <v>0</v>
      </c>
      <c r="V6" s="157">
        <f t="shared" si="7"/>
        <v>1</v>
      </c>
      <c r="X6" s="157">
        <f t="shared" si="8"/>
        <v>8</v>
      </c>
      <c r="Z6" s="157">
        <f t="shared" si="9"/>
        <v>3</v>
      </c>
    </row>
    <row r="7" spans="1:28" x14ac:dyDescent="0.25">
      <c r="A7" s="157" t="s">
        <v>355</v>
      </c>
      <c r="B7" s="157">
        <v>39</v>
      </c>
      <c r="C7" s="157">
        <f t="shared" si="0"/>
        <v>8</v>
      </c>
      <c r="D7" s="157">
        <v>30</v>
      </c>
      <c r="E7" s="157">
        <f t="shared" si="1"/>
        <v>5</v>
      </c>
      <c r="F7" s="157">
        <v>14</v>
      </c>
      <c r="G7" s="157">
        <f t="shared" si="2"/>
        <v>4</v>
      </c>
      <c r="H7" s="157">
        <v>48</v>
      </c>
      <c r="I7" s="157">
        <f t="shared" si="3"/>
        <v>10</v>
      </c>
      <c r="J7" s="157">
        <v>4</v>
      </c>
      <c r="K7" s="157">
        <f t="shared" si="4"/>
        <v>0</v>
      </c>
      <c r="O7" s="1">
        <v>43906</v>
      </c>
      <c r="P7" s="157">
        <f t="shared" si="5"/>
        <v>5</v>
      </c>
      <c r="S7" s="157">
        <f t="shared" si="6"/>
        <v>8</v>
      </c>
      <c r="V7" s="157">
        <f t="shared" si="7"/>
        <v>4</v>
      </c>
      <c r="X7" s="157">
        <f t="shared" si="8"/>
        <v>10</v>
      </c>
      <c r="Z7" s="157">
        <f t="shared" si="9"/>
        <v>0</v>
      </c>
    </row>
    <row r="8" spans="1:28" x14ac:dyDescent="0.25">
      <c r="A8" s="157" t="s">
        <v>354</v>
      </c>
      <c r="B8" s="157">
        <v>56</v>
      </c>
      <c r="C8" s="157">
        <f t="shared" si="0"/>
        <v>17</v>
      </c>
      <c r="D8" s="157">
        <v>41</v>
      </c>
      <c r="E8" s="157">
        <f t="shared" si="1"/>
        <v>11</v>
      </c>
      <c r="F8" s="157">
        <v>17</v>
      </c>
      <c r="G8" s="157">
        <f t="shared" si="2"/>
        <v>3</v>
      </c>
      <c r="H8" s="157">
        <v>60</v>
      </c>
      <c r="I8" s="157">
        <f t="shared" si="3"/>
        <v>12</v>
      </c>
      <c r="J8" s="157">
        <v>5</v>
      </c>
      <c r="K8" s="157">
        <f t="shared" si="4"/>
        <v>1</v>
      </c>
      <c r="O8" s="1">
        <v>43907</v>
      </c>
      <c r="P8" s="157">
        <f t="shared" si="5"/>
        <v>11</v>
      </c>
      <c r="S8" s="157">
        <f t="shared" si="6"/>
        <v>17</v>
      </c>
      <c r="V8" s="157">
        <f t="shared" si="7"/>
        <v>3</v>
      </c>
      <c r="X8" s="157">
        <f t="shared" si="8"/>
        <v>12</v>
      </c>
      <c r="Z8" s="157">
        <f t="shared" si="9"/>
        <v>1</v>
      </c>
    </row>
    <row r="9" spans="1:28" x14ac:dyDescent="0.25">
      <c r="A9" s="157" t="s">
        <v>353</v>
      </c>
      <c r="B9" s="157">
        <v>61</v>
      </c>
      <c r="C9" s="157">
        <f t="shared" si="0"/>
        <v>5</v>
      </c>
      <c r="D9" s="157">
        <v>58</v>
      </c>
      <c r="E9" s="157">
        <f t="shared" si="1"/>
        <v>17</v>
      </c>
      <c r="F9" s="157">
        <v>21</v>
      </c>
      <c r="G9" s="157">
        <f t="shared" si="2"/>
        <v>4</v>
      </c>
      <c r="H9" s="157">
        <v>69</v>
      </c>
      <c r="I9" s="157">
        <f t="shared" si="3"/>
        <v>9</v>
      </c>
      <c r="J9" s="157">
        <v>5</v>
      </c>
      <c r="K9" s="157">
        <f t="shared" si="4"/>
        <v>0</v>
      </c>
      <c r="O9" s="1">
        <v>43908</v>
      </c>
      <c r="P9" s="157">
        <f t="shared" si="5"/>
        <v>17</v>
      </c>
      <c r="S9" s="157">
        <f t="shared" si="6"/>
        <v>5</v>
      </c>
      <c r="V9" s="157">
        <f t="shared" si="7"/>
        <v>4</v>
      </c>
      <c r="X9" s="157">
        <f t="shared" si="8"/>
        <v>9</v>
      </c>
      <c r="Z9" s="157">
        <f t="shared" si="9"/>
        <v>0</v>
      </c>
    </row>
    <row r="10" spans="1:28" x14ac:dyDescent="0.25">
      <c r="A10" s="157" t="s">
        <v>352</v>
      </c>
      <c r="B10" s="157">
        <v>85</v>
      </c>
      <c r="C10" s="157">
        <f t="shared" si="0"/>
        <v>24</v>
      </c>
      <c r="D10" s="157">
        <v>81</v>
      </c>
      <c r="E10" s="157">
        <f t="shared" si="1"/>
        <v>23</v>
      </c>
      <c r="F10" s="157">
        <v>27</v>
      </c>
      <c r="G10" s="157">
        <f t="shared" si="2"/>
        <v>6</v>
      </c>
      <c r="H10" s="157">
        <v>83</v>
      </c>
      <c r="I10" s="157">
        <f t="shared" si="3"/>
        <v>14</v>
      </c>
      <c r="J10" s="157">
        <v>6</v>
      </c>
      <c r="K10" s="157">
        <f t="shared" si="4"/>
        <v>1</v>
      </c>
      <c r="O10" s="1">
        <v>43909</v>
      </c>
      <c r="P10" s="157">
        <f t="shared" si="5"/>
        <v>23</v>
      </c>
      <c r="S10" s="157">
        <f t="shared" si="6"/>
        <v>24</v>
      </c>
      <c r="V10" s="157">
        <f t="shared" si="7"/>
        <v>6</v>
      </c>
      <c r="X10" s="157">
        <f t="shared" si="8"/>
        <v>14</v>
      </c>
      <c r="Z10" s="157">
        <f t="shared" si="9"/>
        <v>1</v>
      </c>
    </row>
    <row r="11" spans="1:28" x14ac:dyDescent="0.25">
      <c r="A11" s="157" t="s">
        <v>351</v>
      </c>
      <c r="B11" s="157">
        <v>195</v>
      </c>
      <c r="C11" s="157">
        <f t="shared" si="0"/>
        <v>110</v>
      </c>
      <c r="D11" s="157">
        <v>114</v>
      </c>
      <c r="E11" s="157">
        <f t="shared" si="1"/>
        <v>33</v>
      </c>
      <c r="F11" s="157">
        <v>64</v>
      </c>
      <c r="G11" s="157">
        <f t="shared" si="2"/>
        <v>37</v>
      </c>
      <c r="H11" s="157">
        <v>122</v>
      </c>
      <c r="I11" s="157">
        <f t="shared" si="3"/>
        <v>39</v>
      </c>
      <c r="J11" s="157">
        <v>12</v>
      </c>
      <c r="K11" s="157">
        <f t="shared" si="4"/>
        <v>6</v>
      </c>
      <c r="O11" s="1">
        <v>43910</v>
      </c>
      <c r="P11" s="157">
        <f t="shared" si="5"/>
        <v>33</v>
      </c>
      <c r="Q11" s="157">
        <f t="shared" ref="Q11:Q42" si="10">SUM(P5:P11)/7</f>
        <v>13.428571428571429</v>
      </c>
      <c r="S11" s="157">
        <f t="shared" si="6"/>
        <v>110</v>
      </c>
      <c r="T11" s="157">
        <f t="shared" ref="T11:T42" si="11">SUM(S5:S11)/7</f>
        <v>25</v>
      </c>
      <c r="V11" s="157">
        <f t="shared" si="7"/>
        <v>37</v>
      </c>
      <c r="W11" s="157">
        <f t="shared" ref="W11:W42" si="12">SUM(V5:V11)/7</f>
        <v>8</v>
      </c>
      <c r="X11" s="157">
        <f t="shared" si="8"/>
        <v>39</v>
      </c>
      <c r="Y11" s="157">
        <f t="shared" ref="Y11:Y42" si="13">SUM(X5:X11)/7</f>
        <v>13.714285714285714</v>
      </c>
      <c r="Z11" s="157">
        <f t="shared" si="9"/>
        <v>6</v>
      </c>
      <c r="AA11" s="157">
        <f t="shared" ref="AA11:AA42" si="14">SUM(Z5:Z11)/7</f>
        <v>1.5714285714285714</v>
      </c>
    </row>
    <row r="12" spans="1:28" x14ac:dyDescent="0.25">
      <c r="A12" s="157" t="s">
        <v>350</v>
      </c>
      <c r="B12" s="157">
        <v>163</v>
      </c>
      <c r="C12" s="157">
        <f t="shared" si="0"/>
        <v>-32</v>
      </c>
      <c r="D12" s="157">
        <v>121</v>
      </c>
      <c r="E12" s="157">
        <f t="shared" si="1"/>
        <v>7</v>
      </c>
      <c r="F12" s="157">
        <v>45</v>
      </c>
      <c r="G12" s="157">
        <f t="shared" si="2"/>
        <v>-19</v>
      </c>
      <c r="H12" s="157">
        <v>123</v>
      </c>
      <c r="I12" s="157">
        <f t="shared" si="3"/>
        <v>1</v>
      </c>
      <c r="J12" s="157">
        <v>9</v>
      </c>
      <c r="K12" s="157">
        <f t="shared" si="4"/>
        <v>-3</v>
      </c>
      <c r="O12" s="1">
        <v>43911</v>
      </c>
      <c r="P12" s="157">
        <f t="shared" si="5"/>
        <v>7</v>
      </c>
      <c r="Q12" s="157">
        <f t="shared" si="10"/>
        <v>13.857142857142858</v>
      </c>
      <c r="S12" s="157">
        <f t="shared" si="6"/>
        <v>-32</v>
      </c>
      <c r="T12" s="157">
        <f t="shared" si="11"/>
        <v>18.857142857142858</v>
      </c>
      <c r="V12" s="157">
        <f t="shared" si="7"/>
        <v>-19</v>
      </c>
      <c r="W12" s="157">
        <f t="shared" si="12"/>
        <v>5.1428571428571432</v>
      </c>
      <c r="X12" s="157">
        <f t="shared" si="8"/>
        <v>1</v>
      </c>
      <c r="Y12" s="157">
        <f t="shared" si="13"/>
        <v>13.285714285714286</v>
      </c>
      <c r="Z12" s="157">
        <f t="shared" si="9"/>
        <v>-3</v>
      </c>
      <c r="AA12" s="157">
        <f t="shared" si="14"/>
        <v>1.1428571428571428</v>
      </c>
    </row>
    <row r="13" spans="1:28" x14ac:dyDescent="0.25">
      <c r="A13" s="157" t="s">
        <v>349</v>
      </c>
      <c r="B13" s="157">
        <v>190</v>
      </c>
      <c r="C13" s="157">
        <f t="shared" si="0"/>
        <v>27</v>
      </c>
      <c r="D13" s="157">
        <v>140</v>
      </c>
      <c r="E13" s="157">
        <f t="shared" si="1"/>
        <v>19</v>
      </c>
      <c r="F13" s="157">
        <v>48</v>
      </c>
      <c r="G13" s="157">
        <f t="shared" si="2"/>
        <v>3</v>
      </c>
      <c r="H13" s="157">
        <v>133</v>
      </c>
      <c r="I13" s="157">
        <f t="shared" si="3"/>
        <v>10</v>
      </c>
      <c r="J13" s="157">
        <v>10</v>
      </c>
      <c r="K13" s="157">
        <f t="shared" si="4"/>
        <v>1</v>
      </c>
      <c r="O13" s="1">
        <v>43912</v>
      </c>
      <c r="P13" s="157">
        <f t="shared" si="5"/>
        <v>19</v>
      </c>
      <c r="Q13" s="157">
        <f t="shared" si="10"/>
        <v>16.428571428571427</v>
      </c>
      <c r="S13" s="157">
        <f t="shared" si="6"/>
        <v>27</v>
      </c>
      <c r="T13" s="157">
        <f t="shared" si="11"/>
        <v>22.714285714285715</v>
      </c>
      <c r="V13" s="157">
        <f t="shared" si="7"/>
        <v>3</v>
      </c>
      <c r="W13" s="157">
        <f t="shared" si="12"/>
        <v>5.4285714285714288</v>
      </c>
      <c r="X13" s="157">
        <f t="shared" si="8"/>
        <v>10</v>
      </c>
      <c r="Y13" s="157">
        <f t="shared" si="13"/>
        <v>13.571428571428571</v>
      </c>
      <c r="Z13" s="157">
        <f t="shared" si="9"/>
        <v>1</v>
      </c>
      <c r="AA13" s="157">
        <f t="shared" si="14"/>
        <v>0.8571428571428571</v>
      </c>
    </row>
    <row r="14" spans="1:28" x14ac:dyDescent="0.25">
      <c r="A14" s="157" t="s">
        <v>348</v>
      </c>
      <c r="B14" s="157">
        <v>205</v>
      </c>
      <c r="C14" s="157">
        <f t="shared" si="0"/>
        <v>15</v>
      </c>
      <c r="D14" s="157">
        <v>150</v>
      </c>
      <c r="E14" s="157">
        <f t="shared" si="1"/>
        <v>10</v>
      </c>
      <c r="F14" s="157">
        <v>54</v>
      </c>
      <c r="G14" s="157">
        <f t="shared" si="2"/>
        <v>6</v>
      </c>
      <c r="H14" s="157">
        <v>147</v>
      </c>
      <c r="I14" s="157">
        <f t="shared" si="3"/>
        <v>14</v>
      </c>
      <c r="J14" s="157">
        <v>12</v>
      </c>
      <c r="K14" s="157">
        <f t="shared" si="4"/>
        <v>2</v>
      </c>
      <c r="O14" s="1">
        <v>43913</v>
      </c>
      <c r="P14" s="157">
        <f t="shared" si="5"/>
        <v>10</v>
      </c>
      <c r="Q14" s="157">
        <f t="shared" si="10"/>
        <v>17.142857142857142</v>
      </c>
      <c r="S14" s="157">
        <f t="shared" si="6"/>
        <v>15</v>
      </c>
      <c r="T14" s="157">
        <f t="shared" si="11"/>
        <v>23.714285714285715</v>
      </c>
      <c r="V14" s="157">
        <f t="shared" si="7"/>
        <v>6</v>
      </c>
      <c r="W14" s="157">
        <f t="shared" si="12"/>
        <v>5.7142857142857144</v>
      </c>
      <c r="X14" s="157">
        <f t="shared" si="8"/>
        <v>14</v>
      </c>
      <c r="Y14" s="157">
        <f t="shared" si="13"/>
        <v>14.142857142857142</v>
      </c>
      <c r="Z14" s="157">
        <f t="shared" si="9"/>
        <v>2</v>
      </c>
      <c r="AA14" s="157">
        <f t="shared" si="14"/>
        <v>1.1428571428571428</v>
      </c>
    </row>
    <row r="15" spans="1:28" x14ac:dyDescent="0.25">
      <c r="A15" s="157" t="s">
        <v>347</v>
      </c>
      <c r="B15" s="157">
        <v>252</v>
      </c>
      <c r="C15" s="157">
        <f t="shared" si="0"/>
        <v>47</v>
      </c>
      <c r="D15" s="157">
        <v>165</v>
      </c>
      <c r="E15" s="157">
        <f t="shared" si="1"/>
        <v>15</v>
      </c>
      <c r="F15" s="157">
        <v>64</v>
      </c>
      <c r="G15" s="157">
        <f t="shared" si="2"/>
        <v>10</v>
      </c>
      <c r="H15" s="157">
        <v>162</v>
      </c>
      <c r="I15" s="157">
        <f t="shared" si="3"/>
        <v>15</v>
      </c>
      <c r="J15" s="157">
        <v>12</v>
      </c>
      <c r="K15" s="157">
        <f t="shared" si="4"/>
        <v>0</v>
      </c>
      <c r="O15" s="1">
        <v>43914</v>
      </c>
      <c r="P15" s="157">
        <f t="shared" si="5"/>
        <v>15</v>
      </c>
      <c r="Q15" s="157">
        <f t="shared" si="10"/>
        <v>17.714285714285715</v>
      </c>
      <c r="S15" s="157">
        <f t="shared" si="6"/>
        <v>47</v>
      </c>
      <c r="T15" s="157">
        <f t="shared" si="11"/>
        <v>28</v>
      </c>
      <c r="V15" s="157">
        <f t="shared" si="7"/>
        <v>10</v>
      </c>
      <c r="W15" s="157">
        <f t="shared" si="12"/>
        <v>6.7142857142857144</v>
      </c>
      <c r="X15" s="157">
        <f t="shared" si="8"/>
        <v>15</v>
      </c>
      <c r="Y15" s="157">
        <f t="shared" si="13"/>
        <v>14.571428571428571</v>
      </c>
      <c r="Z15" s="157">
        <f t="shared" si="9"/>
        <v>0</v>
      </c>
      <c r="AA15" s="157">
        <f t="shared" si="14"/>
        <v>1</v>
      </c>
    </row>
    <row r="16" spans="1:28" x14ac:dyDescent="0.25">
      <c r="A16" s="157" t="s">
        <v>346</v>
      </c>
      <c r="B16" s="157">
        <v>299</v>
      </c>
      <c r="C16" s="157">
        <f t="shared" si="0"/>
        <v>47</v>
      </c>
      <c r="D16" s="157">
        <v>188</v>
      </c>
      <c r="E16" s="157">
        <f t="shared" si="1"/>
        <v>23</v>
      </c>
      <c r="F16" s="157">
        <v>83</v>
      </c>
      <c r="G16" s="157">
        <f t="shared" si="2"/>
        <v>19</v>
      </c>
      <c r="H16" s="157">
        <v>193</v>
      </c>
      <c r="I16" s="157">
        <f t="shared" si="3"/>
        <v>31</v>
      </c>
      <c r="J16" s="157">
        <v>12</v>
      </c>
      <c r="K16" s="157">
        <f t="shared" si="4"/>
        <v>0</v>
      </c>
      <c r="O16" s="1">
        <v>43915</v>
      </c>
      <c r="P16" s="157">
        <f t="shared" si="5"/>
        <v>23</v>
      </c>
      <c r="Q16" s="157">
        <f t="shared" si="10"/>
        <v>18.571428571428573</v>
      </c>
      <c r="S16" s="157">
        <f t="shared" si="6"/>
        <v>47</v>
      </c>
      <c r="T16" s="157">
        <f t="shared" si="11"/>
        <v>34</v>
      </c>
      <c r="V16" s="157">
        <f t="shared" si="7"/>
        <v>19</v>
      </c>
      <c r="W16" s="157">
        <f t="shared" si="12"/>
        <v>8.8571428571428577</v>
      </c>
      <c r="X16" s="157">
        <f t="shared" si="8"/>
        <v>31</v>
      </c>
      <c r="Y16" s="157">
        <f t="shared" si="13"/>
        <v>17.714285714285715</v>
      </c>
      <c r="Z16" s="157">
        <f t="shared" si="9"/>
        <v>0</v>
      </c>
      <c r="AA16" s="157">
        <f t="shared" si="14"/>
        <v>1</v>
      </c>
    </row>
    <row r="17" spans="1:27" x14ac:dyDescent="0.25">
      <c r="A17" s="157" t="s">
        <v>345</v>
      </c>
      <c r="B17" s="157">
        <v>353</v>
      </c>
      <c r="C17" s="157">
        <f t="shared" si="0"/>
        <v>54</v>
      </c>
      <c r="D17" s="157">
        <v>206</v>
      </c>
      <c r="E17" s="157">
        <f t="shared" si="1"/>
        <v>18</v>
      </c>
      <c r="F17" s="157">
        <v>104</v>
      </c>
      <c r="G17" s="157">
        <f t="shared" si="2"/>
        <v>21</v>
      </c>
      <c r="H17" s="157">
        <v>217</v>
      </c>
      <c r="I17" s="157">
        <f t="shared" si="3"/>
        <v>24</v>
      </c>
      <c r="J17" s="157">
        <v>13</v>
      </c>
      <c r="K17" s="157">
        <f t="shared" si="4"/>
        <v>1</v>
      </c>
      <c r="O17" s="1">
        <v>43916</v>
      </c>
      <c r="P17" s="157">
        <f t="shared" si="5"/>
        <v>18</v>
      </c>
      <c r="Q17" s="157">
        <f t="shared" si="10"/>
        <v>17.857142857142858</v>
      </c>
      <c r="S17" s="157">
        <f t="shared" si="6"/>
        <v>54</v>
      </c>
      <c r="T17" s="157">
        <f t="shared" si="11"/>
        <v>38.285714285714285</v>
      </c>
      <c r="V17" s="157">
        <f t="shared" si="7"/>
        <v>21</v>
      </c>
      <c r="W17" s="157">
        <f t="shared" si="12"/>
        <v>11</v>
      </c>
      <c r="X17" s="157">
        <f t="shared" si="8"/>
        <v>24</v>
      </c>
      <c r="Y17" s="157">
        <f t="shared" si="13"/>
        <v>19.142857142857142</v>
      </c>
      <c r="Z17" s="157">
        <f t="shared" si="9"/>
        <v>1</v>
      </c>
      <c r="AA17" s="157">
        <f t="shared" si="14"/>
        <v>1</v>
      </c>
    </row>
    <row r="18" spans="1:27" x14ac:dyDescent="0.25">
      <c r="A18" s="157" t="s">
        <v>344</v>
      </c>
      <c r="B18" s="157">
        <v>415</v>
      </c>
      <c r="C18" s="157">
        <f t="shared" si="0"/>
        <v>62</v>
      </c>
      <c r="D18" s="157">
        <v>251</v>
      </c>
      <c r="E18" s="157">
        <f t="shared" si="1"/>
        <v>45</v>
      </c>
      <c r="F18" s="157">
        <v>126</v>
      </c>
      <c r="G18" s="157">
        <f t="shared" si="2"/>
        <v>22</v>
      </c>
      <c r="H18" s="157">
        <v>245</v>
      </c>
      <c r="I18" s="157">
        <f t="shared" si="3"/>
        <v>28</v>
      </c>
      <c r="J18" s="157">
        <v>15</v>
      </c>
      <c r="K18" s="157">
        <f t="shared" si="4"/>
        <v>2</v>
      </c>
      <c r="O18" s="1">
        <v>43917</v>
      </c>
      <c r="P18" s="157">
        <f t="shared" si="5"/>
        <v>45</v>
      </c>
      <c r="Q18" s="157">
        <f t="shared" si="10"/>
        <v>19.571428571428573</v>
      </c>
      <c r="S18" s="157">
        <f t="shared" si="6"/>
        <v>62</v>
      </c>
      <c r="T18" s="157">
        <f t="shared" si="11"/>
        <v>31.428571428571427</v>
      </c>
      <c r="V18" s="157">
        <f t="shared" si="7"/>
        <v>22</v>
      </c>
      <c r="W18" s="157">
        <f t="shared" si="12"/>
        <v>8.8571428571428577</v>
      </c>
      <c r="X18" s="157">
        <f t="shared" si="8"/>
        <v>28</v>
      </c>
      <c r="Y18" s="157">
        <f t="shared" si="13"/>
        <v>17.571428571428573</v>
      </c>
      <c r="Z18" s="157">
        <f t="shared" si="9"/>
        <v>2</v>
      </c>
      <c r="AA18" s="157">
        <f t="shared" si="14"/>
        <v>0.42857142857142855</v>
      </c>
    </row>
    <row r="19" spans="1:27" x14ac:dyDescent="0.25">
      <c r="A19" s="157" t="s">
        <v>343</v>
      </c>
      <c r="B19" s="157">
        <v>483</v>
      </c>
      <c r="C19" s="157">
        <f t="shared" si="0"/>
        <v>68</v>
      </c>
      <c r="D19" s="157">
        <v>310</v>
      </c>
      <c r="E19" s="157">
        <f t="shared" si="1"/>
        <v>59</v>
      </c>
      <c r="F19" s="157">
        <v>163</v>
      </c>
      <c r="G19" s="157">
        <f t="shared" si="2"/>
        <v>37</v>
      </c>
      <c r="H19" s="157">
        <v>268</v>
      </c>
      <c r="I19" s="157">
        <f t="shared" si="3"/>
        <v>23</v>
      </c>
      <c r="J19" s="157">
        <v>17</v>
      </c>
      <c r="K19" s="157">
        <f t="shared" si="4"/>
        <v>2</v>
      </c>
      <c r="O19" s="1">
        <v>43918</v>
      </c>
      <c r="P19" s="157">
        <f t="shared" si="5"/>
        <v>59</v>
      </c>
      <c r="Q19" s="157">
        <f t="shared" si="10"/>
        <v>27</v>
      </c>
      <c r="S19" s="157">
        <f t="shared" si="6"/>
        <v>68</v>
      </c>
      <c r="T19" s="157">
        <f t="shared" si="11"/>
        <v>45.714285714285715</v>
      </c>
      <c r="V19" s="157">
        <f t="shared" si="7"/>
        <v>37</v>
      </c>
      <c r="W19" s="157">
        <f t="shared" si="12"/>
        <v>16.857142857142858</v>
      </c>
      <c r="X19" s="157">
        <f t="shared" si="8"/>
        <v>23</v>
      </c>
      <c r="Y19" s="157">
        <f t="shared" si="13"/>
        <v>20.714285714285715</v>
      </c>
      <c r="Z19" s="157">
        <f t="shared" si="9"/>
        <v>2</v>
      </c>
      <c r="AA19" s="157">
        <f t="shared" si="14"/>
        <v>1.1428571428571428</v>
      </c>
    </row>
    <row r="20" spans="1:27" x14ac:dyDescent="0.25">
      <c r="A20" s="157" t="s">
        <v>342</v>
      </c>
      <c r="B20" s="157">
        <v>538</v>
      </c>
      <c r="C20" s="157">
        <f t="shared" si="0"/>
        <v>55</v>
      </c>
      <c r="D20" s="157">
        <v>344</v>
      </c>
      <c r="E20" s="157">
        <f t="shared" si="1"/>
        <v>34</v>
      </c>
      <c r="F20" s="157">
        <v>177</v>
      </c>
      <c r="G20" s="157">
        <f t="shared" si="2"/>
        <v>14</v>
      </c>
      <c r="H20" s="157">
        <v>293</v>
      </c>
      <c r="I20" s="157">
        <f t="shared" si="3"/>
        <v>25</v>
      </c>
      <c r="J20" s="157">
        <v>17</v>
      </c>
      <c r="K20" s="157">
        <f t="shared" si="4"/>
        <v>0</v>
      </c>
      <c r="O20" s="1">
        <v>43919</v>
      </c>
      <c r="P20" s="157">
        <f t="shared" si="5"/>
        <v>34</v>
      </c>
      <c r="Q20" s="157">
        <f t="shared" si="10"/>
        <v>29.142857142857142</v>
      </c>
      <c r="S20" s="157">
        <f t="shared" si="6"/>
        <v>55</v>
      </c>
      <c r="T20" s="157">
        <f t="shared" si="11"/>
        <v>49.714285714285715</v>
      </c>
      <c r="V20" s="157">
        <f t="shared" si="7"/>
        <v>14</v>
      </c>
      <c r="W20" s="157">
        <f t="shared" si="12"/>
        <v>18.428571428571427</v>
      </c>
      <c r="X20" s="157">
        <f t="shared" si="8"/>
        <v>25</v>
      </c>
      <c r="Y20" s="157">
        <f t="shared" si="13"/>
        <v>22.857142857142858</v>
      </c>
      <c r="Z20" s="157">
        <f t="shared" si="9"/>
        <v>0</v>
      </c>
      <c r="AA20" s="157">
        <f t="shared" si="14"/>
        <v>1</v>
      </c>
    </row>
    <row r="21" spans="1:27" x14ac:dyDescent="0.25">
      <c r="A21" s="157" t="s">
        <v>341</v>
      </c>
      <c r="B21" s="157">
        <v>578</v>
      </c>
      <c r="C21" s="157">
        <f t="shared" si="0"/>
        <v>40</v>
      </c>
      <c r="D21" s="157">
        <v>378</v>
      </c>
      <c r="E21" s="157">
        <f t="shared" si="1"/>
        <v>34</v>
      </c>
      <c r="F21" s="157">
        <v>183</v>
      </c>
      <c r="G21" s="157">
        <f t="shared" si="2"/>
        <v>6</v>
      </c>
      <c r="H21" s="157">
        <v>310</v>
      </c>
      <c r="I21" s="157">
        <f t="shared" si="3"/>
        <v>17</v>
      </c>
      <c r="J21" s="157">
        <v>17</v>
      </c>
      <c r="K21" s="157">
        <f t="shared" si="4"/>
        <v>0</v>
      </c>
      <c r="O21" s="1">
        <v>43920</v>
      </c>
      <c r="P21" s="157">
        <f t="shared" si="5"/>
        <v>34</v>
      </c>
      <c r="Q21" s="157">
        <f t="shared" si="10"/>
        <v>32.571428571428569</v>
      </c>
      <c r="S21" s="157">
        <f t="shared" si="6"/>
        <v>40</v>
      </c>
      <c r="T21" s="157">
        <f t="shared" si="11"/>
        <v>53.285714285714285</v>
      </c>
      <c r="V21" s="157">
        <f t="shared" si="7"/>
        <v>6</v>
      </c>
      <c r="W21" s="157">
        <f t="shared" si="12"/>
        <v>18.428571428571427</v>
      </c>
      <c r="X21" s="157">
        <f t="shared" si="8"/>
        <v>17</v>
      </c>
      <c r="Y21" s="157">
        <f t="shared" si="13"/>
        <v>23.285714285714285</v>
      </c>
      <c r="Z21" s="157">
        <f t="shared" si="9"/>
        <v>0</v>
      </c>
      <c r="AA21" s="157">
        <f t="shared" si="14"/>
        <v>0.7142857142857143</v>
      </c>
    </row>
    <row r="22" spans="1:27" x14ac:dyDescent="0.25">
      <c r="A22" s="157" t="s">
        <v>340</v>
      </c>
      <c r="B22" s="157">
        <v>626</v>
      </c>
      <c r="C22" s="157">
        <f t="shared" si="0"/>
        <v>48</v>
      </c>
      <c r="D22" s="157">
        <v>405</v>
      </c>
      <c r="E22" s="157">
        <f t="shared" si="1"/>
        <v>27</v>
      </c>
      <c r="F22" s="157">
        <v>205</v>
      </c>
      <c r="G22" s="157">
        <f t="shared" si="2"/>
        <v>22</v>
      </c>
      <c r="H22" s="157">
        <v>333</v>
      </c>
      <c r="I22" s="157">
        <f t="shared" si="3"/>
        <v>23</v>
      </c>
      <c r="J22" s="157">
        <v>21</v>
      </c>
      <c r="K22" s="157">
        <f t="shared" si="4"/>
        <v>4</v>
      </c>
      <c r="O22" s="1">
        <v>43921</v>
      </c>
      <c r="P22" s="157">
        <f t="shared" si="5"/>
        <v>27</v>
      </c>
      <c r="Q22" s="157">
        <f t="shared" si="10"/>
        <v>34.285714285714285</v>
      </c>
      <c r="S22" s="157">
        <f t="shared" si="6"/>
        <v>48</v>
      </c>
      <c r="T22" s="157">
        <f t="shared" si="11"/>
        <v>53.428571428571431</v>
      </c>
      <c r="V22" s="157">
        <f t="shared" si="7"/>
        <v>22</v>
      </c>
      <c r="W22" s="157">
        <f t="shared" si="12"/>
        <v>20.142857142857142</v>
      </c>
      <c r="X22" s="157">
        <f t="shared" si="8"/>
        <v>23</v>
      </c>
      <c r="Y22" s="157">
        <f t="shared" si="13"/>
        <v>24.428571428571427</v>
      </c>
      <c r="Z22" s="157">
        <f t="shared" si="9"/>
        <v>4</v>
      </c>
      <c r="AA22" s="157">
        <f t="shared" si="14"/>
        <v>1.2857142857142858</v>
      </c>
    </row>
    <row r="23" spans="1:27" x14ac:dyDescent="0.25">
      <c r="A23" s="157" t="s">
        <v>339</v>
      </c>
      <c r="B23" s="157">
        <v>674</v>
      </c>
      <c r="C23" s="157">
        <f t="shared" si="0"/>
        <v>48</v>
      </c>
      <c r="D23" s="157">
        <v>458</v>
      </c>
      <c r="E23" s="157">
        <f t="shared" si="1"/>
        <v>53</v>
      </c>
      <c r="F23" s="157">
        <v>229</v>
      </c>
      <c r="G23" s="157">
        <f t="shared" si="2"/>
        <v>24</v>
      </c>
      <c r="H23" s="157">
        <v>349</v>
      </c>
      <c r="I23" s="157">
        <f t="shared" si="3"/>
        <v>16</v>
      </c>
      <c r="J23" s="157">
        <v>24</v>
      </c>
      <c r="K23" s="157">
        <f t="shared" si="4"/>
        <v>3</v>
      </c>
      <c r="O23" s="1">
        <v>43922</v>
      </c>
      <c r="P23" s="157">
        <f t="shared" si="5"/>
        <v>53</v>
      </c>
      <c r="Q23" s="157">
        <f t="shared" si="10"/>
        <v>38.571428571428569</v>
      </c>
      <c r="S23" s="157">
        <f t="shared" si="6"/>
        <v>48</v>
      </c>
      <c r="T23" s="157">
        <f t="shared" si="11"/>
        <v>53.571428571428569</v>
      </c>
      <c r="V23" s="157">
        <f t="shared" si="7"/>
        <v>24</v>
      </c>
      <c r="W23" s="157">
        <f t="shared" si="12"/>
        <v>20.857142857142858</v>
      </c>
      <c r="X23" s="157">
        <f t="shared" si="8"/>
        <v>16</v>
      </c>
      <c r="Y23" s="157">
        <f t="shared" si="13"/>
        <v>22.285714285714285</v>
      </c>
      <c r="Z23" s="157">
        <f t="shared" si="9"/>
        <v>3</v>
      </c>
      <c r="AA23" s="157">
        <f t="shared" si="14"/>
        <v>1.7142857142857142</v>
      </c>
    </row>
    <row r="24" spans="1:27" x14ac:dyDescent="0.25">
      <c r="A24" s="157" t="s">
        <v>338</v>
      </c>
      <c r="B24" s="157">
        <v>730</v>
      </c>
      <c r="C24" s="157">
        <f t="shared" si="0"/>
        <v>56</v>
      </c>
      <c r="D24" s="157">
        <v>506</v>
      </c>
      <c r="E24" s="157">
        <f t="shared" si="1"/>
        <v>48</v>
      </c>
      <c r="F24" s="157">
        <v>268</v>
      </c>
      <c r="G24" s="157">
        <f t="shared" si="2"/>
        <v>39</v>
      </c>
      <c r="H24" s="157">
        <v>378</v>
      </c>
      <c r="I24" s="157">
        <f t="shared" si="3"/>
        <v>29</v>
      </c>
      <c r="J24" s="157">
        <v>29</v>
      </c>
      <c r="K24" s="157">
        <f t="shared" si="4"/>
        <v>5</v>
      </c>
      <c r="O24" s="1">
        <v>43923</v>
      </c>
      <c r="P24" s="157">
        <f t="shared" si="5"/>
        <v>48</v>
      </c>
      <c r="Q24" s="157">
        <f t="shared" si="10"/>
        <v>42.857142857142854</v>
      </c>
      <c r="S24" s="157">
        <f t="shared" si="6"/>
        <v>56</v>
      </c>
      <c r="T24" s="157">
        <f t="shared" si="11"/>
        <v>53.857142857142854</v>
      </c>
      <c r="V24" s="157">
        <f t="shared" si="7"/>
        <v>39</v>
      </c>
      <c r="W24" s="157">
        <f t="shared" si="12"/>
        <v>23.428571428571427</v>
      </c>
      <c r="X24" s="157">
        <f t="shared" si="8"/>
        <v>29</v>
      </c>
      <c r="Y24" s="157">
        <f t="shared" si="13"/>
        <v>23</v>
      </c>
      <c r="Z24" s="157">
        <f t="shared" si="9"/>
        <v>5</v>
      </c>
      <c r="AA24" s="157">
        <f t="shared" si="14"/>
        <v>2.2857142857142856</v>
      </c>
    </row>
    <row r="25" spans="1:27" x14ac:dyDescent="0.25">
      <c r="A25" s="157" t="s">
        <v>337</v>
      </c>
      <c r="B25" s="157">
        <v>771</v>
      </c>
      <c r="C25" s="157">
        <f t="shared" si="0"/>
        <v>41</v>
      </c>
      <c r="D25" s="157">
        <v>554</v>
      </c>
      <c r="E25" s="157">
        <f t="shared" si="1"/>
        <v>48</v>
      </c>
      <c r="F25" s="157">
        <v>296</v>
      </c>
      <c r="G25" s="157">
        <f t="shared" si="2"/>
        <v>28</v>
      </c>
      <c r="H25" s="157">
        <v>396</v>
      </c>
      <c r="I25" s="157">
        <f t="shared" si="3"/>
        <v>18</v>
      </c>
      <c r="J25" s="157">
        <v>31</v>
      </c>
      <c r="K25" s="157">
        <f t="shared" si="4"/>
        <v>2</v>
      </c>
      <c r="O25" s="1">
        <v>43924</v>
      </c>
      <c r="P25" s="157">
        <f t="shared" si="5"/>
        <v>48</v>
      </c>
      <c r="Q25" s="157">
        <f t="shared" si="10"/>
        <v>43.285714285714285</v>
      </c>
      <c r="S25" s="157">
        <f t="shared" si="6"/>
        <v>41</v>
      </c>
      <c r="T25" s="157">
        <f t="shared" si="11"/>
        <v>50.857142857142854</v>
      </c>
      <c r="V25" s="157">
        <f t="shared" si="7"/>
        <v>28</v>
      </c>
      <c r="W25" s="157">
        <f t="shared" si="12"/>
        <v>24.285714285714285</v>
      </c>
      <c r="X25" s="157">
        <f t="shared" si="8"/>
        <v>18</v>
      </c>
      <c r="Y25" s="157">
        <f t="shared" si="13"/>
        <v>21.571428571428573</v>
      </c>
      <c r="Z25" s="157">
        <f t="shared" si="9"/>
        <v>2</v>
      </c>
      <c r="AA25" s="157">
        <f t="shared" si="14"/>
        <v>2.2857142857142856</v>
      </c>
    </row>
    <row r="26" spans="1:27" x14ac:dyDescent="0.25">
      <c r="A26" s="157" t="s">
        <v>336</v>
      </c>
      <c r="B26" s="157">
        <v>818</v>
      </c>
      <c r="C26" s="157">
        <f t="shared" si="0"/>
        <v>47</v>
      </c>
      <c r="D26" s="157">
        <v>584</v>
      </c>
      <c r="E26" s="157">
        <f t="shared" si="1"/>
        <v>30</v>
      </c>
      <c r="F26" s="157">
        <v>337</v>
      </c>
      <c r="G26" s="157">
        <f t="shared" si="2"/>
        <v>41</v>
      </c>
      <c r="H26" s="157">
        <v>409</v>
      </c>
      <c r="I26" s="157">
        <f t="shared" si="3"/>
        <v>13</v>
      </c>
      <c r="J26" s="157">
        <v>31</v>
      </c>
      <c r="K26" s="157">
        <f t="shared" si="4"/>
        <v>0</v>
      </c>
      <c r="O26" s="1">
        <v>43925</v>
      </c>
      <c r="P26" s="157">
        <f t="shared" si="5"/>
        <v>30</v>
      </c>
      <c r="Q26" s="157">
        <f t="shared" si="10"/>
        <v>39.142857142857146</v>
      </c>
      <c r="S26" s="157">
        <f t="shared" si="6"/>
        <v>47</v>
      </c>
      <c r="T26" s="157">
        <f t="shared" si="11"/>
        <v>47.857142857142854</v>
      </c>
      <c r="V26" s="157">
        <f t="shared" si="7"/>
        <v>41</v>
      </c>
      <c r="W26" s="157">
        <f t="shared" si="12"/>
        <v>24.857142857142858</v>
      </c>
      <c r="X26" s="157">
        <f t="shared" si="8"/>
        <v>13</v>
      </c>
      <c r="Y26" s="157">
        <f t="shared" si="13"/>
        <v>20.142857142857142</v>
      </c>
      <c r="Z26" s="157">
        <f t="shared" si="9"/>
        <v>0</v>
      </c>
      <c r="AA26" s="157">
        <f t="shared" si="14"/>
        <v>2</v>
      </c>
    </row>
    <row r="27" spans="1:27" x14ac:dyDescent="0.25">
      <c r="A27" s="157" t="s">
        <v>335</v>
      </c>
      <c r="B27" s="157">
        <v>887</v>
      </c>
      <c r="C27" s="157">
        <f t="shared" si="0"/>
        <v>69</v>
      </c>
      <c r="D27" s="157">
        <v>674</v>
      </c>
      <c r="E27" s="157">
        <f t="shared" si="1"/>
        <v>90</v>
      </c>
      <c r="F27" s="157">
        <v>374</v>
      </c>
      <c r="G27" s="157">
        <f t="shared" si="2"/>
        <v>37</v>
      </c>
      <c r="H27" s="157">
        <v>424</v>
      </c>
      <c r="I27" s="157">
        <f t="shared" si="3"/>
        <v>15</v>
      </c>
      <c r="J27" s="157">
        <v>34</v>
      </c>
      <c r="K27" s="157">
        <f t="shared" si="4"/>
        <v>3</v>
      </c>
      <c r="O27" s="1">
        <v>43926</v>
      </c>
      <c r="P27" s="157">
        <f t="shared" si="5"/>
        <v>90</v>
      </c>
      <c r="Q27" s="157">
        <f t="shared" si="10"/>
        <v>47.142857142857146</v>
      </c>
      <c r="S27" s="157">
        <f t="shared" si="6"/>
        <v>69</v>
      </c>
      <c r="T27" s="157">
        <f t="shared" si="11"/>
        <v>49.857142857142854</v>
      </c>
      <c r="V27" s="157">
        <f t="shared" si="7"/>
        <v>37</v>
      </c>
      <c r="W27" s="157">
        <f t="shared" si="12"/>
        <v>28.142857142857142</v>
      </c>
      <c r="X27" s="157">
        <f t="shared" si="8"/>
        <v>15</v>
      </c>
      <c r="Y27" s="157">
        <f t="shared" si="13"/>
        <v>18.714285714285715</v>
      </c>
      <c r="Z27" s="157">
        <f t="shared" si="9"/>
        <v>3</v>
      </c>
      <c r="AA27" s="157">
        <f t="shared" si="14"/>
        <v>2.4285714285714284</v>
      </c>
    </row>
    <row r="28" spans="1:27" x14ac:dyDescent="0.25">
      <c r="A28" s="157" t="s">
        <v>334</v>
      </c>
      <c r="B28" s="157">
        <v>916</v>
      </c>
      <c r="C28" s="157">
        <f t="shared" si="0"/>
        <v>29</v>
      </c>
      <c r="D28" s="157">
        <v>757</v>
      </c>
      <c r="E28" s="157">
        <f t="shared" si="1"/>
        <v>83</v>
      </c>
      <c r="F28" s="157">
        <v>391</v>
      </c>
      <c r="G28" s="157">
        <f t="shared" si="2"/>
        <v>17</v>
      </c>
      <c r="H28" s="157">
        <v>438</v>
      </c>
      <c r="I28" s="157">
        <f t="shared" si="3"/>
        <v>14</v>
      </c>
      <c r="J28" s="157">
        <v>37</v>
      </c>
      <c r="K28" s="157">
        <f t="shared" si="4"/>
        <v>3</v>
      </c>
      <c r="O28" s="1">
        <v>43927</v>
      </c>
      <c r="P28" s="157">
        <f t="shared" si="5"/>
        <v>83</v>
      </c>
      <c r="Q28" s="157">
        <f t="shared" si="10"/>
        <v>54.142857142857146</v>
      </c>
      <c r="S28" s="157">
        <f t="shared" si="6"/>
        <v>29</v>
      </c>
      <c r="T28" s="157">
        <f t="shared" si="11"/>
        <v>48.285714285714285</v>
      </c>
      <c r="V28" s="157">
        <f t="shared" si="7"/>
        <v>17</v>
      </c>
      <c r="W28" s="157">
        <f t="shared" si="12"/>
        <v>29.714285714285715</v>
      </c>
      <c r="X28" s="157">
        <f t="shared" si="8"/>
        <v>14</v>
      </c>
      <c r="Y28" s="157">
        <f t="shared" si="13"/>
        <v>18.285714285714285</v>
      </c>
      <c r="Z28" s="157">
        <f t="shared" si="9"/>
        <v>3</v>
      </c>
      <c r="AA28" s="157">
        <f t="shared" si="14"/>
        <v>2.8571428571428572</v>
      </c>
    </row>
    <row r="29" spans="1:27" x14ac:dyDescent="0.25">
      <c r="A29" s="157" t="s">
        <v>333</v>
      </c>
      <c r="B29" s="157">
        <v>940</v>
      </c>
      <c r="C29" s="157">
        <f t="shared" si="0"/>
        <v>24</v>
      </c>
      <c r="D29" s="157">
        <v>792</v>
      </c>
      <c r="E29" s="157">
        <f t="shared" si="1"/>
        <v>35</v>
      </c>
      <c r="F29" s="157">
        <v>412</v>
      </c>
      <c r="G29" s="157">
        <f t="shared" si="2"/>
        <v>21</v>
      </c>
      <c r="H29" s="157">
        <v>450</v>
      </c>
      <c r="I29" s="157">
        <f t="shared" si="3"/>
        <v>12</v>
      </c>
      <c r="J29" s="157">
        <v>37</v>
      </c>
      <c r="K29" s="157">
        <f t="shared" si="4"/>
        <v>0</v>
      </c>
      <c r="O29" s="1">
        <v>43928</v>
      </c>
      <c r="P29" s="157">
        <f t="shared" si="5"/>
        <v>35</v>
      </c>
      <c r="Q29" s="157">
        <f t="shared" si="10"/>
        <v>55.285714285714285</v>
      </c>
      <c r="S29" s="157">
        <f t="shared" si="6"/>
        <v>24</v>
      </c>
      <c r="T29" s="157">
        <f t="shared" si="11"/>
        <v>44.857142857142854</v>
      </c>
      <c r="V29" s="157">
        <f t="shared" si="7"/>
        <v>21</v>
      </c>
      <c r="W29" s="157">
        <f t="shared" si="12"/>
        <v>29.571428571428573</v>
      </c>
      <c r="X29" s="157">
        <f t="shared" si="8"/>
        <v>12</v>
      </c>
      <c r="Y29" s="157">
        <f t="shared" si="13"/>
        <v>16.714285714285715</v>
      </c>
      <c r="Z29" s="157">
        <f t="shared" si="9"/>
        <v>0</v>
      </c>
      <c r="AA29" s="157">
        <f t="shared" si="14"/>
        <v>2.2857142857142856</v>
      </c>
    </row>
    <row r="30" spans="1:27" x14ac:dyDescent="0.25">
      <c r="A30" s="157" t="s">
        <v>332</v>
      </c>
      <c r="B30" s="157">
        <v>951</v>
      </c>
      <c r="C30" s="157">
        <f t="shared" si="0"/>
        <v>11</v>
      </c>
      <c r="D30" s="157">
        <v>863</v>
      </c>
      <c r="E30" s="157">
        <f t="shared" si="1"/>
        <v>71</v>
      </c>
      <c r="F30" s="157">
        <v>441</v>
      </c>
      <c r="G30" s="157">
        <f t="shared" si="2"/>
        <v>29</v>
      </c>
      <c r="H30" s="157">
        <v>470</v>
      </c>
      <c r="I30" s="157">
        <f t="shared" si="3"/>
        <v>20</v>
      </c>
      <c r="J30" s="157">
        <v>38</v>
      </c>
      <c r="K30" s="157">
        <f t="shared" si="4"/>
        <v>1</v>
      </c>
      <c r="O30" s="1">
        <v>43929</v>
      </c>
      <c r="P30" s="157">
        <f t="shared" si="5"/>
        <v>71</v>
      </c>
      <c r="Q30" s="157">
        <f t="shared" si="10"/>
        <v>57.857142857142854</v>
      </c>
      <c r="S30" s="157">
        <f t="shared" si="6"/>
        <v>11</v>
      </c>
      <c r="T30" s="157">
        <f t="shared" si="11"/>
        <v>39.571428571428569</v>
      </c>
      <c r="V30" s="157">
        <f t="shared" si="7"/>
        <v>29</v>
      </c>
      <c r="W30" s="157">
        <f t="shared" si="12"/>
        <v>30.285714285714285</v>
      </c>
      <c r="X30" s="157">
        <f t="shared" si="8"/>
        <v>20</v>
      </c>
      <c r="Y30" s="157">
        <f t="shared" si="13"/>
        <v>17.285714285714285</v>
      </c>
      <c r="Z30" s="157">
        <f t="shared" si="9"/>
        <v>1</v>
      </c>
      <c r="AA30" s="157">
        <f t="shared" si="14"/>
        <v>2</v>
      </c>
    </row>
    <row r="31" spans="1:27" x14ac:dyDescent="0.25">
      <c r="A31" s="157" t="s">
        <v>331</v>
      </c>
      <c r="B31" s="157">
        <v>1004</v>
      </c>
      <c r="C31" s="157">
        <f t="shared" si="0"/>
        <v>53</v>
      </c>
      <c r="D31" s="157">
        <v>947</v>
      </c>
      <c r="E31" s="157">
        <f t="shared" si="1"/>
        <v>84</v>
      </c>
      <c r="F31" s="157">
        <v>473</v>
      </c>
      <c r="G31" s="157">
        <f t="shared" si="2"/>
        <v>32</v>
      </c>
      <c r="H31" s="157">
        <v>480</v>
      </c>
      <c r="I31" s="157">
        <f t="shared" si="3"/>
        <v>10</v>
      </c>
      <c r="J31" s="157">
        <v>42</v>
      </c>
      <c r="K31" s="157">
        <f t="shared" si="4"/>
        <v>4</v>
      </c>
      <c r="O31" s="1">
        <v>43930</v>
      </c>
      <c r="P31" s="157">
        <f t="shared" si="5"/>
        <v>84</v>
      </c>
      <c r="Q31" s="157">
        <f t="shared" si="10"/>
        <v>63</v>
      </c>
      <c r="S31" s="157">
        <f t="shared" si="6"/>
        <v>53</v>
      </c>
      <c r="T31" s="157">
        <f t="shared" si="11"/>
        <v>39.142857142857146</v>
      </c>
      <c r="V31" s="157">
        <f t="shared" si="7"/>
        <v>32</v>
      </c>
      <c r="W31" s="157">
        <f t="shared" si="12"/>
        <v>29.285714285714285</v>
      </c>
      <c r="X31" s="157">
        <f t="shared" si="8"/>
        <v>10</v>
      </c>
      <c r="Y31" s="157">
        <f t="shared" si="13"/>
        <v>14.571428571428571</v>
      </c>
      <c r="Z31" s="157">
        <f t="shared" si="9"/>
        <v>4</v>
      </c>
      <c r="AA31" s="157">
        <f t="shared" si="14"/>
        <v>1.8571428571428572</v>
      </c>
    </row>
    <row r="32" spans="1:27" x14ac:dyDescent="0.25">
      <c r="A32" s="157" t="s">
        <v>330</v>
      </c>
      <c r="B32" s="157">
        <v>1087</v>
      </c>
      <c r="C32" s="157">
        <f t="shared" si="0"/>
        <v>83</v>
      </c>
      <c r="D32" s="157">
        <v>985</v>
      </c>
      <c r="E32" s="157">
        <f t="shared" si="1"/>
        <v>38</v>
      </c>
      <c r="F32" s="157">
        <v>506</v>
      </c>
      <c r="G32" s="157">
        <f t="shared" si="2"/>
        <v>33</v>
      </c>
      <c r="H32" s="157">
        <v>496</v>
      </c>
      <c r="I32" s="157">
        <f t="shared" si="3"/>
        <v>16</v>
      </c>
      <c r="J32" s="157">
        <v>48</v>
      </c>
      <c r="K32" s="157">
        <f t="shared" si="4"/>
        <v>6</v>
      </c>
      <c r="O32" s="1">
        <v>43931</v>
      </c>
      <c r="P32" s="157">
        <f t="shared" si="5"/>
        <v>38</v>
      </c>
      <c r="Q32" s="157">
        <f t="shared" si="10"/>
        <v>61.571428571428569</v>
      </c>
      <c r="S32" s="157">
        <f t="shared" si="6"/>
        <v>83</v>
      </c>
      <c r="T32" s="157">
        <f t="shared" si="11"/>
        <v>45.142857142857146</v>
      </c>
      <c r="V32" s="157">
        <f t="shared" si="7"/>
        <v>33</v>
      </c>
      <c r="W32" s="157">
        <f t="shared" si="12"/>
        <v>30</v>
      </c>
      <c r="X32" s="157">
        <f t="shared" si="8"/>
        <v>16</v>
      </c>
      <c r="Y32" s="157">
        <f t="shared" si="13"/>
        <v>14.285714285714286</v>
      </c>
      <c r="Z32" s="157">
        <f t="shared" si="9"/>
        <v>6</v>
      </c>
      <c r="AA32" s="157">
        <f t="shared" si="14"/>
        <v>2.4285714285714284</v>
      </c>
    </row>
    <row r="33" spans="1:27" x14ac:dyDescent="0.25">
      <c r="A33" s="157" t="s">
        <v>329</v>
      </c>
      <c r="B33" s="157">
        <v>1137</v>
      </c>
      <c r="C33" s="157">
        <f t="shared" si="0"/>
        <v>50</v>
      </c>
      <c r="D33" s="157">
        <v>1120</v>
      </c>
      <c r="E33" s="157">
        <f t="shared" si="1"/>
        <v>135</v>
      </c>
      <c r="F33" s="157">
        <v>554</v>
      </c>
      <c r="G33" s="157">
        <f t="shared" si="2"/>
        <v>48</v>
      </c>
      <c r="H33" s="157">
        <v>510</v>
      </c>
      <c r="I33" s="157">
        <f t="shared" si="3"/>
        <v>14</v>
      </c>
      <c r="J33" s="157">
        <v>53</v>
      </c>
      <c r="K33" s="157">
        <f t="shared" si="4"/>
        <v>5</v>
      </c>
      <c r="O33" s="1">
        <v>43932</v>
      </c>
      <c r="P33" s="157">
        <f t="shared" si="5"/>
        <v>135</v>
      </c>
      <c r="Q33" s="157">
        <f t="shared" si="10"/>
        <v>76.571428571428569</v>
      </c>
      <c r="S33" s="157">
        <f t="shared" si="6"/>
        <v>50</v>
      </c>
      <c r="T33" s="157">
        <f t="shared" si="11"/>
        <v>45.571428571428569</v>
      </c>
      <c r="V33" s="157">
        <f t="shared" si="7"/>
        <v>48</v>
      </c>
      <c r="W33" s="157">
        <f t="shared" si="12"/>
        <v>31</v>
      </c>
      <c r="X33" s="157">
        <f t="shared" si="8"/>
        <v>14</v>
      </c>
      <c r="Y33" s="157">
        <f t="shared" si="13"/>
        <v>14.428571428571429</v>
      </c>
      <c r="Z33" s="157">
        <f t="shared" si="9"/>
        <v>5</v>
      </c>
      <c r="AA33" s="157">
        <f t="shared" si="14"/>
        <v>3.1428571428571428</v>
      </c>
    </row>
    <row r="34" spans="1:27" x14ac:dyDescent="0.25">
      <c r="A34" s="157" t="s">
        <v>328</v>
      </c>
      <c r="B34" s="157">
        <v>1182</v>
      </c>
      <c r="C34" s="157">
        <f t="shared" si="0"/>
        <v>45</v>
      </c>
      <c r="D34" s="157">
        <v>1180</v>
      </c>
      <c r="E34" s="157">
        <f t="shared" si="1"/>
        <v>60</v>
      </c>
      <c r="F34" s="157">
        <v>581</v>
      </c>
      <c r="G34" s="157">
        <f t="shared" si="2"/>
        <v>27</v>
      </c>
      <c r="H34" s="157">
        <v>533</v>
      </c>
      <c r="I34" s="157">
        <f t="shared" si="3"/>
        <v>23</v>
      </c>
      <c r="J34" s="157">
        <v>54</v>
      </c>
      <c r="K34" s="157">
        <f t="shared" si="4"/>
        <v>1</v>
      </c>
      <c r="O34" s="1">
        <v>43933</v>
      </c>
      <c r="P34" s="157">
        <f t="shared" si="5"/>
        <v>60</v>
      </c>
      <c r="Q34" s="157">
        <f t="shared" si="10"/>
        <v>72.285714285714292</v>
      </c>
      <c r="S34" s="157">
        <f t="shared" si="6"/>
        <v>45</v>
      </c>
      <c r="T34" s="157">
        <f t="shared" si="11"/>
        <v>42.142857142857146</v>
      </c>
      <c r="V34" s="157">
        <f t="shared" si="7"/>
        <v>27</v>
      </c>
      <c r="W34" s="157">
        <f t="shared" si="12"/>
        <v>29.571428571428573</v>
      </c>
      <c r="X34" s="157">
        <f t="shared" si="8"/>
        <v>23</v>
      </c>
      <c r="Y34" s="157">
        <f t="shared" si="13"/>
        <v>15.571428571428571</v>
      </c>
      <c r="Z34" s="157">
        <f t="shared" si="9"/>
        <v>1</v>
      </c>
      <c r="AA34" s="157">
        <f t="shared" si="14"/>
        <v>2.8571428571428572</v>
      </c>
    </row>
    <row r="35" spans="1:27" x14ac:dyDescent="0.25">
      <c r="A35" s="157" t="s">
        <v>327</v>
      </c>
      <c r="B35" s="157">
        <v>1212</v>
      </c>
      <c r="C35" s="157">
        <f t="shared" si="0"/>
        <v>30</v>
      </c>
      <c r="D35" s="157">
        <v>1230</v>
      </c>
      <c r="E35" s="157">
        <f t="shared" si="1"/>
        <v>50</v>
      </c>
      <c r="F35" s="157">
        <v>617</v>
      </c>
      <c r="G35" s="157">
        <f t="shared" si="2"/>
        <v>36</v>
      </c>
      <c r="H35" s="157">
        <v>558</v>
      </c>
      <c r="I35" s="157">
        <f t="shared" si="3"/>
        <v>25</v>
      </c>
      <c r="J35" s="157">
        <v>55</v>
      </c>
      <c r="K35" s="157">
        <f t="shared" si="4"/>
        <v>1</v>
      </c>
      <c r="O35" s="1">
        <v>43934</v>
      </c>
      <c r="P35" s="157">
        <f t="shared" si="5"/>
        <v>50</v>
      </c>
      <c r="Q35" s="157">
        <f t="shared" si="10"/>
        <v>67.571428571428569</v>
      </c>
      <c r="S35" s="157">
        <f t="shared" si="6"/>
        <v>30</v>
      </c>
      <c r="T35" s="157">
        <f t="shared" si="11"/>
        <v>42.285714285714285</v>
      </c>
      <c r="V35" s="157">
        <f t="shared" si="7"/>
        <v>36</v>
      </c>
      <c r="W35" s="157">
        <f t="shared" si="12"/>
        <v>32.285714285714285</v>
      </c>
      <c r="X35" s="157">
        <f t="shared" si="8"/>
        <v>25</v>
      </c>
      <c r="Y35" s="157">
        <f t="shared" si="13"/>
        <v>17.142857142857142</v>
      </c>
      <c r="Z35" s="157">
        <f t="shared" si="9"/>
        <v>1</v>
      </c>
      <c r="AA35" s="157">
        <f t="shared" si="14"/>
        <v>2.5714285714285716</v>
      </c>
    </row>
    <row r="36" spans="1:27" x14ac:dyDescent="0.25">
      <c r="A36" s="157" t="s">
        <v>326</v>
      </c>
      <c r="B36" s="157">
        <v>1258</v>
      </c>
      <c r="C36" s="157">
        <f t="shared" si="0"/>
        <v>46</v>
      </c>
      <c r="D36" s="157">
        <v>1281</v>
      </c>
      <c r="E36" s="157">
        <f t="shared" si="1"/>
        <v>51</v>
      </c>
      <c r="F36" s="157">
        <v>635</v>
      </c>
      <c r="G36" s="157">
        <f t="shared" si="2"/>
        <v>18</v>
      </c>
      <c r="H36" s="157">
        <v>577</v>
      </c>
      <c r="I36" s="157">
        <f t="shared" si="3"/>
        <v>19</v>
      </c>
      <c r="J36" s="157">
        <v>58</v>
      </c>
      <c r="K36" s="157">
        <f t="shared" si="4"/>
        <v>3</v>
      </c>
      <c r="O36" s="1">
        <v>43935</v>
      </c>
      <c r="P36" s="157">
        <f t="shared" si="5"/>
        <v>51</v>
      </c>
      <c r="Q36" s="157">
        <f t="shared" si="10"/>
        <v>69.857142857142861</v>
      </c>
      <c r="S36" s="157">
        <f t="shared" si="6"/>
        <v>46</v>
      </c>
      <c r="T36" s="157">
        <f t="shared" si="11"/>
        <v>45.428571428571431</v>
      </c>
      <c r="V36" s="157">
        <f t="shared" si="7"/>
        <v>18</v>
      </c>
      <c r="W36" s="157">
        <f t="shared" si="12"/>
        <v>31.857142857142858</v>
      </c>
      <c r="X36" s="157">
        <f t="shared" si="8"/>
        <v>19</v>
      </c>
      <c r="Y36" s="157">
        <f t="shared" si="13"/>
        <v>18.142857142857142</v>
      </c>
      <c r="Z36" s="157">
        <f t="shared" si="9"/>
        <v>3</v>
      </c>
      <c r="AA36" s="157">
        <f t="shared" si="14"/>
        <v>3</v>
      </c>
    </row>
    <row r="37" spans="1:27" x14ac:dyDescent="0.25">
      <c r="A37" s="157" t="s">
        <v>325</v>
      </c>
      <c r="B37" s="157">
        <v>1285</v>
      </c>
      <c r="C37" s="157">
        <f t="shared" ref="C37:C68" si="15">B37-B36</f>
        <v>27</v>
      </c>
      <c r="D37" s="157">
        <v>1323</v>
      </c>
      <c r="E37" s="157">
        <f t="shared" ref="E37:E68" si="16">D37-D36</f>
        <v>42</v>
      </c>
      <c r="F37" s="157">
        <v>662</v>
      </c>
      <c r="G37" s="157">
        <f t="shared" ref="G37:G68" si="17">F37-F36</f>
        <v>27</v>
      </c>
      <c r="H37" s="157">
        <v>591</v>
      </c>
      <c r="I37" s="157">
        <f t="shared" ref="I37:I68" si="18">H37-H36</f>
        <v>14</v>
      </c>
      <c r="J37" s="157">
        <v>59</v>
      </c>
      <c r="K37" s="157">
        <f t="shared" ref="K37:K68" si="19">J37-J36</f>
        <v>1</v>
      </c>
      <c r="O37" s="1">
        <v>43936</v>
      </c>
      <c r="P37" s="157">
        <f t="shared" ref="P37:P68" si="20">E37</f>
        <v>42</v>
      </c>
      <c r="Q37" s="157">
        <f t="shared" si="10"/>
        <v>65.714285714285708</v>
      </c>
      <c r="S37" s="157">
        <f t="shared" ref="S37:S68" si="21">C37</f>
        <v>27</v>
      </c>
      <c r="T37" s="157">
        <f t="shared" si="11"/>
        <v>47.714285714285715</v>
      </c>
      <c r="V37" s="157">
        <f t="shared" ref="V37:V68" si="22">G37</f>
        <v>27</v>
      </c>
      <c r="W37" s="157">
        <f t="shared" si="12"/>
        <v>31.571428571428573</v>
      </c>
      <c r="X37" s="157">
        <f t="shared" ref="X37:X68" si="23">I37</f>
        <v>14</v>
      </c>
      <c r="Y37" s="157">
        <f t="shared" si="13"/>
        <v>17.285714285714285</v>
      </c>
      <c r="Z37" s="157">
        <f t="shared" ref="Z37:Z68" si="24">K37</f>
        <v>1</v>
      </c>
      <c r="AA37" s="157">
        <f t="shared" si="14"/>
        <v>3</v>
      </c>
    </row>
    <row r="38" spans="1:27" x14ac:dyDescent="0.25">
      <c r="A38" s="157" t="s">
        <v>324</v>
      </c>
      <c r="B38" s="157">
        <v>1340</v>
      </c>
      <c r="C38" s="157">
        <f t="shared" si="15"/>
        <v>55</v>
      </c>
      <c r="D38" s="157">
        <v>1374</v>
      </c>
      <c r="E38" s="157">
        <f t="shared" si="16"/>
        <v>51</v>
      </c>
      <c r="F38" s="157">
        <v>704</v>
      </c>
      <c r="G38" s="157">
        <f t="shared" si="17"/>
        <v>42</v>
      </c>
      <c r="H38" s="157">
        <v>605</v>
      </c>
      <c r="I38" s="157">
        <f t="shared" si="18"/>
        <v>14</v>
      </c>
      <c r="J38" s="157">
        <v>60</v>
      </c>
      <c r="K38" s="157">
        <f t="shared" si="19"/>
        <v>1</v>
      </c>
      <c r="O38" s="1">
        <v>43937</v>
      </c>
      <c r="P38" s="157">
        <f t="shared" si="20"/>
        <v>51</v>
      </c>
      <c r="Q38" s="157">
        <f t="shared" si="10"/>
        <v>61</v>
      </c>
      <c r="S38" s="157">
        <f t="shared" si="21"/>
        <v>55</v>
      </c>
      <c r="T38" s="157">
        <f t="shared" si="11"/>
        <v>48</v>
      </c>
      <c r="V38" s="157">
        <f t="shared" si="22"/>
        <v>42</v>
      </c>
      <c r="W38" s="157">
        <f t="shared" si="12"/>
        <v>33</v>
      </c>
      <c r="X38" s="157">
        <f t="shared" si="23"/>
        <v>14</v>
      </c>
      <c r="Y38" s="157">
        <f t="shared" si="13"/>
        <v>17.857142857142858</v>
      </c>
      <c r="Z38" s="157">
        <f t="shared" si="24"/>
        <v>1</v>
      </c>
      <c r="AA38" s="157">
        <f t="shared" si="14"/>
        <v>2.5714285714285716</v>
      </c>
    </row>
    <row r="39" spans="1:27" x14ac:dyDescent="0.25">
      <c r="A39" s="157" t="s">
        <v>323</v>
      </c>
      <c r="B39" s="157">
        <v>1413</v>
      </c>
      <c r="C39" s="157">
        <f t="shared" si="15"/>
        <v>73</v>
      </c>
      <c r="D39" s="157">
        <v>1420</v>
      </c>
      <c r="E39" s="157">
        <f t="shared" si="16"/>
        <v>46</v>
      </c>
      <c r="F39" s="157">
        <v>737</v>
      </c>
      <c r="G39" s="157">
        <f t="shared" si="17"/>
        <v>33</v>
      </c>
      <c r="H39" s="157">
        <v>624</v>
      </c>
      <c r="I39" s="157">
        <f t="shared" si="18"/>
        <v>19</v>
      </c>
      <c r="J39" s="157">
        <v>66</v>
      </c>
      <c r="K39" s="157">
        <f t="shared" si="19"/>
        <v>6</v>
      </c>
      <c r="O39" s="1">
        <v>43938</v>
      </c>
      <c r="P39" s="157">
        <f t="shared" si="20"/>
        <v>46</v>
      </c>
      <c r="Q39" s="157">
        <f t="shared" si="10"/>
        <v>62.142857142857146</v>
      </c>
      <c r="S39" s="157">
        <f t="shared" si="21"/>
        <v>73</v>
      </c>
      <c r="T39" s="157">
        <f t="shared" si="11"/>
        <v>46.571428571428569</v>
      </c>
      <c r="V39" s="157">
        <f t="shared" si="22"/>
        <v>33</v>
      </c>
      <c r="W39" s="157">
        <f t="shared" si="12"/>
        <v>33</v>
      </c>
      <c r="X39" s="157">
        <f t="shared" si="23"/>
        <v>19</v>
      </c>
      <c r="Y39" s="157">
        <f t="shared" si="13"/>
        <v>18.285714285714285</v>
      </c>
      <c r="Z39" s="157">
        <f t="shared" si="24"/>
        <v>6</v>
      </c>
      <c r="AA39" s="157">
        <f t="shared" si="14"/>
        <v>2.5714285714285716</v>
      </c>
    </row>
    <row r="40" spans="1:27" x14ac:dyDescent="0.25">
      <c r="A40" s="157" t="s">
        <v>322</v>
      </c>
      <c r="B40" s="157">
        <v>1481</v>
      </c>
      <c r="C40" s="157">
        <f t="shared" si="15"/>
        <v>68</v>
      </c>
      <c r="D40" s="157">
        <v>1502</v>
      </c>
      <c r="E40" s="157">
        <f t="shared" si="16"/>
        <v>82</v>
      </c>
      <c r="F40" s="157">
        <v>790</v>
      </c>
      <c r="G40" s="157">
        <f t="shared" si="17"/>
        <v>53</v>
      </c>
      <c r="H40" s="157">
        <v>639</v>
      </c>
      <c r="I40" s="157">
        <f t="shared" si="18"/>
        <v>15</v>
      </c>
      <c r="J40" s="157">
        <v>70</v>
      </c>
      <c r="K40" s="157">
        <f t="shared" si="19"/>
        <v>4</v>
      </c>
      <c r="O40" s="1">
        <v>43939</v>
      </c>
      <c r="P40" s="157">
        <f t="shared" si="20"/>
        <v>82</v>
      </c>
      <c r="Q40" s="157">
        <f t="shared" si="10"/>
        <v>54.571428571428569</v>
      </c>
      <c r="S40" s="157">
        <f t="shared" si="21"/>
        <v>68</v>
      </c>
      <c r="T40" s="157">
        <f t="shared" si="11"/>
        <v>49.142857142857146</v>
      </c>
      <c r="V40" s="157">
        <f t="shared" si="22"/>
        <v>53</v>
      </c>
      <c r="W40" s="157">
        <f t="shared" si="12"/>
        <v>33.714285714285715</v>
      </c>
      <c r="X40" s="157">
        <f t="shared" si="23"/>
        <v>15</v>
      </c>
      <c r="Y40" s="157">
        <f t="shared" si="13"/>
        <v>18.428571428571427</v>
      </c>
      <c r="Z40" s="157">
        <f t="shared" si="24"/>
        <v>4</v>
      </c>
      <c r="AA40" s="157">
        <f t="shared" si="14"/>
        <v>2.4285714285714284</v>
      </c>
    </row>
    <row r="41" spans="1:27" x14ac:dyDescent="0.25">
      <c r="A41" s="157" t="s">
        <v>321</v>
      </c>
      <c r="B41" s="157">
        <v>1535</v>
      </c>
      <c r="C41" s="157">
        <f t="shared" si="15"/>
        <v>54</v>
      </c>
      <c r="D41" s="157">
        <v>1557</v>
      </c>
      <c r="E41" s="157">
        <f t="shared" si="16"/>
        <v>55</v>
      </c>
      <c r="F41" s="157">
        <v>847</v>
      </c>
      <c r="G41" s="157">
        <f t="shared" si="17"/>
        <v>57</v>
      </c>
      <c r="H41" s="157">
        <v>652</v>
      </c>
      <c r="I41" s="157">
        <f t="shared" si="18"/>
        <v>13</v>
      </c>
      <c r="J41" s="157">
        <v>77</v>
      </c>
      <c r="K41" s="157">
        <f t="shared" si="19"/>
        <v>7</v>
      </c>
      <c r="O41" s="1">
        <v>43940</v>
      </c>
      <c r="P41" s="157">
        <f t="shared" si="20"/>
        <v>55</v>
      </c>
      <c r="Q41" s="157">
        <f t="shared" si="10"/>
        <v>53.857142857142854</v>
      </c>
      <c r="S41" s="157">
        <f t="shared" si="21"/>
        <v>54</v>
      </c>
      <c r="T41" s="157">
        <f t="shared" si="11"/>
        <v>50.428571428571431</v>
      </c>
      <c r="V41" s="157">
        <f t="shared" si="22"/>
        <v>57</v>
      </c>
      <c r="W41" s="157">
        <f t="shared" si="12"/>
        <v>38</v>
      </c>
      <c r="X41" s="157">
        <f t="shared" si="23"/>
        <v>13</v>
      </c>
      <c r="Y41" s="157">
        <f t="shared" si="13"/>
        <v>17</v>
      </c>
      <c r="Z41" s="157">
        <f t="shared" si="24"/>
        <v>7</v>
      </c>
      <c r="AA41" s="157">
        <f t="shared" si="14"/>
        <v>3.2857142857142856</v>
      </c>
    </row>
    <row r="42" spans="1:27" x14ac:dyDescent="0.25">
      <c r="A42" s="157" t="s">
        <v>320</v>
      </c>
      <c r="B42" s="157">
        <v>1570</v>
      </c>
      <c r="C42" s="157">
        <f t="shared" si="15"/>
        <v>35</v>
      </c>
      <c r="D42" s="157">
        <v>1586</v>
      </c>
      <c r="E42" s="157">
        <f t="shared" si="16"/>
        <v>29</v>
      </c>
      <c r="F42" s="157">
        <v>870</v>
      </c>
      <c r="G42" s="157">
        <f t="shared" si="17"/>
        <v>23</v>
      </c>
      <c r="H42" s="157">
        <v>659</v>
      </c>
      <c r="I42" s="157">
        <f t="shared" si="18"/>
        <v>7</v>
      </c>
      <c r="J42" s="157">
        <v>79</v>
      </c>
      <c r="K42" s="157">
        <f t="shared" si="19"/>
        <v>2</v>
      </c>
      <c r="O42" s="1">
        <v>43941</v>
      </c>
      <c r="P42" s="157">
        <f t="shared" si="20"/>
        <v>29</v>
      </c>
      <c r="Q42" s="157">
        <f t="shared" si="10"/>
        <v>50.857142857142854</v>
      </c>
      <c r="S42" s="157">
        <f t="shared" si="21"/>
        <v>35</v>
      </c>
      <c r="T42" s="157">
        <f t="shared" si="11"/>
        <v>51.142857142857146</v>
      </c>
      <c r="V42" s="157">
        <f t="shared" si="22"/>
        <v>23</v>
      </c>
      <c r="W42" s="157">
        <f t="shared" si="12"/>
        <v>36.142857142857146</v>
      </c>
      <c r="X42" s="157">
        <f t="shared" si="23"/>
        <v>7</v>
      </c>
      <c r="Y42" s="157">
        <f t="shared" si="13"/>
        <v>14.428571428571429</v>
      </c>
      <c r="Z42" s="157">
        <f t="shared" si="24"/>
        <v>2</v>
      </c>
      <c r="AA42" s="157">
        <f t="shared" si="14"/>
        <v>3.4285714285714284</v>
      </c>
    </row>
    <row r="43" spans="1:27" x14ac:dyDescent="0.25">
      <c r="A43" s="157" t="s">
        <v>319</v>
      </c>
      <c r="B43" s="157">
        <v>1608</v>
      </c>
      <c r="C43" s="157">
        <f t="shared" si="15"/>
        <v>38</v>
      </c>
      <c r="D43" s="157">
        <v>1620</v>
      </c>
      <c r="E43" s="157">
        <f t="shared" si="16"/>
        <v>34</v>
      </c>
      <c r="F43" s="157">
        <v>888</v>
      </c>
      <c r="G43" s="157">
        <f t="shared" si="17"/>
        <v>18</v>
      </c>
      <c r="H43" s="157">
        <v>675</v>
      </c>
      <c r="I43" s="157">
        <f t="shared" si="18"/>
        <v>16</v>
      </c>
      <c r="J43" s="157">
        <v>82</v>
      </c>
      <c r="K43" s="157">
        <f t="shared" si="19"/>
        <v>3</v>
      </c>
      <c r="O43" s="1">
        <v>43942</v>
      </c>
      <c r="P43" s="157">
        <f t="shared" si="20"/>
        <v>34</v>
      </c>
      <c r="Q43" s="157">
        <f t="shared" ref="Q43:Q74" si="25">SUM(P37:P43)/7</f>
        <v>48.428571428571431</v>
      </c>
      <c r="S43" s="157">
        <f t="shared" si="21"/>
        <v>38</v>
      </c>
      <c r="T43" s="157">
        <f t="shared" ref="T43:T74" si="26">SUM(S37:S43)/7</f>
        <v>50</v>
      </c>
      <c r="V43" s="157">
        <f t="shared" si="22"/>
        <v>18</v>
      </c>
      <c r="W43" s="157">
        <f t="shared" ref="W43:W74" si="27">SUM(V37:V43)/7</f>
        <v>36.142857142857146</v>
      </c>
      <c r="X43" s="157">
        <f t="shared" si="23"/>
        <v>16</v>
      </c>
      <c r="Y43" s="157">
        <f t="shared" ref="Y43:Y74" si="28">SUM(X37:X43)/7</f>
        <v>14</v>
      </c>
      <c r="Z43" s="157">
        <f t="shared" si="24"/>
        <v>3</v>
      </c>
      <c r="AA43" s="157">
        <f t="shared" ref="AA43:AA74" si="29">SUM(Z37:Z43)/7</f>
        <v>3.4285714285714284</v>
      </c>
    </row>
    <row r="44" spans="1:27" x14ac:dyDescent="0.25">
      <c r="A44" s="157" t="s">
        <v>318</v>
      </c>
      <c r="B44" s="157">
        <v>1647</v>
      </c>
      <c r="C44" s="157">
        <f t="shared" si="15"/>
        <v>39</v>
      </c>
      <c r="D44" s="157">
        <v>1651</v>
      </c>
      <c r="E44" s="157">
        <f t="shared" si="16"/>
        <v>31</v>
      </c>
      <c r="F44" s="157">
        <v>921</v>
      </c>
      <c r="G44" s="157">
        <f t="shared" si="17"/>
        <v>33</v>
      </c>
      <c r="H44" s="157">
        <v>683</v>
      </c>
      <c r="I44" s="157">
        <f t="shared" si="18"/>
        <v>8</v>
      </c>
      <c r="J44" s="157">
        <v>85</v>
      </c>
      <c r="K44" s="157">
        <f t="shared" si="19"/>
        <v>3</v>
      </c>
      <c r="O44" s="1">
        <v>43943</v>
      </c>
      <c r="P44" s="157">
        <f t="shared" si="20"/>
        <v>31</v>
      </c>
      <c r="Q44" s="157">
        <f t="shared" si="25"/>
        <v>46.857142857142854</v>
      </c>
      <c r="S44" s="157">
        <f t="shared" si="21"/>
        <v>39</v>
      </c>
      <c r="T44" s="157">
        <f t="shared" si="26"/>
        <v>51.714285714285715</v>
      </c>
      <c r="V44" s="157">
        <f t="shared" si="22"/>
        <v>33</v>
      </c>
      <c r="W44" s="157">
        <f t="shared" si="27"/>
        <v>37</v>
      </c>
      <c r="X44" s="157">
        <f t="shared" si="23"/>
        <v>8</v>
      </c>
      <c r="Y44" s="157">
        <f t="shared" si="28"/>
        <v>13.142857142857142</v>
      </c>
      <c r="Z44" s="157">
        <f t="shared" si="24"/>
        <v>3</v>
      </c>
      <c r="AA44" s="157">
        <f t="shared" si="29"/>
        <v>3.7142857142857144</v>
      </c>
    </row>
    <row r="45" spans="1:27" x14ac:dyDescent="0.25">
      <c r="A45" s="157" t="s">
        <v>317</v>
      </c>
      <c r="B45" s="157">
        <v>1698</v>
      </c>
      <c r="C45" s="157">
        <f t="shared" si="15"/>
        <v>51</v>
      </c>
      <c r="D45" s="157">
        <v>1701</v>
      </c>
      <c r="E45" s="157">
        <f t="shared" si="16"/>
        <v>50</v>
      </c>
      <c r="F45" s="157">
        <v>958</v>
      </c>
      <c r="G45" s="157">
        <f t="shared" si="17"/>
        <v>37</v>
      </c>
      <c r="H45" s="157">
        <v>699</v>
      </c>
      <c r="I45" s="157">
        <f t="shared" si="18"/>
        <v>16</v>
      </c>
      <c r="J45" s="157">
        <v>90</v>
      </c>
      <c r="K45" s="157">
        <f t="shared" si="19"/>
        <v>5</v>
      </c>
      <c r="O45" s="1">
        <v>43944</v>
      </c>
      <c r="P45" s="157">
        <f t="shared" si="20"/>
        <v>50</v>
      </c>
      <c r="Q45" s="157">
        <f t="shared" si="25"/>
        <v>46.714285714285715</v>
      </c>
      <c r="S45" s="157">
        <f t="shared" si="21"/>
        <v>51</v>
      </c>
      <c r="T45" s="157">
        <f t="shared" si="26"/>
        <v>51.142857142857146</v>
      </c>
      <c r="V45" s="157">
        <f t="shared" si="22"/>
        <v>37</v>
      </c>
      <c r="W45" s="157">
        <f t="shared" si="27"/>
        <v>36.285714285714285</v>
      </c>
      <c r="X45" s="157">
        <f t="shared" si="23"/>
        <v>16</v>
      </c>
      <c r="Y45" s="157">
        <f t="shared" si="28"/>
        <v>13.428571428571429</v>
      </c>
      <c r="Z45" s="157">
        <f t="shared" si="24"/>
        <v>5</v>
      </c>
      <c r="AA45" s="157">
        <f t="shared" si="29"/>
        <v>4.2857142857142856</v>
      </c>
    </row>
    <row r="46" spans="1:27" x14ac:dyDescent="0.25">
      <c r="A46" s="157" t="s">
        <v>316</v>
      </c>
      <c r="B46" s="157">
        <v>1731</v>
      </c>
      <c r="C46" s="157">
        <f t="shared" si="15"/>
        <v>33</v>
      </c>
      <c r="D46" s="157">
        <v>1746</v>
      </c>
      <c r="E46" s="157">
        <f t="shared" si="16"/>
        <v>45</v>
      </c>
      <c r="F46" s="157">
        <v>993</v>
      </c>
      <c r="G46" s="157">
        <f t="shared" si="17"/>
        <v>35</v>
      </c>
      <c r="H46" s="157">
        <v>719</v>
      </c>
      <c r="I46" s="157">
        <f t="shared" si="18"/>
        <v>20</v>
      </c>
      <c r="J46" s="157">
        <v>93</v>
      </c>
      <c r="K46" s="157">
        <f t="shared" si="19"/>
        <v>3</v>
      </c>
      <c r="O46" s="1">
        <v>43945</v>
      </c>
      <c r="P46" s="157">
        <f t="shared" si="20"/>
        <v>45</v>
      </c>
      <c r="Q46" s="157">
        <f t="shared" si="25"/>
        <v>46.571428571428569</v>
      </c>
      <c r="S46" s="157">
        <f t="shared" si="21"/>
        <v>33</v>
      </c>
      <c r="T46" s="157">
        <f t="shared" si="26"/>
        <v>45.428571428571431</v>
      </c>
      <c r="V46" s="157">
        <f t="shared" si="22"/>
        <v>35</v>
      </c>
      <c r="W46" s="157">
        <f t="shared" si="27"/>
        <v>36.571428571428569</v>
      </c>
      <c r="X46" s="157">
        <f t="shared" si="23"/>
        <v>20</v>
      </c>
      <c r="Y46" s="157">
        <f t="shared" si="28"/>
        <v>13.571428571428571</v>
      </c>
      <c r="Z46" s="157">
        <f t="shared" si="24"/>
        <v>3</v>
      </c>
      <c r="AA46" s="157">
        <f t="shared" si="29"/>
        <v>3.8571428571428572</v>
      </c>
    </row>
    <row r="47" spans="1:27" x14ac:dyDescent="0.25">
      <c r="A47" s="157" t="s">
        <v>315</v>
      </c>
      <c r="B47" s="157">
        <v>1773</v>
      </c>
      <c r="C47" s="157">
        <f t="shared" si="15"/>
        <v>42</v>
      </c>
      <c r="D47" s="157">
        <v>1788</v>
      </c>
      <c r="E47" s="157">
        <f t="shared" si="16"/>
        <v>42</v>
      </c>
      <c r="F47" s="157">
        <v>1028</v>
      </c>
      <c r="G47" s="157">
        <f t="shared" si="17"/>
        <v>35</v>
      </c>
      <c r="H47" s="157">
        <v>732</v>
      </c>
      <c r="I47" s="157">
        <f t="shared" si="18"/>
        <v>13</v>
      </c>
      <c r="J47" s="157">
        <v>94</v>
      </c>
      <c r="K47" s="157">
        <f t="shared" si="19"/>
        <v>1</v>
      </c>
      <c r="O47" s="1">
        <v>43946</v>
      </c>
      <c r="P47" s="157">
        <f t="shared" si="20"/>
        <v>42</v>
      </c>
      <c r="Q47" s="157">
        <f t="shared" si="25"/>
        <v>40.857142857142854</v>
      </c>
      <c r="S47" s="157">
        <f t="shared" si="21"/>
        <v>42</v>
      </c>
      <c r="T47" s="157">
        <f t="shared" si="26"/>
        <v>41.714285714285715</v>
      </c>
      <c r="V47" s="157">
        <f t="shared" si="22"/>
        <v>35</v>
      </c>
      <c r="W47" s="157">
        <f t="shared" si="27"/>
        <v>34</v>
      </c>
      <c r="X47" s="157">
        <f t="shared" si="23"/>
        <v>13</v>
      </c>
      <c r="Y47" s="157">
        <f t="shared" si="28"/>
        <v>13.285714285714286</v>
      </c>
      <c r="Z47" s="157">
        <f t="shared" si="24"/>
        <v>1</v>
      </c>
      <c r="AA47" s="157">
        <f t="shared" si="29"/>
        <v>3.4285714285714284</v>
      </c>
    </row>
    <row r="48" spans="1:27" x14ac:dyDescent="0.25">
      <c r="A48" s="157" t="s">
        <v>314</v>
      </c>
      <c r="B48" s="157">
        <v>1814</v>
      </c>
      <c r="C48" s="157">
        <f t="shared" si="15"/>
        <v>41</v>
      </c>
      <c r="D48" s="157">
        <v>1823</v>
      </c>
      <c r="E48" s="157">
        <f t="shared" si="16"/>
        <v>35</v>
      </c>
      <c r="F48" s="157">
        <v>1058</v>
      </c>
      <c r="G48" s="157">
        <f t="shared" si="17"/>
        <v>30</v>
      </c>
      <c r="H48" s="157">
        <v>759</v>
      </c>
      <c r="I48" s="157">
        <f t="shared" si="18"/>
        <v>27</v>
      </c>
      <c r="J48" s="157">
        <v>95</v>
      </c>
      <c r="K48" s="157">
        <f t="shared" si="19"/>
        <v>1</v>
      </c>
      <c r="O48" s="1">
        <v>43947</v>
      </c>
      <c r="P48" s="157">
        <f t="shared" si="20"/>
        <v>35</v>
      </c>
      <c r="Q48" s="157">
        <f t="shared" si="25"/>
        <v>38</v>
      </c>
      <c r="S48" s="157">
        <f t="shared" si="21"/>
        <v>41</v>
      </c>
      <c r="T48" s="157">
        <f t="shared" si="26"/>
        <v>39.857142857142854</v>
      </c>
      <c r="V48" s="157">
        <f t="shared" si="22"/>
        <v>30</v>
      </c>
      <c r="W48" s="157">
        <f t="shared" si="27"/>
        <v>30.142857142857142</v>
      </c>
      <c r="X48" s="157">
        <f t="shared" si="23"/>
        <v>27</v>
      </c>
      <c r="Y48" s="157">
        <f t="shared" si="28"/>
        <v>15.285714285714286</v>
      </c>
      <c r="Z48" s="157">
        <f t="shared" si="24"/>
        <v>1</v>
      </c>
      <c r="AA48" s="157">
        <f t="shared" si="29"/>
        <v>2.5714285714285716</v>
      </c>
    </row>
    <row r="49" spans="1:27" x14ac:dyDescent="0.25">
      <c r="A49" s="157" t="s">
        <v>313</v>
      </c>
      <c r="B49" s="157">
        <v>1834</v>
      </c>
      <c r="C49" s="157">
        <f t="shared" si="15"/>
        <v>20</v>
      </c>
      <c r="D49" s="157">
        <v>1857</v>
      </c>
      <c r="E49" s="157">
        <f t="shared" si="16"/>
        <v>34</v>
      </c>
      <c r="F49" s="157">
        <v>1079</v>
      </c>
      <c r="G49" s="157">
        <f t="shared" si="17"/>
        <v>21</v>
      </c>
      <c r="H49" s="157">
        <v>766</v>
      </c>
      <c r="I49" s="157">
        <f t="shared" si="18"/>
        <v>7</v>
      </c>
      <c r="J49" s="157">
        <v>96</v>
      </c>
      <c r="K49" s="157">
        <f t="shared" si="19"/>
        <v>1</v>
      </c>
      <c r="O49" s="1">
        <v>43948</v>
      </c>
      <c r="P49" s="157">
        <f t="shared" si="20"/>
        <v>34</v>
      </c>
      <c r="Q49" s="157">
        <f t="shared" si="25"/>
        <v>38.714285714285715</v>
      </c>
      <c r="S49" s="157">
        <f t="shared" si="21"/>
        <v>20</v>
      </c>
      <c r="T49" s="157">
        <f t="shared" si="26"/>
        <v>37.714285714285715</v>
      </c>
      <c r="V49" s="157">
        <f t="shared" si="22"/>
        <v>21</v>
      </c>
      <c r="W49" s="157">
        <f t="shared" si="27"/>
        <v>29.857142857142858</v>
      </c>
      <c r="X49" s="157">
        <f t="shared" si="23"/>
        <v>7</v>
      </c>
      <c r="Y49" s="157">
        <f t="shared" si="28"/>
        <v>15.285714285714286</v>
      </c>
      <c r="Z49" s="157">
        <f t="shared" si="24"/>
        <v>1</v>
      </c>
      <c r="AA49" s="157">
        <f t="shared" si="29"/>
        <v>2.4285714285714284</v>
      </c>
    </row>
    <row r="50" spans="1:27" x14ac:dyDescent="0.25">
      <c r="A50" s="157" t="s">
        <v>312</v>
      </c>
      <c r="B50" s="157">
        <v>1849</v>
      </c>
      <c r="C50" s="157">
        <f t="shared" si="15"/>
        <v>15</v>
      </c>
      <c r="D50" s="157">
        <v>1860</v>
      </c>
      <c r="E50" s="157">
        <f t="shared" si="16"/>
        <v>3</v>
      </c>
      <c r="F50" s="157">
        <v>1081</v>
      </c>
      <c r="G50" s="157">
        <f t="shared" si="17"/>
        <v>2</v>
      </c>
      <c r="H50" s="157">
        <v>777</v>
      </c>
      <c r="I50" s="157">
        <f t="shared" si="18"/>
        <v>11</v>
      </c>
      <c r="J50" s="157">
        <v>96</v>
      </c>
      <c r="K50" s="157">
        <f t="shared" si="19"/>
        <v>0</v>
      </c>
      <c r="O50" s="1">
        <v>43949</v>
      </c>
      <c r="P50" s="157">
        <f t="shared" si="20"/>
        <v>3</v>
      </c>
      <c r="Q50" s="157">
        <f t="shared" si="25"/>
        <v>34.285714285714285</v>
      </c>
      <c r="S50" s="157">
        <f t="shared" si="21"/>
        <v>15</v>
      </c>
      <c r="T50" s="157">
        <f t="shared" si="26"/>
        <v>34.428571428571431</v>
      </c>
      <c r="V50" s="157">
        <f t="shared" si="22"/>
        <v>2</v>
      </c>
      <c r="W50" s="157">
        <f t="shared" si="27"/>
        <v>27.571428571428573</v>
      </c>
      <c r="X50" s="157">
        <f t="shared" si="23"/>
        <v>11</v>
      </c>
      <c r="Y50" s="157">
        <f t="shared" si="28"/>
        <v>14.571428571428571</v>
      </c>
      <c r="Z50" s="157">
        <f t="shared" si="24"/>
        <v>0</v>
      </c>
      <c r="AA50" s="157">
        <f t="shared" si="29"/>
        <v>2</v>
      </c>
    </row>
    <row r="51" spans="1:27" x14ac:dyDescent="0.25">
      <c r="A51" s="157" t="s">
        <v>311</v>
      </c>
      <c r="B51" s="157">
        <v>1887</v>
      </c>
      <c r="C51" s="157">
        <f t="shared" si="15"/>
        <v>38</v>
      </c>
      <c r="D51" s="157">
        <v>1890</v>
      </c>
      <c r="E51" s="157">
        <f t="shared" si="16"/>
        <v>30</v>
      </c>
      <c r="F51" s="157">
        <v>1090</v>
      </c>
      <c r="G51" s="157">
        <f t="shared" si="17"/>
        <v>9</v>
      </c>
      <c r="H51" s="157">
        <v>788</v>
      </c>
      <c r="I51" s="157">
        <f t="shared" si="18"/>
        <v>11</v>
      </c>
      <c r="J51" s="157">
        <v>99</v>
      </c>
      <c r="K51" s="157">
        <f t="shared" si="19"/>
        <v>3</v>
      </c>
      <c r="O51" s="1">
        <v>43950</v>
      </c>
      <c r="P51" s="157">
        <f t="shared" si="20"/>
        <v>30</v>
      </c>
      <c r="Q51" s="157">
        <f t="shared" si="25"/>
        <v>34.142857142857146</v>
      </c>
      <c r="S51" s="157">
        <f t="shared" si="21"/>
        <v>38</v>
      </c>
      <c r="T51" s="157">
        <f t="shared" si="26"/>
        <v>34.285714285714285</v>
      </c>
      <c r="V51" s="157">
        <f t="shared" si="22"/>
        <v>9</v>
      </c>
      <c r="W51" s="157">
        <f t="shared" si="27"/>
        <v>24.142857142857142</v>
      </c>
      <c r="X51" s="157">
        <f t="shared" si="23"/>
        <v>11</v>
      </c>
      <c r="Y51" s="157">
        <f t="shared" si="28"/>
        <v>15</v>
      </c>
      <c r="Z51" s="157">
        <f t="shared" si="24"/>
        <v>3</v>
      </c>
      <c r="AA51" s="157">
        <f t="shared" si="29"/>
        <v>2</v>
      </c>
    </row>
    <row r="52" spans="1:27" x14ac:dyDescent="0.25">
      <c r="A52" s="157" t="s">
        <v>310</v>
      </c>
      <c r="B52" s="157">
        <v>1913</v>
      </c>
      <c r="C52" s="157">
        <f t="shared" si="15"/>
        <v>26</v>
      </c>
      <c r="D52" s="157">
        <v>1926</v>
      </c>
      <c r="E52" s="157">
        <f t="shared" si="16"/>
        <v>36</v>
      </c>
      <c r="F52" s="157">
        <v>1117</v>
      </c>
      <c r="G52" s="157">
        <f t="shared" si="17"/>
        <v>27</v>
      </c>
      <c r="H52" s="157">
        <v>802</v>
      </c>
      <c r="I52" s="157">
        <f t="shared" si="18"/>
        <v>14</v>
      </c>
      <c r="J52" s="157">
        <v>105</v>
      </c>
      <c r="K52" s="157">
        <f t="shared" si="19"/>
        <v>6</v>
      </c>
      <c r="O52" s="1">
        <v>43951</v>
      </c>
      <c r="P52" s="157">
        <f t="shared" si="20"/>
        <v>36</v>
      </c>
      <c r="Q52" s="157">
        <f t="shared" si="25"/>
        <v>32.142857142857146</v>
      </c>
      <c r="S52" s="157">
        <f t="shared" si="21"/>
        <v>26</v>
      </c>
      <c r="T52" s="157">
        <f t="shared" si="26"/>
        <v>30.714285714285715</v>
      </c>
      <c r="V52" s="157">
        <f t="shared" si="22"/>
        <v>27</v>
      </c>
      <c r="W52" s="157">
        <f t="shared" si="27"/>
        <v>22.714285714285715</v>
      </c>
      <c r="X52" s="157">
        <f t="shared" si="23"/>
        <v>14</v>
      </c>
      <c r="Y52" s="157">
        <f t="shared" si="28"/>
        <v>14.714285714285714</v>
      </c>
      <c r="Z52" s="157">
        <f t="shared" si="24"/>
        <v>6</v>
      </c>
      <c r="AA52" s="157">
        <f t="shared" si="29"/>
        <v>2.1428571428571428</v>
      </c>
    </row>
    <row r="53" spans="1:27" x14ac:dyDescent="0.25">
      <c r="A53" s="157" t="s">
        <v>309</v>
      </c>
      <c r="B53" s="157">
        <v>1944</v>
      </c>
      <c r="C53" s="157">
        <f t="shared" si="15"/>
        <v>31</v>
      </c>
      <c r="D53" s="157">
        <v>1967</v>
      </c>
      <c r="E53" s="157">
        <f t="shared" si="16"/>
        <v>41</v>
      </c>
      <c r="F53" s="157">
        <v>1144</v>
      </c>
      <c r="G53" s="157">
        <f t="shared" si="17"/>
        <v>27</v>
      </c>
      <c r="H53" s="157">
        <v>815</v>
      </c>
      <c r="I53" s="157">
        <f t="shared" si="18"/>
        <v>13</v>
      </c>
      <c r="J53" s="157">
        <v>107</v>
      </c>
      <c r="K53" s="157">
        <f t="shared" si="19"/>
        <v>2</v>
      </c>
      <c r="O53" s="1">
        <v>43952</v>
      </c>
      <c r="P53" s="157">
        <f t="shared" si="20"/>
        <v>41</v>
      </c>
      <c r="Q53" s="157">
        <f t="shared" si="25"/>
        <v>31.571428571428573</v>
      </c>
      <c r="S53" s="157">
        <f t="shared" si="21"/>
        <v>31</v>
      </c>
      <c r="T53" s="157">
        <f t="shared" si="26"/>
        <v>30.428571428571427</v>
      </c>
      <c r="V53" s="157">
        <f t="shared" si="22"/>
        <v>27</v>
      </c>
      <c r="W53" s="157">
        <f t="shared" si="27"/>
        <v>21.571428571428573</v>
      </c>
      <c r="X53" s="157">
        <f t="shared" si="23"/>
        <v>13</v>
      </c>
      <c r="Y53" s="157">
        <f t="shared" si="28"/>
        <v>13.714285714285714</v>
      </c>
      <c r="Z53" s="157">
        <f t="shared" si="24"/>
        <v>2</v>
      </c>
      <c r="AA53" s="157">
        <f t="shared" si="29"/>
        <v>2</v>
      </c>
    </row>
    <row r="54" spans="1:27" x14ac:dyDescent="0.25">
      <c r="A54" s="157" t="s">
        <v>308</v>
      </c>
      <c r="B54" s="157">
        <v>1979</v>
      </c>
      <c r="C54" s="157">
        <f t="shared" si="15"/>
        <v>35</v>
      </c>
      <c r="D54" s="157">
        <v>1999</v>
      </c>
      <c r="E54" s="157">
        <f t="shared" si="16"/>
        <v>32</v>
      </c>
      <c r="F54" s="157">
        <v>1164</v>
      </c>
      <c r="G54" s="157">
        <f t="shared" si="17"/>
        <v>20</v>
      </c>
      <c r="H54" s="157">
        <v>829</v>
      </c>
      <c r="I54" s="157">
        <f t="shared" si="18"/>
        <v>14</v>
      </c>
      <c r="J54" s="157">
        <v>107</v>
      </c>
      <c r="K54" s="157">
        <f t="shared" si="19"/>
        <v>0</v>
      </c>
      <c r="O54" s="1">
        <v>43953</v>
      </c>
      <c r="P54" s="157">
        <f t="shared" si="20"/>
        <v>32</v>
      </c>
      <c r="Q54" s="157">
        <f t="shared" si="25"/>
        <v>30.142857142857142</v>
      </c>
      <c r="S54" s="157">
        <f t="shared" si="21"/>
        <v>35</v>
      </c>
      <c r="T54" s="157">
        <f t="shared" si="26"/>
        <v>29.428571428571427</v>
      </c>
      <c r="V54" s="157">
        <f t="shared" si="22"/>
        <v>20</v>
      </c>
      <c r="W54" s="157">
        <f t="shared" si="27"/>
        <v>19.428571428571427</v>
      </c>
      <c r="X54" s="157">
        <f t="shared" si="23"/>
        <v>14</v>
      </c>
      <c r="Y54" s="157">
        <f t="shared" si="28"/>
        <v>13.857142857142858</v>
      </c>
      <c r="Z54" s="157">
        <f t="shared" si="24"/>
        <v>0</v>
      </c>
      <c r="AA54" s="157">
        <f t="shared" si="29"/>
        <v>1.8571428571428572</v>
      </c>
    </row>
    <row r="55" spans="1:27" x14ac:dyDescent="0.25">
      <c r="A55" s="157" t="s">
        <v>307</v>
      </c>
      <c r="B55" s="157">
        <v>1993</v>
      </c>
      <c r="C55" s="157">
        <f t="shared" si="15"/>
        <v>14</v>
      </c>
      <c r="D55" s="157">
        <v>2025</v>
      </c>
      <c r="E55" s="157">
        <f t="shared" si="16"/>
        <v>26</v>
      </c>
      <c r="F55" s="157">
        <v>1181</v>
      </c>
      <c r="G55" s="157">
        <f t="shared" si="17"/>
        <v>17</v>
      </c>
      <c r="H55" s="157">
        <v>842</v>
      </c>
      <c r="I55" s="157">
        <f t="shared" si="18"/>
        <v>13</v>
      </c>
      <c r="J55" s="157">
        <v>109</v>
      </c>
      <c r="K55" s="157">
        <f t="shared" si="19"/>
        <v>2</v>
      </c>
      <c r="O55" s="1">
        <v>43954</v>
      </c>
      <c r="P55" s="157">
        <f t="shared" si="20"/>
        <v>26</v>
      </c>
      <c r="Q55" s="157">
        <f t="shared" si="25"/>
        <v>28.857142857142858</v>
      </c>
      <c r="S55" s="157">
        <f t="shared" si="21"/>
        <v>14</v>
      </c>
      <c r="T55" s="157">
        <f t="shared" si="26"/>
        <v>25.571428571428573</v>
      </c>
      <c r="V55" s="157">
        <f t="shared" si="22"/>
        <v>17</v>
      </c>
      <c r="W55" s="157">
        <f t="shared" si="27"/>
        <v>17.571428571428573</v>
      </c>
      <c r="X55" s="157">
        <f t="shared" si="23"/>
        <v>13</v>
      </c>
      <c r="Y55" s="157">
        <f t="shared" si="28"/>
        <v>11.857142857142858</v>
      </c>
      <c r="Z55" s="157">
        <f t="shared" si="24"/>
        <v>2</v>
      </c>
      <c r="AA55" s="157">
        <f t="shared" si="29"/>
        <v>2</v>
      </c>
    </row>
    <row r="56" spans="1:27" x14ac:dyDescent="0.25">
      <c r="A56" s="157" t="s">
        <v>306</v>
      </c>
      <c r="B56" s="157">
        <v>1998</v>
      </c>
      <c r="C56" s="157">
        <f t="shared" si="15"/>
        <v>5</v>
      </c>
      <c r="D56" s="157">
        <v>2025</v>
      </c>
      <c r="E56" s="157">
        <f t="shared" si="16"/>
        <v>0</v>
      </c>
      <c r="F56" s="157">
        <v>1185</v>
      </c>
      <c r="G56" s="157">
        <f t="shared" si="17"/>
        <v>4</v>
      </c>
      <c r="H56" s="157">
        <v>846</v>
      </c>
      <c r="I56" s="157">
        <f t="shared" si="18"/>
        <v>4</v>
      </c>
      <c r="J56" s="157">
        <v>111</v>
      </c>
      <c r="K56" s="157">
        <f t="shared" si="19"/>
        <v>2</v>
      </c>
      <c r="O56" s="1">
        <v>43955</v>
      </c>
      <c r="P56" s="157">
        <f t="shared" si="20"/>
        <v>0</v>
      </c>
      <c r="Q56" s="157">
        <f t="shared" si="25"/>
        <v>24</v>
      </c>
      <c r="S56" s="157">
        <f t="shared" si="21"/>
        <v>5</v>
      </c>
      <c r="T56" s="157">
        <f t="shared" si="26"/>
        <v>23.428571428571427</v>
      </c>
      <c r="V56" s="157">
        <f t="shared" si="22"/>
        <v>4</v>
      </c>
      <c r="W56" s="157">
        <f t="shared" si="27"/>
        <v>15.142857142857142</v>
      </c>
      <c r="X56" s="157">
        <f t="shared" si="23"/>
        <v>4</v>
      </c>
      <c r="Y56" s="157">
        <f t="shared" si="28"/>
        <v>11.428571428571429</v>
      </c>
      <c r="Z56" s="157">
        <f t="shared" si="24"/>
        <v>2</v>
      </c>
      <c r="AA56" s="157">
        <f t="shared" si="29"/>
        <v>2.1428571428571428</v>
      </c>
    </row>
    <row r="57" spans="1:27" x14ac:dyDescent="0.25">
      <c r="A57" s="157" t="s">
        <v>305</v>
      </c>
      <c r="B57" s="157">
        <v>2039</v>
      </c>
      <c r="C57" s="157">
        <f t="shared" si="15"/>
        <v>41</v>
      </c>
      <c r="D57" s="157">
        <v>2056</v>
      </c>
      <c r="E57" s="157">
        <f t="shared" si="16"/>
        <v>31</v>
      </c>
      <c r="F57" s="157">
        <v>1194</v>
      </c>
      <c r="G57" s="157">
        <f t="shared" si="17"/>
        <v>9</v>
      </c>
      <c r="H57" s="157">
        <v>858</v>
      </c>
      <c r="I57" s="157">
        <f t="shared" si="18"/>
        <v>12</v>
      </c>
      <c r="J57" s="157">
        <v>111</v>
      </c>
      <c r="K57" s="157">
        <f t="shared" si="19"/>
        <v>0</v>
      </c>
      <c r="O57" s="1">
        <v>43956</v>
      </c>
      <c r="P57" s="157">
        <f t="shared" si="20"/>
        <v>31</v>
      </c>
      <c r="Q57" s="157">
        <f t="shared" si="25"/>
        <v>28</v>
      </c>
      <c r="S57" s="157">
        <f t="shared" si="21"/>
        <v>41</v>
      </c>
      <c r="T57" s="157">
        <f t="shared" si="26"/>
        <v>27.142857142857142</v>
      </c>
      <c r="V57" s="157">
        <f t="shared" si="22"/>
        <v>9</v>
      </c>
      <c r="W57" s="157">
        <f t="shared" si="27"/>
        <v>16.142857142857142</v>
      </c>
      <c r="X57" s="157">
        <f t="shared" si="23"/>
        <v>12</v>
      </c>
      <c r="Y57" s="157">
        <f t="shared" si="28"/>
        <v>11.571428571428571</v>
      </c>
      <c r="Z57" s="157">
        <f t="shared" si="24"/>
        <v>0</v>
      </c>
      <c r="AA57" s="157">
        <f t="shared" si="29"/>
        <v>2.1428571428571428</v>
      </c>
    </row>
    <row r="58" spans="1:27" x14ac:dyDescent="0.25">
      <c r="A58" s="157" t="s">
        <v>304</v>
      </c>
      <c r="B58" s="157">
        <v>2071</v>
      </c>
      <c r="C58" s="157">
        <f t="shared" si="15"/>
        <v>32</v>
      </c>
      <c r="D58" s="157">
        <v>2061</v>
      </c>
      <c r="E58" s="157">
        <f t="shared" si="16"/>
        <v>5</v>
      </c>
      <c r="F58" s="157">
        <v>1199</v>
      </c>
      <c r="G58" s="157">
        <f t="shared" si="17"/>
        <v>5</v>
      </c>
      <c r="H58" s="157">
        <v>859</v>
      </c>
      <c r="I58" s="157">
        <f t="shared" si="18"/>
        <v>1</v>
      </c>
      <c r="J58" s="157">
        <v>111</v>
      </c>
      <c r="K58" s="157">
        <f t="shared" si="19"/>
        <v>0</v>
      </c>
      <c r="O58" s="1">
        <v>43957</v>
      </c>
      <c r="P58" s="157">
        <f t="shared" si="20"/>
        <v>5</v>
      </c>
      <c r="Q58" s="157">
        <f t="shared" si="25"/>
        <v>24.428571428571427</v>
      </c>
      <c r="S58" s="157">
        <f t="shared" si="21"/>
        <v>32</v>
      </c>
      <c r="T58" s="157">
        <f t="shared" si="26"/>
        <v>26.285714285714285</v>
      </c>
      <c r="V58" s="157">
        <f t="shared" si="22"/>
        <v>5</v>
      </c>
      <c r="W58" s="157">
        <f t="shared" si="27"/>
        <v>15.571428571428571</v>
      </c>
      <c r="X58" s="157">
        <f t="shared" si="23"/>
        <v>1</v>
      </c>
      <c r="Y58" s="157">
        <f t="shared" si="28"/>
        <v>10.142857142857142</v>
      </c>
      <c r="Z58" s="157">
        <f t="shared" si="24"/>
        <v>0</v>
      </c>
      <c r="AA58" s="157">
        <f t="shared" si="29"/>
        <v>1.7142857142857142</v>
      </c>
    </row>
    <row r="59" spans="1:27" x14ac:dyDescent="0.25">
      <c r="A59" s="157" t="s">
        <v>303</v>
      </c>
      <c r="B59" s="157">
        <v>2107</v>
      </c>
      <c r="C59" s="157">
        <f t="shared" si="15"/>
        <v>36</v>
      </c>
      <c r="D59" s="157">
        <v>2095</v>
      </c>
      <c r="E59" s="157">
        <f t="shared" si="16"/>
        <v>34</v>
      </c>
      <c r="F59" s="157">
        <v>1212</v>
      </c>
      <c r="G59" s="157">
        <f t="shared" si="17"/>
        <v>13</v>
      </c>
      <c r="H59" s="157">
        <v>901</v>
      </c>
      <c r="I59" s="157">
        <f t="shared" si="18"/>
        <v>42</v>
      </c>
      <c r="J59" s="157">
        <v>112</v>
      </c>
      <c r="K59" s="157">
        <f t="shared" si="19"/>
        <v>1</v>
      </c>
      <c r="O59" s="1">
        <v>43958</v>
      </c>
      <c r="P59" s="157">
        <f t="shared" si="20"/>
        <v>34</v>
      </c>
      <c r="Q59" s="157">
        <f t="shared" si="25"/>
        <v>24.142857142857142</v>
      </c>
      <c r="S59" s="157">
        <f t="shared" si="21"/>
        <v>36</v>
      </c>
      <c r="T59" s="157">
        <f t="shared" si="26"/>
        <v>27.714285714285715</v>
      </c>
      <c r="V59" s="157">
        <f t="shared" si="22"/>
        <v>13</v>
      </c>
      <c r="W59" s="157">
        <f t="shared" si="27"/>
        <v>13.571428571428571</v>
      </c>
      <c r="X59" s="157">
        <f t="shared" si="23"/>
        <v>42</v>
      </c>
      <c r="Y59" s="157">
        <f t="shared" si="28"/>
        <v>14.142857142857142</v>
      </c>
      <c r="Z59" s="157">
        <f t="shared" si="24"/>
        <v>1</v>
      </c>
      <c r="AA59" s="157">
        <f t="shared" si="29"/>
        <v>1</v>
      </c>
    </row>
    <row r="60" spans="1:27" x14ac:dyDescent="0.25">
      <c r="A60" s="157" t="s">
        <v>302</v>
      </c>
      <c r="B60" s="157">
        <v>2128</v>
      </c>
      <c r="C60" s="157">
        <f t="shared" si="15"/>
        <v>21</v>
      </c>
      <c r="D60" s="157">
        <v>2104</v>
      </c>
      <c r="E60" s="157">
        <f t="shared" si="16"/>
        <v>9</v>
      </c>
      <c r="F60" s="157">
        <v>1223</v>
      </c>
      <c r="G60" s="157">
        <f t="shared" si="17"/>
        <v>11</v>
      </c>
      <c r="H60" s="157">
        <v>908</v>
      </c>
      <c r="I60" s="157">
        <f t="shared" si="18"/>
        <v>7</v>
      </c>
      <c r="J60" s="157">
        <v>112</v>
      </c>
      <c r="K60" s="157">
        <f t="shared" si="19"/>
        <v>0</v>
      </c>
      <c r="O60" s="1">
        <v>43959</v>
      </c>
      <c r="P60" s="157">
        <f t="shared" si="20"/>
        <v>9</v>
      </c>
      <c r="Q60" s="157">
        <f t="shared" si="25"/>
        <v>19.571428571428573</v>
      </c>
      <c r="S60" s="157">
        <f t="shared" si="21"/>
        <v>21</v>
      </c>
      <c r="T60" s="157">
        <f t="shared" si="26"/>
        <v>26.285714285714285</v>
      </c>
      <c r="V60" s="157">
        <f t="shared" si="22"/>
        <v>11</v>
      </c>
      <c r="W60" s="157">
        <f t="shared" si="27"/>
        <v>11.285714285714286</v>
      </c>
      <c r="X60" s="157">
        <f t="shared" si="23"/>
        <v>7</v>
      </c>
      <c r="Y60" s="157">
        <f t="shared" si="28"/>
        <v>13.285714285714286</v>
      </c>
      <c r="Z60" s="157">
        <f t="shared" si="24"/>
        <v>0</v>
      </c>
      <c r="AA60" s="157">
        <f t="shared" si="29"/>
        <v>0.7142857142857143</v>
      </c>
    </row>
    <row r="61" spans="1:27" x14ac:dyDescent="0.25">
      <c r="A61" s="157" t="s">
        <v>301</v>
      </c>
      <c r="B61" s="157">
        <v>2142</v>
      </c>
      <c r="C61" s="157">
        <f t="shared" si="15"/>
        <v>14</v>
      </c>
      <c r="D61" s="157">
        <v>2122</v>
      </c>
      <c r="E61" s="157">
        <f t="shared" si="16"/>
        <v>18</v>
      </c>
      <c r="F61" s="157">
        <v>1232</v>
      </c>
      <c r="G61" s="157">
        <f t="shared" si="17"/>
        <v>9</v>
      </c>
      <c r="H61" s="157">
        <v>912</v>
      </c>
      <c r="I61" s="157">
        <f t="shared" si="18"/>
        <v>4</v>
      </c>
      <c r="J61" s="157">
        <v>117</v>
      </c>
      <c r="K61" s="157">
        <f t="shared" si="19"/>
        <v>5</v>
      </c>
      <c r="O61" s="1">
        <v>43960</v>
      </c>
      <c r="P61" s="157">
        <f t="shared" si="20"/>
        <v>18</v>
      </c>
      <c r="Q61" s="157">
        <f t="shared" si="25"/>
        <v>17.571428571428573</v>
      </c>
      <c r="S61" s="157">
        <f t="shared" si="21"/>
        <v>14</v>
      </c>
      <c r="T61" s="157">
        <f t="shared" si="26"/>
        <v>23.285714285714285</v>
      </c>
      <c r="V61" s="157">
        <f t="shared" si="22"/>
        <v>9</v>
      </c>
      <c r="W61" s="157">
        <f t="shared" si="27"/>
        <v>9.7142857142857135</v>
      </c>
      <c r="X61" s="157">
        <f t="shared" si="23"/>
        <v>4</v>
      </c>
      <c r="Y61" s="157">
        <f t="shared" si="28"/>
        <v>11.857142857142858</v>
      </c>
      <c r="Z61" s="157">
        <f t="shared" si="24"/>
        <v>5</v>
      </c>
      <c r="AA61" s="157">
        <f t="shared" si="29"/>
        <v>1.4285714285714286</v>
      </c>
    </row>
    <row r="62" spans="1:27" x14ac:dyDescent="0.25">
      <c r="A62" s="157" t="s">
        <v>300</v>
      </c>
      <c r="B62" s="157">
        <v>2161</v>
      </c>
      <c r="C62" s="157">
        <f t="shared" si="15"/>
        <v>19</v>
      </c>
      <c r="D62" s="157">
        <v>2135</v>
      </c>
      <c r="E62" s="157">
        <f t="shared" si="16"/>
        <v>13</v>
      </c>
      <c r="F62" s="157">
        <v>1246</v>
      </c>
      <c r="G62" s="157">
        <f t="shared" si="17"/>
        <v>14</v>
      </c>
      <c r="H62" s="157">
        <v>925</v>
      </c>
      <c r="I62" s="157">
        <f t="shared" si="18"/>
        <v>13</v>
      </c>
      <c r="J62" s="157">
        <v>119</v>
      </c>
      <c r="K62" s="157">
        <f t="shared" si="19"/>
        <v>2</v>
      </c>
      <c r="O62" s="1">
        <v>43961</v>
      </c>
      <c r="P62" s="157">
        <f t="shared" si="20"/>
        <v>13</v>
      </c>
      <c r="Q62" s="157">
        <f t="shared" si="25"/>
        <v>15.714285714285714</v>
      </c>
      <c r="S62" s="157">
        <f t="shared" si="21"/>
        <v>19</v>
      </c>
      <c r="T62" s="157">
        <f t="shared" si="26"/>
        <v>24</v>
      </c>
      <c r="V62" s="157">
        <f t="shared" si="22"/>
        <v>14</v>
      </c>
      <c r="W62" s="157">
        <f t="shared" si="27"/>
        <v>9.2857142857142865</v>
      </c>
      <c r="X62" s="157">
        <f t="shared" si="23"/>
        <v>13</v>
      </c>
      <c r="Y62" s="157">
        <f t="shared" si="28"/>
        <v>11.857142857142858</v>
      </c>
      <c r="Z62" s="157">
        <f t="shared" si="24"/>
        <v>2</v>
      </c>
      <c r="AA62" s="157">
        <f t="shared" si="29"/>
        <v>1.4285714285714286</v>
      </c>
    </row>
    <row r="63" spans="1:27" x14ac:dyDescent="0.25">
      <c r="A63" s="157" t="s">
        <v>299</v>
      </c>
      <c r="B63" s="157">
        <v>2183</v>
      </c>
      <c r="C63" s="157">
        <f t="shared" si="15"/>
        <v>22</v>
      </c>
      <c r="D63" s="157">
        <v>2139</v>
      </c>
      <c r="E63" s="157">
        <f t="shared" si="16"/>
        <v>4</v>
      </c>
      <c r="F63" s="157">
        <v>1258</v>
      </c>
      <c r="G63" s="157">
        <f t="shared" si="17"/>
        <v>12</v>
      </c>
      <c r="H63" s="157">
        <v>927</v>
      </c>
      <c r="I63" s="157">
        <f t="shared" si="18"/>
        <v>2</v>
      </c>
      <c r="J63" s="157">
        <v>121</v>
      </c>
      <c r="K63" s="157">
        <f t="shared" si="19"/>
        <v>2</v>
      </c>
      <c r="O63" s="1">
        <v>43962</v>
      </c>
      <c r="P63" s="157">
        <f t="shared" si="20"/>
        <v>4</v>
      </c>
      <c r="Q63" s="157">
        <f t="shared" si="25"/>
        <v>16.285714285714285</v>
      </c>
      <c r="S63" s="157">
        <f t="shared" si="21"/>
        <v>22</v>
      </c>
      <c r="T63" s="157">
        <f t="shared" si="26"/>
        <v>26.428571428571427</v>
      </c>
      <c r="V63" s="157">
        <f t="shared" si="22"/>
        <v>12</v>
      </c>
      <c r="W63" s="157">
        <f t="shared" si="27"/>
        <v>10.428571428571429</v>
      </c>
      <c r="X63" s="157">
        <f t="shared" si="23"/>
        <v>2</v>
      </c>
      <c r="Y63" s="157">
        <f t="shared" si="28"/>
        <v>11.571428571428571</v>
      </c>
      <c r="Z63" s="157">
        <f t="shared" si="24"/>
        <v>2</v>
      </c>
      <c r="AA63" s="157">
        <f t="shared" si="29"/>
        <v>1.4285714285714286</v>
      </c>
    </row>
    <row r="64" spans="1:27" x14ac:dyDescent="0.25">
      <c r="A64" s="157" t="s">
        <v>298</v>
      </c>
      <c r="B64" s="157">
        <v>2192</v>
      </c>
      <c r="C64" s="157">
        <f t="shared" si="15"/>
        <v>9</v>
      </c>
      <c r="D64" s="157">
        <v>2161</v>
      </c>
      <c r="E64" s="157">
        <f t="shared" si="16"/>
        <v>22</v>
      </c>
      <c r="F64" s="157">
        <v>1265</v>
      </c>
      <c r="G64" s="157">
        <f t="shared" si="17"/>
        <v>7</v>
      </c>
      <c r="H64" s="157">
        <v>934</v>
      </c>
      <c r="I64" s="157">
        <f t="shared" si="18"/>
        <v>7</v>
      </c>
      <c r="J64" s="157">
        <v>121</v>
      </c>
      <c r="K64" s="157">
        <f t="shared" si="19"/>
        <v>0</v>
      </c>
      <c r="O64" s="1">
        <v>43963</v>
      </c>
      <c r="P64" s="157">
        <f t="shared" si="20"/>
        <v>22</v>
      </c>
      <c r="Q64" s="157">
        <f t="shared" si="25"/>
        <v>15</v>
      </c>
      <c r="S64" s="157">
        <f t="shared" si="21"/>
        <v>9</v>
      </c>
      <c r="T64" s="157">
        <f t="shared" si="26"/>
        <v>21.857142857142858</v>
      </c>
      <c r="V64" s="157">
        <f t="shared" si="22"/>
        <v>7</v>
      </c>
      <c r="W64" s="157">
        <f t="shared" si="27"/>
        <v>10.142857142857142</v>
      </c>
      <c r="X64" s="157">
        <f t="shared" si="23"/>
        <v>7</v>
      </c>
      <c r="Y64" s="157">
        <f t="shared" si="28"/>
        <v>10.857142857142858</v>
      </c>
      <c r="Z64" s="157">
        <f t="shared" si="24"/>
        <v>0</v>
      </c>
      <c r="AA64" s="157">
        <f t="shared" si="29"/>
        <v>1.4285714285714286</v>
      </c>
    </row>
    <row r="65" spans="1:27" x14ac:dyDescent="0.25">
      <c r="A65" s="157" t="s">
        <v>297</v>
      </c>
      <c r="B65" s="157">
        <v>2203</v>
      </c>
      <c r="C65" s="157">
        <f t="shared" si="15"/>
        <v>11</v>
      </c>
      <c r="D65" s="157">
        <v>2178</v>
      </c>
      <c r="E65" s="157">
        <f t="shared" si="16"/>
        <v>17</v>
      </c>
      <c r="F65" s="157">
        <v>1279</v>
      </c>
      <c r="G65" s="157">
        <f t="shared" si="17"/>
        <v>14</v>
      </c>
      <c r="H65" s="157">
        <v>941</v>
      </c>
      <c r="I65" s="157">
        <f t="shared" si="18"/>
        <v>7</v>
      </c>
      <c r="J65" s="157">
        <v>121</v>
      </c>
      <c r="K65" s="157">
        <f t="shared" si="19"/>
        <v>0</v>
      </c>
      <c r="O65" s="1">
        <v>43964</v>
      </c>
      <c r="P65" s="157">
        <f t="shared" si="20"/>
        <v>17</v>
      </c>
      <c r="Q65" s="157">
        <f t="shared" si="25"/>
        <v>16.714285714285715</v>
      </c>
      <c r="S65" s="157">
        <f t="shared" si="21"/>
        <v>11</v>
      </c>
      <c r="T65" s="157">
        <f t="shared" si="26"/>
        <v>18.857142857142858</v>
      </c>
      <c r="V65" s="157">
        <f t="shared" si="22"/>
        <v>14</v>
      </c>
      <c r="W65" s="157">
        <f t="shared" si="27"/>
        <v>11.428571428571429</v>
      </c>
      <c r="X65" s="157">
        <f t="shared" si="23"/>
        <v>7</v>
      </c>
      <c r="Y65" s="157">
        <f t="shared" si="28"/>
        <v>11.714285714285714</v>
      </c>
      <c r="Z65" s="157">
        <f t="shared" si="24"/>
        <v>0</v>
      </c>
      <c r="AA65" s="157">
        <f t="shared" si="29"/>
        <v>1.4285714285714286</v>
      </c>
    </row>
    <row r="66" spans="1:27" x14ac:dyDescent="0.25">
      <c r="A66" s="157" t="s">
        <v>296</v>
      </c>
      <c r="B66" s="157">
        <v>2223</v>
      </c>
      <c r="C66" s="157">
        <f t="shared" si="15"/>
        <v>20</v>
      </c>
      <c r="D66" s="157">
        <v>2194</v>
      </c>
      <c r="E66" s="157">
        <f t="shared" si="16"/>
        <v>16</v>
      </c>
      <c r="F66" s="157">
        <v>1293</v>
      </c>
      <c r="G66" s="157">
        <f t="shared" si="17"/>
        <v>14</v>
      </c>
      <c r="H66" s="157">
        <v>950</v>
      </c>
      <c r="I66" s="157">
        <f t="shared" si="18"/>
        <v>9</v>
      </c>
      <c r="J66" s="157">
        <v>124</v>
      </c>
      <c r="K66" s="157">
        <f t="shared" si="19"/>
        <v>3</v>
      </c>
      <c r="O66" s="1">
        <v>43965</v>
      </c>
      <c r="P66" s="157">
        <f t="shared" si="20"/>
        <v>16</v>
      </c>
      <c r="Q66" s="157">
        <f t="shared" si="25"/>
        <v>14.142857142857142</v>
      </c>
      <c r="S66" s="157">
        <f t="shared" si="21"/>
        <v>20</v>
      </c>
      <c r="T66" s="157">
        <f t="shared" si="26"/>
        <v>16.571428571428573</v>
      </c>
      <c r="V66" s="157">
        <f t="shared" si="22"/>
        <v>14</v>
      </c>
      <c r="W66" s="157">
        <f t="shared" si="27"/>
        <v>11.571428571428571</v>
      </c>
      <c r="X66" s="157">
        <f t="shared" si="23"/>
        <v>9</v>
      </c>
      <c r="Y66" s="157">
        <f t="shared" si="28"/>
        <v>7</v>
      </c>
      <c r="Z66" s="157">
        <f t="shared" si="24"/>
        <v>3</v>
      </c>
      <c r="AA66" s="157">
        <f t="shared" si="29"/>
        <v>1.7142857142857142</v>
      </c>
    </row>
    <row r="67" spans="1:27" x14ac:dyDescent="0.25">
      <c r="A67" s="157" t="s">
        <v>295</v>
      </c>
      <c r="B67" s="157">
        <v>2236</v>
      </c>
      <c r="C67" s="157">
        <f t="shared" si="15"/>
        <v>13</v>
      </c>
      <c r="D67" s="157">
        <v>2205</v>
      </c>
      <c r="E67" s="157">
        <f t="shared" si="16"/>
        <v>11</v>
      </c>
      <c r="F67" s="157">
        <v>1304</v>
      </c>
      <c r="G67" s="157">
        <f t="shared" si="17"/>
        <v>11</v>
      </c>
      <c r="H67" s="157">
        <v>954</v>
      </c>
      <c r="I67" s="157">
        <f t="shared" si="18"/>
        <v>4</v>
      </c>
      <c r="J67" s="157">
        <v>127</v>
      </c>
      <c r="K67" s="157">
        <f t="shared" si="19"/>
        <v>3</v>
      </c>
      <c r="O67" s="1">
        <v>43966</v>
      </c>
      <c r="P67" s="157">
        <f t="shared" si="20"/>
        <v>11</v>
      </c>
      <c r="Q67" s="157">
        <f t="shared" si="25"/>
        <v>14.428571428571429</v>
      </c>
      <c r="S67" s="157">
        <f t="shared" si="21"/>
        <v>13</v>
      </c>
      <c r="T67" s="157">
        <f t="shared" si="26"/>
        <v>15.428571428571429</v>
      </c>
      <c r="V67" s="157">
        <f t="shared" si="22"/>
        <v>11</v>
      </c>
      <c r="W67" s="157">
        <f t="shared" si="27"/>
        <v>11.571428571428571</v>
      </c>
      <c r="X67" s="157">
        <f t="shared" si="23"/>
        <v>4</v>
      </c>
      <c r="Y67" s="157">
        <f t="shared" si="28"/>
        <v>6.5714285714285712</v>
      </c>
      <c r="Z67" s="157">
        <f t="shared" si="24"/>
        <v>3</v>
      </c>
      <c r="AA67" s="157">
        <f t="shared" si="29"/>
        <v>2.1428571428571428</v>
      </c>
    </row>
    <row r="68" spans="1:27" x14ac:dyDescent="0.25">
      <c r="A68" s="157" t="s">
        <v>294</v>
      </c>
      <c r="B68" s="157">
        <v>2250</v>
      </c>
      <c r="C68" s="157">
        <f t="shared" si="15"/>
        <v>14</v>
      </c>
      <c r="D68" s="157">
        <v>2229</v>
      </c>
      <c r="E68" s="157">
        <f t="shared" si="16"/>
        <v>24</v>
      </c>
      <c r="F68" s="157">
        <v>1311</v>
      </c>
      <c r="G68" s="157">
        <f t="shared" si="17"/>
        <v>7</v>
      </c>
      <c r="H68" s="157">
        <v>964</v>
      </c>
      <c r="I68" s="157">
        <f t="shared" si="18"/>
        <v>10</v>
      </c>
      <c r="J68" s="157">
        <v>128</v>
      </c>
      <c r="K68" s="157">
        <f t="shared" si="19"/>
        <v>1</v>
      </c>
      <c r="O68" s="1">
        <v>43967</v>
      </c>
      <c r="P68" s="157">
        <f t="shared" si="20"/>
        <v>24</v>
      </c>
      <c r="Q68" s="157">
        <f t="shared" si="25"/>
        <v>15.285714285714286</v>
      </c>
      <c r="S68" s="157">
        <f t="shared" si="21"/>
        <v>14</v>
      </c>
      <c r="T68" s="157">
        <f t="shared" si="26"/>
        <v>15.428571428571429</v>
      </c>
      <c r="V68" s="157">
        <f t="shared" si="22"/>
        <v>7</v>
      </c>
      <c r="W68" s="157">
        <f t="shared" si="27"/>
        <v>11.285714285714286</v>
      </c>
      <c r="X68" s="157">
        <f t="shared" si="23"/>
        <v>10</v>
      </c>
      <c r="Y68" s="157">
        <f t="shared" si="28"/>
        <v>7.4285714285714288</v>
      </c>
      <c r="Z68" s="157">
        <f t="shared" si="24"/>
        <v>1</v>
      </c>
      <c r="AA68" s="157">
        <f t="shared" si="29"/>
        <v>1.5714285714285714</v>
      </c>
    </row>
    <row r="69" spans="1:27" x14ac:dyDescent="0.25">
      <c r="A69" s="157" t="s">
        <v>293</v>
      </c>
      <c r="B69" s="157">
        <v>2256</v>
      </c>
      <c r="C69" s="157">
        <f t="shared" ref="C69:C100" si="30">B69-B68</f>
        <v>6</v>
      </c>
      <c r="D69" s="157">
        <v>2236</v>
      </c>
      <c r="E69" s="157">
        <f t="shared" ref="E69:E100" si="31">D69-D68</f>
        <v>7</v>
      </c>
      <c r="F69" s="157">
        <v>1319</v>
      </c>
      <c r="G69" s="157">
        <f t="shared" ref="G69:G100" si="32">F69-F68</f>
        <v>8</v>
      </c>
      <c r="H69" s="157">
        <v>970</v>
      </c>
      <c r="I69" s="157">
        <f t="shared" ref="I69:I100" si="33">H69-H68</f>
        <v>6</v>
      </c>
      <c r="J69" s="157">
        <v>129</v>
      </c>
      <c r="K69" s="157">
        <f t="shared" ref="K69:K100" si="34">J69-J68</f>
        <v>1</v>
      </c>
      <c r="O69" s="1">
        <v>43968</v>
      </c>
      <c r="P69" s="157">
        <f t="shared" ref="P69:P100" si="35">E69</f>
        <v>7</v>
      </c>
      <c r="Q69" s="157">
        <f t="shared" si="25"/>
        <v>14.428571428571429</v>
      </c>
      <c r="S69" s="157">
        <f t="shared" ref="S69:S100" si="36">C69</f>
        <v>6</v>
      </c>
      <c r="T69" s="157">
        <f t="shared" si="26"/>
        <v>13.571428571428571</v>
      </c>
      <c r="V69" s="157">
        <f t="shared" ref="V69:V100" si="37">G69</f>
        <v>8</v>
      </c>
      <c r="W69" s="157">
        <f t="shared" si="27"/>
        <v>10.428571428571429</v>
      </c>
      <c r="X69" s="157">
        <f t="shared" ref="X69:X100" si="38">I69</f>
        <v>6</v>
      </c>
      <c r="Y69" s="157">
        <f t="shared" si="28"/>
        <v>6.4285714285714288</v>
      </c>
      <c r="Z69" s="157">
        <f t="shared" ref="Z69:Z100" si="39">K69</f>
        <v>1</v>
      </c>
      <c r="AA69" s="157">
        <f t="shared" si="29"/>
        <v>1.4285714285714286</v>
      </c>
    </row>
    <row r="70" spans="1:27" x14ac:dyDescent="0.25">
      <c r="A70" s="157" t="s">
        <v>292</v>
      </c>
      <c r="B70" s="157">
        <v>2260</v>
      </c>
      <c r="C70" s="157">
        <f t="shared" si="30"/>
        <v>4</v>
      </c>
      <c r="D70" s="157">
        <v>2258</v>
      </c>
      <c r="E70" s="157">
        <f t="shared" si="31"/>
        <v>22</v>
      </c>
      <c r="F70" s="157">
        <v>1325</v>
      </c>
      <c r="G70" s="157">
        <f t="shared" si="32"/>
        <v>6</v>
      </c>
      <c r="H70" s="157">
        <v>973</v>
      </c>
      <c r="I70" s="157">
        <f t="shared" si="33"/>
        <v>3</v>
      </c>
      <c r="J70" s="157">
        <v>134</v>
      </c>
      <c r="K70" s="157">
        <f t="shared" si="34"/>
        <v>5</v>
      </c>
      <c r="O70" s="1">
        <v>43969</v>
      </c>
      <c r="P70" s="157">
        <f t="shared" si="35"/>
        <v>22</v>
      </c>
      <c r="Q70" s="157">
        <f t="shared" si="25"/>
        <v>17</v>
      </c>
      <c r="S70" s="157">
        <f t="shared" si="36"/>
        <v>4</v>
      </c>
      <c r="T70" s="157">
        <f t="shared" si="26"/>
        <v>11</v>
      </c>
      <c r="V70" s="157">
        <f t="shared" si="37"/>
        <v>6</v>
      </c>
      <c r="W70" s="157">
        <f t="shared" si="27"/>
        <v>9.5714285714285712</v>
      </c>
      <c r="X70" s="157">
        <f t="shared" si="38"/>
        <v>3</v>
      </c>
      <c r="Y70" s="157">
        <f t="shared" si="28"/>
        <v>6.5714285714285712</v>
      </c>
      <c r="Z70" s="157">
        <f t="shared" si="39"/>
        <v>5</v>
      </c>
      <c r="AA70" s="157">
        <f t="shared" si="29"/>
        <v>1.8571428571428572</v>
      </c>
    </row>
    <row r="71" spans="1:27" x14ac:dyDescent="0.25">
      <c r="A71" s="157" t="s">
        <v>291</v>
      </c>
      <c r="B71" s="157">
        <v>2265</v>
      </c>
      <c r="C71" s="157">
        <f t="shared" si="30"/>
        <v>5</v>
      </c>
      <c r="D71" s="157">
        <v>2264</v>
      </c>
      <c r="E71" s="157">
        <f t="shared" si="31"/>
        <v>6</v>
      </c>
      <c r="F71" s="157">
        <v>1337</v>
      </c>
      <c r="G71" s="157">
        <f t="shared" si="32"/>
        <v>12</v>
      </c>
      <c r="H71" s="157">
        <v>973</v>
      </c>
      <c r="I71" s="157">
        <f t="shared" si="33"/>
        <v>0</v>
      </c>
      <c r="J71" s="157">
        <v>141</v>
      </c>
      <c r="K71" s="157">
        <f t="shared" si="34"/>
        <v>7</v>
      </c>
      <c r="O71" s="1">
        <v>43970</v>
      </c>
      <c r="P71" s="157">
        <f t="shared" si="35"/>
        <v>6</v>
      </c>
      <c r="Q71" s="157">
        <f t="shared" si="25"/>
        <v>14.714285714285714</v>
      </c>
      <c r="S71" s="157">
        <f t="shared" si="36"/>
        <v>5</v>
      </c>
      <c r="T71" s="157">
        <f t="shared" si="26"/>
        <v>10.428571428571429</v>
      </c>
      <c r="V71" s="157">
        <f t="shared" si="37"/>
        <v>12</v>
      </c>
      <c r="W71" s="157">
        <f t="shared" si="27"/>
        <v>10.285714285714286</v>
      </c>
      <c r="X71" s="157">
        <f t="shared" si="38"/>
        <v>0</v>
      </c>
      <c r="Y71" s="157">
        <f t="shared" si="28"/>
        <v>5.5714285714285712</v>
      </c>
      <c r="Z71" s="157">
        <f t="shared" si="39"/>
        <v>7</v>
      </c>
      <c r="AA71" s="157">
        <f t="shared" si="29"/>
        <v>2.8571428571428572</v>
      </c>
    </row>
    <row r="72" spans="1:27" x14ac:dyDescent="0.25">
      <c r="A72" s="157" t="s">
        <v>290</v>
      </c>
      <c r="B72" s="157">
        <v>2275</v>
      </c>
      <c r="C72" s="157">
        <f t="shared" si="30"/>
        <v>10</v>
      </c>
      <c r="D72" s="157">
        <v>2273</v>
      </c>
      <c r="E72" s="157">
        <f t="shared" si="31"/>
        <v>9</v>
      </c>
      <c r="F72" s="157">
        <v>1343</v>
      </c>
      <c r="G72" s="157">
        <f t="shared" si="32"/>
        <v>6</v>
      </c>
      <c r="H72" s="157">
        <v>981</v>
      </c>
      <c r="I72" s="157">
        <f t="shared" si="33"/>
        <v>8</v>
      </c>
      <c r="J72" s="157">
        <v>142</v>
      </c>
      <c r="K72" s="157">
        <f t="shared" si="34"/>
        <v>1</v>
      </c>
      <c r="O72" s="1">
        <v>43971</v>
      </c>
      <c r="P72" s="157">
        <f t="shared" si="35"/>
        <v>9</v>
      </c>
      <c r="Q72" s="157">
        <f t="shared" si="25"/>
        <v>13.571428571428571</v>
      </c>
      <c r="S72" s="157">
        <f t="shared" si="36"/>
        <v>10</v>
      </c>
      <c r="T72" s="157">
        <f t="shared" si="26"/>
        <v>10.285714285714286</v>
      </c>
      <c r="V72" s="157">
        <f t="shared" si="37"/>
        <v>6</v>
      </c>
      <c r="W72" s="157">
        <f t="shared" si="27"/>
        <v>9.1428571428571423</v>
      </c>
      <c r="X72" s="157">
        <f t="shared" si="38"/>
        <v>8</v>
      </c>
      <c r="Y72" s="157">
        <f t="shared" si="28"/>
        <v>5.7142857142857144</v>
      </c>
      <c r="Z72" s="157">
        <f t="shared" si="39"/>
        <v>1</v>
      </c>
      <c r="AA72" s="157">
        <f t="shared" si="29"/>
        <v>3</v>
      </c>
    </row>
    <row r="73" spans="1:27" x14ac:dyDescent="0.25">
      <c r="A73" s="157" t="s">
        <v>289</v>
      </c>
      <c r="B73" s="157">
        <v>2288</v>
      </c>
      <c r="C73" s="157">
        <f t="shared" si="30"/>
        <v>13</v>
      </c>
      <c r="D73" s="157">
        <v>2299</v>
      </c>
      <c r="E73" s="157">
        <f t="shared" si="31"/>
        <v>26</v>
      </c>
      <c r="F73" s="157">
        <v>1357</v>
      </c>
      <c r="G73" s="157">
        <f t="shared" si="32"/>
        <v>14</v>
      </c>
      <c r="H73" s="157">
        <v>991</v>
      </c>
      <c r="I73" s="157">
        <f t="shared" si="33"/>
        <v>10</v>
      </c>
      <c r="J73" s="157">
        <v>148</v>
      </c>
      <c r="K73" s="157">
        <f t="shared" si="34"/>
        <v>6</v>
      </c>
      <c r="O73" s="1">
        <v>43972</v>
      </c>
      <c r="P73" s="157">
        <f t="shared" si="35"/>
        <v>26</v>
      </c>
      <c r="Q73" s="157">
        <f t="shared" si="25"/>
        <v>15</v>
      </c>
      <c r="S73" s="157">
        <f t="shared" si="36"/>
        <v>13</v>
      </c>
      <c r="T73" s="157">
        <f t="shared" si="26"/>
        <v>9.2857142857142865</v>
      </c>
      <c r="V73" s="157">
        <f t="shared" si="37"/>
        <v>14</v>
      </c>
      <c r="W73" s="157">
        <f t="shared" si="27"/>
        <v>9.1428571428571423</v>
      </c>
      <c r="X73" s="157">
        <f t="shared" si="38"/>
        <v>10</v>
      </c>
      <c r="Y73" s="157">
        <f t="shared" si="28"/>
        <v>5.8571428571428568</v>
      </c>
      <c r="Z73" s="157">
        <f t="shared" si="39"/>
        <v>6</v>
      </c>
      <c r="AA73" s="157">
        <f t="shared" si="29"/>
        <v>3.4285714285714284</v>
      </c>
    </row>
    <row r="74" spans="1:27" x14ac:dyDescent="0.25">
      <c r="A74" s="157" t="s">
        <v>288</v>
      </c>
      <c r="B74" s="157">
        <v>2297</v>
      </c>
      <c r="C74" s="157">
        <f t="shared" si="30"/>
        <v>9</v>
      </c>
      <c r="D74" s="157">
        <v>2312</v>
      </c>
      <c r="E74" s="157">
        <f t="shared" si="31"/>
        <v>13</v>
      </c>
      <c r="F74" s="157">
        <v>1364</v>
      </c>
      <c r="G74" s="157">
        <f t="shared" si="32"/>
        <v>7</v>
      </c>
      <c r="H74" s="157">
        <v>997</v>
      </c>
      <c r="I74" s="157">
        <f t="shared" si="33"/>
        <v>6</v>
      </c>
      <c r="J74" s="157">
        <v>149</v>
      </c>
      <c r="K74" s="157">
        <f t="shared" si="34"/>
        <v>1</v>
      </c>
      <c r="O74" s="1">
        <v>43973</v>
      </c>
      <c r="P74" s="157">
        <f t="shared" si="35"/>
        <v>13</v>
      </c>
      <c r="Q74" s="157">
        <f t="shared" si="25"/>
        <v>15.285714285714286</v>
      </c>
      <c r="S74" s="157">
        <f t="shared" si="36"/>
        <v>9</v>
      </c>
      <c r="T74" s="157">
        <f t="shared" si="26"/>
        <v>8.7142857142857135</v>
      </c>
      <c r="V74" s="157">
        <f t="shared" si="37"/>
        <v>7</v>
      </c>
      <c r="W74" s="157">
        <f t="shared" si="27"/>
        <v>8.5714285714285712</v>
      </c>
      <c r="X74" s="157">
        <f t="shared" si="38"/>
        <v>6</v>
      </c>
      <c r="Y74" s="157">
        <f t="shared" si="28"/>
        <v>6.1428571428571432</v>
      </c>
      <c r="Z74" s="157">
        <f t="shared" si="39"/>
        <v>1</v>
      </c>
      <c r="AA74" s="157">
        <f t="shared" si="29"/>
        <v>3.1428571428571428</v>
      </c>
    </row>
    <row r="75" spans="1:27" x14ac:dyDescent="0.25">
      <c r="A75" s="157" t="s">
        <v>287</v>
      </c>
      <c r="B75" s="157">
        <v>2304</v>
      </c>
      <c r="C75" s="157">
        <f t="shared" si="30"/>
        <v>7</v>
      </c>
      <c r="D75" s="157">
        <v>2317</v>
      </c>
      <c r="E75" s="157">
        <f t="shared" si="31"/>
        <v>5</v>
      </c>
      <c r="F75" s="157">
        <v>1383</v>
      </c>
      <c r="G75" s="157">
        <f t="shared" si="32"/>
        <v>19</v>
      </c>
      <c r="H75" s="157">
        <v>1006</v>
      </c>
      <c r="I75" s="157">
        <f t="shared" si="33"/>
        <v>9</v>
      </c>
      <c r="J75" s="157">
        <v>149</v>
      </c>
      <c r="K75" s="157">
        <f t="shared" si="34"/>
        <v>0</v>
      </c>
      <c r="O75" s="1">
        <v>43974</v>
      </c>
      <c r="P75" s="157">
        <f t="shared" si="35"/>
        <v>5</v>
      </c>
      <c r="Q75" s="157">
        <f t="shared" ref="Q75:Q106" si="40">SUM(P69:P75)/7</f>
        <v>12.571428571428571</v>
      </c>
      <c r="S75" s="157">
        <f t="shared" si="36"/>
        <v>7</v>
      </c>
      <c r="T75" s="157">
        <f t="shared" ref="T75:T106" si="41">SUM(S69:S75)/7</f>
        <v>7.7142857142857144</v>
      </c>
      <c r="V75" s="157">
        <f t="shared" si="37"/>
        <v>19</v>
      </c>
      <c r="W75" s="157">
        <f t="shared" ref="W75:W106" si="42">SUM(V69:V75)/7</f>
        <v>10.285714285714286</v>
      </c>
      <c r="X75" s="157">
        <f t="shared" si="38"/>
        <v>9</v>
      </c>
      <c r="Y75" s="157">
        <f t="shared" ref="Y75:Y106" si="43">SUM(X69:X75)/7</f>
        <v>6</v>
      </c>
      <c r="Z75" s="157">
        <f t="shared" si="39"/>
        <v>0</v>
      </c>
      <c r="AA75" s="157">
        <f t="shared" ref="AA75:AA106" si="44">SUM(Z69:Z75)/7</f>
        <v>3</v>
      </c>
    </row>
    <row r="76" spans="1:27" x14ac:dyDescent="0.25">
      <c r="A76" s="157" t="s">
        <v>286</v>
      </c>
      <c r="B76" s="157">
        <v>2308</v>
      </c>
      <c r="C76" s="157">
        <f t="shared" si="30"/>
        <v>4</v>
      </c>
      <c r="D76" s="157">
        <v>2327</v>
      </c>
      <c r="E76" s="157">
        <f t="shared" si="31"/>
        <v>10</v>
      </c>
      <c r="F76" s="157">
        <v>1394</v>
      </c>
      <c r="G76" s="157">
        <f t="shared" si="32"/>
        <v>11</v>
      </c>
      <c r="H76" s="157">
        <v>1010</v>
      </c>
      <c r="I76" s="157">
        <f t="shared" si="33"/>
        <v>4</v>
      </c>
      <c r="J76" s="157">
        <v>149</v>
      </c>
      <c r="K76" s="157">
        <f t="shared" si="34"/>
        <v>0</v>
      </c>
      <c r="O76" s="1">
        <v>43975</v>
      </c>
      <c r="P76" s="157">
        <f t="shared" si="35"/>
        <v>10</v>
      </c>
      <c r="Q76" s="157">
        <f t="shared" si="40"/>
        <v>13</v>
      </c>
      <c r="S76" s="157">
        <f t="shared" si="36"/>
        <v>4</v>
      </c>
      <c r="T76" s="157">
        <f t="shared" si="41"/>
        <v>7.4285714285714288</v>
      </c>
      <c r="V76" s="157">
        <f t="shared" si="37"/>
        <v>11</v>
      </c>
      <c r="W76" s="157">
        <f t="shared" si="42"/>
        <v>10.714285714285714</v>
      </c>
      <c r="X76" s="157">
        <f t="shared" si="38"/>
        <v>4</v>
      </c>
      <c r="Y76" s="157">
        <f t="shared" si="43"/>
        <v>5.7142857142857144</v>
      </c>
      <c r="Z76" s="157">
        <f t="shared" si="39"/>
        <v>0</v>
      </c>
      <c r="AA76" s="157">
        <f t="shared" si="44"/>
        <v>2.8571428571428572</v>
      </c>
    </row>
    <row r="77" spans="1:27" x14ac:dyDescent="0.25">
      <c r="A77" s="157" t="s">
        <v>285</v>
      </c>
      <c r="B77" s="157">
        <v>2312</v>
      </c>
      <c r="C77" s="157">
        <f t="shared" si="30"/>
        <v>4</v>
      </c>
      <c r="D77" s="157">
        <v>2341</v>
      </c>
      <c r="E77" s="157">
        <f t="shared" si="31"/>
        <v>14</v>
      </c>
      <c r="F77" s="157">
        <v>1404</v>
      </c>
      <c r="G77" s="157">
        <f t="shared" si="32"/>
        <v>10</v>
      </c>
      <c r="H77" s="157">
        <v>1016</v>
      </c>
      <c r="I77" s="157">
        <f t="shared" si="33"/>
        <v>6</v>
      </c>
      <c r="J77" s="157">
        <v>150</v>
      </c>
      <c r="K77" s="157">
        <f t="shared" si="34"/>
        <v>1</v>
      </c>
      <c r="O77" s="1">
        <v>43976</v>
      </c>
      <c r="P77" s="157">
        <f t="shared" si="35"/>
        <v>14</v>
      </c>
      <c r="Q77" s="157">
        <f t="shared" si="40"/>
        <v>11.857142857142858</v>
      </c>
      <c r="S77" s="157">
        <f t="shared" si="36"/>
        <v>4</v>
      </c>
      <c r="T77" s="157">
        <f t="shared" si="41"/>
        <v>7.4285714285714288</v>
      </c>
      <c r="V77" s="157">
        <f t="shared" si="37"/>
        <v>10</v>
      </c>
      <c r="W77" s="157">
        <f t="shared" si="42"/>
        <v>11.285714285714286</v>
      </c>
      <c r="X77" s="157">
        <f t="shared" si="38"/>
        <v>6</v>
      </c>
      <c r="Y77" s="157">
        <f t="shared" si="43"/>
        <v>6.1428571428571432</v>
      </c>
      <c r="Z77" s="157">
        <f t="shared" si="39"/>
        <v>1</v>
      </c>
      <c r="AA77" s="157">
        <f t="shared" si="44"/>
        <v>2.2857142857142856</v>
      </c>
    </row>
    <row r="78" spans="1:27" x14ac:dyDescent="0.25">
      <c r="A78" s="157" t="s">
        <v>284</v>
      </c>
      <c r="B78" s="157">
        <v>2316</v>
      </c>
      <c r="C78" s="157">
        <f t="shared" si="30"/>
        <v>4</v>
      </c>
      <c r="D78" s="157">
        <v>2346</v>
      </c>
      <c r="E78" s="157">
        <f t="shared" si="31"/>
        <v>5</v>
      </c>
      <c r="F78" s="157">
        <v>1414</v>
      </c>
      <c r="G78" s="157">
        <f t="shared" si="32"/>
        <v>10</v>
      </c>
      <c r="H78" s="157">
        <v>1021</v>
      </c>
      <c r="I78" s="157">
        <f t="shared" si="33"/>
        <v>5</v>
      </c>
      <c r="J78" s="157">
        <v>156</v>
      </c>
      <c r="K78" s="157">
        <f t="shared" si="34"/>
        <v>6</v>
      </c>
      <c r="O78" s="1">
        <v>43977</v>
      </c>
      <c r="P78" s="157">
        <f t="shared" si="35"/>
        <v>5</v>
      </c>
      <c r="Q78" s="157">
        <f t="shared" si="40"/>
        <v>11.714285714285714</v>
      </c>
      <c r="S78" s="157">
        <f t="shared" si="36"/>
        <v>4</v>
      </c>
      <c r="T78" s="157">
        <f t="shared" si="41"/>
        <v>7.2857142857142856</v>
      </c>
      <c r="V78" s="157">
        <f t="shared" si="37"/>
        <v>10</v>
      </c>
      <c r="W78" s="157">
        <f t="shared" si="42"/>
        <v>11</v>
      </c>
      <c r="X78" s="157">
        <f t="shared" si="38"/>
        <v>5</v>
      </c>
      <c r="Y78" s="157">
        <f t="shared" si="43"/>
        <v>6.8571428571428568</v>
      </c>
      <c r="Z78" s="157">
        <f t="shared" si="39"/>
        <v>6</v>
      </c>
      <c r="AA78" s="157">
        <f t="shared" si="44"/>
        <v>2.1428571428571428</v>
      </c>
    </row>
    <row r="79" spans="1:27" x14ac:dyDescent="0.25">
      <c r="A79" s="157" t="s">
        <v>283</v>
      </c>
      <c r="B79" s="157">
        <v>2322</v>
      </c>
      <c r="C79" s="157">
        <f t="shared" si="30"/>
        <v>6</v>
      </c>
      <c r="D79" s="157">
        <v>2357</v>
      </c>
      <c r="E79" s="157">
        <f t="shared" si="31"/>
        <v>11</v>
      </c>
      <c r="F79" s="157">
        <v>1426</v>
      </c>
      <c r="G79" s="157">
        <f t="shared" si="32"/>
        <v>12</v>
      </c>
      <c r="H79" s="157">
        <v>1029</v>
      </c>
      <c r="I79" s="157">
        <f t="shared" si="33"/>
        <v>8</v>
      </c>
      <c r="J79" s="157">
        <v>156</v>
      </c>
      <c r="K79" s="157">
        <f t="shared" si="34"/>
        <v>0</v>
      </c>
      <c r="O79" s="1">
        <v>43978</v>
      </c>
      <c r="P79" s="157">
        <f t="shared" si="35"/>
        <v>11</v>
      </c>
      <c r="Q79" s="157">
        <f t="shared" si="40"/>
        <v>12</v>
      </c>
      <c r="S79" s="157">
        <f t="shared" si="36"/>
        <v>6</v>
      </c>
      <c r="T79" s="157">
        <f t="shared" si="41"/>
        <v>6.7142857142857144</v>
      </c>
      <c r="V79" s="157">
        <f t="shared" si="37"/>
        <v>12</v>
      </c>
      <c r="W79" s="157">
        <f t="shared" si="42"/>
        <v>11.857142857142858</v>
      </c>
      <c r="X79" s="157">
        <f t="shared" si="38"/>
        <v>8</v>
      </c>
      <c r="Y79" s="157">
        <f t="shared" si="43"/>
        <v>6.8571428571428568</v>
      </c>
      <c r="Z79" s="157">
        <f t="shared" si="39"/>
        <v>0</v>
      </c>
      <c r="AA79" s="157">
        <f t="shared" si="44"/>
        <v>2</v>
      </c>
    </row>
    <row r="80" spans="1:27" x14ac:dyDescent="0.25">
      <c r="A80" s="157" t="s">
        <v>282</v>
      </c>
      <c r="B80" s="157">
        <v>2329</v>
      </c>
      <c r="C80" s="157">
        <f t="shared" si="30"/>
        <v>7</v>
      </c>
      <c r="D80" s="157">
        <v>2363</v>
      </c>
      <c r="E80" s="157">
        <f t="shared" si="31"/>
        <v>6</v>
      </c>
      <c r="F80" s="157">
        <v>1441</v>
      </c>
      <c r="G80" s="157">
        <f t="shared" si="32"/>
        <v>15</v>
      </c>
      <c r="H80" s="157">
        <v>1041</v>
      </c>
      <c r="I80" s="157">
        <f t="shared" si="33"/>
        <v>12</v>
      </c>
      <c r="J80" s="157">
        <v>160</v>
      </c>
      <c r="K80" s="157">
        <f t="shared" si="34"/>
        <v>4</v>
      </c>
      <c r="O80" s="1">
        <v>43979</v>
      </c>
      <c r="P80" s="157">
        <f t="shared" si="35"/>
        <v>6</v>
      </c>
      <c r="Q80" s="157">
        <f t="shared" si="40"/>
        <v>9.1428571428571423</v>
      </c>
      <c r="S80" s="157">
        <f t="shared" si="36"/>
        <v>7</v>
      </c>
      <c r="T80" s="157">
        <f t="shared" si="41"/>
        <v>5.8571428571428568</v>
      </c>
      <c r="V80" s="157">
        <f t="shared" si="37"/>
        <v>15</v>
      </c>
      <c r="W80" s="157">
        <f t="shared" si="42"/>
        <v>12</v>
      </c>
      <c r="X80" s="157">
        <f t="shared" si="38"/>
        <v>12</v>
      </c>
      <c r="Y80" s="157">
        <f t="shared" si="43"/>
        <v>7.1428571428571432</v>
      </c>
      <c r="Z80" s="157">
        <f t="shared" si="39"/>
        <v>4</v>
      </c>
      <c r="AA80" s="157">
        <f t="shared" si="44"/>
        <v>1.7142857142857142</v>
      </c>
    </row>
    <row r="81" spans="1:27" x14ac:dyDescent="0.25">
      <c r="A81" s="157" t="s">
        <v>281</v>
      </c>
      <c r="B81" s="157">
        <v>2339</v>
      </c>
      <c r="C81" s="157">
        <f t="shared" si="30"/>
        <v>10</v>
      </c>
      <c r="D81" s="157">
        <v>2366</v>
      </c>
      <c r="E81" s="157">
        <f t="shared" si="31"/>
        <v>3</v>
      </c>
      <c r="F81" s="157">
        <v>1458</v>
      </c>
      <c r="G81" s="157">
        <f t="shared" si="32"/>
        <v>17</v>
      </c>
      <c r="H81" s="157">
        <v>1054</v>
      </c>
      <c r="I81" s="157">
        <f t="shared" si="33"/>
        <v>13</v>
      </c>
      <c r="J81" s="157">
        <v>161</v>
      </c>
      <c r="K81" s="157">
        <f t="shared" si="34"/>
        <v>1</v>
      </c>
      <c r="O81" s="1">
        <v>43980</v>
      </c>
      <c r="P81" s="157">
        <f t="shared" si="35"/>
        <v>3</v>
      </c>
      <c r="Q81" s="157">
        <f t="shared" si="40"/>
        <v>7.7142857142857144</v>
      </c>
      <c r="S81" s="157">
        <f t="shared" si="36"/>
        <v>10</v>
      </c>
      <c r="T81" s="157">
        <f t="shared" si="41"/>
        <v>6</v>
      </c>
      <c r="V81" s="157">
        <f t="shared" si="37"/>
        <v>17</v>
      </c>
      <c r="W81" s="157">
        <f t="shared" si="42"/>
        <v>13.428571428571429</v>
      </c>
      <c r="X81" s="157">
        <f t="shared" si="38"/>
        <v>13</v>
      </c>
      <c r="Y81" s="157">
        <f t="shared" si="43"/>
        <v>8.1428571428571423</v>
      </c>
      <c r="Z81" s="157">
        <f t="shared" si="39"/>
        <v>1</v>
      </c>
      <c r="AA81" s="157">
        <f t="shared" si="44"/>
        <v>1.7142857142857142</v>
      </c>
    </row>
    <row r="82" spans="1:27" x14ac:dyDescent="0.25">
      <c r="A82" s="157" t="s">
        <v>280</v>
      </c>
      <c r="B82" s="157">
        <v>2345</v>
      </c>
      <c r="C82" s="157">
        <f t="shared" si="30"/>
        <v>6</v>
      </c>
      <c r="D82" s="157">
        <v>2372</v>
      </c>
      <c r="E82" s="157">
        <f t="shared" si="31"/>
        <v>6</v>
      </c>
      <c r="F82" s="157">
        <v>1474</v>
      </c>
      <c r="G82" s="157">
        <f t="shared" si="32"/>
        <v>16</v>
      </c>
      <c r="H82" s="157">
        <v>1059</v>
      </c>
      <c r="I82" s="157">
        <f t="shared" si="33"/>
        <v>5</v>
      </c>
      <c r="J82" s="157">
        <v>163</v>
      </c>
      <c r="K82" s="157">
        <f t="shared" si="34"/>
        <v>2</v>
      </c>
      <c r="O82" s="1">
        <v>43981</v>
      </c>
      <c r="P82" s="157">
        <f t="shared" si="35"/>
        <v>6</v>
      </c>
      <c r="Q82" s="157">
        <f t="shared" si="40"/>
        <v>7.8571428571428568</v>
      </c>
      <c r="S82" s="157">
        <f t="shared" si="36"/>
        <v>6</v>
      </c>
      <c r="T82" s="157">
        <f t="shared" si="41"/>
        <v>5.8571428571428568</v>
      </c>
      <c r="V82" s="157">
        <f t="shared" si="37"/>
        <v>16</v>
      </c>
      <c r="W82" s="157">
        <f t="shared" si="42"/>
        <v>13</v>
      </c>
      <c r="X82" s="157">
        <f t="shared" si="38"/>
        <v>5</v>
      </c>
      <c r="Y82" s="157">
        <f t="shared" si="43"/>
        <v>7.5714285714285712</v>
      </c>
      <c r="Z82" s="157">
        <f t="shared" si="39"/>
        <v>2</v>
      </c>
      <c r="AA82" s="157">
        <f t="shared" si="44"/>
        <v>2</v>
      </c>
    </row>
    <row r="83" spans="1:27" x14ac:dyDescent="0.25">
      <c r="A83" s="157" t="s">
        <v>279</v>
      </c>
      <c r="B83" s="157">
        <v>2354</v>
      </c>
      <c r="C83" s="157">
        <f t="shared" si="30"/>
        <v>9</v>
      </c>
      <c r="D83" s="157">
        <v>2373</v>
      </c>
      <c r="E83" s="157">
        <f t="shared" si="31"/>
        <v>1</v>
      </c>
      <c r="F83" s="157">
        <v>1482</v>
      </c>
      <c r="G83" s="157">
        <f t="shared" si="32"/>
        <v>8</v>
      </c>
      <c r="H83" s="157">
        <v>1077</v>
      </c>
      <c r="I83" s="157">
        <f t="shared" si="33"/>
        <v>18</v>
      </c>
      <c r="J83" s="157">
        <v>164</v>
      </c>
      <c r="K83" s="157">
        <f t="shared" si="34"/>
        <v>1</v>
      </c>
      <c r="O83" s="1">
        <v>43982</v>
      </c>
      <c r="P83" s="157">
        <f t="shared" si="35"/>
        <v>1</v>
      </c>
      <c r="Q83" s="157">
        <f t="shared" si="40"/>
        <v>6.5714285714285712</v>
      </c>
      <c r="S83" s="157">
        <f t="shared" si="36"/>
        <v>9</v>
      </c>
      <c r="T83" s="157">
        <f t="shared" si="41"/>
        <v>6.5714285714285712</v>
      </c>
      <c r="V83" s="157">
        <f t="shared" si="37"/>
        <v>8</v>
      </c>
      <c r="W83" s="157">
        <f t="shared" si="42"/>
        <v>12.571428571428571</v>
      </c>
      <c r="X83" s="157">
        <f t="shared" si="38"/>
        <v>18</v>
      </c>
      <c r="Y83" s="157">
        <f t="shared" si="43"/>
        <v>9.5714285714285712</v>
      </c>
      <c r="Z83" s="157">
        <f t="shared" si="39"/>
        <v>1</v>
      </c>
      <c r="AA83" s="157">
        <f t="shared" si="44"/>
        <v>2.1428571428571428</v>
      </c>
    </row>
    <row r="84" spans="1:27" x14ac:dyDescent="0.25">
      <c r="A84" s="157" t="s">
        <v>278</v>
      </c>
      <c r="B84" s="157">
        <v>2363</v>
      </c>
      <c r="C84" s="157">
        <f t="shared" si="30"/>
        <v>9</v>
      </c>
      <c r="D84" s="157">
        <v>2376</v>
      </c>
      <c r="E84" s="157">
        <f t="shared" si="31"/>
        <v>3</v>
      </c>
      <c r="F84" s="157">
        <v>1491</v>
      </c>
      <c r="G84" s="157">
        <f t="shared" si="32"/>
        <v>9</v>
      </c>
      <c r="H84" s="157">
        <v>1084</v>
      </c>
      <c r="I84" s="157">
        <f t="shared" si="33"/>
        <v>7</v>
      </c>
      <c r="J84" s="157">
        <v>164</v>
      </c>
      <c r="K84" s="157">
        <f t="shared" si="34"/>
        <v>0</v>
      </c>
      <c r="O84" s="1">
        <v>43983</v>
      </c>
      <c r="P84" s="157">
        <f t="shared" si="35"/>
        <v>3</v>
      </c>
      <c r="Q84" s="157">
        <f t="shared" si="40"/>
        <v>5</v>
      </c>
      <c r="S84" s="157">
        <f t="shared" si="36"/>
        <v>9</v>
      </c>
      <c r="T84" s="157">
        <f t="shared" si="41"/>
        <v>7.2857142857142856</v>
      </c>
      <c r="V84" s="157">
        <f t="shared" si="37"/>
        <v>9</v>
      </c>
      <c r="W84" s="157">
        <f t="shared" si="42"/>
        <v>12.428571428571429</v>
      </c>
      <c r="X84" s="157">
        <f t="shared" si="38"/>
        <v>7</v>
      </c>
      <c r="Y84" s="157">
        <f t="shared" si="43"/>
        <v>9.7142857142857135</v>
      </c>
      <c r="Z84" s="157">
        <f t="shared" si="39"/>
        <v>0</v>
      </c>
      <c r="AA84" s="157">
        <f t="shared" si="44"/>
        <v>2</v>
      </c>
    </row>
    <row r="85" spans="1:27" x14ac:dyDescent="0.25">
      <c r="A85" s="157" t="s">
        <v>277</v>
      </c>
      <c r="B85" s="157">
        <v>2364</v>
      </c>
      <c r="C85" s="157">
        <f t="shared" si="30"/>
        <v>1</v>
      </c>
      <c r="D85" s="157">
        <v>2378</v>
      </c>
      <c r="E85" s="157">
        <f t="shared" si="31"/>
        <v>2</v>
      </c>
      <c r="F85" s="157">
        <v>1505</v>
      </c>
      <c r="G85" s="157">
        <f t="shared" si="32"/>
        <v>14</v>
      </c>
      <c r="H85" s="157">
        <v>1092</v>
      </c>
      <c r="I85" s="157">
        <f t="shared" si="33"/>
        <v>8</v>
      </c>
      <c r="J85" s="157">
        <v>164</v>
      </c>
      <c r="K85" s="157">
        <f t="shared" si="34"/>
        <v>0</v>
      </c>
      <c r="O85" s="1">
        <v>43984</v>
      </c>
      <c r="P85" s="157">
        <f t="shared" si="35"/>
        <v>2</v>
      </c>
      <c r="Q85" s="157">
        <f t="shared" si="40"/>
        <v>4.5714285714285712</v>
      </c>
      <c r="S85" s="157">
        <f t="shared" si="36"/>
        <v>1</v>
      </c>
      <c r="T85" s="157">
        <f t="shared" si="41"/>
        <v>6.8571428571428568</v>
      </c>
      <c r="V85" s="157">
        <f t="shared" si="37"/>
        <v>14</v>
      </c>
      <c r="W85" s="157">
        <f t="shared" si="42"/>
        <v>13</v>
      </c>
      <c r="X85" s="157">
        <f t="shared" si="38"/>
        <v>8</v>
      </c>
      <c r="Y85" s="157">
        <f t="shared" si="43"/>
        <v>10.142857142857142</v>
      </c>
      <c r="Z85" s="157">
        <f t="shared" si="39"/>
        <v>0</v>
      </c>
      <c r="AA85" s="157">
        <f t="shared" si="44"/>
        <v>1.1428571428571428</v>
      </c>
    </row>
    <row r="86" spans="1:27" x14ac:dyDescent="0.25">
      <c r="A86" s="157" t="s">
        <v>276</v>
      </c>
      <c r="B86" s="157">
        <v>2367</v>
      </c>
      <c r="C86" s="157">
        <f t="shared" si="30"/>
        <v>3</v>
      </c>
      <c r="D86" s="157">
        <v>2384</v>
      </c>
      <c r="E86" s="157">
        <f t="shared" si="31"/>
        <v>6</v>
      </c>
      <c r="F86" s="157">
        <v>1506</v>
      </c>
      <c r="G86" s="157">
        <f t="shared" si="32"/>
        <v>1</v>
      </c>
      <c r="H86" s="157">
        <v>1099</v>
      </c>
      <c r="I86" s="157">
        <f t="shared" si="33"/>
        <v>7</v>
      </c>
      <c r="J86" s="157">
        <v>164</v>
      </c>
      <c r="K86" s="157">
        <f t="shared" si="34"/>
        <v>0</v>
      </c>
      <c r="O86" s="1">
        <v>43985</v>
      </c>
      <c r="P86" s="157">
        <f t="shared" si="35"/>
        <v>6</v>
      </c>
      <c r="Q86" s="157">
        <f t="shared" si="40"/>
        <v>3.8571428571428572</v>
      </c>
      <c r="S86" s="157">
        <f t="shared" si="36"/>
        <v>3</v>
      </c>
      <c r="T86" s="157">
        <f t="shared" si="41"/>
        <v>6.4285714285714288</v>
      </c>
      <c r="V86" s="157">
        <f t="shared" si="37"/>
        <v>1</v>
      </c>
      <c r="W86" s="157">
        <f t="shared" si="42"/>
        <v>11.428571428571429</v>
      </c>
      <c r="X86" s="157">
        <f t="shared" si="38"/>
        <v>7</v>
      </c>
      <c r="Y86" s="157">
        <f t="shared" si="43"/>
        <v>10</v>
      </c>
      <c r="Z86" s="157">
        <f t="shared" si="39"/>
        <v>0</v>
      </c>
      <c r="AA86" s="157">
        <f t="shared" si="44"/>
        <v>1.1428571428571428</v>
      </c>
    </row>
    <row r="87" spans="1:27" x14ac:dyDescent="0.25">
      <c r="A87" s="157" t="s">
        <v>275</v>
      </c>
      <c r="B87" s="157">
        <v>2367</v>
      </c>
      <c r="C87" s="157">
        <f t="shared" si="30"/>
        <v>0</v>
      </c>
      <c r="D87" s="157">
        <v>2395</v>
      </c>
      <c r="E87" s="157">
        <f t="shared" si="31"/>
        <v>11</v>
      </c>
      <c r="F87" s="157">
        <v>1519</v>
      </c>
      <c r="G87" s="157">
        <f t="shared" si="32"/>
        <v>13</v>
      </c>
      <c r="H87" s="157">
        <v>1112</v>
      </c>
      <c r="I87" s="157">
        <f t="shared" si="33"/>
        <v>13</v>
      </c>
      <c r="J87" s="157">
        <v>164</v>
      </c>
      <c r="K87" s="157">
        <f t="shared" si="34"/>
        <v>0</v>
      </c>
      <c r="O87" s="1">
        <v>43986</v>
      </c>
      <c r="P87" s="157">
        <f t="shared" si="35"/>
        <v>11</v>
      </c>
      <c r="Q87" s="157">
        <f t="shared" si="40"/>
        <v>4.5714285714285712</v>
      </c>
      <c r="S87" s="157">
        <f t="shared" si="36"/>
        <v>0</v>
      </c>
      <c r="T87" s="157">
        <f t="shared" si="41"/>
        <v>5.4285714285714288</v>
      </c>
      <c r="V87" s="157">
        <f t="shared" si="37"/>
        <v>13</v>
      </c>
      <c r="W87" s="157">
        <f t="shared" si="42"/>
        <v>11.142857142857142</v>
      </c>
      <c r="X87" s="157">
        <f t="shared" si="38"/>
        <v>13</v>
      </c>
      <c r="Y87" s="157">
        <f t="shared" si="43"/>
        <v>10.142857142857142</v>
      </c>
      <c r="Z87" s="157">
        <f t="shared" si="39"/>
        <v>0</v>
      </c>
      <c r="AA87" s="157">
        <f t="shared" si="44"/>
        <v>0.5714285714285714</v>
      </c>
    </row>
    <row r="88" spans="1:27" x14ac:dyDescent="0.25">
      <c r="A88" s="157" t="s">
        <v>274</v>
      </c>
      <c r="B88" s="157">
        <v>2367</v>
      </c>
      <c r="C88" s="157">
        <f t="shared" si="30"/>
        <v>0</v>
      </c>
      <c r="D88" s="157">
        <v>2416</v>
      </c>
      <c r="E88" s="157">
        <f t="shared" si="31"/>
        <v>21</v>
      </c>
      <c r="F88" s="157">
        <v>1531</v>
      </c>
      <c r="G88" s="157">
        <f t="shared" si="32"/>
        <v>12</v>
      </c>
      <c r="H88" s="157">
        <v>1129</v>
      </c>
      <c r="I88" s="157">
        <f t="shared" si="33"/>
        <v>17</v>
      </c>
      <c r="J88" s="157">
        <v>164</v>
      </c>
      <c r="K88" s="157">
        <f t="shared" si="34"/>
        <v>0</v>
      </c>
      <c r="O88" s="1">
        <v>43987</v>
      </c>
      <c r="P88" s="157">
        <f t="shared" si="35"/>
        <v>21</v>
      </c>
      <c r="Q88" s="157">
        <f t="shared" si="40"/>
        <v>7.1428571428571432</v>
      </c>
      <c r="S88" s="157">
        <f t="shared" si="36"/>
        <v>0</v>
      </c>
      <c r="T88" s="157">
        <f t="shared" si="41"/>
        <v>4</v>
      </c>
      <c r="V88" s="157">
        <f t="shared" si="37"/>
        <v>12</v>
      </c>
      <c r="W88" s="157">
        <f t="shared" si="42"/>
        <v>10.428571428571429</v>
      </c>
      <c r="X88" s="157">
        <f t="shared" si="38"/>
        <v>17</v>
      </c>
      <c r="Y88" s="157">
        <f t="shared" si="43"/>
        <v>10.714285714285714</v>
      </c>
      <c r="Z88" s="157">
        <f t="shared" si="39"/>
        <v>0</v>
      </c>
      <c r="AA88" s="157">
        <f t="shared" si="44"/>
        <v>0.42857142857142855</v>
      </c>
    </row>
    <row r="89" spans="1:27" x14ac:dyDescent="0.25">
      <c r="A89" s="157" t="s">
        <v>273</v>
      </c>
      <c r="B89" s="157">
        <v>2367</v>
      </c>
      <c r="C89" s="157">
        <f t="shared" si="30"/>
        <v>0</v>
      </c>
      <c r="D89" s="157">
        <v>2434</v>
      </c>
      <c r="E89" s="157">
        <f t="shared" si="31"/>
        <v>18</v>
      </c>
      <c r="F89" s="157">
        <v>1550</v>
      </c>
      <c r="G89" s="157">
        <f t="shared" si="32"/>
        <v>19</v>
      </c>
      <c r="H89" s="157">
        <v>1139</v>
      </c>
      <c r="I89" s="157">
        <f t="shared" si="33"/>
        <v>10</v>
      </c>
      <c r="J89" s="157">
        <v>165</v>
      </c>
      <c r="K89" s="157">
        <f t="shared" si="34"/>
        <v>1</v>
      </c>
      <c r="O89" s="1">
        <v>43988</v>
      </c>
      <c r="P89" s="157">
        <f t="shared" si="35"/>
        <v>18</v>
      </c>
      <c r="Q89" s="157">
        <f t="shared" si="40"/>
        <v>8.8571428571428577</v>
      </c>
      <c r="S89" s="157">
        <f t="shared" si="36"/>
        <v>0</v>
      </c>
      <c r="T89" s="157">
        <f t="shared" si="41"/>
        <v>3.1428571428571428</v>
      </c>
      <c r="V89" s="157">
        <f t="shared" si="37"/>
        <v>19</v>
      </c>
      <c r="W89" s="157">
        <f t="shared" si="42"/>
        <v>10.857142857142858</v>
      </c>
      <c r="X89" s="157">
        <f t="shared" si="38"/>
        <v>10</v>
      </c>
      <c r="Y89" s="157">
        <f t="shared" si="43"/>
        <v>11.428571428571429</v>
      </c>
      <c r="Z89" s="157">
        <f t="shared" si="39"/>
        <v>1</v>
      </c>
      <c r="AA89" s="157">
        <f t="shared" si="44"/>
        <v>0.2857142857142857</v>
      </c>
    </row>
    <row r="90" spans="1:27" x14ac:dyDescent="0.25">
      <c r="A90" s="157" t="s">
        <v>272</v>
      </c>
      <c r="B90" s="157">
        <v>2430</v>
      </c>
      <c r="C90" s="157">
        <f t="shared" si="30"/>
        <v>63</v>
      </c>
      <c r="D90" s="157">
        <v>2454</v>
      </c>
      <c r="E90" s="157">
        <f t="shared" si="31"/>
        <v>20</v>
      </c>
      <c r="F90" s="157">
        <v>1561</v>
      </c>
      <c r="G90" s="157">
        <f t="shared" si="32"/>
        <v>11</v>
      </c>
      <c r="H90" s="157">
        <v>1148</v>
      </c>
      <c r="I90" s="157">
        <f t="shared" si="33"/>
        <v>9</v>
      </c>
      <c r="J90" s="157">
        <v>165</v>
      </c>
      <c r="K90" s="157">
        <f t="shared" si="34"/>
        <v>0</v>
      </c>
      <c r="O90" s="1">
        <v>43989</v>
      </c>
      <c r="P90" s="157">
        <f t="shared" si="35"/>
        <v>20</v>
      </c>
      <c r="Q90" s="157">
        <f t="shared" si="40"/>
        <v>11.571428571428571</v>
      </c>
      <c r="S90" s="157">
        <f t="shared" si="36"/>
        <v>63</v>
      </c>
      <c r="T90" s="157">
        <f t="shared" si="41"/>
        <v>10.857142857142858</v>
      </c>
      <c r="V90" s="157">
        <f t="shared" si="37"/>
        <v>11</v>
      </c>
      <c r="W90" s="157">
        <f t="shared" si="42"/>
        <v>11.285714285714286</v>
      </c>
      <c r="X90" s="157">
        <f t="shared" si="38"/>
        <v>9</v>
      </c>
      <c r="Y90" s="157">
        <f t="shared" si="43"/>
        <v>10.142857142857142</v>
      </c>
      <c r="Z90" s="157">
        <f t="shared" si="39"/>
        <v>0</v>
      </c>
      <c r="AA90" s="157">
        <f t="shared" si="44"/>
        <v>0.14285714285714285</v>
      </c>
    </row>
    <row r="91" spans="1:27" x14ac:dyDescent="0.25">
      <c r="A91" s="157" t="s">
        <v>271</v>
      </c>
      <c r="B91" s="157">
        <v>2447</v>
      </c>
      <c r="C91" s="157">
        <f t="shared" si="30"/>
        <v>17</v>
      </c>
      <c r="D91" s="157">
        <v>2465</v>
      </c>
      <c r="E91" s="157">
        <f t="shared" si="31"/>
        <v>11</v>
      </c>
      <c r="F91" s="157">
        <v>1567</v>
      </c>
      <c r="G91" s="157">
        <f t="shared" si="32"/>
        <v>6</v>
      </c>
      <c r="H91" s="157">
        <v>1156</v>
      </c>
      <c r="I91" s="157">
        <f t="shared" si="33"/>
        <v>8</v>
      </c>
      <c r="J91" s="157">
        <v>168</v>
      </c>
      <c r="K91" s="157">
        <f t="shared" si="34"/>
        <v>3</v>
      </c>
      <c r="O91" s="1">
        <v>43990</v>
      </c>
      <c r="P91" s="157">
        <f t="shared" si="35"/>
        <v>11</v>
      </c>
      <c r="Q91" s="157">
        <f t="shared" si="40"/>
        <v>12.714285714285714</v>
      </c>
      <c r="S91" s="157">
        <f t="shared" si="36"/>
        <v>17</v>
      </c>
      <c r="T91" s="157">
        <f t="shared" si="41"/>
        <v>12</v>
      </c>
      <c r="V91" s="157">
        <f t="shared" si="37"/>
        <v>6</v>
      </c>
      <c r="W91" s="157">
        <f t="shared" si="42"/>
        <v>10.857142857142858</v>
      </c>
      <c r="X91" s="157">
        <f t="shared" si="38"/>
        <v>8</v>
      </c>
      <c r="Y91" s="157">
        <f t="shared" si="43"/>
        <v>10.285714285714286</v>
      </c>
      <c r="Z91" s="157">
        <f t="shared" si="39"/>
        <v>3</v>
      </c>
      <c r="AA91" s="157">
        <f t="shared" si="44"/>
        <v>0.5714285714285714</v>
      </c>
    </row>
    <row r="92" spans="1:27" x14ac:dyDescent="0.25">
      <c r="A92" s="157" t="s">
        <v>270</v>
      </c>
      <c r="B92" s="157">
        <v>2458</v>
      </c>
      <c r="C92" s="157">
        <f t="shared" si="30"/>
        <v>11</v>
      </c>
      <c r="D92" s="157">
        <v>2479</v>
      </c>
      <c r="E92" s="157">
        <f t="shared" si="31"/>
        <v>14</v>
      </c>
      <c r="F92" s="157">
        <v>1588</v>
      </c>
      <c r="G92" s="157">
        <f t="shared" si="32"/>
        <v>21</v>
      </c>
      <c r="H92" s="157">
        <v>1163</v>
      </c>
      <c r="I92" s="157">
        <f t="shared" si="33"/>
        <v>7</v>
      </c>
      <c r="J92" s="157">
        <v>168</v>
      </c>
      <c r="K92" s="157">
        <f t="shared" si="34"/>
        <v>0</v>
      </c>
      <c r="O92" s="1">
        <v>43991</v>
      </c>
      <c r="P92" s="157">
        <f t="shared" si="35"/>
        <v>14</v>
      </c>
      <c r="Q92" s="157">
        <f t="shared" si="40"/>
        <v>14.428571428571429</v>
      </c>
      <c r="S92" s="157">
        <f t="shared" si="36"/>
        <v>11</v>
      </c>
      <c r="T92" s="157">
        <f t="shared" si="41"/>
        <v>13.428571428571429</v>
      </c>
      <c r="V92" s="157">
        <f t="shared" si="37"/>
        <v>21</v>
      </c>
      <c r="W92" s="157">
        <f t="shared" si="42"/>
        <v>11.857142857142858</v>
      </c>
      <c r="X92" s="157">
        <f t="shared" si="38"/>
        <v>7</v>
      </c>
      <c r="Y92" s="157">
        <f t="shared" si="43"/>
        <v>10.142857142857142</v>
      </c>
      <c r="Z92" s="157">
        <f t="shared" si="39"/>
        <v>0</v>
      </c>
      <c r="AA92" s="157">
        <f t="shared" si="44"/>
        <v>0.5714285714285714</v>
      </c>
    </row>
    <row r="93" spans="1:27" x14ac:dyDescent="0.25">
      <c r="A93" s="157" t="s">
        <v>269</v>
      </c>
      <c r="B93" s="157">
        <v>2482</v>
      </c>
      <c r="C93" s="157">
        <f t="shared" si="30"/>
        <v>24</v>
      </c>
      <c r="D93" s="157">
        <v>2493</v>
      </c>
      <c r="E93" s="157">
        <f t="shared" si="31"/>
        <v>14</v>
      </c>
      <c r="F93" s="157">
        <v>1600</v>
      </c>
      <c r="G93" s="157">
        <f t="shared" si="32"/>
        <v>12</v>
      </c>
      <c r="H93" s="157">
        <v>1173</v>
      </c>
      <c r="I93" s="157">
        <f t="shared" si="33"/>
        <v>10</v>
      </c>
      <c r="J93" s="157">
        <v>168</v>
      </c>
      <c r="K93" s="157">
        <f t="shared" si="34"/>
        <v>0</v>
      </c>
      <c r="O93" s="1">
        <v>43992</v>
      </c>
      <c r="P93" s="157">
        <f t="shared" si="35"/>
        <v>14</v>
      </c>
      <c r="Q93" s="157">
        <f t="shared" si="40"/>
        <v>15.571428571428571</v>
      </c>
      <c r="S93" s="157">
        <f t="shared" si="36"/>
        <v>24</v>
      </c>
      <c r="T93" s="157">
        <f t="shared" si="41"/>
        <v>16.428571428571427</v>
      </c>
      <c r="V93" s="157">
        <f t="shared" si="37"/>
        <v>12</v>
      </c>
      <c r="W93" s="157">
        <f t="shared" si="42"/>
        <v>13.428571428571429</v>
      </c>
      <c r="X93" s="157">
        <f t="shared" si="38"/>
        <v>10</v>
      </c>
      <c r="Y93" s="157">
        <f t="shared" si="43"/>
        <v>10.571428571428571</v>
      </c>
      <c r="Z93" s="157">
        <f t="shared" si="39"/>
        <v>0</v>
      </c>
      <c r="AA93" s="157">
        <f t="shared" si="44"/>
        <v>0.5714285714285714</v>
      </c>
    </row>
    <row r="94" spans="1:27" x14ac:dyDescent="0.25">
      <c r="A94" s="157" t="s">
        <v>268</v>
      </c>
      <c r="B94" s="157">
        <v>2498</v>
      </c>
      <c r="C94" s="157">
        <f t="shared" si="30"/>
        <v>16</v>
      </c>
      <c r="D94" s="157">
        <v>2505</v>
      </c>
      <c r="E94" s="157">
        <f t="shared" si="31"/>
        <v>12</v>
      </c>
      <c r="F94" s="157">
        <v>1618</v>
      </c>
      <c r="G94" s="157">
        <f t="shared" si="32"/>
        <v>18</v>
      </c>
      <c r="H94" s="157">
        <v>1181</v>
      </c>
      <c r="I94" s="157">
        <f t="shared" si="33"/>
        <v>8</v>
      </c>
      <c r="J94" s="157">
        <v>168</v>
      </c>
      <c r="K94" s="157">
        <f t="shared" si="34"/>
        <v>0</v>
      </c>
      <c r="O94" s="1">
        <v>43993</v>
      </c>
      <c r="P94" s="157">
        <f t="shared" si="35"/>
        <v>12</v>
      </c>
      <c r="Q94" s="157">
        <f t="shared" si="40"/>
        <v>15.714285714285714</v>
      </c>
      <c r="S94" s="157">
        <f t="shared" si="36"/>
        <v>16</v>
      </c>
      <c r="T94" s="157">
        <f t="shared" si="41"/>
        <v>18.714285714285715</v>
      </c>
      <c r="V94" s="157">
        <f t="shared" si="37"/>
        <v>18</v>
      </c>
      <c r="W94" s="157">
        <f t="shared" si="42"/>
        <v>14.142857142857142</v>
      </c>
      <c r="X94" s="157">
        <f t="shared" si="38"/>
        <v>8</v>
      </c>
      <c r="Y94" s="157">
        <f t="shared" si="43"/>
        <v>9.8571428571428577</v>
      </c>
      <c r="Z94" s="157">
        <f t="shared" si="39"/>
        <v>0</v>
      </c>
      <c r="AA94" s="157">
        <f t="shared" si="44"/>
        <v>0.5714285714285714</v>
      </c>
    </row>
    <row r="95" spans="1:27" x14ac:dyDescent="0.25">
      <c r="A95" s="157" t="s">
        <v>267</v>
      </c>
      <c r="B95" s="157">
        <v>2506</v>
      </c>
      <c r="C95" s="157">
        <f t="shared" si="30"/>
        <v>8</v>
      </c>
      <c r="D95" s="157">
        <v>2532</v>
      </c>
      <c r="E95" s="157">
        <f t="shared" si="31"/>
        <v>27</v>
      </c>
      <c r="F95" s="157">
        <v>1640</v>
      </c>
      <c r="G95" s="157">
        <f t="shared" si="32"/>
        <v>22</v>
      </c>
      <c r="H95" s="157">
        <v>1191</v>
      </c>
      <c r="I95" s="157">
        <f t="shared" si="33"/>
        <v>10</v>
      </c>
      <c r="J95" s="157">
        <v>168</v>
      </c>
      <c r="K95" s="157">
        <f t="shared" si="34"/>
        <v>0</v>
      </c>
      <c r="O95" s="1">
        <v>43994</v>
      </c>
      <c r="P95" s="157">
        <f t="shared" si="35"/>
        <v>27</v>
      </c>
      <c r="Q95" s="157">
        <f t="shared" si="40"/>
        <v>16.571428571428573</v>
      </c>
      <c r="S95" s="157">
        <f t="shared" si="36"/>
        <v>8</v>
      </c>
      <c r="T95" s="157">
        <f t="shared" si="41"/>
        <v>19.857142857142858</v>
      </c>
      <c r="V95" s="157">
        <f t="shared" si="37"/>
        <v>22</v>
      </c>
      <c r="W95" s="157">
        <f t="shared" si="42"/>
        <v>15.571428571428571</v>
      </c>
      <c r="X95" s="157">
        <f t="shared" si="38"/>
        <v>10</v>
      </c>
      <c r="Y95" s="157">
        <f t="shared" si="43"/>
        <v>8.8571428571428577</v>
      </c>
      <c r="Z95" s="157">
        <f t="shared" si="39"/>
        <v>0</v>
      </c>
      <c r="AA95" s="157">
        <f t="shared" si="44"/>
        <v>0.5714285714285714</v>
      </c>
    </row>
    <row r="96" spans="1:27" x14ac:dyDescent="0.25">
      <c r="A96" s="157" t="s">
        <v>266</v>
      </c>
      <c r="B96" s="157">
        <v>2528</v>
      </c>
      <c r="C96" s="157">
        <f t="shared" si="30"/>
        <v>22</v>
      </c>
      <c r="D96" s="157">
        <v>2550</v>
      </c>
      <c r="E96" s="157">
        <f t="shared" si="31"/>
        <v>18</v>
      </c>
      <c r="F96" s="157">
        <v>1651</v>
      </c>
      <c r="G96" s="157">
        <f t="shared" si="32"/>
        <v>11</v>
      </c>
      <c r="H96" s="157">
        <v>1194</v>
      </c>
      <c r="I96" s="157">
        <f t="shared" si="33"/>
        <v>3</v>
      </c>
      <c r="J96" s="157">
        <v>168</v>
      </c>
      <c r="K96" s="157">
        <f t="shared" si="34"/>
        <v>0</v>
      </c>
      <c r="O96" s="1">
        <v>43995</v>
      </c>
      <c r="P96" s="157">
        <f t="shared" si="35"/>
        <v>18</v>
      </c>
      <c r="Q96" s="157">
        <f t="shared" si="40"/>
        <v>16.571428571428573</v>
      </c>
      <c r="S96" s="157">
        <f t="shared" si="36"/>
        <v>22</v>
      </c>
      <c r="T96" s="157">
        <f t="shared" si="41"/>
        <v>23</v>
      </c>
      <c r="V96" s="157">
        <f t="shared" si="37"/>
        <v>11</v>
      </c>
      <c r="W96" s="157">
        <f t="shared" si="42"/>
        <v>14.428571428571429</v>
      </c>
      <c r="X96" s="157">
        <f t="shared" si="38"/>
        <v>3</v>
      </c>
      <c r="Y96" s="157">
        <f t="shared" si="43"/>
        <v>7.8571428571428568</v>
      </c>
      <c r="Z96" s="157">
        <f t="shared" si="39"/>
        <v>0</v>
      </c>
      <c r="AA96" s="157">
        <f t="shared" si="44"/>
        <v>0.42857142857142855</v>
      </c>
    </row>
    <row r="97" spans="1:27" x14ac:dyDescent="0.25">
      <c r="A97" s="157" t="s">
        <v>265</v>
      </c>
      <c r="B97" s="157">
        <v>2539</v>
      </c>
      <c r="C97" s="157">
        <f t="shared" si="30"/>
        <v>11</v>
      </c>
      <c r="D97" s="157">
        <v>2559</v>
      </c>
      <c r="E97" s="157">
        <f t="shared" si="31"/>
        <v>9</v>
      </c>
      <c r="F97" s="157">
        <v>1660</v>
      </c>
      <c r="G97" s="157">
        <f t="shared" si="32"/>
        <v>9</v>
      </c>
      <c r="H97" s="157">
        <v>1203</v>
      </c>
      <c r="I97" s="157">
        <f t="shared" si="33"/>
        <v>9</v>
      </c>
      <c r="J97" s="157">
        <v>169</v>
      </c>
      <c r="K97" s="157">
        <f t="shared" si="34"/>
        <v>1</v>
      </c>
      <c r="O97" s="1">
        <v>43996</v>
      </c>
      <c r="P97" s="157">
        <f t="shared" si="35"/>
        <v>9</v>
      </c>
      <c r="Q97" s="157">
        <f t="shared" si="40"/>
        <v>15</v>
      </c>
      <c r="S97" s="157">
        <f t="shared" si="36"/>
        <v>11</v>
      </c>
      <c r="T97" s="157">
        <f t="shared" si="41"/>
        <v>15.571428571428571</v>
      </c>
      <c r="V97" s="157">
        <f t="shared" si="37"/>
        <v>9</v>
      </c>
      <c r="W97" s="157">
        <f t="shared" si="42"/>
        <v>14.142857142857142</v>
      </c>
      <c r="X97" s="157">
        <f t="shared" si="38"/>
        <v>9</v>
      </c>
      <c r="Y97" s="157">
        <f t="shared" si="43"/>
        <v>7.8571428571428568</v>
      </c>
      <c r="Z97" s="157">
        <f t="shared" si="39"/>
        <v>1</v>
      </c>
      <c r="AA97" s="157">
        <f t="shared" si="44"/>
        <v>0.5714285714285714</v>
      </c>
    </row>
    <row r="98" spans="1:27" x14ac:dyDescent="0.25">
      <c r="A98" s="157" t="s">
        <v>264</v>
      </c>
      <c r="B98" s="157">
        <v>2552</v>
      </c>
      <c r="C98" s="157">
        <f t="shared" si="30"/>
        <v>13</v>
      </c>
      <c r="D98" s="157">
        <v>2568</v>
      </c>
      <c r="E98" s="157">
        <f t="shared" si="31"/>
        <v>9</v>
      </c>
      <c r="F98" s="157">
        <v>1679</v>
      </c>
      <c r="G98" s="157">
        <f t="shared" si="32"/>
        <v>19</v>
      </c>
      <c r="H98" s="157">
        <v>1211</v>
      </c>
      <c r="I98" s="157">
        <f t="shared" si="33"/>
        <v>8</v>
      </c>
      <c r="J98" s="157">
        <v>170</v>
      </c>
      <c r="K98" s="157">
        <f t="shared" si="34"/>
        <v>1</v>
      </c>
      <c r="O98" s="1">
        <v>43997</v>
      </c>
      <c r="P98" s="157">
        <f t="shared" si="35"/>
        <v>9</v>
      </c>
      <c r="Q98" s="157">
        <f t="shared" si="40"/>
        <v>14.714285714285714</v>
      </c>
      <c r="S98" s="157">
        <f t="shared" si="36"/>
        <v>13</v>
      </c>
      <c r="T98" s="157">
        <f t="shared" si="41"/>
        <v>15</v>
      </c>
      <c r="V98" s="157">
        <f t="shared" si="37"/>
        <v>19</v>
      </c>
      <c r="W98" s="157">
        <f t="shared" si="42"/>
        <v>16</v>
      </c>
      <c r="X98" s="157">
        <f t="shared" si="38"/>
        <v>8</v>
      </c>
      <c r="Y98" s="157">
        <f t="shared" si="43"/>
        <v>7.8571428571428568</v>
      </c>
      <c r="Z98" s="157">
        <f t="shared" si="39"/>
        <v>1</v>
      </c>
      <c r="AA98" s="157">
        <f t="shared" si="44"/>
        <v>0.2857142857142857</v>
      </c>
    </row>
    <row r="99" spans="1:27" x14ac:dyDescent="0.25">
      <c r="A99" s="157" t="s">
        <v>263</v>
      </c>
      <c r="B99" s="157">
        <v>2571</v>
      </c>
      <c r="C99" s="157">
        <f t="shared" si="30"/>
        <v>19</v>
      </c>
      <c r="D99" s="157">
        <v>2585</v>
      </c>
      <c r="E99" s="157">
        <f t="shared" si="31"/>
        <v>17</v>
      </c>
      <c r="F99" s="157">
        <v>1684</v>
      </c>
      <c r="G99" s="157">
        <f t="shared" si="32"/>
        <v>5</v>
      </c>
      <c r="H99" s="157">
        <v>1221</v>
      </c>
      <c r="I99" s="157">
        <f t="shared" si="33"/>
        <v>10</v>
      </c>
      <c r="J99" s="157">
        <v>171</v>
      </c>
      <c r="K99" s="157">
        <f t="shared" si="34"/>
        <v>1</v>
      </c>
      <c r="O99" s="1">
        <v>43998</v>
      </c>
      <c r="P99" s="157">
        <f t="shared" si="35"/>
        <v>17</v>
      </c>
      <c r="Q99" s="157">
        <f t="shared" si="40"/>
        <v>15.142857142857142</v>
      </c>
      <c r="S99" s="157">
        <f t="shared" si="36"/>
        <v>19</v>
      </c>
      <c r="T99" s="157">
        <f t="shared" si="41"/>
        <v>16.142857142857142</v>
      </c>
      <c r="V99" s="157">
        <f t="shared" si="37"/>
        <v>5</v>
      </c>
      <c r="W99" s="157">
        <f t="shared" si="42"/>
        <v>13.714285714285714</v>
      </c>
      <c r="X99" s="157">
        <f t="shared" si="38"/>
        <v>10</v>
      </c>
      <c r="Y99" s="157">
        <f t="shared" si="43"/>
        <v>8.2857142857142865</v>
      </c>
      <c r="Z99" s="157">
        <f t="shared" si="39"/>
        <v>1</v>
      </c>
      <c r="AA99" s="157">
        <f t="shared" si="44"/>
        <v>0.42857142857142855</v>
      </c>
    </row>
    <row r="100" spans="1:27" x14ac:dyDescent="0.25">
      <c r="A100" s="157" t="s">
        <v>262</v>
      </c>
      <c r="B100" s="157">
        <v>2582</v>
      </c>
      <c r="C100" s="157">
        <f t="shared" si="30"/>
        <v>11</v>
      </c>
      <c r="D100" s="157">
        <v>2594</v>
      </c>
      <c r="E100" s="157">
        <f t="shared" si="31"/>
        <v>9</v>
      </c>
      <c r="F100" s="157">
        <v>1692</v>
      </c>
      <c r="G100" s="157">
        <f t="shared" si="32"/>
        <v>8</v>
      </c>
      <c r="H100" s="157">
        <v>1228</v>
      </c>
      <c r="I100" s="157">
        <f t="shared" si="33"/>
        <v>7</v>
      </c>
      <c r="J100" s="157">
        <v>171</v>
      </c>
      <c r="K100" s="157">
        <f t="shared" si="34"/>
        <v>0</v>
      </c>
      <c r="O100" s="1">
        <v>43999</v>
      </c>
      <c r="P100" s="157">
        <f t="shared" si="35"/>
        <v>9</v>
      </c>
      <c r="Q100" s="157">
        <f t="shared" si="40"/>
        <v>14.428571428571429</v>
      </c>
      <c r="S100" s="157">
        <f t="shared" si="36"/>
        <v>11</v>
      </c>
      <c r="T100" s="157">
        <f t="shared" si="41"/>
        <v>14.285714285714286</v>
      </c>
      <c r="V100" s="157">
        <f t="shared" si="37"/>
        <v>8</v>
      </c>
      <c r="W100" s="157">
        <f t="shared" si="42"/>
        <v>13.142857142857142</v>
      </c>
      <c r="X100" s="157">
        <f t="shared" si="38"/>
        <v>7</v>
      </c>
      <c r="Y100" s="157">
        <f t="shared" si="43"/>
        <v>7.8571428571428568</v>
      </c>
      <c r="Z100" s="157">
        <f t="shared" si="39"/>
        <v>0</v>
      </c>
      <c r="AA100" s="157">
        <f t="shared" si="44"/>
        <v>0.42857142857142855</v>
      </c>
    </row>
    <row r="101" spans="1:27" x14ac:dyDescent="0.25">
      <c r="A101" s="157" t="s">
        <v>261</v>
      </c>
      <c r="B101" s="157">
        <v>2592</v>
      </c>
      <c r="C101" s="157">
        <f t="shared" ref="C101:C132" si="45">B101-B100</f>
        <v>10</v>
      </c>
      <c r="D101" s="157">
        <v>2602</v>
      </c>
      <c r="E101" s="157">
        <f t="shared" ref="E101:E132" si="46">D101-D100</f>
        <v>8</v>
      </c>
      <c r="F101" s="157">
        <v>1706</v>
      </c>
      <c r="G101" s="157">
        <f t="shared" ref="G101:G132" si="47">F101-F100</f>
        <v>14</v>
      </c>
      <c r="H101" s="157">
        <v>1232</v>
      </c>
      <c r="I101" s="157">
        <f t="shared" ref="I101:I132" si="48">H101-H100</f>
        <v>4</v>
      </c>
      <c r="J101" s="157">
        <v>171</v>
      </c>
      <c r="K101" s="157">
        <f t="shared" ref="K101:K132" si="49">J101-J100</f>
        <v>0</v>
      </c>
      <c r="O101" s="1">
        <v>44000</v>
      </c>
      <c r="P101" s="157">
        <f t="shared" ref="P101:P132" si="50">E101</f>
        <v>8</v>
      </c>
      <c r="Q101" s="157">
        <f t="shared" si="40"/>
        <v>13.857142857142858</v>
      </c>
      <c r="S101" s="157">
        <f t="shared" ref="S101:S132" si="51">C101</f>
        <v>10</v>
      </c>
      <c r="T101" s="157">
        <f t="shared" si="41"/>
        <v>13.428571428571429</v>
      </c>
      <c r="V101" s="157">
        <f t="shared" ref="V101:V132" si="52">G101</f>
        <v>14</v>
      </c>
      <c r="W101" s="157">
        <f t="shared" si="42"/>
        <v>12.571428571428571</v>
      </c>
      <c r="X101" s="157">
        <f t="shared" ref="X101:X132" si="53">I101</f>
        <v>4</v>
      </c>
      <c r="Y101" s="157">
        <f t="shared" si="43"/>
        <v>7.2857142857142856</v>
      </c>
      <c r="Z101" s="157">
        <f t="shared" ref="Z101:Z132" si="54">K101</f>
        <v>0</v>
      </c>
      <c r="AA101" s="157">
        <f t="shared" si="44"/>
        <v>0.42857142857142855</v>
      </c>
    </row>
    <row r="102" spans="1:27" x14ac:dyDescent="0.25">
      <c r="A102" s="157" t="s">
        <v>260</v>
      </c>
      <c r="B102" s="157">
        <v>2594</v>
      </c>
      <c r="C102" s="157">
        <f t="shared" si="45"/>
        <v>2</v>
      </c>
      <c r="D102" s="157">
        <v>2610</v>
      </c>
      <c r="E102" s="157">
        <f t="shared" si="46"/>
        <v>8</v>
      </c>
      <c r="F102" s="157">
        <v>1716</v>
      </c>
      <c r="G102" s="157">
        <f t="shared" si="47"/>
        <v>10</v>
      </c>
      <c r="H102" s="157">
        <v>1235</v>
      </c>
      <c r="I102" s="157">
        <f t="shared" si="48"/>
        <v>3</v>
      </c>
      <c r="J102" s="157">
        <v>171</v>
      </c>
      <c r="K102" s="157">
        <f t="shared" si="49"/>
        <v>0</v>
      </c>
      <c r="O102" s="1">
        <v>44001</v>
      </c>
      <c r="P102" s="157">
        <f t="shared" si="50"/>
        <v>8</v>
      </c>
      <c r="Q102" s="157">
        <f t="shared" si="40"/>
        <v>11.142857142857142</v>
      </c>
      <c r="S102" s="157">
        <f t="shared" si="51"/>
        <v>2</v>
      </c>
      <c r="T102" s="157">
        <f t="shared" si="41"/>
        <v>12.571428571428571</v>
      </c>
      <c r="V102" s="157">
        <f t="shared" si="52"/>
        <v>10</v>
      </c>
      <c r="W102" s="157">
        <f t="shared" si="42"/>
        <v>10.857142857142858</v>
      </c>
      <c r="X102" s="157">
        <f t="shared" si="53"/>
        <v>3</v>
      </c>
      <c r="Y102" s="157">
        <f t="shared" si="43"/>
        <v>6.2857142857142856</v>
      </c>
      <c r="Z102" s="157">
        <f t="shared" si="54"/>
        <v>0</v>
      </c>
      <c r="AA102" s="157">
        <f t="shared" si="44"/>
        <v>0.42857142857142855</v>
      </c>
    </row>
    <row r="103" spans="1:27" x14ac:dyDescent="0.25">
      <c r="A103" s="157" t="s">
        <v>259</v>
      </c>
      <c r="B103" s="157">
        <v>2602</v>
      </c>
      <c r="C103" s="157">
        <f t="shared" si="45"/>
        <v>8</v>
      </c>
      <c r="D103" s="157">
        <v>2622</v>
      </c>
      <c r="E103" s="157">
        <f t="shared" si="46"/>
        <v>12</v>
      </c>
      <c r="F103" s="157">
        <v>1724</v>
      </c>
      <c r="G103" s="157">
        <f t="shared" si="47"/>
        <v>8</v>
      </c>
      <c r="H103" s="157">
        <v>1240</v>
      </c>
      <c r="I103" s="157">
        <f t="shared" si="48"/>
        <v>5</v>
      </c>
      <c r="J103" s="157">
        <v>171</v>
      </c>
      <c r="K103" s="157">
        <f t="shared" si="49"/>
        <v>0</v>
      </c>
      <c r="O103" s="1">
        <v>44002</v>
      </c>
      <c r="P103" s="157">
        <f t="shared" si="50"/>
        <v>12</v>
      </c>
      <c r="Q103" s="157">
        <f t="shared" si="40"/>
        <v>10.285714285714286</v>
      </c>
      <c r="S103" s="157">
        <f t="shared" si="51"/>
        <v>8</v>
      </c>
      <c r="T103" s="157">
        <f t="shared" si="41"/>
        <v>10.571428571428571</v>
      </c>
      <c r="V103" s="157">
        <f t="shared" si="52"/>
        <v>8</v>
      </c>
      <c r="W103" s="157">
        <f t="shared" si="42"/>
        <v>10.428571428571429</v>
      </c>
      <c r="X103" s="157">
        <f t="shared" si="53"/>
        <v>5</v>
      </c>
      <c r="Y103" s="157">
        <f t="shared" si="43"/>
        <v>6.5714285714285712</v>
      </c>
      <c r="Z103" s="157">
        <f t="shared" si="54"/>
        <v>0</v>
      </c>
      <c r="AA103" s="157">
        <f t="shared" si="44"/>
        <v>0.42857142857142855</v>
      </c>
    </row>
    <row r="104" spans="1:27" x14ac:dyDescent="0.25">
      <c r="A104" s="157" t="s">
        <v>258</v>
      </c>
      <c r="B104" s="157">
        <v>2608</v>
      </c>
      <c r="C104" s="157">
        <f t="shared" si="45"/>
        <v>6</v>
      </c>
      <c r="D104" s="157">
        <v>2628</v>
      </c>
      <c r="E104" s="157">
        <f t="shared" si="46"/>
        <v>6</v>
      </c>
      <c r="F104" s="157">
        <v>1729</v>
      </c>
      <c r="G104" s="157">
        <f t="shared" si="47"/>
        <v>5</v>
      </c>
      <c r="H104" s="157">
        <v>1246</v>
      </c>
      <c r="I104" s="157">
        <f t="shared" si="48"/>
        <v>6</v>
      </c>
      <c r="J104" s="157">
        <v>172</v>
      </c>
      <c r="K104" s="157">
        <f t="shared" si="49"/>
        <v>1</v>
      </c>
      <c r="O104" s="1">
        <v>44003</v>
      </c>
      <c r="P104" s="157">
        <f t="shared" si="50"/>
        <v>6</v>
      </c>
      <c r="Q104" s="157">
        <f t="shared" si="40"/>
        <v>9.8571428571428577</v>
      </c>
      <c r="S104" s="157">
        <f t="shared" si="51"/>
        <v>6</v>
      </c>
      <c r="T104" s="157">
        <f t="shared" si="41"/>
        <v>9.8571428571428577</v>
      </c>
      <c r="V104" s="157">
        <f t="shared" si="52"/>
        <v>5</v>
      </c>
      <c r="W104" s="157">
        <f t="shared" si="42"/>
        <v>9.8571428571428577</v>
      </c>
      <c r="X104" s="157">
        <f t="shared" si="53"/>
        <v>6</v>
      </c>
      <c r="Y104" s="157">
        <f t="shared" si="43"/>
        <v>6.1428571428571432</v>
      </c>
      <c r="Z104" s="157">
        <f t="shared" si="54"/>
        <v>1</v>
      </c>
      <c r="AA104" s="157">
        <f t="shared" si="44"/>
        <v>0.42857142857142855</v>
      </c>
    </row>
    <row r="105" spans="1:27" x14ac:dyDescent="0.25">
      <c r="A105" s="157" t="s">
        <v>257</v>
      </c>
      <c r="B105" s="157">
        <v>2614</v>
      </c>
      <c r="C105" s="157">
        <f t="shared" si="45"/>
        <v>6</v>
      </c>
      <c r="D105" s="157">
        <v>2629</v>
      </c>
      <c r="E105" s="157">
        <f t="shared" si="46"/>
        <v>1</v>
      </c>
      <c r="F105" s="157">
        <v>1738</v>
      </c>
      <c r="G105" s="157">
        <f t="shared" si="47"/>
        <v>9</v>
      </c>
      <c r="H105" s="157">
        <v>1251</v>
      </c>
      <c r="I105" s="157">
        <f t="shared" si="48"/>
        <v>5</v>
      </c>
      <c r="J105" s="157">
        <v>172</v>
      </c>
      <c r="K105" s="157">
        <f t="shared" si="49"/>
        <v>0</v>
      </c>
      <c r="O105" s="1">
        <v>44004</v>
      </c>
      <c r="P105" s="157">
        <f t="shared" si="50"/>
        <v>1</v>
      </c>
      <c r="Q105" s="157">
        <f t="shared" si="40"/>
        <v>8.7142857142857135</v>
      </c>
      <c r="S105" s="157">
        <f t="shared" si="51"/>
        <v>6</v>
      </c>
      <c r="T105" s="157">
        <f t="shared" si="41"/>
        <v>8.8571428571428577</v>
      </c>
      <c r="V105" s="157">
        <f t="shared" si="52"/>
        <v>9</v>
      </c>
      <c r="W105" s="157">
        <f t="shared" si="42"/>
        <v>8.4285714285714288</v>
      </c>
      <c r="X105" s="157">
        <f t="shared" si="53"/>
        <v>5</v>
      </c>
      <c r="Y105" s="157">
        <f t="shared" si="43"/>
        <v>5.7142857142857144</v>
      </c>
      <c r="Z105" s="157">
        <f t="shared" si="54"/>
        <v>0</v>
      </c>
      <c r="AA105" s="157">
        <f t="shared" si="44"/>
        <v>0.2857142857142857</v>
      </c>
    </row>
    <row r="106" spans="1:27" x14ac:dyDescent="0.25">
      <c r="A106" s="157" t="s">
        <v>256</v>
      </c>
      <c r="B106" s="157">
        <v>2623</v>
      </c>
      <c r="C106" s="157">
        <f t="shared" si="45"/>
        <v>9</v>
      </c>
      <c r="D106" s="157">
        <v>2632</v>
      </c>
      <c r="E106" s="157">
        <f t="shared" si="46"/>
        <v>3</v>
      </c>
      <c r="F106" s="157">
        <v>1741</v>
      </c>
      <c r="G106" s="157">
        <f t="shared" si="47"/>
        <v>3</v>
      </c>
      <c r="H106" s="157">
        <v>1261</v>
      </c>
      <c r="I106" s="157">
        <f t="shared" si="48"/>
        <v>10</v>
      </c>
      <c r="J106" s="157">
        <v>172</v>
      </c>
      <c r="K106" s="157">
        <f t="shared" si="49"/>
        <v>0</v>
      </c>
      <c r="O106" s="1">
        <v>44005</v>
      </c>
      <c r="P106" s="157">
        <f t="shared" si="50"/>
        <v>3</v>
      </c>
      <c r="Q106" s="157">
        <f t="shared" si="40"/>
        <v>6.7142857142857144</v>
      </c>
      <c r="S106" s="157">
        <f t="shared" si="51"/>
        <v>9</v>
      </c>
      <c r="T106" s="157">
        <f t="shared" si="41"/>
        <v>7.4285714285714288</v>
      </c>
      <c r="V106" s="157">
        <f t="shared" si="52"/>
        <v>3</v>
      </c>
      <c r="W106" s="157">
        <f t="shared" si="42"/>
        <v>8.1428571428571423</v>
      </c>
      <c r="X106" s="157">
        <f t="shared" si="53"/>
        <v>10</v>
      </c>
      <c r="Y106" s="157">
        <f t="shared" si="43"/>
        <v>5.7142857142857144</v>
      </c>
      <c r="Z106" s="157">
        <f t="shared" si="54"/>
        <v>0</v>
      </c>
      <c r="AA106" s="157">
        <f t="shared" si="44"/>
        <v>0.14285714285714285</v>
      </c>
    </row>
    <row r="107" spans="1:27" x14ac:dyDescent="0.25">
      <c r="A107" s="157" t="s">
        <v>255</v>
      </c>
      <c r="B107" s="157">
        <v>2635</v>
      </c>
      <c r="C107" s="157">
        <f t="shared" si="45"/>
        <v>12</v>
      </c>
      <c r="D107" s="157">
        <v>2639</v>
      </c>
      <c r="E107" s="157">
        <f t="shared" si="46"/>
        <v>7</v>
      </c>
      <c r="F107" s="157">
        <v>1746</v>
      </c>
      <c r="G107" s="157">
        <f t="shared" si="47"/>
        <v>5</v>
      </c>
      <c r="H107" s="157">
        <v>1265</v>
      </c>
      <c r="I107" s="157">
        <f t="shared" si="48"/>
        <v>4</v>
      </c>
      <c r="J107" s="157">
        <v>172</v>
      </c>
      <c r="K107" s="157">
        <f t="shared" si="49"/>
        <v>0</v>
      </c>
      <c r="O107" s="1">
        <v>44006</v>
      </c>
      <c r="P107" s="157">
        <f t="shared" si="50"/>
        <v>7</v>
      </c>
      <c r="Q107" s="157">
        <f t="shared" ref="Q107:Q138" si="55">SUM(P101:P107)/7</f>
        <v>6.4285714285714288</v>
      </c>
      <c r="S107" s="157">
        <f t="shared" si="51"/>
        <v>12</v>
      </c>
      <c r="T107" s="157">
        <f t="shared" ref="T107:T138" si="56">SUM(S101:S107)/7</f>
        <v>7.5714285714285712</v>
      </c>
      <c r="V107" s="157">
        <f t="shared" si="52"/>
        <v>5</v>
      </c>
      <c r="W107" s="157">
        <f t="shared" ref="W107:W138" si="57">SUM(V101:V107)/7</f>
        <v>7.7142857142857144</v>
      </c>
      <c r="X107" s="157">
        <f t="shared" si="53"/>
        <v>4</v>
      </c>
      <c r="Y107" s="157">
        <f t="shared" ref="Y107:Y138" si="58">SUM(X101:X107)/7</f>
        <v>5.2857142857142856</v>
      </c>
      <c r="Z107" s="157">
        <f t="shared" si="54"/>
        <v>0</v>
      </c>
      <c r="AA107" s="157">
        <f t="shared" ref="AA107:AA138" si="59">SUM(Z101:Z107)/7</f>
        <v>0.14285714285714285</v>
      </c>
    </row>
    <row r="108" spans="1:27" x14ac:dyDescent="0.25">
      <c r="A108" s="157" t="s">
        <v>254</v>
      </c>
      <c r="B108" s="157">
        <v>2640</v>
      </c>
      <c r="C108" s="157">
        <f t="shared" si="45"/>
        <v>5</v>
      </c>
      <c r="D108" s="157">
        <v>2646</v>
      </c>
      <c r="E108" s="157">
        <f t="shared" si="46"/>
        <v>7</v>
      </c>
      <c r="F108" s="157">
        <v>1760</v>
      </c>
      <c r="G108" s="157">
        <f t="shared" si="47"/>
        <v>14</v>
      </c>
      <c r="H108" s="157">
        <v>1280</v>
      </c>
      <c r="I108" s="157">
        <f t="shared" si="48"/>
        <v>15</v>
      </c>
      <c r="J108" s="157">
        <v>172</v>
      </c>
      <c r="K108" s="157">
        <f t="shared" si="49"/>
        <v>0</v>
      </c>
      <c r="O108" s="1">
        <v>44007</v>
      </c>
      <c r="P108" s="157">
        <f t="shared" si="50"/>
        <v>7</v>
      </c>
      <c r="Q108" s="157">
        <f t="shared" si="55"/>
        <v>6.2857142857142856</v>
      </c>
      <c r="S108" s="157">
        <f t="shared" si="51"/>
        <v>5</v>
      </c>
      <c r="T108" s="157">
        <f t="shared" si="56"/>
        <v>6.8571428571428568</v>
      </c>
      <c r="V108" s="157">
        <f t="shared" si="52"/>
        <v>14</v>
      </c>
      <c r="W108" s="157">
        <f t="shared" si="57"/>
        <v>7.7142857142857144</v>
      </c>
      <c r="X108" s="157">
        <f t="shared" si="53"/>
        <v>15</v>
      </c>
      <c r="Y108" s="157">
        <f t="shared" si="58"/>
        <v>6.8571428571428568</v>
      </c>
      <c r="Z108" s="157">
        <f t="shared" si="54"/>
        <v>0</v>
      </c>
      <c r="AA108" s="157">
        <f t="shared" si="59"/>
        <v>0.14285714285714285</v>
      </c>
    </row>
    <row r="109" spans="1:27" x14ac:dyDescent="0.25">
      <c r="A109" s="157" t="s">
        <v>253</v>
      </c>
      <c r="B109" s="157">
        <v>2650</v>
      </c>
      <c r="C109" s="157">
        <f t="shared" si="45"/>
        <v>10</v>
      </c>
      <c r="D109" s="157">
        <v>2654</v>
      </c>
      <c r="E109" s="157">
        <f t="shared" si="46"/>
        <v>8</v>
      </c>
      <c r="F109" s="157">
        <v>1762</v>
      </c>
      <c r="G109" s="157">
        <f t="shared" si="47"/>
        <v>2</v>
      </c>
      <c r="H109" s="157">
        <v>1283</v>
      </c>
      <c r="I109" s="157">
        <f t="shared" si="48"/>
        <v>3</v>
      </c>
      <c r="J109" s="157">
        <v>172</v>
      </c>
      <c r="K109" s="157">
        <f t="shared" si="49"/>
        <v>0</v>
      </c>
      <c r="O109" s="1">
        <v>44008</v>
      </c>
      <c r="P109" s="157">
        <f t="shared" si="50"/>
        <v>8</v>
      </c>
      <c r="Q109" s="157">
        <f t="shared" si="55"/>
        <v>6.2857142857142856</v>
      </c>
      <c r="S109" s="157">
        <f t="shared" si="51"/>
        <v>10</v>
      </c>
      <c r="T109" s="157">
        <f t="shared" si="56"/>
        <v>8</v>
      </c>
      <c r="V109" s="157">
        <f t="shared" si="52"/>
        <v>2</v>
      </c>
      <c r="W109" s="157">
        <f t="shared" si="57"/>
        <v>6.5714285714285712</v>
      </c>
      <c r="X109" s="157">
        <f t="shared" si="53"/>
        <v>3</v>
      </c>
      <c r="Y109" s="157">
        <f t="shared" si="58"/>
        <v>6.8571428571428568</v>
      </c>
      <c r="Z109" s="157">
        <f t="shared" si="54"/>
        <v>0</v>
      </c>
      <c r="AA109" s="157">
        <f t="shared" si="59"/>
        <v>0.14285714285714285</v>
      </c>
    </row>
    <row r="110" spans="1:27" x14ac:dyDescent="0.25">
      <c r="A110" s="157" t="s">
        <v>252</v>
      </c>
      <c r="B110" s="157">
        <v>2657</v>
      </c>
      <c r="C110" s="157">
        <f t="shared" si="45"/>
        <v>7</v>
      </c>
      <c r="D110" s="157">
        <v>2660</v>
      </c>
      <c r="E110" s="157">
        <f t="shared" si="46"/>
        <v>6</v>
      </c>
      <c r="F110" s="157">
        <v>1770</v>
      </c>
      <c r="G110" s="157">
        <f t="shared" si="47"/>
        <v>8</v>
      </c>
      <c r="H110" s="157">
        <v>1286</v>
      </c>
      <c r="I110" s="157">
        <f t="shared" si="48"/>
        <v>3</v>
      </c>
      <c r="J110" s="157">
        <v>172</v>
      </c>
      <c r="K110" s="157">
        <f t="shared" si="49"/>
        <v>0</v>
      </c>
      <c r="O110" s="1">
        <v>44009</v>
      </c>
      <c r="P110" s="157">
        <f t="shared" si="50"/>
        <v>6</v>
      </c>
      <c r="Q110" s="157">
        <f t="shared" si="55"/>
        <v>5.4285714285714288</v>
      </c>
      <c r="S110" s="157">
        <f t="shared" si="51"/>
        <v>7</v>
      </c>
      <c r="T110" s="157">
        <f t="shared" si="56"/>
        <v>7.8571428571428568</v>
      </c>
      <c r="V110" s="157">
        <f t="shared" si="52"/>
        <v>8</v>
      </c>
      <c r="W110" s="157">
        <f t="shared" si="57"/>
        <v>6.5714285714285712</v>
      </c>
      <c r="X110" s="157">
        <f t="shared" si="53"/>
        <v>3</v>
      </c>
      <c r="Y110" s="157">
        <f t="shared" si="58"/>
        <v>6.5714285714285712</v>
      </c>
      <c r="Z110" s="157">
        <f t="shared" si="54"/>
        <v>0</v>
      </c>
      <c r="AA110" s="157">
        <f t="shared" si="59"/>
        <v>0.14285714285714285</v>
      </c>
    </row>
    <row r="111" spans="1:27" x14ac:dyDescent="0.25">
      <c r="A111" s="157" t="s">
        <v>251</v>
      </c>
      <c r="B111" s="157">
        <v>2659</v>
      </c>
      <c r="C111" s="157">
        <f t="shared" si="45"/>
        <v>2</v>
      </c>
      <c r="D111" s="157">
        <v>2673</v>
      </c>
      <c r="E111" s="157">
        <f t="shared" si="46"/>
        <v>13</v>
      </c>
      <c r="F111" s="157">
        <v>1774</v>
      </c>
      <c r="G111" s="157">
        <f t="shared" si="47"/>
        <v>4</v>
      </c>
      <c r="H111" s="157">
        <v>1289</v>
      </c>
      <c r="I111" s="157">
        <f t="shared" si="48"/>
        <v>3</v>
      </c>
      <c r="J111" s="157">
        <v>172</v>
      </c>
      <c r="K111" s="157">
        <f t="shared" si="49"/>
        <v>0</v>
      </c>
      <c r="O111" s="1">
        <v>44010</v>
      </c>
      <c r="P111" s="157">
        <f t="shared" si="50"/>
        <v>13</v>
      </c>
      <c r="Q111" s="157">
        <f t="shared" si="55"/>
        <v>6.4285714285714288</v>
      </c>
      <c r="S111" s="157">
        <f t="shared" si="51"/>
        <v>2</v>
      </c>
      <c r="T111" s="157">
        <f t="shared" si="56"/>
        <v>7.2857142857142856</v>
      </c>
      <c r="V111" s="157">
        <f t="shared" si="52"/>
        <v>4</v>
      </c>
      <c r="W111" s="157">
        <f t="shared" si="57"/>
        <v>6.4285714285714288</v>
      </c>
      <c r="X111" s="157">
        <f t="shared" si="53"/>
        <v>3</v>
      </c>
      <c r="Y111" s="157">
        <f t="shared" si="58"/>
        <v>6.1428571428571432</v>
      </c>
      <c r="Z111" s="157">
        <f t="shared" si="54"/>
        <v>0</v>
      </c>
      <c r="AA111" s="157">
        <f t="shared" si="59"/>
        <v>0</v>
      </c>
    </row>
    <row r="112" spans="1:27" x14ac:dyDescent="0.25">
      <c r="A112" s="157" t="s">
        <v>250</v>
      </c>
      <c r="B112" s="157">
        <v>2666</v>
      </c>
      <c r="C112" s="157">
        <f t="shared" si="45"/>
        <v>7</v>
      </c>
      <c r="D112" s="157">
        <v>2681</v>
      </c>
      <c r="E112" s="157">
        <f t="shared" si="46"/>
        <v>8</v>
      </c>
      <c r="F112" s="157">
        <v>1784</v>
      </c>
      <c r="G112" s="157">
        <f t="shared" si="47"/>
        <v>10</v>
      </c>
      <c r="H112" s="157">
        <v>1296</v>
      </c>
      <c r="I112" s="157">
        <f t="shared" si="48"/>
        <v>7</v>
      </c>
      <c r="J112" s="157">
        <v>172</v>
      </c>
      <c r="K112" s="157">
        <f t="shared" si="49"/>
        <v>0</v>
      </c>
      <c r="O112" s="1">
        <v>44011</v>
      </c>
      <c r="P112" s="157">
        <f t="shared" si="50"/>
        <v>8</v>
      </c>
      <c r="Q112" s="157">
        <f t="shared" si="55"/>
        <v>7.4285714285714288</v>
      </c>
      <c r="S112" s="157">
        <f t="shared" si="51"/>
        <v>7</v>
      </c>
      <c r="T112" s="157">
        <f t="shared" si="56"/>
        <v>7.4285714285714288</v>
      </c>
      <c r="V112" s="157">
        <f t="shared" si="52"/>
        <v>10</v>
      </c>
      <c r="W112" s="157">
        <f t="shared" si="57"/>
        <v>6.5714285714285712</v>
      </c>
      <c r="X112" s="157">
        <f t="shared" si="53"/>
        <v>7</v>
      </c>
      <c r="Y112" s="157">
        <f t="shared" si="58"/>
        <v>6.4285714285714288</v>
      </c>
      <c r="Z112" s="157">
        <f t="shared" si="54"/>
        <v>0</v>
      </c>
      <c r="AA112" s="157">
        <f t="shared" si="59"/>
        <v>0</v>
      </c>
    </row>
    <row r="113" spans="1:27" x14ac:dyDescent="0.25">
      <c r="A113" s="157" t="s">
        <v>249</v>
      </c>
      <c r="B113" s="157">
        <v>2671</v>
      </c>
      <c r="C113" s="157">
        <f t="shared" si="45"/>
        <v>5</v>
      </c>
      <c r="D113" s="157">
        <v>2686</v>
      </c>
      <c r="E113" s="157">
        <f t="shared" si="46"/>
        <v>5</v>
      </c>
      <c r="F113" s="157">
        <v>1787</v>
      </c>
      <c r="G113" s="157">
        <f t="shared" si="47"/>
        <v>3</v>
      </c>
      <c r="H113" s="157">
        <v>1300</v>
      </c>
      <c r="I113" s="157">
        <f t="shared" si="48"/>
        <v>4</v>
      </c>
      <c r="J113" s="157">
        <v>172</v>
      </c>
      <c r="K113" s="157">
        <f t="shared" si="49"/>
        <v>0</v>
      </c>
      <c r="O113" s="1">
        <v>44012</v>
      </c>
      <c r="P113" s="157">
        <f t="shared" si="50"/>
        <v>5</v>
      </c>
      <c r="Q113" s="157">
        <f t="shared" si="55"/>
        <v>7.7142857142857144</v>
      </c>
      <c r="S113" s="157">
        <f t="shared" si="51"/>
        <v>5</v>
      </c>
      <c r="T113" s="157">
        <f t="shared" si="56"/>
        <v>6.8571428571428568</v>
      </c>
      <c r="V113" s="157">
        <f t="shared" si="52"/>
        <v>3</v>
      </c>
      <c r="W113" s="157">
        <f t="shared" si="57"/>
        <v>6.5714285714285712</v>
      </c>
      <c r="X113" s="157">
        <f t="shared" si="53"/>
        <v>4</v>
      </c>
      <c r="Y113" s="157">
        <f t="shared" si="58"/>
        <v>5.5714285714285712</v>
      </c>
      <c r="Z113" s="157">
        <f t="shared" si="54"/>
        <v>0</v>
      </c>
      <c r="AA113" s="157">
        <f t="shared" si="59"/>
        <v>0</v>
      </c>
    </row>
    <row r="114" spans="1:27" x14ac:dyDescent="0.25">
      <c r="A114" s="157" t="s">
        <v>175</v>
      </c>
      <c r="B114" s="157">
        <v>2674</v>
      </c>
      <c r="C114" s="157">
        <f t="shared" si="45"/>
        <v>3</v>
      </c>
      <c r="D114" s="157">
        <v>2694</v>
      </c>
      <c r="E114" s="157">
        <f t="shared" si="46"/>
        <v>8</v>
      </c>
      <c r="F114" s="157">
        <v>1792</v>
      </c>
      <c r="G114" s="157">
        <f t="shared" si="47"/>
        <v>5</v>
      </c>
      <c r="H114" s="157">
        <v>1302</v>
      </c>
      <c r="I114" s="157">
        <f t="shared" si="48"/>
        <v>2</v>
      </c>
      <c r="J114" s="157">
        <v>172</v>
      </c>
      <c r="K114" s="157">
        <f t="shared" si="49"/>
        <v>0</v>
      </c>
      <c r="O114" s="1">
        <v>44013</v>
      </c>
      <c r="P114" s="157">
        <f t="shared" si="50"/>
        <v>8</v>
      </c>
      <c r="Q114" s="157">
        <f t="shared" si="55"/>
        <v>7.8571428571428568</v>
      </c>
      <c r="S114" s="157">
        <f t="shared" si="51"/>
        <v>3</v>
      </c>
      <c r="T114" s="157">
        <f t="shared" si="56"/>
        <v>5.5714285714285712</v>
      </c>
      <c r="V114" s="157">
        <f t="shared" si="52"/>
        <v>5</v>
      </c>
      <c r="W114" s="157">
        <f t="shared" si="57"/>
        <v>6.5714285714285712</v>
      </c>
      <c r="X114" s="157">
        <f t="shared" si="53"/>
        <v>2</v>
      </c>
      <c r="Y114" s="157">
        <f t="shared" si="58"/>
        <v>5.2857142857142856</v>
      </c>
      <c r="Z114" s="157">
        <f t="shared" si="54"/>
        <v>0</v>
      </c>
      <c r="AA114" s="157">
        <f t="shared" si="59"/>
        <v>0</v>
      </c>
    </row>
    <row r="115" spans="1:27" x14ac:dyDescent="0.25">
      <c r="A115" s="157" t="s">
        <v>176</v>
      </c>
      <c r="B115" s="157">
        <v>2678</v>
      </c>
      <c r="C115" s="157">
        <f t="shared" si="45"/>
        <v>4</v>
      </c>
      <c r="D115" s="157">
        <v>2702</v>
      </c>
      <c r="E115" s="157">
        <f t="shared" si="46"/>
        <v>8</v>
      </c>
      <c r="F115" s="157">
        <v>1798</v>
      </c>
      <c r="G115" s="157">
        <f t="shared" si="47"/>
        <v>6</v>
      </c>
      <c r="H115" s="157">
        <v>1302</v>
      </c>
      <c r="I115" s="157">
        <f t="shared" si="48"/>
        <v>0</v>
      </c>
      <c r="J115" s="157">
        <v>172</v>
      </c>
      <c r="K115" s="157">
        <f t="shared" si="49"/>
        <v>0</v>
      </c>
      <c r="O115" s="1">
        <v>44014</v>
      </c>
      <c r="P115" s="157">
        <f t="shared" si="50"/>
        <v>8</v>
      </c>
      <c r="Q115" s="157">
        <f t="shared" si="55"/>
        <v>8</v>
      </c>
      <c r="S115" s="157">
        <f t="shared" si="51"/>
        <v>4</v>
      </c>
      <c r="T115" s="157">
        <f t="shared" si="56"/>
        <v>5.4285714285714288</v>
      </c>
      <c r="V115" s="157">
        <f t="shared" si="52"/>
        <v>6</v>
      </c>
      <c r="W115" s="157">
        <f t="shared" si="57"/>
        <v>5.4285714285714288</v>
      </c>
      <c r="X115" s="157">
        <f t="shared" si="53"/>
        <v>0</v>
      </c>
      <c r="Y115" s="157">
        <f t="shared" si="58"/>
        <v>3.1428571428571428</v>
      </c>
      <c r="Z115" s="157">
        <f t="shared" si="54"/>
        <v>0</v>
      </c>
      <c r="AA115" s="157">
        <f t="shared" si="59"/>
        <v>0</v>
      </c>
    </row>
    <row r="116" spans="1:27" x14ac:dyDescent="0.25">
      <c r="A116" s="157" t="s">
        <v>177</v>
      </c>
      <c r="B116" s="157">
        <v>2688</v>
      </c>
      <c r="C116" s="157">
        <f t="shared" si="45"/>
        <v>10</v>
      </c>
      <c r="D116" s="157">
        <v>2706</v>
      </c>
      <c r="E116" s="157">
        <f t="shared" si="46"/>
        <v>4</v>
      </c>
      <c r="F116" s="157">
        <v>1806</v>
      </c>
      <c r="G116" s="157">
        <f t="shared" si="47"/>
        <v>8</v>
      </c>
      <c r="H116" s="157">
        <v>1303</v>
      </c>
      <c r="I116" s="157">
        <f t="shared" si="48"/>
        <v>1</v>
      </c>
      <c r="J116" s="157">
        <v>172</v>
      </c>
      <c r="K116" s="157">
        <f t="shared" si="49"/>
        <v>0</v>
      </c>
      <c r="O116" s="1">
        <v>44015</v>
      </c>
      <c r="P116" s="157">
        <f t="shared" si="50"/>
        <v>4</v>
      </c>
      <c r="Q116" s="157">
        <f t="shared" si="55"/>
        <v>7.4285714285714288</v>
      </c>
      <c r="S116" s="157">
        <f t="shared" si="51"/>
        <v>10</v>
      </c>
      <c r="T116" s="157">
        <f t="shared" si="56"/>
        <v>5.4285714285714288</v>
      </c>
      <c r="V116" s="157">
        <f t="shared" si="52"/>
        <v>8</v>
      </c>
      <c r="W116" s="157">
        <f t="shared" si="57"/>
        <v>6.2857142857142856</v>
      </c>
      <c r="X116" s="157">
        <f t="shared" si="53"/>
        <v>1</v>
      </c>
      <c r="Y116" s="157">
        <f t="shared" si="58"/>
        <v>2.8571428571428572</v>
      </c>
      <c r="Z116" s="157">
        <f t="shared" si="54"/>
        <v>0</v>
      </c>
      <c r="AA116" s="157">
        <f t="shared" si="59"/>
        <v>0</v>
      </c>
    </row>
    <row r="117" spans="1:27" x14ac:dyDescent="0.25">
      <c r="A117" s="157" t="s">
        <v>178</v>
      </c>
      <c r="B117" s="157">
        <v>2695</v>
      </c>
      <c r="C117" s="157">
        <f t="shared" si="45"/>
        <v>7</v>
      </c>
      <c r="D117" s="157">
        <v>2713</v>
      </c>
      <c r="E117" s="157">
        <f t="shared" si="46"/>
        <v>7</v>
      </c>
      <c r="F117" s="157">
        <v>1808</v>
      </c>
      <c r="G117" s="157">
        <f t="shared" si="47"/>
        <v>2</v>
      </c>
      <c r="H117" s="157">
        <v>1313</v>
      </c>
      <c r="I117" s="157">
        <f t="shared" si="48"/>
        <v>10</v>
      </c>
      <c r="J117" s="157">
        <v>172</v>
      </c>
      <c r="K117" s="157">
        <f t="shared" si="49"/>
        <v>0</v>
      </c>
      <c r="O117" s="1">
        <v>44016</v>
      </c>
      <c r="P117" s="157">
        <f t="shared" si="50"/>
        <v>7</v>
      </c>
      <c r="Q117" s="157">
        <f t="shared" si="55"/>
        <v>7.5714285714285712</v>
      </c>
      <c r="S117" s="157">
        <f t="shared" si="51"/>
        <v>7</v>
      </c>
      <c r="T117" s="157">
        <f t="shared" si="56"/>
        <v>5.4285714285714288</v>
      </c>
      <c r="V117" s="157">
        <f t="shared" si="52"/>
        <v>2</v>
      </c>
      <c r="W117" s="157">
        <f t="shared" si="57"/>
        <v>5.4285714285714288</v>
      </c>
      <c r="X117" s="157">
        <f t="shared" si="53"/>
        <v>10</v>
      </c>
      <c r="Y117" s="157">
        <f t="shared" si="58"/>
        <v>3.8571428571428572</v>
      </c>
      <c r="Z117" s="157">
        <f t="shared" si="54"/>
        <v>0</v>
      </c>
      <c r="AA117" s="157">
        <f t="shared" si="59"/>
        <v>0</v>
      </c>
    </row>
    <row r="118" spans="1:27" x14ac:dyDescent="0.25">
      <c r="A118" s="157" t="s">
        <v>179</v>
      </c>
      <c r="B118" s="157">
        <v>2701</v>
      </c>
      <c r="C118" s="157">
        <f t="shared" si="45"/>
        <v>6</v>
      </c>
      <c r="D118" s="157">
        <v>2720</v>
      </c>
      <c r="E118" s="157">
        <f t="shared" si="46"/>
        <v>7</v>
      </c>
      <c r="F118" s="157">
        <v>1810</v>
      </c>
      <c r="G118" s="157">
        <f t="shared" si="47"/>
        <v>2</v>
      </c>
      <c r="H118" s="157">
        <v>1319</v>
      </c>
      <c r="I118" s="157">
        <f t="shared" si="48"/>
        <v>6</v>
      </c>
      <c r="J118" s="157">
        <v>172</v>
      </c>
      <c r="K118" s="157">
        <f t="shared" si="49"/>
        <v>0</v>
      </c>
      <c r="O118" s="1">
        <v>44017</v>
      </c>
      <c r="P118" s="157">
        <f t="shared" si="50"/>
        <v>7</v>
      </c>
      <c r="Q118" s="157">
        <f t="shared" si="55"/>
        <v>6.7142857142857144</v>
      </c>
      <c r="S118" s="157">
        <f t="shared" si="51"/>
        <v>6</v>
      </c>
      <c r="T118" s="157">
        <f t="shared" si="56"/>
        <v>6</v>
      </c>
      <c r="V118" s="157">
        <f t="shared" si="52"/>
        <v>2</v>
      </c>
      <c r="W118" s="157">
        <f t="shared" si="57"/>
        <v>5.1428571428571432</v>
      </c>
      <c r="X118" s="157">
        <f t="shared" si="53"/>
        <v>6</v>
      </c>
      <c r="Y118" s="157">
        <f t="shared" si="58"/>
        <v>4.2857142857142856</v>
      </c>
      <c r="Z118" s="157">
        <f t="shared" si="54"/>
        <v>0</v>
      </c>
      <c r="AA118" s="157">
        <f t="shared" si="59"/>
        <v>0</v>
      </c>
    </row>
    <row r="119" spans="1:27" x14ac:dyDescent="0.25">
      <c r="A119" s="157" t="s">
        <v>180</v>
      </c>
      <c r="B119" s="157">
        <v>2704</v>
      </c>
      <c r="C119" s="157">
        <f t="shared" si="45"/>
        <v>3</v>
      </c>
      <c r="D119" s="157">
        <v>2732</v>
      </c>
      <c r="E119" s="157">
        <f t="shared" si="46"/>
        <v>12</v>
      </c>
      <c r="F119" s="157">
        <v>1812</v>
      </c>
      <c r="G119" s="157">
        <f t="shared" si="47"/>
        <v>2</v>
      </c>
      <c r="H119" s="157">
        <v>1320</v>
      </c>
      <c r="I119" s="157">
        <f t="shared" si="48"/>
        <v>1</v>
      </c>
      <c r="J119" s="157">
        <v>172</v>
      </c>
      <c r="K119" s="157">
        <f t="shared" si="49"/>
        <v>0</v>
      </c>
      <c r="O119" s="1">
        <v>44018</v>
      </c>
      <c r="P119" s="157">
        <f t="shared" si="50"/>
        <v>12</v>
      </c>
      <c r="Q119" s="157">
        <f t="shared" si="55"/>
        <v>7.2857142857142856</v>
      </c>
      <c r="S119" s="157">
        <f t="shared" si="51"/>
        <v>3</v>
      </c>
      <c r="T119" s="157">
        <f t="shared" si="56"/>
        <v>5.4285714285714288</v>
      </c>
      <c r="V119" s="157">
        <f t="shared" si="52"/>
        <v>2</v>
      </c>
      <c r="W119" s="157">
        <f t="shared" si="57"/>
        <v>4</v>
      </c>
      <c r="X119" s="157">
        <f t="shared" si="53"/>
        <v>1</v>
      </c>
      <c r="Y119" s="157">
        <f t="shared" si="58"/>
        <v>3.4285714285714284</v>
      </c>
      <c r="Z119" s="157">
        <f t="shared" si="54"/>
        <v>0</v>
      </c>
      <c r="AA119" s="157">
        <f t="shared" si="59"/>
        <v>0</v>
      </c>
    </row>
    <row r="120" spans="1:27" x14ac:dyDescent="0.25">
      <c r="A120" s="157" t="s">
        <v>181</v>
      </c>
      <c r="B120" s="157">
        <v>2706</v>
      </c>
      <c r="C120" s="157">
        <f t="shared" si="45"/>
        <v>2</v>
      </c>
      <c r="D120" s="157">
        <v>2732</v>
      </c>
      <c r="E120" s="157">
        <f t="shared" si="46"/>
        <v>0</v>
      </c>
      <c r="F120" s="157">
        <v>1817</v>
      </c>
      <c r="G120" s="157">
        <f t="shared" si="47"/>
        <v>5</v>
      </c>
      <c r="H120" s="157">
        <v>1323</v>
      </c>
      <c r="I120" s="157">
        <f t="shared" si="48"/>
        <v>3</v>
      </c>
      <c r="J120" s="157">
        <v>173</v>
      </c>
      <c r="K120" s="157">
        <f t="shared" si="49"/>
        <v>1</v>
      </c>
      <c r="O120" s="1">
        <v>44019</v>
      </c>
      <c r="P120" s="157">
        <f t="shared" si="50"/>
        <v>0</v>
      </c>
      <c r="Q120" s="157">
        <f t="shared" si="55"/>
        <v>6.5714285714285712</v>
      </c>
      <c r="S120" s="157">
        <f t="shared" si="51"/>
        <v>2</v>
      </c>
      <c r="T120" s="157">
        <f t="shared" si="56"/>
        <v>5</v>
      </c>
      <c r="V120" s="157">
        <f t="shared" si="52"/>
        <v>5</v>
      </c>
      <c r="W120" s="157">
        <f t="shared" si="57"/>
        <v>4.2857142857142856</v>
      </c>
      <c r="X120" s="157">
        <f t="shared" si="53"/>
        <v>3</v>
      </c>
      <c r="Y120" s="157">
        <f t="shared" si="58"/>
        <v>3.2857142857142856</v>
      </c>
      <c r="Z120" s="157">
        <f t="shared" si="54"/>
        <v>1</v>
      </c>
      <c r="AA120" s="157">
        <f t="shared" si="59"/>
        <v>0.14285714285714285</v>
      </c>
    </row>
    <row r="121" spans="1:27" x14ac:dyDescent="0.25">
      <c r="A121" s="157" t="s">
        <v>182</v>
      </c>
      <c r="B121" s="157">
        <v>2712</v>
      </c>
      <c r="C121" s="157">
        <f t="shared" si="45"/>
        <v>6</v>
      </c>
      <c r="D121" s="157">
        <v>2736</v>
      </c>
      <c r="E121" s="157">
        <f t="shared" si="46"/>
        <v>4</v>
      </c>
      <c r="F121" s="157">
        <v>1821</v>
      </c>
      <c r="G121" s="157">
        <f t="shared" si="47"/>
        <v>4</v>
      </c>
      <c r="H121" s="157">
        <v>1323</v>
      </c>
      <c r="I121" s="157">
        <f t="shared" si="48"/>
        <v>0</v>
      </c>
      <c r="J121" s="157">
        <v>174</v>
      </c>
      <c r="K121" s="157">
        <f t="shared" si="49"/>
        <v>1</v>
      </c>
      <c r="O121" s="1">
        <v>44020</v>
      </c>
      <c r="P121" s="157">
        <f t="shared" si="50"/>
        <v>4</v>
      </c>
      <c r="Q121" s="157">
        <f t="shared" si="55"/>
        <v>6</v>
      </c>
      <c r="S121" s="157">
        <f t="shared" si="51"/>
        <v>6</v>
      </c>
      <c r="T121" s="157">
        <f t="shared" si="56"/>
        <v>5.4285714285714288</v>
      </c>
      <c r="V121" s="157">
        <f t="shared" si="52"/>
        <v>4</v>
      </c>
      <c r="W121" s="157">
        <f t="shared" si="57"/>
        <v>4.1428571428571432</v>
      </c>
      <c r="X121" s="157">
        <f t="shared" si="53"/>
        <v>0</v>
      </c>
      <c r="Y121" s="157">
        <f t="shared" si="58"/>
        <v>3</v>
      </c>
      <c r="Z121" s="157">
        <f t="shared" si="54"/>
        <v>1</v>
      </c>
      <c r="AA121" s="157">
        <f t="shared" si="59"/>
        <v>0.2857142857142857</v>
      </c>
    </row>
    <row r="122" spans="1:27" x14ac:dyDescent="0.25">
      <c r="A122" s="157" t="s">
        <v>183</v>
      </c>
      <c r="B122" s="157">
        <v>2714</v>
      </c>
      <c r="C122" s="157">
        <f t="shared" si="45"/>
        <v>2</v>
      </c>
      <c r="D122" s="157">
        <v>2746</v>
      </c>
      <c r="E122" s="157">
        <f t="shared" si="46"/>
        <v>10</v>
      </c>
      <c r="F122" s="157">
        <v>1823</v>
      </c>
      <c r="G122" s="157">
        <f t="shared" si="47"/>
        <v>2</v>
      </c>
      <c r="H122" s="157">
        <v>1330</v>
      </c>
      <c r="I122" s="157">
        <f t="shared" si="48"/>
        <v>7</v>
      </c>
      <c r="J122" s="157">
        <v>175</v>
      </c>
      <c r="K122" s="157">
        <f t="shared" si="49"/>
        <v>1</v>
      </c>
      <c r="O122" s="1">
        <v>44021</v>
      </c>
      <c r="P122" s="157">
        <f t="shared" si="50"/>
        <v>10</v>
      </c>
      <c r="Q122" s="157">
        <f t="shared" si="55"/>
        <v>6.2857142857142856</v>
      </c>
      <c r="S122" s="157">
        <f t="shared" si="51"/>
        <v>2</v>
      </c>
      <c r="T122" s="157">
        <f t="shared" si="56"/>
        <v>5.1428571428571432</v>
      </c>
      <c r="V122" s="157">
        <f t="shared" si="52"/>
        <v>2</v>
      </c>
      <c r="W122" s="157">
        <f t="shared" si="57"/>
        <v>3.5714285714285716</v>
      </c>
      <c r="X122" s="157">
        <f t="shared" si="53"/>
        <v>7</v>
      </c>
      <c r="Y122" s="157">
        <f t="shared" si="58"/>
        <v>4</v>
      </c>
      <c r="Z122" s="157">
        <f t="shared" si="54"/>
        <v>1</v>
      </c>
      <c r="AA122" s="157">
        <f t="shared" si="59"/>
        <v>0.42857142857142855</v>
      </c>
    </row>
    <row r="123" spans="1:27" x14ac:dyDescent="0.25">
      <c r="A123" s="157" t="s">
        <v>184</v>
      </c>
      <c r="B123" s="157">
        <v>2724</v>
      </c>
      <c r="C123" s="157">
        <f t="shared" si="45"/>
        <v>10</v>
      </c>
      <c r="D123" s="157">
        <v>2753</v>
      </c>
      <c r="E123" s="157">
        <f t="shared" si="46"/>
        <v>7</v>
      </c>
      <c r="F123" s="157">
        <v>1830</v>
      </c>
      <c r="G123" s="157">
        <f t="shared" si="47"/>
        <v>7</v>
      </c>
      <c r="H123" s="157">
        <v>1332</v>
      </c>
      <c r="I123" s="157">
        <f t="shared" si="48"/>
        <v>2</v>
      </c>
      <c r="J123" s="157">
        <v>176</v>
      </c>
      <c r="K123" s="157">
        <f t="shared" si="49"/>
        <v>1</v>
      </c>
      <c r="O123" s="1">
        <v>44022</v>
      </c>
      <c r="P123" s="157">
        <f t="shared" si="50"/>
        <v>7</v>
      </c>
      <c r="Q123" s="157">
        <f t="shared" si="55"/>
        <v>6.7142857142857144</v>
      </c>
      <c r="S123" s="157">
        <f t="shared" si="51"/>
        <v>10</v>
      </c>
      <c r="T123" s="157">
        <f t="shared" si="56"/>
        <v>5.1428571428571432</v>
      </c>
      <c r="V123" s="157">
        <f t="shared" si="52"/>
        <v>7</v>
      </c>
      <c r="W123" s="157">
        <f t="shared" si="57"/>
        <v>3.4285714285714284</v>
      </c>
      <c r="X123" s="157">
        <f t="shared" si="53"/>
        <v>2</v>
      </c>
      <c r="Y123" s="157">
        <f t="shared" si="58"/>
        <v>4.1428571428571432</v>
      </c>
      <c r="Z123" s="157">
        <f t="shared" si="54"/>
        <v>1</v>
      </c>
      <c r="AA123" s="157">
        <f t="shared" si="59"/>
        <v>0.5714285714285714</v>
      </c>
    </row>
    <row r="124" spans="1:27" x14ac:dyDescent="0.25">
      <c r="A124" s="157" t="s">
        <v>185</v>
      </c>
      <c r="B124" s="157">
        <v>2729</v>
      </c>
      <c r="C124" s="157">
        <f t="shared" si="45"/>
        <v>5</v>
      </c>
      <c r="D124" s="157">
        <v>2767</v>
      </c>
      <c r="E124" s="157">
        <f t="shared" si="46"/>
        <v>14</v>
      </c>
      <c r="F124" s="157">
        <v>1836</v>
      </c>
      <c r="G124" s="157">
        <f t="shared" si="47"/>
        <v>6</v>
      </c>
      <c r="H124" s="157">
        <v>1338</v>
      </c>
      <c r="I124" s="157">
        <f t="shared" si="48"/>
        <v>6</v>
      </c>
      <c r="J124" s="157">
        <v>176</v>
      </c>
      <c r="K124" s="157">
        <f t="shared" si="49"/>
        <v>0</v>
      </c>
      <c r="O124" s="1">
        <v>44023</v>
      </c>
      <c r="P124" s="157">
        <f t="shared" si="50"/>
        <v>14</v>
      </c>
      <c r="Q124" s="157">
        <f t="shared" si="55"/>
        <v>7.7142857142857144</v>
      </c>
      <c r="S124" s="157">
        <f t="shared" si="51"/>
        <v>5</v>
      </c>
      <c r="T124" s="157">
        <f t="shared" si="56"/>
        <v>4.8571428571428568</v>
      </c>
      <c r="V124" s="157">
        <f t="shared" si="52"/>
        <v>6</v>
      </c>
      <c r="W124" s="157">
        <f t="shared" si="57"/>
        <v>4</v>
      </c>
      <c r="X124" s="157">
        <f t="shared" si="53"/>
        <v>6</v>
      </c>
      <c r="Y124" s="157">
        <f t="shared" si="58"/>
        <v>3.5714285714285716</v>
      </c>
      <c r="Z124" s="157">
        <f t="shared" si="54"/>
        <v>0</v>
      </c>
      <c r="AA124" s="157">
        <f t="shared" si="59"/>
        <v>0.5714285714285714</v>
      </c>
    </row>
    <row r="125" spans="1:27" x14ac:dyDescent="0.25">
      <c r="A125" s="157" t="s">
        <v>186</v>
      </c>
      <c r="B125" s="157">
        <v>2733</v>
      </c>
      <c r="C125" s="157">
        <f t="shared" si="45"/>
        <v>4</v>
      </c>
      <c r="D125" s="157">
        <v>2797</v>
      </c>
      <c r="E125" s="157">
        <f t="shared" si="46"/>
        <v>30</v>
      </c>
      <c r="F125" s="157">
        <v>1841</v>
      </c>
      <c r="G125" s="157">
        <f t="shared" si="47"/>
        <v>5</v>
      </c>
      <c r="H125" s="157">
        <v>1340</v>
      </c>
      <c r="I125" s="157">
        <f t="shared" si="48"/>
        <v>2</v>
      </c>
      <c r="J125" s="157">
        <v>176</v>
      </c>
      <c r="K125" s="157">
        <f t="shared" si="49"/>
        <v>0</v>
      </c>
      <c r="O125" s="1">
        <v>44024</v>
      </c>
      <c r="P125" s="157">
        <f t="shared" si="50"/>
        <v>30</v>
      </c>
      <c r="Q125" s="157">
        <f t="shared" si="55"/>
        <v>11</v>
      </c>
      <c r="S125" s="157">
        <f t="shared" si="51"/>
        <v>4</v>
      </c>
      <c r="T125" s="157">
        <f t="shared" si="56"/>
        <v>4.5714285714285712</v>
      </c>
      <c r="V125" s="157">
        <f t="shared" si="52"/>
        <v>5</v>
      </c>
      <c r="W125" s="157">
        <f t="shared" si="57"/>
        <v>4.4285714285714288</v>
      </c>
      <c r="X125" s="157">
        <f t="shared" si="53"/>
        <v>2</v>
      </c>
      <c r="Y125" s="157">
        <f t="shared" si="58"/>
        <v>3</v>
      </c>
      <c r="Z125" s="157">
        <f t="shared" si="54"/>
        <v>0</v>
      </c>
      <c r="AA125" s="157">
        <f t="shared" si="59"/>
        <v>0.5714285714285714</v>
      </c>
    </row>
    <row r="126" spans="1:27" x14ac:dyDescent="0.25">
      <c r="A126" s="157" t="s">
        <v>187</v>
      </c>
      <c r="B126" s="157">
        <v>2744</v>
      </c>
      <c r="C126" s="157">
        <f t="shared" si="45"/>
        <v>11</v>
      </c>
      <c r="D126" s="157">
        <v>2804</v>
      </c>
      <c r="E126" s="157">
        <f t="shared" si="46"/>
        <v>7</v>
      </c>
      <c r="F126" s="157">
        <v>1850</v>
      </c>
      <c r="G126" s="157">
        <f t="shared" si="47"/>
        <v>9</v>
      </c>
      <c r="H126" s="157">
        <v>1347</v>
      </c>
      <c r="I126" s="157">
        <f t="shared" si="48"/>
        <v>7</v>
      </c>
      <c r="J126" s="157">
        <v>176</v>
      </c>
      <c r="K126" s="157">
        <f t="shared" si="49"/>
        <v>0</v>
      </c>
      <c r="O126" s="1">
        <v>44025</v>
      </c>
      <c r="P126" s="157">
        <f t="shared" si="50"/>
        <v>7</v>
      </c>
      <c r="Q126" s="157">
        <f t="shared" si="55"/>
        <v>10.285714285714286</v>
      </c>
      <c r="S126" s="157">
        <f t="shared" si="51"/>
        <v>11</v>
      </c>
      <c r="T126" s="157">
        <f t="shared" si="56"/>
        <v>5.7142857142857144</v>
      </c>
      <c r="V126" s="157">
        <f t="shared" si="52"/>
        <v>9</v>
      </c>
      <c r="W126" s="157">
        <f t="shared" si="57"/>
        <v>5.4285714285714288</v>
      </c>
      <c r="X126" s="157">
        <f t="shared" si="53"/>
        <v>7</v>
      </c>
      <c r="Y126" s="157">
        <f t="shared" si="58"/>
        <v>3.8571428571428572</v>
      </c>
      <c r="Z126" s="157">
        <f t="shared" si="54"/>
        <v>0</v>
      </c>
      <c r="AA126" s="157">
        <f t="shared" si="59"/>
        <v>0.5714285714285714</v>
      </c>
    </row>
    <row r="127" spans="1:27" x14ac:dyDescent="0.25">
      <c r="A127" s="157" t="s">
        <v>188</v>
      </c>
      <c r="B127" s="157">
        <v>2749</v>
      </c>
      <c r="C127" s="157">
        <f t="shared" si="45"/>
        <v>5</v>
      </c>
      <c r="D127" s="157">
        <v>2835</v>
      </c>
      <c r="E127" s="157">
        <f t="shared" si="46"/>
        <v>31</v>
      </c>
      <c r="F127" s="157">
        <v>1859</v>
      </c>
      <c r="G127" s="157">
        <f t="shared" si="47"/>
        <v>9</v>
      </c>
      <c r="H127" s="157">
        <v>1351</v>
      </c>
      <c r="I127" s="157">
        <f t="shared" si="48"/>
        <v>4</v>
      </c>
      <c r="J127" s="157">
        <v>176</v>
      </c>
      <c r="K127" s="157">
        <f t="shared" si="49"/>
        <v>0</v>
      </c>
      <c r="O127" s="1">
        <v>44026</v>
      </c>
      <c r="P127" s="157">
        <f t="shared" si="50"/>
        <v>31</v>
      </c>
      <c r="Q127" s="157">
        <f t="shared" si="55"/>
        <v>14.714285714285714</v>
      </c>
      <c r="S127" s="157">
        <f t="shared" si="51"/>
        <v>5</v>
      </c>
      <c r="T127" s="157">
        <f t="shared" si="56"/>
        <v>6.1428571428571432</v>
      </c>
      <c r="V127" s="157">
        <f t="shared" si="52"/>
        <v>9</v>
      </c>
      <c r="W127" s="157">
        <f t="shared" si="57"/>
        <v>6</v>
      </c>
      <c r="X127" s="157">
        <f t="shared" si="53"/>
        <v>4</v>
      </c>
      <c r="Y127" s="157">
        <f t="shared" si="58"/>
        <v>4</v>
      </c>
      <c r="Z127" s="157">
        <f t="shared" si="54"/>
        <v>0</v>
      </c>
      <c r="AA127" s="157">
        <f t="shared" si="59"/>
        <v>0.42857142857142855</v>
      </c>
    </row>
    <row r="128" spans="1:27" x14ac:dyDescent="0.25">
      <c r="A128" s="157" t="s">
        <v>189</v>
      </c>
      <c r="B128" s="157">
        <v>2754</v>
      </c>
      <c r="C128" s="157">
        <f t="shared" si="45"/>
        <v>5</v>
      </c>
      <c r="D128" s="157">
        <v>2855</v>
      </c>
      <c r="E128" s="157">
        <f t="shared" si="46"/>
        <v>20</v>
      </c>
      <c r="F128" s="157">
        <v>1868</v>
      </c>
      <c r="G128" s="157">
        <f t="shared" si="47"/>
        <v>9</v>
      </c>
      <c r="H128" s="157">
        <v>1361</v>
      </c>
      <c r="I128" s="157">
        <f t="shared" si="48"/>
        <v>10</v>
      </c>
      <c r="J128" s="157">
        <v>177</v>
      </c>
      <c r="K128" s="157">
        <f t="shared" si="49"/>
        <v>1</v>
      </c>
      <c r="O128" s="1">
        <v>44027</v>
      </c>
      <c r="P128" s="157">
        <f t="shared" si="50"/>
        <v>20</v>
      </c>
      <c r="Q128" s="157">
        <f t="shared" si="55"/>
        <v>17</v>
      </c>
      <c r="S128" s="157">
        <f t="shared" si="51"/>
        <v>5</v>
      </c>
      <c r="T128" s="157">
        <f t="shared" si="56"/>
        <v>6</v>
      </c>
      <c r="V128" s="157">
        <f t="shared" si="52"/>
        <v>9</v>
      </c>
      <c r="W128" s="157">
        <f t="shared" si="57"/>
        <v>6.7142857142857144</v>
      </c>
      <c r="X128" s="157">
        <f t="shared" si="53"/>
        <v>10</v>
      </c>
      <c r="Y128" s="157">
        <f t="shared" si="58"/>
        <v>5.4285714285714288</v>
      </c>
      <c r="Z128" s="157">
        <f t="shared" si="54"/>
        <v>1</v>
      </c>
      <c r="AA128" s="157">
        <f t="shared" si="59"/>
        <v>0.42857142857142855</v>
      </c>
    </row>
    <row r="129" spans="1:27" x14ac:dyDescent="0.25">
      <c r="A129" s="157" t="s">
        <v>190</v>
      </c>
      <c r="B129" s="157">
        <v>2774</v>
      </c>
      <c r="C129" s="157">
        <f t="shared" si="45"/>
        <v>20</v>
      </c>
      <c r="D129" s="157">
        <v>2870</v>
      </c>
      <c r="E129" s="157">
        <f t="shared" si="46"/>
        <v>15</v>
      </c>
      <c r="F129" s="157">
        <v>1879</v>
      </c>
      <c r="G129" s="157">
        <f t="shared" si="47"/>
        <v>11</v>
      </c>
      <c r="H129" s="157">
        <v>1366</v>
      </c>
      <c r="I129" s="157">
        <f t="shared" si="48"/>
        <v>5</v>
      </c>
      <c r="J129" s="157">
        <v>179</v>
      </c>
      <c r="K129" s="157">
        <f t="shared" si="49"/>
        <v>2</v>
      </c>
      <c r="O129" s="1">
        <v>44028</v>
      </c>
      <c r="P129" s="157">
        <f t="shared" si="50"/>
        <v>15</v>
      </c>
      <c r="Q129" s="157">
        <f t="shared" si="55"/>
        <v>17.714285714285715</v>
      </c>
      <c r="S129" s="157">
        <f t="shared" si="51"/>
        <v>20</v>
      </c>
      <c r="T129" s="157">
        <f t="shared" si="56"/>
        <v>8.5714285714285712</v>
      </c>
      <c r="V129" s="157">
        <f t="shared" si="52"/>
        <v>11</v>
      </c>
      <c r="W129" s="157">
        <f t="shared" si="57"/>
        <v>8</v>
      </c>
      <c r="X129" s="157">
        <f t="shared" si="53"/>
        <v>5</v>
      </c>
      <c r="Y129" s="157">
        <f t="shared" si="58"/>
        <v>5.1428571428571432</v>
      </c>
      <c r="Z129" s="157">
        <f t="shared" si="54"/>
        <v>2</v>
      </c>
      <c r="AA129" s="157">
        <f t="shared" si="59"/>
        <v>0.5714285714285714</v>
      </c>
    </row>
    <row r="130" spans="1:27" x14ac:dyDescent="0.25">
      <c r="A130" s="157" t="s">
        <v>191</v>
      </c>
      <c r="B130" s="157">
        <v>2790</v>
      </c>
      <c r="C130" s="157">
        <f t="shared" si="45"/>
        <v>16</v>
      </c>
      <c r="D130" s="157">
        <v>2885</v>
      </c>
      <c r="E130" s="157">
        <f t="shared" si="46"/>
        <v>15</v>
      </c>
      <c r="F130" s="157">
        <v>1886</v>
      </c>
      <c r="G130" s="157">
        <f t="shared" si="47"/>
        <v>7</v>
      </c>
      <c r="H130" s="157">
        <v>1371</v>
      </c>
      <c r="I130" s="157">
        <f t="shared" si="48"/>
        <v>5</v>
      </c>
      <c r="J130" s="157">
        <v>179</v>
      </c>
      <c r="K130" s="157">
        <f t="shared" si="49"/>
        <v>0</v>
      </c>
      <c r="O130" s="1">
        <v>44029</v>
      </c>
      <c r="P130" s="157">
        <f t="shared" si="50"/>
        <v>15</v>
      </c>
      <c r="Q130" s="157">
        <f t="shared" si="55"/>
        <v>18.857142857142858</v>
      </c>
      <c r="S130" s="157">
        <f t="shared" si="51"/>
        <v>16</v>
      </c>
      <c r="T130" s="157">
        <f t="shared" si="56"/>
        <v>9.4285714285714288</v>
      </c>
      <c r="V130" s="157">
        <f t="shared" si="52"/>
        <v>7</v>
      </c>
      <c r="W130" s="157">
        <f t="shared" si="57"/>
        <v>8</v>
      </c>
      <c r="X130" s="157">
        <f t="shared" si="53"/>
        <v>5</v>
      </c>
      <c r="Y130" s="157">
        <f t="shared" si="58"/>
        <v>5.5714285714285712</v>
      </c>
      <c r="Z130" s="157">
        <f t="shared" si="54"/>
        <v>0</v>
      </c>
      <c r="AA130" s="157">
        <f t="shared" si="59"/>
        <v>0.42857142857142855</v>
      </c>
    </row>
    <row r="131" spans="1:27" x14ac:dyDescent="0.25">
      <c r="A131" s="157" t="s">
        <v>192</v>
      </c>
      <c r="B131" s="157">
        <v>2791</v>
      </c>
      <c r="C131" s="157">
        <f t="shared" si="45"/>
        <v>1</v>
      </c>
      <c r="D131" s="157">
        <v>2895</v>
      </c>
      <c r="E131" s="157">
        <f t="shared" si="46"/>
        <v>10</v>
      </c>
      <c r="F131" s="157">
        <v>1901</v>
      </c>
      <c r="G131" s="157">
        <f t="shared" si="47"/>
        <v>15</v>
      </c>
      <c r="H131" s="157">
        <v>1379</v>
      </c>
      <c r="I131" s="157">
        <f t="shared" si="48"/>
        <v>8</v>
      </c>
      <c r="J131" s="157">
        <v>181</v>
      </c>
      <c r="K131" s="157">
        <f t="shared" si="49"/>
        <v>2</v>
      </c>
      <c r="O131" s="1">
        <v>44030</v>
      </c>
      <c r="P131" s="157">
        <f t="shared" si="50"/>
        <v>10</v>
      </c>
      <c r="Q131" s="157">
        <f t="shared" si="55"/>
        <v>18.285714285714285</v>
      </c>
      <c r="S131" s="157">
        <f t="shared" si="51"/>
        <v>1</v>
      </c>
      <c r="T131" s="157">
        <f t="shared" si="56"/>
        <v>8.8571428571428577</v>
      </c>
      <c r="V131" s="157">
        <f t="shared" si="52"/>
        <v>15</v>
      </c>
      <c r="W131" s="157">
        <f t="shared" si="57"/>
        <v>9.2857142857142865</v>
      </c>
      <c r="X131" s="157">
        <f t="shared" si="53"/>
        <v>8</v>
      </c>
      <c r="Y131" s="157">
        <f t="shared" si="58"/>
        <v>5.8571428571428568</v>
      </c>
      <c r="Z131" s="157">
        <f t="shared" si="54"/>
        <v>2</v>
      </c>
      <c r="AA131" s="157">
        <f t="shared" si="59"/>
        <v>0.7142857142857143</v>
      </c>
    </row>
    <row r="132" spans="1:27" x14ac:dyDescent="0.25">
      <c r="A132" s="157" t="s">
        <v>193</v>
      </c>
      <c r="B132" s="157">
        <v>2824</v>
      </c>
      <c r="C132" s="157">
        <f t="shared" si="45"/>
        <v>33</v>
      </c>
      <c r="D132" s="157">
        <v>2917</v>
      </c>
      <c r="E132" s="157">
        <f t="shared" si="46"/>
        <v>22</v>
      </c>
      <c r="F132" s="157">
        <v>1904</v>
      </c>
      <c r="G132" s="157">
        <f t="shared" si="47"/>
        <v>3</v>
      </c>
      <c r="H132" s="157">
        <v>1387</v>
      </c>
      <c r="I132" s="157">
        <f t="shared" si="48"/>
        <v>8</v>
      </c>
      <c r="J132" s="157">
        <v>184</v>
      </c>
      <c r="K132" s="157">
        <f t="shared" si="49"/>
        <v>3</v>
      </c>
      <c r="O132" s="1">
        <v>44031</v>
      </c>
      <c r="P132" s="157">
        <f t="shared" si="50"/>
        <v>22</v>
      </c>
      <c r="Q132" s="157">
        <f t="shared" si="55"/>
        <v>17.142857142857142</v>
      </c>
      <c r="S132" s="157">
        <f t="shared" si="51"/>
        <v>33</v>
      </c>
      <c r="T132" s="157">
        <f t="shared" si="56"/>
        <v>13</v>
      </c>
      <c r="V132" s="157">
        <f t="shared" si="52"/>
        <v>3</v>
      </c>
      <c r="W132" s="157">
        <f t="shared" si="57"/>
        <v>9</v>
      </c>
      <c r="X132" s="157">
        <f t="shared" si="53"/>
        <v>8</v>
      </c>
      <c r="Y132" s="157">
        <f t="shared" si="58"/>
        <v>6.7142857142857144</v>
      </c>
      <c r="Z132" s="157">
        <f t="shared" si="54"/>
        <v>3</v>
      </c>
      <c r="AA132" s="157">
        <f t="shared" si="59"/>
        <v>1.1428571428571428</v>
      </c>
    </row>
    <row r="133" spans="1:27" x14ac:dyDescent="0.25">
      <c r="A133" s="157" t="s">
        <v>194</v>
      </c>
      <c r="B133" s="157">
        <v>2852</v>
      </c>
      <c r="C133" s="157">
        <f t="shared" ref="C133:C164" si="60">B133-B132</f>
        <v>28</v>
      </c>
      <c r="D133" s="157">
        <v>2950</v>
      </c>
      <c r="E133" s="157">
        <f t="shared" ref="E133:E164" si="61">D133-D132</f>
        <v>33</v>
      </c>
      <c r="F133" s="157">
        <v>1912</v>
      </c>
      <c r="G133" s="157">
        <f t="shared" ref="G133:G164" si="62">F133-F132</f>
        <v>8</v>
      </c>
      <c r="H133" s="157">
        <v>1399</v>
      </c>
      <c r="I133" s="157">
        <f t="shared" ref="I133:I180" si="63">H133-H132</f>
        <v>12</v>
      </c>
      <c r="J133" s="157">
        <v>185</v>
      </c>
      <c r="K133" s="157">
        <f t="shared" ref="K133:K160" si="64">J133-J132</f>
        <v>1</v>
      </c>
      <c r="O133" s="1">
        <v>44032</v>
      </c>
      <c r="P133" s="157">
        <f t="shared" ref="P133:P164" si="65">E133</f>
        <v>33</v>
      </c>
      <c r="Q133" s="157">
        <f t="shared" si="55"/>
        <v>20.857142857142858</v>
      </c>
      <c r="S133" s="157">
        <f t="shared" ref="S133:S164" si="66">C133</f>
        <v>28</v>
      </c>
      <c r="T133" s="157">
        <f t="shared" si="56"/>
        <v>15.428571428571429</v>
      </c>
      <c r="V133" s="157">
        <f t="shared" ref="V133:V164" si="67">G133</f>
        <v>8</v>
      </c>
      <c r="W133" s="157">
        <f t="shared" si="57"/>
        <v>8.8571428571428577</v>
      </c>
      <c r="X133" s="157">
        <f t="shared" ref="X133:X157" si="68">I133</f>
        <v>12</v>
      </c>
      <c r="Y133" s="157">
        <f t="shared" si="58"/>
        <v>7.4285714285714288</v>
      </c>
      <c r="Z133" s="157">
        <f t="shared" ref="Z133:Z171" si="69">K133</f>
        <v>1</v>
      </c>
      <c r="AA133" s="157">
        <f t="shared" si="59"/>
        <v>1.2857142857142858</v>
      </c>
    </row>
    <row r="134" spans="1:27" x14ac:dyDescent="0.25">
      <c r="A134" s="157" t="s">
        <v>195</v>
      </c>
      <c r="B134" s="157">
        <v>2873</v>
      </c>
      <c r="C134" s="157">
        <f t="shared" si="60"/>
        <v>21</v>
      </c>
      <c r="D134" s="157">
        <v>2973</v>
      </c>
      <c r="E134" s="157">
        <f t="shared" si="61"/>
        <v>23</v>
      </c>
      <c r="F134" s="157">
        <v>1921</v>
      </c>
      <c r="G134" s="157">
        <f t="shared" si="62"/>
        <v>9</v>
      </c>
      <c r="H134" s="157">
        <v>1405</v>
      </c>
      <c r="I134" s="157">
        <f t="shared" si="63"/>
        <v>6</v>
      </c>
      <c r="J134" s="157">
        <v>185</v>
      </c>
      <c r="K134" s="157">
        <f t="shared" si="64"/>
        <v>0</v>
      </c>
      <c r="O134" s="1">
        <v>44033</v>
      </c>
      <c r="P134" s="157">
        <f t="shared" si="65"/>
        <v>23</v>
      </c>
      <c r="Q134" s="157">
        <f t="shared" si="55"/>
        <v>19.714285714285715</v>
      </c>
      <c r="S134" s="157">
        <f t="shared" si="66"/>
        <v>21</v>
      </c>
      <c r="T134" s="157">
        <f t="shared" si="56"/>
        <v>17.714285714285715</v>
      </c>
      <c r="V134" s="157">
        <f t="shared" si="67"/>
        <v>9</v>
      </c>
      <c r="W134" s="157">
        <f t="shared" si="57"/>
        <v>8.8571428571428577</v>
      </c>
      <c r="X134" s="157">
        <f t="shared" si="68"/>
        <v>6</v>
      </c>
      <c r="Y134" s="157">
        <f t="shared" si="58"/>
        <v>7.7142857142857144</v>
      </c>
      <c r="Z134" s="157">
        <f t="shared" si="69"/>
        <v>0</v>
      </c>
      <c r="AA134" s="157">
        <f t="shared" si="59"/>
        <v>1.2857142857142858</v>
      </c>
    </row>
    <row r="135" spans="1:27" x14ac:dyDescent="0.25">
      <c r="A135" s="157" t="s">
        <v>196</v>
      </c>
      <c r="B135" s="157">
        <v>2891</v>
      </c>
      <c r="C135" s="157">
        <f t="shared" si="60"/>
        <v>18</v>
      </c>
      <c r="D135" s="157">
        <v>3001</v>
      </c>
      <c r="E135" s="157">
        <f t="shared" si="61"/>
        <v>28</v>
      </c>
      <c r="F135" s="157">
        <v>1930</v>
      </c>
      <c r="G135" s="157">
        <f t="shared" si="62"/>
        <v>9</v>
      </c>
      <c r="H135" s="157">
        <v>1410</v>
      </c>
      <c r="I135" s="157">
        <f t="shared" si="63"/>
        <v>5</v>
      </c>
      <c r="J135" s="157">
        <v>185</v>
      </c>
      <c r="K135" s="157">
        <f t="shared" si="64"/>
        <v>0</v>
      </c>
      <c r="O135" s="1">
        <v>44034</v>
      </c>
      <c r="P135" s="157">
        <f t="shared" si="65"/>
        <v>28</v>
      </c>
      <c r="Q135" s="157">
        <f t="shared" si="55"/>
        <v>20.857142857142858</v>
      </c>
      <c r="S135" s="157">
        <f t="shared" si="66"/>
        <v>18</v>
      </c>
      <c r="T135" s="157">
        <f t="shared" si="56"/>
        <v>19.571428571428573</v>
      </c>
      <c r="V135" s="157">
        <f t="shared" si="67"/>
        <v>9</v>
      </c>
      <c r="W135" s="157">
        <f t="shared" si="57"/>
        <v>8.8571428571428577</v>
      </c>
      <c r="X135" s="157">
        <f t="shared" si="68"/>
        <v>5</v>
      </c>
      <c r="Y135" s="157">
        <f t="shared" si="58"/>
        <v>7</v>
      </c>
      <c r="Z135" s="157">
        <f t="shared" si="69"/>
        <v>0</v>
      </c>
      <c r="AA135" s="157">
        <f t="shared" si="59"/>
        <v>1.1428571428571428</v>
      </c>
    </row>
    <row r="136" spans="1:27" x14ac:dyDescent="0.25">
      <c r="A136" s="157" t="s">
        <v>197</v>
      </c>
      <c r="B136" s="157">
        <v>2906</v>
      </c>
      <c r="C136" s="157">
        <f t="shared" si="60"/>
        <v>15</v>
      </c>
      <c r="D136" s="157">
        <v>3036</v>
      </c>
      <c r="E136" s="157">
        <f t="shared" si="61"/>
        <v>35</v>
      </c>
      <c r="F136" s="157">
        <v>1947</v>
      </c>
      <c r="G136" s="157">
        <f t="shared" si="62"/>
        <v>17</v>
      </c>
      <c r="H136" s="157">
        <v>1416</v>
      </c>
      <c r="I136" s="157">
        <f t="shared" si="63"/>
        <v>6</v>
      </c>
      <c r="J136" s="157">
        <v>185</v>
      </c>
      <c r="K136" s="157">
        <f t="shared" si="64"/>
        <v>0</v>
      </c>
      <c r="O136" s="1">
        <v>44035</v>
      </c>
      <c r="P136" s="157">
        <f t="shared" si="65"/>
        <v>35</v>
      </c>
      <c r="Q136" s="157">
        <f t="shared" si="55"/>
        <v>23.714285714285715</v>
      </c>
      <c r="S136" s="157">
        <f t="shared" si="66"/>
        <v>15</v>
      </c>
      <c r="T136" s="157">
        <f t="shared" si="56"/>
        <v>18.857142857142858</v>
      </c>
      <c r="V136" s="157">
        <f t="shared" si="67"/>
        <v>17</v>
      </c>
      <c r="W136" s="157">
        <f t="shared" si="57"/>
        <v>9.7142857142857135</v>
      </c>
      <c r="X136" s="157">
        <f t="shared" si="68"/>
        <v>6</v>
      </c>
      <c r="Y136" s="157">
        <f t="shared" si="58"/>
        <v>7.1428571428571432</v>
      </c>
      <c r="Z136" s="157">
        <f t="shared" si="69"/>
        <v>0</v>
      </c>
      <c r="AA136" s="157">
        <f t="shared" si="59"/>
        <v>0.8571428571428571</v>
      </c>
    </row>
    <row r="137" spans="1:27" x14ac:dyDescent="0.25">
      <c r="A137" s="157" t="s">
        <v>198</v>
      </c>
      <c r="B137" s="157">
        <v>2925</v>
      </c>
      <c r="C137" s="157">
        <f t="shared" si="60"/>
        <v>19</v>
      </c>
      <c r="D137" s="157">
        <v>3085</v>
      </c>
      <c r="E137" s="157">
        <f t="shared" si="61"/>
        <v>49</v>
      </c>
      <c r="F137" s="157">
        <v>1959</v>
      </c>
      <c r="G137" s="157">
        <f t="shared" si="62"/>
        <v>12</v>
      </c>
      <c r="H137" s="157">
        <v>1417</v>
      </c>
      <c r="I137" s="157">
        <f t="shared" si="63"/>
        <v>1</v>
      </c>
      <c r="J137" s="157">
        <v>185</v>
      </c>
      <c r="K137" s="157">
        <f t="shared" si="64"/>
        <v>0</v>
      </c>
      <c r="O137" s="1">
        <v>44036</v>
      </c>
      <c r="P137" s="157">
        <f t="shared" si="65"/>
        <v>49</v>
      </c>
      <c r="Q137" s="157">
        <f t="shared" si="55"/>
        <v>28.571428571428573</v>
      </c>
      <c r="S137" s="157">
        <f t="shared" si="66"/>
        <v>19</v>
      </c>
      <c r="T137" s="157">
        <f t="shared" si="56"/>
        <v>19.285714285714285</v>
      </c>
      <c r="V137" s="157">
        <f t="shared" si="67"/>
        <v>12</v>
      </c>
      <c r="W137" s="157">
        <f t="shared" si="57"/>
        <v>10.428571428571429</v>
      </c>
      <c r="X137" s="157">
        <f t="shared" si="68"/>
        <v>1</v>
      </c>
      <c r="Y137" s="157">
        <f t="shared" si="58"/>
        <v>6.5714285714285712</v>
      </c>
      <c r="Z137" s="157">
        <f t="shared" si="69"/>
        <v>0</v>
      </c>
      <c r="AA137" s="157">
        <f t="shared" si="59"/>
        <v>0.8571428571428571</v>
      </c>
    </row>
    <row r="138" spans="1:27" x14ac:dyDescent="0.25">
      <c r="A138" s="157" t="s">
        <v>199</v>
      </c>
      <c r="B138" s="157">
        <v>2945</v>
      </c>
      <c r="C138" s="157">
        <f t="shared" si="60"/>
        <v>20</v>
      </c>
      <c r="D138" s="157">
        <v>3108</v>
      </c>
      <c r="E138" s="157">
        <f t="shared" si="61"/>
        <v>23</v>
      </c>
      <c r="F138" s="157">
        <v>1961</v>
      </c>
      <c r="G138" s="157">
        <f t="shared" si="62"/>
        <v>2</v>
      </c>
      <c r="H138" s="157">
        <v>1422</v>
      </c>
      <c r="I138" s="157">
        <f t="shared" si="63"/>
        <v>5</v>
      </c>
      <c r="J138" s="157">
        <v>186</v>
      </c>
      <c r="K138" s="157">
        <f t="shared" si="64"/>
        <v>1</v>
      </c>
      <c r="O138" s="1">
        <v>44037</v>
      </c>
      <c r="P138" s="157">
        <f t="shared" si="65"/>
        <v>23</v>
      </c>
      <c r="Q138" s="157">
        <f t="shared" si="55"/>
        <v>30.428571428571427</v>
      </c>
      <c r="S138" s="157">
        <f t="shared" si="66"/>
        <v>20</v>
      </c>
      <c r="T138" s="157">
        <f t="shared" si="56"/>
        <v>22</v>
      </c>
      <c r="V138" s="157">
        <f t="shared" si="67"/>
        <v>2</v>
      </c>
      <c r="W138" s="157">
        <f t="shared" si="57"/>
        <v>8.5714285714285712</v>
      </c>
      <c r="X138" s="157">
        <f t="shared" si="68"/>
        <v>5</v>
      </c>
      <c r="Y138" s="157">
        <f t="shared" si="58"/>
        <v>6.1428571428571432</v>
      </c>
      <c r="Z138" s="157">
        <f t="shared" si="69"/>
        <v>1</v>
      </c>
      <c r="AA138" s="157">
        <f t="shared" si="59"/>
        <v>0.7142857142857143</v>
      </c>
    </row>
    <row r="139" spans="1:27" x14ac:dyDescent="0.25">
      <c r="A139" s="157" t="s">
        <v>200</v>
      </c>
      <c r="B139" s="157">
        <v>2973</v>
      </c>
      <c r="C139" s="157">
        <f t="shared" si="60"/>
        <v>28</v>
      </c>
      <c r="D139" s="157">
        <v>3157</v>
      </c>
      <c r="E139" s="157">
        <f t="shared" si="61"/>
        <v>49</v>
      </c>
      <c r="F139" s="157">
        <v>1975</v>
      </c>
      <c r="G139" s="157">
        <f t="shared" si="62"/>
        <v>14</v>
      </c>
      <c r="H139" s="157">
        <v>1427</v>
      </c>
      <c r="I139" s="157">
        <f t="shared" si="63"/>
        <v>5</v>
      </c>
      <c r="J139" s="157">
        <v>187</v>
      </c>
      <c r="K139" s="157">
        <f t="shared" si="64"/>
        <v>1</v>
      </c>
      <c r="O139" s="1">
        <v>44038</v>
      </c>
      <c r="P139" s="157">
        <f t="shared" si="65"/>
        <v>49</v>
      </c>
      <c r="Q139" s="157">
        <f t="shared" ref="Q139:Q183" si="70">SUM(P133:P139)/7</f>
        <v>34.285714285714285</v>
      </c>
      <c r="S139" s="157">
        <f t="shared" si="66"/>
        <v>28</v>
      </c>
      <c r="T139" s="157">
        <f t="shared" ref="T139:T170" si="71">SUM(S133:S139)/7</f>
        <v>21.285714285714285</v>
      </c>
      <c r="V139" s="157">
        <f t="shared" si="67"/>
        <v>14</v>
      </c>
      <c r="W139" s="157">
        <f t="shared" ref="W139:W170" si="72">SUM(V133:V139)/7</f>
        <v>10.142857142857142</v>
      </c>
      <c r="X139" s="157">
        <f t="shared" si="68"/>
        <v>5</v>
      </c>
      <c r="Y139" s="157">
        <f t="shared" ref="Y139:Y157" si="73">SUM(X133:X139)/7</f>
        <v>5.7142857142857144</v>
      </c>
      <c r="Z139" s="157">
        <f t="shared" si="69"/>
        <v>1</v>
      </c>
      <c r="AA139" s="157">
        <f t="shared" ref="AA139:AA157" si="74">SUM(Z133:Z139)/7</f>
        <v>0.42857142857142855</v>
      </c>
    </row>
    <row r="140" spans="1:27" x14ac:dyDescent="0.25">
      <c r="A140" s="157" t="s">
        <v>201</v>
      </c>
      <c r="B140" s="157">
        <v>3020</v>
      </c>
      <c r="C140" s="157">
        <f t="shared" si="60"/>
        <v>47</v>
      </c>
      <c r="D140" s="157">
        <v>3196</v>
      </c>
      <c r="E140" s="157">
        <f t="shared" si="61"/>
        <v>39</v>
      </c>
      <c r="F140" s="157">
        <v>1991</v>
      </c>
      <c r="G140" s="157">
        <f t="shared" si="62"/>
        <v>16</v>
      </c>
      <c r="H140" s="157">
        <v>1431</v>
      </c>
      <c r="I140" s="157">
        <f t="shared" si="63"/>
        <v>4</v>
      </c>
      <c r="J140" s="157">
        <v>188</v>
      </c>
      <c r="K140" s="157">
        <f t="shared" si="64"/>
        <v>1</v>
      </c>
      <c r="O140" s="1">
        <v>44039</v>
      </c>
      <c r="P140" s="157">
        <f t="shared" si="65"/>
        <v>39</v>
      </c>
      <c r="Q140" s="157">
        <f t="shared" si="70"/>
        <v>35.142857142857146</v>
      </c>
      <c r="S140" s="157">
        <f t="shared" si="66"/>
        <v>47</v>
      </c>
      <c r="T140" s="157">
        <f t="shared" si="71"/>
        <v>24</v>
      </c>
      <c r="V140" s="157">
        <f t="shared" si="67"/>
        <v>16</v>
      </c>
      <c r="W140" s="157">
        <f t="shared" si="72"/>
        <v>11.285714285714286</v>
      </c>
      <c r="X140" s="157">
        <f t="shared" si="68"/>
        <v>4</v>
      </c>
      <c r="Y140" s="157">
        <f t="shared" si="73"/>
        <v>4.5714285714285712</v>
      </c>
      <c r="Z140" s="157">
        <f t="shared" si="69"/>
        <v>1</v>
      </c>
      <c r="AA140" s="157">
        <f t="shared" si="74"/>
        <v>0.42857142857142855</v>
      </c>
    </row>
    <row r="141" spans="1:27" x14ac:dyDescent="0.25">
      <c r="A141" s="157" t="s">
        <v>202</v>
      </c>
      <c r="B141" s="157">
        <v>3049</v>
      </c>
      <c r="C141" s="157">
        <f t="shared" si="60"/>
        <v>29</v>
      </c>
      <c r="D141" s="157">
        <v>3244</v>
      </c>
      <c r="E141" s="157">
        <f t="shared" si="61"/>
        <v>48</v>
      </c>
      <c r="F141" s="157">
        <v>2006</v>
      </c>
      <c r="G141" s="157">
        <f t="shared" si="62"/>
        <v>15</v>
      </c>
      <c r="H141" s="157">
        <v>1433</v>
      </c>
      <c r="I141" s="157">
        <f t="shared" si="63"/>
        <v>2</v>
      </c>
      <c r="J141" s="157">
        <v>188</v>
      </c>
      <c r="K141" s="157">
        <f t="shared" si="64"/>
        <v>0</v>
      </c>
      <c r="O141" s="1">
        <v>44040</v>
      </c>
      <c r="P141" s="157">
        <f t="shared" si="65"/>
        <v>48</v>
      </c>
      <c r="Q141" s="157">
        <f t="shared" si="70"/>
        <v>38.714285714285715</v>
      </c>
      <c r="S141" s="157">
        <f t="shared" si="66"/>
        <v>29</v>
      </c>
      <c r="T141" s="157">
        <f t="shared" si="71"/>
        <v>25.142857142857142</v>
      </c>
      <c r="V141" s="157">
        <f t="shared" si="67"/>
        <v>15</v>
      </c>
      <c r="W141" s="157">
        <f t="shared" si="72"/>
        <v>12.142857142857142</v>
      </c>
      <c r="X141" s="157">
        <f t="shared" si="68"/>
        <v>2</v>
      </c>
      <c r="Y141" s="157">
        <f t="shared" si="73"/>
        <v>4</v>
      </c>
      <c r="Z141" s="157">
        <f t="shared" si="69"/>
        <v>0</v>
      </c>
      <c r="AA141" s="157">
        <f t="shared" si="74"/>
        <v>0.42857142857142855</v>
      </c>
    </row>
    <row r="142" spans="1:27" x14ac:dyDescent="0.25">
      <c r="A142" s="157" t="s">
        <v>203</v>
      </c>
      <c r="B142" s="157">
        <v>3076</v>
      </c>
      <c r="C142" s="157">
        <f t="shared" si="60"/>
        <v>27</v>
      </c>
      <c r="D142" s="157">
        <v>3287</v>
      </c>
      <c r="E142" s="157">
        <f t="shared" si="61"/>
        <v>43</v>
      </c>
      <c r="F142" s="157">
        <v>2014</v>
      </c>
      <c r="G142" s="157">
        <f t="shared" si="62"/>
        <v>8</v>
      </c>
      <c r="H142" s="157">
        <v>1444</v>
      </c>
      <c r="I142" s="157">
        <f t="shared" si="63"/>
        <v>11</v>
      </c>
      <c r="J142" s="157">
        <v>190</v>
      </c>
      <c r="K142" s="157">
        <f t="shared" si="64"/>
        <v>2</v>
      </c>
      <c r="O142" s="1">
        <v>44041</v>
      </c>
      <c r="P142" s="157">
        <f t="shared" si="65"/>
        <v>43</v>
      </c>
      <c r="Q142" s="157">
        <f t="shared" si="70"/>
        <v>40.857142857142854</v>
      </c>
      <c r="S142" s="157">
        <f t="shared" si="66"/>
        <v>27</v>
      </c>
      <c r="T142" s="157">
        <f t="shared" si="71"/>
        <v>26.428571428571427</v>
      </c>
      <c r="V142" s="157">
        <f t="shared" si="67"/>
        <v>8</v>
      </c>
      <c r="W142" s="157">
        <f t="shared" si="72"/>
        <v>12</v>
      </c>
      <c r="X142" s="157">
        <f t="shared" si="68"/>
        <v>11</v>
      </c>
      <c r="Y142" s="157">
        <f t="shared" si="73"/>
        <v>4.8571428571428568</v>
      </c>
      <c r="Z142" s="157">
        <f t="shared" si="69"/>
        <v>2</v>
      </c>
      <c r="AA142" s="157">
        <f t="shared" si="74"/>
        <v>0.7142857142857143</v>
      </c>
    </row>
    <row r="143" spans="1:27" x14ac:dyDescent="0.25">
      <c r="A143" s="157" t="s">
        <v>204</v>
      </c>
      <c r="B143" s="157">
        <v>3144</v>
      </c>
      <c r="C143" s="157">
        <f t="shared" si="60"/>
        <v>68</v>
      </c>
      <c r="D143" s="157">
        <v>3363</v>
      </c>
      <c r="E143" s="157">
        <f t="shared" si="61"/>
        <v>76</v>
      </c>
      <c r="F143" s="157">
        <v>2026</v>
      </c>
      <c r="G143" s="157">
        <f t="shared" si="62"/>
        <v>12</v>
      </c>
      <c r="H143" s="157">
        <v>1458</v>
      </c>
      <c r="I143" s="157">
        <f t="shared" si="63"/>
        <v>14</v>
      </c>
      <c r="J143" s="157">
        <v>190</v>
      </c>
      <c r="K143" s="157">
        <f t="shared" si="64"/>
        <v>0</v>
      </c>
      <c r="O143" s="1">
        <v>44042</v>
      </c>
      <c r="P143" s="157">
        <f t="shared" si="65"/>
        <v>76</v>
      </c>
      <c r="Q143" s="157">
        <f t="shared" si="70"/>
        <v>46.714285714285715</v>
      </c>
      <c r="S143" s="157">
        <f t="shared" si="66"/>
        <v>68</v>
      </c>
      <c r="T143" s="157">
        <f t="shared" si="71"/>
        <v>34</v>
      </c>
      <c r="V143" s="157">
        <f t="shared" si="67"/>
        <v>12</v>
      </c>
      <c r="W143" s="157">
        <f t="shared" si="72"/>
        <v>11.285714285714286</v>
      </c>
      <c r="X143" s="157">
        <f t="shared" si="68"/>
        <v>14</v>
      </c>
      <c r="Y143" s="157">
        <f t="shared" si="73"/>
        <v>6</v>
      </c>
      <c r="Z143" s="157">
        <f t="shared" si="69"/>
        <v>0</v>
      </c>
      <c r="AA143" s="157">
        <f t="shared" si="74"/>
        <v>0.7142857142857143</v>
      </c>
    </row>
    <row r="144" spans="1:27" x14ac:dyDescent="0.25">
      <c r="A144" s="157" t="s">
        <v>205</v>
      </c>
      <c r="B144" s="157">
        <v>3187</v>
      </c>
      <c r="C144" s="157">
        <f t="shared" si="60"/>
        <v>43</v>
      </c>
      <c r="D144" s="157">
        <v>3427</v>
      </c>
      <c r="E144" s="157">
        <f t="shared" si="61"/>
        <v>64</v>
      </c>
      <c r="F144" s="157">
        <v>2068</v>
      </c>
      <c r="G144" s="157">
        <f t="shared" si="62"/>
        <v>42</v>
      </c>
      <c r="H144" s="157">
        <v>1483</v>
      </c>
      <c r="I144" s="157">
        <f t="shared" si="63"/>
        <v>25</v>
      </c>
      <c r="J144" s="157">
        <v>193</v>
      </c>
      <c r="K144" s="157">
        <f t="shared" si="64"/>
        <v>3</v>
      </c>
      <c r="O144" s="1">
        <v>44043</v>
      </c>
      <c r="P144" s="157">
        <f t="shared" si="65"/>
        <v>64</v>
      </c>
      <c r="Q144" s="157">
        <f t="shared" si="70"/>
        <v>48.857142857142854</v>
      </c>
      <c r="S144" s="157">
        <f t="shared" si="66"/>
        <v>43</v>
      </c>
      <c r="T144" s="157">
        <f t="shared" si="71"/>
        <v>37.428571428571431</v>
      </c>
      <c r="V144" s="157">
        <f t="shared" si="67"/>
        <v>42</v>
      </c>
      <c r="W144" s="157">
        <f t="shared" si="72"/>
        <v>15.571428571428571</v>
      </c>
      <c r="X144" s="157">
        <f t="shared" si="68"/>
        <v>25</v>
      </c>
      <c r="Y144" s="157">
        <f t="shared" si="73"/>
        <v>9.4285714285714288</v>
      </c>
      <c r="Z144" s="157">
        <f t="shared" si="69"/>
        <v>3</v>
      </c>
      <c r="AA144" s="157">
        <f t="shared" si="74"/>
        <v>1.1428571428571428</v>
      </c>
    </row>
    <row r="145" spans="1:27" x14ac:dyDescent="0.25">
      <c r="A145" s="157" t="s">
        <v>206</v>
      </c>
      <c r="B145" s="157">
        <v>3248</v>
      </c>
      <c r="C145" s="157">
        <f t="shared" si="60"/>
        <v>61</v>
      </c>
      <c r="D145" s="157">
        <v>3522</v>
      </c>
      <c r="E145" s="157">
        <f t="shared" si="61"/>
        <v>95</v>
      </c>
      <c r="F145" s="157">
        <v>2107</v>
      </c>
      <c r="G145" s="157">
        <f t="shared" si="62"/>
        <v>39</v>
      </c>
      <c r="H145" s="157">
        <v>1489</v>
      </c>
      <c r="I145" s="157">
        <f t="shared" si="63"/>
        <v>6</v>
      </c>
      <c r="J145" s="157">
        <v>199</v>
      </c>
      <c r="K145" s="157">
        <f t="shared" si="64"/>
        <v>6</v>
      </c>
      <c r="O145" s="1">
        <v>44044</v>
      </c>
      <c r="P145" s="157">
        <f t="shared" si="65"/>
        <v>95</v>
      </c>
      <c r="Q145" s="157">
        <f t="shared" si="70"/>
        <v>59.142857142857146</v>
      </c>
      <c r="S145" s="157">
        <f t="shared" si="66"/>
        <v>61</v>
      </c>
      <c r="T145" s="157">
        <f t="shared" si="71"/>
        <v>43.285714285714285</v>
      </c>
      <c r="V145" s="157">
        <f t="shared" si="67"/>
        <v>39</v>
      </c>
      <c r="W145" s="157">
        <f t="shared" si="72"/>
        <v>20.857142857142858</v>
      </c>
      <c r="X145" s="157">
        <f t="shared" si="68"/>
        <v>6</v>
      </c>
      <c r="Y145" s="157">
        <f t="shared" si="73"/>
        <v>9.5714285714285712</v>
      </c>
      <c r="Z145" s="157">
        <f t="shared" si="69"/>
        <v>6</v>
      </c>
      <c r="AA145" s="157">
        <f t="shared" si="74"/>
        <v>1.8571428571428572</v>
      </c>
    </row>
    <row r="146" spans="1:27" x14ac:dyDescent="0.25">
      <c r="A146" s="157" t="s">
        <v>207</v>
      </c>
      <c r="B146" s="157">
        <v>3270</v>
      </c>
      <c r="C146" s="157">
        <f t="shared" si="60"/>
        <v>22</v>
      </c>
      <c r="D146" s="157">
        <v>3599</v>
      </c>
      <c r="E146" s="157">
        <f t="shared" si="61"/>
        <v>77</v>
      </c>
      <c r="F146" s="157">
        <v>2148</v>
      </c>
      <c r="G146" s="157">
        <f t="shared" si="62"/>
        <v>41</v>
      </c>
      <c r="H146" s="157">
        <v>1503</v>
      </c>
      <c r="I146" s="157">
        <f t="shared" si="63"/>
        <v>14</v>
      </c>
      <c r="J146" s="157">
        <v>209</v>
      </c>
      <c r="K146" s="157">
        <f t="shared" si="64"/>
        <v>10</v>
      </c>
      <c r="O146" s="1">
        <v>44045</v>
      </c>
      <c r="P146" s="157">
        <f t="shared" si="65"/>
        <v>77</v>
      </c>
      <c r="Q146" s="157">
        <f t="shared" si="70"/>
        <v>63.142857142857146</v>
      </c>
      <c r="S146" s="157">
        <f t="shared" si="66"/>
        <v>22</v>
      </c>
      <c r="T146" s="157">
        <f t="shared" si="71"/>
        <v>42.428571428571431</v>
      </c>
      <c r="V146" s="157">
        <f t="shared" si="67"/>
        <v>41</v>
      </c>
      <c r="W146" s="157">
        <f t="shared" si="72"/>
        <v>24.714285714285715</v>
      </c>
      <c r="X146" s="157">
        <f t="shared" si="68"/>
        <v>14</v>
      </c>
      <c r="Y146" s="157">
        <f t="shared" si="73"/>
        <v>10.857142857142858</v>
      </c>
      <c r="Z146" s="157">
        <f t="shared" si="69"/>
        <v>10</v>
      </c>
      <c r="AA146" s="157">
        <f t="shared" si="74"/>
        <v>3.1428571428571428</v>
      </c>
    </row>
    <row r="147" spans="1:27" x14ac:dyDescent="0.25">
      <c r="A147" s="157" t="s">
        <v>208</v>
      </c>
      <c r="B147" s="157">
        <v>3314</v>
      </c>
      <c r="C147" s="157">
        <f t="shared" si="60"/>
        <v>44</v>
      </c>
      <c r="D147" s="157">
        <v>3692</v>
      </c>
      <c r="E147" s="157">
        <f t="shared" si="61"/>
        <v>93</v>
      </c>
      <c r="F147" s="157">
        <v>2179</v>
      </c>
      <c r="G147" s="157">
        <f t="shared" si="62"/>
        <v>31</v>
      </c>
      <c r="H147" s="157">
        <v>1515</v>
      </c>
      <c r="I147" s="157">
        <f t="shared" si="63"/>
        <v>12</v>
      </c>
      <c r="J147" s="157">
        <v>213</v>
      </c>
      <c r="K147" s="157">
        <f t="shared" si="64"/>
        <v>4</v>
      </c>
      <c r="O147" s="1">
        <v>44046</v>
      </c>
      <c r="P147" s="157">
        <f t="shared" si="65"/>
        <v>93</v>
      </c>
      <c r="Q147" s="157">
        <f t="shared" si="70"/>
        <v>70.857142857142861</v>
      </c>
      <c r="S147" s="157">
        <f t="shared" si="66"/>
        <v>44</v>
      </c>
      <c r="T147" s="157">
        <f t="shared" si="71"/>
        <v>42</v>
      </c>
      <c r="V147" s="157">
        <f t="shared" si="67"/>
        <v>31</v>
      </c>
      <c r="W147" s="157">
        <f t="shared" si="72"/>
        <v>26.857142857142858</v>
      </c>
      <c r="X147" s="157">
        <f t="shared" si="68"/>
        <v>12</v>
      </c>
      <c r="Y147" s="157">
        <f t="shared" si="73"/>
        <v>12</v>
      </c>
      <c r="Z147" s="157">
        <f t="shared" si="69"/>
        <v>4</v>
      </c>
      <c r="AA147" s="157">
        <f t="shared" si="74"/>
        <v>3.5714285714285716</v>
      </c>
    </row>
    <row r="148" spans="1:27" x14ac:dyDescent="0.25">
      <c r="A148" s="157" t="s">
        <v>209</v>
      </c>
      <c r="B148" s="157">
        <v>3449</v>
      </c>
      <c r="C148" s="157">
        <f t="shared" si="60"/>
        <v>135</v>
      </c>
      <c r="D148" s="157">
        <v>3785</v>
      </c>
      <c r="E148" s="157">
        <f t="shared" si="61"/>
        <v>93</v>
      </c>
      <c r="F148" s="157">
        <v>2216</v>
      </c>
      <c r="G148" s="157">
        <f t="shared" si="62"/>
        <v>37</v>
      </c>
      <c r="H148" s="157">
        <v>1532</v>
      </c>
      <c r="I148" s="157">
        <f t="shared" si="63"/>
        <v>17</v>
      </c>
      <c r="J148" s="157">
        <v>226</v>
      </c>
      <c r="K148" s="157">
        <f t="shared" si="64"/>
        <v>13</v>
      </c>
      <c r="O148" s="1">
        <v>44047</v>
      </c>
      <c r="P148" s="157">
        <f t="shared" si="65"/>
        <v>93</v>
      </c>
      <c r="Q148" s="157">
        <f t="shared" si="70"/>
        <v>77.285714285714292</v>
      </c>
      <c r="S148" s="157">
        <f t="shared" si="66"/>
        <v>135</v>
      </c>
      <c r="T148" s="157">
        <f t="shared" si="71"/>
        <v>57.142857142857146</v>
      </c>
      <c r="V148" s="157">
        <f t="shared" si="67"/>
        <v>37</v>
      </c>
      <c r="W148" s="157">
        <f t="shared" si="72"/>
        <v>30</v>
      </c>
      <c r="X148" s="157">
        <f t="shared" si="68"/>
        <v>17</v>
      </c>
      <c r="Y148" s="157">
        <f t="shared" si="73"/>
        <v>14.142857142857142</v>
      </c>
      <c r="Z148" s="157">
        <f t="shared" si="69"/>
        <v>13</v>
      </c>
      <c r="AA148" s="157">
        <f t="shared" si="74"/>
        <v>5.4285714285714288</v>
      </c>
    </row>
    <row r="149" spans="1:27" x14ac:dyDescent="0.25">
      <c r="A149" s="157" t="s">
        <v>210</v>
      </c>
      <c r="B149" s="157">
        <v>3512</v>
      </c>
      <c r="C149" s="157">
        <f t="shared" si="60"/>
        <v>63</v>
      </c>
      <c r="D149" s="157">
        <v>3874</v>
      </c>
      <c r="E149" s="157">
        <f t="shared" si="61"/>
        <v>89</v>
      </c>
      <c r="F149" s="157">
        <v>2240</v>
      </c>
      <c r="G149" s="157">
        <f t="shared" si="62"/>
        <v>24</v>
      </c>
      <c r="H149" s="157">
        <v>1544</v>
      </c>
      <c r="I149" s="157">
        <f t="shared" si="63"/>
        <v>12</v>
      </c>
      <c r="J149" s="157">
        <v>234</v>
      </c>
      <c r="K149" s="157">
        <f t="shared" si="64"/>
        <v>8</v>
      </c>
      <c r="O149" s="1">
        <v>44048</v>
      </c>
      <c r="P149" s="157">
        <f t="shared" si="65"/>
        <v>89</v>
      </c>
      <c r="Q149" s="157">
        <f t="shared" si="70"/>
        <v>83.857142857142861</v>
      </c>
      <c r="S149" s="157">
        <f t="shared" si="66"/>
        <v>63</v>
      </c>
      <c r="T149" s="157">
        <f t="shared" si="71"/>
        <v>62.285714285714285</v>
      </c>
      <c r="V149" s="157">
        <f t="shared" si="67"/>
        <v>24</v>
      </c>
      <c r="W149" s="157">
        <f t="shared" si="72"/>
        <v>32.285714285714285</v>
      </c>
      <c r="X149" s="157">
        <f t="shared" si="68"/>
        <v>12</v>
      </c>
      <c r="Y149" s="157">
        <f t="shared" si="73"/>
        <v>14.285714285714286</v>
      </c>
      <c r="Z149" s="157">
        <f t="shared" si="69"/>
        <v>8</v>
      </c>
      <c r="AA149" s="157">
        <f t="shared" si="74"/>
        <v>6.2857142857142856</v>
      </c>
    </row>
    <row r="150" spans="1:27" x14ac:dyDescent="0.25">
      <c r="A150" s="157" t="s">
        <v>211</v>
      </c>
      <c r="B150" s="157">
        <v>3659</v>
      </c>
      <c r="C150" s="157">
        <f t="shared" si="60"/>
        <v>147</v>
      </c>
      <c r="D150" s="157">
        <v>3963</v>
      </c>
      <c r="E150" s="157">
        <f t="shared" si="61"/>
        <v>89</v>
      </c>
      <c r="F150" s="157">
        <v>2299</v>
      </c>
      <c r="G150" s="157">
        <f t="shared" si="62"/>
        <v>59</v>
      </c>
      <c r="H150" s="157">
        <v>1571</v>
      </c>
      <c r="I150" s="157">
        <f t="shared" si="63"/>
        <v>27</v>
      </c>
      <c r="J150" s="157">
        <v>249</v>
      </c>
      <c r="K150" s="157">
        <f t="shared" si="64"/>
        <v>15</v>
      </c>
      <c r="O150" s="1">
        <v>44049</v>
      </c>
      <c r="P150" s="157">
        <f t="shared" si="65"/>
        <v>89</v>
      </c>
      <c r="Q150" s="157">
        <f t="shared" si="70"/>
        <v>85.714285714285708</v>
      </c>
      <c r="S150" s="157">
        <f t="shared" si="66"/>
        <v>147</v>
      </c>
      <c r="T150" s="157">
        <f t="shared" si="71"/>
        <v>73.571428571428569</v>
      </c>
      <c r="V150" s="157">
        <f t="shared" si="67"/>
        <v>59</v>
      </c>
      <c r="W150" s="157">
        <f t="shared" si="72"/>
        <v>39</v>
      </c>
      <c r="X150" s="157">
        <f t="shared" si="68"/>
        <v>27</v>
      </c>
      <c r="Y150" s="157">
        <f t="shared" si="73"/>
        <v>16.142857142857142</v>
      </c>
      <c r="Z150" s="157">
        <f t="shared" si="69"/>
        <v>15</v>
      </c>
      <c r="AA150" s="157">
        <f t="shared" si="74"/>
        <v>8.4285714285714288</v>
      </c>
    </row>
    <row r="151" spans="1:27" x14ac:dyDescent="0.25">
      <c r="A151" s="157" t="s">
        <v>212</v>
      </c>
      <c r="B151" s="157">
        <v>3733</v>
      </c>
      <c r="C151" s="157">
        <f t="shared" si="60"/>
        <v>74</v>
      </c>
      <c r="D151" s="157">
        <v>4046</v>
      </c>
      <c r="E151" s="157">
        <f t="shared" si="61"/>
        <v>83</v>
      </c>
      <c r="F151" s="157">
        <v>2337</v>
      </c>
      <c r="G151" s="157">
        <f t="shared" si="62"/>
        <v>38</v>
      </c>
      <c r="H151" s="157">
        <v>1604</v>
      </c>
      <c r="I151" s="157">
        <f t="shared" si="63"/>
        <v>33</v>
      </c>
      <c r="J151" s="157">
        <v>264</v>
      </c>
      <c r="K151" s="157">
        <f t="shared" si="64"/>
        <v>15</v>
      </c>
      <c r="O151" s="1">
        <v>44050</v>
      </c>
      <c r="P151" s="157">
        <f t="shared" si="65"/>
        <v>83</v>
      </c>
      <c r="Q151" s="157">
        <f t="shared" si="70"/>
        <v>88.428571428571431</v>
      </c>
      <c r="S151" s="157">
        <f t="shared" si="66"/>
        <v>74</v>
      </c>
      <c r="T151" s="157">
        <f t="shared" si="71"/>
        <v>78</v>
      </c>
      <c r="V151" s="157">
        <f t="shared" si="67"/>
        <v>38</v>
      </c>
      <c r="W151" s="157">
        <f t="shared" si="72"/>
        <v>38.428571428571431</v>
      </c>
      <c r="X151" s="157">
        <f t="shared" si="68"/>
        <v>33</v>
      </c>
      <c r="Y151" s="157">
        <f t="shared" si="73"/>
        <v>17.285714285714285</v>
      </c>
      <c r="Z151" s="157">
        <f t="shared" si="69"/>
        <v>15</v>
      </c>
      <c r="AA151" s="157">
        <f t="shared" si="74"/>
        <v>10.142857142857142</v>
      </c>
    </row>
    <row r="152" spans="1:27" x14ac:dyDescent="0.25">
      <c r="A152" s="157" t="s">
        <v>213</v>
      </c>
      <c r="B152" s="157">
        <v>3830</v>
      </c>
      <c r="C152" s="157">
        <f t="shared" si="60"/>
        <v>97</v>
      </c>
      <c r="D152" s="157">
        <v>4099</v>
      </c>
      <c r="E152" s="157">
        <f t="shared" si="61"/>
        <v>53</v>
      </c>
      <c r="F152" s="157">
        <v>2382</v>
      </c>
      <c r="G152" s="157">
        <f t="shared" si="62"/>
        <v>45</v>
      </c>
      <c r="H152" s="157">
        <v>1621</v>
      </c>
      <c r="I152" s="157">
        <f t="shared" si="63"/>
        <v>17</v>
      </c>
      <c r="J152" s="157">
        <v>283</v>
      </c>
      <c r="K152" s="157">
        <f t="shared" si="64"/>
        <v>19</v>
      </c>
      <c r="O152" s="1">
        <v>44051</v>
      </c>
      <c r="P152" s="157">
        <f t="shared" si="65"/>
        <v>53</v>
      </c>
      <c r="Q152" s="157">
        <f t="shared" si="70"/>
        <v>82.428571428571431</v>
      </c>
      <c r="S152" s="157">
        <f t="shared" si="66"/>
        <v>97</v>
      </c>
      <c r="T152" s="157">
        <f t="shared" si="71"/>
        <v>83.142857142857139</v>
      </c>
      <c r="V152" s="157">
        <f t="shared" si="67"/>
        <v>45</v>
      </c>
      <c r="W152" s="157">
        <f t="shared" si="72"/>
        <v>39.285714285714285</v>
      </c>
      <c r="X152" s="157">
        <f t="shared" si="68"/>
        <v>17</v>
      </c>
      <c r="Y152" s="157">
        <f t="shared" si="73"/>
        <v>18.857142857142858</v>
      </c>
      <c r="Z152" s="157">
        <f t="shared" si="69"/>
        <v>19</v>
      </c>
      <c r="AA152" s="157">
        <f t="shared" si="74"/>
        <v>12</v>
      </c>
    </row>
    <row r="153" spans="1:27" x14ac:dyDescent="0.25">
      <c r="A153" s="157" t="s">
        <v>214</v>
      </c>
      <c r="B153" s="157">
        <v>3912</v>
      </c>
      <c r="C153" s="157">
        <f t="shared" si="60"/>
        <v>82</v>
      </c>
      <c r="D153" s="157">
        <v>4206</v>
      </c>
      <c r="E153" s="157">
        <f t="shared" si="61"/>
        <v>107</v>
      </c>
      <c r="F153" s="157">
        <v>2412</v>
      </c>
      <c r="G153" s="157">
        <f t="shared" si="62"/>
        <v>30</v>
      </c>
      <c r="H153" s="157">
        <v>1641</v>
      </c>
      <c r="I153" s="157">
        <f t="shared" si="63"/>
        <v>20</v>
      </c>
      <c r="J153" s="157">
        <v>324</v>
      </c>
      <c r="K153" s="157">
        <f t="shared" si="64"/>
        <v>41</v>
      </c>
      <c r="O153" s="1">
        <v>44052</v>
      </c>
      <c r="P153" s="157">
        <f t="shared" si="65"/>
        <v>107</v>
      </c>
      <c r="Q153" s="157">
        <f t="shared" si="70"/>
        <v>86.714285714285708</v>
      </c>
      <c r="S153" s="157">
        <f t="shared" si="66"/>
        <v>82</v>
      </c>
      <c r="T153" s="157">
        <f t="shared" si="71"/>
        <v>91.714285714285708</v>
      </c>
      <c r="V153" s="157">
        <f t="shared" si="67"/>
        <v>30</v>
      </c>
      <c r="W153" s="157">
        <f t="shared" si="72"/>
        <v>37.714285714285715</v>
      </c>
      <c r="X153" s="157">
        <f t="shared" si="68"/>
        <v>20</v>
      </c>
      <c r="Y153" s="157">
        <f t="shared" si="73"/>
        <v>19.714285714285715</v>
      </c>
      <c r="Z153" s="157">
        <f t="shared" si="69"/>
        <v>41</v>
      </c>
      <c r="AA153" s="157">
        <f t="shared" si="74"/>
        <v>16.428571428571427</v>
      </c>
    </row>
    <row r="154" spans="1:27" x14ac:dyDescent="0.25">
      <c r="A154" s="14" t="s">
        <v>215</v>
      </c>
      <c r="B154" s="157">
        <v>4089</v>
      </c>
      <c r="C154" s="157">
        <f t="shared" si="60"/>
        <v>177</v>
      </c>
      <c r="D154" s="157">
        <v>4311</v>
      </c>
      <c r="E154" s="157">
        <f t="shared" si="61"/>
        <v>105</v>
      </c>
      <c r="F154" s="157">
        <v>2458</v>
      </c>
      <c r="G154" s="157">
        <f t="shared" si="62"/>
        <v>46</v>
      </c>
      <c r="H154" s="157">
        <v>1657</v>
      </c>
      <c r="I154" s="157">
        <f t="shared" si="63"/>
        <v>16</v>
      </c>
      <c r="J154" s="157">
        <v>333</v>
      </c>
      <c r="K154" s="157">
        <f t="shared" si="64"/>
        <v>9</v>
      </c>
      <c r="O154" s="1">
        <v>44053</v>
      </c>
      <c r="P154" s="157">
        <f t="shared" si="65"/>
        <v>105</v>
      </c>
      <c r="Q154" s="157">
        <f t="shared" si="70"/>
        <v>88.428571428571431</v>
      </c>
      <c r="S154" s="157">
        <f t="shared" si="66"/>
        <v>177</v>
      </c>
      <c r="T154" s="157">
        <f t="shared" si="71"/>
        <v>110.71428571428571</v>
      </c>
      <c r="V154" s="157">
        <f t="shared" si="67"/>
        <v>46</v>
      </c>
      <c r="W154" s="157">
        <f t="shared" si="72"/>
        <v>39.857142857142854</v>
      </c>
      <c r="X154" s="157">
        <f t="shared" si="68"/>
        <v>16</v>
      </c>
      <c r="Y154" s="157">
        <f t="shared" si="73"/>
        <v>20.285714285714285</v>
      </c>
      <c r="Z154" s="157">
        <f t="shared" si="69"/>
        <v>9</v>
      </c>
      <c r="AA154" s="157">
        <f t="shared" si="74"/>
        <v>17.142857142857142</v>
      </c>
    </row>
    <row r="155" spans="1:27" x14ac:dyDescent="0.25">
      <c r="A155" s="157" t="s">
        <v>216</v>
      </c>
      <c r="B155" s="157">
        <v>4200</v>
      </c>
      <c r="C155" s="157">
        <f t="shared" si="60"/>
        <v>111</v>
      </c>
      <c r="D155" s="157">
        <v>4426</v>
      </c>
      <c r="E155" s="157">
        <f t="shared" si="61"/>
        <v>115</v>
      </c>
      <c r="F155" s="157">
        <v>2502</v>
      </c>
      <c r="G155" s="157">
        <f t="shared" si="62"/>
        <v>44</v>
      </c>
      <c r="H155" s="157">
        <v>1674</v>
      </c>
      <c r="I155" s="157">
        <f t="shared" si="63"/>
        <v>17</v>
      </c>
      <c r="J155" s="157">
        <v>353</v>
      </c>
      <c r="K155" s="157">
        <f t="shared" si="64"/>
        <v>20</v>
      </c>
      <c r="O155" s="1">
        <v>44054</v>
      </c>
      <c r="P155" s="157">
        <f t="shared" si="65"/>
        <v>115</v>
      </c>
      <c r="Q155" s="157">
        <f t="shared" si="70"/>
        <v>91.571428571428569</v>
      </c>
      <c r="S155" s="157">
        <f t="shared" si="66"/>
        <v>111</v>
      </c>
      <c r="T155" s="157">
        <f t="shared" si="71"/>
        <v>107.28571428571429</v>
      </c>
      <c r="V155" s="157">
        <f t="shared" si="67"/>
        <v>44</v>
      </c>
      <c r="W155" s="157">
        <f t="shared" si="72"/>
        <v>40.857142857142854</v>
      </c>
      <c r="X155" s="157">
        <f t="shared" si="68"/>
        <v>17</v>
      </c>
      <c r="Y155" s="157">
        <f t="shared" si="73"/>
        <v>20.285714285714285</v>
      </c>
      <c r="Z155" s="157">
        <f t="shared" si="69"/>
        <v>20</v>
      </c>
      <c r="AA155" s="157">
        <f t="shared" si="74"/>
        <v>18.142857142857142</v>
      </c>
    </row>
    <row r="156" spans="1:27" x14ac:dyDescent="0.25">
      <c r="A156" s="14" t="s">
        <v>375</v>
      </c>
      <c r="B156" s="157">
        <v>4300</v>
      </c>
      <c r="C156" s="157">
        <f t="shared" si="60"/>
        <v>100</v>
      </c>
      <c r="D156" s="157">
        <v>4553</v>
      </c>
      <c r="E156" s="157">
        <f t="shared" si="61"/>
        <v>127</v>
      </c>
      <c r="F156" s="157">
        <v>2541</v>
      </c>
      <c r="G156" s="157">
        <f t="shared" si="62"/>
        <v>39</v>
      </c>
      <c r="H156" s="157">
        <v>1694</v>
      </c>
      <c r="I156" s="157">
        <f t="shared" si="63"/>
        <v>20</v>
      </c>
      <c r="J156" s="157">
        <v>365</v>
      </c>
      <c r="K156" s="157">
        <f t="shared" si="64"/>
        <v>12</v>
      </c>
      <c r="O156" s="1">
        <v>44055</v>
      </c>
      <c r="P156" s="157">
        <f t="shared" si="65"/>
        <v>127</v>
      </c>
      <c r="Q156" s="157">
        <f t="shared" si="70"/>
        <v>97</v>
      </c>
      <c r="S156" s="157">
        <f t="shared" si="66"/>
        <v>100</v>
      </c>
      <c r="T156" s="157">
        <f t="shared" si="71"/>
        <v>112.57142857142857</v>
      </c>
      <c r="V156" s="157">
        <f t="shared" si="67"/>
        <v>39</v>
      </c>
      <c r="W156" s="157">
        <f t="shared" si="72"/>
        <v>43</v>
      </c>
      <c r="X156" s="157">
        <f>I156</f>
        <v>20</v>
      </c>
      <c r="Y156" s="157">
        <f>SUM(X150:X156)/7</f>
        <v>21.428571428571427</v>
      </c>
      <c r="Z156" s="157">
        <f t="shared" si="69"/>
        <v>12</v>
      </c>
      <c r="AA156" s="157">
        <f t="shared" si="74"/>
        <v>18.714285714285715</v>
      </c>
    </row>
    <row r="157" spans="1:27" x14ac:dyDescent="0.25">
      <c r="A157" s="157" t="s">
        <v>217</v>
      </c>
      <c r="B157" s="157">
        <v>4369</v>
      </c>
      <c r="C157" s="157">
        <f t="shared" si="60"/>
        <v>69</v>
      </c>
      <c r="D157" s="157">
        <v>4630</v>
      </c>
      <c r="E157" s="157">
        <f t="shared" si="61"/>
        <v>77</v>
      </c>
      <c r="F157" s="157">
        <v>2588</v>
      </c>
      <c r="G157" s="157">
        <f t="shared" si="62"/>
        <v>47</v>
      </c>
      <c r="H157" s="157">
        <v>1712</v>
      </c>
      <c r="I157" s="157">
        <f t="shared" si="63"/>
        <v>18</v>
      </c>
      <c r="K157" s="157">
        <f t="shared" si="64"/>
        <v>-365</v>
      </c>
      <c r="O157" s="1">
        <v>44056</v>
      </c>
      <c r="P157" s="157">
        <f t="shared" si="65"/>
        <v>77</v>
      </c>
      <c r="Q157" s="157">
        <f t="shared" si="70"/>
        <v>95.285714285714292</v>
      </c>
      <c r="S157" s="157">
        <f t="shared" si="66"/>
        <v>69</v>
      </c>
      <c r="T157" s="157">
        <f t="shared" si="71"/>
        <v>101.42857142857143</v>
      </c>
      <c r="V157" s="157">
        <f t="shared" si="67"/>
        <v>47</v>
      </c>
      <c r="W157" s="157">
        <f t="shared" si="72"/>
        <v>41.285714285714285</v>
      </c>
      <c r="X157" s="157">
        <f t="shared" si="68"/>
        <v>18</v>
      </c>
      <c r="Y157" s="157">
        <f t="shared" si="73"/>
        <v>20.142857142857142</v>
      </c>
      <c r="Z157" s="157">
        <f t="shared" si="69"/>
        <v>-365</v>
      </c>
      <c r="AA157" s="157">
        <f t="shared" si="74"/>
        <v>-35.571428571428569</v>
      </c>
    </row>
    <row r="158" spans="1:27" x14ac:dyDescent="0.25">
      <c r="A158" s="14" t="s">
        <v>218</v>
      </c>
      <c r="B158" s="157">
        <v>4489</v>
      </c>
      <c r="C158" s="157">
        <f t="shared" si="60"/>
        <v>120</v>
      </c>
      <c r="D158" s="157">
        <v>4704</v>
      </c>
      <c r="E158" s="157">
        <f t="shared" si="61"/>
        <v>74</v>
      </c>
      <c r="F158" s="157">
        <v>2642</v>
      </c>
      <c r="G158" s="157">
        <f t="shared" si="62"/>
        <v>54</v>
      </c>
      <c r="H158" s="157">
        <v>1729</v>
      </c>
      <c r="I158" s="157">
        <f t="shared" si="63"/>
        <v>17</v>
      </c>
      <c r="K158" s="157">
        <f t="shared" si="64"/>
        <v>0</v>
      </c>
      <c r="O158" s="1">
        <v>44057</v>
      </c>
      <c r="P158" s="157">
        <f t="shared" si="65"/>
        <v>74</v>
      </c>
      <c r="Q158" s="157">
        <f t="shared" si="70"/>
        <v>94</v>
      </c>
      <c r="S158" s="157">
        <f t="shared" si="66"/>
        <v>120</v>
      </c>
      <c r="T158" s="157">
        <f t="shared" si="71"/>
        <v>108</v>
      </c>
      <c r="V158" s="157">
        <f t="shared" si="67"/>
        <v>54</v>
      </c>
      <c r="W158" s="157">
        <f t="shared" si="72"/>
        <v>43.571428571428569</v>
      </c>
      <c r="X158" s="157">
        <f t="shared" ref="X158:X173" si="75">I158</f>
        <v>17</v>
      </c>
      <c r="Y158" s="157">
        <f t="shared" ref="Y158:Y173" si="76">SUM(X152:X158)/7</f>
        <v>17.857142857142858</v>
      </c>
      <c r="Z158" s="157">
        <f t="shared" si="69"/>
        <v>0</v>
      </c>
      <c r="AA158" s="157">
        <f t="shared" ref="AA158:AA173" si="77">SUM(Z152:Z158)/7</f>
        <v>-37.714285714285715</v>
      </c>
    </row>
    <row r="159" spans="1:27" x14ac:dyDescent="0.25">
      <c r="A159" s="157" t="s">
        <v>219</v>
      </c>
      <c r="B159" s="157">
        <v>4620</v>
      </c>
      <c r="C159" s="157">
        <f t="shared" si="60"/>
        <v>131</v>
      </c>
      <c r="D159" s="157">
        <v>4814</v>
      </c>
      <c r="E159" s="157">
        <f t="shared" si="61"/>
        <v>110</v>
      </c>
      <c r="F159" s="157">
        <v>2689</v>
      </c>
      <c r="G159" s="157">
        <f t="shared" si="62"/>
        <v>47</v>
      </c>
      <c r="H159" s="157">
        <v>1748</v>
      </c>
      <c r="I159" s="157">
        <f t="shared" si="63"/>
        <v>19</v>
      </c>
      <c r="K159" s="157">
        <f t="shared" si="64"/>
        <v>0</v>
      </c>
      <c r="O159" s="1">
        <v>44058</v>
      </c>
      <c r="P159" s="157">
        <f t="shared" si="65"/>
        <v>110</v>
      </c>
      <c r="Q159" s="157">
        <f t="shared" si="70"/>
        <v>102.14285714285714</v>
      </c>
      <c r="S159" s="157">
        <f t="shared" si="66"/>
        <v>131</v>
      </c>
      <c r="T159" s="157">
        <f t="shared" si="71"/>
        <v>112.85714285714286</v>
      </c>
      <c r="V159" s="157">
        <f t="shared" si="67"/>
        <v>47</v>
      </c>
      <c r="W159" s="157">
        <f t="shared" si="72"/>
        <v>43.857142857142854</v>
      </c>
      <c r="X159" s="157">
        <f t="shared" si="75"/>
        <v>19</v>
      </c>
      <c r="Y159" s="157">
        <f t="shared" si="76"/>
        <v>18.142857142857142</v>
      </c>
      <c r="Z159" s="157">
        <f t="shared" si="69"/>
        <v>0</v>
      </c>
      <c r="AA159" s="157">
        <f t="shared" si="77"/>
        <v>-40.428571428571431</v>
      </c>
    </row>
    <row r="160" spans="1:27" x14ac:dyDescent="0.25">
      <c r="A160" s="14" t="s">
        <v>220</v>
      </c>
      <c r="B160" s="157">
        <v>4717</v>
      </c>
      <c r="C160" s="157">
        <f t="shared" si="60"/>
        <v>97</v>
      </c>
      <c r="D160" s="157">
        <v>4872</v>
      </c>
      <c r="E160" s="157">
        <f t="shared" si="61"/>
        <v>58</v>
      </c>
      <c r="F160" s="157">
        <v>2717</v>
      </c>
      <c r="G160" s="157">
        <f t="shared" si="62"/>
        <v>28</v>
      </c>
      <c r="H160" s="157">
        <v>1761</v>
      </c>
      <c r="I160" s="157">
        <f t="shared" si="63"/>
        <v>13</v>
      </c>
      <c r="K160" s="157">
        <f t="shared" si="64"/>
        <v>0</v>
      </c>
      <c r="O160" s="1">
        <v>44059</v>
      </c>
      <c r="P160" s="157">
        <f t="shared" si="65"/>
        <v>58</v>
      </c>
      <c r="Q160" s="157">
        <f t="shared" si="70"/>
        <v>95.142857142857139</v>
      </c>
      <c r="S160" s="157">
        <f t="shared" si="66"/>
        <v>97</v>
      </c>
      <c r="T160" s="157">
        <f t="shared" si="71"/>
        <v>115</v>
      </c>
      <c r="V160" s="157">
        <f t="shared" si="67"/>
        <v>28</v>
      </c>
      <c r="W160" s="157">
        <f t="shared" si="72"/>
        <v>43.571428571428569</v>
      </c>
      <c r="X160" s="157">
        <f t="shared" si="75"/>
        <v>13</v>
      </c>
      <c r="Y160" s="157">
        <f t="shared" si="76"/>
        <v>17.142857142857142</v>
      </c>
      <c r="Z160" s="157">
        <f t="shared" si="69"/>
        <v>0</v>
      </c>
      <c r="AA160" s="157">
        <f t="shared" si="77"/>
        <v>-46.285714285714285</v>
      </c>
    </row>
    <row r="161" spans="1:27" x14ac:dyDescent="0.25">
      <c r="A161" s="157" t="s">
        <v>172</v>
      </c>
      <c r="B161" s="157">
        <v>4823</v>
      </c>
      <c r="C161" s="157">
        <f t="shared" si="60"/>
        <v>106</v>
      </c>
      <c r="D161" s="157">
        <v>4917</v>
      </c>
      <c r="E161" s="157">
        <f t="shared" si="61"/>
        <v>45</v>
      </c>
      <c r="F161" s="157">
        <v>2762</v>
      </c>
      <c r="G161" s="157">
        <f t="shared" si="62"/>
        <v>45</v>
      </c>
      <c r="H161" s="157">
        <v>1774</v>
      </c>
      <c r="I161" s="157">
        <f t="shared" si="63"/>
        <v>13</v>
      </c>
      <c r="O161" s="1">
        <v>44060</v>
      </c>
      <c r="P161" s="157">
        <f t="shared" si="65"/>
        <v>45</v>
      </c>
      <c r="Q161" s="157">
        <f t="shared" si="70"/>
        <v>86.571428571428569</v>
      </c>
      <c r="S161" s="157">
        <f t="shared" si="66"/>
        <v>106</v>
      </c>
      <c r="T161" s="157">
        <f t="shared" si="71"/>
        <v>104.85714285714286</v>
      </c>
      <c r="V161" s="157">
        <f t="shared" si="67"/>
        <v>45</v>
      </c>
      <c r="W161" s="157">
        <f t="shared" si="72"/>
        <v>43.428571428571431</v>
      </c>
      <c r="X161" s="157">
        <f t="shared" si="75"/>
        <v>13</v>
      </c>
      <c r="Y161" s="157">
        <f t="shared" si="76"/>
        <v>16.714285714285715</v>
      </c>
      <c r="Z161" s="157">
        <f t="shared" si="69"/>
        <v>0</v>
      </c>
      <c r="AA161" s="157">
        <f t="shared" si="77"/>
        <v>-47.571428571428569</v>
      </c>
    </row>
    <row r="162" spans="1:27" x14ac:dyDescent="0.25">
      <c r="A162" s="14" t="s">
        <v>173</v>
      </c>
      <c r="B162" s="157">
        <v>4944</v>
      </c>
      <c r="C162" s="157">
        <f t="shared" si="60"/>
        <v>121</v>
      </c>
      <c r="D162" s="157">
        <v>4975</v>
      </c>
      <c r="E162" s="157">
        <f t="shared" si="61"/>
        <v>58</v>
      </c>
      <c r="F162" s="157">
        <v>2801</v>
      </c>
      <c r="G162" s="157">
        <f t="shared" si="62"/>
        <v>39</v>
      </c>
      <c r="H162" s="157">
        <v>1784</v>
      </c>
      <c r="I162" s="157">
        <f t="shared" si="63"/>
        <v>10</v>
      </c>
      <c r="O162" s="1">
        <v>44061</v>
      </c>
      <c r="P162" s="157">
        <f t="shared" si="65"/>
        <v>58</v>
      </c>
      <c r="Q162" s="157">
        <f t="shared" si="70"/>
        <v>78.428571428571431</v>
      </c>
      <c r="S162" s="157">
        <f t="shared" si="66"/>
        <v>121</v>
      </c>
      <c r="T162" s="157">
        <f t="shared" si="71"/>
        <v>106.28571428571429</v>
      </c>
      <c r="V162" s="157">
        <f t="shared" si="67"/>
        <v>39</v>
      </c>
      <c r="W162" s="157">
        <f t="shared" si="72"/>
        <v>42.714285714285715</v>
      </c>
      <c r="X162" s="157">
        <f t="shared" si="75"/>
        <v>10</v>
      </c>
      <c r="Y162" s="157">
        <f t="shared" si="76"/>
        <v>15.714285714285714</v>
      </c>
      <c r="Z162" s="157">
        <f t="shared" si="69"/>
        <v>0</v>
      </c>
      <c r="AA162" s="157">
        <f t="shared" si="77"/>
        <v>-50.428571428571431</v>
      </c>
    </row>
    <row r="163" spans="1:27" x14ac:dyDescent="0.25">
      <c r="A163" s="157" t="s">
        <v>174</v>
      </c>
      <c r="B163" s="157">
        <v>5037</v>
      </c>
      <c r="C163" s="157">
        <f t="shared" si="60"/>
        <v>93</v>
      </c>
      <c r="D163" s="157">
        <v>5036</v>
      </c>
      <c r="E163" s="157">
        <f t="shared" si="61"/>
        <v>61</v>
      </c>
      <c r="F163" s="157">
        <v>2838</v>
      </c>
      <c r="G163" s="157">
        <f t="shared" si="62"/>
        <v>37</v>
      </c>
      <c r="H163" s="157">
        <v>1800</v>
      </c>
      <c r="I163" s="157">
        <f t="shared" si="63"/>
        <v>16</v>
      </c>
      <c r="O163" s="1">
        <v>44062</v>
      </c>
      <c r="P163" s="157">
        <f t="shared" si="65"/>
        <v>61</v>
      </c>
      <c r="Q163" s="157">
        <f t="shared" si="70"/>
        <v>69</v>
      </c>
      <c r="S163" s="157">
        <f t="shared" si="66"/>
        <v>93</v>
      </c>
      <c r="T163" s="157">
        <f t="shared" si="71"/>
        <v>105.28571428571429</v>
      </c>
      <c r="V163" s="157">
        <f t="shared" si="67"/>
        <v>37</v>
      </c>
      <c r="W163" s="157">
        <f t="shared" si="72"/>
        <v>42.428571428571431</v>
      </c>
      <c r="X163" s="157">
        <f t="shared" si="75"/>
        <v>16</v>
      </c>
      <c r="Y163" s="157">
        <f t="shared" si="76"/>
        <v>15.142857142857142</v>
      </c>
      <c r="Z163" s="157">
        <f t="shared" si="69"/>
        <v>0</v>
      </c>
      <c r="AA163" s="157">
        <f t="shared" si="77"/>
        <v>-52.142857142857146</v>
      </c>
    </row>
    <row r="164" spans="1:27" x14ac:dyDescent="0.25">
      <c r="A164" s="14" t="s">
        <v>228</v>
      </c>
      <c r="B164" s="157">
        <v>5141</v>
      </c>
      <c r="C164" s="157">
        <f t="shared" si="60"/>
        <v>104</v>
      </c>
      <c r="D164" s="157">
        <v>5106</v>
      </c>
      <c r="E164" s="157">
        <f t="shared" si="61"/>
        <v>70</v>
      </c>
      <c r="F164" s="157">
        <v>2876</v>
      </c>
      <c r="G164" s="157">
        <f t="shared" si="62"/>
        <v>38</v>
      </c>
      <c r="H164" s="157">
        <v>1814</v>
      </c>
      <c r="I164" s="157">
        <f t="shared" si="63"/>
        <v>14</v>
      </c>
      <c r="O164" s="1">
        <v>44063</v>
      </c>
      <c r="P164" s="157">
        <f t="shared" si="65"/>
        <v>70</v>
      </c>
      <c r="Q164" s="157">
        <f t="shared" si="70"/>
        <v>68</v>
      </c>
      <c r="S164" s="157">
        <f t="shared" si="66"/>
        <v>104</v>
      </c>
      <c r="T164" s="157">
        <f t="shared" si="71"/>
        <v>110.28571428571429</v>
      </c>
      <c r="V164" s="157">
        <f t="shared" si="67"/>
        <v>38</v>
      </c>
      <c r="W164" s="157">
        <f t="shared" si="72"/>
        <v>41.142857142857146</v>
      </c>
      <c r="X164" s="157">
        <f t="shared" si="75"/>
        <v>14</v>
      </c>
      <c r="Y164" s="157">
        <f t="shared" si="76"/>
        <v>14.571428571428571</v>
      </c>
      <c r="Z164" s="157">
        <f t="shared" si="69"/>
        <v>0</v>
      </c>
      <c r="AA164" s="157">
        <f t="shared" si="77"/>
        <v>0</v>
      </c>
    </row>
    <row r="165" spans="1:27" x14ac:dyDescent="0.25">
      <c r="A165" s="157" t="s">
        <v>229</v>
      </c>
      <c r="B165" s="157">
        <v>5222</v>
      </c>
      <c r="C165" s="157">
        <f t="shared" ref="C165:C180" si="78">B165-B164</f>
        <v>81</v>
      </c>
      <c r="D165" s="157">
        <v>5157</v>
      </c>
      <c r="E165" s="157">
        <f t="shared" ref="E165:E180" si="79">D165-D164</f>
        <v>51</v>
      </c>
      <c r="F165" s="157">
        <v>2907</v>
      </c>
      <c r="G165" s="157">
        <f t="shared" ref="G165:G181" si="80">F165-F164</f>
        <v>31</v>
      </c>
      <c r="H165" s="157">
        <v>1831</v>
      </c>
      <c r="I165" s="157">
        <f t="shared" si="63"/>
        <v>17</v>
      </c>
      <c r="O165" s="1">
        <v>44064</v>
      </c>
      <c r="P165" s="157">
        <f t="shared" ref="P165:P183" si="81">E165</f>
        <v>51</v>
      </c>
      <c r="Q165" s="157">
        <f t="shared" si="70"/>
        <v>64.714285714285708</v>
      </c>
      <c r="S165" s="157">
        <f t="shared" ref="S165:S170" si="82">C165</f>
        <v>81</v>
      </c>
      <c r="T165" s="157">
        <f t="shared" si="71"/>
        <v>104.71428571428571</v>
      </c>
      <c r="V165" s="157">
        <f t="shared" ref="V165:V173" si="83">G165</f>
        <v>31</v>
      </c>
      <c r="W165" s="157">
        <f t="shared" si="72"/>
        <v>37.857142857142854</v>
      </c>
      <c r="X165" s="157">
        <f t="shared" si="75"/>
        <v>17</v>
      </c>
      <c r="Y165" s="157">
        <f t="shared" si="76"/>
        <v>14.571428571428571</v>
      </c>
      <c r="Z165" s="157">
        <f t="shared" si="69"/>
        <v>0</v>
      </c>
      <c r="AA165" s="157">
        <f t="shared" si="77"/>
        <v>0</v>
      </c>
    </row>
    <row r="166" spans="1:27" x14ac:dyDescent="0.25">
      <c r="A166" s="14" t="s">
        <v>230</v>
      </c>
      <c r="B166" s="157">
        <v>5271</v>
      </c>
      <c r="C166" s="157">
        <f t="shared" si="78"/>
        <v>49</v>
      </c>
      <c r="D166" s="157">
        <v>5217</v>
      </c>
      <c r="E166" s="157">
        <f t="shared" si="79"/>
        <v>60</v>
      </c>
      <c r="F166" s="157">
        <v>2965</v>
      </c>
      <c r="G166" s="157">
        <f t="shared" si="80"/>
        <v>58</v>
      </c>
      <c r="H166" s="157">
        <v>1856</v>
      </c>
      <c r="I166" s="157">
        <f t="shared" si="63"/>
        <v>25</v>
      </c>
      <c r="O166" s="1">
        <v>44065</v>
      </c>
      <c r="P166" s="157">
        <f t="shared" si="81"/>
        <v>60</v>
      </c>
      <c r="Q166" s="157">
        <f t="shared" si="70"/>
        <v>57.571428571428569</v>
      </c>
      <c r="S166" s="157">
        <f t="shared" si="82"/>
        <v>49</v>
      </c>
      <c r="T166" s="157">
        <f t="shared" si="71"/>
        <v>93</v>
      </c>
      <c r="V166" s="157">
        <f t="shared" si="83"/>
        <v>58</v>
      </c>
      <c r="W166" s="157">
        <f t="shared" si="72"/>
        <v>39.428571428571431</v>
      </c>
      <c r="X166" s="157">
        <f t="shared" si="75"/>
        <v>25</v>
      </c>
      <c r="Y166" s="157">
        <f t="shared" si="76"/>
        <v>15.428571428571429</v>
      </c>
      <c r="Z166" s="157">
        <f t="shared" si="69"/>
        <v>0</v>
      </c>
      <c r="AA166" s="157">
        <f t="shared" si="77"/>
        <v>0</v>
      </c>
    </row>
    <row r="167" spans="1:27" x14ac:dyDescent="0.25">
      <c r="A167" s="157" t="s">
        <v>241</v>
      </c>
      <c r="B167" s="157">
        <v>5347</v>
      </c>
      <c r="C167" s="157">
        <f t="shared" si="78"/>
        <v>76</v>
      </c>
      <c r="D167" s="157">
        <v>5268</v>
      </c>
      <c r="E167" s="157">
        <f t="shared" si="79"/>
        <v>51</v>
      </c>
      <c r="F167" s="157">
        <v>2996</v>
      </c>
      <c r="G167" s="157">
        <f t="shared" si="80"/>
        <v>31</v>
      </c>
      <c r="H167" s="157">
        <v>1872</v>
      </c>
      <c r="I167" s="157">
        <f t="shared" si="63"/>
        <v>16</v>
      </c>
      <c r="O167" s="1">
        <v>44066</v>
      </c>
      <c r="P167" s="157">
        <f t="shared" si="81"/>
        <v>51</v>
      </c>
      <c r="Q167" s="157">
        <f t="shared" si="70"/>
        <v>56.571428571428569</v>
      </c>
      <c r="S167" s="157">
        <f t="shared" si="82"/>
        <v>76</v>
      </c>
      <c r="T167" s="157">
        <f t="shared" si="71"/>
        <v>90</v>
      </c>
      <c r="V167" s="157">
        <f t="shared" si="83"/>
        <v>31</v>
      </c>
      <c r="W167" s="157">
        <f t="shared" si="72"/>
        <v>39.857142857142854</v>
      </c>
      <c r="X167" s="157">
        <f t="shared" si="75"/>
        <v>16</v>
      </c>
      <c r="Y167" s="157">
        <f t="shared" si="76"/>
        <v>15.857142857142858</v>
      </c>
      <c r="Z167" s="157">
        <f t="shared" si="69"/>
        <v>0</v>
      </c>
      <c r="AA167" s="157">
        <f t="shared" si="77"/>
        <v>0</v>
      </c>
    </row>
    <row r="168" spans="1:27" x14ac:dyDescent="0.25">
      <c r="A168" s="14" t="s">
        <v>247</v>
      </c>
      <c r="B168" s="157">
        <v>5471</v>
      </c>
      <c r="C168" s="157">
        <f t="shared" si="78"/>
        <v>124</v>
      </c>
      <c r="D168" s="157">
        <v>5324</v>
      </c>
      <c r="E168" s="157">
        <f t="shared" si="79"/>
        <v>56</v>
      </c>
      <c r="F168" s="157">
        <v>3056</v>
      </c>
      <c r="G168" s="157">
        <f t="shared" si="80"/>
        <v>60</v>
      </c>
      <c r="H168" s="157">
        <v>1886</v>
      </c>
      <c r="I168" s="157">
        <f t="shared" si="63"/>
        <v>14</v>
      </c>
      <c r="O168" s="1">
        <v>44067</v>
      </c>
      <c r="P168" s="157">
        <f t="shared" si="81"/>
        <v>56</v>
      </c>
      <c r="Q168" s="157">
        <f t="shared" si="70"/>
        <v>58.142857142857146</v>
      </c>
      <c r="S168" s="157">
        <f t="shared" si="82"/>
        <v>124</v>
      </c>
      <c r="T168" s="157">
        <f t="shared" si="71"/>
        <v>92.571428571428569</v>
      </c>
      <c r="V168" s="157">
        <f t="shared" si="83"/>
        <v>60</v>
      </c>
      <c r="W168" s="157">
        <f t="shared" si="72"/>
        <v>42</v>
      </c>
      <c r="X168" s="157">
        <f t="shared" si="75"/>
        <v>14</v>
      </c>
      <c r="Y168" s="157">
        <f t="shared" si="76"/>
        <v>16</v>
      </c>
      <c r="Z168" s="157">
        <f t="shared" si="69"/>
        <v>0</v>
      </c>
      <c r="AA168" s="157">
        <f t="shared" si="77"/>
        <v>0</v>
      </c>
    </row>
    <row r="169" spans="1:27" x14ac:dyDescent="0.25">
      <c r="A169" s="157" t="s">
        <v>374</v>
      </c>
      <c r="B169" s="157">
        <v>5559</v>
      </c>
      <c r="C169" s="157">
        <f t="shared" si="78"/>
        <v>88</v>
      </c>
      <c r="D169" s="157">
        <v>5358</v>
      </c>
      <c r="E169" s="157">
        <f t="shared" si="79"/>
        <v>34</v>
      </c>
      <c r="F169" s="157">
        <v>3079</v>
      </c>
      <c r="G169" s="157">
        <f t="shared" si="80"/>
        <v>23</v>
      </c>
      <c r="H169" s="157">
        <v>1899</v>
      </c>
      <c r="I169" s="157">
        <f t="shared" si="63"/>
        <v>13</v>
      </c>
      <c r="O169" s="1">
        <v>44068</v>
      </c>
      <c r="P169" s="157">
        <f t="shared" si="81"/>
        <v>34</v>
      </c>
      <c r="Q169" s="157">
        <f t="shared" si="70"/>
        <v>54.714285714285715</v>
      </c>
      <c r="S169" s="157">
        <f t="shared" si="82"/>
        <v>88</v>
      </c>
      <c r="T169" s="157">
        <f t="shared" si="71"/>
        <v>87.857142857142861</v>
      </c>
      <c r="V169" s="157">
        <f t="shared" si="83"/>
        <v>23</v>
      </c>
      <c r="W169" s="157">
        <f t="shared" si="72"/>
        <v>39.714285714285715</v>
      </c>
      <c r="X169" s="157">
        <f t="shared" si="75"/>
        <v>13</v>
      </c>
      <c r="Y169" s="157">
        <f t="shared" si="76"/>
        <v>16.428571428571427</v>
      </c>
      <c r="Z169" s="157">
        <f t="shared" si="69"/>
        <v>0</v>
      </c>
      <c r="AA169" s="157">
        <f t="shared" si="77"/>
        <v>0</v>
      </c>
    </row>
    <row r="170" spans="1:27" x14ac:dyDescent="0.25">
      <c r="A170" s="14" t="s">
        <v>416</v>
      </c>
      <c r="B170" s="157">
        <v>5642</v>
      </c>
      <c r="C170" s="157">
        <f t="shared" si="78"/>
        <v>83</v>
      </c>
      <c r="D170" s="157">
        <v>5423</v>
      </c>
      <c r="E170" s="157">
        <f t="shared" si="79"/>
        <v>65</v>
      </c>
      <c r="F170" s="157">
        <v>3132</v>
      </c>
      <c r="G170" s="157">
        <f t="shared" si="80"/>
        <v>53</v>
      </c>
      <c r="H170" s="157">
        <v>1909</v>
      </c>
      <c r="I170" s="157">
        <f t="shared" si="63"/>
        <v>10</v>
      </c>
      <c r="O170" s="1">
        <v>44069</v>
      </c>
      <c r="P170" s="157">
        <f t="shared" si="81"/>
        <v>65</v>
      </c>
      <c r="Q170" s="157">
        <f t="shared" si="70"/>
        <v>55.285714285714285</v>
      </c>
      <c r="S170" s="157">
        <f t="shared" si="82"/>
        <v>83</v>
      </c>
      <c r="T170" s="157">
        <f t="shared" si="71"/>
        <v>86.428571428571431</v>
      </c>
      <c r="V170" s="157">
        <f t="shared" si="83"/>
        <v>53</v>
      </c>
      <c r="W170" s="157">
        <f t="shared" si="72"/>
        <v>42</v>
      </c>
      <c r="X170" s="157">
        <f t="shared" si="75"/>
        <v>10</v>
      </c>
      <c r="Y170" s="157">
        <f t="shared" si="76"/>
        <v>15.571428571428571</v>
      </c>
      <c r="Z170" s="157">
        <f t="shared" si="69"/>
        <v>0</v>
      </c>
      <c r="AA170" s="157">
        <f t="shared" si="77"/>
        <v>0</v>
      </c>
    </row>
    <row r="171" spans="1:27" x14ac:dyDescent="0.25">
      <c r="A171" s="157" t="s">
        <v>417</v>
      </c>
      <c r="B171" s="157">
        <v>5732</v>
      </c>
      <c r="C171" s="157">
        <f t="shared" si="78"/>
        <v>90</v>
      </c>
      <c r="D171" s="157">
        <v>5483</v>
      </c>
      <c r="E171" s="157">
        <f t="shared" si="79"/>
        <v>60</v>
      </c>
      <c r="F171" s="157">
        <v>3172</v>
      </c>
      <c r="G171" s="157">
        <f t="shared" si="80"/>
        <v>40</v>
      </c>
      <c r="H171" s="157">
        <v>1937</v>
      </c>
      <c r="I171" s="157">
        <f t="shared" si="63"/>
        <v>28</v>
      </c>
      <c r="O171" s="1">
        <v>44070</v>
      </c>
      <c r="P171" s="157">
        <f t="shared" si="81"/>
        <v>60</v>
      </c>
      <c r="Q171" s="157">
        <f t="shared" si="70"/>
        <v>53.857142857142854</v>
      </c>
      <c r="S171" s="157">
        <f>C171</f>
        <v>90</v>
      </c>
      <c r="T171" s="157">
        <f>SUM(S165:S171)/7</f>
        <v>84.428571428571431</v>
      </c>
      <c r="V171" s="157">
        <f t="shared" si="83"/>
        <v>40</v>
      </c>
      <c r="W171" s="157">
        <f>SUM(V165:V171)/7</f>
        <v>42.285714285714285</v>
      </c>
      <c r="X171" s="157">
        <f t="shared" si="75"/>
        <v>28</v>
      </c>
      <c r="Y171" s="157">
        <f t="shared" si="76"/>
        <v>17.571428571428573</v>
      </c>
      <c r="Z171" s="157">
        <f t="shared" si="69"/>
        <v>0</v>
      </c>
      <c r="AA171" s="157">
        <f t="shared" si="77"/>
        <v>0</v>
      </c>
    </row>
    <row r="172" spans="1:27" x14ac:dyDescent="0.25">
      <c r="A172" s="14" t="s">
        <v>418</v>
      </c>
      <c r="B172" s="157">
        <v>5813</v>
      </c>
      <c r="C172" s="157">
        <f t="shared" si="78"/>
        <v>81</v>
      </c>
      <c r="D172" s="157">
        <v>5539</v>
      </c>
      <c r="E172" s="157">
        <f t="shared" si="79"/>
        <v>56</v>
      </c>
      <c r="F172" s="157">
        <v>3200</v>
      </c>
      <c r="G172" s="157">
        <f t="shared" si="80"/>
        <v>28</v>
      </c>
      <c r="H172" s="157">
        <v>1949</v>
      </c>
      <c r="I172" s="157">
        <f t="shared" si="63"/>
        <v>12</v>
      </c>
      <c r="O172" s="1">
        <v>44071</v>
      </c>
      <c r="P172" s="157">
        <f t="shared" si="81"/>
        <v>56</v>
      </c>
      <c r="Q172" s="157">
        <f t="shared" si="70"/>
        <v>54.571428571428569</v>
      </c>
      <c r="S172" s="157">
        <f>C172</f>
        <v>81</v>
      </c>
      <c r="T172" s="157">
        <f>SUM(S166:S172)/7</f>
        <v>84.428571428571431</v>
      </c>
      <c r="V172" s="157">
        <f t="shared" si="83"/>
        <v>28</v>
      </c>
      <c r="W172" s="157">
        <f>SUM(V166:V172)/7</f>
        <v>41.857142857142854</v>
      </c>
      <c r="X172" s="157">
        <f t="shared" si="75"/>
        <v>12</v>
      </c>
      <c r="Y172" s="157">
        <f t="shared" si="76"/>
        <v>16.857142857142858</v>
      </c>
      <c r="Z172" s="157">
        <f>K172</f>
        <v>0</v>
      </c>
      <c r="AA172" s="157">
        <f t="shared" si="77"/>
        <v>0</v>
      </c>
    </row>
    <row r="173" spans="1:27" x14ac:dyDescent="0.25">
      <c r="A173" s="157" t="s">
        <v>441</v>
      </c>
      <c r="B173" s="157">
        <v>5877</v>
      </c>
      <c r="C173" s="157">
        <f t="shared" si="78"/>
        <v>64</v>
      </c>
      <c r="D173" s="157">
        <v>5587</v>
      </c>
      <c r="E173" s="157">
        <f t="shared" si="79"/>
        <v>48</v>
      </c>
      <c r="F173" s="157">
        <v>3242</v>
      </c>
      <c r="G173" s="157">
        <f t="shared" si="80"/>
        <v>42</v>
      </c>
      <c r="H173" s="157">
        <v>1970</v>
      </c>
      <c r="I173" s="157">
        <f t="shared" si="63"/>
        <v>21</v>
      </c>
      <c r="O173" s="1">
        <v>44072</v>
      </c>
      <c r="P173" s="157">
        <f t="shared" si="81"/>
        <v>48</v>
      </c>
      <c r="Q173" s="157">
        <f t="shared" si="70"/>
        <v>52.857142857142854</v>
      </c>
      <c r="S173" s="157">
        <f>C173</f>
        <v>64</v>
      </c>
      <c r="T173" s="157">
        <f>SUM(S167:S173)/7</f>
        <v>86.571428571428569</v>
      </c>
      <c r="V173" s="157">
        <f t="shared" si="83"/>
        <v>42</v>
      </c>
      <c r="W173" s="157">
        <f>SUM(V167:V173)/7</f>
        <v>39.571428571428569</v>
      </c>
      <c r="X173" s="157">
        <f t="shared" si="75"/>
        <v>21</v>
      </c>
      <c r="Y173" s="157">
        <f t="shared" si="76"/>
        <v>16.285714285714285</v>
      </c>
      <c r="Z173" s="157">
        <f>K173</f>
        <v>0</v>
      </c>
      <c r="AA173" s="157">
        <f t="shared" si="77"/>
        <v>0</v>
      </c>
    </row>
    <row r="174" spans="1:27" x14ac:dyDescent="0.25">
      <c r="A174" s="14" t="s">
        <v>443</v>
      </c>
      <c r="B174" s="157">
        <v>5939</v>
      </c>
      <c r="C174" s="157">
        <f t="shared" si="78"/>
        <v>62</v>
      </c>
      <c r="D174" s="157">
        <v>5637</v>
      </c>
      <c r="E174" s="157">
        <f t="shared" si="79"/>
        <v>50</v>
      </c>
      <c r="F174" s="157">
        <v>3301</v>
      </c>
      <c r="G174" s="157">
        <f t="shared" si="80"/>
        <v>59</v>
      </c>
      <c r="H174" s="157">
        <v>1996</v>
      </c>
      <c r="I174" s="157">
        <f t="shared" si="63"/>
        <v>26</v>
      </c>
      <c r="O174" s="1">
        <v>44073</v>
      </c>
      <c r="P174" s="157">
        <f t="shared" si="81"/>
        <v>50</v>
      </c>
      <c r="Q174" s="157">
        <f t="shared" si="70"/>
        <v>52.714285714285715</v>
      </c>
      <c r="S174" s="157">
        <f t="shared" ref="S174:S183" si="84">C174</f>
        <v>62</v>
      </c>
      <c r="T174" s="157">
        <f t="shared" ref="T174:T183" si="85">SUM(S168:S174)/7</f>
        <v>84.571428571428569</v>
      </c>
      <c r="V174" s="157">
        <f t="shared" ref="V174:V183" si="86">G174</f>
        <v>59</v>
      </c>
      <c r="W174" s="157">
        <f t="shared" ref="W174:W183" si="87">SUM(V168:V174)/7</f>
        <v>43.571428571428569</v>
      </c>
      <c r="X174" s="157">
        <f t="shared" ref="X174:X183" si="88">I174</f>
        <v>26</v>
      </c>
      <c r="Y174" s="157">
        <f t="shared" ref="Y174:Y183" si="89">SUM(X168:X174)/7</f>
        <v>17.714285714285715</v>
      </c>
    </row>
    <row r="175" spans="1:27" x14ac:dyDescent="0.25">
      <c r="A175" s="157" t="s">
        <v>444</v>
      </c>
      <c r="B175" s="157">
        <v>6046</v>
      </c>
      <c r="C175" s="157">
        <f t="shared" si="78"/>
        <v>107</v>
      </c>
      <c r="D175" s="157">
        <v>5668</v>
      </c>
      <c r="E175" s="157">
        <f t="shared" si="79"/>
        <v>31</v>
      </c>
      <c r="F175" s="157">
        <v>3361</v>
      </c>
      <c r="G175" s="157">
        <f t="shared" si="80"/>
        <v>60</v>
      </c>
      <c r="H175" s="157">
        <v>2014</v>
      </c>
      <c r="I175" s="157">
        <f t="shared" si="63"/>
        <v>18</v>
      </c>
      <c r="O175" s="1">
        <v>44074</v>
      </c>
      <c r="P175" s="157">
        <f t="shared" si="81"/>
        <v>31</v>
      </c>
      <c r="Q175" s="157">
        <f t="shared" si="70"/>
        <v>49.142857142857146</v>
      </c>
      <c r="S175" s="157">
        <f t="shared" si="84"/>
        <v>107</v>
      </c>
      <c r="T175" s="157">
        <f t="shared" si="85"/>
        <v>82.142857142857139</v>
      </c>
      <c r="V175" s="157">
        <f t="shared" si="86"/>
        <v>60</v>
      </c>
      <c r="W175" s="157">
        <f t="shared" si="87"/>
        <v>43.571428571428569</v>
      </c>
      <c r="X175" s="157">
        <f t="shared" si="88"/>
        <v>18</v>
      </c>
      <c r="Y175" s="157">
        <f t="shared" si="89"/>
        <v>18.285714285714285</v>
      </c>
    </row>
    <row r="176" spans="1:27" x14ac:dyDescent="0.25">
      <c r="A176" s="14" t="s">
        <v>447</v>
      </c>
      <c r="B176" s="157">
        <v>6117</v>
      </c>
      <c r="C176" s="157">
        <f t="shared" si="78"/>
        <v>71</v>
      </c>
      <c r="D176" s="157">
        <v>5732</v>
      </c>
      <c r="E176" s="157">
        <f t="shared" si="79"/>
        <v>64</v>
      </c>
      <c r="F176" s="157">
        <v>3410</v>
      </c>
      <c r="G176" s="157">
        <f t="shared" si="80"/>
        <v>49</v>
      </c>
      <c r="H176" s="157">
        <v>2031</v>
      </c>
      <c r="I176" s="157">
        <f t="shared" si="63"/>
        <v>17</v>
      </c>
      <c r="O176" s="1">
        <v>44075</v>
      </c>
      <c r="P176" s="157">
        <f t="shared" si="81"/>
        <v>64</v>
      </c>
      <c r="Q176" s="157">
        <f t="shared" si="70"/>
        <v>53.428571428571431</v>
      </c>
      <c r="S176" s="157">
        <f t="shared" si="84"/>
        <v>71</v>
      </c>
      <c r="T176" s="157">
        <f t="shared" si="85"/>
        <v>79.714285714285708</v>
      </c>
      <c r="V176" s="157">
        <f t="shared" si="86"/>
        <v>49</v>
      </c>
      <c r="W176" s="157">
        <f t="shared" si="87"/>
        <v>47.285714285714285</v>
      </c>
      <c r="X176" s="157">
        <f t="shared" si="88"/>
        <v>17</v>
      </c>
      <c r="Y176" s="157">
        <f t="shared" si="89"/>
        <v>18.857142857142858</v>
      </c>
    </row>
    <row r="177" spans="1:25" x14ac:dyDescent="0.25">
      <c r="A177" s="157" t="s">
        <v>449</v>
      </c>
      <c r="B177" s="157">
        <v>6235</v>
      </c>
      <c r="C177" s="157">
        <f t="shared" si="78"/>
        <v>118</v>
      </c>
      <c r="D177" s="157">
        <v>5840</v>
      </c>
      <c r="E177" s="157">
        <f t="shared" si="79"/>
        <v>108</v>
      </c>
      <c r="F177" s="157">
        <v>3475</v>
      </c>
      <c r="G177" s="157">
        <f t="shared" si="80"/>
        <v>65</v>
      </c>
      <c r="H177" s="157">
        <v>2057</v>
      </c>
      <c r="I177" s="157">
        <f t="shared" si="63"/>
        <v>26</v>
      </c>
      <c r="O177" s="1">
        <v>44076</v>
      </c>
      <c r="P177" s="157">
        <f t="shared" si="81"/>
        <v>108</v>
      </c>
      <c r="Q177" s="157">
        <f t="shared" si="70"/>
        <v>59.571428571428569</v>
      </c>
      <c r="S177" s="157">
        <f t="shared" si="84"/>
        <v>118</v>
      </c>
      <c r="T177" s="157">
        <f t="shared" si="85"/>
        <v>84.714285714285708</v>
      </c>
      <c r="V177" s="157">
        <f t="shared" si="86"/>
        <v>65</v>
      </c>
      <c r="W177" s="157">
        <f t="shared" si="87"/>
        <v>49</v>
      </c>
      <c r="X177" s="157">
        <f t="shared" si="88"/>
        <v>26</v>
      </c>
      <c r="Y177" s="157">
        <f t="shared" si="89"/>
        <v>21.142857142857142</v>
      </c>
    </row>
    <row r="178" spans="1:25" x14ac:dyDescent="0.25">
      <c r="A178" s="157" t="s">
        <v>450</v>
      </c>
      <c r="B178" s="157">
        <v>6309</v>
      </c>
      <c r="C178" s="157">
        <f t="shared" si="78"/>
        <v>74</v>
      </c>
      <c r="D178" s="157">
        <v>5913</v>
      </c>
      <c r="E178" s="157">
        <f t="shared" si="79"/>
        <v>73</v>
      </c>
      <c r="F178" s="157">
        <v>3536</v>
      </c>
      <c r="G178" s="157">
        <f t="shared" si="80"/>
        <v>61</v>
      </c>
      <c r="H178" s="157">
        <v>2074</v>
      </c>
      <c r="I178" s="157">
        <f t="shared" si="63"/>
        <v>17</v>
      </c>
      <c r="O178" s="1">
        <v>44077</v>
      </c>
      <c r="P178" s="157">
        <f t="shared" si="81"/>
        <v>73</v>
      </c>
      <c r="Q178" s="157">
        <f t="shared" si="70"/>
        <v>61.428571428571431</v>
      </c>
      <c r="S178" s="157">
        <f t="shared" si="84"/>
        <v>74</v>
      </c>
      <c r="T178" s="157">
        <f t="shared" si="85"/>
        <v>82.428571428571431</v>
      </c>
      <c r="V178" s="157">
        <f t="shared" si="86"/>
        <v>61</v>
      </c>
      <c r="W178" s="157">
        <f t="shared" si="87"/>
        <v>52</v>
      </c>
      <c r="X178" s="157">
        <f t="shared" si="88"/>
        <v>17</v>
      </c>
      <c r="Y178" s="157">
        <f t="shared" si="89"/>
        <v>19.571428571428573</v>
      </c>
    </row>
    <row r="179" spans="1:25" x14ac:dyDescent="0.25">
      <c r="A179" s="157" t="s">
        <v>472</v>
      </c>
      <c r="B179" s="157">
        <v>6444</v>
      </c>
      <c r="C179" s="157">
        <f t="shared" si="78"/>
        <v>135</v>
      </c>
      <c r="D179" s="157">
        <v>5970</v>
      </c>
      <c r="E179" s="157">
        <f t="shared" si="79"/>
        <v>57</v>
      </c>
      <c r="F179" s="157">
        <v>3635</v>
      </c>
      <c r="G179" s="157">
        <f t="shared" si="80"/>
        <v>99</v>
      </c>
      <c r="H179" s="157">
        <v>2103</v>
      </c>
      <c r="I179" s="157">
        <f t="shared" si="63"/>
        <v>29</v>
      </c>
      <c r="O179" s="1">
        <v>44078</v>
      </c>
      <c r="P179" s="157">
        <f t="shared" si="81"/>
        <v>57</v>
      </c>
      <c r="Q179" s="157">
        <f t="shared" si="70"/>
        <v>61.571428571428569</v>
      </c>
      <c r="S179" s="157">
        <f t="shared" si="84"/>
        <v>135</v>
      </c>
      <c r="T179" s="157">
        <f t="shared" si="85"/>
        <v>90.142857142857139</v>
      </c>
      <c r="V179" s="157">
        <f t="shared" si="86"/>
        <v>99</v>
      </c>
      <c r="W179" s="157">
        <f t="shared" si="87"/>
        <v>62.142857142857146</v>
      </c>
      <c r="X179" s="157">
        <f t="shared" si="88"/>
        <v>29</v>
      </c>
      <c r="Y179" s="157">
        <f t="shared" si="89"/>
        <v>22</v>
      </c>
    </row>
    <row r="180" spans="1:25" x14ac:dyDescent="0.25">
      <c r="A180" s="157" t="s">
        <v>480</v>
      </c>
      <c r="B180" s="157">
        <v>6552</v>
      </c>
      <c r="C180" s="157">
        <f t="shared" si="78"/>
        <v>108</v>
      </c>
      <c r="D180" s="157">
        <v>6013</v>
      </c>
      <c r="E180" s="157">
        <f t="shared" si="79"/>
        <v>43</v>
      </c>
      <c r="F180" s="157">
        <v>3685</v>
      </c>
      <c r="G180" s="157">
        <f t="shared" si="80"/>
        <v>50</v>
      </c>
      <c r="H180" s="157">
        <v>2131</v>
      </c>
      <c r="I180" s="157">
        <f t="shared" si="63"/>
        <v>28</v>
      </c>
      <c r="O180" s="1">
        <v>44079</v>
      </c>
      <c r="P180" s="157">
        <f t="shared" si="81"/>
        <v>43</v>
      </c>
      <c r="Q180" s="157">
        <f t="shared" si="70"/>
        <v>60.857142857142854</v>
      </c>
      <c r="S180" s="157">
        <f t="shared" si="84"/>
        <v>108</v>
      </c>
      <c r="T180" s="157">
        <f t="shared" si="85"/>
        <v>96.428571428571431</v>
      </c>
      <c r="V180" s="157">
        <f t="shared" si="86"/>
        <v>50</v>
      </c>
      <c r="W180" s="157">
        <f t="shared" si="87"/>
        <v>63.285714285714285</v>
      </c>
      <c r="X180" s="157">
        <f t="shared" si="88"/>
        <v>28</v>
      </c>
      <c r="Y180" s="157">
        <f t="shared" si="89"/>
        <v>23</v>
      </c>
    </row>
    <row r="181" spans="1:25" x14ac:dyDescent="0.25">
      <c r="A181" s="157" t="s">
        <v>481</v>
      </c>
      <c r="B181" s="157">
        <v>6684</v>
      </c>
      <c r="D181" s="157">
        <v>6091</v>
      </c>
      <c r="F181" s="157">
        <v>3800</v>
      </c>
      <c r="G181" s="157">
        <f t="shared" si="80"/>
        <v>115</v>
      </c>
      <c r="H181" s="157">
        <v>2159</v>
      </c>
      <c r="O181" s="1">
        <v>44080</v>
      </c>
      <c r="P181" s="157">
        <f t="shared" si="81"/>
        <v>0</v>
      </c>
      <c r="Q181" s="157">
        <f t="shared" si="70"/>
        <v>53.714285714285715</v>
      </c>
      <c r="S181" s="157">
        <f t="shared" si="84"/>
        <v>0</v>
      </c>
      <c r="T181" s="157">
        <f t="shared" si="85"/>
        <v>87.571428571428569</v>
      </c>
      <c r="V181" s="157">
        <f t="shared" si="86"/>
        <v>115</v>
      </c>
      <c r="W181" s="157">
        <f t="shared" si="87"/>
        <v>71.285714285714292</v>
      </c>
      <c r="X181" s="157">
        <f t="shared" si="88"/>
        <v>0</v>
      </c>
      <c r="Y181" s="157">
        <f t="shared" si="89"/>
        <v>19.285714285714285</v>
      </c>
    </row>
    <row r="182" spans="1:25" x14ac:dyDescent="0.25">
      <c r="O182" s="1">
        <v>44081</v>
      </c>
      <c r="P182" s="157">
        <f t="shared" si="81"/>
        <v>0</v>
      </c>
      <c r="Q182" s="157">
        <f t="shared" si="70"/>
        <v>49.285714285714285</v>
      </c>
      <c r="S182" s="157">
        <f t="shared" si="84"/>
        <v>0</v>
      </c>
      <c r="T182" s="157">
        <f t="shared" si="85"/>
        <v>72.285714285714292</v>
      </c>
      <c r="V182" s="157">
        <f t="shared" si="86"/>
        <v>0</v>
      </c>
      <c r="W182" s="157">
        <f t="shared" si="87"/>
        <v>62.714285714285715</v>
      </c>
      <c r="X182" s="157">
        <f t="shared" si="88"/>
        <v>0</v>
      </c>
      <c r="Y182" s="157">
        <f t="shared" si="89"/>
        <v>16.714285714285715</v>
      </c>
    </row>
    <row r="183" spans="1:25" x14ac:dyDescent="0.25">
      <c r="O183" s="1">
        <v>44082</v>
      </c>
      <c r="P183" s="157">
        <f t="shared" si="81"/>
        <v>0</v>
      </c>
      <c r="Q183" s="157">
        <f t="shared" si="70"/>
        <v>40.142857142857146</v>
      </c>
      <c r="S183" s="157">
        <f t="shared" si="84"/>
        <v>0</v>
      </c>
      <c r="T183" s="157">
        <f t="shared" si="85"/>
        <v>62.142857142857146</v>
      </c>
      <c r="V183" s="157">
        <f t="shared" si="86"/>
        <v>0</v>
      </c>
      <c r="W183" s="157">
        <f t="shared" si="87"/>
        <v>55.714285714285715</v>
      </c>
      <c r="X183" s="157">
        <f t="shared" si="88"/>
        <v>0</v>
      </c>
      <c r="Y183" s="157">
        <f t="shared" si="89"/>
        <v>14.285714285714286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1E3E1-7BD1-4EC3-89A2-A3326A667B58}">
  <dimension ref="A1:X96"/>
  <sheetViews>
    <sheetView topLeftCell="A39" zoomScale="80" zoomScaleNormal="80" workbookViewId="0">
      <selection activeCell="AI56" sqref="AI56"/>
    </sheetView>
  </sheetViews>
  <sheetFormatPr defaultRowHeight="15" x14ac:dyDescent="0.25"/>
  <cols>
    <col min="1" max="1" width="15.28515625" bestFit="1" customWidth="1"/>
    <col min="2" max="2" width="10.140625" bestFit="1" customWidth="1"/>
    <col min="3" max="3" width="10.28515625" bestFit="1" customWidth="1"/>
    <col min="4" max="4" width="9.28515625" bestFit="1" customWidth="1"/>
    <col min="8" max="8" width="9.85546875" bestFit="1" customWidth="1"/>
    <col min="9" max="9" width="17.7109375" bestFit="1" customWidth="1"/>
    <col min="10" max="10" width="10.7109375" bestFit="1" customWidth="1"/>
    <col min="12" max="12" width="9.85546875" bestFit="1" customWidth="1"/>
    <col min="14" max="14" width="9.85546875" bestFit="1" customWidth="1"/>
    <col min="15" max="15" width="14.42578125" bestFit="1" customWidth="1"/>
    <col min="16" max="16" width="9.85546875" bestFit="1" customWidth="1"/>
    <col min="17" max="17" width="9.28515625" bestFit="1" customWidth="1"/>
    <col min="18" max="18" width="9.85546875" bestFit="1" customWidth="1"/>
    <col min="19" max="19" width="7.42578125" customWidth="1"/>
    <col min="22" max="22" width="11.5703125" bestFit="1" customWidth="1"/>
  </cols>
  <sheetData>
    <row r="1" spans="2:22" ht="36" customHeight="1" x14ac:dyDescent="0.25"/>
    <row r="2" spans="2:22" x14ac:dyDescent="0.25">
      <c r="B2" t="s">
        <v>69</v>
      </c>
      <c r="C2" t="s">
        <v>118</v>
      </c>
      <c r="D2" t="s">
        <v>117</v>
      </c>
      <c r="E2" t="s">
        <v>135</v>
      </c>
    </row>
    <row r="3" spans="2:22" x14ac:dyDescent="0.25">
      <c r="B3" s="1" t="s">
        <v>128</v>
      </c>
      <c r="C3" s="107">
        <v>17080</v>
      </c>
      <c r="D3" s="107">
        <v>1529</v>
      </c>
      <c r="E3" s="125">
        <f t="shared" ref="E3:E25" si="0">D3/(C3)</f>
        <v>8.9519906323185017E-2</v>
      </c>
      <c r="U3" t="s">
        <v>419</v>
      </c>
    </row>
    <row r="4" spans="2:22" x14ac:dyDescent="0.25">
      <c r="B4" s="1" t="s">
        <v>134</v>
      </c>
      <c r="C4" s="107">
        <v>21338</v>
      </c>
      <c r="D4" s="107">
        <v>3953</v>
      </c>
      <c r="E4" s="125">
        <f t="shared" si="0"/>
        <v>0.18525635017339956</v>
      </c>
    </row>
    <row r="5" spans="2:22" x14ac:dyDescent="0.25">
      <c r="B5" s="1" t="s">
        <v>129</v>
      </c>
      <c r="C5" s="107">
        <v>24745</v>
      </c>
      <c r="D5" s="107">
        <v>7232</v>
      </c>
      <c r="E5" s="125">
        <f t="shared" si="0"/>
        <v>0.29226106284097797</v>
      </c>
    </row>
    <row r="6" spans="2:22" x14ac:dyDescent="0.25">
      <c r="B6" s="1" t="s">
        <v>130</v>
      </c>
      <c r="C6" s="107">
        <v>29098</v>
      </c>
      <c r="D6" s="107">
        <v>7424</v>
      </c>
      <c r="E6" s="125">
        <f t="shared" si="0"/>
        <v>0.25513781015877379</v>
      </c>
    </row>
    <row r="7" spans="2:22" x14ac:dyDescent="0.25">
      <c r="B7" s="1" t="s">
        <v>131</v>
      </c>
      <c r="C7" s="107">
        <v>38960</v>
      </c>
      <c r="D7" s="107">
        <v>8391</v>
      </c>
      <c r="E7" s="125">
        <f t="shared" si="0"/>
        <v>0.2153747433264887</v>
      </c>
    </row>
    <row r="8" spans="2:22" x14ac:dyDescent="0.25">
      <c r="B8" s="1" t="s">
        <v>132</v>
      </c>
      <c r="C8" s="107">
        <v>40102</v>
      </c>
      <c r="D8" s="107">
        <v>7140</v>
      </c>
      <c r="E8" s="125">
        <f t="shared" si="0"/>
        <v>0.1780459827440028</v>
      </c>
    </row>
    <row r="9" spans="2:22" x14ac:dyDescent="0.25">
      <c r="B9" s="1" t="s">
        <v>133</v>
      </c>
      <c r="C9" s="107">
        <v>38395</v>
      </c>
      <c r="D9" s="107">
        <v>4947</v>
      </c>
      <c r="E9" s="125">
        <f t="shared" si="0"/>
        <v>0.12884490167990623</v>
      </c>
    </row>
    <row r="10" spans="2:22" x14ac:dyDescent="0.25">
      <c r="B10" s="1" t="s">
        <v>138</v>
      </c>
      <c r="C10" s="107">
        <v>28954</v>
      </c>
      <c r="D10" s="107">
        <v>2906</v>
      </c>
      <c r="E10" s="125">
        <f t="shared" si="0"/>
        <v>0.10036609794846998</v>
      </c>
      <c r="T10" s="23"/>
      <c r="V10" s="1"/>
    </row>
    <row r="11" spans="2:22" x14ac:dyDescent="0.25">
      <c r="B11" s="1" t="s">
        <v>139</v>
      </c>
      <c r="C11" s="107">
        <v>29006</v>
      </c>
      <c r="D11" s="107">
        <v>2072</v>
      </c>
      <c r="E11" s="125">
        <f t="shared" si="0"/>
        <v>7.1433496517961798E-2</v>
      </c>
      <c r="T11" s="23"/>
      <c r="V11" s="1"/>
    </row>
    <row r="12" spans="2:22" x14ac:dyDescent="0.25">
      <c r="B12" s="1" t="s">
        <v>140</v>
      </c>
      <c r="C12" s="107">
        <v>32635</v>
      </c>
      <c r="D12" s="107">
        <v>1677</v>
      </c>
      <c r="E12" s="125">
        <f t="shared" si="0"/>
        <v>5.1386548184464531E-2</v>
      </c>
      <c r="T12" s="23"/>
      <c r="V12" s="1"/>
    </row>
    <row r="13" spans="2:22" x14ac:dyDescent="0.25">
      <c r="B13" s="1" t="s">
        <v>147</v>
      </c>
      <c r="C13">
        <v>28761</v>
      </c>
      <c r="D13">
        <v>1576</v>
      </c>
      <c r="E13" s="125">
        <f t="shared" si="0"/>
        <v>5.4796425715378461E-2</v>
      </c>
      <c r="V13" s="1"/>
    </row>
    <row r="14" spans="2:22" x14ac:dyDescent="0.25">
      <c r="B14" s="1" t="s">
        <v>148</v>
      </c>
      <c r="C14">
        <v>33793</v>
      </c>
      <c r="D14">
        <v>1301</v>
      </c>
      <c r="E14" s="125">
        <f t="shared" si="0"/>
        <v>3.8499097446216671E-2</v>
      </c>
      <c r="T14" s="23"/>
      <c r="V14" s="1"/>
    </row>
    <row r="15" spans="2:22" x14ac:dyDescent="0.25">
      <c r="B15" s="1" t="s">
        <v>154</v>
      </c>
      <c r="C15" s="157">
        <v>52021</v>
      </c>
      <c r="D15" s="157">
        <v>1056</v>
      </c>
      <c r="E15" s="125">
        <f t="shared" si="0"/>
        <v>2.0299494434939735E-2</v>
      </c>
      <c r="T15" s="23"/>
      <c r="V15" s="1"/>
    </row>
    <row r="16" spans="2:22" x14ac:dyDescent="0.25">
      <c r="B16" s="1" t="s">
        <v>156</v>
      </c>
      <c r="C16" s="157">
        <v>60834</v>
      </c>
      <c r="D16" s="157">
        <v>895</v>
      </c>
      <c r="E16" s="125">
        <f t="shared" si="0"/>
        <v>1.4712167537889996E-2</v>
      </c>
      <c r="T16" s="23"/>
      <c r="V16" s="1"/>
    </row>
    <row r="17" spans="1:22" x14ac:dyDescent="0.25">
      <c r="B17" s="1" t="s">
        <v>161</v>
      </c>
      <c r="C17" s="157">
        <v>65726</v>
      </c>
      <c r="D17" s="157">
        <v>611</v>
      </c>
      <c r="E17" s="125">
        <f t="shared" si="0"/>
        <v>9.2961689437969751E-3</v>
      </c>
      <c r="T17" s="23"/>
      <c r="V17" s="1"/>
    </row>
    <row r="18" spans="1:22" x14ac:dyDescent="0.25">
      <c r="B18" s="1" t="s">
        <v>162</v>
      </c>
      <c r="C18" s="157">
        <v>64841</v>
      </c>
      <c r="D18" s="157">
        <v>456</v>
      </c>
      <c r="E18" s="125">
        <f t="shared" si="0"/>
        <v>7.0325874061165005E-3</v>
      </c>
      <c r="S18" s="23"/>
      <c r="T18" s="23"/>
      <c r="V18" s="1"/>
    </row>
    <row r="19" spans="1:22" x14ac:dyDescent="0.25">
      <c r="B19" s="1" t="s">
        <v>165</v>
      </c>
      <c r="C19" s="107">
        <v>71152</v>
      </c>
      <c r="D19" s="107">
        <v>406</v>
      </c>
      <c r="E19" s="125">
        <f t="shared" si="0"/>
        <v>5.7060939959523273E-3</v>
      </c>
      <c r="S19" s="23"/>
      <c r="T19" s="23"/>
      <c r="V19" s="1"/>
    </row>
    <row r="20" spans="1:22" x14ac:dyDescent="0.25">
      <c r="B20" s="1" t="s">
        <v>166</v>
      </c>
      <c r="C20" s="107">
        <v>79222</v>
      </c>
      <c r="D20" s="107">
        <v>489</v>
      </c>
      <c r="E20" s="125">
        <f t="shared" si="0"/>
        <v>6.1725278331776524E-3</v>
      </c>
      <c r="S20" s="23"/>
      <c r="T20" s="23"/>
      <c r="V20" s="1"/>
    </row>
    <row r="21" spans="1:22" x14ac:dyDescent="0.25">
      <c r="B21" s="1" t="s">
        <v>167</v>
      </c>
      <c r="C21" s="107">
        <v>93806</v>
      </c>
      <c r="D21" s="107">
        <v>951</v>
      </c>
      <c r="E21" s="125">
        <f t="shared" si="0"/>
        <v>1.0137944267957274E-2</v>
      </c>
      <c r="S21" s="23"/>
      <c r="T21" s="23"/>
      <c r="V21" s="1"/>
    </row>
    <row r="22" spans="1:22" x14ac:dyDescent="0.25">
      <c r="B22" s="1" t="s">
        <v>168</v>
      </c>
      <c r="C22" s="107">
        <v>117914</v>
      </c>
      <c r="D22" s="107">
        <v>1226</v>
      </c>
      <c r="E22" s="125">
        <f t="shared" si="0"/>
        <v>1.0397408280611293E-2</v>
      </c>
      <c r="R22" s="1"/>
      <c r="S22" s="23"/>
      <c r="T22" s="23"/>
      <c r="V22" s="1"/>
    </row>
    <row r="23" spans="1:22" x14ac:dyDescent="0.25">
      <c r="B23" t="s">
        <v>169</v>
      </c>
      <c r="C23">
        <v>107107</v>
      </c>
      <c r="D23">
        <v>2476</v>
      </c>
      <c r="E23" s="125">
        <f t="shared" si="0"/>
        <v>2.311706984604181E-2</v>
      </c>
      <c r="R23" s="1"/>
      <c r="S23" s="23"/>
      <c r="T23" s="23"/>
      <c r="V23" s="1"/>
    </row>
    <row r="24" spans="1:22" x14ac:dyDescent="0.25">
      <c r="B24" t="s">
        <v>170</v>
      </c>
      <c r="C24">
        <v>104018</v>
      </c>
      <c r="D24">
        <v>3801</v>
      </c>
      <c r="E24" s="125">
        <f t="shared" si="0"/>
        <v>3.6541752389009592E-2</v>
      </c>
      <c r="R24" s="1"/>
      <c r="S24" s="23"/>
      <c r="T24" s="23"/>
      <c r="V24" s="1"/>
    </row>
    <row r="25" spans="1:22" x14ac:dyDescent="0.25">
      <c r="B25" s="1" t="s">
        <v>171</v>
      </c>
      <c r="C25">
        <v>109436</v>
      </c>
      <c r="D25">
        <v>3884</v>
      </c>
      <c r="E25" s="125">
        <f t="shared" si="0"/>
        <v>3.5491063269856356E-2</v>
      </c>
      <c r="R25" s="1"/>
      <c r="S25" s="23"/>
      <c r="T25" s="23"/>
      <c r="V25" s="1"/>
    </row>
    <row r="26" spans="1:22" x14ac:dyDescent="0.25">
      <c r="B26" s="157" t="s">
        <v>248</v>
      </c>
      <c r="C26" s="157">
        <v>138476</v>
      </c>
      <c r="D26" s="157">
        <v>3422</v>
      </c>
      <c r="E26" s="125">
        <f>D26/(C26)</f>
        <v>2.4711863427597562E-2</v>
      </c>
      <c r="N26" s="1"/>
      <c r="R26" s="1"/>
      <c r="S26" s="23"/>
      <c r="T26" s="23"/>
      <c r="V26" s="1"/>
    </row>
    <row r="27" spans="1:22" x14ac:dyDescent="0.25">
      <c r="A27" s="1"/>
      <c r="B27" s="1"/>
      <c r="C27" s="157"/>
      <c r="D27" s="157"/>
      <c r="E27" s="125"/>
      <c r="N27" s="1"/>
      <c r="R27" s="1"/>
      <c r="S27" s="23"/>
      <c r="T27" s="23"/>
      <c r="V27" s="1"/>
    </row>
    <row r="28" spans="1:22" x14ac:dyDescent="0.25">
      <c r="A28" s="1"/>
      <c r="B28" s="1"/>
      <c r="C28" s="24">
        <f>SUM(C3:C27)</f>
        <v>1427420</v>
      </c>
      <c r="D28" s="24">
        <f>SUM(D3:D27)</f>
        <v>69821</v>
      </c>
      <c r="E28" s="125"/>
      <c r="N28" s="1"/>
      <c r="R28" s="1"/>
      <c r="S28" s="23"/>
      <c r="T28" s="23"/>
      <c r="V28" s="1"/>
    </row>
    <row r="29" spans="1:22" x14ac:dyDescent="0.25">
      <c r="B29" s="1" t="s">
        <v>419</v>
      </c>
      <c r="C29" s="157"/>
      <c r="D29" s="157"/>
      <c r="E29" s="125"/>
      <c r="N29" s="1"/>
      <c r="R29" s="1"/>
      <c r="S29" s="23"/>
      <c r="T29" s="23"/>
      <c r="V29" s="1"/>
    </row>
    <row r="30" spans="1:22" x14ac:dyDescent="0.25">
      <c r="B30" s="1" t="s">
        <v>420</v>
      </c>
      <c r="C30" s="157"/>
      <c r="D30" s="157"/>
      <c r="E30" s="125"/>
      <c r="R30" s="1"/>
      <c r="S30" s="23"/>
      <c r="T30" s="23"/>
      <c r="V30" s="1"/>
    </row>
    <row r="31" spans="1:22" x14ac:dyDescent="0.25">
      <c r="B31" s="1"/>
      <c r="C31" s="107"/>
      <c r="D31" s="107"/>
      <c r="E31" s="125"/>
      <c r="N31" s="1"/>
      <c r="R31" s="1"/>
      <c r="S31" s="23"/>
      <c r="T31" s="23"/>
      <c r="V31" s="1"/>
    </row>
    <row r="32" spans="1:22" x14ac:dyDescent="0.25">
      <c r="B32" s="1" t="s">
        <v>440</v>
      </c>
      <c r="C32" s="107"/>
      <c r="D32" s="107"/>
      <c r="E32" s="125"/>
      <c r="N32" s="1"/>
      <c r="R32" s="1"/>
      <c r="S32" s="23"/>
      <c r="T32" s="23"/>
      <c r="V32" s="1"/>
    </row>
    <row r="33" spans="2:22" x14ac:dyDescent="0.25">
      <c r="B33" s="1"/>
      <c r="C33" s="107"/>
      <c r="D33" s="107"/>
      <c r="E33" s="125"/>
      <c r="N33" s="1"/>
      <c r="R33" s="1"/>
      <c r="S33" s="23"/>
      <c r="T33" s="23"/>
      <c r="V33" s="1"/>
    </row>
    <row r="34" spans="2:22" x14ac:dyDescent="0.25">
      <c r="B34" s="1"/>
      <c r="E34" s="125"/>
      <c r="N34" s="1"/>
      <c r="R34" s="1"/>
      <c r="S34" s="23"/>
      <c r="T34" s="23"/>
      <c r="V34" s="1"/>
    </row>
    <row r="35" spans="2:22" x14ac:dyDescent="0.25">
      <c r="E35" s="125"/>
      <c r="N35" s="1"/>
      <c r="R35" s="1"/>
      <c r="S35" s="23"/>
      <c r="T35" s="23"/>
      <c r="V35" s="1"/>
    </row>
    <row r="36" spans="2:22" x14ac:dyDescent="0.25">
      <c r="E36" s="125"/>
      <c r="N36" s="1"/>
      <c r="R36" s="1"/>
      <c r="S36" s="23"/>
      <c r="T36" s="23"/>
      <c r="V36" s="1"/>
    </row>
    <row r="37" spans="2:22" x14ac:dyDescent="0.25">
      <c r="D37" s="157"/>
      <c r="E37" s="125"/>
      <c r="N37" s="1"/>
      <c r="R37" s="1"/>
      <c r="S37" s="23"/>
      <c r="T37" s="23"/>
      <c r="V37" s="1"/>
    </row>
    <row r="38" spans="2:22" x14ac:dyDescent="0.25">
      <c r="N38" s="1"/>
      <c r="O38" s="107"/>
      <c r="P38" s="107"/>
      <c r="R38" s="1"/>
      <c r="S38" s="23"/>
      <c r="T38" s="23"/>
      <c r="V38" s="1"/>
    </row>
    <row r="39" spans="2:22" x14ac:dyDescent="0.25">
      <c r="N39" s="1"/>
      <c r="O39" s="107"/>
      <c r="P39" s="107"/>
      <c r="R39" s="1"/>
      <c r="S39" s="23"/>
      <c r="T39" s="23"/>
      <c r="V39" s="1"/>
    </row>
    <row r="40" spans="2:22" x14ac:dyDescent="0.25">
      <c r="N40" s="1"/>
      <c r="O40" s="107"/>
      <c r="P40" s="107"/>
      <c r="R40" s="1"/>
      <c r="S40" s="23"/>
      <c r="T40" s="23"/>
      <c r="V40" s="1"/>
    </row>
    <row r="41" spans="2:22" x14ac:dyDescent="0.25">
      <c r="N41" s="1"/>
      <c r="O41" s="107"/>
      <c r="P41" s="107"/>
      <c r="R41" s="1"/>
      <c r="S41" s="23"/>
      <c r="T41" s="23"/>
      <c r="V41" s="1"/>
    </row>
    <row r="42" spans="2:22" x14ac:dyDescent="0.25">
      <c r="N42" s="1"/>
      <c r="O42" s="107"/>
      <c r="P42" s="107"/>
      <c r="R42" s="1"/>
      <c r="S42" s="23"/>
    </row>
    <row r="43" spans="2:22" x14ac:dyDescent="0.25">
      <c r="N43" s="1"/>
      <c r="O43" s="107"/>
      <c r="P43" s="107"/>
      <c r="R43" s="1"/>
      <c r="S43" s="23"/>
    </row>
    <row r="44" spans="2:22" x14ac:dyDescent="0.25">
      <c r="B44" s="157" t="s">
        <v>69</v>
      </c>
      <c r="C44" s="157" t="s">
        <v>469</v>
      </c>
      <c r="D44" s="157" t="s">
        <v>117</v>
      </c>
      <c r="E44" s="157" t="s">
        <v>135</v>
      </c>
      <c r="F44" t="s">
        <v>471</v>
      </c>
      <c r="G44" t="s">
        <v>470</v>
      </c>
      <c r="N44" s="1"/>
      <c r="O44" s="107"/>
      <c r="P44" s="107"/>
      <c r="R44" s="1"/>
      <c r="S44" s="23"/>
    </row>
    <row r="45" spans="2:22" x14ac:dyDescent="0.25">
      <c r="B45" s="1" t="s">
        <v>128</v>
      </c>
      <c r="C45" s="107">
        <v>17080</v>
      </c>
      <c r="D45" s="107">
        <v>1529</v>
      </c>
      <c r="E45" s="125">
        <f t="shared" ref="E45:E68" si="1">D45/(C45)</f>
        <v>8.9519906323185017E-2</v>
      </c>
      <c r="F45">
        <v>700000</v>
      </c>
      <c r="G45">
        <v>210000</v>
      </c>
    </row>
    <row r="46" spans="2:22" x14ac:dyDescent="0.25">
      <c r="B46" s="1" t="s">
        <v>134</v>
      </c>
      <c r="C46" s="107">
        <v>21338</v>
      </c>
      <c r="D46" s="107">
        <v>3953</v>
      </c>
      <c r="E46" s="125">
        <f t="shared" si="1"/>
        <v>0.18525635017339956</v>
      </c>
      <c r="F46" s="157">
        <v>700000</v>
      </c>
      <c r="G46" s="157">
        <v>210000</v>
      </c>
    </row>
    <row r="47" spans="2:22" x14ac:dyDescent="0.25">
      <c r="B47" s="1" t="s">
        <v>129</v>
      </c>
      <c r="C47" s="107">
        <v>24745</v>
      </c>
      <c r="D47" s="107">
        <v>7232</v>
      </c>
      <c r="E47" s="125">
        <f t="shared" si="1"/>
        <v>0.29226106284097797</v>
      </c>
      <c r="F47" s="157">
        <v>700000</v>
      </c>
      <c r="G47" s="157">
        <v>210000</v>
      </c>
    </row>
    <row r="48" spans="2:22" x14ac:dyDescent="0.25">
      <c r="B48" s="1" t="s">
        <v>130</v>
      </c>
      <c r="C48" s="107">
        <v>29098</v>
      </c>
      <c r="D48" s="107">
        <v>7424</v>
      </c>
      <c r="E48" s="125">
        <f t="shared" si="1"/>
        <v>0.25513781015877379</v>
      </c>
      <c r="F48" s="157">
        <v>700000</v>
      </c>
      <c r="G48" s="157">
        <v>210000</v>
      </c>
    </row>
    <row r="49" spans="1:22" x14ac:dyDescent="0.25">
      <c r="B49" s="1" t="s">
        <v>131</v>
      </c>
      <c r="C49" s="107">
        <v>38960</v>
      </c>
      <c r="D49" s="107">
        <v>8391</v>
      </c>
      <c r="E49" s="125">
        <f t="shared" si="1"/>
        <v>0.2153747433264887</v>
      </c>
      <c r="F49" s="157">
        <v>700000</v>
      </c>
      <c r="G49" s="157">
        <v>210000</v>
      </c>
    </row>
    <row r="50" spans="1:22" x14ac:dyDescent="0.25">
      <c r="B50" s="1" t="s">
        <v>132</v>
      </c>
      <c r="C50" s="107">
        <v>40102</v>
      </c>
      <c r="D50" s="107">
        <v>7140</v>
      </c>
      <c r="E50" s="125">
        <f t="shared" si="1"/>
        <v>0.1780459827440028</v>
      </c>
      <c r="F50" s="157">
        <v>700000</v>
      </c>
      <c r="G50" s="157">
        <v>210000</v>
      </c>
    </row>
    <row r="51" spans="1:22" x14ac:dyDescent="0.25">
      <c r="B51" s="1" t="s">
        <v>133</v>
      </c>
      <c r="C51" s="107">
        <v>38395</v>
      </c>
      <c r="D51" s="107">
        <v>4947</v>
      </c>
      <c r="E51" s="125">
        <f t="shared" si="1"/>
        <v>0.12884490167990623</v>
      </c>
      <c r="F51" s="157">
        <v>700000</v>
      </c>
      <c r="G51" s="157">
        <v>210000</v>
      </c>
    </row>
    <row r="52" spans="1:22" x14ac:dyDescent="0.25">
      <c r="B52" s="1" t="s">
        <v>138</v>
      </c>
      <c r="C52" s="107">
        <v>28954</v>
      </c>
      <c r="D52" s="107">
        <v>2906</v>
      </c>
      <c r="E52" s="125">
        <f t="shared" si="1"/>
        <v>0.10036609794846998</v>
      </c>
      <c r="F52" s="157">
        <v>700000</v>
      </c>
      <c r="G52" s="157">
        <v>210000</v>
      </c>
    </row>
    <row r="53" spans="1:22" x14ac:dyDescent="0.25">
      <c r="A53" s="1"/>
      <c r="B53" s="1" t="s">
        <v>139</v>
      </c>
      <c r="C53" s="107">
        <v>29006</v>
      </c>
      <c r="D53" s="107">
        <v>2072</v>
      </c>
      <c r="E53" s="125">
        <f t="shared" si="1"/>
        <v>7.1433496517961798E-2</v>
      </c>
      <c r="F53" s="157">
        <v>700000</v>
      </c>
      <c r="G53" s="157">
        <v>210000</v>
      </c>
    </row>
    <row r="54" spans="1:22" x14ac:dyDescent="0.25">
      <c r="A54" s="1"/>
      <c r="B54" s="1" t="s">
        <v>140</v>
      </c>
      <c r="C54" s="107">
        <v>32687</v>
      </c>
      <c r="D54" s="107">
        <v>1678</v>
      </c>
      <c r="E54" s="125">
        <f t="shared" si="1"/>
        <v>5.1335393275614156E-2</v>
      </c>
      <c r="F54" s="157">
        <v>700000</v>
      </c>
      <c r="G54" s="157">
        <v>210000</v>
      </c>
    </row>
    <row r="55" spans="1:22" x14ac:dyDescent="0.25">
      <c r="A55" s="1"/>
      <c r="B55" s="1" t="s">
        <v>147</v>
      </c>
      <c r="C55" s="157">
        <v>28836</v>
      </c>
      <c r="D55" s="157">
        <v>1578</v>
      </c>
      <c r="E55" s="125">
        <f t="shared" si="1"/>
        <v>5.4723262588431125E-2</v>
      </c>
      <c r="F55" s="157">
        <v>700000</v>
      </c>
      <c r="G55" s="157">
        <v>210000</v>
      </c>
    </row>
    <row r="56" spans="1:22" x14ac:dyDescent="0.25">
      <c r="A56" s="1"/>
      <c r="B56" s="1" t="s">
        <v>148</v>
      </c>
      <c r="C56" s="157">
        <v>33871</v>
      </c>
      <c r="D56" s="157">
        <v>1302</v>
      </c>
      <c r="E56" s="125">
        <f t="shared" si="1"/>
        <v>3.8439963390511055E-2</v>
      </c>
      <c r="F56" s="157">
        <v>700000</v>
      </c>
      <c r="G56" s="157">
        <v>210000</v>
      </c>
      <c r="N56" s="1"/>
    </row>
    <row r="57" spans="1:22" x14ac:dyDescent="0.25">
      <c r="A57" s="1"/>
      <c r="B57" s="1" t="s">
        <v>154</v>
      </c>
      <c r="C57" s="157">
        <v>58956</v>
      </c>
      <c r="D57" s="157">
        <v>1224</v>
      </c>
      <c r="E57" s="125">
        <f t="shared" si="1"/>
        <v>2.0761245674740483E-2</v>
      </c>
      <c r="F57" s="157">
        <v>700000</v>
      </c>
      <c r="G57" s="157">
        <v>210000</v>
      </c>
      <c r="N57" s="1"/>
      <c r="V57" s="1"/>
    </row>
    <row r="58" spans="1:22" x14ac:dyDescent="0.25">
      <c r="B58" s="1" t="s">
        <v>156</v>
      </c>
      <c r="C58" s="157">
        <v>63775</v>
      </c>
      <c r="D58" s="157">
        <v>1004</v>
      </c>
      <c r="E58" s="125">
        <f t="shared" si="1"/>
        <v>1.5742845942767543E-2</v>
      </c>
      <c r="F58" s="157">
        <v>700000</v>
      </c>
      <c r="G58" s="157">
        <v>210000</v>
      </c>
      <c r="N58" s="1"/>
    </row>
    <row r="59" spans="1:22" x14ac:dyDescent="0.25">
      <c r="B59" s="1" t="s">
        <v>161</v>
      </c>
      <c r="C59" s="157">
        <v>65541</v>
      </c>
      <c r="D59" s="157">
        <v>619</v>
      </c>
      <c r="E59" s="125">
        <f t="shared" si="1"/>
        <v>9.4444698738194409E-3</v>
      </c>
      <c r="F59" s="157">
        <v>700000</v>
      </c>
      <c r="G59" s="157">
        <v>210000</v>
      </c>
      <c r="N59" s="1"/>
      <c r="O59" s="107"/>
      <c r="P59" s="107"/>
      <c r="Q59" s="23"/>
      <c r="R59" s="1"/>
      <c r="T59" s="23"/>
      <c r="V59" s="1"/>
    </row>
    <row r="60" spans="1:22" x14ac:dyDescent="0.25">
      <c r="B60" s="1" t="s">
        <v>162</v>
      </c>
      <c r="C60" s="157">
        <v>64028</v>
      </c>
      <c r="D60" s="157">
        <v>493</v>
      </c>
      <c r="E60" s="125">
        <f t="shared" si="1"/>
        <v>7.6997563565939899E-3</v>
      </c>
      <c r="F60" s="157">
        <v>700000</v>
      </c>
      <c r="G60" s="157">
        <v>210000</v>
      </c>
      <c r="N60" s="1"/>
      <c r="O60" s="107"/>
      <c r="P60" s="107"/>
      <c r="Q60" s="23"/>
      <c r="R60" s="1"/>
      <c r="T60" s="23"/>
      <c r="V60" s="1"/>
    </row>
    <row r="61" spans="1:22" x14ac:dyDescent="0.25">
      <c r="B61" s="1" t="s">
        <v>165</v>
      </c>
      <c r="C61" s="107">
        <v>69658</v>
      </c>
      <c r="D61" s="107">
        <v>408</v>
      </c>
      <c r="E61" s="125">
        <f t="shared" si="1"/>
        <v>5.8571879755376271E-3</v>
      </c>
      <c r="F61" s="157">
        <v>700000</v>
      </c>
      <c r="G61" s="157">
        <v>210000</v>
      </c>
      <c r="N61" s="1"/>
      <c r="O61" s="107"/>
      <c r="P61" s="107"/>
      <c r="Q61" s="23"/>
      <c r="R61" s="1"/>
      <c r="T61" s="23"/>
      <c r="V61" s="1"/>
    </row>
    <row r="62" spans="1:22" x14ac:dyDescent="0.25">
      <c r="B62" s="1" t="s">
        <v>166</v>
      </c>
      <c r="C62" s="107">
        <v>78949</v>
      </c>
      <c r="D62" s="107">
        <v>519</v>
      </c>
      <c r="E62" s="125">
        <f t="shared" si="1"/>
        <v>6.573864140141104E-3</v>
      </c>
      <c r="F62" s="157">
        <v>700000</v>
      </c>
      <c r="G62" s="157">
        <v>210000</v>
      </c>
      <c r="N62" s="1"/>
      <c r="O62" s="107"/>
      <c r="P62" s="107"/>
      <c r="Q62" s="23"/>
      <c r="R62" s="1"/>
      <c r="T62" s="23"/>
      <c r="V62" s="1"/>
    </row>
    <row r="63" spans="1:22" x14ac:dyDescent="0.25">
      <c r="B63" s="1" t="s">
        <v>167</v>
      </c>
      <c r="C63" s="107">
        <v>89783</v>
      </c>
      <c r="D63" s="107">
        <v>858</v>
      </c>
      <c r="E63" s="125">
        <f t="shared" si="1"/>
        <v>9.5563748148313147E-3</v>
      </c>
      <c r="F63" s="157">
        <v>700000</v>
      </c>
      <c r="G63" s="157">
        <v>210000</v>
      </c>
      <c r="N63" s="1"/>
      <c r="O63" s="107"/>
      <c r="P63" s="107"/>
      <c r="Q63" s="23"/>
      <c r="R63" s="1"/>
      <c r="T63" s="23"/>
      <c r="V63" s="1"/>
    </row>
    <row r="64" spans="1:22" x14ac:dyDescent="0.25">
      <c r="B64" s="1" t="s">
        <v>168</v>
      </c>
      <c r="C64" s="107">
        <v>113744</v>
      </c>
      <c r="D64" s="107">
        <v>1099</v>
      </c>
      <c r="E64" s="125">
        <f t="shared" si="1"/>
        <v>9.6620481080320723E-3</v>
      </c>
      <c r="F64" s="157">
        <v>700000</v>
      </c>
      <c r="G64" s="157">
        <v>210000</v>
      </c>
      <c r="N64" s="1"/>
      <c r="O64" s="107"/>
      <c r="P64" s="107"/>
      <c r="Q64" s="23"/>
      <c r="R64" s="1"/>
      <c r="T64" s="23"/>
      <c r="V64" s="1"/>
    </row>
    <row r="65" spans="2:22" x14ac:dyDescent="0.25">
      <c r="B65" s="157" t="s">
        <v>169</v>
      </c>
      <c r="C65" s="157">
        <v>122021</v>
      </c>
      <c r="D65" s="157">
        <v>2403</v>
      </c>
      <c r="E65" s="125">
        <f t="shared" si="1"/>
        <v>1.9693331475729589E-2</v>
      </c>
      <c r="F65" s="157">
        <v>700000</v>
      </c>
      <c r="G65" s="157">
        <v>210000</v>
      </c>
      <c r="N65" s="1"/>
      <c r="O65" s="107"/>
      <c r="P65" s="107"/>
      <c r="Q65" s="23"/>
      <c r="R65" s="1"/>
      <c r="T65" s="23"/>
      <c r="V65" s="1"/>
    </row>
    <row r="66" spans="2:22" x14ac:dyDescent="0.25">
      <c r="B66" s="157" t="s">
        <v>170</v>
      </c>
      <c r="C66" s="157">
        <v>118058</v>
      </c>
      <c r="D66" s="157">
        <v>3950</v>
      </c>
      <c r="E66" s="125">
        <f t="shared" si="1"/>
        <v>3.3458130749292721E-2</v>
      </c>
      <c r="F66" s="157">
        <v>700000</v>
      </c>
      <c r="G66" s="157">
        <v>210000</v>
      </c>
    </row>
    <row r="67" spans="2:22" x14ac:dyDescent="0.25">
      <c r="B67" s="1" t="s">
        <v>171</v>
      </c>
      <c r="C67" s="157">
        <v>119734</v>
      </c>
      <c r="D67" s="157">
        <v>3831</v>
      </c>
      <c r="E67" s="125">
        <f t="shared" si="1"/>
        <v>3.1995924298862478E-2</v>
      </c>
      <c r="F67" s="157">
        <v>700000</v>
      </c>
      <c r="G67" s="157">
        <v>210000</v>
      </c>
    </row>
    <row r="68" spans="2:22" x14ac:dyDescent="0.25">
      <c r="B68" s="157" t="s">
        <v>248</v>
      </c>
      <c r="C68" s="157">
        <v>158933</v>
      </c>
      <c r="D68" s="157">
        <v>3277</v>
      </c>
      <c r="E68" s="125">
        <f t="shared" si="1"/>
        <v>2.0618751297716648E-2</v>
      </c>
      <c r="F68" s="157">
        <v>700000</v>
      </c>
      <c r="G68" s="157">
        <v>210000</v>
      </c>
    </row>
    <row r="69" spans="2:22" x14ac:dyDescent="0.25">
      <c r="B69" s="157" t="s">
        <v>448</v>
      </c>
      <c r="C69" s="157">
        <v>161848</v>
      </c>
      <c r="D69" s="157">
        <v>2883</v>
      </c>
      <c r="E69" s="125">
        <f>D69/(C69)</f>
        <v>1.7813009737531513E-2</v>
      </c>
      <c r="F69" s="157">
        <v>700000</v>
      </c>
      <c r="G69" s="157">
        <v>210000</v>
      </c>
    </row>
    <row r="70" spans="2:22" x14ac:dyDescent="0.25">
      <c r="B70" s="157" t="s">
        <v>451</v>
      </c>
      <c r="F70" s="157">
        <v>700000</v>
      </c>
      <c r="G70" s="157">
        <v>210000</v>
      </c>
    </row>
    <row r="71" spans="2:22" x14ac:dyDescent="0.25">
      <c r="B71" s="157" t="s">
        <v>452</v>
      </c>
      <c r="F71" s="157">
        <v>700000</v>
      </c>
      <c r="G71" s="157">
        <v>210000</v>
      </c>
    </row>
    <row r="72" spans="2:22" x14ac:dyDescent="0.25">
      <c r="B72" s="157" t="s">
        <v>453</v>
      </c>
      <c r="F72" s="157">
        <v>700000</v>
      </c>
      <c r="G72" s="157">
        <v>210000</v>
      </c>
    </row>
    <row r="73" spans="2:22" x14ac:dyDescent="0.25">
      <c r="B73" s="157" t="s">
        <v>454</v>
      </c>
      <c r="F73" s="157">
        <v>700000</v>
      </c>
      <c r="G73" s="157">
        <v>210000</v>
      </c>
    </row>
    <row r="74" spans="2:22" x14ac:dyDescent="0.25">
      <c r="B74" s="157" t="s">
        <v>455</v>
      </c>
      <c r="F74" s="157">
        <v>700000</v>
      </c>
      <c r="G74" s="157">
        <v>210000</v>
      </c>
    </row>
    <row r="75" spans="2:22" x14ac:dyDescent="0.25">
      <c r="B75" s="157" t="s">
        <v>456</v>
      </c>
      <c r="F75" s="157">
        <v>700000</v>
      </c>
      <c r="G75" s="157">
        <v>210000</v>
      </c>
    </row>
    <row r="76" spans="2:22" x14ac:dyDescent="0.25">
      <c r="B76" s="157" t="s">
        <v>457</v>
      </c>
      <c r="F76" s="157">
        <v>700000</v>
      </c>
      <c r="G76" s="157">
        <v>210000</v>
      </c>
    </row>
    <row r="77" spans="2:22" x14ac:dyDescent="0.25">
      <c r="B77" s="157" t="s">
        <v>458</v>
      </c>
      <c r="F77" s="157">
        <v>700000</v>
      </c>
      <c r="G77" s="157">
        <v>210000</v>
      </c>
    </row>
    <row r="78" spans="2:22" x14ac:dyDescent="0.25">
      <c r="B78" s="157" t="s">
        <v>459</v>
      </c>
      <c r="F78" s="157">
        <v>700000</v>
      </c>
      <c r="G78" s="157">
        <v>210000</v>
      </c>
    </row>
    <row r="79" spans="2:22" x14ac:dyDescent="0.25">
      <c r="B79" s="157" t="s">
        <v>460</v>
      </c>
      <c r="F79" s="157">
        <v>700000</v>
      </c>
      <c r="G79" s="157">
        <v>210000</v>
      </c>
    </row>
    <row r="80" spans="2:22" x14ac:dyDescent="0.25">
      <c r="B80" s="157" t="s">
        <v>461</v>
      </c>
      <c r="F80" s="157">
        <v>700000</v>
      </c>
      <c r="G80" s="157">
        <v>210000</v>
      </c>
    </row>
    <row r="81" spans="2:24" x14ac:dyDescent="0.25">
      <c r="B81" s="157" t="s">
        <v>462</v>
      </c>
      <c r="F81" s="157">
        <v>700000</v>
      </c>
      <c r="G81" s="157">
        <v>210000</v>
      </c>
    </row>
    <row r="82" spans="2:24" x14ac:dyDescent="0.25">
      <c r="B82" s="157" t="s">
        <v>463</v>
      </c>
      <c r="F82" s="157">
        <v>700000</v>
      </c>
      <c r="G82" s="157">
        <v>210000</v>
      </c>
      <c r="O82" s="23"/>
      <c r="Q82" s="1"/>
    </row>
    <row r="83" spans="2:24" x14ac:dyDescent="0.25">
      <c r="B83" s="157" t="s">
        <v>464</v>
      </c>
      <c r="F83" s="157">
        <v>700000</v>
      </c>
      <c r="G83" s="157">
        <v>210000</v>
      </c>
      <c r="M83" s="156"/>
      <c r="O83" s="23"/>
      <c r="Q83" s="1"/>
    </row>
    <row r="84" spans="2:24" x14ac:dyDescent="0.25">
      <c r="B84" s="157" t="s">
        <v>465</v>
      </c>
      <c r="F84" s="157">
        <v>700000</v>
      </c>
      <c r="G84" s="157">
        <v>210000</v>
      </c>
      <c r="T84" s="156"/>
      <c r="V84" s="23"/>
      <c r="W84" t="s">
        <v>423</v>
      </c>
      <c r="X84" s="156">
        <v>49228</v>
      </c>
    </row>
    <row r="85" spans="2:24" x14ac:dyDescent="0.25">
      <c r="B85" s="157" t="s">
        <v>466</v>
      </c>
      <c r="F85" s="157">
        <v>700000</v>
      </c>
      <c r="G85" s="157">
        <v>210000</v>
      </c>
      <c r="I85" t="s">
        <v>422</v>
      </c>
      <c r="T85" s="156"/>
      <c r="V85" s="23"/>
      <c r="W85" t="s">
        <v>424</v>
      </c>
      <c r="X85" s="156">
        <v>57501</v>
      </c>
    </row>
    <row r="86" spans="2:24" ht="15.75" thickBot="1" x14ac:dyDescent="0.3">
      <c r="B86" s="157" t="s">
        <v>467</v>
      </c>
      <c r="F86" s="157">
        <v>700000</v>
      </c>
      <c r="G86" s="157">
        <v>210000</v>
      </c>
      <c r="I86" t="s">
        <v>421</v>
      </c>
      <c r="T86" s="156"/>
      <c r="V86" s="23"/>
      <c r="W86" t="s">
        <v>425</v>
      </c>
      <c r="X86" s="156">
        <v>61939</v>
      </c>
    </row>
    <row r="87" spans="2:24" ht="19.5" thickBot="1" x14ac:dyDescent="0.35">
      <c r="B87" s="157" t="s">
        <v>468</v>
      </c>
      <c r="F87" s="157">
        <v>700000</v>
      </c>
      <c r="G87" s="157">
        <v>210000</v>
      </c>
      <c r="J87" s="255"/>
      <c r="K87" s="254" t="s">
        <v>77</v>
      </c>
      <c r="L87" s="236"/>
      <c r="M87" s="237" t="s">
        <v>435</v>
      </c>
      <c r="N87" s="237"/>
      <c r="O87" s="236"/>
      <c r="P87" s="237" t="s">
        <v>436</v>
      </c>
      <c r="Q87" s="238"/>
      <c r="T87" s="156"/>
      <c r="V87" s="23"/>
      <c r="W87" t="s">
        <v>426</v>
      </c>
      <c r="X87" s="156">
        <v>61598</v>
      </c>
    </row>
    <row r="88" spans="2:24" ht="15.75" thickBot="1" x14ac:dyDescent="0.3">
      <c r="J88" s="155"/>
      <c r="K88" s="253" t="s">
        <v>437</v>
      </c>
      <c r="L88" s="251" t="s">
        <v>437</v>
      </c>
      <c r="M88" s="252" t="s">
        <v>438</v>
      </c>
      <c r="N88" s="253" t="s">
        <v>439</v>
      </c>
      <c r="O88" s="251" t="s">
        <v>437</v>
      </c>
      <c r="P88" s="252" t="s">
        <v>438</v>
      </c>
      <c r="Q88" s="253" t="s">
        <v>439</v>
      </c>
      <c r="V88" s="23"/>
      <c r="W88" t="s">
        <v>427</v>
      </c>
      <c r="X88" s="156">
        <v>67758</v>
      </c>
    </row>
    <row r="89" spans="2:24" ht="18.75" x14ac:dyDescent="0.3">
      <c r="C89" s="24">
        <f>SUM(C45:C70)</f>
        <v>1648100</v>
      </c>
      <c r="D89" s="24">
        <f>SUM(D45:D70)</f>
        <v>72720</v>
      </c>
      <c r="J89" s="239" t="s">
        <v>167</v>
      </c>
      <c r="K89" s="256">
        <v>88886</v>
      </c>
      <c r="L89" s="248">
        <v>93806</v>
      </c>
      <c r="M89" s="240">
        <v>951</v>
      </c>
      <c r="N89" s="241">
        <v>1.0137944267957274E-2</v>
      </c>
      <c r="O89" s="248">
        <v>89783</v>
      </c>
      <c r="P89" s="240">
        <v>858</v>
      </c>
      <c r="Q89" s="241">
        <v>9.5563748148313147E-3</v>
      </c>
      <c r="V89" s="23"/>
      <c r="W89" t="s">
        <v>428</v>
      </c>
      <c r="X89" s="156">
        <v>75547</v>
      </c>
    </row>
    <row r="90" spans="2:24" ht="18.75" x14ac:dyDescent="0.3">
      <c r="J90" s="242" t="s">
        <v>168</v>
      </c>
      <c r="K90" s="257">
        <v>111764</v>
      </c>
      <c r="L90" s="249">
        <v>117914</v>
      </c>
      <c r="M90" s="243">
        <v>1226</v>
      </c>
      <c r="N90" s="244">
        <v>1.0397408280611293E-2</v>
      </c>
      <c r="O90" s="249">
        <v>113744</v>
      </c>
      <c r="P90" s="243">
        <v>1099</v>
      </c>
      <c r="Q90" s="244">
        <v>9.6620481080320723E-3</v>
      </c>
      <c r="V90" s="23"/>
      <c r="W90" t="s">
        <v>429</v>
      </c>
      <c r="X90" s="156">
        <v>88886</v>
      </c>
    </row>
    <row r="91" spans="2:24" ht="18.75" x14ac:dyDescent="0.3">
      <c r="J91" s="239" t="s">
        <v>169</v>
      </c>
      <c r="K91" s="256">
        <v>101905</v>
      </c>
      <c r="L91" s="248">
        <v>107107</v>
      </c>
      <c r="M91" s="240">
        <v>2476</v>
      </c>
      <c r="N91" s="241">
        <v>2.311706984604181E-2</v>
      </c>
      <c r="O91" s="248">
        <v>122021</v>
      </c>
      <c r="P91" s="240">
        <v>2403</v>
      </c>
      <c r="Q91" s="241">
        <v>1.9693331475729589E-2</v>
      </c>
      <c r="V91" s="23"/>
      <c r="W91" t="s">
        <v>430</v>
      </c>
      <c r="X91" s="156">
        <v>111764</v>
      </c>
    </row>
    <row r="92" spans="2:24" ht="18.75" x14ac:dyDescent="0.3">
      <c r="J92" s="242" t="s">
        <v>170</v>
      </c>
      <c r="K92" s="257">
        <v>98978</v>
      </c>
      <c r="L92" s="249">
        <v>104018</v>
      </c>
      <c r="M92" s="243">
        <v>3801</v>
      </c>
      <c r="N92" s="244">
        <v>3.6541752389009592E-2</v>
      </c>
      <c r="O92" s="249">
        <v>116512</v>
      </c>
      <c r="P92" s="243">
        <v>3925</v>
      </c>
      <c r="Q92" s="244">
        <v>3.3687517165613842E-2</v>
      </c>
      <c r="V92" s="23"/>
      <c r="W92" t="s">
        <v>431</v>
      </c>
      <c r="X92" s="156">
        <v>101905</v>
      </c>
    </row>
    <row r="93" spans="2:24" ht="18.75" x14ac:dyDescent="0.3">
      <c r="J93" s="239" t="s">
        <v>171</v>
      </c>
      <c r="K93" s="256">
        <v>102487</v>
      </c>
      <c r="L93" s="248">
        <v>109436</v>
      </c>
      <c r="M93" s="240">
        <v>3884</v>
      </c>
      <c r="N93" s="241">
        <v>3.5491063269856356E-2</v>
      </c>
      <c r="O93" s="248">
        <v>118125</v>
      </c>
      <c r="P93" s="240">
        <v>3791</v>
      </c>
      <c r="Q93" s="241">
        <v>3.2093121693121694E-2</v>
      </c>
      <c r="V93" s="23"/>
      <c r="W93" t="s">
        <v>432</v>
      </c>
      <c r="X93" s="156">
        <v>98978</v>
      </c>
    </row>
    <row r="94" spans="2:24" ht="19.5" thickBot="1" x14ac:dyDescent="0.35">
      <c r="J94" s="245" t="s">
        <v>248</v>
      </c>
      <c r="K94" s="258">
        <v>140432</v>
      </c>
      <c r="L94" s="250">
        <v>138476</v>
      </c>
      <c r="M94" s="246">
        <v>3422</v>
      </c>
      <c r="N94" s="247">
        <v>2.4711863427597562E-2</v>
      </c>
      <c r="O94" s="250">
        <v>140551</v>
      </c>
      <c r="P94" s="246">
        <v>2925</v>
      </c>
      <c r="Q94" s="247">
        <v>2.0810951184979117E-2</v>
      </c>
      <c r="V94" s="23"/>
      <c r="W94" t="s">
        <v>433</v>
      </c>
      <c r="X94" s="156">
        <v>102487</v>
      </c>
    </row>
    <row r="95" spans="2:24" x14ac:dyDescent="0.25">
      <c r="W95" t="s">
        <v>434</v>
      </c>
      <c r="X95" s="156">
        <v>140432</v>
      </c>
    </row>
    <row r="96" spans="2:24" x14ac:dyDescent="0.25">
      <c r="X96" s="1"/>
    </row>
  </sheetData>
  <phoneticPr fontId="12"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F53BC-94D4-448D-8937-E3EB27DAD1B8}">
  <dimension ref="A1:AJ200"/>
  <sheetViews>
    <sheetView topLeftCell="E145" zoomScaleNormal="100" workbookViewId="0">
      <selection activeCell="AM188" sqref="AM188"/>
    </sheetView>
  </sheetViews>
  <sheetFormatPr defaultRowHeight="15" x14ac:dyDescent="0.25"/>
  <cols>
    <col min="1" max="1" width="4.42578125" style="13" bestFit="1" customWidth="1"/>
    <col min="2" max="3" width="5.28515625" style="13" bestFit="1" customWidth="1"/>
    <col min="4" max="7" width="8.7109375" customWidth="1"/>
    <col min="8" max="8" width="8.7109375" style="2" customWidth="1"/>
    <col min="9" max="9" width="11.7109375" customWidth="1"/>
    <col min="10" max="10" width="4.140625" customWidth="1"/>
    <col min="11" max="11" width="5.5703125" bestFit="1" customWidth="1"/>
    <col min="12" max="12" width="5.85546875" customWidth="1"/>
    <col min="14" max="14" width="14.7109375" bestFit="1" customWidth="1"/>
    <col min="15" max="16" width="10.28515625" customWidth="1"/>
    <col min="18" max="18" width="10.28515625" customWidth="1"/>
    <col min="19" max="19" width="7.5703125" customWidth="1"/>
  </cols>
  <sheetData>
    <row r="1" spans="1:36" ht="15.75" thickBot="1" x14ac:dyDescent="0.3">
      <c r="G1" t="s">
        <v>163</v>
      </c>
      <c r="H1" s="2" t="s">
        <v>164</v>
      </c>
    </row>
    <row r="2" spans="1:36" x14ac:dyDescent="0.25">
      <c r="A2" s="13" t="s">
        <v>63</v>
      </c>
      <c r="B2" s="13" t="s">
        <v>64</v>
      </c>
      <c r="C2" s="13" t="s">
        <v>65</v>
      </c>
      <c r="D2" s="72" t="s">
        <v>114</v>
      </c>
      <c r="E2" s="63" t="s">
        <v>115</v>
      </c>
      <c r="F2" s="63" t="s">
        <v>46</v>
      </c>
      <c r="G2" s="63"/>
      <c r="H2" s="63" t="s">
        <v>122</v>
      </c>
      <c r="I2" s="3" t="s">
        <v>4</v>
      </c>
      <c r="J2" s="2" t="s">
        <v>60</v>
      </c>
      <c r="K2" s="106"/>
      <c r="L2" s="106"/>
      <c r="M2" s="106"/>
      <c r="N2" s="106"/>
      <c r="O2" s="112"/>
      <c r="P2" s="106"/>
      <c r="Q2" s="107"/>
      <c r="R2" s="106"/>
      <c r="S2" s="107"/>
      <c r="T2" s="107"/>
      <c r="U2" s="107"/>
      <c r="V2" s="107"/>
      <c r="W2" s="107"/>
      <c r="X2" s="107"/>
      <c r="Y2" s="107"/>
      <c r="Z2" s="107"/>
    </row>
    <row r="3" spans="1:36" x14ac:dyDescent="0.25">
      <c r="A3" s="13">
        <v>850</v>
      </c>
      <c r="B3" s="13">
        <v>1000</v>
      </c>
      <c r="C3" s="13">
        <v>1150</v>
      </c>
      <c r="D3" s="73">
        <v>0</v>
      </c>
      <c r="E3" s="63"/>
      <c r="F3" s="88">
        <f t="shared" ref="F3:F34" si="0">D3+E3</f>
        <v>0</v>
      </c>
      <c r="G3" s="88" t="e">
        <f t="shared" ref="G3:G47" si="1">F3-F2</f>
        <v>#VALUE!</v>
      </c>
      <c r="H3" s="88"/>
      <c r="I3" s="1">
        <v>43888</v>
      </c>
      <c r="J3">
        <v>1</v>
      </c>
      <c r="K3" s="107"/>
      <c r="L3" s="107"/>
      <c r="M3" s="107"/>
      <c r="N3" s="107"/>
      <c r="O3" s="106"/>
      <c r="P3" s="107"/>
      <c r="Q3" s="107"/>
      <c r="R3" s="107"/>
      <c r="S3" s="107"/>
      <c r="T3" s="111"/>
      <c r="U3" s="107"/>
      <c r="V3" s="107"/>
      <c r="W3" s="107"/>
      <c r="X3" s="107"/>
      <c r="Y3" s="107"/>
      <c r="Z3" s="107"/>
    </row>
    <row r="4" spans="1:36" x14ac:dyDescent="0.25">
      <c r="A4" s="13">
        <v>850</v>
      </c>
      <c r="B4" s="13">
        <v>1000</v>
      </c>
      <c r="C4" s="13">
        <v>1150</v>
      </c>
      <c r="D4" s="73">
        <v>0</v>
      </c>
      <c r="E4" s="63"/>
      <c r="F4" s="88">
        <f t="shared" si="0"/>
        <v>0</v>
      </c>
      <c r="G4" s="88">
        <f t="shared" si="1"/>
        <v>0</v>
      </c>
      <c r="H4" s="88"/>
      <c r="I4" s="1">
        <v>43889</v>
      </c>
      <c r="J4">
        <v>2</v>
      </c>
      <c r="K4" s="107"/>
      <c r="L4" s="107"/>
      <c r="M4" s="107"/>
      <c r="N4" s="107"/>
      <c r="O4" s="106"/>
      <c r="P4" s="107"/>
      <c r="Q4" s="107"/>
      <c r="R4" s="107"/>
      <c r="S4" s="107"/>
      <c r="T4" s="111"/>
      <c r="U4" s="107"/>
      <c r="V4" s="107"/>
      <c r="W4" s="107"/>
      <c r="X4" s="107"/>
      <c r="Y4" s="107"/>
      <c r="Z4" s="107"/>
      <c r="AJ4" s="24" t="s">
        <v>104</v>
      </c>
    </row>
    <row r="5" spans="1:36" x14ac:dyDescent="0.25">
      <c r="A5" s="13">
        <v>850</v>
      </c>
      <c r="B5" s="13">
        <v>1000</v>
      </c>
      <c r="C5" s="13">
        <v>1150</v>
      </c>
      <c r="D5" s="73">
        <v>0</v>
      </c>
      <c r="E5" s="63"/>
      <c r="F5" s="88">
        <f t="shared" si="0"/>
        <v>0</v>
      </c>
      <c r="G5" s="88">
        <f t="shared" si="1"/>
        <v>0</v>
      </c>
      <c r="H5" s="88"/>
      <c r="I5" s="1">
        <v>43890</v>
      </c>
      <c r="J5">
        <v>3</v>
      </c>
      <c r="K5" s="107"/>
      <c r="L5" s="107"/>
      <c r="M5" s="107"/>
      <c r="N5" s="107"/>
      <c r="O5" s="106"/>
      <c r="P5" s="107"/>
      <c r="Q5" s="107"/>
      <c r="R5" s="107"/>
      <c r="S5" s="107"/>
      <c r="T5" s="111"/>
      <c r="U5" s="107"/>
      <c r="V5" s="107"/>
      <c r="W5" s="107"/>
      <c r="X5" s="107"/>
      <c r="Y5" s="107"/>
      <c r="Z5" s="107"/>
      <c r="AJ5" t="s">
        <v>105</v>
      </c>
    </row>
    <row r="6" spans="1:36" x14ac:dyDescent="0.25">
      <c r="A6" s="13">
        <v>850</v>
      </c>
      <c r="B6" s="13">
        <v>1000</v>
      </c>
      <c r="C6" s="13">
        <v>1150</v>
      </c>
      <c r="D6" s="73">
        <v>0</v>
      </c>
      <c r="E6" s="63"/>
      <c r="F6" s="88">
        <f t="shared" si="0"/>
        <v>0</v>
      </c>
      <c r="G6" s="88">
        <f t="shared" si="1"/>
        <v>0</v>
      </c>
      <c r="H6" s="88"/>
      <c r="I6" s="1">
        <v>43891</v>
      </c>
      <c r="J6">
        <v>4</v>
      </c>
      <c r="K6" s="107"/>
      <c r="L6" s="107"/>
      <c r="M6" s="107"/>
      <c r="N6" s="107"/>
      <c r="O6" s="106"/>
      <c r="P6" s="107"/>
      <c r="Q6" s="107"/>
      <c r="R6" s="107"/>
      <c r="S6" s="107"/>
      <c r="T6" s="111"/>
      <c r="U6" s="107"/>
      <c r="V6" s="107"/>
      <c r="W6" s="107"/>
      <c r="X6" s="107"/>
      <c r="Y6" s="107"/>
      <c r="Z6" s="107"/>
      <c r="AA6" s="36"/>
      <c r="AJ6" t="s">
        <v>106</v>
      </c>
    </row>
    <row r="7" spans="1:36" x14ac:dyDescent="0.25">
      <c r="A7" s="13">
        <v>850</v>
      </c>
      <c r="B7" s="13">
        <v>1000</v>
      </c>
      <c r="C7" s="13">
        <v>1150</v>
      </c>
      <c r="D7" s="73">
        <v>0</v>
      </c>
      <c r="E7" s="63"/>
      <c r="F7" s="88">
        <f t="shared" si="0"/>
        <v>0</v>
      </c>
      <c r="G7" s="88">
        <f t="shared" si="1"/>
        <v>0</v>
      </c>
      <c r="H7" s="88"/>
      <c r="I7" s="1">
        <v>43892</v>
      </c>
      <c r="J7">
        <v>5</v>
      </c>
      <c r="K7" s="107"/>
      <c r="L7" s="107"/>
      <c r="M7" s="107"/>
      <c r="N7" s="107"/>
      <c r="O7" s="106"/>
      <c r="P7" s="107"/>
      <c r="Q7" s="107"/>
      <c r="R7" s="107"/>
      <c r="S7" s="107"/>
      <c r="T7" s="111"/>
      <c r="U7" s="107"/>
      <c r="V7" s="107"/>
      <c r="W7" s="107"/>
      <c r="X7" s="107"/>
      <c r="Y7" s="107"/>
      <c r="Z7" s="107"/>
    </row>
    <row r="8" spans="1:36" x14ac:dyDescent="0.25">
      <c r="A8" s="13">
        <v>850</v>
      </c>
      <c r="B8" s="13">
        <v>1000</v>
      </c>
      <c r="C8" s="13">
        <v>1150</v>
      </c>
      <c r="D8" s="73">
        <v>0</v>
      </c>
      <c r="E8" s="63"/>
      <c r="F8" s="88">
        <f t="shared" si="0"/>
        <v>0</v>
      </c>
      <c r="G8" s="88">
        <f t="shared" si="1"/>
        <v>0</v>
      </c>
      <c r="H8" s="88"/>
      <c r="I8" s="1">
        <v>43893</v>
      </c>
      <c r="J8">
        <v>6</v>
      </c>
      <c r="K8" s="107"/>
      <c r="L8" s="107"/>
      <c r="M8" s="107"/>
      <c r="N8" s="107"/>
      <c r="O8" s="106"/>
      <c r="P8" s="107"/>
      <c r="Q8" s="107"/>
      <c r="R8" s="107"/>
      <c r="S8" s="107"/>
      <c r="T8" s="111"/>
      <c r="U8" s="107"/>
      <c r="V8" s="107"/>
      <c r="W8" s="107"/>
      <c r="X8" s="107"/>
      <c r="Y8" s="107"/>
      <c r="Z8" s="107"/>
    </row>
    <row r="9" spans="1:36" x14ac:dyDescent="0.25">
      <c r="A9" s="13">
        <v>850</v>
      </c>
      <c r="B9" s="13">
        <v>1000</v>
      </c>
      <c r="C9" s="13">
        <v>1150</v>
      </c>
      <c r="D9" s="73">
        <v>0</v>
      </c>
      <c r="E9" s="63"/>
      <c r="F9" s="88">
        <f t="shared" si="0"/>
        <v>0</v>
      </c>
      <c r="G9" s="88">
        <f t="shared" si="1"/>
        <v>0</v>
      </c>
      <c r="H9" s="88"/>
      <c r="I9" s="1">
        <v>43894</v>
      </c>
      <c r="J9">
        <v>7</v>
      </c>
      <c r="K9" s="107"/>
      <c r="L9" s="107"/>
      <c r="M9" s="107"/>
      <c r="N9" s="107"/>
      <c r="O9" s="106"/>
      <c r="P9" s="107"/>
      <c r="Q9" s="107"/>
      <c r="R9" s="107"/>
      <c r="S9" s="107"/>
      <c r="T9" s="111"/>
      <c r="U9" s="107"/>
      <c r="V9" s="107"/>
      <c r="W9" s="107"/>
      <c r="X9" s="107"/>
      <c r="Y9" s="107"/>
      <c r="Z9" s="107"/>
    </row>
    <row r="10" spans="1:36" x14ac:dyDescent="0.25">
      <c r="A10" s="13">
        <v>850</v>
      </c>
      <c r="B10" s="13">
        <v>1000</v>
      </c>
      <c r="C10" s="13">
        <v>1150</v>
      </c>
      <c r="D10" s="73">
        <v>0</v>
      </c>
      <c r="E10" s="63"/>
      <c r="F10" s="88">
        <f t="shared" si="0"/>
        <v>0</v>
      </c>
      <c r="G10" s="88">
        <f t="shared" si="1"/>
        <v>0</v>
      </c>
      <c r="H10" s="88"/>
      <c r="I10" s="1">
        <v>43895</v>
      </c>
      <c r="J10">
        <v>8</v>
      </c>
      <c r="K10" s="107"/>
      <c r="L10" s="107"/>
      <c r="M10" s="107"/>
      <c r="N10" s="107"/>
      <c r="O10" s="106"/>
      <c r="P10" s="107"/>
      <c r="Q10" s="107"/>
      <c r="R10" s="107"/>
      <c r="S10" s="107"/>
      <c r="T10" s="111"/>
      <c r="U10" s="107"/>
      <c r="V10" s="107"/>
      <c r="W10" s="107"/>
      <c r="X10" s="107"/>
      <c r="Y10" s="107"/>
      <c r="Z10" s="107"/>
      <c r="AJ10" t="s">
        <v>116</v>
      </c>
    </row>
    <row r="11" spans="1:36" x14ac:dyDescent="0.25">
      <c r="A11" s="13">
        <v>850</v>
      </c>
      <c r="B11" s="13">
        <v>1000</v>
      </c>
      <c r="C11" s="13">
        <v>1150</v>
      </c>
      <c r="D11" s="73">
        <v>0</v>
      </c>
      <c r="E11" s="63"/>
      <c r="F11" s="88">
        <f t="shared" si="0"/>
        <v>0</v>
      </c>
      <c r="G11" s="88">
        <f t="shared" si="1"/>
        <v>0</v>
      </c>
      <c r="H11" s="88"/>
      <c r="I11" s="1">
        <v>43896</v>
      </c>
      <c r="J11">
        <v>9</v>
      </c>
      <c r="K11" s="107"/>
      <c r="L11" s="107"/>
      <c r="M11" s="107"/>
      <c r="N11" s="107"/>
      <c r="O11" s="106"/>
      <c r="P11" s="107"/>
      <c r="Q11" s="107"/>
      <c r="R11" s="107"/>
      <c r="S11" s="107"/>
      <c r="T11" s="111"/>
      <c r="U11" s="107"/>
      <c r="V11" s="107"/>
      <c r="W11" s="107"/>
      <c r="X11" s="107"/>
      <c r="Y11" s="107"/>
      <c r="Z11" s="107"/>
    </row>
    <row r="12" spans="1:36" x14ac:dyDescent="0.25">
      <c r="A12" s="13">
        <v>850</v>
      </c>
      <c r="B12" s="13">
        <v>1000</v>
      </c>
      <c r="C12" s="13">
        <v>1150</v>
      </c>
      <c r="D12" s="73">
        <v>14</v>
      </c>
      <c r="E12" s="63"/>
      <c r="F12" s="88">
        <f t="shared" si="0"/>
        <v>14</v>
      </c>
      <c r="G12" s="88">
        <f t="shared" si="1"/>
        <v>14</v>
      </c>
      <c r="H12" s="88"/>
      <c r="I12" s="1">
        <v>43897</v>
      </c>
      <c r="J12">
        <v>10</v>
      </c>
      <c r="K12" s="113"/>
      <c r="L12" s="114"/>
      <c r="M12" s="110"/>
      <c r="N12" s="107"/>
      <c r="O12" s="106"/>
      <c r="P12" s="107"/>
      <c r="Q12" s="107"/>
      <c r="R12" s="107"/>
      <c r="S12" s="107"/>
      <c r="T12" s="111"/>
      <c r="U12" s="107"/>
      <c r="V12" s="107"/>
      <c r="W12" s="107"/>
      <c r="X12" s="107"/>
      <c r="Y12" s="107"/>
      <c r="Z12" s="107"/>
    </row>
    <row r="13" spans="1:36" x14ac:dyDescent="0.25">
      <c r="A13" s="13">
        <v>850</v>
      </c>
      <c r="B13" s="13">
        <v>700</v>
      </c>
      <c r="C13" s="13">
        <v>1150</v>
      </c>
      <c r="D13" s="73">
        <v>18</v>
      </c>
      <c r="E13" s="63"/>
      <c r="F13" s="88">
        <f t="shared" si="0"/>
        <v>18</v>
      </c>
      <c r="G13" s="88">
        <f t="shared" si="1"/>
        <v>4</v>
      </c>
      <c r="H13" s="88"/>
      <c r="I13" s="1">
        <v>43898</v>
      </c>
      <c r="J13">
        <v>11</v>
      </c>
      <c r="K13" s="115"/>
      <c r="L13" s="114"/>
      <c r="M13" s="110"/>
      <c r="N13" s="107"/>
      <c r="O13" s="106"/>
      <c r="P13" s="107"/>
      <c r="Q13" s="107"/>
      <c r="R13" s="107"/>
      <c r="S13" s="107"/>
      <c r="T13" s="111"/>
      <c r="U13" s="107"/>
      <c r="V13" s="107"/>
      <c r="W13" s="107"/>
      <c r="X13" s="107"/>
      <c r="Y13" s="107"/>
      <c r="Z13" s="107"/>
    </row>
    <row r="14" spans="1:36" x14ac:dyDescent="0.25">
      <c r="A14" s="13">
        <v>850</v>
      </c>
      <c r="B14" s="13">
        <v>700</v>
      </c>
      <c r="C14" s="13">
        <v>1150</v>
      </c>
      <c r="D14" s="73">
        <v>22</v>
      </c>
      <c r="E14" s="63"/>
      <c r="F14" s="88">
        <f t="shared" si="0"/>
        <v>22</v>
      </c>
      <c r="G14" s="88">
        <f t="shared" si="1"/>
        <v>4</v>
      </c>
      <c r="H14" s="88"/>
      <c r="I14" s="1">
        <v>43899</v>
      </c>
      <c r="J14">
        <v>12</v>
      </c>
      <c r="K14" s="115"/>
      <c r="L14" s="114"/>
      <c r="M14" s="116"/>
      <c r="N14" s="107"/>
      <c r="O14" s="106"/>
      <c r="P14" s="107"/>
      <c r="Q14" s="107"/>
      <c r="R14" s="107"/>
      <c r="S14" s="107"/>
      <c r="T14" s="111"/>
      <c r="U14" s="107"/>
      <c r="V14" s="107"/>
      <c r="W14" s="107"/>
      <c r="X14" s="107"/>
      <c r="Y14" s="107"/>
      <c r="Z14" s="107"/>
    </row>
    <row r="15" spans="1:36" x14ac:dyDescent="0.25">
      <c r="A15" s="13">
        <v>850</v>
      </c>
      <c r="B15" s="13">
        <v>700</v>
      </c>
      <c r="C15" s="13">
        <v>1150</v>
      </c>
      <c r="D15" s="73">
        <v>30</v>
      </c>
      <c r="E15" s="63"/>
      <c r="F15" s="88">
        <f t="shared" si="0"/>
        <v>30</v>
      </c>
      <c r="G15" s="88">
        <f t="shared" si="1"/>
        <v>8</v>
      </c>
      <c r="H15" s="88"/>
      <c r="I15" s="1">
        <v>43900</v>
      </c>
      <c r="J15">
        <v>13</v>
      </c>
      <c r="K15" s="115"/>
      <c r="L15" s="114"/>
      <c r="M15" s="116"/>
      <c r="N15" s="107"/>
      <c r="O15" s="106"/>
      <c r="P15" s="107"/>
      <c r="Q15" s="107"/>
      <c r="R15" s="107"/>
      <c r="S15" s="107"/>
      <c r="T15" s="111"/>
      <c r="U15" s="107"/>
      <c r="V15" s="107"/>
      <c r="W15" s="107"/>
      <c r="X15" s="107"/>
      <c r="Y15" s="107"/>
      <c r="Z15" s="107"/>
    </row>
    <row r="16" spans="1:36" x14ac:dyDescent="0.25">
      <c r="A16" s="13">
        <v>850</v>
      </c>
      <c r="B16" s="13">
        <v>700</v>
      </c>
      <c r="C16" s="13">
        <v>1150</v>
      </c>
      <c r="D16" s="73">
        <v>38</v>
      </c>
      <c r="E16" s="63"/>
      <c r="F16" s="88">
        <f t="shared" si="0"/>
        <v>38</v>
      </c>
      <c r="G16" s="88">
        <f t="shared" si="1"/>
        <v>8</v>
      </c>
      <c r="H16" s="88"/>
      <c r="I16" s="1">
        <v>43901</v>
      </c>
      <c r="J16">
        <v>14</v>
      </c>
      <c r="K16" s="115"/>
      <c r="L16" s="114"/>
      <c r="M16" s="116"/>
      <c r="N16" s="107"/>
      <c r="O16" s="106"/>
      <c r="P16" s="107"/>
      <c r="Q16" s="107"/>
      <c r="R16" s="107"/>
      <c r="S16" s="107"/>
      <c r="T16" s="111"/>
      <c r="U16" s="107"/>
      <c r="V16" s="107"/>
      <c r="W16" s="107"/>
      <c r="X16" s="107"/>
      <c r="Y16" s="107"/>
      <c r="Z16" s="107"/>
    </row>
    <row r="17" spans="1:26" x14ac:dyDescent="0.25">
      <c r="A17" s="13">
        <v>850</v>
      </c>
      <c r="B17" s="13">
        <v>700</v>
      </c>
      <c r="C17" s="13">
        <v>1150</v>
      </c>
      <c r="D17" s="73">
        <v>59</v>
      </c>
      <c r="E17" s="63"/>
      <c r="F17" s="88">
        <f t="shared" si="0"/>
        <v>59</v>
      </c>
      <c r="G17" s="88">
        <f t="shared" si="1"/>
        <v>21</v>
      </c>
      <c r="H17" s="88"/>
      <c r="I17" s="1">
        <v>43902</v>
      </c>
      <c r="J17">
        <v>15</v>
      </c>
      <c r="K17" s="115"/>
      <c r="L17" s="114"/>
      <c r="M17" s="116"/>
      <c r="N17" s="107"/>
      <c r="O17" s="106"/>
      <c r="P17" s="107"/>
      <c r="Q17" s="107"/>
      <c r="R17" s="107"/>
      <c r="S17" s="107"/>
      <c r="T17" s="111"/>
      <c r="U17" s="107"/>
      <c r="V17" s="107"/>
      <c r="W17" s="107"/>
      <c r="X17" s="107"/>
      <c r="Y17" s="107"/>
      <c r="Z17" s="107"/>
    </row>
    <row r="18" spans="1:26" x14ac:dyDescent="0.25">
      <c r="A18" s="13">
        <v>850</v>
      </c>
      <c r="B18" s="13">
        <v>700</v>
      </c>
      <c r="C18" s="13">
        <v>1150</v>
      </c>
      <c r="D18" s="73">
        <v>69</v>
      </c>
      <c r="E18" s="63"/>
      <c r="F18" s="88">
        <f t="shared" si="0"/>
        <v>69</v>
      </c>
      <c r="G18" s="88">
        <f t="shared" si="1"/>
        <v>10</v>
      </c>
      <c r="H18" s="88"/>
      <c r="I18" s="1">
        <v>43903</v>
      </c>
      <c r="J18">
        <v>16</v>
      </c>
      <c r="K18" s="115"/>
      <c r="L18" s="114"/>
      <c r="M18" s="116"/>
      <c r="N18" s="107"/>
      <c r="O18" s="106"/>
      <c r="P18" s="107"/>
      <c r="Q18" s="107"/>
      <c r="R18" s="107"/>
      <c r="S18" s="107"/>
      <c r="T18" s="111"/>
      <c r="U18" s="107"/>
      <c r="V18" s="107"/>
      <c r="W18" s="107"/>
      <c r="X18" s="107"/>
      <c r="Y18" s="107"/>
      <c r="Z18" s="107"/>
    </row>
    <row r="19" spans="1:26" x14ac:dyDescent="0.25">
      <c r="A19" s="13">
        <v>850</v>
      </c>
      <c r="B19" s="13">
        <v>700</v>
      </c>
      <c r="C19" s="13">
        <v>1150</v>
      </c>
      <c r="D19" s="73">
        <v>86</v>
      </c>
      <c r="E19" s="63"/>
      <c r="F19" s="88">
        <f t="shared" si="0"/>
        <v>86</v>
      </c>
      <c r="G19" s="88">
        <f t="shared" si="1"/>
        <v>17</v>
      </c>
      <c r="H19" s="88"/>
      <c r="I19" s="1">
        <v>43904</v>
      </c>
      <c r="J19">
        <v>17</v>
      </c>
      <c r="K19" s="115"/>
      <c r="L19" s="114"/>
      <c r="M19" s="116"/>
      <c r="N19" s="107"/>
      <c r="O19" s="106"/>
      <c r="P19" s="111"/>
      <c r="Q19" s="107"/>
      <c r="R19" s="107"/>
      <c r="S19" s="107"/>
      <c r="T19" s="111"/>
      <c r="U19" s="107"/>
      <c r="V19" s="107"/>
      <c r="W19" s="107"/>
      <c r="X19" s="107"/>
      <c r="Y19" s="107"/>
      <c r="Z19" s="107"/>
    </row>
    <row r="20" spans="1:26" x14ac:dyDescent="0.25">
      <c r="A20" s="13">
        <v>850</v>
      </c>
      <c r="B20" s="13">
        <v>700</v>
      </c>
      <c r="C20" s="13">
        <v>1150</v>
      </c>
      <c r="D20" s="73">
        <v>111</v>
      </c>
      <c r="E20" s="63"/>
      <c r="F20" s="88">
        <f t="shared" si="0"/>
        <v>111</v>
      </c>
      <c r="G20" s="88">
        <f t="shared" si="1"/>
        <v>25</v>
      </c>
      <c r="H20" s="88"/>
      <c r="I20" s="1">
        <v>43905</v>
      </c>
      <c r="J20">
        <v>18</v>
      </c>
      <c r="K20" s="115"/>
      <c r="L20" s="114"/>
      <c r="M20" s="116"/>
      <c r="N20" s="107"/>
      <c r="O20" s="106"/>
      <c r="P20" s="111"/>
      <c r="Q20" s="107"/>
      <c r="R20" s="107"/>
      <c r="S20" s="107"/>
      <c r="T20" s="111"/>
      <c r="U20" s="107"/>
      <c r="V20" s="107"/>
      <c r="W20" s="107"/>
      <c r="X20" s="107"/>
      <c r="Y20" s="107"/>
      <c r="Z20" s="107"/>
    </row>
    <row r="21" spans="1:26" x14ac:dyDescent="0.25">
      <c r="A21" s="13">
        <v>850</v>
      </c>
      <c r="B21" s="13">
        <v>700</v>
      </c>
      <c r="C21" s="13">
        <v>1150</v>
      </c>
      <c r="D21" s="73">
        <v>140</v>
      </c>
      <c r="E21" s="63"/>
      <c r="F21" s="88">
        <f t="shared" si="0"/>
        <v>140</v>
      </c>
      <c r="G21" s="88">
        <f t="shared" si="1"/>
        <v>29</v>
      </c>
      <c r="H21" s="88"/>
      <c r="I21" s="1">
        <v>43906</v>
      </c>
      <c r="J21">
        <v>19</v>
      </c>
      <c r="K21" s="115"/>
      <c r="L21" s="114"/>
      <c r="M21" s="116"/>
      <c r="N21" s="107"/>
      <c r="O21" s="106"/>
      <c r="P21" s="111"/>
      <c r="Q21" s="107"/>
      <c r="R21" s="107"/>
      <c r="S21" s="107"/>
      <c r="T21" s="111"/>
      <c r="U21" s="107"/>
      <c r="V21" s="107"/>
      <c r="W21" s="107"/>
      <c r="X21" s="107"/>
      <c r="Y21" s="107"/>
      <c r="Z21" s="107"/>
    </row>
    <row r="22" spans="1:26" x14ac:dyDescent="0.25">
      <c r="A22" s="13">
        <v>850</v>
      </c>
      <c r="B22" s="13">
        <v>700</v>
      </c>
      <c r="C22" s="13">
        <v>1150</v>
      </c>
      <c r="D22" s="73">
        <v>169</v>
      </c>
      <c r="E22" s="63"/>
      <c r="F22" s="88">
        <f t="shared" si="0"/>
        <v>169</v>
      </c>
      <c r="G22" s="88">
        <f t="shared" si="1"/>
        <v>29</v>
      </c>
      <c r="H22" s="88"/>
      <c r="I22" s="1">
        <v>43907</v>
      </c>
      <c r="J22">
        <v>20</v>
      </c>
      <c r="K22" s="115"/>
      <c r="L22" s="114"/>
      <c r="M22" s="116"/>
      <c r="N22" s="110"/>
      <c r="O22" s="106"/>
      <c r="P22" s="111"/>
      <c r="Q22" s="107"/>
      <c r="R22" s="107"/>
      <c r="S22" s="107"/>
      <c r="T22" s="111"/>
      <c r="U22" s="107"/>
      <c r="V22" s="107"/>
      <c r="W22" s="107"/>
      <c r="X22" s="107"/>
      <c r="Y22" s="107"/>
      <c r="Z22" s="107"/>
    </row>
    <row r="23" spans="1:26" x14ac:dyDescent="0.25">
      <c r="A23" s="13">
        <v>850</v>
      </c>
      <c r="B23" s="13">
        <v>700</v>
      </c>
      <c r="C23" s="13">
        <v>1150</v>
      </c>
      <c r="D23" s="73">
        <v>221</v>
      </c>
      <c r="E23" s="63"/>
      <c r="F23" s="88">
        <f t="shared" si="0"/>
        <v>221</v>
      </c>
      <c r="G23" s="88">
        <f t="shared" si="1"/>
        <v>52</v>
      </c>
      <c r="H23" s="88"/>
      <c r="I23" s="1">
        <v>43908</v>
      </c>
      <c r="J23">
        <v>21</v>
      </c>
      <c r="K23" s="115"/>
      <c r="L23" s="114"/>
      <c r="M23" s="116"/>
      <c r="N23" s="110"/>
      <c r="O23" s="106"/>
      <c r="P23" s="111"/>
      <c r="Q23" s="107"/>
      <c r="R23" s="107"/>
      <c r="S23" s="107"/>
      <c r="T23" s="111"/>
      <c r="U23" s="107"/>
      <c r="V23" s="107"/>
      <c r="W23" s="107"/>
      <c r="X23" s="107"/>
      <c r="Y23" s="107"/>
      <c r="Z23" s="107"/>
    </row>
    <row r="24" spans="1:26" x14ac:dyDescent="0.25">
      <c r="A24" s="13">
        <v>850</v>
      </c>
      <c r="B24" s="13">
        <v>700</v>
      </c>
      <c r="C24" s="13">
        <v>1150</v>
      </c>
      <c r="D24" s="73">
        <v>271</v>
      </c>
      <c r="E24" s="63"/>
      <c r="F24" s="88">
        <f t="shared" si="0"/>
        <v>271</v>
      </c>
      <c r="G24" s="88">
        <f t="shared" si="1"/>
        <v>50</v>
      </c>
      <c r="H24" s="88"/>
      <c r="I24" s="1">
        <v>43909</v>
      </c>
      <c r="J24">
        <v>22</v>
      </c>
      <c r="K24" s="115"/>
      <c r="L24" s="114"/>
      <c r="M24" s="116"/>
      <c r="N24" s="110"/>
      <c r="O24" s="106"/>
      <c r="P24" s="111"/>
      <c r="Q24" s="107"/>
      <c r="R24" s="107"/>
      <c r="S24" s="107"/>
      <c r="T24" s="111"/>
      <c r="U24" s="107"/>
      <c r="V24" s="107"/>
      <c r="W24" s="107"/>
      <c r="X24" s="107"/>
      <c r="Y24" s="107"/>
      <c r="Z24" s="107"/>
    </row>
    <row r="25" spans="1:26" x14ac:dyDescent="0.25">
      <c r="A25" s="13">
        <v>850</v>
      </c>
      <c r="B25" s="13">
        <v>700</v>
      </c>
      <c r="C25" s="13">
        <v>1150</v>
      </c>
      <c r="D25" s="73">
        <v>350</v>
      </c>
      <c r="E25" s="63"/>
      <c r="F25" s="88">
        <f t="shared" si="0"/>
        <v>350</v>
      </c>
      <c r="G25" s="88">
        <f t="shared" si="1"/>
        <v>79</v>
      </c>
      <c r="H25" s="88"/>
      <c r="I25" s="1">
        <v>43910</v>
      </c>
      <c r="J25">
        <v>23</v>
      </c>
      <c r="K25" s="115"/>
      <c r="L25" s="114"/>
      <c r="M25" s="116"/>
      <c r="N25" s="110"/>
      <c r="O25" s="106"/>
      <c r="P25" s="111"/>
      <c r="Q25" s="107"/>
      <c r="R25" s="107"/>
      <c r="S25" s="107"/>
      <c r="T25" s="111"/>
      <c r="U25" s="107"/>
      <c r="V25" s="107"/>
      <c r="W25" s="107"/>
      <c r="X25" s="107"/>
      <c r="Y25" s="107"/>
      <c r="Z25" s="107"/>
    </row>
    <row r="26" spans="1:26" x14ac:dyDescent="0.25">
      <c r="A26" s="13">
        <v>850</v>
      </c>
      <c r="B26" s="13">
        <v>700</v>
      </c>
      <c r="C26" s="13">
        <v>1150</v>
      </c>
      <c r="D26" s="74">
        <v>413</v>
      </c>
      <c r="E26" s="64"/>
      <c r="F26" s="88">
        <f t="shared" si="0"/>
        <v>413</v>
      </c>
      <c r="G26" s="88">
        <f t="shared" si="1"/>
        <v>63</v>
      </c>
      <c r="H26" s="88"/>
      <c r="I26" s="1">
        <v>43911</v>
      </c>
      <c r="J26">
        <v>24</v>
      </c>
      <c r="K26" s="115"/>
      <c r="L26" s="114"/>
      <c r="M26" s="116"/>
      <c r="N26" s="110"/>
      <c r="O26" s="117"/>
      <c r="P26" s="111"/>
      <c r="Q26" s="107"/>
      <c r="R26" s="107"/>
      <c r="S26" s="107"/>
      <c r="T26" s="111"/>
      <c r="U26" s="107"/>
      <c r="V26" s="107"/>
      <c r="W26" s="107"/>
      <c r="X26" s="107"/>
      <c r="Y26" s="107"/>
      <c r="Z26" s="107"/>
    </row>
    <row r="27" spans="1:26" x14ac:dyDescent="0.25">
      <c r="A27" s="13">
        <v>850</v>
      </c>
      <c r="B27" s="13">
        <v>700</v>
      </c>
      <c r="C27" s="13">
        <v>1150</v>
      </c>
      <c r="D27" s="74">
        <v>461</v>
      </c>
      <c r="E27" s="64"/>
      <c r="F27" s="88">
        <f t="shared" si="0"/>
        <v>461</v>
      </c>
      <c r="G27" s="88">
        <f t="shared" si="1"/>
        <v>48</v>
      </c>
      <c r="H27" s="88"/>
      <c r="I27" s="1">
        <v>43912</v>
      </c>
      <c r="J27">
        <v>25</v>
      </c>
      <c r="K27" s="115"/>
      <c r="L27" s="114"/>
      <c r="M27" s="116"/>
      <c r="N27" s="110"/>
      <c r="O27" s="106"/>
      <c r="P27" s="111"/>
      <c r="Q27" s="107"/>
      <c r="R27" s="107"/>
      <c r="S27" s="107"/>
      <c r="T27" s="111"/>
      <c r="U27" s="107"/>
      <c r="V27" s="107"/>
      <c r="W27" s="107"/>
      <c r="X27" s="107"/>
      <c r="Y27" s="107"/>
      <c r="Z27" s="107"/>
    </row>
    <row r="28" spans="1:26" x14ac:dyDescent="0.25">
      <c r="A28" s="13">
        <v>850</v>
      </c>
      <c r="B28" s="13">
        <v>700</v>
      </c>
      <c r="C28" s="13">
        <v>1150</v>
      </c>
      <c r="D28" s="74">
        <v>554</v>
      </c>
      <c r="E28" s="64"/>
      <c r="F28" s="88">
        <f t="shared" si="0"/>
        <v>554</v>
      </c>
      <c r="G28" s="88">
        <f t="shared" si="1"/>
        <v>93</v>
      </c>
      <c r="H28" s="88"/>
      <c r="I28" s="1">
        <v>43913</v>
      </c>
      <c r="J28">
        <v>26</v>
      </c>
      <c r="K28" s="115"/>
      <c r="L28" s="114"/>
      <c r="M28" s="116"/>
      <c r="N28" s="110"/>
      <c r="O28" s="106"/>
      <c r="P28" s="111"/>
      <c r="Q28" s="107"/>
      <c r="R28" s="107"/>
      <c r="S28" s="107"/>
      <c r="T28" s="111"/>
      <c r="U28" s="107"/>
      <c r="V28" s="107"/>
      <c r="W28" s="107"/>
      <c r="X28" s="107"/>
      <c r="Y28" s="107"/>
      <c r="Z28" s="107"/>
    </row>
    <row r="29" spans="1:26" x14ac:dyDescent="0.25">
      <c r="A29" s="13">
        <v>850</v>
      </c>
      <c r="B29" s="13">
        <v>700</v>
      </c>
      <c r="C29" s="13">
        <v>1150</v>
      </c>
      <c r="D29" s="91">
        <v>636</v>
      </c>
      <c r="E29" s="87"/>
      <c r="F29" s="88">
        <f t="shared" si="0"/>
        <v>636</v>
      </c>
      <c r="G29" s="88">
        <f t="shared" si="1"/>
        <v>82</v>
      </c>
      <c r="H29" s="88"/>
      <c r="I29" s="1">
        <v>43914</v>
      </c>
      <c r="J29">
        <v>27</v>
      </c>
      <c r="K29" s="115"/>
      <c r="L29" s="114"/>
      <c r="M29" s="116"/>
      <c r="N29" s="110"/>
      <c r="O29" s="106"/>
      <c r="P29" s="111"/>
      <c r="Q29" s="107"/>
      <c r="R29" s="107"/>
      <c r="S29" s="107"/>
      <c r="T29" s="111"/>
      <c r="U29" s="107"/>
      <c r="V29" s="107"/>
      <c r="W29" s="107"/>
      <c r="X29" s="107"/>
      <c r="Y29" s="107"/>
      <c r="Z29" s="107"/>
    </row>
    <row r="30" spans="1:26" x14ac:dyDescent="0.25">
      <c r="A30" s="13">
        <v>850</v>
      </c>
      <c r="B30" s="13">
        <v>700</v>
      </c>
      <c r="C30" s="13">
        <v>1150</v>
      </c>
      <c r="D30" s="91">
        <v>732</v>
      </c>
      <c r="E30" s="87"/>
      <c r="F30" s="88">
        <f t="shared" si="0"/>
        <v>732</v>
      </c>
      <c r="G30" s="88">
        <f t="shared" si="1"/>
        <v>96</v>
      </c>
      <c r="H30" s="88"/>
      <c r="I30" s="1">
        <v>43915</v>
      </c>
      <c r="J30">
        <v>28</v>
      </c>
      <c r="K30" s="115"/>
      <c r="L30" s="114"/>
      <c r="M30" s="116"/>
      <c r="N30" s="110"/>
      <c r="O30" s="106"/>
      <c r="P30" s="111"/>
      <c r="Q30" s="107"/>
      <c r="R30" s="107"/>
      <c r="S30" s="107"/>
      <c r="T30" s="111"/>
      <c r="U30" s="107"/>
      <c r="V30" s="107"/>
      <c r="W30" s="107"/>
      <c r="X30" s="107"/>
      <c r="Y30" s="107"/>
      <c r="Z30" s="107"/>
    </row>
    <row r="31" spans="1:26" x14ac:dyDescent="0.25">
      <c r="A31" s="13">
        <v>850</v>
      </c>
      <c r="B31" s="13">
        <v>700</v>
      </c>
      <c r="C31" s="13">
        <v>1150</v>
      </c>
      <c r="D31" s="91">
        <v>816</v>
      </c>
      <c r="E31" s="87"/>
      <c r="F31" s="88">
        <f t="shared" si="0"/>
        <v>816</v>
      </c>
      <c r="G31" s="88">
        <f t="shared" si="1"/>
        <v>84</v>
      </c>
      <c r="H31" s="88"/>
      <c r="I31" s="62">
        <v>43916</v>
      </c>
      <c r="J31" s="22">
        <v>29</v>
      </c>
      <c r="K31" s="115"/>
      <c r="L31" s="82"/>
      <c r="M31" s="116"/>
      <c r="N31" s="83"/>
      <c r="O31" s="75"/>
      <c r="P31" s="84"/>
      <c r="Q31" s="77"/>
      <c r="R31" s="77"/>
      <c r="S31" s="107"/>
      <c r="T31" s="111"/>
      <c r="U31" s="107"/>
      <c r="V31" s="107"/>
      <c r="W31" s="107"/>
      <c r="X31" s="107"/>
      <c r="Y31" s="107"/>
      <c r="Z31" s="107"/>
    </row>
    <row r="32" spans="1:26" x14ac:dyDescent="0.25">
      <c r="A32" s="13">
        <v>850</v>
      </c>
      <c r="B32" s="13">
        <v>700</v>
      </c>
      <c r="C32" s="13">
        <v>1150</v>
      </c>
      <c r="D32" s="88">
        <v>898</v>
      </c>
      <c r="E32" s="88"/>
      <c r="F32" s="88">
        <f t="shared" si="0"/>
        <v>898</v>
      </c>
      <c r="G32" s="88">
        <f t="shared" si="1"/>
        <v>82</v>
      </c>
      <c r="H32" s="88"/>
      <c r="I32" s="81">
        <v>43917</v>
      </c>
      <c r="J32" s="77">
        <v>30</v>
      </c>
      <c r="K32" s="115"/>
      <c r="L32" s="82"/>
      <c r="M32" s="116"/>
      <c r="N32" s="83"/>
      <c r="O32" s="75"/>
      <c r="P32" s="84"/>
      <c r="Q32" s="77"/>
      <c r="R32" s="77"/>
      <c r="S32" s="77"/>
      <c r="T32" s="84"/>
      <c r="U32" s="107"/>
      <c r="V32" s="107"/>
      <c r="W32" s="107"/>
      <c r="X32" s="107"/>
      <c r="Y32" s="107"/>
      <c r="Z32" s="107"/>
    </row>
    <row r="33" spans="1:26" x14ac:dyDescent="0.25">
      <c r="A33" s="13">
        <v>850</v>
      </c>
      <c r="B33" s="13">
        <v>700</v>
      </c>
      <c r="C33" s="13">
        <v>1150</v>
      </c>
      <c r="D33" s="92">
        <v>956</v>
      </c>
      <c r="E33" s="92"/>
      <c r="F33" s="88">
        <f t="shared" si="0"/>
        <v>956</v>
      </c>
      <c r="G33" s="88">
        <f t="shared" si="1"/>
        <v>58</v>
      </c>
      <c r="H33" s="88"/>
      <c r="I33" s="85">
        <v>43918</v>
      </c>
      <c r="J33">
        <v>31</v>
      </c>
      <c r="K33" s="115"/>
      <c r="L33" s="118"/>
      <c r="M33" s="116"/>
      <c r="N33" s="116"/>
      <c r="O33" s="119"/>
      <c r="P33" s="120"/>
      <c r="Q33" s="121"/>
      <c r="R33" s="121"/>
      <c r="S33" s="121"/>
      <c r="T33" s="121"/>
      <c r="U33" s="107"/>
      <c r="V33" s="107"/>
      <c r="W33" s="107"/>
      <c r="X33" s="107"/>
      <c r="Y33" s="107"/>
      <c r="Z33" s="107"/>
    </row>
    <row r="34" spans="1:26" x14ac:dyDescent="0.25">
      <c r="A34" s="13">
        <v>850</v>
      </c>
      <c r="B34" s="13">
        <v>700</v>
      </c>
      <c r="C34" s="13">
        <v>1150</v>
      </c>
      <c r="D34" s="88">
        <v>999</v>
      </c>
      <c r="E34" s="88"/>
      <c r="F34" s="88">
        <f t="shared" si="0"/>
        <v>999</v>
      </c>
      <c r="G34" s="88">
        <f t="shared" si="1"/>
        <v>43</v>
      </c>
      <c r="H34" s="88"/>
      <c r="I34" s="85">
        <v>43919</v>
      </c>
      <c r="J34" s="22">
        <v>32</v>
      </c>
      <c r="K34" s="115"/>
      <c r="L34" s="82"/>
      <c r="M34" s="116"/>
      <c r="N34" s="107"/>
      <c r="O34" s="107"/>
      <c r="P34" s="107"/>
      <c r="Q34" s="107"/>
      <c r="R34" s="107"/>
      <c r="S34" s="107"/>
      <c r="T34" s="107"/>
      <c r="U34" s="107"/>
      <c r="V34" s="107"/>
      <c r="W34" s="107"/>
      <c r="X34" s="107"/>
      <c r="Y34" s="107"/>
      <c r="Z34" s="107"/>
    </row>
    <row r="35" spans="1:26" x14ac:dyDescent="0.25">
      <c r="A35" s="13">
        <v>850</v>
      </c>
      <c r="B35" s="13">
        <v>700</v>
      </c>
      <c r="C35" s="13">
        <v>1150</v>
      </c>
      <c r="D35" s="88">
        <v>1055</v>
      </c>
      <c r="E35" s="88"/>
      <c r="F35" s="88">
        <f>D35+E35</f>
        <v>1055</v>
      </c>
      <c r="G35" s="88">
        <f t="shared" si="1"/>
        <v>56</v>
      </c>
      <c r="H35" s="88"/>
      <c r="I35" s="85">
        <v>43920</v>
      </c>
      <c r="J35" s="77">
        <v>33</v>
      </c>
      <c r="K35" s="115"/>
      <c r="L35" s="118"/>
      <c r="M35" s="116"/>
      <c r="N35" s="107"/>
      <c r="O35" s="107"/>
      <c r="P35" s="107"/>
      <c r="Q35" s="107"/>
      <c r="R35" s="107"/>
      <c r="S35" s="107"/>
      <c r="T35" s="107"/>
      <c r="U35" s="107"/>
      <c r="V35" s="107"/>
      <c r="W35" s="107"/>
      <c r="X35" s="107"/>
      <c r="Y35" s="107"/>
      <c r="Z35" s="107"/>
    </row>
    <row r="36" spans="1:26" x14ac:dyDescent="0.25">
      <c r="A36" s="13">
        <v>850</v>
      </c>
      <c r="B36" s="13">
        <v>700</v>
      </c>
      <c r="C36" s="13">
        <v>1150</v>
      </c>
      <c r="D36" s="88">
        <v>1124</v>
      </c>
      <c r="E36" s="88"/>
      <c r="F36" s="88">
        <f t="shared" ref="F36:F44" si="2">D36+E36</f>
        <v>1124</v>
      </c>
      <c r="G36" s="88">
        <f t="shared" si="1"/>
        <v>69</v>
      </c>
      <c r="H36" s="88"/>
      <c r="I36" s="85">
        <v>43921</v>
      </c>
      <c r="J36">
        <v>34</v>
      </c>
      <c r="K36" s="115"/>
      <c r="L36" s="118"/>
      <c r="M36" s="116"/>
      <c r="N36" s="107"/>
      <c r="O36" s="107"/>
      <c r="P36" s="107"/>
      <c r="Q36" s="107"/>
      <c r="R36" s="107"/>
      <c r="S36" s="107"/>
      <c r="T36" s="107"/>
      <c r="U36" s="107"/>
      <c r="V36" s="107"/>
      <c r="W36" s="107"/>
      <c r="X36" s="107"/>
      <c r="Y36" s="107"/>
      <c r="Z36" s="107"/>
    </row>
    <row r="37" spans="1:26" x14ac:dyDescent="0.25">
      <c r="A37" s="13">
        <v>850</v>
      </c>
      <c r="B37" s="13">
        <v>700</v>
      </c>
      <c r="C37" s="13">
        <v>1150</v>
      </c>
      <c r="D37" s="88">
        <v>1191</v>
      </c>
      <c r="E37" s="88"/>
      <c r="F37" s="88">
        <f t="shared" si="2"/>
        <v>1191</v>
      </c>
      <c r="G37" s="88">
        <f t="shared" si="1"/>
        <v>67</v>
      </c>
      <c r="H37" s="88"/>
      <c r="I37" s="85">
        <v>43922</v>
      </c>
      <c r="J37" s="77">
        <v>35</v>
      </c>
      <c r="K37" s="115"/>
      <c r="L37" s="118"/>
      <c r="M37" s="116"/>
      <c r="N37" s="107"/>
      <c r="O37" s="107"/>
      <c r="P37" s="107"/>
      <c r="Q37" s="107"/>
      <c r="R37" s="107"/>
      <c r="S37" s="107"/>
      <c r="T37" s="107"/>
      <c r="U37" s="107"/>
      <c r="V37" s="107"/>
      <c r="W37" s="107"/>
      <c r="X37" s="107"/>
      <c r="Y37" s="107"/>
      <c r="Z37" s="107"/>
    </row>
    <row r="38" spans="1:26" x14ac:dyDescent="0.25">
      <c r="A38" s="13">
        <v>850</v>
      </c>
      <c r="B38" s="13">
        <v>700</v>
      </c>
      <c r="C38" s="13">
        <v>1150</v>
      </c>
      <c r="D38" s="88">
        <v>1273</v>
      </c>
      <c r="E38" s="88"/>
      <c r="F38" s="88">
        <f t="shared" si="2"/>
        <v>1273</v>
      </c>
      <c r="G38" s="88">
        <f t="shared" si="1"/>
        <v>82</v>
      </c>
      <c r="H38" s="88"/>
      <c r="I38" s="85">
        <v>43923</v>
      </c>
      <c r="J38">
        <v>36</v>
      </c>
      <c r="K38" s="115"/>
      <c r="L38" s="118"/>
      <c r="M38" s="116"/>
      <c r="N38" s="107"/>
      <c r="O38" s="107"/>
      <c r="P38" s="107"/>
      <c r="Q38" s="107"/>
      <c r="R38" s="107"/>
      <c r="S38" s="107"/>
      <c r="T38" s="107"/>
      <c r="U38" s="107"/>
      <c r="V38" s="107"/>
      <c r="W38" s="107"/>
      <c r="X38" s="107"/>
      <c r="Y38" s="107"/>
      <c r="Z38" s="107"/>
    </row>
    <row r="39" spans="1:26" x14ac:dyDescent="0.25">
      <c r="A39" s="13">
        <v>850</v>
      </c>
      <c r="B39" s="13">
        <v>700</v>
      </c>
      <c r="C39" s="13">
        <v>1150</v>
      </c>
      <c r="D39" s="88">
        <f>1324-14</f>
        <v>1310</v>
      </c>
      <c r="E39" s="88">
        <v>14</v>
      </c>
      <c r="F39" s="88">
        <f t="shared" si="2"/>
        <v>1324</v>
      </c>
      <c r="G39" s="88">
        <f t="shared" si="1"/>
        <v>51</v>
      </c>
      <c r="H39" s="88"/>
      <c r="I39" s="85">
        <v>43924</v>
      </c>
      <c r="J39" s="77">
        <v>37</v>
      </c>
      <c r="K39" s="115"/>
      <c r="L39" s="118"/>
      <c r="M39" s="116"/>
      <c r="N39" s="107"/>
      <c r="O39" s="107"/>
      <c r="P39" s="107"/>
      <c r="Q39" s="107"/>
      <c r="R39" s="107"/>
      <c r="S39" s="107"/>
      <c r="T39" s="107"/>
      <c r="U39" s="107"/>
      <c r="V39" s="107"/>
      <c r="W39" s="107"/>
      <c r="X39" s="107"/>
      <c r="Y39" s="107"/>
      <c r="Z39" s="107"/>
    </row>
    <row r="40" spans="1:26" x14ac:dyDescent="0.25">
      <c r="A40" s="13">
        <v>850</v>
      </c>
      <c r="B40" s="13">
        <v>700</v>
      </c>
      <c r="C40" s="13">
        <v>1150</v>
      </c>
      <c r="D40" s="88">
        <f>1360-17</f>
        <v>1343</v>
      </c>
      <c r="E40" s="88">
        <v>17</v>
      </c>
      <c r="F40" s="88">
        <f t="shared" si="2"/>
        <v>1360</v>
      </c>
      <c r="G40" s="88">
        <f t="shared" si="1"/>
        <v>36</v>
      </c>
      <c r="H40" s="88"/>
      <c r="I40" s="85">
        <v>43925</v>
      </c>
      <c r="J40">
        <v>38</v>
      </c>
      <c r="K40" s="115"/>
      <c r="L40" s="118"/>
      <c r="M40" s="116"/>
      <c r="N40" s="107"/>
      <c r="O40" s="107"/>
      <c r="P40" s="107"/>
      <c r="Q40" s="107"/>
      <c r="R40" s="107"/>
      <c r="S40" s="107"/>
      <c r="T40" s="107"/>
      <c r="U40" s="107"/>
      <c r="V40" s="107"/>
      <c r="W40" s="107"/>
      <c r="X40" s="107"/>
      <c r="Y40" s="107"/>
      <c r="Z40" s="107"/>
    </row>
    <row r="41" spans="1:26" x14ac:dyDescent="0.25">
      <c r="A41" s="13">
        <v>850</v>
      </c>
      <c r="B41" s="13">
        <v>700</v>
      </c>
      <c r="C41" s="13">
        <v>1150</v>
      </c>
      <c r="D41" s="88">
        <v>1361</v>
      </c>
      <c r="E41" s="88">
        <v>24</v>
      </c>
      <c r="F41" s="88">
        <f t="shared" si="2"/>
        <v>1385</v>
      </c>
      <c r="G41" s="88">
        <f t="shared" si="1"/>
        <v>25</v>
      </c>
      <c r="H41" s="88">
        <v>271</v>
      </c>
      <c r="I41" s="85">
        <v>43926</v>
      </c>
      <c r="J41" s="77">
        <v>39</v>
      </c>
      <c r="K41" s="115"/>
      <c r="L41" s="118"/>
      <c r="M41" s="116"/>
      <c r="N41" s="107"/>
      <c r="O41" s="107"/>
      <c r="P41" s="107"/>
      <c r="Q41" s="107"/>
      <c r="R41" s="107"/>
      <c r="S41" s="107"/>
      <c r="T41" s="107"/>
      <c r="U41" s="107"/>
      <c r="V41" s="107"/>
      <c r="W41" s="107"/>
      <c r="X41" s="107"/>
      <c r="Y41" s="107"/>
      <c r="Z41" s="107"/>
    </row>
    <row r="42" spans="1:26" x14ac:dyDescent="0.25">
      <c r="A42" s="13">
        <v>850</v>
      </c>
      <c r="B42" s="13">
        <v>700</v>
      </c>
      <c r="C42" s="13">
        <v>1150</v>
      </c>
      <c r="D42" s="88">
        <v>1372</v>
      </c>
      <c r="E42" s="88">
        <v>37</v>
      </c>
      <c r="F42" s="88">
        <f t="shared" si="2"/>
        <v>1409</v>
      </c>
      <c r="G42" s="88">
        <f t="shared" si="1"/>
        <v>24</v>
      </c>
      <c r="H42" s="88"/>
      <c r="I42" s="85">
        <v>43927</v>
      </c>
      <c r="J42">
        <v>40</v>
      </c>
      <c r="K42" s="115"/>
      <c r="L42" s="118"/>
      <c r="M42" s="116"/>
      <c r="N42" s="107"/>
      <c r="O42" s="107"/>
      <c r="P42" s="107"/>
      <c r="Q42" s="107"/>
      <c r="R42" s="107"/>
      <c r="S42" s="107"/>
      <c r="T42" s="107"/>
      <c r="U42" s="107"/>
      <c r="V42" s="107"/>
      <c r="W42" s="107"/>
      <c r="X42" s="107"/>
      <c r="Y42" s="107"/>
      <c r="Z42" s="107"/>
    </row>
    <row r="43" spans="1:26" x14ac:dyDescent="0.25">
      <c r="A43" s="13">
        <v>850</v>
      </c>
      <c r="B43" s="13">
        <v>700</v>
      </c>
      <c r="C43" s="13">
        <v>1150</v>
      </c>
      <c r="D43" s="88">
        <v>1377</v>
      </c>
      <c r="E43" s="2">
        <v>47</v>
      </c>
      <c r="F43" s="88">
        <f t="shared" si="2"/>
        <v>1424</v>
      </c>
      <c r="G43" s="88">
        <f t="shared" si="1"/>
        <v>15</v>
      </c>
      <c r="H43" s="88"/>
      <c r="I43" s="85">
        <v>43928</v>
      </c>
      <c r="J43" s="77">
        <v>41</v>
      </c>
      <c r="K43" s="115"/>
      <c r="L43" s="118"/>
      <c r="M43" s="116"/>
      <c r="N43" s="107"/>
      <c r="O43" s="107"/>
      <c r="P43" s="107"/>
      <c r="Q43" s="107"/>
      <c r="R43" s="107"/>
      <c r="S43" s="107"/>
      <c r="T43" s="107"/>
      <c r="U43" s="107"/>
      <c r="V43" s="107"/>
      <c r="W43" s="107"/>
      <c r="X43" s="107"/>
      <c r="Y43" s="107"/>
      <c r="Z43" s="107"/>
    </row>
    <row r="44" spans="1:26" x14ac:dyDescent="0.25">
      <c r="A44" s="13">
        <v>850</v>
      </c>
      <c r="B44" s="13">
        <v>700</v>
      </c>
      <c r="C44" s="13">
        <v>1150</v>
      </c>
      <c r="D44" s="2">
        <v>1356</v>
      </c>
      <c r="E44" s="2">
        <v>52</v>
      </c>
      <c r="F44" s="2">
        <f t="shared" si="2"/>
        <v>1408</v>
      </c>
      <c r="G44" s="88">
        <f t="shared" si="1"/>
        <v>-16</v>
      </c>
      <c r="H44" s="88"/>
      <c r="I44" s="85">
        <v>43929</v>
      </c>
      <c r="J44">
        <v>42</v>
      </c>
      <c r="K44" s="115"/>
      <c r="L44" s="118"/>
      <c r="M44" s="116"/>
      <c r="N44" s="107"/>
      <c r="O44" s="107"/>
      <c r="P44" s="107"/>
      <c r="Q44" s="107"/>
      <c r="R44" s="107"/>
      <c r="S44" s="107"/>
      <c r="T44" s="107"/>
      <c r="U44" s="107"/>
      <c r="V44" s="107"/>
      <c r="W44" s="107"/>
      <c r="X44" s="107"/>
      <c r="Y44" s="107"/>
      <c r="Z44" s="107"/>
    </row>
    <row r="45" spans="1:26" x14ac:dyDescent="0.25">
      <c r="A45" s="13">
        <v>850</v>
      </c>
      <c r="B45" s="13">
        <v>700</v>
      </c>
      <c r="C45" s="13">
        <v>1150</v>
      </c>
      <c r="D45" s="2">
        <f t="shared" ref="D45:D50" si="3">F45-E45</f>
        <v>1361</v>
      </c>
      <c r="E45" s="2">
        <v>56</v>
      </c>
      <c r="F45" s="2">
        <v>1417</v>
      </c>
      <c r="G45" s="88">
        <f t="shared" si="1"/>
        <v>9</v>
      </c>
      <c r="H45" s="88"/>
      <c r="I45" s="85">
        <v>43930</v>
      </c>
      <c r="J45" s="77">
        <v>43</v>
      </c>
      <c r="K45" s="115"/>
      <c r="L45" s="118"/>
      <c r="M45" s="116"/>
      <c r="N45" s="107"/>
      <c r="O45" s="107"/>
      <c r="P45" s="107"/>
      <c r="Q45" s="107"/>
      <c r="R45" s="107"/>
      <c r="S45" s="107"/>
      <c r="T45" s="107"/>
      <c r="U45" s="107"/>
      <c r="V45" s="107"/>
      <c r="W45" s="107"/>
      <c r="X45" s="107"/>
      <c r="Y45" s="107"/>
      <c r="Z45" s="107"/>
    </row>
    <row r="46" spans="1:26" x14ac:dyDescent="0.25">
      <c r="A46" s="13">
        <v>850</v>
      </c>
      <c r="B46" s="13">
        <v>700</v>
      </c>
      <c r="C46" s="13">
        <v>1150</v>
      </c>
      <c r="D46" s="2">
        <f t="shared" si="3"/>
        <v>1326</v>
      </c>
      <c r="E46" s="2">
        <v>58</v>
      </c>
      <c r="F46" s="2">
        <v>1384</v>
      </c>
      <c r="G46" s="88">
        <f t="shared" si="1"/>
        <v>-33</v>
      </c>
      <c r="H46" s="88"/>
      <c r="I46" s="85">
        <v>43931</v>
      </c>
      <c r="J46">
        <v>44</v>
      </c>
      <c r="K46" s="115"/>
      <c r="L46" s="118"/>
      <c r="M46" s="116"/>
      <c r="N46" s="107"/>
      <c r="O46" s="107"/>
      <c r="P46" s="107"/>
      <c r="Q46" s="107"/>
      <c r="R46" s="107"/>
      <c r="S46" s="107"/>
      <c r="T46" s="107"/>
      <c r="U46" s="107"/>
      <c r="V46" s="107"/>
      <c r="W46" s="107"/>
      <c r="X46" s="107"/>
      <c r="Y46" s="107"/>
      <c r="Z46" s="107"/>
    </row>
    <row r="47" spans="1:26" x14ac:dyDescent="0.25">
      <c r="A47" s="13">
        <v>850</v>
      </c>
      <c r="B47" s="13">
        <v>700</v>
      </c>
      <c r="C47" s="13">
        <v>1150</v>
      </c>
      <c r="D47" s="2">
        <f t="shared" si="3"/>
        <v>1334</v>
      </c>
      <c r="E47" s="2">
        <v>57</v>
      </c>
      <c r="F47" s="2">
        <v>1391</v>
      </c>
      <c r="G47" s="88">
        <f t="shared" si="1"/>
        <v>7</v>
      </c>
      <c r="H47" s="88"/>
      <c r="I47" s="85">
        <v>43932</v>
      </c>
      <c r="J47" s="77">
        <v>45</v>
      </c>
      <c r="K47" s="115"/>
      <c r="L47" s="118"/>
      <c r="M47" s="116"/>
      <c r="N47" s="107"/>
      <c r="O47" s="107"/>
      <c r="P47" s="107"/>
      <c r="Q47" s="107"/>
      <c r="R47" s="107"/>
      <c r="S47" s="107"/>
      <c r="T47" s="107"/>
      <c r="U47" s="107"/>
      <c r="V47" s="107"/>
      <c r="W47" s="107"/>
      <c r="X47" s="107"/>
      <c r="Y47" s="107"/>
      <c r="Z47" s="107"/>
    </row>
    <row r="48" spans="1:26" x14ac:dyDescent="0.25">
      <c r="A48" s="13">
        <v>850</v>
      </c>
      <c r="B48" s="13">
        <v>700</v>
      </c>
      <c r="C48" s="13">
        <v>1150</v>
      </c>
      <c r="D48" s="2">
        <f t="shared" si="3"/>
        <v>1302</v>
      </c>
      <c r="E48" s="2">
        <v>56</v>
      </c>
      <c r="F48" s="2">
        <v>1358</v>
      </c>
      <c r="G48" s="88">
        <f t="shared" ref="G48:G82" si="4">F48-F47</f>
        <v>-33</v>
      </c>
      <c r="H48" s="88"/>
      <c r="I48" s="85">
        <v>43933</v>
      </c>
      <c r="J48">
        <v>46</v>
      </c>
      <c r="K48" s="115"/>
      <c r="L48" s="118"/>
      <c r="M48" s="116"/>
      <c r="N48" s="107"/>
      <c r="O48" s="107"/>
      <c r="P48" s="107"/>
      <c r="Q48" s="107"/>
      <c r="R48" s="107"/>
      <c r="S48" s="107"/>
      <c r="T48" s="107"/>
      <c r="U48" s="107"/>
      <c r="V48" s="107"/>
      <c r="W48" s="107"/>
      <c r="X48" s="107"/>
      <c r="Y48" s="107"/>
      <c r="Z48" s="107"/>
    </row>
    <row r="49" spans="1:26" x14ac:dyDescent="0.25">
      <c r="A49" s="13">
        <v>850</v>
      </c>
      <c r="B49" s="13">
        <v>700</v>
      </c>
      <c r="C49" s="13">
        <v>1150</v>
      </c>
      <c r="D49" s="2">
        <f t="shared" si="3"/>
        <v>1283</v>
      </c>
      <c r="E49" s="2">
        <v>55</v>
      </c>
      <c r="F49" s="2">
        <v>1338</v>
      </c>
      <c r="G49" s="88">
        <f t="shared" si="4"/>
        <v>-20</v>
      </c>
      <c r="H49" s="88"/>
      <c r="I49" s="85">
        <v>43934</v>
      </c>
      <c r="J49" s="77">
        <v>47</v>
      </c>
      <c r="K49" s="115"/>
      <c r="L49" s="118"/>
      <c r="M49" s="116"/>
      <c r="N49" s="107"/>
      <c r="O49" s="107"/>
      <c r="P49" s="107"/>
      <c r="Q49" s="107"/>
      <c r="R49" s="107"/>
      <c r="S49" s="107"/>
      <c r="T49" s="107"/>
      <c r="U49" s="107"/>
      <c r="V49" s="107"/>
      <c r="W49" s="107"/>
      <c r="X49" s="107"/>
      <c r="Y49" s="107"/>
      <c r="Z49" s="107"/>
    </row>
    <row r="50" spans="1:26" x14ac:dyDescent="0.25">
      <c r="A50" s="13">
        <v>850</v>
      </c>
      <c r="B50" s="13">
        <v>700</v>
      </c>
      <c r="C50" s="13">
        <v>1150</v>
      </c>
      <c r="D50" s="2">
        <f t="shared" si="3"/>
        <v>1248</v>
      </c>
      <c r="E50" s="2">
        <v>55</v>
      </c>
      <c r="F50" s="2">
        <v>1303</v>
      </c>
      <c r="G50" s="88">
        <f t="shared" si="4"/>
        <v>-35</v>
      </c>
      <c r="H50" s="88"/>
      <c r="I50" s="85">
        <v>43935</v>
      </c>
      <c r="J50">
        <v>48</v>
      </c>
      <c r="K50" s="115"/>
      <c r="L50" s="118"/>
      <c r="M50" s="116"/>
      <c r="N50" s="107"/>
      <c r="O50" s="107"/>
      <c r="P50" s="107"/>
      <c r="Q50" s="107"/>
      <c r="R50" s="107"/>
      <c r="S50" s="107"/>
      <c r="T50" s="107"/>
      <c r="U50" s="107"/>
      <c r="V50" s="107"/>
      <c r="W50" s="107"/>
      <c r="X50" s="107"/>
      <c r="Y50" s="107"/>
      <c r="Z50" s="107"/>
    </row>
    <row r="51" spans="1:26" x14ac:dyDescent="0.25">
      <c r="A51" s="13">
        <v>850</v>
      </c>
      <c r="B51" s="13">
        <v>700</v>
      </c>
      <c r="C51" s="13">
        <v>1150</v>
      </c>
      <c r="D51" s="2">
        <f t="shared" ref="D51:D58" si="5">F51-E51</f>
        <v>1224</v>
      </c>
      <c r="E51" s="2">
        <v>55</v>
      </c>
      <c r="F51" s="2">
        <v>1279</v>
      </c>
      <c r="G51" s="88">
        <f t="shared" si="4"/>
        <v>-24</v>
      </c>
      <c r="H51" s="2">
        <v>365</v>
      </c>
      <c r="I51" s="85">
        <v>43936</v>
      </c>
      <c r="J51" s="77">
        <v>49</v>
      </c>
      <c r="K51" s="115"/>
      <c r="L51" s="118"/>
      <c r="M51" s="116"/>
      <c r="N51" s="107"/>
      <c r="O51" s="107"/>
      <c r="P51" s="107"/>
      <c r="Q51" s="107"/>
      <c r="R51" s="107"/>
      <c r="S51" s="107"/>
      <c r="T51" s="107"/>
      <c r="U51" s="107"/>
      <c r="V51" s="107"/>
      <c r="W51" s="107"/>
      <c r="X51" s="107"/>
      <c r="Y51" s="107"/>
      <c r="Z51" s="107"/>
    </row>
    <row r="52" spans="1:26" x14ac:dyDescent="0.25">
      <c r="A52" s="13">
        <v>850</v>
      </c>
      <c r="B52" s="13">
        <v>700</v>
      </c>
      <c r="C52" s="13">
        <v>1150</v>
      </c>
      <c r="D52" s="106">
        <f t="shared" si="5"/>
        <v>1206</v>
      </c>
      <c r="E52" s="106">
        <v>52</v>
      </c>
      <c r="F52" s="106">
        <v>1258</v>
      </c>
      <c r="G52" s="88">
        <f t="shared" si="4"/>
        <v>-21</v>
      </c>
      <c r="H52" s="106"/>
      <c r="I52" s="85">
        <v>43937</v>
      </c>
      <c r="J52">
        <v>50</v>
      </c>
      <c r="K52" s="115"/>
      <c r="L52" s="118"/>
      <c r="M52" s="116"/>
      <c r="N52" s="107"/>
      <c r="O52" s="107"/>
      <c r="P52" s="107"/>
      <c r="Q52" s="107"/>
      <c r="R52" s="107"/>
      <c r="S52" s="107"/>
      <c r="T52" s="107"/>
      <c r="U52" s="107"/>
      <c r="V52" s="107"/>
      <c r="W52" s="107"/>
      <c r="X52" s="107"/>
      <c r="Y52" s="107"/>
      <c r="Z52" s="107"/>
    </row>
    <row r="53" spans="1:26" x14ac:dyDescent="0.25">
      <c r="A53" s="13">
        <v>850</v>
      </c>
      <c r="B53" s="13">
        <v>700</v>
      </c>
      <c r="C53" s="13">
        <v>1150</v>
      </c>
      <c r="D53" s="106">
        <f t="shared" si="5"/>
        <v>1183</v>
      </c>
      <c r="E53" s="106">
        <v>52</v>
      </c>
      <c r="F53" s="106">
        <v>1235</v>
      </c>
      <c r="G53" s="88">
        <f t="shared" si="4"/>
        <v>-23</v>
      </c>
      <c r="I53" s="85">
        <v>43938</v>
      </c>
      <c r="J53" s="77">
        <v>51</v>
      </c>
      <c r="K53" s="115"/>
      <c r="L53" s="118"/>
      <c r="M53" s="116"/>
      <c r="N53" s="107"/>
      <c r="O53" s="107"/>
      <c r="P53" s="107"/>
      <c r="Q53" s="107"/>
      <c r="R53" s="107"/>
      <c r="S53" s="107"/>
      <c r="T53" s="107"/>
      <c r="U53" s="107"/>
      <c r="V53" s="107"/>
      <c r="W53" s="107"/>
      <c r="X53" s="107"/>
      <c r="Y53" s="107"/>
      <c r="Z53" s="107"/>
    </row>
    <row r="54" spans="1:26" x14ac:dyDescent="0.25">
      <c r="A54" s="13">
        <v>850</v>
      </c>
      <c r="B54" s="13">
        <v>700</v>
      </c>
      <c r="C54" s="13">
        <v>1150</v>
      </c>
      <c r="D54" s="2">
        <f t="shared" si="5"/>
        <v>1149</v>
      </c>
      <c r="E54" s="106">
        <v>52</v>
      </c>
      <c r="F54" s="106">
        <v>1201</v>
      </c>
      <c r="G54" s="88">
        <f t="shared" si="4"/>
        <v>-34</v>
      </c>
      <c r="H54" s="2">
        <v>356</v>
      </c>
      <c r="I54" s="85">
        <v>43939</v>
      </c>
      <c r="J54">
        <v>52</v>
      </c>
      <c r="K54" s="115"/>
      <c r="L54" s="118"/>
      <c r="M54" s="116"/>
      <c r="N54" s="107"/>
      <c r="O54" s="107"/>
      <c r="P54" s="107"/>
      <c r="Q54" s="107"/>
      <c r="R54" s="107"/>
      <c r="S54" s="107"/>
      <c r="T54" s="107"/>
      <c r="U54" s="107"/>
      <c r="V54" s="107"/>
      <c r="W54" s="107"/>
      <c r="X54" s="107"/>
      <c r="Y54" s="107"/>
      <c r="Z54" s="107"/>
    </row>
    <row r="55" spans="1:26" x14ac:dyDescent="0.25">
      <c r="A55" s="13">
        <v>850</v>
      </c>
      <c r="B55" s="13">
        <v>700</v>
      </c>
      <c r="C55" s="13">
        <v>1150</v>
      </c>
      <c r="D55" s="2">
        <f t="shared" si="5"/>
        <v>1125</v>
      </c>
      <c r="E55" s="106">
        <v>51</v>
      </c>
      <c r="F55" s="106">
        <v>1176</v>
      </c>
      <c r="G55" s="88">
        <f t="shared" si="4"/>
        <v>-25</v>
      </c>
      <c r="H55" s="106">
        <v>345</v>
      </c>
      <c r="I55" s="85">
        <v>43940</v>
      </c>
      <c r="J55" s="77">
        <v>53</v>
      </c>
      <c r="K55" s="115"/>
      <c r="L55" s="118"/>
      <c r="M55" s="116"/>
      <c r="N55" s="107"/>
      <c r="O55" s="107"/>
      <c r="P55" s="107"/>
      <c r="Q55" s="107"/>
      <c r="R55" s="107"/>
      <c r="S55" s="107"/>
      <c r="T55" s="107"/>
      <c r="U55" s="107"/>
      <c r="V55" s="107"/>
      <c r="W55" s="107"/>
      <c r="X55" s="107"/>
      <c r="Y55" s="107"/>
      <c r="Z55" s="107"/>
    </row>
    <row r="56" spans="1:26" x14ac:dyDescent="0.25">
      <c r="A56" s="13">
        <v>850</v>
      </c>
      <c r="B56" s="13">
        <v>700</v>
      </c>
      <c r="C56" s="13">
        <v>1150</v>
      </c>
      <c r="D56" s="2">
        <f t="shared" si="5"/>
        <v>1108</v>
      </c>
      <c r="E56" s="106">
        <v>50</v>
      </c>
      <c r="F56" s="106">
        <v>1158</v>
      </c>
      <c r="G56" s="88">
        <f t="shared" si="4"/>
        <v>-18</v>
      </c>
      <c r="I56" s="85">
        <v>43941</v>
      </c>
      <c r="J56">
        <v>54</v>
      </c>
      <c r="K56" s="115"/>
      <c r="L56" s="118"/>
      <c r="M56" s="116"/>
      <c r="N56" s="107"/>
      <c r="O56" s="107"/>
      <c r="P56" s="107"/>
      <c r="Q56" s="107"/>
      <c r="R56" s="107"/>
      <c r="S56" s="107"/>
      <c r="T56" s="107"/>
      <c r="U56" s="107"/>
      <c r="V56" s="107"/>
      <c r="W56" s="107"/>
      <c r="X56" s="107"/>
      <c r="Y56" s="107"/>
      <c r="Z56" s="107"/>
    </row>
    <row r="57" spans="1:26" x14ac:dyDescent="0.25">
      <c r="A57" s="13">
        <v>850</v>
      </c>
      <c r="B57" s="13">
        <v>700</v>
      </c>
      <c r="C57" s="13">
        <v>1150</v>
      </c>
      <c r="D57" s="2">
        <f t="shared" si="5"/>
        <v>1039</v>
      </c>
      <c r="E57" s="106">
        <v>48</v>
      </c>
      <c r="F57" s="106">
        <v>1087</v>
      </c>
      <c r="G57" s="88">
        <f t="shared" si="4"/>
        <v>-71</v>
      </c>
      <c r="H57" s="106">
        <v>390</v>
      </c>
      <c r="I57" s="85">
        <v>43942</v>
      </c>
      <c r="J57" s="77">
        <v>55</v>
      </c>
      <c r="K57" s="115"/>
      <c r="L57" s="118"/>
      <c r="M57" s="116"/>
      <c r="N57" s="107"/>
      <c r="O57" s="107"/>
      <c r="P57" s="107"/>
      <c r="Q57" s="107"/>
      <c r="R57" s="107"/>
      <c r="S57" s="107"/>
      <c r="T57" s="107"/>
      <c r="U57" s="107"/>
      <c r="V57" s="107"/>
      <c r="W57" s="107"/>
      <c r="X57" s="107"/>
      <c r="Y57" s="107"/>
      <c r="Z57" s="107"/>
    </row>
    <row r="58" spans="1:26" x14ac:dyDescent="0.25">
      <c r="A58" s="13">
        <v>850</v>
      </c>
      <c r="B58" s="13">
        <v>700</v>
      </c>
      <c r="C58" s="13">
        <v>1150</v>
      </c>
      <c r="D58" s="2">
        <f t="shared" si="5"/>
        <v>1006</v>
      </c>
      <c r="E58" s="106">
        <v>44</v>
      </c>
      <c r="F58" s="106">
        <v>1050</v>
      </c>
      <c r="G58" s="88">
        <f t="shared" si="4"/>
        <v>-37</v>
      </c>
      <c r="H58" s="2">
        <v>395</v>
      </c>
      <c r="I58" s="85">
        <v>43943</v>
      </c>
      <c r="J58">
        <v>56</v>
      </c>
      <c r="K58" s="115"/>
      <c r="L58" s="118"/>
      <c r="M58" s="116"/>
      <c r="N58" s="107"/>
      <c r="O58" s="107"/>
      <c r="P58" s="107"/>
      <c r="Q58" s="107"/>
      <c r="R58" s="107"/>
      <c r="S58" s="107"/>
      <c r="T58" s="107"/>
      <c r="U58" s="107"/>
      <c r="V58" s="107"/>
      <c r="W58" s="107"/>
      <c r="X58" s="107"/>
      <c r="Y58" s="107"/>
      <c r="Z58" s="107"/>
    </row>
    <row r="59" spans="1:26" x14ac:dyDescent="0.25">
      <c r="A59" s="13">
        <v>850</v>
      </c>
      <c r="B59" s="13">
        <v>700</v>
      </c>
      <c r="C59" s="13">
        <v>1150</v>
      </c>
      <c r="D59" s="2">
        <v>966</v>
      </c>
      <c r="E59" s="2">
        <f>F59-D59</f>
        <v>42</v>
      </c>
      <c r="F59" s="106">
        <v>1008</v>
      </c>
      <c r="G59" s="88">
        <f t="shared" si="4"/>
        <v>-42</v>
      </c>
      <c r="I59" s="85">
        <v>43944</v>
      </c>
      <c r="J59" s="77">
        <v>57</v>
      </c>
      <c r="K59" s="115"/>
      <c r="L59" s="118"/>
      <c r="M59" s="116"/>
      <c r="N59" s="107"/>
      <c r="O59" s="107"/>
      <c r="P59" s="107"/>
      <c r="Q59" s="107"/>
      <c r="R59" s="107"/>
      <c r="S59" s="107"/>
      <c r="T59" s="107"/>
      <c r="U59" s="107"/>
      <c r="V59" s="107"/>
      <c r="W59" s="107"/>
      <c r="X59" s="107"/>
      <c r="Y59" s="107"/>
      <c r="Z59" s="107"/>
    </row>
    <row r="60" spans="1:26" x14ac:dyDescent="0.25">
      <c r="A60" s="13">
        <v>850</v>
      </c>
      <c r="B60" s="13">
        <v>700</v>
      </c>
      <c r="C60" s="13">
        <v>1150</v>
      </c>
      <c r="D60" s="2">
        <v>922</v>
      </c>
      <c r="E60" s="106">
        <v>41</v>
      </c>
      <c r="F60" s="2">
        <f>D60+E60</f>
        <v>963</v>
      </c>
      <c r="G60" s="88">
        <f t="shared" si="4"/>
        <v>-45</v>
      </c>
      <c r="H60" s="2">
        <v>388</v>
      </c>
      <c r="I60" s="85">
        <v>43945</v>
      </c>
      <c r="J60">
        <v>58</v>
      </c>
      <c r="K60" s="115"/>
      <c r="L60" s="118"/>
      <c r="M60" s="116"/>
      <c r="N60" s="107"/>
      <c r="O60" s="107"/>
      <c r="P60" s="107"/>
      <c r="Q60" s="107"/>
      <c r="R60" s="107"/>
      <c r="S60" s="107"/>
      <c r="T60" s="107"/>
      <c r="U60" s="107"/>
      <c r="V60" s="107"/>
      <c r="W60" s="107"/>
      <c r="X60" s="107"/>
      <c r="Y60" s="107"/>
      <c r="Z60" s="107"/>
    </row>
    <row r="61" spans="1:26" x14ac:dyDescent="0.25">
      <c r="A61" s="13">
        <v>850</v>
      </c>
      <c r="B61" s="13">
        <v>700</v>
      </c>
      <c r="C61" s="13">
        <v>1150</v>
      </c>
      <c r="D61" s="2">
        <f t="shared" ref="D61:D103" si="6">F61-E61</f>
        <v>922</v>
      </c>
      <c r="E61" s="2">
        <v>37</v>
      </c>
      <c r="F61" s="2">
        <v>959</v>
      </c>
      <c r="G61" s="88">
        <f t="shared" si="4"/>
        <v>-4</v>
      </c>
      <c r="H61" s="2">
        <v>385</v>
      </c>
      <c r="I61" s="85">
        <v>43946</v>
      </c>
      <c r="J61" s="77">
        <v>59</v>
      </c>
      <c r="K61" s="115"/>
      <c r="L61" s="118"/>
      <c r="M61" s="116"/>
      <c r="N61" s="107"/>
      <c r="O61" s="107"/>
      <c r="P61" s="107"/>
      <c r="Q61" s="107"/>
      <c r="R61" s="107"/>
      <c r="S61" s="107"/>
      <c r="T61" s="107"/>
      <c r="U61" s="107"/>
      <c r="V61" s="107"/>
      <c r="W61" s="107"/>
      <c r="X61" s="107"/>
      <c r="Y61" s="107"/>
      <c r="Z61" s="107"/>
    </row>
    <row r="62" spans="1:26" x14ac:dyDescent="0.25">
      <c r="A62" s="13">
        <v>850</v>
      </c>
      <c r="B62" s="13">
        <v>700</v>
      </c>
      <c r="C62" s="13">
        <v>1150</v>
      </c>
      <c r="D62" s="2">
        <f t="shared" si="6"/>
        <v>901</v>
      </c>
      <c r="E62" s="2">
        <v>33</v>
      </c>
      <c r="F62" s="2">
        <v>934</v>
      </c>
      <c r="G62" s="88">
        <f t="shared" si="4"/>
        <v>-25</v>
      </c>
      <c r="H62" s="2">
        <v>395</v>
      </c>
      <c r="I62" s="85">
        <v>43947</v>
      </c>
      <c r="J62">
        <v>60</v>
      </c>
      <c r="K62" s="115"/>
      <c r="L62" s="118"/>
      <c r="M62" s="116"/>
      <c r="N62" s="107"/>
      <c r="O62" s="107"/>
      <c r="P62" s="107"/>
      <c r="Q62" s="107"/>
      <c r="R62" s="107"/>
      <c r="S62" s="107"/>
      <c r="T62" s="107"/>
      <c r="U62" s="107"/>
      <c r="V62" s="107"/>
      <c r="W62" s="107"/>
      <c r="X62" s="107"/>
      <c r="Y62" s="107"/>
      <c r="Z62" s="107"/>
    </row>
    <row r="63" spans="1:26" x14ac:dyDescent="0.25">
      <c r="A63" s="13">
        <v>850</v>
      </c>
      <c r="B63" s="13">
        <v>700</v>
      </c>
      <c r="C63" s="13">
        <v>1150</v>
      </c>
      <c r="D63" s="2">
        <f t="shared" si="6"/>
        <v>873</v>
      </c>
      <c r="E63" s="2">
        <v>32</v>
      </c>
      <c r="F63" s="2">
        <v>905</v>
      </c>
      <c r="G63" s="88">
        <f t="shared" si="4"/>
        <v>-29</v>
      </c>
      <c r="I63" s="85">
        <v>43948</v>
      </c>
      <c r="J63" s="77">
        <v>61</v>
      </c>
      <c r="K63" s="115"/>
      <c r="L63" s="118"/>
      <c r="M63" s="116"/>
      <c r="N63" s="107"/>
      <c r="O63" s="107"/>
      <c r="P63" s="107"/>
      <c r="Q63" s="107"/>
      <c r="R63" s="107"/>
      <c r="S63" s="107"/>
      <c r="T63" s="107"/>
      <c r="U63" s="107"/>
      <c r="V63" s="107"/>
      <c r="W63" s="107"/>
      <c r="X63" s="107"/>
      <c r="Y63" s="107"/>
      <c r="Z63" s="107"/>
    </row>
    <row r="64" spans="1:26" x14ac:dyDescent="0.25">
      <c r="A64" s="13">
        <v>850</v>
      </c>
      <c r="B64" s="13">
        <v>700</v>
      </c>
      <c r="C64" s="13">
        <v>1150</v>
      </c>
      <c r="D64" s="2">
        <f t="shared" si="6"/>
        <v>832</v>
      </c>
      <c r="E64" s="2">
        <v>29</v>
      </c>
      <c r="F64" s="2">
        <v>861</v>
      </c>
      <c r="G64" s="88">
        <f t="shared" si="4"/>
        <v>-44</v>
      </c>
      <c r="H64" s="2">
        <v>399</v>
      </c>
      <c r="I64" s="85">
        <v>43949</v>
      </c>
      <c r="J64">
        <v>62</v>
      </c>
    </row>
    <row r="65" spans="1:12" x14ac:dyDescent="0.25">
      <c r="A65" s="13">
        <v>850</v>
      </c>
      <c r="B65" s="13">
        <v>700</v>
      </c>
      <c r="C65" s="13">
        <v>1150</v>
      </c>
      <c r="D65" s="2">
        <f t="shared" si="6"/>
        <v>776</v>
      </c>
      <c r="E65" s="2">
        <v>28</v>
      </c>
      <c r="F65" s="2">
        <v>804</v>
      </c>
      <c r="G65" s="88">
        <f t="shared" si="4"/>
        <v>-57</v>
      </c>
      <c r="H65" s="2">
        <v>431</v>
      </c>
      <c r="I65" s="85">
        <v>43950</v>
      </c>
      <c r="J65" s="77">
        <v>63</v>
      </c>
    </row>
    <row r="66" spans="1:12" x14ac:dyDescent="0.25">
      <c r="A66" s="13">
        <v>850</v>
      </c>
      <c r="B66" s="13">
        <v>700</v>
      </c>
      <c r="C66" s="13">
        <v>1150</v>
      </c>
      <c r="D66" s="2">
        <f t="shared" si="6"/>
        <v>754</v>
      </c>
      <c r="E66" s="2">
        <v>29</v>
      </c>
      <c r="F66" s="2">
        <v>783</v>
      </c>
      <c r="G66" s="88">
        <f t="shared" si="4"/>
        <v>-21</v>
      </c>
      <c r="H66" s="2">
        <v>432</v>
      </c>
      <c r="I66" s="85">
        <v>43951</v>
      </c>
      <c r="J66">
        <v>64</v>
      </c>
    </row>
    <row r="67" spans="1:12" x14ac:dyDescent="0.25">
      <c r="A67" s="13">
        <v>850</v>
      </c>
      <c r="B67" s="13">
        <v>700</v>
      </c>
      <c r="C67" s="13">
        <v>1150</v>
      </c>
      <c r="D67" s="2">
        <f t="shared" si="6"/>
        <v>707</v>
      </c>
      <c r="E67" s="2">
        <v>28</v>
      </c>
      <c r="F67" s="2">
        <v>735</v>
      </c>
      <c r="G67" s="88">
        <f t="shared" si="4"/>
        <v>-48</v>
      </c>
      <c r="H67" s="2">
        <v>426</v>
      </c>
      <c r="I67" s="85">
        <v>43952</v>
      </c>
      <c r="J67" s="77">
        <v>65</v>
      </c>
    </row>
    <row r="68" spans="1:12" x14ac:dyDescent="0.25">
      <c r="A68" s="13">
        <v>850</v>
      </c>
      <c r="B68" s="13">
        <v>700</v>
      </c>
      <c r="C68" s="13">
        <v>1150</v>
      </c>
      <c r="D68" s="2">
        <f t="shared" si="6"/>
        <v>681</v>
      </c>
      <c r="E68" s="2">
        <v>27</v>
      </c>
      <c r="F68" s="2">
        <v>708</v>
      </c>
      <c r="G68" s="88">
        <f t="shared" si="4"/>
        <v>-27</v>
      </c>
      <c r="H68" s="2">
        <v>418</v>
      </c>
      <c r="I68" s="85">
        <v>43953</v>
      </c>
      <c r="J68">
        <v>66</v>
      </c>
    </row>
    <row r="69" spans="1:12" x14ac:dyDescent="0.25">
      <c r="A69" s="13">
        <v>850</v>
      </c>
      <c r="B69" s="13">
        <v>700</v>
      </c>
      <c r="C69" s="13">
        <v>1150</v>
      </c>
      <c r="D69" s="2">
        <f t="shared" si="6"/>
        <v>660</v>
      </c>
      <c r="E69" s="2">
        <v>28</v>
      </c>
      <c r="F69" s="2">
        <v>688</v>
      </c>
      <c r="G69" s="88">
        <f t="shared" si="4"/>
        <v>-20</v>
      </c>
      <c r="H69" s="2">
        <v>382</v>
      </c>
      <c r="I69" s="85">
        <v>43954</v>
      </c>
      <c r="J69" s="77">
        <v>67</v>
      </c>
    </row>
    <row r="70" spans="1:12" x14ac:dyDescent="0.25">
      <c r="A70" s="13">
        <v>850</v>
      </c>
      <c r="B70" s="13">
        <v>700</v>
      </c>
      <c r="C70" s="13">
        <v>1150</v>
      </c>
      <c r="D70" s="2">
        <f t="shared" si="6"/>
        <v>655</v>
      </c>
      <c r="E70" s="2">
        <v>28</v>
      </c>
      <c r="F70" s="2">
        <v>683</v>
      </c>
      <c r="G70" s="88">
        <f t="shared" si="4"/>
        <v>-5</v>
      </c>
      <c r="H70" s="2">
        <v>377</v>
      </c>
      <c r="I70" s="85">
        <v>43955</v>
      </c>
      <c r="J70">
        <v>68</v>
      </c>
    </row>
    <row r="71" spans="1:12" x14ac:dyDescent="0.25">
      <c r="A71" s="13">
        <v>850</v>
      </c>
      <c r="B71" s="13">
        <v>700</v>
      </c>
      <c r="C71" s="13">
        <v>1150</v>
      </c>
      <c r="D71" s="2">
        <f t="shared" si="6"/>
        <v>618</v>
      </c>
      <c r="E71" s="2">
        <v>26</v>
      </c>
      <c r="F71" s="2">
        <v>644</v>
      </c>
      <c r="G71" s="88">
        <f t="shared" si="4"/>
        <v>-39</v>
      </c>
      <c r="H71" s="2">
        <v>394</v>
      </c>
      <c r="I71" s="85">
        <v>43956</v>
      </c>
      <c r="J71" s="77">
        <v>69</v>
      </c>
    </row>
    <row r="72" spans="1:12" x14ac:dyDescent="0.25">
      <c r="A72" s="13">
        <v>850</v>
      </c>
      <c r="B72" s="13">
        <v>700</v>
      </c>
      <c r="C72" s="13">
        <v>1150</v>
      </c>
      <c r="D72" s="2">
        <f t="shared" si="6"/>
        <v>605</v>
      </c>
      <c r="E72" s="2">
        <v>23</v>
      </c>
      <c r="F72" s="2">
        <v>628</v>
      </c>
      <c r="G72" s="88">
        <f t="shared" si="4"/>
        <v>-16</v>
      </c>
      <c r="H72" s="2">
        <v>397</v>
      </c>
      <c r="I72" s="85">
        <v>43957</v>
      </c>
      <c r="J72">
        <v>70</v>
      </c>
    </row>
    <row r="73" spans="1:12" x14ac:dyDescent="0.25">
      <c r="A73" s="13">
        <v>850</v>
      </c>
      <c r="B73" s="13">
        <v>700</v>
      </c>
      <c r="C73" s="13">
        <v>1150</v>
      </c>
      <c r="D73" s="2">
        <f t="shared" si="6"/>
        <v>566</v>
      </c>
      <c r="E73" s="2">
        <v>18</v>
      </c>
      <c r="F73" s="2">
        <v>584</v>
      </c>
      <c r="G73" s="88">
        <f t="shared" si="4"/>
        <v>-44</v>
      </c>
      <c r="H73" s="2">
        <v>440</v>
      </c>
      <c r="I73" s="85">
        <v>43958</v>
      </c>
      <c r="J73">
        <v>71</v>
      </c>
      <c r="K73">
        <v>1286</v>
      </c>
    </row>
    <row r="74" spans="1:12" x14ac:dyDescent="0.25">
      <c r="A74" s="13">
        <v>850</v>
      </c>
      <c r="B74" s="13">
        <v>700</v>
      </c>
      <c r="C74" s="13">
        <v>1150</v>
      </c>
      <c r="D74" s="2">
        <f t="shared" si="6"/>
        <v>549</v>
      </c>
      <c r="E74" s="2">
        <v>15</v>
      </c>
      <c r="F74" s="2">
        <v>564</v>
      </c>
      <c r="G74" s="88">
        <f t="shared" si="4"/>
        <v>-20</v>
      </c>
      <c r="H74" s="2">
        <v>435</v>
      </c>
      <c r="I74" s="85">
        <v>43959</v>
      </c>
      <c r="J74">
        <v>72</v>
      </c>
      <c r="K74">
        <v>1189</v>
      </c>
      <c r="L74">
        <f>K74-K73</f>
        <v>-97</v>
      </c>
    </row>
    <row r="75" spans="1:12" x14ac:dyDescent="0.25">
      <c r="A75" s="13">
        <v>850</v>
      </c>
      <c r="B75" s="13">
        <v>700</v>
      </c>
      <c r="C75" s="13">
        <v>1150</v>
      </c>
      <c r="D75" s="2">
        <f t="shared" si="6"/>
        <v>526</v>
      </c>
      <c r="E75" s="2">
        <v>15</v>
      </c>
      <c r="F75" s="2">
        <v>541</v>
      </c>
      <c r="G75" s="88">
        <f t="shared" si="4"/>
        <v>-23</v>
      </c>
      <c r="H75" s="2">
        <v>450</v>
      </c>
      <c r="I75" s="85">
        <v>43960</v>
      </c>
      <c r="J75">
        <v>73</v>
      </c>
      <c r="K75">
        <v>1132</v>
      </c>
      <c r="L75">
        <f t="shared" ref="L75:L103" si="7">K75-K74</f>
        <v>-57</v>
      </c>
    </row>
    <row r="76" spans="1:12" x14ac:dyDescent="0.25">
      <c r="A76" s="13">
        <v>850</v>
      </c>
      <c r="B76" s="13">
        <v>700</v>
      </c>
      <c r="C76" s="13">
        <v>1150</v>
      </c>
      <c r="D76" s="2">
        <f t="shared" si="6"/>
        <v>492</v>
      </c>
      <c r="E76" s="2">
        <v>15</v>
      </c>
      <c r="F76" s="2">
        <v>507</v>
      </c>
      <c r="G76" s="88">
        <f t="shared" si="4"/>
        <v>-34</v>
      </c>
      <c r="H76" s="2">
        <v>418</v>
      </c>
      <c r="I76" s="85">
        <v>43961</v>
      </c>
      <c r="J76">
        <v>74</v>
      </c>
      <c r="K76">
        <v>1054</v>
      </c>
      <c r="L76">
        <f t="shared" si="7"/>
        <v>-78</v>
      </c>
    </row>
    <row r="77" spans="1:12" x14ac:dyDescent="0.25">
      <c r="A77" s="13">
        <v>850</v>
      </c>
      <c r="B77" s="13">
        <v>700</v>
      </c>
      <c r="C77" s="13">
        <v>1150</v>
      </c>
      <c r="D77" s="2">
        <f t="shared" si="6"/>
        <v>483</v>
      </c>
      <c r="E77" s="2">
        <v>15</v>
      </c>
      <c r="F77" s="2">
        <v>498</v>
      </c>
      <c r="G77" s="88">
        <f t="shared" si="4"/>
        <v>-9</v>
      </c>
      <c r="H77" s="2">
        <v>388</v>
      </c>
      <c r="I77" s="85">
        <v>43962</v>
      </c>
      <c r="J77">
        <v>75</v>
      </c>
      <c r="K77">
        <v>1118</v>
      </c>
      <c r="L77">
        <f t="shared" si="7"/>
        <v>64</v>
      </c>
    </row>
    <row r="78" spans="1:12" x14ac:dyDescent="0.25">
      <c r="A78" s="13">
        <v>850</v>
      </c>
      <c r="B78" s="13">
        <v>700</v>
      </c>
      <c r="C78" s="13">
        <v>1150</v>
      </c>
      <c r="D78" s="2">
        <f t="shared" si="6"/>
        <v>451</v>
      </c>
      <c r="E78" s="2">
        <v>12</v>
      </c>
      <c r="F78" s="2">
        <v>463</v>
      </c>
      <c r="G78" s="88">
        <f t="shared" si="4"/>
        <v>-35</v>
      </c>
      <c r="H78" s="2">
        <v>462</v>
      </c>
      <c r="I78" s="85">
        <v>43963</v>
      </c>
      <c r="J78">
        <v>76</v>
      </c>
      <c r="K78">
        <v>1110</v>
      </c>
      <c r="L78">
        <f t="shared" si="7"/>
        <v>-8</v>
      </c>
    </row>
    <row r="79" spans="1:12" x14ac:dyDescent="0.25">
      <c r="A79" s="13">
        <v>850</v>
      </c>
      <c r="B79" s="13">
        <v>700</v>
      </c>
      <c r="C79" s="13">
        <v>1150</v>
      </c>
      <c r="D79" s="2">
        <f t="shared" si="6"/>
        <v>422</v>
      </c>
      <c r="E79" s="2">
        <v>10</v>
      </c>
      <c r="F79" s="2">
        <v>432</v>
      </c>
      <c r="G79" s="88">
        <f t="shared" si="4"/>
        <v>-31</v>
      </c>
      <c r="H79" s="2">
        <v>474</v>
      </c>
      <c r="I79" s="85">
        <v>43964</v>
      </c>
      <c r="J79">
        <v>77</v>
      </c>
      <c r="K79">
        <v>1031</v>
      </c>
      <c r="L79">
        <f t="shared" si="7"/>
        <v>-79</v>
      </c>
    </row>
    <row r="80" spans="1:12" x14ac:dyDescent="0.25">
      <c r="A80" s="13">
        <v>850</v>
      </c>
      <c r="B80" s="13">
        <v>700</v>
      </c>
      <c r="C80" s="13">
        <v>1150</v>
      </c>
      <c r="D80" s="2">
        <f t="shared" si="6"/>
        <v>403</v>
      </c>
      <c r="E80" s="2">
        <v>7</v>
      </c>
      <c r="F80" s="2">
        <v>410</v>
      </c>
      <c r="G80" s="88">
        <f t="shared" si="4"/>
        <v>-22</v>
      </c>
      <c r="H80" s="2">
        <v>497</v>
      </c>
      <c r="I80" s="85">
        <v>43965</v>
      </c>
      <c r="J80">
        <v>78</v>
      </c>
      <c r="K80">
        <v>1029</v>
      </c>
      <c r="L80">
        <f t="shared" si="7"/>
        <v>-2</v>
      </c>
    </row>
    <row r="81" spans="1:16" x14ac:dyDescent="0.25">
      <c r="A81" s="13">
        <v>850</v>
      </c>
      <c r="B81" s="13">
        <v>700</v>
      </c>
      <c r="C81" s="13">
        <v>1150</v>
      </c>
      <c r="D81" s="2">
        <f t="shared" si="6"/>
        <v>375</v>
      </c>
      <c r="E81" s="2">
        <v>3</v>
      </c>
      <c r="F81" s="2">
        <v>378</v>
      </c>
      <c r="G81" s="88">
        <f t="shared" si="4"/>
        <v>-32</v>
      </c>
      <c r="H81" s="2">
        <v>527</v>
      </c>
      <c r="I81" s="85">
        <v>43966</v>
      </c>
      <c r="J81">
        <v>79</v>
      </c>
      <c r="K81">
        <v>981</v>
      </c>
      <c r="L81">
        <f t="shared" si="7"/>
        <v>-48</v>
      </c>
    </row>
    <row r="82" spans="1:16" x14ac:dyDescent="0.25">
      <c r="A82" s="13">
        <v>850</v>
      </c>
      <c r="B82" s="13">
        <v>700</v>
      </c>
      <c r="C82" s="13">
        <v>1150</v>
      </c>
      <c r="D82" s="2">
        <f t="shared" si="6"/>
        <v>343</v>
      </c>
      <c r="E82" s="2">
        <v>3</v>
      </c>
      <c r="F82" s="2">
        <v>346</v>
      </c>
      <c r="G82" s="88">
        <f t="shared" si="4"/>
        <v>-32</v>
      </c>
      <c r="H82" s="2">
        <v>522</v>
      </c>
      <c r="I82" s="85">
        <v>43967</v>
      </c>
      <c r="J82">
        <v>80</v>
      </c>
      <c r="K82">
        <v>971</v>
      </c>
      <c r="L82">
        <f t="shared" si="7"/>
        <v>-10</v>
      </c>
    </row>
    <row r="83" spans="1:16" x14ac:dyDescent="0.25">
      <c r="A83" s="13">
        <v>850</v>
      </c>
      <c r="B83" s="13">
        <v>700</v>
      </c>
      <c r="C83" s="13">
        <v>1150</v>
      </c>
      <c r="D83" s="2">
        <f t="shared" si="6"/>
        <v>346</v>
      </c>
      <c r="E83" s="2">
        <v>3</v>
      </c>
      <c r="F83" s="2">
        <v>349</v>
      </c>
      <c r="G83" s="88">
        <f t="shared" ref="G83:G103" si="8">F83-F82</f>
        <v>3</v>
      </c>
      <c r="H83" s="2">
        <v>482</v>
      </c>
      <c r="I83" s="85">
        <v>43968</v>
      </c>
      <c r="J83">
        <v>81</v>
      </c>
      <c r="K83">
        <v>919</v>
      </c>
      <c r="L83">
        <f t="shared" si="7"/>
        <v>-52</v>
      </c>
    </row>
    <row r="84" spans="1:16" x14ac:dyDescent="0.25">
      <c r="A84" s="13">
        <v>850</v>
      </c>
      <c r="B84" s="13">
        <v>700</v>
      </c>
      <c r="C84" s="13">
        <v>1150</v>
      </c>
      <c r="D84" s="2">
        <f t="shared" si="6"/>
        <v>320</v>
      </c>
      <c r="E84" s="2">
        <v>3</v>
      </c>
      <c r="F84" s="2">
        <v>323</v>
      </c>
      <c r="G84" s="88">
        <f t="shared" si="8"/>
        <v>-26</v>
      </c>
      <c r="H84" s="2">
        <v>477</v>
      </c>
      <c r="I84" s="85">
        <v>43969</v>
      </c>
      <c r="J84">
        <v>82</v>
      </c>
      <c r="K84">
        <v>909</v>
      </c>
      <c r="L84">
        <f t="shared" si="7"/>
        <v>-10</v>
      </c>
    </row>
    <row r="85" spans="1:16" x14ac:dyDescent="0.25">
      <c r="A85" s="13">
        <v>850</v>
      </c>
      <c r="B85" s="13">
        <v>700</v>
      </c>
      <c r="C85" s="13">
        <v>1150</v>
      </c>
      <c r="D85" s="2">
        <f t="shared" si="6"/>
        <v>291</v>
      </c>
      <c r="E85" s="2">
        <v>2</v>
      </c>
      <c r="F85" s="2">
        <v>293</v>
      </c>
      <c r="G85" s="88">
        <f t="shared" si="8"/>
        <v>-30</v>
      </c>
      <c r="H85" s="2">
        <v>523</v>
      </c>
      <c r="I85" s="85">
        <v>43970</v>
      </c>
      <c r="J85">
        <v>83</v>
      </c>
      <c r="K85">
        <v>933</v>
      </c>
      <c r="L85">
        <f t="shared" si="7"/>
        <v>24</v>
      </c>
    </row>
    <row r="86" spans="1:16" x14ac:dyDescent="0.25">
      <c r="A86" s="13">
        <v>850</v>
      </c>
      <c r="B86" s="13">
        <v>700</v>
      </c>
      <c r="C86" s="13">
        <v>1150</v>
      </c>
      <c r="D86" s="2">
        <f t="shared" si="6"/>
        <v>274</v>
      </c>
      <c r="E86" s="2">
        <v>1</v>
      </c>
      <c r="F86" s="2">
        <v>275</v>
      </c>
      <c r="G86" s="88">
        <f t="shared" si="8"/>
        <v>-18</v>
      </c>
      <c r="H86" s="2">
        <v>527</v>
      </c>
      <c r="I86" s="85">
        <v>43971</v>
      </c>
      <c r="J86">
        <v>84</v>
      </c>
      <c r="K86">
        <v>922</v>
      </c>
      <c r="L86">
        <f t="shared" si="7"/>
        <v>-11</v>
      </c>
      <c r="P86" s="85"/>
    </row>
    <row r="87" spans="1:16" x14ac:dyDescent="0.25">
      <c r="A87" s="13">
        <v>850</v>
      </c>
      <c r="B87" s="13">
        <v>700</v>
      </c>
      <c r="C87" s="13">
        <v>1150</v>
      </c>
      <c r="D87" s="2">
        <f t="shared" si="6"/>
        <v>254</v>
      </c>
      <c r="E87" s="2">
        <v>1</v>
      </c>
      <c r="F87" s="2">
        <v>255</v>
      </c>
      <c r="G87" s="88">
        <f t="shared" si="8"/>
        <v>-20</v>
      </c>
      <c r="H87" s="2">
        <v>541</v>
      </c>
      <c r="I87" s="85">
        <v>43972</v>
      </c>
      <c r="J87">
        <v>85</v>
      </c>
      <c r="L87">
        <f t="shared" si="7"/>
        <v>-922</v>
      </c>
      <c r="P87" s="85"/>
    </row>
    <row r="88" spans="1:16" x14ac:dyDescent="0.25">
      <c r="A88" s="13">
        <v>850</v>
      </c>
      <c r="B88" s="13">
        <v>700</v>
      </c>
      <c r="C88" s="13">
        <v>1150</v>
      </c>
      <c r="D88" s="2">
        <f t="shared" si="6"/>
        <v>251</v>
      </c>
      <c r="E88" s="2">
        <v>1</v>
      </c>
      <c r="F88" s="2">
        <v>252</v>
      </c>
      <c r="G88" s="88">
        <f t="shared" si="8"/>
        <v>-3</v>
      </c>
      <c r="H88" s="2">
        <v>481</v>
      </c>
      <c r="I88" s="85">
        <v>43973</v>
      </c>
      <c r="J88">
        <v>86</v>
      </c>
      <c r="K88">
        <v>863</v>
      </c>
      <c r="L88">
        <f t="shared" si="7"/>
        <v>863</v>
      </c>
      <c r="P88" s="85"/>
    </row>
    <row r="89" spans="1:16" x14ac:dyDescent="0.25">
      <c r="A89" s="13">
        <v>850</v>
      </c>
      <c r="B89" s="13">
        <v>700</v>
      </c>
      <c r="C89" s="13">
        <v>1150</v>
      </c>
      <c r="D89" s="2">
        <f t="shared" si="6"/>
        <v>226</v>
      </c>
      <c r="E89" s="2">
        <v>1</v>
      </c>
      <c r="F89" s="2">
        <v>227</v>
      </c>
      <c r="G89" s="88">
        <f t="shared" si="8"/>
        <v>-25</v>
      </c>
      <c r="H89" s="2">
        <v>505</v>
      </c>
      <c r="I89" s="85">
        <v>43974</v>
      </c>
      <c r="J89">
        <v>87</v>
      </c>
      <c r="K89">
        <v>811</v>
      </c>
      <c r="L89">
        <f t="shared" si="7"/>
        <v>-52</v>
      </c>
      <c r="P89" s="85"/>
    </row>
    <row r="90" spans="1:16" x14ac:dyDescent="0.25">
      <c r="A90" s="13">
        <v>850</v>
      </c>
      <c r="B90" s="13">
        <v>700</v>
      </c>
      <c r="C90" s="13">
        <v>1150</v>
      </c>
      <c r="D90" s="2">
        <f t="shared" si="6"/>
        <v>222</v>
      </c>
      <c r="E90" s="2">
        <v>1</v>
      </c>
      <c r="F90" s="2">
        <v>223</v>
      </c>
      <c r="G90" s="88">
        <f t="shared" si="8"/>
        <v>-4</v>
      </c>
      <c r="H90" s="2">
        <v>499</v>
      </c>
      <c r="I90" s="85">
        <v>43975</v>
      </c>
      <c r="J90">
        <v>88</v>
      </c>
      <c r="K90">
        <v>730</v>
      </c>
      <c r="L90">
        <f t="shared" si="7"/>
        <v>-81</v>
      </c>
      <c r="P90" s="85"/>
    </row>
    <row r="91" spans="1:16" x14ac:dyDescent="0.25">
      <c r="A91" s="13">
        <v>850</v>
      </c>
      <c r="B91" s="13">
        <v>700</v>
      </c>
      <c r="C91" s="13">
        <v>1150</v>
      </c>
      <c r="D91" s="2">
        <f t="shared" si="6"/>
        <v>222</v>
      </c>
      <c r="E91" s="2">
        <v>1</v>
      </c>
      <c r="F91" s="2">
        <v>223</v>
      </c>
      <c r="G91" s="88">
        <f t="shared" si="8"/>
        <v>0</v>
      </c>
      <c r="H91" s="2">
        <v>493</v>
      </c>
      <c r="I91" s="85">
        <v>43976</v>
      </c>
      <c r="J91">
        <v>89</v>
      </c>
      <c r="K91">
        <v>756</v>
      </c>
      <c r="L91">
        <f t="shared" si="7"/>
        <v>26</v>
      </c>
    </row>
    <row r="92" spans="1:16" x14ac:dyDescent="0.25">
      <c r="A92" s="13">
        <v>850</v>
      </c>
      <c r="B92" s="13">
        <v>700</v>
      </c>
      <c r="C92" s="13">
        <v>1150</v>
      </c>
      <c r="D92" s="2">
        <f t="shared" si="6"/>
        <v>187</v>
      </c>
      <c r="E92" s="2">
        <v>1</v>
      </c>
      <c r="F92" s="2">
        <v>188</v>
      </c>
      <c r="G92" s="88">
        <f t="shared" si="8"/>
        <v>-35</v>
      </c>
      <c r="H92" s="2">
        <v>499</v>
      </c>
      <c r="I92" s="85">
        <v>43977</v>
      </c>
      <c r="J92">
        <v>90</v>
      </c>
      <c r="K92">
        <v>698</v>
      </c>
      <c r="L92">
        <f t="shared" si="7"/>
        <v>-58</v>
      </c>
    </row>
    <row r="93" spans="1:16" x14ac:dyDescent="0.25">
      <c r="A93" s="13">
        <v>850</v>
      </c>
      <c r="B93" s="13">
        <v>700</v>
      </c>
      <c r="C93" s="13">
        <v>1150</v>
      </c>
      <c r="D93" s="2">
        <f t="shared" si="6"/>
        <v>188</v>
      </c>
      <c r="E93" s="2">
        <v>1</v>
      </c>
      <c r="F93" s="2">
        <v>189</v>
      </c>
      <c r="G93" s="88">
        <f t="shared" si="8"/>
        <v>1</v>
      </c>
      <c r="H93" s="2">
        <v>522</v>
      </c>
      <c r="I93" s="85">
        <v>43978</v>
      </c>
      <c r="J93">
        <v>91</v>
      </c>
      <c r="K93">
        <v>723</v>
      </c>
      <c r="L93">
        <f t="shared" si="7"/>
        <v>25</v>
      </c>
    </row>
    <row r="94" spans="1:16" x14ac:dyDescent="0.25">
      <c r="A94" s="13">
        <v>850</v>
      </c>
      <c r="B94" s="13">
        <v>700</v>
      </c>
      <c r="C94" s="13">
        <v>1150</v>
      </c>
      <c r="D94" s="2">
        <f t="shared" si="6"/>
        <v>181</v>
      </c>
      <c r="E94" s="2">
        <v>1</v>
      </c>
      <c r="F94" s="2">
        <v>182</v>
      </c>
      <c r="G94" s="88">
        <f t="shared" si="8"/>
        <v>-7</v>
      </c>
      <c r="H94" s="2">
        <v>599</v>
      </c>
      <c r="I94" s="85">
        <v>43979</v>
      </c>
      <c r="J94">
        <v>92</v>
      </c>
      <c r="K94">
        <v>695</v>
      </c>
      <c r="L94">
        <f t="shared" si="7"/>
        <v>-28</v>
      </c>
    </row>
    <row r="95" spans="1:16" x14ac:dyDescent="0.25">
      <c r="A95" s="13">
        <v>850</v>
      </c>
      <c r="B95" s="13">
        <v>700</v>
      </c>
      <c r="C95" s="13">
        <v>1150</v>
      </c>
      <c r="D95" s="2">
        <f t="shared" si="6"/>
        <v>179</v>
      </c>
      <c r="E95" s="2">
        <v>1</v>
      </c>
      <c r="F95" s="2">
        <v>180</v>
      </c>
      <c r="G95" s="88">
        <f t="shared" si="8"/>
        <v>-2</v>
      </c>
      <c r="H95" s="2">
        <v>549</v>
      </c>
      <c r="I95" s="85">
        <v>43980</v>
      </c>
      <c r="J95">
        <v>93</v>
      </c>
      <c r="K95">
        <v>614</v>
      </c>
      <c r="L95">
        <f t="shared" si="7"/>
        <v>-81</v>
      </c>
    </row>
    <row r="96" spans="1:16" x14ac:dyDescent="0.25">
      <c r="A96" s="13">
        <v>850</v>
      </c>
      <c r="B96" s="13">
        <v>700</v>
      </c>
      <c r="C96" s="13">
        <v>1150</v>
      </c>
      <c r="D96" s="2">
        <f t="shared" si="6"/>
        <v>169</v>
      </c>
      <c r="E96" s="2">
        <v>1</v>
      </c>
      <c r="F96" s="2">
        <v>170</v>
      </c>
      <c r="G96" s="88">
        <f t="shared" si="8"/>
        <v>-10</v>
      </c>
      <c r="H96" s="2">
        <v>531</v>
      </c>
      <c r="I96" s="85">
        <v>43981</v>
      </c>
      <c r="J96">
        <v>94</v>
      </c>
      <c r="K96">
        <v>589</v>
      </c>
      <c r="L96">
        <f t="shared" si="7"/>
        <v>-25</v>
      </c>
    </row>
    <row r="97" spans="1:29" x14ac:dyDescent="0.25">
      <c r="A97" s="13">
        <v>850</v>
      </c>
      <c r="B97" s="13">
        <v>700</v>
      </c>
      <c r="C97" s="13">
        <v>1150</v>
      </c>
      <c r="D97" s="2">
        <f t="shared" si="6"/>
        <v>158</v>
      </c>
      <c r="E97" s="2">
        <v>1</v>
      </c>
      <c r="F97" s="2">
        <v>159</v>
      </c>
      <c r="G97" s="88">
        <f t="shared" si="8"/>
        <v>-11</v>
      </c>
      <c r="H97" s="2">
        <v>501</v>
      </c>
      <c r="I97" s="85">
        <v>43982</v>
      </c>
      <c r="J97">
        <v>95</v>
      </c>
      <c r="K97">
        <v>544</v>
      </c>
      <c r="L97">
        <f t="shared" si="7"/>
        <v>-45</v>
      </c>
    </row>
    <row r="98" spans="1:29" x14ac:dyDescent="0.25">
      <c r="A98" s="13">
        <v>850</v>
      </c>
      <c r="B98" s="13">
        <v>700</v>
      </c>
      <c r="C98" s="13">
        <v>1150</v>
      </c>
      <c r="D98" s="2">
        <f t="shared" si="6"/>
        <v>157</v>
      </c>
      <c r="E98" s="2">
        <v>1</v>
      </c>
      <c r="F98" s="2">
        <v>158</v>
      </c>
      <c r="G98" s="88">
        <f t="shared" si="8"/>
        <v>-1</v>
      </c>
      <c r="H98" s="2">
        <v>488</v>
      </c>
      <c r="I98" s="85">
        <v>43983</v>
      </c>
      <c r="J98">
        <v>96</v>
      </c>
      <c r="K98">
        <v>542</v>
      </c>
      <c r="L98">
        <f t="shared" si="7"/>
        <v>-2</v>
      </c>
    </row>
    <row r="99" spans="1:29" x14ac:dyDescent="0.25">
      <c r="A99" s="13">
        <v>850</v>
      </c>
      <c r="B99" s="13">
        <v>700</v>
      </c>
      <c r="C99" s="13">
        <v>1150</v>
      </c>
      <c r="D99" s="2">
        <f t="shared" si="6"/>
        <v>153</v>
      </c>
      <c r="E99" s="2">
        <v>1</v>
      </c>
      <c r="F99" s="2">
        <v>154</v>
      </c>
      <c r="G99" s="88">
        <f t="shared" si="8"/>
        <v>-4</v>
      </c>
      <c r="H99" s="2">
        <v>476</v>
      </c>
      <c r="I99" s="85">
        <v>43984</v>
      </c>
      <c r="J99">
        <v>97</v>
      </c>
      <c r="K99">
        <v>516</v>
      </c>
      <c r="L99">
        <f t="shared" si="7"/>
        <v>-26</v>
      </c>
    </row>
    <row r="100" spans="1:29" x14ac:dyDescent="0.25">
      <c r="A100" s="13">
        <v>850</v>
      </c>
      <c r="B100" s="13">
        <v>700</v>
      </c>
      <c r="C100" s="13">
        <v>1150</v>
      </c>
      <c r="D100" s="2">
        <f t="shared" si="6"/>
        <v>116</v>
      </c>
      <c r="E100" s="2">
        <v>0</v>
      </c>
      <c r="F100" s="2">
        <v>116</v>
      </c>
      <c r="G100" s="88">
        <f t="shared" si="8"/>
        <v>-38</v>
      </c>
      <c r="H100" s="2">
        <v>514</v>
      </c>
      <c r="I100" s="85">
        <v>43985</v>
      </c>
      <c r="J100">
        <v>98</v>
      </c>
      <c r="K100">
        <v>496</v>
      </c>
      <c r="L100">
        <f t="shared" si="7"/>
        <v>-20</v>
      </c>
    </row>
    <row r="101" spans="1:29" x14ac:dyDescent="0.25">
      <c r="A101" s="13">
        <v>850</v>
      </c>
      <c r="B101" s="13">
        <v>700</v>
      </c>
      <c r="C101" s="13">
        <v>1150</v>
      </c>
      <c r="D101" s="2">
        <f t="shared" si="6"/>
        <v>113</v>
      </c>
      <c r="E101" s="2">
        <v>0</v>
      </c>
      <c r="F101" s="2">
        <v>113</v>
      </c>
      <c r="G101" s="88">
        <f t="shared" si="8"/>
        <v>-3</v>
      </c>
      <c r="H101" s="2">
        <v>567</v>
      </c>
      <c r="I101" s="85">
        <v>43986</v>
      </c>
      <c r="J101">
        <v>99</v>
      </c>
      <c r="K101">
        <v>481</v>
      </c>
      <c r="L101">
        <f t="shared" si="7"/>
        <v>-15</v>
      </c>
    </row>
    <row r="102" spans="1:29" x14ac:dyDescent="0.25">
      <c r="A102" s="13">
        <v>850</v>
      </c>
      <c r="B102" s="13">
        <v>700</v>
      </c>
      <c r="C102" s="13">
        <v>1150</v>
      </c>
      <c r="D102" s="2">
        <f t="shared" si="6"/>
        <v>97</v>
      </c>
      <c r="E102" s="2">
        <v>0</v>
      </c>
      <c r="F102" s="2">
        <v>97</v>
      </c>
      <c r="G102" s="88">
        <f t="shared" si="8"/>
        <v>-16</v>
      </c>
      <c r="H102" s="2">
        <v>543</v>
      </c>
      <c r="I102" s="85">
        <v>43987</v>
      </c>
      <c r="J102">
        <v>100</v>
      </c>
      <c r="K102">
        <v>467</v>
      </c>
      <c r="L102">
        <f t="shared" si="7"/>
        <v>-14</v>
      </c>
    </row>
    <row r="103" spans="1:29" x14ac:dyDescent="0.25">
      <c r="A103" s="13">
        <v>850</v>
      </c>
      <c r="B103" s="13">
        <v>700</v>
      </c>
      <c r="C103" s="13">
        <v>1150</v>
      </c>
      <c r="D103" s="2">
        <f t="shared" si="6"/>
        <v>96</v>
      </c>
      <c r="E103" s="2">
        <v>0</v>
      </c>
      <c r="F103" s="2">
        <v>96</v>
      </c>
      <c r="G103" s="88">
        <f t="shared" si="8"/>
        <v>-1</v>
      </c>
      <c r="H103" s="2">
        <v>549</v>
      </c>
      <c r="I103" s="85">
        <v>43988</v>
      </c>
      <c r="J103">
        <v>101</v>
      </c>
      <c r="K103">
        <v>463</v>
      </c>
      <c r="L103">
        <f t="shared" si="7"/>
        <v>-4</v>
      </c>
      <c r="AC103" t="s">
        <v>76</v>
      </c>
    </row>
    <row r="104" spans="1:29" x14ac:dyDescent="0.25">
      <c r="A104" s="13">
        <v>850</v>
      </c>
      <c r="B104" s="13">
        <v>700</v>
      </c>
      <c r="C104" s="13">
        <v>1150</v>
      </c>
      <c r="D104" s="2">
        <v>96</v>
      </c>
      <c r="E104" s="2">
        <v>0</v>
      </c>
      <c r="F104" s="2">
        <v>96</v>
      </c>
      <c r="G104" s="88">
        <f t="shared" ref="G104:G114" si="9">F104-F103</f>
        <v>0</v>
      </c>
      <c r="H104" s="2">
        <f>H105+72</f>
        <v>549</v>
      </c>
      <c r="I104" s="85">
        <v>43989</v>
      </c>
      <c r="J104" s="157">
        <v>102</v>
      </c>
      <c r="K104" s="157">
        <f>K105+98</f>
        <v>463</v>
      </c>
      <c r="L104" s="157">
        <f t="shared" ref="L104:L114" si="10">K104-K103</f>
        <v>0</v>
      </c>
    </row>
    <row r="105" spans="1:29" x14ac:dyDescent="0.25">
      <c r="A105" s="13">
        <v>850</v>
      </c>
      <c r="B105" s="13">
        <v>700</v>
      </c>
      <c r="C105" s="13">
        <v>1150</v>
      </c>
      <c r="D105" s="2">
        <v>92</v>
      </c>
      <c r="E105" s="2">
        <v>0</v>
      </c>
      <c r="F105" s="2">
        <v>92</v>
      </c>
      <c r="G105" s="88">
        <f t="shared" si="9"/>
        <v>-4</v>
      </c>
      <c r="H105" s="2">
        <v>477</v>
      </c>
      <c r="I105" s="85">
        <v>43990</v>
      </c>
      <c r="J105" s="157">
        <v>103</v>
      </c>
      <c r="K105" s="157">
        <v>365</v>
      </c>
      <c r="L105" s="157">
        <f t="shared" si="10"/>
        <v>-98</v>
      </c>
    </row>
    <row r="106" spans="1:29" x14ac:dyDescent="0.25">
      <c r="A106" s="13">
        <v>850</v>
      </c>
      <c r="B106" s="13">
        <v>700</v>
      </c>
      <c r="C106" s="13">
        <v>1150</v>
      </c>
      <c r="D106" s="2">
        <v>91</v>
      </c>
      <c r="E106" s="2">
        <v>0</v>
      </c>
      <c r="F106" s="2">
        <v>91</v>
      </c>
      <c r="G106" s="88">
        <f t="shared" si="9"/>
        <v>-1</v>
      </c>
      <c r="H106" s="2">
        <f>H107-57</f>
        <v>478</v>
      </c>
      <c r="I106" s="85">
        <v>43991</v>
      </c>
      <c r="J106" s="157">
        <v>104</v>
      </c>
      <c r="K106" s="157">
        <f>K107+32</f>
        <v>365</v>
      </c>
      <c r="L106" s="157">
        <f t="shared" si="10"/>
        <v>0</v>
      </c>
    </row>
    <row r="107" spans="1:29" x14ac:dyDescent="0.25">
      <c r="A107" s="13">
        <v>850</v>
      </c>
      <c r="B107" s="13">
        <v>700</v>
      </c>
      <c r="C107" s="13">
        <v>1150</v>
      </c>
      <c r="D107" s="2">
        <v>80</v>
      </c>
      <c r="E107" s="2">
        <v>0</v>
      </c>
      <c r="F107" s="2">
        <v>80</v>
      </c>
      <c r="G107" s="88">
        <f t="shared" si="9"/>
        <v>-11</v>
      </c>
      <c r="H107" s="2">
        <v>535</v>
      </c>
      <c r="I107" s="85">
        <v>43992</v>
      </c>
      <c r="J107" s="157">
        <v>105</v>
      </c>
      <c r="K107" s="157">
        <v>333</v>
      </c>
      <c r="L107" s="157">
        <f t="shared" si="10"/>
        <v>-32</v>
      </c>
    </row>
    <row r="108" spans="1:29" x14ac:dyDescent="0.25">
      <c r="A108" s="13">
        <v>850</v>
      </c>
      <c r="B108" s="13">
        <v>700</v>
      </c>
      <c r="C108" s="13">
        <v>1150</v>
      </c>
      <c r="D108" s="2">
        <v>77</v>
      </c>
      <c r="E108" s="2">
        <v>0</v>
      </c>
      <c r="F108" s="2">
        <v>77</v>
      </c>
      <c r="G108" s="88">
        <f t="shared" si="9"/>
        <v>-3</v>
      </c>
      <c r="I108" s="85">
        <v>43993</v>
      </c>
      <c r="J108" s="157">
        <v>106</v>
      </c>
      <c r="K108" s="157"/>
      <c r="L108" s="157">
        <f t="shared" si="10"/>
        <v>-333</v>
      </c>
    </row>
    <row r="109" spans="1:29" x14ac:dyDescent="0.25">
      <c r="A109" s="13">
        <v>850</v>
      </c>
      <c r="B109" s="13">
        <v>700</v>
      </c>
      <c r="C109" s="13">
        <v>1150</v>
      </c>
      <c r="D109" s="2">
        <v>73</v>
      </c>
      <c r="E109" s="2">
        <v>0</v>
      </c>
      <c r="F109" s="2">
        <v>73</v>
      </c>
      <c r="G109" s="88">
        <f t="shared" si="9"/>
        <v>-4</v>
      </c>
      <c r="H109" s="2">
        <v>557</v>
      </c>
      <c r="I109" s="85">
        <v>43994</v>
      </c>
      <c r="J109" s="157">
        <v>107</v>
      </c>
      <c r="K109" s="157">
        <v>279</v>
      </c>
      <c r="L109" s="157">
        <f t="shared" si="10"/>
        <v>279</v>
      </c>
    </row>
    <row r="110" spans="1:29" x14ac:dyDescent="0.25">
      <c r="A110" s="13">
        <v>850</v>
      </c>
      <c r="B110" s="13">
        <v>700</v>
      </c>
      <c r="C110" s="13">
        <v>1150</v>
      </c>
      <c r="D110" s="2">
        <v>77</v>
      </c>
      <c r="E110" s="2">
        <v>0</v>
      </c>
      <c r="F110" s="2">
        <v>77</v>
      </c>
      <c r="G110" s="88">
        <f t="shared" si="9"/>
        <v>4</v>
      </c>
      <c r="H110" s="2">
        <v>572</v>
      </c>
      <c r="I110" s="85">
        <v>43995</v>
      </c>
      <c r="J110" s="157">
        <v>108</v>
      </c>
      <c r="K110" s="157">
        <f>K111+11</f>
        <v>289</v>
      </c>
      <c r="L110" s="157">
        <f t="shared" si="10"/>
        <v>10</v>
      </c>
    </row>
    <row r="111" spans="1:29" x14ac:dyDescent="0.25">
      <c r="A111" s="13">
        <v>850</v>
      </c>
      <c r="B111" s="13">
        <v>700</v>
      </c>
      <c r="C111" s="13">
        <v>1150</v>
      </c>
      <c r="D111" s="2">
        <v>79</v>
      </c>
      <c r="E111" s="2">
        <v>0</v>
      </c>
      <c r="F111" s="2">
        <v>79</v>
      </c>
      <c r="G111" s="88">
        <f t="shared" si="9"/>
        <v>2</v>
      </c>
      <c r="H111" s="2">
        <v>553</v>
      </c>
      <c r="I111" s="85">
        <v>43996</v>
      </c>
      <c r="J111" s="157">
        <v>109</v>
      </c>
      <c r="K111" s="157">
        <v>278</v>
      </c>
      <c r="L111" s="157">
        <f t="shared" si="10"/>
        <v>-11</v>
      </c>
    </row>
    <row r="112" spans="1:29" x14ac:dyDescent="0.25">
      <c r="A112" s="13">
        <v>850</v>
      </c>
      <c r="B112" s="13">
        <v>700</v>
      </c>
      <c r="C112" s="13">
        <v>1150</v>
      </c>
      <c r="D112" s="2">
        <v>87</v>
      </c>
      <c r="E112" s="2">
        <v>0</v>
      </c>
      <c r="F112" s="2">
        <v>87</v>
      </c>
      <c r="G112" s="88">
        <f t="shared" si="9"/>
        <v>8</v>
      </c>
      <c r="H112" s="2">
        <v>520</v>
      </c>
      <c r="I112" s="85">
        <v>43997</v>
      </c>
      <c r="J112" s="157">
        <v>110</v>
      </c>
      <c r="K112" s="157">
        <v>281</v>
      </c>
      <c r="L112" s="157">
        <f t="shared" si="10"/>
        <v>3</v>
      </c>
    </row>
    <row r="113" spans="1:12" x14ac:dyDescent="0.25">
      <c r="A113" s="13">
        <v>850</v>
      </c>
      <c r="B113" s="13">
        <v>700</v>
      </c>
      <c r="C113" s="13">
        <v>1150</v>
      </c>
      <c r="D113" s="2">
        <v>78</v>
      </c>
      <c r="E113" s="2">
        <v>0</v>
      </c>
      <c r="F113" s="2">
        <v>78</v>
      </c>
      <c r="G113" s="88">
        <f t="shared" si="9"/>
        <v>-9</v>
      </c>
      <c r="H113" s="2">
        <v>570</v>
      </c>
      <c r="I113" s="85">
        <v>43998</v>
      </c>
      <c r="J113" s="157">
        <v>111</v>
      </c>
      <c r="K113" s="157">
        <v>280</v>
      </c>
      <c r="L113" s="157">
        <f t="shared" si="10"/>
        <v>-1</v>
      </c>
    </row>
    <row r="114" spans="1:12" x14ac:dyDescent="0.25">
      <c r="A114" s="13">
        <v>850</v>
      </c>
      <c r="B114" s="13">
        <v>700</v>
      </c>
      <c r="C114" s="13">
        <v>1150</v>
      </c>
      <c r="D114" s="2">
        <v>73</v>
      </c>
      <c r="E114" s="2">
        <v>0</v>
      </c>
      <c r="F114" s="2">
        <v>73</v>
      </c>
      <c r="G114" s="88">
        <f t="shared" si="9"/>
        <v>-5</v>
      </c>
      <c r="H114" s="2">
        <v>582</v>
      </c>
      <c r="I114" s="85">
        <v>43999</v>
      </c>
      <c r="J114" s="157">
        <v>112</v>
      </c>
      <c r="K114" s="157">
        <v>289</v>
      </c>
      <c r="L114" s="157">
        <f t="shared" si="10"/>
        <v>9</v>
      </c>
    </row>
    <row r="115" spans="1:12" x14ac:dyDescent="0.25">
      <c r="A115" s="13">
        <v>850</v>
      </c>
      <c r="B115" s="13">
        <v>700</v>
      </c>
      <c r="C115" s="13">
        <v>1150</v>
      </c>
      <c r="D115" s="2">
        <v>67</v>
      </c>
      <c r="E115" s="2">
        <v>0</v>
      </c>
      <c r="F115" s="2">
        <v>67</v>
      </c>
      <c r="G115" s="88">
        <f t="shared" ref="G115:G124" si="11">F115-F114</f>
        <v>-6</v>
      </c>
      <c r="H115" s="2">
        <v>568</v>
      </c>
      <c r="I115" s="85">
        <v>44000</v>
      </c>
      <c r="J115" s="157">
        <v>113</v>
      </c>
      <c r="K115" s="157">
        <v>261</v>
      </c>
      <c r="L115" s="157">
        <f t="shared" ref="L115:L124" si="12">K115-K114</f>
        <v>-28</v>
      </c>
    </row>
    <row r="116" spans="1:12" x14ac:dyDescent="0.25">
      <c r="A116" s="13">
        <v>850</v>
      </c>
      <c r="B116" s="13">
        <v>700</v>
      </c>
      <c r="C116" s="13">
        <v>1150</v>
      </c>
      <c r="D116" s="2">
        <v>57</v>
      </c>
      <c r="E116" s="2">
        <v>0</v>
      </c>
      <c r="F116" s="2">
        <v>57</v>
      </c>
      <c r="G116" s="88">
        <f t="shared" si="11"/>
        <v>-10</v>
      </c>
      <c r="H116" s="2">
        <v>592</v>
      </c>
      <c r="I116" s="85">
        <v>44001</v>
      </c>
      <c r="J116" s="157">
        <v>114</v>
      </c>
      <c r="K116" s="157">
        <v>235</v>
      </c>
      <c r="L116" s="157">
        <f t="shared" si="12"/>
        <v>-26</v>
      </c>
    </row>
    <row r="117" spans="1:12" x14ac:dyDescent="0.25">
      <c r="A117" s="13">
        <v>850</v>
      </c>
      <c r="B117" s="13">
        <v>700</v>
      </c>
      <c r="C117" s="13">
        <v>1150</v>
      </c>
      <c r="D117" s="2">
        <v>57</v>
      </c>
      <c r="E117" s="2">
        <v>0</v>
      </c>
      <c r="F117" s="2">
        <v>57</v>
      </c>
      <c r="G117" s="88">
        <f t="shared" si="11"/>
        <v>0</v>
      </c>
      <c r="H117" s="2">
        <v>602</v>
      </c>
      <c r="I117" s="85">
        <v>44002</v>
      </c>
      <c r="J117" s="157">
        <v>115</v>
      </c>
      <c r="K117" s="157">
        <v>220</v>
      </c>
      <c r="L117" s="157">
        <f t="shared" si="12"/>
        <v>-15</v>
      </c>
    </row>
    <row r="118" spans="1:12" x14ac:dyDescent="0.25">
      <c r="A118" s="13">
        <v>850</v>
      </c>
      <c r="B118" s="13">
        <v>700</v>
      </c>
      <c r="C118" s="13">
        <v>1150</v>
      </c>
      <c r="D118" s="2">
        <v>55</v>
      </c>
      <c r="E118" s="2">
        <v>0</v>
      </c>
      <c r="F118" s="2">
        <f>D118</f>
        <v>55</v>
      </c>
      <c r="G118" s="88">
        <f t="shared" si="11"/>
        <v>-2</v>
      </c>
      <c r="H118" s="2">
        <v>628</v>
      </c>
      <c r="I118" s="85">
        <v>44003</v>
      </c>
      <c r="J118" s="157">
        <v>116</v>
      </c>
      <c r="K118" s="157">
        <v>221</v>
      </c>
      <c r="L118" s="157">
        <f t="shared" si="12"/>
        <v>1</v>
      </c>
    </row>
    <row r="119" spans="1:12" x14ac:dyDescent="0.25">
      <c r="A119" s="13">
        <v>850</v>
      </c>
      <c r="B119" s="13">
        <v>700</v>
      </c>
      <c r="C119" s="13">
        <v>1150</v>
      </c>
      <c r="D119" s="2">
        <v>59</v>
      </c>
      <c r="E119" s="2">
        <v>0</v>
      </c>
      <c r="F119" s="2">
        <f t="shared" ref="F119:F124" si="13">D119</f>
        <v>59</v>
      </c>
      <c r="G119" s="88">
        <f t="shared" si="11"/>
        <v>4</v>
      </c>
      <c r="H119" s="2">
        <v>512</v>
      </c>
      <c r="I119" s="85">
        <v>44004</v>
      </c>
      <c r="J119" s="157">
        <v>117</v>
      </c>
      <c r="K119" s="157">
        <v>194</v>
      </c>
      <c r="L119" s="157">
        <f t="shared" si="12"/>
        <v>-27</v>
      </c>
    </row>
    <row r="120" spans="1:12" x14ac:dyDescent="0.25">
      <c r="A120" s="13">
        <v>850</v>
      </c>
      <c r="B120" s="13">
        <v>700</v>
      </c>
      <c r="C120" s="13">
        <v>1150</v>
      </c>
      <c r="D120" s="2">
        <v>48</v>
      </c>
      <c r="E120" s="2">
        <v>0</v>
      </c>
      <c r="F120" s="2">
        <f t="shared" si="13"/>
        <v>48</v>
      </c>
      <c r="G120" s="88">
        <f t="shared" si="11"/>
        <v>-11</v>
      </c>
      <c r="H120" s="2">
        <v>576</v>
      </c>
      <c r="I120" s="85">
        <v>44005</v>
      </c>
      <c r="J120" s="157">
        <v>118</v>
      </c>
      <c r="K120" s="157">
        <v>211</v>
      </c>
      <c r="L120" s="157">
        <f t="shared" si="12"/>
        <v>17</v>
      </c>
    </row>
    <row r="121" spans="1:12" x14ac:dyDescent="0.25">
      <c r="A121" s="13">
        <v>850</v>
      </c>
      <c r="B121" s="13">
        <v>700</v>
      </c>
      <c r="C121" s="13">
        <v>1150</v>
      </c>
      <c r="D121" s="2">
        <v>49</v>
      </c>
      <c r="E121" s="2">
        <v>0</v>
      </c>
      <c r="F121" s="2">
        <f t="shared" si="13"/>
        <v>49</v>
      </c>
      <c r="G121" s="88">
        <f t="shared" si="11"/>
        <v>1</v>
      </c>
      <c r="H121" s="2">
        <v>565</v>
      </c>
      <c r="I121" s="85">
        <v>44006</v>
      </c>
      <c r="J121" s="157">
        <v>119</v>
      </c>
      <c r="K121" s="157">
        <v>197</v>
      </c>
      <c r="L121" s="157">
        <f t="shared" si="12"/>
        <v>-14</v>
      </c>
    </row>
    <row r="122" spans="1:12" x14ac:dyDescent="0.25">
      <c r="A122" s="13">
        <v>850</v>
      </c>
      <c r="B122" s="13">
        <v>700</v>
      </c>
      <c r="C122" s="13">
        <v>1150</v>
      </c>
      <c r="D122" s="2">
        <v>49</v>
      </c>
      <c r="E122" s="2">
        <v>0</v>
      </c>
      <c r="F122" s="2">
        <f t="shared" si="13"/>
        <v>49</v>
      </c>
      <c r="G122" s="88">
        <f t="shared" si="11"/>
        <v>0</v>
      </c>
      <c r="H122" s="2">
        <v>579</v>
      </c>
      <c r="I122" s="85">
        <v>44007</v>
      </c>
      <c r="J122" s="157">
        <v>120</v>
      </c>
      <c r="K122" s="157">
        <v>178</v>
      </c>
      <c r="L122" s="157">
        <f t="shared" si="12"/>
        <v>-19</v>
      </c>
    </row>
    <row r="123" spans="1:12" x14ac:dyDescent="0.25">
      <c r="A123" s="13">
        <v>850</v>
      </c>
      <c r="B123" s="13">
        <v>700</v>
      </c>
      <c r="C123" s="13">
        <v>1150</v>
      </c>
      <c r="D123" s="2">
        <v>39</v>
      </c>
      <c r="E123" s="2">
        <v>0</v>
      </c>
      <c r="F123" s="2">
        <f t="shared" si="13"/>
        <v>39</v>
      </c>
      <c r="G123" s="88">
        <f t="shared" si="11"/>
        <v>-10</v>
      </c>
      <c r="H123" s="2">
        <v>584</v>
      </c>
      <c r="I123" s="85">
        <v>44008</v>
      </c>
      <c r="J123" s="157">
        <v>121</v>
      </c>
      <c r="K123" s="157">
        <v>190</v>
      </c>
      <c r="L123" s="157">
        <f t="shared" si="12"/>
        <v>12</v>
      </c>
    </row>
    <row r="124" spans="1:12" x14ac:dyDescent="0.25">
      <c r="A124" s="13">
        <v>850</v>
      </c>
      <c r="B124" s="13">
        <v>700</v>
      </c>
      <c r="C124" s="13">
        <v>1150</v>
      </c>
      <c r="D124" s="2">
        <v>29</v>
      </c>
      <c r="E124" s="2">
        <v>0</v>
      </c>
      <c r="F124" s="2">
        <f t="shared" si="13"/>
        <v>29</v>
      </c>
      <c r="G124" s="88">
        <f t="shared" si="11"/>
        <v>-10</v>
      </c>
      <c r="H124" s="2">
        <v>573</v>
      </c>
      <c r="I124" s="85">
        <v>44009</v>
      </c>
      <c r="J124" s="157">
        <v>122</v>
      </c>
      <c r="K124" s="157">
        <v>180</v>
      </c>
      <c r="L124" s="157">
        <f t="shared" si="12"/>
        <v>-10</v>
      </c>
    </row>
    <row r="125" spans="1:12" x14ac:dyDescent="0.25">
      <c r="A125" s="13">
        <v>850</v>
      </c>
      <c r="B125" s="13">
        <v>700</v>
      </c>
      <c r="C125" s="13">
        <v>1150</v>
      </c>
      <c r="D125" s="2">
        <v>30</v>
      </c>
      <c r="E125" s="2">
        <v>0</v>
      </c>
      <c r="F125" s="2">
        <f t="shared" ref="F125:F130" si="14">D125</f>
        <v>30</v>
      </c>
      <c r="G125" s="88">
        <f t="shared" ref="G125:G130" si="15">F125-F124</f>
        <v>1</v>
      </c>
      <c r="H125" s="2">
        <v>541</v>
      </c>
      <c r="I125" s="85">
        <v>44010</v>
      </c>
      <c r="J125" s="157">
        <v>123</v>
      </c>
      <c r="K125" s="157">
        <v>178</v>
      </c>
      <c r="L125" s="157">
        <f t="shared" ref="L125:L130" si="16">K125-K124</f>
        <v>-2</v>
      </c>
    </row>
    <row r="126" spans="1:12" x14ac:dyDescent="0.25">
      <c r="A126" s="13">
        <v>850</v>
      </c>
      <c r="B126" s="13">
        <v>700</v>
      </c>
      <c r="C126" s="13">
        <v>1150</v>
      </c>
      <c r="D126" s="2">
        <v>32</v>
      </c>
      <c r="E126" s="2">
        <v>0</v>
      </c>
      <c r="F126" s="2">
        <f t="shared" si="14"/>
        <v>32</v>
      </c>
      <c r="G126" s="88">
        <f t="shared" si="15"/>
        <v>2</v>
      </c>
      <c r="H126" s="2">
        <v>527</v>
      </c>
      <c r="I126" s="85">
        <v>44011</v>
      </c>
      <c r="J126" s="157">
        <v>124</v>
      </c>
      <c r="K126" s="157">
        <v>157</v>
      </c>
      <c r="L126" s="157">
        <f t="shared" si="16"/>
        <v>-21</v>
      </c>
    </row>
    <row r="127" spans="1:12" x14ac:dyDescent="0.25">
      <c r="A127" s="13">
        <v>850</v>
      </c>
      <c r="B127" s="13">
        <v>700</v>
      </c>
      <c r="C127" s="13">
        <v>1150</v>
      </c>
      <c r="D127" s="2">
        <v>29</v>
      </c>
      <c r="E127" s="2">
        <v>0</v>
      </c>
      <c r="F127" s="2">
        <f t="shared" si="14"/>
        <v>29</v>
      </c>
      <c r="G127" s="88">
        <f t="shared" si="15"/>
        <v>-3</v>
      </c>
      <c r="H127" s="2">
        <v>559</v>
      </c>
      <c r="I127" s="85">
        <v>44012</v>
      </c>
      <c r="J127" s="157">
        <v>125</v>
      </c>
      <c r="K127" s="157">
        <v>160</v>
      </c>
      <c r="L127" s="157">
        <f t="shared" si="16"/>
        <v>3</v>
      </c>
    </row>
    <row r="128" spans="1:12" x14ac:dyDescent="0.25">
      <c r="A128" s="13">
        <v>850</v>
      </c>
      <c r="B128" s="13">
        <v>700</v>
      </c>
      <c r="C128" s="13">
        <v>1150</v>
      </c>
      <c r="D128" s="2">
        <v>28</v>
      </c>
      <c r="E128" s="2">
        <v>0</v>
      </c>
      <c r="F128" s="2">
        <f t="shared" si="14"/>
        <v>28</v>
      </c>
      <c r="G128" s="88">
        <f t="shared" si="15"/>
        <v>-1</v>
      </c>
      <c r="H128" s="2">
        <v>572</v>
      </c>
      <c r="I128" s="85">
        <v>44013</v>
      </c>
      <c r="J128" s="157">
        <v>126</v>
      </c>
      <c r="K128" s="157">
        <v>150</v>
      </c>
      <c r="L128" s="157">
        <f t="shared" si="16"/>
        <v>-10</v>
      </c>
    </row>
    <row r="129" spans="1:32" x14ac:dyDescent="0.25">
      <c r="A129" s="13">
        <v>850</v>
      </c>
      <c r="B129" s="13">
        <v>700</v>
      </c>
      <c r="C129" s="13">
        <v>1150</v>
      </c>
      <c r="D129" s="2">
        <v>25</v>
      </c>
      <c r="E129" s="2">
        <v>0</v>
      </c>
      <c r="F129" s="2">
        <f t="shared" si="14"/>
        <v>25</v>
      </c>
      <c r="G129" s="88">
        <f t="shared" si="15"/>
        <v>-3</v>
      </c>
      <c r="H129" s="2">
        <v>586</v>
      </c>
      <c r="I129" s="85">
        <v>44014</v>
      </c>
      <c r="J129" s="157">
        <v>127</v>
      </c>
      <c r="K129" s="157">
        <v>126</v>
      </c>
      <c r="L129" s="157">
        <f t="shared" si="16"/>
        <v>-24</v>
      </c>
    </row>
    <row r="130" spans="1:32" x14ac:dyDescent="0.25">
      <c r="A130" s="13">
        <v>850</v>
      </c>
      <c r="B130" s="13">
        <v>700</v>
      </c>
      <c r="C130" s="13">
        <v>1150</v>
      </c>
      <c r="D130" s="2">
        <v>20</v>
      </c>
      <c r="E130" s="2">
        <v>0</v>
      </c>
      <c r="F130" s="2">
        <f t="shared" si="14"/>
        <v>20</v>
      </c>
      <c r="G130" s="88">
        <f t="shared" si="15"/>
        <v>-5</v>
      </c>
      <c r="H130" s="2">
        <v>587</v>
      </c>
      <c r="I130" s="85">
        <v>44015</v>
      </c>
      <c r="J130" s="157">
        <v>128</v>
      </c>
      <c r="K130" s="157">
        <v>103</v>
      </c>
      <c r="L130" s="157">
        <f t="shared" si="16"/>
        <v>-23</v>
      </c>
    </row>
    <row r="131" spans="1:32" x14ac:dyDescent="0.25">
      <c r="A131" s="13">
        <v>850</v>
      </c>
      <c r="B131" s="13">
        <v>700</v>
      </c>
      <c r="C131" s="13">
        <v>1150</v>
      </c>
      <c r="D131" s="2">
        <v>18</v>
      </c>
      <c r="E131" s="2">
        <v>0</v>
      </c>
      <c r="F131" s="2">
        <f t="shared" ref="F131:F158" si="17">D131</f>
        <v>18</v>
      </c>
      <c r="G131" s="88">
        <f t="shared" ref="G131:G158" si="18">F131-F130</f>
        <v>-2</v>
      </c>
      <c r="H131" s="2">
        <v>574</v>
      </c>
      <c r="I131" s="85">
        <v>44016</v>
      </c>
      <c r="J131" s="157">
        <v>129</v>
      </c>
      <c r="K131" s="157">
        <v>76</v>
      </c>
      <c r="L131" s="157">
        <f t="shared" ref="L131:L158" si="19">K131-K130</f>
        <v>-27</v>
      </c>
    </row>
    <row r="132" spans="1:32" x14ac:dyDescent="0.25">
      <c r="A132" s="13">
        <v>850</v>
      </c>
      <c r="B132" s="13">
        <v>700</v>
      </c>
      <c r="C132" s="13">
        <v>1150</v>
      </c>
      <c r="D132" s="2">
        <v>18</v>
      </c>
      <c r="E132" s="2">
        <v>0</v>
      </c>
      <c r="F132" s="2">
        <f t="shared" si="17"/>
        <v>18</v>
      </c>
      <c r="G132" s="88">
        <f t="shared" si="18"/>
        <v>0</v>
      </c>
      <c r="H132" s="2">
        <v>543</v>
      </c>
      <c r="I132" s="85">
        <v>44017</v>
      </c>
      <c r="J132" s="157">
        <v>130</v>
      </c>
      <c r="K132" s="157">
        <v>87</v>
      </c>
      <c r="L132" s="157">
        <f t="shared" si="19"/>
        <v>11</v>
      </c>
    </row>
    <row r="133" spans="1:32" x14ac:dyDescent="0.25">
      <c r="A133" s="13">
        <v>850</v>
      </c>
      <c r="B133" s="13">
        <v>700</v>
      </c>
      <c r="C133" s="13">
        <v>1150</v>
      </c>
      <c r="D133" s="2">
        <v>23</v>
      </c>
      <c r="E133" s="2">
        <v>0</v>
      </c>
      <c r="F133" s="2">
        <f t="shared" si="17"/>
        <v>23</v>
      </c>
      <c r="G133" s="88">
        <f t="shared" si="18"/>
        <v>5</v>
      </c>
      <c r="H133" s="2">
        <v>538</v>
      </c>
      <c r="I133" s="85">
        <v>44018</v>
      </c>
      <c r="J133" s="157">
        <v>131</v>
      </c>
      <c r="K133" s="157">
        <v>81</v>
      </c>
      <c r="L133" s="157">
        <f t="shared" si="19"/>
        <v>-6</v>
      </c>
    </row>
    <row r="134" spans="1:32" x14ac:dyDescent="0.25">
      <c r="A134" s="13">
        <v>850</v>
      </c>
      <c r="B134" s="13">
        <v>700</v>
      </c>
      <c r="C134" s="13">
        <v>1150</v>
      </c>
      <c r="D134" s="2">
        <v>24</v>
      </c>
      <c r="E134" s="2">
        <v>0</v>
      </c>
      <c r="F134" s="2">
        <f t="shared" si="17"/>
        <v>24</v>
      </c>
      <c r="G134" s="88">
        <f t="shared" si="18"/>
        <v>1</v>
      </c>
      <c r="H134" s="2">
        <v>537</v>
      </c>
      <c r="I134" s="85">
        <v>44019</v>
      </c>
      <c r="J134" s="157">
        <v>132</v>
      </c>
      <c r="K134" s="157">
        <v>79</v>
      </c>
      <c r="L134" s="157">
        <f t="shared" si="19"/>
        <v>-2</v>
      </c>
      <c r="AF134">
        <v>1</v>
      </c>
    </row>
    <row r="135" spans="1:32" x14ac:dyDescent="0.25">
      <c r="A135" s="13">
        <v>850</v>
      </c>
      <c r="B135" s="13">
        <v>700</v>
      </c>
      <c r="C135" s="13">
        <v>1150</v>
      </c>
      <c r="D135" s="2">
        <v>20</v>
      </c>
      <c r="E135" s="2">
        <v>0</v>
      </c>
      <c r="F135" s="2">
        <f t="shared" si="17"/>
        <v>20</v>
      </c>
      <c r="G135" s="88">
        <f t="shared" si="18"/>
        <v>-4</v>
      </c>
      <c r="H135" s="2">
        <v>576</v>
      </c>
      <c r="I135" s="85">
        <v>44020</v>
      </c>
      <c r="J135" s="157">
        <v>133</v>
      </c>
      <c r="K135" s="157">
        <v>74</v>
      </c>
      <c r="L135" s="157">
        <f t="shared" si="19"/>
        <v>-5</v>
      </c>
      <c r="AF135">
        <v>2</v>
      </c>
    </row>
    <row r="136" spans="1:32" x14ac:dyDescent="0.25">
      <c r="A136" s="13">
        <v>850</v>
      </c>
      <c r="B136" s="13">
        <v>700</v>
      </c>
      <c r="C136" s="13">
        <v>1150</v>
      </c>
      <c r="D136" s="2">
        <v>21</v>
      </c>
      <c r="E136" s="2">
        <v>0</v>
      </c>
      <c r="F136" s="2">
        <f t="shared" si="17"/>
        <v>21</v>
      </c>
      <c r="G136" s="88">
        <f t="shared" si="18"/>
        <v>1</v>
      </c>
      <c r="H136" s="2">
        <v>586</v>
      </c>
      <c r="I136" s="85">
        <v>44021</v>
      </c>
      <c r="J136" s="157">
        <v>134</v>
      </c>
      <c r="K136" s="157">
        <v>70</v>
      </c>
      <c r="L136" s="157">
        <f t="shared" si="19"/>
        <v>-4</v>
      </c>
      <c r="AF136">
        <v>3</v>
      </c>
    </row>
    <row r="137" spans="1:32" x14ac:dyDescent="0.25">
      <c r="A137" s="13">
        <v>850</v>
      </c>
      <c r="B137" s="13">
        <v>700</v>
      </c>
      <c r="C137" s="13">
        <v>1150</v>
      </c>
      <c r="D137" s="2">
        <v>25</v>
      </c>
      <c r="E137" s="2">
        <v>0</v>
      </c>
      <c r="F137" s="2">
        <f t="shared" si="17"/>
        <v>25</v>
      </c>
      <c r="G137" s="88">
        <f t="shared" si="18"/>
        <v>4</v>
      </c>
      <c r="H137" s="2">
        <v>569</v>
      </c>
      <c r="I137" s="85">
        <v>44022</v>
      </c>
      <c r="J137" s="157">
        <v>135</v>
      </c>
      <c r="K137" s="157">
        <v>69</v>
      </c>
      <c r="L137" s="157">
        <f t="shared" si="19"/>
        <v>-1</v>
      </c>
      <c r="AF137">
        <v>4</v>
      </c>
    </row>
    <row r="138" spans="1:32" x14ac:dyDescent="0.25">
      <c r="A138" s="13">
        <v>850</v>
      </c>
      <c r="B138" s="13">
        <v>700</v>
      </c>
      <c r="C138" s="13">
        <v>1150</v>
      </c>
      <c r="D138" s="2">
        <v>26</v>
      </c>
      <c r="E138" s="2">
        <v>0</v>
      </c>
      <c r="F138" s="2">
        <f t="shared" si="17"/>
        <v>26</v>
      </c>
      <c r="G138" s="88">
        <f t="shared" si="18"/>
        <v>1</v>
      </c>
      <c r="H138" s="2">
        <v>562</v>
      </c>
      <c r="I138" s="85">
        <v>44023</v>
      </c>
      <c r="J138" s="157">
        <v>136</v>
      </c>
      <c r="K138" s="157">
        <v>77</v>
      </c>
      <c r="L138" s="157">
        <f t="shared" si="19"/>
        <v>8</v>
      </c>
      <c r="AF138">
        <v>5</v>
      </c>
    </row>
    <row r="139" spans="1:32" x14ac:dyDescent="0.25">
      <c r="A139" s="13">
        <v>850</v>
      </c>
      <c r="B139" s="13">
        <v>700</v>
      </c>
      <c r="C139" s="13">
        <v>1150</v>
      </c>
      <c r="D139" s="2">
        <v>24</v>
      </c>
      <c r="E139" s="2">
        <v>0</v>
      </c>
      <c r="F139" s="2">
        <f t="shared" si="17"/>
        <v>24</v>
      </c>
      <c r="G139" s="88">
        <f t="shared" si="18"/>
        <v>-2</v>
      </c>
      <c r="H139" s="2">
        <v>545</v>
      </c>
      <c r="I139" s="85">
        <v>44024</v>
      </c>
      <c r="J139" s="157">
        <v>137</v>
      </c>
      <c r="K139" s="157">
        <v>83</v>
      </c>
      <c r="L139" s="157">
        <f t="shared" si="19"/>
        <v>6</v>
      </c>
    </row>
    <row r="140" spans="1:32" x14ac:dyDescent="0.25">
      <c r="A140" s="13">
        <v>850</v>
      </c>
      <c r="B140" s="13">
        <v>700</v>
      </c>
      <c r="C140" s="13">
        <v>1150</v>
      </c>
      <c r="D140" s="2">
        <v>24</v>
      </c>
      <c r="E140" s="2">
        <v>0</v>
      </c>
      <c r="F140" s="2">
        <f t="shared" si="17"/>
        <v>24</v>
      </c>
      <c r="G140" s="88">
        <f t="shared" si="18"/>
        <v>0</v>
      </c>
      <c r="H140" s="2">
        <v>521</v>
      </c>
      <c r="I140" s="85">
        <v>44025</v>
      </c>
      <c r="J140" s="157">
        <v>138</v>
      </c>
      <c r="K140" s="157">
        <v>94</v>
      </c>
      <c r="L140" s="157">
        <f t="shared" si="19"/>
        <v>11</v>
      </c>
      <c r="AF140">
        <v>6</v>
      </c>
    </row>
    <row r="141" spans="1:32" x14ac:dyDescent="0.25">
      <c r="A141" s="13">
        <v>850</v>
      </c>
      <c r="B141" s="13">
        <v>700</v>
      </c>
      <c r="C141" s="13">
        <v>1150</v>
      </c>
      <c r="D141" s="2">
        <v>21</v>
      </c>
      <c r="E141" s="2">
        <v>0</v>
      </c>
      <c r="F141" s="2">
        <f t="shared" si="17"/>
        <v>21</v>
      </c>
      <c r="G141" s="88">
        <f t="shared" si="18"/>
        <v>-3</v>
      </c>
      <c r="H141" s="2">
        <v>541</v>
      </c>
      <c r="I141" s="85">
        <v>44026</v>
      </c>
      <c r="J141" s="157">
        <v>139</v>
      </c>
      <c r="K141" s="157">
        <v>94</v>
      </c>
      <c r="L141" s="157">
        <f t="shared" si="19"/>
        <v>0</v>
      </c>
    </row>
    <row r="142" spans="1:32" x14ac:dyDescent="0.25">
      <c r="A142" s="13">
        <v>850</v>
      </c>
      <c r="B142" s="13">
        <v>700</v>
      </c>
      <c r="C142" s="13">
        <v>1150</v>
      </c>
      <c r="D142" s="2">
        <v>20</v>
      </c>
      <c r="E142" s="2">
        <v>0</v>
      </c>
      <c r="F142" s="2">
        <f t="shared" si="17"/>
        <v>20</v>
      </c>
      <c r="G142" s="88">
        <f t="shared" si="18"/>
        <v>-1</v>
      </c>
      <c r="H142" s="2">
        <v>573</v>
      </c>
      <c r="I142" s="85">
        <v>44027</v>
      </c>
      <c r="J142" s="157">
        <v>140</v>
      </c>
      <c r="K142" s="157">
        <v>85</v>
      </c>
      <c r="L142" s="157">
        <f t="shared" si="19"/>
        <v>-9</v>
      </c>
    </row>
    <row r="143" spans="1:32" x14ac:dyDescent="0.25">
      <c r="A143" s="13">
        <v>850</v>
      </c>
      <c r="B143" s="13">
        <v>700</v>
      </c>
      <c r="C143" s="13">
        <v>1150</v>
      </c>
      <c r="D143" s="2">
        <v>15</v>
      </c>
      <c r="E143" s="2">
        <v>0</v>
      </c>
      <c r="F143" s="2">
        <f t="shared" si="17"/>
        <v>15</v>
      </c>
      <c r="G143" s="88">
        <f t="shared" si="18"/>
        <v>-5</v>
      </c>
      <c r="H143" s="2">
        <v>578</v>
      </c>
      <c r="I143" s="85">
        <v>44028</v>
      </c>
      <c r="J143" s="157">
        <v>141</v>
      </c>
      <c r="K143" s="157">
        <v>80</v>
      </c>
      <c r="L143" s="157">
        <f t="shared" si="19"/>
        <v>-5</v>
      </c>
    </row>
    <row r="144" spans="1:32" x14ac:dyDescent="0.25">
      <c r="A144" s="13">
        <v>850</v>
      </c>
      <c r="B144" s="13">
        <v>700</v>
      </c>
      <c r="C144" s="13">
        <v>1150</v>
      </c>
      <c r="D144" s="2">
        <v>15</v>
      </c>
      <c r="E144" s="2">
        <v>0</v>
      </c>
      <c r="F144" s="2">
        <f t="shared" si="17"/>
        <v>15</v>
      </c>
      <c r="G144" s="88">
        <f t="shared" si="18"/>
        <v>0</v>
      </c>
      <c r="H144" s="2">
        <v>578</v>
      </c>
      <c r="I144" s="85">
        <v>44029</v>
      </c>
      <c r="J144" s="157">
        <v>142</v>
      </c>
      <c r="K144" s="157">
        <v>73</v>
      </c>
      <c r="L144" s="157">
        <f t="shared" si="19"/>
        <v>-7</v>
      </c>
    </row>
    <row r="145" spans="1:12" x14ac:dyDescent="0.25">
      <c r="A145" s="13">
        <v>850</v>
      </c>
      <c r="B145" s="13">
        <v>700</v>
      </c>
      <c r="C145" s="13">
        <v>1150</v>
      </c>
      <c r="D145" s="2">
        <v>16</v>
      </c>
      <c r="E145" s="2">
        <v>0</v>
      </c>
      <c r="F145" s="2">
        <f t="shared" si="17"/>
        <v>16</v>
      </c>
      <c r="G145" s="88">
        <f t="shared" si="18"/>
        <v>1</v>
      </c>
      <c r="H145" s="2">
        <v>584</v>
      </c>
      <c r="I145" s="85">
        <v>44030</v>
      </c>
      <c r="J145" s="157">
        <v>143</v>
      </c>
      <c r="K145" s="157">
        <v>75</v>
      </c>
      <c r="L145" s="157">
        <f t="shared" si="19"/>
        <v>2</v>
      </c>
    </row>
    <row r="146" spans="1:12" x14ac:dyDescent="0.25">
      <c r="A146" s="13">
        <v>850</v>
      </c>
      <c r="B146" s="13">
        <v>700</v>
      </c>
      <c r="C146" s="13">
        <v>1150</v>
      </c>
      <c r="D146" s="2">
        <v>17</v>
      </c>
      <c r="E146" s="2">
        <v>0</v>
      </c>
      <c r="F146" s="2">
        <f t="shared" si="17"/>
        <v>17</v>
      </c>
      <c r="G146" s="88">
        <f t="shared" si="18"/>
        <v>1</v>
      </c>
      <c r="H146" s="2">
        <v>568</v>
      </c>
      <c r="I146" s="85">
        <v>44031</v>
      </c>
      <c r="J146" s="157">
        <v>144</v>
      </c>
      <c r="K146" s="157">
        <v>76</v>
      </c>
      <c r="L146" s="157">
        <f t="shared" si="19"/>
        <v>1</v>
      </c>
    </row>
    <row r="147" spans="1:12" x14ac:dyDescent="0.25">
      <c r="A147" s="13">
        <v>850</v>
      </c>
      <c r="B147" s="13">
        <v>700</v>
      </c>
      <c r="C147" s="13">
        <v>1150</v>
      </c>
      <c r="D147" s="2">
        <v>16</v>
      </c>
      <c r="E147" s="2">
        <v>0</v>
      </c>
      <c r="F147" s="2">
        <f t="shared" si="17"/>
        <v>16</v>
      </c>
      <c r="G147" s="88">
        <f t="shared" si="18"/>
        <v>-1</v>
      </c>
      <c r="H147" s="2">
        <v>567</v>
      </c>
      <c r="I147" s="85">
        <v>44032</v>
      </c>
      <c r="J147" s="157">
        <v>145</v>
      </c>
      <c r="K147" s="157">
        <v>81</v>
      </c>
      <c r="L147" s="157">
        <f t="shared" si="19"/>
        <v>5</v>
      </c>
    </row>
    <row r="148" spans="1:12" x14ac:dyDescent="0.25">
      <c r="A148" s="13">
        <v>850</v>
      </c>
      <c r="B148" s="13">
        <v>700</v>
      </c>
      <c r="C148" s="13">
        <v>1150</v>
      </c>
      <c r="D148" s="2">
        <v>15</v>
      </c>
      <c r="E148" s="2">
        <v>0</v>
      </c>
      <c r="F148" s="2">
        <f t="shared" si="17"/>
        <v>15</v>
      </c>
      <c r="G148" s="88">
        <f t="shared" si="18"/>
        <v>-1</v>
      </c>
      <c r="H148" s="2">
        <v>594</v>
      </c>
      <c r="I148" s="85">
        <v>44033</v>
      </c>
      <c r="J148" s="157">
        <v>146</v>
      </c>
      <c r="K148" s="157">
        <v>90</v>
      </c>
      <c r="L148" s="157">
        <f t="shared" si="19"/>
        <v>9</v>
      </c>
    </row>
    <row r="149" spans="1:12" x14ac:dyDescent="0.25">
      <c r="A149" s="13">
        <v>850</v>
      </c>
      <c r="B149" s="13">
        <v>700</v>
      </c>
      <c r="C149" s="13">
        <v>1150</v>
      </c>
      <c r="D149" s="2">
        <v>17</v>
      </c>
      <c r="E149" s="2">
        <v>0</v>
      </c>
      <c r="F149" s="2">
        <f t="shared" si="17"/>
        <v>17</v>
      </c>
      <c r="G149" s="88">
        <f t="shared" si="18"/>
        <v>2</v>
      </c>
      <c r="H149" s="2">
        <v>593</v>
      </c>
      <c r="I149" s="85">
        <v>44034</v>
      </c>
      <c r="J149" s="157">
        <v>147</v>
      </c>
      <c r="K149" s="157">
        <v>85</v>
      </c>
      <c r="L149" s="157">
        <f t="shared" si="19"/>
        <v>-5</v>
      </c>
    </row>
    <row r="150" spans="1:12" x14ac:dyDescent="0.25">
      <c r="A150" s="13">
        <v>850</v>
      </c>
      <c r="B150" s="13">
        <v>700</v>
      </c>
      <c r="C150" s="13">
        <v>1150</v>
      </c>
      <c r="D150" s="2">
        <v>23</v>
      </c>
      <c r="E150" s="2">
        <v>0</v>
      </c>
      <c r="F150" s="2">
        <f t="shared" si="17"/>
        <v>23</v>
      </c>
      <c r="G150" s="88">
        <f t="shared" si="18"/>
        <v>6</v>
      </c>
      <c r="H150" s="2">
        <v>583</v>
      </c>
      <c r="I150" s="85">
        <v>44035</v>
      </c>
      <c r="J150" s="157">
        <v>148</v>
      </c>
      <c r="K150" s="157">
        <v>91</v>
      </c>
      <c r="L150" s="157">
        <f t="shared" si="19"/>
        <v>6</v>
      </c>
    </row>
    <row r="151" spans="1:12" x14ac:dyDescent="0.25">
      <c r="A151" s="13">
        <v>850</v>
      </c>
      <c r="B151" s="13">
        <v>700</v>
      </c>
      <c r="C151" s="13">
        <v>1150</v>
      </c>
      <c r="D151" s="2">
        <v>17</v>
      </c>
      <c r="E151" s="2">
        <v>0</v>
      </c>
      <c r="F151" s="2">
        <f t="shared" si="17"/>
        <v>17</v>
      </c>
      <c r="G151" s="88">
        <f t="shared" si="18"/>
        <v>-6</v>
      </c>
      <c r="H151" s="2">
        <v>592</v>
      </c>
      <c r="I151" s="85">
        <v>44036</v>
      </c>
      <c r="J151" s="157">
        <v>149</v>
      </c>
      <c r="K151" s="157">
        <v>74</v>
      </c>
      <c r="L151" s="157">
        <f t="shared" si="19"/>
        <v>-17</v>
      </c>
    </row>
    <row r="152" spans="1:12" x14ac:dyDescent="0.25">
      <c r="A152" s="13">
        <v>850</v>
      </c>
      <c r="B152" s="13">
        <v>700</v>
      </c>
      <c r="C152" s="13">
        <v>1150</v>
      </c>
      <c r="D152" s="2">
        <v>18</v>
      </c>
      <c r="E152" s="2">
        <v>0</v>
      </c>
      <c r="F152" s="2">
        <f t="shared" si="17"/>
        <v>18</v>
      </c>
      <c r="G152" s="88">
        <f t="shared" si="18"/>
        <v>1</v>
      </c>
      <c r="H152" s="2">
        <v>596</v>
      </c>
      <c r="I152" s="85">
        <v>44037</v>
      </c>
      <c r="J152" s="157">
        <v>150</v>
      </c>
      <c r="K152" s="157">
        <v>91</v>
      </c>
      <c r="L152" s="157">
        <f t="shared" si="19"/>
        <v>17</v>
      </c>
    </row>
    <row r="153" spans="1:12" x14ac:dyDescent="0.25">
      <c r="A153" s="13">
        <v>850</v>
      </c>
      <c r="B153" s="13">
        <v>700</v>
      </c>
      <c r="C153" s="13">
        <v>1150</v>
      </c>
      <c r="D153" s="2">
        <v>16</v>
      </c>
      <c r="E153" s="2">
        <v>0</v>
      </c>
      <c r="F153" s="2">
        <f t="shared" si="17"/>
        <v>16</v>
      </c>
      <c r="G153" s="88">
        <f t="shared" si="18"/>
        <v>-2</v>
      </c>
      <c r="H153" s="2">
        <v>568</v>
      </c>
      <c r="I153" s="85">
        <v>44038</v>
      </c>
      <c r="J153" s="157">
        <v>151</v>
      </c>
      <c r="K153" s="157">
        <v>67</v>
      </c>
      <c r="L153" s="157">
        <f t="shared" si="19"/>
        <v>-24</v>
      </c>
    </row>
    <row r="154" spans="1:12" x14ac:dyDescent="0.25">
      <c r="A154" s="13">
        <v>850</v>
      </c>
      <c r="B154" s="13">
        <v>700</v>
      </c>
      <c r="C154" s="13">
        <v>1150</v>
      </c>
      <c r="D154" s="2">
        <v>21</v>
      </c>
      <c r="E154" s="2">
        <v>0</v>
      </c>
      <c r="F154" s="2">
        <f t="shared" si="17"/>
        <v>21</v>
      </c>
      <c r="G154" s="88">
        <f t="shared" si="18"/>
        <v>5</v>
      </c>
      <c r="H154" s="2">
        <v>563</v>
      </c>
      <c r="I154" s="85">
        <v>44039</v>
      </c>
      <c r="J154" s="157">
        <v>152</v>
      </c>
      <c r="K154" s="157">
        <v>70</v>
      </c>
      <c r="L154" s="157">
        <f t="shared" si="19"/>
        <v>3</v>
      </c>
    </row>
    <row r="155" spans="1:12" x14ac:dyDescent="0.25">
      <c r="A155" s="13">
        <v>850</v>
      </c>
      <c r="B155" s="13">
        <v>700</v>
      </c>
      <c r="C155" s="13">
        <v>1150</v>
      </c>
      <c r="D155" s="2">
        <v>19</v>
      </c>
      <c r="E155" s="2">
        <v>0</v>
      </c>
      <c r="F155" s="2">
        <f t="shared" si="17"/>
        <v>19</v>
      </c>
      <c r="G155" s="88">
        <f t="shared" si="18"/>
        <v>-2</v>
      </c>
      <c r="H155" s="2">
        <v>538</v>
      </c>
      <c r="I155" s="85">
        <v>44040</v>
      </c>
      <c r="J155" s="157">
        <v>153</v>
      </c>
      <c r="K155" s="157">
        <v>77</v>
      </c>
      <c r="L155" s="157">
        <f t="shared" si="19"/>
        <v>7</v>
      </c>
    </row>
    <row r="156" spans="1:12" x14ac:dyDescent="0.25">
      <c r="A156" s="13">
        <v>850</v>
      </c>
      <c r="B156" s="13">
        <v>700</v>
      </c>
      <c r="C156" s="13">
        <v>1150</v>
      </c>
      <c r="D156" s="2">
        <v>17</v>
      </c>
      <c r="E156" s="2">
        <v>0</v>
      </c>
      <c r="F156" s="2">
        <f t="shared" si="17"/>
        <v>17</v>
      </c>
      <c r="G156" s="88">
        <f t="shared" si="18"/>
        <v>-2</v>
      </c>
      <c r="H156" s="2">
        <v>548</v>
      </c>
      <c r="I156" s="85">
        <v>44041</v>
      </c>
      <c r="J156" s="157">
        <v>154</v>
      </c>
      <c r="K156" s="157">
        <v>63</v>
      </c>
      <c r="L156" s="157">
        <f t="shared" si="19"/>
        <v>-14</v>
      </c>
    </row>
    <row r="157" spans="1:12" x14ac:dyDescent="0.25">
      <c r="A157" s="13">
        <v>850</v>
      </c>
      <c r="B157" s="13">
        <v>700</v>
      </c>
      <c r="C157" s="13">
        <v>1150</v>
      </c>
      <c r="D157" s="2">
        <v>14</v>
      </c>
      <c r="E157" s="2">
        <v>0</v>
      </c>
      <c r="F157" s="2">
        <f t="shared" si="17"/>
        <v>14</v>
      </c>
      <c r="G157" s="88">
        <f t="shared" si="18"/>
        <v>-3</v>
      </c>
      <c r="H157" s="2">
        <v>564</v>
      </c>
      <c r="I157" s="85">
        <v>44042</v>
      </c>
      <c r="J157" s="157">
        <v>155</v>
      </c>
      <c r="K157" s="157">
        <v>66</v>
      </c>
      <c r="L157" s="157">
        <f t="shared" si="19"/>
        <v>3</v>
      </c>
    </row>
    <row r="158" spans="1:12" x14ac:dyDescent="0.25">
      <c r="A158" s="13">
        <v>850</v>
      </c>
      <c r="B158" s="13">
        <v>700</v>
      </c>
      <c r="C158" s="13">
        <v>1150</v>
      </c>
      <c r="D158" s="2">
        <v>19</v>
      </c>
      <c r="E158" s="2">
        <v>0</v>
      </c>
      <c r="F158" s="2">
        <f t="shared" si="17"/>
        <v>19</v>
      </c>
      <c r="G158" s="88">
        <f t="shared" si="18"/>
        <v>5</v>
      </c>
      <c r="H158" s="2">
        <v>573</v>
      </c>
      <c r="I158" s="85">
        <v>44043</v>
      </c>
      <c r="J158" s="157">
        <v>156</v>
      </c>
      <c r="K158" s="157">
        <v>73</v>
      </c>
      <c r="L158" s="157">
        <f t="shared" si="19"/>
        <v>7</v>
      </c>
    </row>
    <row r="159" spans="1:12" x14ac:dyDescent="0.25">
      <c r="A159" s="13">
        <v>850</v>
      </c>
      <c r="B159" s="13">
        <v>700</v>
      </c>
      <c r="C159" s="13">
        <v>1150</v>
      </c>
      <c r="D159" s="2">
        <v>22</v>
      </c>
      <c r="E159" s="2">
        <v>0</v>
      </c>
      <c r="F159" s="2">
        <f t="shared" ref="F159:F200" si="20">D159</f>
        <v>22</v>
      </c>
      <c r="G159" s="88">
        <f t="shared" ref="G159:G200" si="21">F159-F158</f>
        <v>3</v>
      </c>
      <c r="H159" s="2">
        <v>575</v>
      </c>
      <c r="I159" s="85">
        <v>44044</v>
      </c>
      <c r="J159" s="157">
        <v>157</v>
      </c>
      <c r="K159" s="157">
        <v>67</v>
      </c>
      <c r="L159" s="157">
        <f t="shared" ref="L159:L200" si="22">K159-K158</f>
        <v>-6</v>
      </c>
    </row>
    <row r="160" spans="1:12" x14ac:dyDescent="0.25">
      <c r="A160" s="13">
        <v>850</v>
      </c>
      <c r="B160" s="13">
        <v>700</v>
      </c>
      <c r="C160" s="13">
        <v>1150</v>
      </c>
      <c r="D160" s="2">
        <v>21</v>
      </c>
      <c r="E160" s="2">
        <v>0</v>
      </c>
      <c r="F160" s="2">
        <f t="shared" si="20"/>
        <v>21</v>
      </c>
      <c r="G160" s="88">
        <f t="shared" si="21"/>
        <v>-1</v>
      </c>
      <c r="H160" s="2">
        <v>568</v>
      </c>
      <c r="I160" s="85">
        <v>44045</v>
      </c>
      <c r="J160" s="157">
        <v>158</v>
      </c>
      <c r="K160" s="157">
        <v>70</v>
      </c>
      <c r="L160" s="157">
        <f t="shared" si="22"/>
        <v>3</v>
      </c>
    </row>
    <row r="161" spans="1:12" x14ac:dyDescent="0.25">
      <c r="A161" s="13">
        <v>850</v>
      </c>
      <c r="B161" s="13">
        <v>700</v>
      </c>
      <c r="C161" s="13">
        <v>1150</v>
      </c>
      <c r="D161" s="2">
        <v>27</v>
      </c>
      <c r="E161" s="2">
        <v>0</v>
      </c>
      <c r="F161" s="2">
        <f t="shared" si="20"/>
        <v>27</v>
      </c>
      <c r="G161" s="88">
        <f t="shared" si="21"/>
        <v>6</v>
      </c>
      <c r="H161" s="2">
        <v>539</v>
      </c>
      <c r="I161" s="85">
        <v>44046</v>
      </c>
      <c r="J161" s="157">
        <v>159</v>
      </c>
      <c r="K161" s="157">
        <v>82</v>
      </c>
      <c r="L161" s="157">
        <f t="shared" si="22"/>
        <v>12</v>
      </c>
    </row>
    <row r="162" spans="1:12" x14ac:dyDescent="0.25">
      <c r="A162" s="13">
        <v>850</v>
      </c>
      <c r="B162" s="13">
        <v>700</v>
      </c>
      <c r="C162" s="13">
        <v>1150</v>
      </c>
      <c r="D162" s="2">
        <v>26</v>
      </c>
      <c r="E162" s="2">
        <v>0</v>
      </c>
      <c r="F162" s="2">
        <f t="shared" si="20"/>
        <v>26</v>
      </c>
      <c r="G162" s="88">
        <f t="shared" si="21"/>
        <v>-1</v>
      </c>
      <c r="H162" s="2">
        <v>564</v>
      </c>
      <c r="I162" s="85">
        <v>44047</v>
      </c>
      <c r="J162" s="157">
        <v>160</v>
      </c>
      <c r="K162" s="157">
        <v>83</v>
      </c>
      <c r="L162" s="157">
        <f t="shared" si="22"/>
        <v>1</v>
      </c>
    </row>
    <row r="163" spans="1:12" x14ac:dyDescent="0.25">
      <c r="A163" s="13">
        <v>850</v>
      </c>
      <c r="B163" s="13">
        <v>700</v>
      </c>
      <c r="C163" s="13">
        <v>1150</v>
      </c>
      <c r="D163" s="2">
        <v>30</v>
      </c>
      <c r="E163" s="2">
        <v>0</v>
      </c>
      <c r="F163" s="2">
        <f t="shared" si="20"/>
        <v>30</v>
      </c>
      <c r="G163" s="88">
        <f t="shared" si="21"/>
        <v>4</v>
      </c>
      <c r="H163" s="2">
        <v>584</v>
      </c>
      <c r="I163" s="85">
        <v>44048</v>
      </c>
      <c r="J163" s="157">
        <v>161</v>
      </c>
      <c r="K163" s="157">
        <v>88</v>
      </c>
      <c r="L163" s="157">
        <f t="shared" si="22"/>
        <v>5</v>
      </c>
    </row>
    <row r="164" spans="1:12" x14ac:dyDescent="0.25">
      <c r="A164" s="13">
        <v>850</v>
      </c>
      <c r="B164" s="13">
        <v>700</v>
      </c>
      <c r="C164" s="13">
        <v>1150</v>
      </c>
      <c r="D164" s="2">
        <v>29</v>
      </c>
      <c r="E164" s="2">
        <v>0</v>
      </c>
      <c r="F164" s="2">
        <f t="shared" si="20"/>
        <v>29</v>
      </c>
      <c r="G164" s="88">
        <f t="shared" si="21"/>
        <v>-1</v>
      </c>
      <c r="H164" s="2">
        <v>598</v>
      </c>
      <c r="I164" s="85">
        <v>44049</v>
      </c>
      <c r="J164" s="157">
        <v>162</v>
      </c>
      <c r="K164" s="157">
        <v>79</v>
      </c>
      <c r="L164" s="157">
        <f t="shared" si="22"/>
        <v>-9</v>
      </c>
    </row>
    <row r="165" spans="1:12" x14ac:dyDescent="0.25">
      <c r="A165" s="13">
        <v>850</v>
      </c>
      <c r="B165" s="13">
        <v>700</v>
      </c>
      <c r="C165" s="13">
        <v>1150</v>
      </c>
      <c r="D165" s="2">
        <v>27</v>
      </c>
      <c r="E165" s="2">
        <v>0</v>
      </c>
      <c r="F165" s="2">
        <f t="shared" si="20"/>
        <v>27</v>
      </c>
      <c r="G165" s="88">
        <f t="shared" si="21"/>
        <v>-2</v>
      </c>
      <c r="H165" s="2">
        <v>564</v>
      </c>
      <c r="I165" s="85">
        <v>44050</v>
      </c>
      <c r="J165" s="157">
        <v>163</v>
      </c>
      <c r="K165" s="157">
        <v>78</v>
      </c>
      <c r="L165" s="157">
        <f t="shared" si="22"/>
        <v>-1</v>
      </c>
    </row>
    <row r="166" spans="1:12" x14ac:dyDescent="0.25">
      <c r="A166" s="13">
        <v>850</v>
      </c>
      <c r="B166" s="13">
        <v>700</v>
      </c>
      <c r="C166" s="13">
        <v>1150</v>
      </c>
      <c r="D166" s="2">
        <v>28</v>
      </c>
      <c r="E166" s="2">
        <v>0</v>
      </c>
      <c r="F166" s="2">
        <f t="shared" si="20"/>
        <v>28</v>
      </c>
      <c r="G166" s="88">
        <f t="shared" si="21"/>
        <v>1</v>
      </c>
      <c r="H166" s="2">
        <v>576</v>
      </c>
      <c r="I166" s="85">
        <v>44051</v>
      </c>
      <c r="J166" s="157">
        <v>164</v>
      </c>
      <c r="K166" s="157">
        <v>79</v>
      </c>
      <c r="L166" s="157">
        <f t="shared" si="22"/>
        <v>1</v>
      </c>
    </row>
    <row r="167" spans="1:12" x14ac:dyDescent="0.25">
      <c r="A167" s="13">
        <v>850</v>
      </c>
      <c r="B167" s="13">
        <v>700</v>
      </c>
      <c r="C167" s="13">
        <v>1150</v>
      </c>
      <c r="D167" s="2">
        <v>31</v>
      </c>
      <c r="E167" s="2">
        <v>0</v>
      </c>
      <c r="F167" s="2">
        <f t="shared" si="20"/>
        <v>31</v>
      </c>
      <c r="G167" s="88">
        <f t="shared" si="21"/>
        <v>3</v>
      </c>
      <c r="H167" s="2">
        <v>545</v>
      </c>
      <c r="I167" s="85">
        <v>44052</v>
      </c>
      <c r="J167" s="157">
        <v>165</v>
      </c>
      <c r="K167" s="157">
        <v>87</v>
      </c>
      <c r="L167" s="157">
        <f t="shared" si="22"/>
        <v>8</v>
      </c>
    </row>
    <row r="168" spans="1:12" x14ac:dyDescent="0.25">
      <c r="A168" s="13">
        <v>850</v>
      </c>
      <c r="B168" s="13">
        <v>700</v>
      </c>
      <c r="C168" s="13">
        <v>1150</v>
      </c>
      <c r="D168" s="2">
        <v>29</v>
      </c>
      <c r="E168" s="2">
        <v>0</v>
      </c>
      <c r="F168" s="2">
        <f t="shared" si="20"/>
        <v>29</v>
      </c>
      <c r="G168" s="88">
        <f t="shared" si="21"/>
        <v>-2</v>
      </c>
      <c r="H168" s="2">
        <v>571</v>
      </c>
      <c r="I168" s="85">
        <v>44053</v>
      </c>
      <c r="J168" s="157">
        <v>166</v>
      </c>
      <c r="K168" s="157">
        <v>99</v>
      </c>
      <c r="L168" s="157">
        <f t="shared" si="22"/>
        <v>12</v>
      </c>
    </row>
    <row r="169" spans="1:12" x14ac:dyDescent="0.25">
      <c r="A169" s="13">
        <v>850</v>
      </c>
      <c r="B169" s="13">
        <v>700</v>
      </c>
      <c r="C169" s="13">
        <v>1150</v>
      </c>
      <c r="D169" s="2">
        <v>30</v>
      </c>
      <c r="E169" s="2">
        <v>0</v>
      </c>
      <c r="F169" s="2">
        <f t="shared" si="20"/>
        <v>30</v>
      </c>
      <c r="G169" s="88">
        <f t="shared" si="21"/>
        <v>1</v>
      </c>
      <c r="H169" s="2">
        <v>583</v>
      </c>
      <c r="I169" s="85">
        <v>44054</v>
      </c>
      <c r="J169" s="157">
        <v>167</v>
      </c>
      <c r="K169" s="157">
        <v>97</v>
      </c>
      <c r="L169" s="157">
        <f t="shared" si="22"/>
        <v>-2</v>
      </c>
    </row>
    <row r="170" spans="1:12" x14ac:dyDescent="0.25">
      <c r="A170" s="13">
        <v>850</v>
      </c>
      <c r="B170" s="13">
        <v>700</v>
      </c>
      <c r="C170" s="13">
        <v>1150</v>
      </c>
      <c r="D170" s="2">
        <v>35</v>
      </c>
      <c r="E170" s="2">
        <v>0</v>
      </c>
      <c r="F170" s="2">
        <f t="shared" si="20"/>
        <v>35</v>
      </c>
      <c r="G170" s="88">
        <f t="shared" si="21"/>
        <v>5</v>
      </c>
      <c r="H170" s="2">
        <v>613</v>
      </c>
      <c r="I170" s="85">
        <v>44055</v>
      </c>
      <c r="J170" s="157">
        <v>168</v>
      </c>
      <c r="K170" s="157">
        <v>115</v>
      </c>
      <c r="L170" s="157">
        <f t="shared" si="22"/>
        <v>18</v>
      </c>
    </row>
    <row r="171" spans="1:12" x14ac:dyDescent="0.25">
      <c r="A171" s="13">
        <v>850</v>
      </c>
      <c r="B171" s="13">
        <v>700</v>
      </c>
      <c r="C171" s="13">
        <v>1150</v>
      </c>
      <c r="D171" s="2">
        <v>31</v>
      </c>
      <c r="E171" s="2">
        <v>0</v>
      </c>
      <c r="F171" s="2">
        <f t="shared" si="20"/>
        <v>31</v>
      </c>
      <c r="G171" s="88">
        <f t="shared" si="21"/>
        <v>-4</v>
      </c>
      <c r="H171" s="2">
        <v>612</v>
      </c>
      <c r="I171" s="85">
        <v>44056</v>
      </c>
      <c r="J171" s="157">
        <v>169</v>
      </c>
      <c r="K171" s="157">
        <v>127</v>
      </c>
      <c r="L171" s="157">
        <f t="shared" si="22"/>
        <v>12</v>
      </c>
    </row>
    <row r="172" spans="1:12" x14ac:dyDescent="0.25">
      <c r="A172" s="13">
        <v>850</v>
      </c>
      <c r="B172" s="13">
        <v>700</v>
      </c>
      <c r="C172" s="13">
        <v>1150</v>
      </c>
      <c r="D172" s="2">
        <v>38</v>
      </c>
      <c r="E172" s="2">
        <v>0</v>
      </c>
      <c r="F172" s="2">
        <f t="shared" si="20"/>
        <v>38</v>
      </c>
      <c r="G172" s="88">
        <f t="shared" si="21"/>
        <v>7</v>
      </c>
      <c r="H172" s="2">
        <v>578</v>
      </c>
      <c r="I172" s="85">
        <v>44057</v>
      </c>
      <c r="J172" s="157">
        <v>170</v>
      </c>
      <c r="K172" s="157">
        <v>120</v>
      </c>
      <c r="L172" s="157">
        <f t="shared" si="22"/>
        <v>-7</v>
      </c>
    </row>
    <row r="173" spans="1:12" x14ac:dyDescent="0.25">
      <c r="A173" s="13">
        <v>850</v>
      </c>
      <c r="B173" s="13">
        <v>700</v>
      </c>
      <c r="C173" s="13">
        <v>1150</v>
      </c>
      <c r="D173" s="2">
        <v>39</v>
      </c>
      <c r="E173" s="2">
        <v>0</v>
      </c>
      <c r="F173" s="2">
        <f t="shared" si="20"/>
        <v>39</v>
      </c>
      <c r="G173" s="88">
        <f t="shared" si="21"/>
        <v>1</v>
      </c>
      <c r="H173" s="2">
        <v>583</v>
      </c>
      <c r="I173" s="85">
        <v>44058</v>
      </c>
      <c r="J173" s="157">
        <v>171</v>
      </c>
      <c r="K173" s="157">
        <v>124</v>
      </c>
      <c r="L173" s="157">
        <f t="shared" si="22"/>
        <v>4</v>
      </c>
    </row>
    <row r="174" spans="1:12" x14ac:dyDescent="0.25">
      <c r="A174" s="13">
        <v>850</v>
      </c>
      <c r="B174" s="13">
        <v>700</v>
      </c>
      <c r="C174" s="13">
        <v>1150</v>
      </c>
      <c r="D174" s="2">
        <v>36</v>
      </c>
      <c r="E174" s="2">
        <v>0</v>
      </c>
      <c r="F174" s="2">
        <f t="shared" si="20"/>
        <v>36</v>
      </c>
      <c r="G174" s="88">
        <f t="shared" si="21"/>
        <v>-3</v>
      </c>
      <c r="H174" s="2">
        <v>578</v>
      </c>
      <c r="I174" s="85">
        <v>44059</v>
      </c>
      <c r="J174" s="157">
        <v>172</v>
      </c>
      <c r="K174" s="157">
        <v>122</v>
      </c>
      <c r="L174" s="157">
        <f t="shared" si="22"/>
        <v>-2</v>
      </c>
    </row>
    <row r="175" spans="1:12" x14ac:dyDescent="0.25">
      <c r="A175" s="13">
        <v>850</v>
      </c>
      <c r="B175" s="13">
        <v>700</v>
      </c>
      <c r="C175" s="13">
        <v>1150</v>
      </c>
      <c r="D175" s="2">
        <v>39</v>
      </c>
      <c r="E175" s="2">
        <v>0</v>
      </c>
      <c r="F175" s="2">
        <f t="shared" si="20"/>
        <v>39</v>
      </c>
      <c r="G175" s="88">
        <f t="shared" si="21"/>
        <v>3</v>
      </c>
      <c r="H175" s="2">
        <v>565</v>
      </c>
      <c r="I175" s="85">
        <v>44060</v>
      </c>
      <c r="J175" s="157">
        <v>173</v>
      </c>
      <c r="K175" s="157">
        <v>126</v>
      </c>
      <c r="L175" s="157">
        <f t="shared" si="22"/>
        <v>4</v>
      </c>
    </row>
    <row r="176" spans="1:12" x14ac:dyDescent="0.25">
      <c r="A176" s="13">
        <v>850</v>
      </c>
      <c r="B176" s="13">
        <v>700</v>
      </c>
      <c r="C176" s="13">
        <v>1150</v>
      </c>
      <c r="D176" s="2">
        <v>42</v>
      </c>
      <c r="E176" s="2">
        <v>0</v>
      </c>
      <c r="F176" s="2">
        <f t="shared" si="20"/>
        <v>42</v>
      </c>
      <c r="G176" s="88">
        <f t="shared" si="21"/>
        <v>3</v>
      </c>
      <c r="H176" s="2">
        <v>604</v>
      </c>
      <c r="I176" s="85">
        <v>44061</v>
      </c>
      <c r="J176" s="157">
        <v>174</v>
      </c>
      <c r="K176" s="157">
        <v>129</v>
      </c>
      <c r="L176" s="157">
        <f t="shared" si="22"/>
        <v>3</v>
      </c>
    </row>
    <row r="177" spans="1:12" x14ac:dyDescent="0.25">
      <c r="A177" s="13">
        <v>850</v>
      </c>
      <c r="B177" s="13">
        <v>700</v>
      </c>
      <c r="C177" s="13">
        <v>1150</v>
      </c>
      <c r="D177" s="2">
        <v>41</v>
      </c>
      <c r="E177" s="2">
        <v>0</v>
      </c>
      <c r="F177" s="2">
        <f t="shared" si="20"/>
        <v>41</v>
      </c>
      <c r="G177" s="88">
        <f t="shared" si="21"/>
        <v>-1</v>
      </c>
      <c r="H177" s="2">
        <v>608</v>
      </c>
      <c r="I177" s="85">
        <v>44062</v>
      </c>
      <c r="J177" s="157">
        <v>175</v>
      </c>
      <c r="K177" s="157">
        <v>125</v>
      </c>
      <c r="L177" s="157">
        <f t="shared" si="22"/>
        <v>-4</v>
      </c>
    </row>
    <row r="178" spans="1:12" x14ac:dyDescent="0.25">
      <c r="A178" s="13">
        <v>850</v>
      </c>
      <c r="B178" s="13">
        <v>700</v>
      </c>
      <c r="C178" s="13">
        <v>1150</v>
      </c>
      <c r="D178" s="2">
        <v>39</v>
      </c>
      <c r="E178" s="2">
        <v>0</v>
      </c>
      <c r="F178" s="2">
        <f t="shared" si="20"/>
        <v>39</v>
      </c>
      <c r="G178" s="88">
        <f t="shared" si="21"/>
        <v>-2</v>
      </c>
      <c r="H178" s="2">
        <v>594</v>
      </c>
      <c r="I178" s="85">
        <v>44063</v>
      </c>
      <c r="J178" s="157">
        <v>176</v>
      </c>
      <c r="K178" s="157">
        <v>138</v>
      </c>
      <c r="L178" s="157">
        <f t="shared" si="22"/>
        <v>13</v>
      </c>
    </row>
    <row r="179" spans="1:12" x14ac:dyDescent="0.25">
      <c r="A179" s="13">
        <v>850</v>
      </c>
      <c r="B179" s="13">
        <v>700</v>
      </c>
      <c r="C179" s="13">
        <v>1150</v>
      </c>
      <c r="D179" s="2">
        <v>43</v>
      </c>
      <c r="E179" s="2">
        <v>0</v>
      </c>
      <c r="F179" s="2">
        <f t="shared" si="20"/>
        <v>43</v>
      </c>
      <c r="G179" s="88">
        <f t="shared" si="21"/>
        <v>4</v>
      </c>
      <c r="H179" s="2">
        <v>603</v>
      </c>
      <c r="I179" s="85">
        <v>44064</v>
      </c>
      <c r="J179" s="157">
        <v>177</v>
      </c>
      <c r="K179" s="157">
        <v>133</v>
      </c>
      <c r="L179" s="157">
        <f t="shared" si="22"/>
        <v>-5</v>
      </c>
    </row>
    <row r="180" spans="1:12" x14ac:dyDescent="0.25">
      <c r="A180" s="13">
        <v>850</v>
      </c>
      <c r="B180" s="13">
        <v>700</v>
      </c>
      <c r="C180" s="13">
        <v>1150</v>
      </c>
      <c r="D180" s="2">
        <v>42</v>
      </c>
      <c r="E180" s="2">
        <v>0</v>
      </c>
      <c r="F180" s="2">
        <f t="shared" si="20"/>
        <v>42</v>
      </c>
      <c r="G180" s="88">
        <f t="shared" si="21"/>
        <v>-1</v>
      </c>
      <c r="H180" s="2">
        <v>591</v>
      </c>
      <c r="I180" s="85">
        <v>44065</v>
      </c>
      <c r="J180" s="157">
        <v>178</v>
      </c>
      <c r="K180" s="157">
        <v>131</v>
      </c>
      <c r="L180" s="157">
        <f t="shared" si="22"/>
        <v>-2</v>
      </c>
    </row>
    <row r="181" spans="1:12" x14ac:dyDescent="0.25">
      <c r="A181" s="13">
        <v>850</v>
      </c>
      <c r="B181" s="13">
        <v>700</v>
      </c>
      <c r="C181" s="13">
        <v>1150</v>
      </c>
      <c r="D181" s="2">
        <v>42</v>
      </c>
      <c r="E181" s="2">
        <v>0</v>
      </c>
      <c r="F181" s="2">
        <f t="shared" si="20"/>
        <v>42</v>
      </c>
      <c r="G181" s="88">
        <f t="shared" si="21"/>
        <v>0</v>
      </c>
      <c r="H181" s="2">
        <v>565</v>
      </c>
      <c r="I181" s="85">
        <v>44066</v>
      </c>
      <c r="J181" s="157">
        <v>179</v>
      </c>
      <c r="K181" s="157">
        <v>129</v>
      </c>
      <c r="L181" s="157">
        <f t="shared" si="22"/>
        <v>-2</v>
      </c>
    </row>
    <row r="182" spans="1:12" x14ac:dyDescent="0.25">
      <c r="A182" s="13">
        <v>850</v>
      </c>
      <c r="B182" s="13">
        <v>700</v>
      </c>
      <c r="C182" s="13">
        <v>1150</v>
      </c>
      <c r="D182" s="2">
        <v>41</v>
      </c>
      <c r="E182" s="2">
        <v>0</v>
      </c>
      <c r="F182" s="2">
        <f t="shared" si="20"/>
        <v>41</v>
      </c>
      <c r="G182" s="88">
        <f t="shared" si="21"/>
        <v>-1</v>
      </c>
      <c r="H182" s="2">
        <v>552</v>
      </c>
      <c r="I182" s="85">
        <v>44067</v>
      </c>
      <c r="J182" s="157">
        <v>180</v>
      </c>
      <c r="K182" s="157">
        <v>121</v>
      </c>
      <c r="L182" s="157">
        <f t="shared" si="22"/>
        <v>-8</v>
      </c>
    </row>
    <row r="183" spans="1:12" x14ac:dyDescent="0.25">
      <c r="A183" s="13">
        <v>850</v>
      </c>
      <c r="B183" s="13">
        <v>700</v>
      </c>
      <c r="C183" s="13">
        <v>1150</v>
      </c>
      <c r="D183" s="2">
        <v>38</v>
      </c>
      <c r="E183" s="2">
        <v>0</v>
      </c>
      <c r="F183" s="2">
        <f t="shared" si="20"/>
        <v>38</v>
      </c>
      <c r="G183" s="88">
        <f t="shared" si="21"/>
        <v>-3</v>
      </c>
      <c r="H183" s="2">
        <v>601</v>
      </c>
      <c r="I183" s="85">
        <v>44068</v>
      </c>
      <c r="J183" s="157">
        <v>181</v>
      </c>
      <c r="K183" s="157">
        <v>120</v>
      </c>
      <c r="L183" s="157">
        <f t="shared" si="22"/>
        <v>-1</v>
      </c>
    </row>
    <row r="184" spans="1:12" x14ac:dyDescent="0.25">
      <c r="A184" s="13">
        <v>850</v>
      </c>
      <c r="B184" s="13">
        <v>700</v>
      </c>
      <c r="C184" s="13">
        <v>1150</v>
      </c>
      <c r="D184" s="2">
        <v>38</v>
      </c>
      <c r="E184" s="2">
        <v>0</v>
      </c>
      <c r="F184" s="2">
        <f t="shared" si="20"/>
        <v>38</v>
      </c>
      <c r="G184" s="88">
        <f t="shared" si="21"/>
        <v>0</v>
      </c>
      <c r="H184" s="2">
        <v>622</v>
      </c>
      <c r="I184" s="85">
        <v>44069</v>
      </c>
      <c r="J184" s="157">
        <v>182</v>
      </c>
      <c r="K184" s="157">
        <v>120</v>
      </c>
      <c r="L184" s="157">
        <f t="shared" si="22"/>
        <v>0</v>
      </c>
    </row>
    <row r="185" spans="1:12" x14ac:dyDescent="0.25">
      <c r="A185" s="13">
        <v>850</v>
      </c>
      <c r="B185" s="13">
        <v>700</v>
      </c>
      <c r="C185" s="13">
        <v>1150</v>
      </c>
      <c r="D185" s="2">
        <v>36</v>
      </c>
      <c r="E185" s="2">
        <v>0</v>
      </c>
      <c r="F185" s="2">
        <f t="shared" si="20"/>
        <v>36</v>
      </c>
      <c r="G185" s="88">
        <f t="shared" si="21"/>
        <v>-2</v>
      </c>
      <c r="H185" s="2">
        <v>613</v>
      </c>
      <c r="I185" s="85">
        <v>44070</v>
      </c>
      <c r="J185" s="157">
        <v>183</v>
      </c>
      <c r="K185" s="157">
        <v>107</v>
      </c>
      <c r="L185" s="157">
        <f t="shared" si="22"/>
        <v>-13</v>
      </c>
    </row>
    <row r="186" spans="1:12" x14ac:dyDescent="0.25">
      <c r="A186" s="13">
        <v>850</v>
      </c>
      <c r="B186" s="13">
        <v>700</v>
      </c>
      <c r="C186" s="13">
        <v>1150</v>
      </c>
      <c r="D186" s="2">
        <v>34</v>
      </c>
      <c r="E186" s="2">
        <v>0</v>
      </c>
      <c r="F186" s="2">
        <f t="shared" si="20"/>
        <v>34</v>
      </c>
      <c r="G186" s="88">
        <f t="shared" si="21"/>
        <v>-2</v>
      </c>
      <c r="H186" s="2">
        <v>607</v>
      </c>
      <c r="I186" s="85">
        <v>44071</v>
      </c>
      <c r="J186" s="157">
        <v>184</v>
      </c>
      <c r="K186" s="157">
        <v>100</v>
      </c>
      <c r="L186" s="157">
        <f t="shared" si="22"/>
        <v>-7</v>
      </c>
    </row>
    <row r="187" spans="1:12" x14ac:dyDescent="0.25">
      <c r="A187" s="13">
        <v>850</v>
      </c>
      <c r="B187" s="13">
        <v>700</v>
      </c>
      <c r="C187" s="13">
        <v>1150</v>
      </c>
      <c r="D187" s="2">
        <v>34</v>
      </c>
      <c r="E187" s="2">
        <v>0</v>
      </c>
      <c r="F187" s="2">
        <f t="shared" si="20"/>
        <v>34</v>
      </c>
      <c r="G187" s="88">
        <f t="shared" si="21"/>
        <v>0</v>
      </c>
      <c r="H187" s="2">
        <v>577</v>
      </c>
      <c r="I187" s="85">
        <v>44072</v>
      </c>
      <c r="J187" s="157">
        <v>185</v>
      </c>
      <c r="K187" s="157">
        <v>96</v>
      </c>
      <c r="L187" s="157">
        <f t="shared" si="22"/>
        <v>-4</v>
      </c>
    </row>
    <row r="188" spans="1:12" x14ac:dyDescent="0.25">
      <c r="A188" s="13">
        <v>850</v>
      </c>
      <c r="B188" s="13">
        <v>700</v>
      </c>
      <c r="C188" s="13">
        <v>1150</v>
      </c>
      <c r="D188" s="2">
        <v>33</v>
      </c>
      <c r="E188" s="2">
        <v>0</v>
      </c>
      <c r="F188" s="2">
        <f t="shared" si="20"/>
        <v>33</v>
      </c>
      <c r="G188" s="88">
        <f t="shared" si="21"/>
        <v>-1</v>
      </c>
      <c r="H188" s="2">
        <v>558</v>
      </c>
      <c r="I188" s="85">
        <v>44073</v>
      </c>
      <c r="J188" s="157">
        <v>186</v>
      </c>
      <c r="K188" s="157">
        <v>94</v>
      </c>
      <c r="L188" s="157">
        <f t="shared" si="22"/>
        <v>-2</v>
      </c>
    </row>
    <row r="189" spans="1:12" x14ac:dyDescent="0.25">
      <c r="A189" s="13">
        <v>850</v>
      </c>
      <c r="B189" s="13">
        <v>700</v>
      </c>
      <c r="C189" s="13">
        <v>1150</v>
      </c>
      <c r="D189" s="2">
        <v>38</v>
      </c>
      <c r="E189" s="2">
        <v>0</v>
      </c>
      <c r="F189" s="2">
        <f t="shared" si="20"/>
        <v>38</v>
      </c>
      <c r="G189" s="88">
        <f t="shared" si="21"/>
        <v>5</v>
      </c>
      <c r="H189" s="2">
        <v>550</v>
      </c>
      <c r="I189" s="85">
        <v>44074</v>
      </c>
      <c r="J189" s="157">
        <v>187</v>
      </c>
      <c r="K189" s="157">
        <v>94</v>
      </c>
      <c r="L189" s="157">
        <f t="shared" si="22"/>
        <v>0</v>
      </c>
    </row>
    <row r="190" spans="1:12" x14ac:dyDescent="0.25">
      <c r="A190" s="13">
        <v>850</v>
      </c>
      <c r="B190" s="13">
        <v>700</v>
      </c>
      <c r="C190" s="13">
        <v>1150</v>
      </c>
      <c r="D190" s="2">
        <v>33</v>
      </c>
      <c r="E190" s="2">
        <v>0</v>
      </c>
      <c r="F190" s="2">
        <f t="shared" si="20"/>
        <v>33</v>
      </c>
      <c r="G190" s="88">
        <f t="shared" si="21"/>
        <v>-5</v>
      </c>
      <c r="H190" s="2">
        <v>589</v>
      </c>
      <c r="I190" s="85">
        <v>44075</v>
      </c>
      <c r="J190" s="157">
        <v>188</v>
      </c>
      <c r="K190" s="157">
        <v>93</v>
      </c>
      <c r="L190" s="157">
        <f t="shared" si="22"/>
        <v>-1</v>
      </c>
    </row>
    <row r="191" spans="1:12" x14ac:dyDescent="0.25">
      <c r="A191" s="13">
        <v>850</v>
      </c>
      <c r="B191" s="13">
        <v>700</v>
      </c>
      <c r="C191" s="13">
        <v>1150</v>
      </c>
      <c r="D191" s="2">
        <v>32</v>
      </c>
      <c r="E191" s="2">
        <v>0</v>
      </c>
      <c r="F191" s="2">
        <f t="shared" si="20"/>
        <v>32</v>
      </c>
      <c r="G191" s="88">
        <f t="shared" si="21"/>
        <v>-1</v>
      </c>
      <c r="H191" s="2">
        <v>617</v>
      </c>
      <c r="I191" s="85">
        <v>44076</v>
      </c>
      <c r="J191" s="157">
        <v>189</v>
      </c>
      <c r="K191" s="157">
        <v>90</v>
      </c>
      <c r="L191" s="157">
        <f t="shared" si="22"/>
        <v>-3</v>
      </c>
    </row>
    <row r="192" spans="1:12" x14ac:dyDescent="0.25">
      <c r="A192" s="13">
        <v>850</v>
      </c>
      <c r="B192" s="13">
        <v>700</v>
      </c>
      <c r="C192" s="13">
        <v>1150</v>
      </c>
      <c r="D192" s="2">
        <v>28</v>
      </c>
      <c r="E192" s="2">
        <v>0</v>
      </c>
      <c r="F192" s="2">
        <f t="shared" si="20"/>
        <v>28</v>
      </c>
      <c r="G192" s="88">
        <f t="shared" si="21"/>
        <v>-4</v>
      </c>
      <c r="H192" s="2">
        <v>592</v>
      </c>
      <c r="I192" s="85">
        <v>44077</v>
      </c>
      <c r="J192" s="157">
        <v>190</v>
      </c>
      <c r="K192" s="157">
        <v>95</v>
      </c>
      <c r="L192" s="157">
        <f t="shared" si="22"/>
        <v>5</v>
      </c>
    </row>
    <row r="193" spans="1:12" x14ac:dyDescent="0.25">
      <c r="A193" s="13">
        <v>850</v>
      </c>
      <c r="B193" s="13">
        <v>700</v>
      </c>
      <c r="C193" s="13">
        <v>1150</v>
      </c>
      <c r="D193" s="2">
        <v>35</v>
      </c>
      <c r="E193" s="2">
        <v>0</v>
      </c>
      <c r="F193" s="2">
        <f t="shared" si="20"/>
        <v>35</v>
      </c>
      <c r="G193" s="88">
        <f t="shared" si="21"/>
        <v>7</v>
      </c>
      <c r="H193" s="2">
        <v>604</v>
      </c>
      <c r="I193" s="85">
        <v>44078</v>
      </c>
      <c r="J193" s="157">
        <v>191</v>
      </c>
      <c r="K193" s="157">
        <v>95</v>
      </c>
      <c r="L193" s="157">
        <f t="shared" si="22"/>
        <v>0</v>
      </c>
    </row>
    <row r="194" spans="1:12" x14ac:dyDescent="0.25">
      <c r="A194" s="13">
        <v>850</v>
      </c>
      <c r="B194" s="13">
        <v>700</v>
      </c>
      <c r="C194" s="13">
        <v>1150</v>
      </c>
      <c r="D194" s="2">
        <v>35</v>
      </c>
      <c r="E194" s="2">
        <v>0</v>
      </c>
      <c r="F194" s="2">
        <f t="shared" si="20"/>
        <v>35</v>
      </c>
      <c r="G194" s="88">
        <f t="shared" si="21"/>
        <v>0</v>
      </c>
      <c r="H194" s="2">
        <v>597</v>
      </c>
      <c r="I194" s="85">
        <v>44079</v>
      </c>
      <c r="J194" s="157">
        <v>192</v>
      </c>
      <c r="K194" s="157">
        <v>99</v>
      </c>
      <c r="L194" s="157">
        <f t="shared" si="22"/>
        <v>4</v>
      </c>
    </row>
    <row r="195" spans="1:12" x14ac:dyDescent="0.25">
      <c r="A195" s="13">
        <v>850</v>
      </c>
      <c r="B195" s="13">
        <v>700</v>
      </c>
      <c r="C195" s="13">
        <v>1150</v>
      </c>
      <c r="D195" s="2">
        <v>33</v>
      </c>
      <c r="E195" s="2">
        <v>0</v>
      </c>
      <c r="F195" s="2">
        <f t="shared" si="20"/>
        <v>33</v>
      </c>
      <c r="G195" s="88">
        <f t="shared" si="21"/>
        <v>-2</v>
      </c>
      <c r="H195" s="2">
        <v>576</v>
      </c>
      <c r="I195" s="85">
        <v>44080</v>
      </c>
      <c r="J195" s="157">
        <v>193</v>
      </c>
      <c r="K195" s="157">
        <v>105</v>
      </c>
      <c r="L195" s="157">
        <f t="shared" si="22"/>
        <v>6</v>
      </c>
    </row>
    <row r="196" spans="1:12" x14ac:dyDescent="0.25">
      <c r="A196" s="13">
        <v>850</v>
      </c>
      <c r="B196" s="13">
        <v>700</v>
      </c>
      <c r="C196" s="13">
        <v>1150</v>
      </c>
      <c r="D196" s="2"/>
      <c r="E196" s="2">
        <v>0</v>
      </c>
      <c r="F196" s="2">
        <f t="shared" si="20"/>
        <v>0</v>
      </c>
      <c r="G196" s="88">
        <f t="shared" si="21"/>
        <v>-33</v>
      </c>
      <c r="I196" s="85">
        <v>44081</v>
      </c>
      <c r="J196" s="157">
        <v>194</v>
      </c>
      <c r="K196" s="157"/>
      <c r="L196" s="157">
        <f t="shared" si="22"/>
        <v>-105</v>
      </c>
    </row>
    <row r="197" spans="1:12" x14ac:dyDescent="0.25">
      <c r="A197" s="13">
        <v>850</v>
      </c>
      <c r="B197" s="13">
        <v>700</v>
      </c>
      <c r="C197" s="13">
        <v>1150</v>
      </c>
      <c r="D197" s="2"/>
      <c r="E197" s="2">
        <v>0</v>
      </c>
      <c r="F197" s="2">
        <f t="shared" si="20"/>
        <v>0</v>
      </c>
      <c r="G197" s="88">
        <f t="shared" si="21"/>
        <v>0</v>
      </c>
      <c r="I197" s="85">
        <v>44082</v>
      </c>
      <c r="J197" s="157">
        <v>195</v>
      </c>
      <c r="K197" s="157"/>
      <c r="L197" s="157">
        <f t="shared" si="22"/>
        <v>0</v>
      </c>
    </row>
    <row r="198" spans="1:12" x14ac:dyDescent="0.25">
      <c r="A198" s="13">
        <v>850</v>
      </c>
      <c r="B198" s="13">
        <v>700</v>
      </c>
      <c r="C198" s="13">
        <v>1150</v>
      </c>
      <c r="D198" s="2"/>
      <c r="E198" s="2">
        <v>0</v>
      </c>
      <c r="F198" s="2">
        <f t="shared" si="20"/>
        <v>0</v>
      </c>
      <c r="G198" s="88">
        <f t="shared" si="21"/>
        <v>0</v>
      </c>
      <c r="I198" s="85">
        <v>44083</v>
      </c>
      <c r="J198" s="157">
        <v>196</v>
      </c>
      <c r="K198" s="157"/>
      <c r="L198" s="157">
        <f t="shared" si="22"/>
        <v>0</v>
      </c>
    </row>
    <row r="199" spans="1:12" x14ac:dyDescent="0.25">
      <c r="A199" s="13">
        <v>850</v>
      </c>
      <c r="B199" s="13">
        <v>700</v>
      </c>
      <c r="C199" s="13">
        <v>1150</v>
      </c>
      <c r="D199" s="2"/>
      <c r="E199" s="2">
        <v>0</v>
      </c>
      <c r="F199" s="2">
        <f t="shared" si="20"/>
        <v>0</v>
      </c>
      <c r="G199" s="88">
        <f t="shared" si="21"/>
        <v>0</v>
      </c>
      <c r="I199" s="85">
        <v>44084</v>
      </c>
      <c r="J199" s="157">
        <v>197</v>
      </c>
      <c r="K199" s="157"/>
      <c r="L199" s="157">
        <f t="shared" si="22"/>
        <v>0</v>
      </c>
    </row>
    <row r="200" spans="1:12" x14ac:dyDescent="0.25">
      <c r="A200" s="13">
        <v>850</v>
      </c>
      <c r="B200" s="13">
        <v>700</v>
      </c>
      <c r="C200" s="13">
        <v>1150</v>
      </c>
      <c r="D200" s="2"/>
      <c r="E200" s="2">
        <v>0</v>
      </c>
      <c r="F200" s="2">
        <f t="shared" si="20"/>
        <v>0</v>
      </c>
      <c r="G200" s="88">
        <f t="shared" si="21"/>
        <v>0</v>
      </c>
      <c r="I200" s="85">
        <v>44085</v>
      </c>
      <c r="J200" s="157">
        <v>198</v>
      </c>
      <c r="K200" s="157"/>
      <c r="L200" s="157">
        <f t="shared" si="22"/>
        <v>0</v>
      </c>
    </row>
  </sheetData>
  <conditionalFormatting sqref="K128:K200">
    <cfRule type="colorScale" priority="2">
      <colorScale>
        <cfvo type="min"/>
        <cfvo type="percentile" val="50"/>
        <cfvo type="max"/>
        <color rgb="FF63BE7B"/>
        <color rgb="FFFCFCFF"/>
        <color rgb="FFF8696B"/>
      </colorScale>
    </cfRule>
  </conditionalFormatting>
  <conditionalFormatting sqref="D128:D200">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06C77-E1FF-402E-9009-206324879467}">
  <dimension ref="B2:HR187"/>
  <sheetViews>
    <sheetView tabSelected="1" topLeftCell="FQ82" zoomScale="70" zoomScaleNormal="70" workbookViewId="0">
      <selection activeCell="HH92" sqref="HH92:HM103"/>
    </sheetView>
  </sheetViews>
  <sheetFormatPr defaultRowHeight="15" x14ac:dyDescent="0.25"/>
  <cols>
    <col min="3" max="8" width="10.7109375" bestFit="1" customWidth="1"/>
    <col min="9" max="17" width="10.7109375" customWidth="1"/>
    <col min="18" max="18" width="12.42578125" bestFit="1" customWidth="1"/>
    <col min="19" max="36" width="10.7109375" customWidth="1"/>
  </cols>
  <sheetData>
    <row r="2" spans="2:20" x14ac:dyDescent="0.25">
      <c r="C2" s="1">
        <v>44053</v>
      </c>
      <c r="D2" s="1">
        <v>44054</v>
      </c>
      <c r="E2" s="1">
        <v>44055</v>
      </c>
      <c r="F2" s="1">
        <v>44056</v>
      </c>
      <c r="G2" s="1">
        <v>44057</v>
      </c>
      <c r="H2" s="1">
        <v>44058</v>
      </c>
      <c r="I2" s="1">
        <v>44059</v>
      </c>
      <c r="J2" s="1">
        <v>44060</v>
      </c>
      <c r="K2" s="1">
        <v>44061</v>
      </c>
      <c r="L2" s="1">
        <v>44062</v>
      </c>
      <c r="M2" s="1">
        <v>44063</v>
      </c>
      <c r="N2" s="1">
        <v>44064</v>
      </c>
      <c r="O2" s="1">
        <v>44065</v>
      </c>
      <c r="P2" s="1">
        <v>44066</v>
      </c>
      <c r="Q2" s="1">
        <v>44067</v>
      </c>
      <c r="R2" s="1">
        <v>44068</v>
      </c>
      <c r="S2" s="1">
        <v>44069</v>
      </c>
      <c r="T2" s="1">
        <v>44070</v>
      </c>
    </row>
    <row r="3" spans="2:20" x14ac:dyDescent="0.25">
      <c r="B3" t="s">
        <v>231</v>
      </c>
      <c r="C3">
        <v>373</v>
      </c>
      <c r="D3">
        <v>381</v>
      </c>
      <c r="E3">
        <v>384</v>
      </c>
      <c r="F3">
        <v>394</v>
      </c>
      <c r="G3">
        <v>402</v>
      </c>
      <c r="H3">
        <v>406</v>
      </c>
      <c r="I3">
        <v>407</v>
      </c>
      <c r="J3">
        <v>412</v>
      </c>
      <c r="K3">
        <v>413</v>
      </c>
      <c r="L3">
        <v>418</v>
      </c>
      <c r="M3">
        <v>426</v>
      </c>
      <c r="N3">
        <v>431</v>
      </c>
      <c r="O3" s="157">
        <v>436</v>
      </c>
      <c r="P3">
        <v>439</v>
      </c>
      <c r="Q3">
        <v>446</v>
      </c>
    </row>
    <row r="4" spans="2:20" x14ac:dyDescent="0.25">
      <c r="B4" t="s">
        <v>232</v>
      </c>
      <c r="C4">
        <v>1861</v>
      </c>
      <c r="D4">
        <v>1952</v>
      </c>
      <c r="E4">
        <v>2023</v>
      </c>
      <c r="F4">
        <v>2081</v>
      </c>
      <c r="G4">
        <v>2133</v>
      </c>
      <c r="H4">
        <v>2214</v>
      </c>
      <c r="I4">
        <v>2290</v>
      </c>
      <c r="J4">
        <v>2360</v>
      </c>
      <c r="K4">
        <v>2418</v>
      </c>
      <c r="L4">
        <v>2495</v>
      </c>
      <c r="M4">
        <v>2560</v>
      </c>
      <c r="N4">
        <v>2625</v>
      </c>
      <c r="O4" s="157">
        <v>2686</v>
      </c>
      <c r="P4">
        <v>2740</v>
      </c>
      <c r="Q4">
        <v>2824</v>
      </c>
    </row>
    <row r="5" spans="2:20" x14ac:dyDescent="0.25">
      <c r="B5" t="s">
        <v>233</v>
      </c>
      <c r="C5">
        <v>7629</v>
      </c>
      <c r="D5">
        <v>7871</v>
      </c>
      <c r="E5">
        <v>8075</v>
      </c>
      <c r="F5">
        <v>8262</v>
      </c>
      <c r="G5">
        <v>8489</v>
      </c>
      <c r="H5">
        <v>8704</v>
      </c>
      <c r="I5">
        <v>8853</v>
      </c>
      <c r="J5">
        <v>9010</v>
      </c>
      <c r="K5">
        <v>9164</v>
      </c>
      <c r="L5">
        <v>9331</v>
      </c>
      <c r="M5">
        <v>9488</v>
      </c>
      <c r="N5">
        <v>9658</v>
      </c>
      <c r="O5" s="157">
        <v>9827</v>
      </c>
      <c r="P5">
        <v>9958</v>
      </c>
      <c r="Q5">
        <v>10147</v>
      </c>
    </row>
    <row r="6" spans="2:20" x14ac:dyDescent="0.25">
      <c r="B6" t="s">
        <v>234</v>
      </c>
      <c r="C6">
        <v>6472</v>
      </c>
      <c r="D6">
        <v>6586</v>
      </c>
      <c r="E6">
        <v>6700</v>
      </c>
      <c r="F6">
        <v>6784</v>
      </c>
      <c r="G6">
        <v>6888</v>
      </c>
      <c r="H6">
        <v>6994</v>
      </c>
      <c r="I6">
        <v>7071</v>
      </c>
      <c r="J6">
        <v>7149</v>
      </c>
      <c r="K6">
        <v>7232</v>
      </c>
      <c r="L6">
        <v>7332</v>
      </c>
      <c r="M6">
        <v>7425</v>
      </c>
      <c r="N6">
        <v>7520</v>
      </c>
      <c r="O6" s="157">
        <v>7602</v>
      </c>
      <c r="P6">
        <v>7696</v>
      </c>
      <c r="Q6">
        <v>7799</v>
      </c>
    </row>
    <row r="7" spans="2:20" x14ac:dyDescent="0.25">
      <c r="B7" t="s">
        <v>235</v>
      </c>
      <c r="C7">
        <v>7248</v>
      </c>
      <c r="D7">
        <v>7355</v>
      </c>
      <c r="E7">
        <v>7430</v>
      </c>
      <c r="F7">
        <v>7510</v>
      </c>
      <c r="G7">
        <v>7595</v>
      </c>
      <c r="H7">
        <v>7667</v>
      </c>
      <c r="I7">
        <v>7737</v>
      </c>
      <c r="J7">
        <v>7799</v>
      </c>
      <c r="K7">
        <v>7856</v>
      </c>
      <c r="L7">
        <v>7925</v>
      </c>
      <c r="M7">
        <v>7980</v>
      </c>
      <c r="N7">
        <v>8033</v>
      </c>
      <c r="O7" s="157">
        <v>8094</v>
      </c>
      <c r="P7">
        <v>8139</v>
      </c>
      <c r="Q7">
        <v>8212</v>
      </c>
    </row>
    <row r="8" spans="2:20" x14ac:dyDescent="0.25">
      <c r="B8" t="s">
        <v>236</v>
      </c>
      <c r="C8">
        <v>10481</v>
      </c>
      <c r="D8">
        <v>10583</v>
      </c>
      <c r="E8">
        <v>10692</v>
      </c>
      <c r="F8">
        <v>10775</v>
      </c>
      <c r="G8">
        <v>10862</v>
      </c>
      <c r="H8">
        <v>10950</v>
      </c>
      <c r="I8">
        <v>11026</v>
      </c>
      <c r="J8">
        <v>11080</v>
      </c>
      <c r="K8">
        <v>11155</v>
      </c>
      <c r="L8">
        <v>11222</v>
      </c>
      <c r="M8">
        <v>11305</v>
      </c>
      <c r="N8">
        <v>11392</v>
      </c>
      <c r="O8" s="157">
        <v>11458</v>
      </c>
      <c r="P8">
        <v>11533</v>
      </c>
      <c r="Q8">
        <v>11600</v>
      </c>
    </row>
    <row r="9" spans="2:20" x14ac:dyDescent="0.25">
      <c r="B9" t="s">
        <v>237</v>
      </c>
      <c r="C9">
        <v>6989</v>
      </c>
      <c r="D9">
        <v>7045</v>
      </c>
      <c r="E9">
        <v>7092</v>
      </c>
      <c r="F9">
        <v>7143</v>
      </c>
      <c r="G9">
        <v>7181</v>
      </c>
      <c r="H9">
        <v>7225</v>
      </c>
      <c r="I9">
        <v>7258</v>
      </c>
      <c r="J9">
        <v>7290</v>
      </c>
      <c r="K9">
        <v>7325</v>
      </c>
      <c r="L9">
        <v>7365</v>
      </c>
      <c r="M9">
        <v>7406</v>
      </c>
      <c r="N9">
        <v>7437</v>
      </c>
      <c r="O9" s="157">
        <v>7479</v>
      </c>
      <c r="P9">
        <v>7506</v>
      </c>
      <c r="Q9">
        <v>7535</v>
      </c>
    </row>
    <row r="10" spans="2:20" x14ac:dyDescent="0.25">
      <c r="B10" t="s">
        <v>238</v>
      </c>
      <c r="C10">
        <v>6729</v>
      </c>
      <c r="D10">
        <v>6763</v>
      </c>
      <c r="E10">
        <v>6779</v>
      </c>
      <c r="F10">
        <v>6791</v>
      </c>
      <c r="G10">
        <v>6808</v>
      </c>
      <c r="H10">
        <v>6832</v>
      </c>
      <c r="I10">
        <v>6841</v>
      </c>
      <c r="J10">
        <v>6852</v>
      </c>
      <c r="K10">
        <v>6871</v>
      </c>
      <c r="L10">
        <v>6885</v>
      </c>
      <c r="M10">
        <v>6899</v>
      </c>
      <c r="N10">
        <v>6914</v>
      </c>
      <c r="O10" s="157">
        <v>6927</v>
      </c>
      <c r="P10">
        <v>6945</v>
      </c>
      <c r="Q10">
        <v>6956</v>
      </c>
    </row>
    <row r="11" spans="2:20" x14ac:dyDescent="0.25">
      <c r="B11" t="s">
        <v>239</v>
      </c>
      <c r="C11">
        <v>8072</v>
      </c>
      <c r="D11">
        <v>8093</v>
      </c>
      <c r="E11">
        <v>8103</v>
      </c>
      <c r="F11">
        <v>8111</v>
      </c>
      <c r="G11">
        <v>8122</v>
      </c>
      <c r="H11">
        <v>8138</v>
      </c>
      <c r="I11">
        <v>8152</v>
      </c>
      <c r="J11">
        <v>8161</v>
      </c>
      <c r="K11">
        <v>8167</v>
      </c>
      <c r="L11">
        <v>8177</v>
      </c>
      <c r="M11">
        <v>8183</v>
      </c>
      <c r="N11">
        <v>8195</v>
      </c>
      <c r="O11" s="157">
        <v>8200</v>
      </c>
      <c r="P11">
        <v>8209</v>
      </c>
      <c r="Q11">
        <v>8220</v>
      </c>
    </row>
    <row r="12" spans="2:20" x14ac:dyDescent="0.25">
      <c r="B12" t="s">
        <v>240</v>
      </c>
      <c r="C12">
        <v>3290</v>
      </c>
      <c r="D12">
        <v>3294</v>
      </c>
      <c r="E12">
        <v>3299</v>
      </c>
      <c r="F12">
        <v>3303</v>
      </c>
      <c r="G12">
        <v>3310</v>
      </c>
      <c r="H12">
        <v>3315</v>
      </c>
      <c r="I12">
        <v>3317</v>
      </c>
      <c r="J12">
        <v>3321</v>
      </c>
      <c r="K12">
        <v>3322</v>
      </c>
      <c r="L12">
        <v>3325</v>
      </c>
      <c r="M12">
        <v>3332</v>
      </c>
      <c r="N12">
        <v>3334</v>
      </c>
      <c r="O12" s="157">
        <v>3338</v>
      </c>
      <c r="P12">
        <v>3339</v>
      </c>
      <c r="Q12">
        <v>3339</v>
      </c>
    </row>
    <row r="13" spans="2:20" x14ac:dyDescent="0.25">
      <c r="C13">
        <f>SUM(C3:C12)</f>
        <v>59144</v>
      </c>
      <c r="D13" s="157">
        <f t="shared" ref="D13:T13" si="0">SUM(D3:D12)</f>
        <v>59923</v>
      </c>
      <c r="E13" s="157">
        <f t="shared" si="0"/>
        <v>60577</v>
      </c>
      <c r="F13" s="157">
        <f t="shared" si="0"/>
        <v>61154</v>
      </c>
      <c r="G13" s="157">
        <f t="shared" si="0"/>
        <v>61790</v>
      </c>
      <c r="H13" s="157">
        <f t="shared" si="0"/>
        <v>62445</v>
      </c>
      <c r="I13" s="157">
        <f t="shared" si="0"/>
        <v>62952</v>
      </c>
      <c r="J13" s="157">
        <f t="shared" si="0"/>
        <v>63434</v>
      </c>
      <c r="K13" s="157">
        <f t="shared" si="0"/>
        <v>63923</v>
      </c>
      <c r="L13" s="157">
        <f t="shared" si="0"/>
        <v>64475</v>
      </c>
      <c r="M13" s="157">
        <f>SUM(M3:M12)</f>
        <v>65004</v>
      </c>
      <c r="N13" s="157">
        <f>SUM(N3:N12)</f>
        <v>65539</v>
      </c>
      <c r="O13" s="157">
        <f>SUM(O3:O12)</f>
        <v>66047</v>
      </c>
      <c r="P13" s="157">
        <f>SUM(P3:P12)</f>
        <v>66504</v>
      </c>
      <c r="Q13" s="157">
        <f>SUM(Q3:Q12)</f>
        <v>67078</v>
      </c>
      <c r="R13" s="157">
        <f t="shared" si="0"/>
        <v>0</v>
      </c>
      <c r="S13" s="157">
        <f t="shared" si="0"/>
        <v>0</v>
      </c>
      <c r="T13" s="157">
        <f t="shared" si="0"/>
        <v>0</v>
      </c>
    </row>
    <row r="17" spans="2:17" x14ac:dyDescent="0.25">
      <c r="B17" t="s">
        <v>231</v>
      </c>
      <c r="C17" s="157"/>
      <c r="D17" s="157">
        <f t="shared" ref="D17:N26" si="1">D3-C3</f>
        <v>8</v>
      </c>
      <c r="E17" s="157">
        <f t="shared" si="1"/>
        <v>3</v>
      </c>
      <c r="F17" s="157">
        <f t="shared" si="1"/>
        <v>10</v>
      </c>
      <c r="G17" s="157">
        <f t="shared" si="1"/>
        <v>8</v>
      </c>
      <c r="H17" s="157">
        <f t="shared" si="1"/>
        <v>4</v>
      </c>
      <c r="I17" s="157">
        <f t="shared" si="1"/>
        <v>1</v>
      </c>
      <c r="J17" s="157">
        <f t="shared" si="1"/>
        <v>5</v>
      </c>
      <c r="K17" s="157">
        <f t="shared" si="1"/>
        <v>1</v>
      </c>
      <c r="L17" s="157">
        <f t="shared" si="1"/>
        <v>5</v>
      </c>
      <c r="M17" s="157">
        <f t="shared" si="1"/>
        <v>8</v>
      </c>
      <c r="N17" s="157">
        <f t="shared" si="1"/>
        <v>5</v>
      </c>
      <c r="O17">
        <f>O3-N3</f>
        <v>5</v>
      </c>
      <c r="P17" s="157">
        <f>P3-O3</f>
        <v>3</v>
      </c>
      <c r="Q17" s="157">
        <f>Q3-P3</f>
        <v>7</v>
      </c>
    </row>
    <row r="18" spans="2:17" x14ac:dyDescent="0.25">
      <c r="B18" t="s">
        <v>232</v>
      </c>
      <c r="C18" s="157"/>
      <c r="D18" s="157">
        <f>D4-C4</f>
        <v>91</v>
      </c>
      <c r="E18" s="157">
        <f t="shared" si="1"/>
        <v>71</v>
      </c>
      <c r="F18" s="157">
        <f t="shared" si="1"/>
        <v>58</v>
      </c>
      <c r="G18" s="157">
        <f t="shared" si="1"/>
        <v>52</v>
      </c>
      <c r="H18" s="157">
        <f t="shared" si="1"/>
        <v>81</v>
      </c>
      <c r="I18" s="157">
        <f t="shared" si="1"/>
        <v>76</v>
      </c>
      <c r="J18" s="157">
        <f t="shared" si="1"/>
        <v>70</v>
      </c>
      <c r="K18" s="157">
        <f t="shared" si="1"/>
        <v>58</v>
      </c>
      <c r="L18" s="157">
        <f t="shared" si="1"/>
        <v>77</v>
      </c>
      <c r="M18" s="157">
        <f t="shared" si="1"/>
        <v>65</v>
      </c>
      <c r="N18" s="157">
        <f t="shared" si="1"/>
        <v>65</v>
      </c>
      <c r="O18" s="157">
        <f t="shared" ref="O18:Q26" si="2">O4-N4</f>
        <v>61</v>
      </c>
      <c r="P18" s="157">
        <f t="shared" si="2"/>
        <v>54</v>
      </c>
      <c r="Q18" s="157">
        <f t="shared" si="2"/>
        <v>84</v>
      </c>
    </row>
    <row r="19" spans="2:17" x14ac:dyDescent="0.25">
      <c r="B19" t="s">
        <v>233</v>
      </c>
      <c r="C19" s="157"/>
      <c r="D19" s="157">
        <f t="shared" si="1"/>
        <v>242</v>
      </c>
      <c r="E19" s="157">
        <f t="shared" si="1"/>
        <v>204</v>
      </c>
      <c r="F19" s="157">
        <f t="shared" si="1"/>
        <v>187</v>
      </c>
      <c r="G19" s="157">
        <f t="shared" si="1"/>
        <v>227</v>
      </c>
      <c r="H19" s="157">
        <f t="shared" si="1"/>
        <v>215</v>
      </c>
      <c r="I19" s="157">
        <f t="shared" si="1"/>
        <v>149</v>
      </c>
      <c r="J19" s="157">
        <f t="shared" si="1"/>
        <v>157</v>
      </c>
      <c r="K19" s="157">
        <f t="shared" si="1"/>
        <v>154</v>
      </c>
      <c r="L19" s="157">
        <f t="shared" si="1"/>
        <v>167</v>
      </c>
      <c r="M19" s="157">
        <f t="shared" si="1"/>
        <v>157</v>
      </c>
      <c r="N19" s="157">
        <f t="shared" si="1"/>
        <v>170</v>
      </c>
      <c r="O19" s="157">
        <f t="shared" si="2"/>
        <v>169</v>
      </c>
      <c r="P19" s="157">
        <f t="shared" si="2"/>
        <v>131</v>
      </c>
      <c r="Q19" s="157">
        <f t="shared" si="2"/>
        <v>189</v>
      </c>
    </row>
    <row r="20" spans="2:17" x14ac:dyDescent="0.25">
      <c r="B20" t="s">
        <v>234</v>
      </c>
      <c r="C20" s="157"/>
      <c r="D20" s="157">
        <f>D6-C6</f>
        <v>114</v>
      </c>
      <c r="E20" s="157">
        <f t="shared" si="1"/>
        <v>114</v>
      </c>
      <c r="F20" s="157">
        <f t="shared" si="1"/>
        <v>84</v>
      </c>
      <c r="G20" s="157">
        <f t="shared" si="1"/>
        <v>104</v>
      </c>
      <c r="H20" s="157">
        <f t="shared" si="1"/>
        <v>106</v>
      </c>
      <c r="I20" s="157">
        <f t="shared" si="1"/>
        <v>77</v>
      </c>
      <c r="J20" s="157">
        <f t="shared" si="1"/>
        <v>78</v>
      </c>
      <c r="K20" s="157">
        <f t="shared" si="1"/>
        <v>83</v>
      </c>
      <c r="L20" s="157">
        <f t="shared" si="1"/>
        <v>100</v>
      </c>
      <c r="M20" s="157">
        <f t="shared" si="1"/>
        <v>93</v>
      </c>
      <c r="N20" s="157">
        <f t="shared" si="1"/>
        <v>95</v>
      </c>
      <c r="O20" s="157">
        <f t="shared" si="2"/>
        <v>82</v>
      </c>
      <c r="P20" s="157">
        <f t="shared" si="2"/>
        <v>94</v>
      </c>
      <c r="Q20" s="157">
        <f t="shared" si="2"/>
        <v>103</v>
      </c>
    </row>
    <row r="21" spans="2:17" x14ac:dyDescent="0.25">
      <c r="B21" t="s">
        <v>235</v>
      </c>
      <c r="C21" s="157"/>
      <c r="D21" s="157">
        <f t="shared" si="1"/>
        <v>107</v>
      </c>
      <c r="E21" s="157">
        <f t="shared" si="1"/>
        <v>75</v>
      </c>
      <c r="F21" s="157">
        <f t="shared" si="1"/>
        <v>80</v>
      </c>
      <c r="G21" s="157">
        <f t="shared" si="1"/>
        <v>85</v>
      </c>
      <c r="H21" s="157">
        <f t="shared" si="1"/>
        <v>72</v>
      </c>
      <c r="I21" s="157">
        <f t="shared" si="1"/>
        <v>70</v>
      </c>
      <c r="J21" s="157">
        <f t="shared" si="1"/>
        <v>62</v>
      </c>
      <c r="K21" s="157">
        <f t="shared" si="1"/>
        <v>57</v>
      </c>
      <c r="L21" s="157">
        <f t="shared" si="1"/>
        <v>69</v>
      </c>
      <c r="M21" s="157">
        <f t="shared" si="1"/>
        <v>55</v>
      </c>
      <c r="N21" s="157">
        <f t="shared" si="1"/>
        <v>53</v>
      </c>
      <c r="O21" s="157">
        <f t="shared" si="2"/>
        <v>61</v>
      </c>
      <c r="P21" s="157">
        <f t="shared" si="2"/>
        <v>45</v>
      </c>
      <c r="Q21" s="157">
        <f t="shared" si="2"/>
        <v>73</v>
      </c>
    </row>
    <row r="22" spans="2:17" x14ac:dyDescent="0.25">
      <c r="B22" t="s">
        <v>236</v>
      </c>
      <c r="C22" s="157"/>
      <c r="D22" s="157">
        <f t="shared" si="1"/>
        <v>102</v>
      </c>
      <c r="E22" s="157">
        <f t="shared" si="1"/>
        <v>109</v>
      </c>
      <c r="F22" s="157">
        <f t="shared" si="1"/>
        <v>83</v>
      </c>
      <c r="G22" s="157">
        <f t="shared" si="1"/>
        <v>87</v>
      </c>
      <c r="H22" s="157">
        <f t="shared" si="1"/>
        <v>88</v>
      </c>
      <c r="I22" s="157">
        <f t="shared" si="1"/>
        <v>76</v>
      </c>
      <c r="J22" s="157">
        <f t="shared" si="1"/>
        <v>54</v>
      </c>
      <c r="K22" s="157">
        <f t="shared" si="1"/>
        <v>75</v>
      </c>
      <c r="L22" s="157">
        <f t="shared" si="1"/>
        <v>67</v>
      </c>
      <c r="M22" s="157">
        <f t="shared" si="1"/>
        <v>83</v>
      </c>
      <c r="N22" s="157">
        <f t="shared" si="1"/>
        <v>87</v>
      </c>
      <c r="O22" s="157">
        <f t="shared" si="2"/>
        <v>66</v>
      </c>
      <c r="P22" s="157">
        <f t="shared" si="2"/>
        <v>75</v>
      </c>
      <c r="Q22" s="157">
        <f t="shared" si="2"/>
        <v>67</v>
      </c>
    </row>
    <row r="23" spans="2:17" x14ac:dyDescent="0.25">
      <c r="B23" t="s">
        <v>237</v>
      </c>
      <c r="C23" s="157"/>
      <c r="D23" s="157">
        <f t="shared" si="1"/>
        <v>56</v>
      </c>
      <c r="E23" s="157">
        <f t="shared" si="1"/>
        <v>47</v>
      </c>
      <c r="F23" s="157">
        <f t="shared" si="1"/>
        <v>51</v>
      </c>
      <c r="G23" s="157">
        <f t="shared" si="1"/>
        <v>38</v>
      </c>
      <c r="H23" s="157">
        <f t="shared" si="1"/>
        <v>44</v>
      </c>
      <c r="I23" s="157">
        <f t="shared" si="1"/>
        <v>33</v>
      </c>
      <c r="J23" s="157">
        <f t="shared" si="1"/>
        <v>32</v>
      </c>
      <c r="K23" s="157">
        <f t="shared" si="1"/>
        <v>35</v>
      </c>
      <c r="L23" s="157">
        <f t="shared" si="1"/>
        <v>40</v>
      </c>
      <c r="M23" s="157">
        <f t="shared" si="1"/>
        <v>41</v>
      </c>
      <c r="N23" s="157">
        <f t="shared" si="1"/>
        <v>31</v>
      </c>
      <c r="O23" s="157">
        <f t="shared" si="2"/>
        <v>42</v>
      </c>
      <c r="P23" s="157">
        <f t="shared" si="2"/>
        <v>27</v>
      </c>
      <c r="Q23" s="157">
        <f t="shared" si="2"/>
        <v>29</v>
      </c>
    </row>
    <row r="24" spans="2:17" x14ac:dyDescent="0.25">
      <c r="B24" t="s">
        <v>238</v>
      </c>
      <c r="C24" s="157"/>
      <c r="D24" s="157">
        <f t="shared" si="1"/>
        <v>34</v>
      </c>
      <c r="E24" s="157">
        <f t="shared" si="1"/>
        <v>16</v>
      </c>
      <c r="F24" s="157">
        <f t="shared" si="1"/>
        <v>12</v>
      </c>
      <c r="G24" s="157">
        <f t="shared" si="1"/>
        <v>17</v>
      </c>
      <c r="H24" s="157">
        <f t="shared" si="1"/>
        <v>24</v>
      </c>
      <c r="I24" s="157">
        <f t="shared" si="1"/>
        <v>9</v>
      </c>
      <c r="J24" s="157">
        <f t="shared" si="1"/>
        <v>11</v>
      </c>
      <c r="K24" s="157">
        <f t="shared" si="1"/>
        <v>19</v>
      </c>
      <c r="L24" s="157">
        <f t="shared" si="1"/>
        <v>14</v>
      </c>
      <c r="M24" s="157">
        <f t="shared" si="1"/>
        <v>14</v>
      </c>
      <c r="N24" s="157">
        <f t="shared" si="1"/>
        <v>15</v>
      </c>
      <c r="O24" s="157">
        <f t="shared" si="2"/>
        <v>13</v>
      </c>
      <c r="P24" s="157">
        <f t="shared" si="2"/>
        <v>18</v>
      </c>
      <c r="Q24" s="157">
        <f t="shared" si="2"/>
        <v>11</v>
      </c>
    </row>
    <row r="25" spans="2:17" x14ac:dyDescent="0.25">
      <c r="B25" t="s">
        <v>239</v>
      </c>
      <c r="C25" s="157"/>
      <c r="D25" s="157">
        <f t="shared" si="1"/>
        <v>21</v>
      </c>
      <c r="E25" s="157">
        <f t="shared" si="1"/>
        <v>10</v>
      </c>
      <c r="F25" s="157">
        <f t="shared" si="1"/>
        <v>8</v>
      </c>
      <c r="G25" s="157">
        <f t="shared" si="1"/>
        <v>11</v>
      </c>
      <c r="H25" s="157">
        <f t="shared" si="1"/>
        <v>16</v>
      </c>
      <c r="I25" s="157">
        <f t="shared" si="1"/>
        <v>14</v>
      </c>
      <c r="J25" s="157">
        <f t="shared" si="1"/>
        <v>9</v>
      </c>
      <c r="K25" s="157">
        <f t="shared" si="1"/>
        <v>6</v>
      </c>
      <c r="L25" s="157">
        <f t="shared" si="1"/>
        <v>10</v>
      </c>
      <c r="M25" s="157">
        <f t="shared" si="1"/>
        <v>6</v>
      </c>
      <c r="N25" s="157">
        <f t="shared" si="1"/>
        <v>12</v>
      </c>
      <c r="O25" s="157">
        <f t="shared" si="2"/>
        <v>5</v>
      </c>
      <c r="P25" s="157">
        <f t="shared" si="2"/>
        <v>9</v>
      </c>
      <c r="Q25" s="157">
        <f t="shared" si="2"/>
        <v>11</v>
      </c>
    </row>
    <row r="26" spans="2:17" x14ac:dyDescent="0.25">
      <c r="B26" t="s">
        <v>240</v>
      </c>
      <c r="C26" s="157"/>
      <c r="D26" s="157">
        <f t="shared" si="1"/>
        <v>4</v>
      </c>
      <c r="E26" s="157">
        <f t="shared" si="1"/>
        <v>5</v>
      </c>
      <c r="F26" s="157">
        <f t="shared" si="1"/>
        <v>4</v>
      </c>
      <c r="G26" s="157">
        <f t="shared" si="1"/>
        <v>7</v>
      </c>
      <c r="H26" s="157">
        <f t="shared" si="1"/>
        <v>5</v>
      </c>
      <c r="I26" s="157">
        <f t="shared" si="1"/>
        <v>2</v>
      </c>
      <c r="J26" s="157">
        <f t="shared" si="1"/>
        <v>4</v>
      </c>
      <c r="K26" s="157">
        <f t="shared" si="1"/>
        <v>1</v>
      </c>
      <c r="L26" s="157">
        <f t="shared" si="1"/>
        <v>3</v>
      </c>
      <c r="M26" s="157">
        <f t="shared" si="1"/>
        <v>7</v>
      </c>
      <c r="N26" s="157">
        <f t="shared" si="1"/>
        <v>2</v>
      </c>
      <c r="O26" s="157">
        <f t="shared" si="2"/>
        <v>4</v>
      </c>
      <c r="P26" s="157">
        <f t="shared" si="2"/>
        <v>1</v>
      </c>
      <c r="Q26" s="157">
        <f t="shared" si="2"/>
        <v>0</v>
      </c>
    </row>
    <row r="27" spans="2:17" x14ac:dyDescent="0.25">
      <c r="C27" s="157"/>
      <c r="D27" s="157">
        <f>D13-C13</f>
        <v>779</v>
      </c>
      <c r="E27" s="157">
        <f t="shared" ref="E27:N27" si="3">E13-D13</f>
        <v>654</v>
      </c>
      <c r="F27" s="157">
        <f t="shared" si="3"/>
        <v>577</v>
      </c>
      <c r="G27" s="157">
        <f t="shared" si="3"/>
        <v>636</v>
      </c>
      <c r="H27" s="157">
        <f t="shared" si="3"/>
        <v>655</v>
      </c>
      <c r="I27" s="157">
        <f t="shared" si="3"/>
        <v>507</v>
      </c>
      <c r="J27" s="157">
        <f t="shared" si="3"/>
        <v>482</v>
      </c>
      <c r="K27" s="157">
        <f t="shared" si="3"/>
        <v>489</v>
      </c>
      <c r="L27" s="157">
        <f t="shared" si="3"/>
        <v>552</v>
      </c>
      <c r="M27" s="157">
        <f t="shared" si="3"/>
        <v>529</v>
      </c>
      <c r="N27" s="157">
        <f t="shared" si="3"/>
        <v>535</v>
      </c>
      <c r="O27" s="157">
        <f>O13-N13</f>
        <v>508</v>
      </c>
      <c r="P27" s="157">
        <f>P13-O13</f>
        <v>457</v>
      </c>
      <c r="Q27" s="157">
        <f>Q13-P13</f>
        <v>574</v>
      </c>
    </row>
    <row r="28" spans="2:17" x14ac:dyDescent="0.25">
      <c r="O28" s="157"/>
    </row>
    <row r="30" spans="2:17" x14ac:dyDescent="0.25">
      <c r="B30" s="157" t="s">
        <v>231</v>
      </c>
      <c r="D30" s="23">
        <f>D17/D$27</f>
        <v>1.0269576379974325E-2</v>
      </c>
      <c r="E30" s="23">
        <f t="shared" ref="E30:O30" si="4">E17/E$27</f>
        <v>4.5871559633027525E-3</v>
      </c>
      <c r="F30" s="23">
        <f t="shared" si="4"/>
        <v>1.7331022530329289E-2</v>
      </c>
      <c r="G30" s="23">
        <f t="shared" si="4"/>
        <v>1.2578616352201259E-2</v>
      </c>
      <c r="H30" s="23">
        <f t="shared" si="4"/>
        <v>6.1068702290076335E-3</v>
      </c>
      <c r="I30" s="23">
        <f t="shared" si="4"/>
        <v>1.9723865877712033E-3</v>
      </c>
      <c r="J30" s="23">
        <f t="shared" si="4"/>
        <v>1.0373443983402489E-2</v>
      </c>
      <c r="K30" s="23">
        <f t="shared" si="4"/>
        <v>2.0449897750511249E-3</v>
      </c>
      <c r="L30" s="23">
        <f t="shared" si="4"/>
        <v>9.057971014492754E-3</v>
      </c>
      <c r="M30" s="23">
        <f t="shared" si="4"/>
        <v>1.5122873345935728E-2</v>
      </c>
      <c r="N30" s="23">
        <f t="shared" si="4"/>
        <v>9.3457943925233638E-3</v>
      </c>
      <c r="O30" s="23">
        <f t="shared" si="4"/>
        <v>9.8425196850393699E-3</v>
      </c>
      <c r="P30" s="23">
        <f t="shared" ref="P30:Q39" si="5">P17/P$27</f>
        <v>6.5645514223194746E-3</v>
      </c>
      <c r="Q30" s="23">
        <f t="shared" si="5"/>
        <v>1.2195121951219513E-2</v>
      </c>
    </row>
    <row r="31" spans="2:17" x14ac:dyDescent="0.25">
      <c r="B31" s="157" t="s">
        <v>232</v>
      </c>
      <c r="D31" s="23">
        <f t="shared" ref="D31:O39" si="6">D18/D$27</f>
        <v>0.11681643132220795</v>
      </c>
      <c r="E31" s="23">
        <f t="shared" si="6"/>
        <v>0.10856269113149847</v>
      </c>
      <c r="F31" s="23">
        <f t="shared" si="6"/>
        <v>0.10051993067590988</v>
      </c>
      <c r="G31" s="23">
        <f t="shared" si="6"/>
        <v>8.1761006289308172E-2</v>
      </c>
      <c r="H31" s="23">
        <f t="shared" si="6"/>
        <v>0.12366412213740458</v>
      </c>
      <c r="I31" s="23">
        <f t="shared" si="6"/>
        <v>0.14990138067061143</v>
      </c>
      <c r="J31" s="23">
        <f t="shared" si="6"/>
        <v>0.14522821576763487</v>
      </c>
      <c r="K31" s="23">
        <f t="shared" si="6"/>
        <v>0.11860940695296524</v>
      </c>
      <c r="L31" s="23">
        <f t="shared" si="6"/>
        <v>0.13949275362318841</v>
      </c>
      <c r="M31" s="23">
        <f t="shared" si="6"/>
        <v>0.12287334593572778</v>
      </c>
      <c r="N31" s="23">
        <f t="shared" si="6"/>
        <v>0.12149532710280374</v>
      </c>
      <c r="O31" s="23">
        <f t="shared" si="6"/>
        <v>0.12007874015748031</v>
      </c>
      <c r="P31" s="23">
        <f t="shared" si="5"/>
        <v>0.11816192560175055</v>
      </c>
      <c r="Q31" s="23">
        <f t="shared" si="5"/>
        <v>0.14634146341463414</v>
      </c>
    </row>
    <row r="32" spans="2:17" x14ac:dyDescent="0.25">
      <c r="B32" s="157" t="s">
        <v>233</v>
      </c>
      <c r="D32" s="23">
        <f t="shared" si="6"/>
        <v>0.31065468549422337</v>
      </c>
      <c r="E32" s="23">
        <f t="shared" si="6"/>
        <v>0.31192660550458717</v>
      </c>
      <c r="F32" s="23">
        <f t="shared" si="6"/>
        <v>0.3240901213171577</v>
      </c>
      <c r="G32" s="23">
        <f t="shared" si="6"/>
        <v>0.35691823899371067</v>
      </c>
      <c r="H32" s="23">
        <f t="shared" si="6"/>
        <v>0.3282442748091603</v>
      </c>
      <c r="I32" s="23">
        <f t="shared" si="6"/>
        <v>0.29388560157790927</v>
      </c>
      <c r="J32" s="23">
        <f t="shared" si="6"/>
        <v>0.32572614107883818</v>
      </c>
      <c r="K32" s="23">
        <f t="shared" si="6"/>
        <v>0.31492842535787319</v>
      </c>
      <c r="L32" s="23">
        <f t="shared" si="6"/>
        <v>0.30253623188405798</v>
      </c>
      <c r="M32" s="23">
        <f t="shared" si="6"/>
        <v>0.29678638941398866</v>
      </c>
      <c r="N32" s="23">
        <f t="shared" si="6"/>
        <v>0.31775700934579437</v>
      </c>
      <c r="O32" s="23">
        <f t="shared" si="6"/>
        <v>0.33267716535433073</v>
      </c>
      <c r="P32" s="23">
        <f t="shared" si="5"/>
        <v>0.28665207877461707</v>
      </c>
      <c r="Q32" s="23">
        <f t="shared" si="5"/>
        <v>0.32926829268292684</v>
      </c>
    </row>
    <row r="33" spans="2:17" x14ac:dyDescent="0.25">
      <c r="B33" s="157" t="s">
        <v>234</v>
      </c>
      <c r="D33" s="23">
        <f t="shared" si="6"/>
        <v>0.14634146341463414</v>
      </c>
      <c r="E33" s="23">
        <f t="shared" si="6"/>
        <v>0.1743119266055046</v>
      </c>
      <c r="F33" s="23">
        <f t="shared" si="6"/>
        <v>0.14558058925476602</v>
      </c>
      <c r="G33" s="23">
        <f t="shared" si="6"/>
        <v>0.16352201257861634</v>
      </c>
      <c r="H33" s="23">
        <f t="shared" si="6"/>
        <v>0.16183206106870229</v>
      </c>
      <c r="I33" s="23">
        <f t="shared" si="6"/>
        <v>0.15187376725838264</v>
      </c>
      <c r="J33" s="23">
        <f t="shared" si="6"/>
        <v>0.16182572614107885</v>
      </c>
      <c r="K33" s="23">
        <f t="shared" si="6"/>
        <v>0.16973415132924335</v>
      </c>
      <c r="L33" s="23">
        <f t="shared" si="6"/>
        <v>0.18115942028985507</v>
      </c>
      <c r="M33" s="23">
        <f t="shared" si="6"/>
        <v>0.17580340264650285</v>
      </c>
      <c r="N33" s="23">
        <f t="shared" si="6"/>
        <v>0.17757009345794392</v>
      </c>
      <c r="O33" s="23">
        <f t="shared" si="6"/>
        <v>0.16141732283464566</v>
      </c>
      <c r="P33" s="23">
        <f t="shared" si="5"/>
        <v>0.20568927789934355</v>
      </c>
      <c r="Q33" s="23">
        <f t="shared" si="5"/>
        <v>0.17944250871080139</v>
      </c>
    </row>
    <row r="34" spans="2:17" x14ac:dyDescent="0.25">
      <c r="B34" s="157" t="s">
        <v>235</v>
      </c>
      <c r="D34" s="23">
        <f t="shared" si="6"/>
        <v>0.13735558408215662</v>
      </c>
      <c r="E34" s="23">
        <f t="shared" si="6"/>
        <v>0.11467889908256881</v>
      </c>
      <c r="F34" s="23">
        <f t="shared" si="6"/>
        <v>0.13864818024263431</v>
      </c>
      <c r="G34" s="23">
        <f t="shared" si="6"/>
        <v>0.13364779874213836</v>
      </c>
      <c r="H34" s="23">
        <f t="shared" si="6"/>
        <v>0.1099236641221374</v>
      </c>
      <c r="I34" s="23">
        <f t="shared" si="6"/>
        <v>0.13806706114398423</v>
      </c>
      <c r="J34" s="23">
        <f t="shared" si="6"/>
        <v>0.12863070539419086</v>
      </c>
      <c r="K34" s="23">
        <f t="shared" si="6"/>
        <v>0.1165644171779141</v>
      </c>
      <c r="L34" s="23">
        <f t="shared" si="6"/>
        <v>0.125</v>
      </c>
      <c r="M34" s="23">
        <f t="shared" si="6"/>
        <v>0.10396975425330812</v>
      </c>
      <c r="N34" s="23">
        <f t="shared" si="6"/>
        <v>9.9065420560747658E-2</v>
      </c>
      <c r="O34" s="23">
        <f t="shared" si="6"/>
        <v>0.12007874015748031</v>
      </c>
      <c r="P34" s="23">
        <f t="shared" si="5"/>
        <v>9.8468271334792121E-2</v>
      </c>
      <c r="Q34" s="23">
        <f t="shared" si="5"/>
        <v>0.12717770034843207</v>
      </c>
    </row>
    <row r="35" spans="2:17" x14ac:dyDescent="0.25">
      <c r="B35" s="157" t="s">
        <v>236</v>
      </c>
      <c r="D35" s="23">
        <f t="shared" si="6"/>
        <v>0.13093709884467267</v>
      </c>
      <c r="E35" s="23">
        <f t="shared" si="6"/>
        <v>0.16666666666666666</v>
      </c>
      <c r="F35" s="23">
        <f t="shared" si="6"/>
        <v>0.14384748700173311</v>
      </c>
      <c r="G35" s="23">
        <f t="shared" si="6"/>
        <v>0.13679245283018868</v>
      </c>
      <c r="H35" s="23">
        <f t="shared" si="6"/>
        <v>0.13435114503816795</v>
      </c>
      <c r="I35" s="23">
        <f t="shared" si="6"/>
        <v>0.14990138067061143</v>
      </c>
      <c r="J35" s="23">
        <f t="shared" si="6"/>
        <v>0.11203319502074689</v>
      </c>
      <c r="K35" s="23">
        <f t="shared" si="6"/>
        <v>0.15337423312883436</v>
      </c>
      <c r="L35" s="23">
        <f t="shared" si="6"/>
        <v>0.1213768115942029</v>
      </c>
      <c r="M35" s="23">
        <f t="shared" si="6"/>
        <v>0.15689981096408318</v>
      </c>
      <c r="N35" s="23">
        <f t="shared" si="6"/>
        <v>0.16261682242990655</v>
      </c>
      <c r="O35" s="23">
        <f t="shared" si="6"/>
        <v>0.12992125984251968</v>
      </c>
      <c r="P35" s="23">
        <f t="shared" si="5"/>
        <v>0.16411378555798686</v>
      </c>
      <c r="Q35" s="23">
        <f t="shared" si="5"/>
        <v>0.11672473867595819</v>
      </c>
    </row>
    <row r="36" spans="2:17" x14ac:dyDescent="0.25">
      <c r="B36" s="157" t="s">
        <v>237</v>
      </c>
      <c r="D36" s="23">
        <f t="shared" si="6"/>
        <v>7.1887034659820284E-2</v>
      </c>
      <c r="E36" s="23">
        <f t="shared" si="6"/>
        <v>7.1865443425076447E-2</v>
      </c>
      <c r="F36" s="23">
        <f t="shared" si="6"/>
        <v>8.838821490467938E-2</v>
      </c>
      <c r="G36" s="23">
        <f t="shared" si="6"/>
        <v>5.9748427672955975E-2</v>
      </c>
      <c r="H36" s="23">
        <f t="shared" si="6"/>
        <v>6.7175572519083973E-2</v>
      </c>
      <c r="I36" s="23">
        <f t="shared" si="6"/>
        <v>6.5088757396449703E-2</v>
      </c>
      <c r="J36" s="23">
        <f t="shared" si="6"/>
        <v>6.6390041493775934E-2</v>
      </c>
      <c r="K36" s="23">
        <f t="shared" si="6"/>
        <v>7.1574642126789365E-2</v>
      </c>
      <c r="L36" s="23">
        <f t="shared" si="6"/>
        <v>7.2463768115942032E-2</v>
      </c>
      <c r="M36" s="23">
        <f t="shared" si="6"/>
        <v>7.7504725897920609E-2</v>
      </c>
      <c r="N36" s="23">
        <f t="shared" si="6"/>
        <v>5.7943925233644861E-2</v>
      </c>
      <c r="O36" s="23">
        <f t="shared" si="6"/>
        <v>8.2677165354330714E-2</v>
      </c>
      <c r="P36" s="23">
        <f t="shared" si="5"/>
        <v>5.9080962800875277E-2</v>
      </c>
      <c r="Q36" s="23">
        <f t="shared" si="5"/>
        <v>5.0522648083623695E-2</v>
      </c>
    </row>
    <row r="37" spans="2:17" x14ac:dyDescent="0.25">
      <c r="B37" s="157" t="s">
        <v>238</v>
      </c>
      <c r="D37" s="23">
        <f t="shared" si="6"/>
        <v>4.3645699614890884E-2</v>
      </c>
      <c r="E37" s="23">
        <f t="shared" si="6"/>
        <v>2.4464831804281346E-2</v>
      </c>
      <c r="F37" s="23">
        <f t="shared" si="6"/>
        <v>2.0797227036395149E-2</v>
      </c>
      <c r="G37" s="23">
        <f t="shared" si="6"/>
        <v>2.6729559748427674E-2</v>
      </c>
      <c r="H37" s="23">
        <f t="shared" si="6"/>
        <v>3.6641221374045803E-2</v>
      </c>
      <c r="I37" s="23">
        <f t="shared" si="6"/>
        <v>1.7751479289940829E-2</v>
      </c>
      <c r="J37" s="23">
        <f t="shared" si="6"/>
        <v>2.2821576763485476E-2</v>
      </c>
      <c r="K37" s="23">
        <f t="shared" si="6"/>
        <v>3.8854805725971372E-2</v>
      </c>
      <c r="L37" s="23">
        <f t="shared" si="6"/>
        <v>2.5362318840579712E-2</v>
      </c>
      <c r="M37" s="23">
        <f t="shared" si="6"/>
        <v>2.6465028355387523E-2</v>
      </c>
      <c r="N37" s="23">
        <f t="shared" si="6"/>
        <v>2.8037383177570093E-2</v>
      </c>
      <c r="O37" s="23">
        <f t="shared" si="6"/>
        <v>2.5590551181102362E-2</v>
      </c>
      <c r="P37" s="23">
        <f t="shared" si="5"/>
        <v>3.9387308533916851E-2</v>
      </c>
      <c r="Q37" s="23">
        <f t="shared" si="5"/>
        <v>1.9163763066202089E-2</v>
      </c>
    </row>
    <row r="38" spans="2:17" x14ac:dyDescent="0.25">
      <c r="B38" s="157" t="s">
        <v>239</v>
      </c>
      <c r="D38" s="23">
        <f t="shared" si="6"/>
        <v>2.6957637997432605E-2</v>
      </c>
      <c r="E38" s="23">
        <f t="shared" si="6"/>
        <v>1.5290519877675841E-2</v>
      </c>
      <c r="F38" s="23">
        <f t="shared" si="6"/>
        <v>1.3864818024263431E-2</v>
      </c>
      <c r="G38" s="23">
        <f t="shared" si="6"/>
        <v>1.7295597484276729E-2</v>
      </c>
      <c r="H38" s="23">
        <f t="shared" si="6"/>
        <v>2.4427480916030534E-2</v>
      </c>
      <c r="I38" s="23">
        <f t="shared" si="6"/>
        <v>2.7613412228796843E-2</v>
      </c>
      <c r="J38" s="23">
        <f t="shared" si="6"/>
        <v>1.8672199170124481E-2</v>
      </c>
      <c r="K38" s="23">
        <f t="shared" si="6"/>
        <v>1.2269938650306749E-2</v>
      </c>
      <c r="L38" s="23">
        <f t="shared" si="6"/>
        <v>1.8115942028985508E-2</v>
      </c>
      <c r="M38" s="23">
        <f t="shared" si="6"/>
        <v>1.1342155009451797E-2</v>
      </c>
      <c r="N38" s="23">
        <f t="shared" si="6"/>
        <v>2.2429906542056073E-2</v>
      </c>
      <c r="O38" s="23">
        <f t="shared" si="6"/>
        <v>9.8425196850393699E-3</v>
      </c>
      <c r="P38" s="23">
        <f t="shared" si="5"/>
        <v>1.9693654266958426E-2</v>
      </c>
      <c r="Q38" s="23">
        <f t="shared" si="5"/>
        <v>1.9163763066202089E-2</v>
      </c>
    </row>
    <row r="39" spans="2:17" x14ac:dyDescent="0.25">
      <c r="B39" s="157" t="s">
        <v>240</v>
      </c>
      <c r="D39" s="23">
        <f t="shared" si="6"/>
        <v>5.1347881899871627E-3</v>
      </c>
      <c r="E39" s="23">
        <f t="shared" si="6"/>
        <v>7.6452599388379203E-3</v>
      </c>
      <c r="F39" s="23">
        <f t="shared" si="6"/>
        <v>6.9324090121317154E-3</v>
      </c>
      <c r="G39" s="23">
        <f t="shared" si="6"/>
        <v>1.10062893081761E-2</v>
      </c>
      <c r="H39" s="23">
        <f t="shared" si="6"/>
        <v>7.6335877862595417E-3</v>
      </c>
      <c r="I39" s="23">
        <f t="shared" si="6"/>
        <v>3.9447731755424065E-3</v>
      </c>
      <c r="J39" s="23">
        <f t="shared" si="6"/>
        <v>8.2987551867219917E-3</v>
      </c>
      <c r="K39" s="23">
        <f t="shared" si="6"/>
        <v>2.0449897750511249E-3</v>
      </c>
      <c r="L39" s="23">
        <f t="shared" si="6"/>
        <v>5.434782608695652E-3</v>
      </c>
      <c r="M39" s="23">
        <f t="shared" si="6"/>
        <v>1.3232514177693762E-2</v>
      </c>
      <c r="N39" s="23">
        <f t="shared" si="6"/>
        <v>3.7383177570093459E-3</v>
      </c>
      <c r="O39" s="23">
        <f t="shared" si="6"/>
        <v>7.874015748031496E-3</v>
      </c>
      <c r="P39" s="23">
        <f t="shared" si="5"/>
        <v>2.1881838074398249E-3</v>
      </c>
      <c r="Q39" s="23">
        <f t="shared" si="5"/>
        <v>0</v>
      </c>
    </row>
    <row r="40" spans="2:17" x14ac:dyDescent="0.25">
      <c r="Q40" s="157"/>
    </row>
    <row r="41" spans="2:17" x14ac:dyDescent="0.25">
      <c r="B41" t="s">
        <v>242</v>
      </c>
      <c r="D41" s="235">
        <f>D30+D31</f>
        <v>0.12708600770218229</v>
      </c>
      <c r="E41" s="235">
        <f t="shared" ref="E41:P41" si="7">E30+E31</f>
        <v>0.11314984709480122</v>
      </c>
      <c r="F41" s="235">
        <f t="shared" si="7"/>
        <v>0.11785095320623917</v>
      </c>
      <c r="G41" s="235">
        <f t="shared" si="7"/>
        <v>9.4339622641509427E-2</v>
      </c>
      <c r="H41" s="235">
        <f t="shared" si="7"/>
        <v>0.12977099236641221</v>
      </c>
      <c r="I41" s="235">
        <f t="shared" si="7"/>
        <v>0.15187376725838264</v>
      </c>
      <c r="J41" s="235">
        <f t="shared" si="7"/>
        <v>0.15560165975103735</v>
      </c>
      <c r="K41" s="235">
        <f t="shared" si="7"/>
        <v>0.12065439672801637</v>
      </c>
      <c r="L41" s="235">
        <f t="shared" si="7"/>
        <v>0.14855072463768118</v>
      </c>
      <c r="M41" s="235">
        <f t="shared" si="7"/>
        <v>0.1379962192816635</v>
      </c>
      <c r="N41" s="235">
        <f t="shared" si="7"/>
        <v>0.13084112149532709</v>
      </c>
      <c r="O41" s="235">
        <f t="shared" si="7"/>
        <v>0.12992125984251968</v>
      </c>
      <c r="P41" s="235">
        <f t="shared" si="7"/>
        <v>0.12472647702407003</v>
      </c>
      <c r="Q41" s="235">
        <f>Q30+Q31</f>
        <v>0.15853658536585366</v>
      </c>
    </row>
    <row r="42" spans="2:17" x14ac:dyDescent="0.25">
      <c r="B42" t="s">
        <v>243</v>
      </c>
      <c r="D42" s="235">
        <f>D32+D33</f>
        <v>0.45699614890885754</v>
      </c>
      <c r="E42" s="235">
        <f t="shared" ref="E42:P42" si="8">E32+E33</f>
        <v>0.48623853211009177</v>
      </c>
      <c r="F42" s="235">
        <f t="shared" si="8"/>
        <v>0.46967071057192372</v>
      </c>
      <c r="G42" s="235">
        <f t="shared" si="8"/>
        <v>0.52044025157232698</v>
      </c>
      <c r="H42" s="235">
        <f t="shared" si="8"/>
        <v>0.49007633587786259</v>
      </c>
      <c r="I42" s="235">
        <f t="shared" si="8"/>
        <v>0.44575936883629191</v>
      </c>
      <c r="J42" s="235">
        <f t="shared" si="8"/>
        <v>0.48755186721991706</v>
      </c>
      <c r="K42" s="235">
        <f t="shared" si="8"/>
        <v>0.48466257668711654</v>
      </c>
      <c r="L42" s="235">
        <f t="shared" si="8"/>
        <v>0.48369565217391308</v>
      </c>
      <c r="M42" s="235">
        <f t="shared" si="8"/>
        <v>0.47258979206049151</v>
      </c>
      <c r="N42" s="235">
        <f t="shared" si="8"/>
        <v>0.49532710280373826</v>
      </c>
      <c r="O42" s="235">
        <f t="shared" si="8"/>
        <v>0.49409448818897639</v>
      </c>
      <c r="P42" s="235">
        <f t="shared" si="8"/>
        <v>0.49234135667396062</v>
      </c>
      <c r="Q42" s="235">
        <f>Q32+Q33</f>
        <v>0.50871080139372826</v>
      </c>
    </row>
    <row r="43" spans="2:17" x14ac:dyDescent="0.25">
      <c r="B43" t="s">
        <v>244</v>
      </c>
      <c r="D43" s="235">
        <f>D34+D35</f>
        <v>0.26829268292682928</v>
      </c>
      <c r="E43" s="235">
        <f t="shared" ref="E43:P43" si="9">E34+E35</f>
        <v>0.28134556574923547</v>
      </c>
      <c r="F43" s="235">
        <f t="shared" si="9"/>
        <v>0.28249566724436742</v>
      </c>
      <c r="G43" s="235">
        <f t="shared" si="9"/>
        <v>0.27044025157232704</v>
      </c>
      <c r="H43" s="235">
        <f t="shared" si="9"/>
        <v>0.24427480916030536</v>
      </c>
      <c r="I43" s="235">
        <f t="shared" si="9"/>
        <v>0.28796844181459569</v>
      </c>
      <c r="J43" s="235">
        <f t="shared" si="9"/>
        <v>0.24066390041493774</v>
      </c>
      <c r="K43" s="235">
        <f t="shared" si="9"/>
        <v>0.26993865030674846</v>
      </c>
      <c r="L43" s="235">
        <f t="shared" si="9"/>
        <v>0.24637681159420288</v>
      </c>
      <c r="M43" s="235">
        <f t="shared" si="9"/>
        <v>0.2608695652173913</v>
      </c>
      <c r="N43" s="235">
        <f t="shared" si="9"/>
        <v>0.26168224299065423</v>
      </c>
      <c r="O43" s="235">
        <f t="shared" si="9"/>
        <v>0.25</v>
      </c>
      <c r="P43" s="235">
        <f t="shared" si="9"/>
        <v>0.26258205689277897</v>
      </c>
      <c r="Q43" s="235">
        <f>Q34+Q35</f>
        <v>0.24390243902439024</v>
      </c>
    </row>
    <row r="44" spans="2:17" x14ac:dyDescent="0.25">
      <c r="B44" t="s">
        <v>245</v>
      </c>
      <c r="D44" s="235">
        <f>D36+D37</f>
        <v>0.11553273427471117</v>
      </c>
      <c r="E44" s="235">
        <f t="shared" ref="E44:P44" si="10">E36+E37</f>
        <v>9.633027522935779E-2</v>
      </c>
      <c r="F44" s="235">
        <f t="shared" si="10"/>
        <v>0.10918544194107453</v>
      </c>
      <c r="G44" s="235">
        <f t="shared" si="10"/>
        <v>8.6477987421383656E-2</v>
      </c>
      <c r="H44" s="235">
        <f t="shared" si="10"/>
        <v>0.10381679389312978</v>
      </c>
      <c r="I44" s="235">
        <f t="shared" si="10"/>
        <v>8.2840236686390539E-2</v>
      </c>
      <c r="J44" s="235">
        <f t="shared" si="10"/>
        <v>8.9211618257261413E-2</v>
      </c>
      <c r="K44" s="235">
        <f t="shared" si="10"/>
        <v>0.11042944785276074</v>
      </c>
      <c r="L44" s="235">
        <f t="shared" si="10"/>
        <v>9.7826086956521743E-2</v>
      </c>
      <c r="M44" s="235">
        <f t="shared" si="10"/>
        <v>0.10396975425330814</v>
      </c>
      <c r="N44" s="235">
        <f t="shared" si="10"/>
        <v>8.5981308411214957E-2</v>
      </c>
      <c r="O44" s="235">
        <f t="shared" si="10"/>
        <v>0.10826771653543307</v>
      </c>
      <c r="P44" s="235">
        <f t="shared" si="10"/>
        <v>9.8468271334792135E-2</v>
      </c>
      <c r="Q44" s="235">
        <f>Q36+Q37</f>
        <v>6.968641114982578E-2</v>
      </c>
    </row>
    <row r="45" spans="2:17" x14ac:dyDescent="0.25">
      <c r="B45" t="s">
        <v>246</v>
      </c>
      <c r="D45" s="235">
        <f>D38+D39</f>
        <v>3.2092426187419767E-2</v>
      </c>
      <c r="E45" s="235">
        <f t="shared" ref="E45:P45" si="11">E38+E39</f>
        <v>2.2935779816513763E-2</v>
      </c>
      <c r="F45" s="235">
        <f t="shared" si="11"/>
        <v>2.0797227036395145E-2</v>
      </c>
      <c r="G45" s="235">
        <f t="shared" si="11"/>
        <v>2.8301886792452831E-2</v>
      </c>
      <c r="H45" s="235">
        <f t="shared" si="11"/>
        <v>3.2061068702290078E-2</v>
      </c>
      <c r="I45" s="235">
        <f t="shared" si="11"/>
        <v>3.1558185404339252E-2</v>
      </c>
      <c r="J45" s="235">
        <f t="shared" si="11"/>
        <v>2.6970954356846474E-2</v>
      </c>
      <c r="K45" s="235">
        <f t="shared" si="11"/>
        <v>1.4314928425357873E-2</v>
      </c>
      <c r="L45" s="235">
        <f t="shared" si="11"/>
        <v>2.355072463768116E-2</v>
      </c>
      <c r="M45" s="235">
        <f t="shared" si="11"/>
        <v>2.4574669187145556E-2</v>
      </c>
      <c r="N45" s="235">
        <f t="shared" si="11"/>
        <v>2.6168224299065419E-2</v>
      </c>
      <c r="O45" s="235">
        <f t="shared" si="11"/>
        <v>1.7716535433070866E-2</v>
      </c>
      <c r="P45" s="235">
        <f t="shared" si="11"/>
        <v>2.1881838074398252E-2</v>
      </c>
      <c r="Q45" s="235">
        <f>Q38+Q39</f>
        <v>1.9163763066202089E-2</v>
      </c>
    </row>
    <row r="92" spans="2:221" x14ac:dyDescent="0.25">
      <c r="D92" t="s">
        <v>376</v>
      </c>
      <c r="E92" t="s">
        <v>377</v>
      </c>
      <c r="F92" t="s">
        <v>378</v>
      </c>
      <c r="G92" t="s">
        <v>379</v>
      </c>
      <c r="H92" t="s">
        <v>380</v>
      </c>
      <c r="I92" t="s">
        <v>381</v>
      </c>
      <c r="J92" t="s">
        <v>382</v>
      </c>
      <c r="K92" t="s">
        <v>383</v>
      </c>
      <c r="L92" t="s">
        <v>384</v>
      </c>
      <c r="M92" t="s">
        <v>385</v>
      </c>
      <c r="N92" t="s">
        <v>386</v>
      </c>
      <c r="O92" t="s">
        <v>387</v>
      </c>
      <c r="P92" t="s">
        <v>388</v>
      </c>
      <c r="Q92" t="s">
        <v>389</v>
      </c>
      <c r="R92" t="s">
        <v>390</v>
      </c>
      <c r="S92" t="s">
        <v>391</v>
      </c>
      <c r="T92" t="s">
        <v>392</v>
      </c>
      <c r="U92" t="s">
        <v>393</v>
      </c>
      <c r="V92" t="s">
        <v>394</v>
      </c>
      <c r="W92" t="s">
        <v>395</v>
      </c>
      <c r="X92" t="s">
        <v>396</v>
      </c>
      <c r="Y92" t="s">
        <v>397</v>
      </c>
      <c r="Z92" t="s">
        <v>398</v>
      </c>
      <c r="AA92" t="s">
        <v>399</v>
      </c>
      <c r="AB92" t="s">
        <v>400</v>
      </c>
      <c r="AC92" t="s">
        <v>401</v>
      </c>
      <c r="AD92" t="s">
        <v>402</v>
      </c>
      <c r="AE92" t="s">
        <v>403</v>
      </c>
      <c r="AF92" t="s">
        <v>404</v>
      </c>
      <c r="AG92" t="s">
        <v>405</v>
      </c>
      <c r="AH92" t="s">
        <v>406</v>
      </c>
      <c r="AI92" t="s">
        <v>407</v>
      </c>
      <c r="AJ92" t="s">
        <v>408</v>
      </c>
      <c r="AK92" t="s">
        <v>409</v>
      </c>
      <c r="AL92" t="s">
        <v>410</v>
      </c>
      <c r="AM92" t="s">
        <v>411</v>
      </c>
      <c r="AN92" t="s">
        <v>412</v>
      </c>
      <c r="AO92" t="s">
        <v>413</v>
      </c>
      <c r="AP92" t="s">
        <v>414</v>
      </c>
      <c r="AQ92" t="s">
        <v>415</v>
      </c>
      <c r="AR92" t="s">
        <v>358</v>
      </c>
      <c r="AS92" t="s">
        <v>357</v>
      </c>
      <c r="AT92" t="s">
        <v>356</v>
      </c>
      <c r="AU92" t="s">
        <v>355</v>
      </c>
      <c r="AV92" t="s">
        <v>354</v>
      </c>
      <c r="AW92" t="s">
        <v>353</v>
      </c>
      <c r="AX92" t="s">
        <v>352</v>
      </c>
      <c r="AY92" t="s">
        <v>351</v>
      </c>
      <c r="AZ92" t="s">
        <v>350</v>
      </c>
      <c r="BA92" t="s">
        <v>349</v>
      </c>
      <c r="BB92" t="s">
        <v>348</v>
      </c>
      <c r="BC92" t="s">
        <v>347</v>
      </c>
      <c r="BD92" t="s">
        <v>346</v>
      </c>
      <c r="BE92" t="s">
        <v>345</v>
      </c>
      <c r="BF92" t="s">
        <v>344</v>
      </c>
      <c r="BG92" t="s">
        <v>343</v>
      </c>
      <c r="BH92" t="s">
        <v>342</v>
      </c>
      <c r="BI92" t="s">
        <v>341</v>
      </c>
      <c r="BJ92" t="s">
        <v>340</v>
      </c>
      <c r="BK92" t="s">
        <v>339</v>
      </c>
      <c r="BL92" t="s">
        <v>338</v>
      </c>
      <c r="BM92" t="s">
        <v>337</v>
      </c>
      <c r="BN92" t="s">
        <v>336</v>
      </c>
      <c r="BO92" t="s">
        <v>335</v>
      </c>
      <c r="BP92" t="s">
        <v>334</v>
      </c>
      <c r="BQ92" t="s">
        <v>333</v>
      </c>
      <c r="BR92" t="s">
        <v>332</v>
      </c>
      <c r="BS92" t="s">
        <v>331</v>
      </c>
      <c r="BT92" t="s">
        <v>330</v>
      </c>
      <c r="BU92" t="s">
        <v>329</v>
      </c>
      <c r="BV92" t="s">
        <v>328</v>
      </c>
      <c r="BW92" t="s">
        <v>327</v>
      </c>
      <c r="BX92" t="s">
        <v>326</v>
      </c>
      <c r="BY92" t="s">
        <v>325</v>
      </c>
      <c r="BZ92" t="s">
        <v>324</v>
      </c>
      <c r="CA92" t="s">
        <v>323</v>
      </c>
      <c r="CB92" t="s">
        <v>322</v>
      </c>
      <c r="CC92" t="s">
        <v>321</v>
      </c>
      <c r="CD92" t="s">
        <v>320</v>
      </c>
      <c r="CE92" t="s">
        <v>319</v>
      </c>
      <c r="CF92" t="s">
        <v>318</v>
      </c>
      <c r="CG92" t="s">
        <v>317</v>
      </c>
      <c r="CH92" t="s">
        <v>316</v>
      </c>
      <c r="CI92" t="s">
        <v>315</v>
      </c>
      <c r="CJ92" t="s">
        <v>314</v>
      </c>
      <c r="CK92" t="s">
        <v>313</v>
      </c>
      <c r="CL92" t="s">
        <v>312</v>
      </c>
      <c r="CM92" t="s">
        <v>311</v>
      </c>
      <c r="CN92" t="s">
        <v>310</v>
      </c>
      <c r="CO92" t="s">
        <v>309</v>
      </c>
      <c r="CP92" t="s">
        <v>308</v>
      </c>
      <c r="CQ92" t="s">
        <v>307</v>
      </c>
      <c r="CR92" t="s">
        <v>306</v>
      </c>
      <c r="CS92" t="s">
        <v>305</v>
      </c>
      <c r="CT92" t="s">
        <v>304</v>
      </c>
      <c r="CU92" t="s">
        <v>303</v>
      </c>
      <c r="CV92" t="s">
        <v>302</v>
      </c>
      <c r="CW92" t="s">
        <v>301</v>
      </c>
      <c r="CX92" t="s">
        <v>300</v>
      </c>
      <c r="CY92" t="s">
        <v>299</v>
      </c>
      <c r="CZ92" t="s">
        <v>298</v>
      </c>
      <c r="DA92" t="s">
        <v>297</v>
      </c>
      <c r="DB92" t="s">
        <v>296</v>
      </c>
      <c r="DC92" t="s">
        <v>295</v>
      </c>
      <c r="DD92" t="s">
        <v>294</v>
      </c>
      <c r="DE92" t="s">
        <v>293</v>
      </c>
      <c r="DF92" t="s">
        <v>292</v>
      </c>
      <c r="DG92" t="s">
        <v>291</v>
      </c>
      <c r="DH92" t="s">
        <v>290</v>
      </c>
      <c r="DI92" t="s">
        <v>289</v>
      </c>
      <c r="DJ92" t="s">
        <v>288</v>
      </c>
      <c r="DK92" t="s">
        <v>287</v>
      </c>
      <c r="DL92" t="s">
        <v>286</v>
      </c>
      <c r="DM92" t="s">
        <v>285</v>
      </c>
      <c r="DN92" t="s">
        <v>284</v>
      </c>
      <c r="DO92" t="s">
        <v>283</v>
      </c>
      <c r="DP92" t="s">
        <v>282</v>
      </c>
      <c r="DQ92" t="s">
        <v>281</v>
      </c>
      <c r="DR92" t="s">
        <v>280</v>
      </c>
      <c r="DS92" t="s">
        <v>279</v>
      </c>
      <c r="DT92" t="s">
        <v>278</v>
      </c>
      <c r="DU92" t="s">
        <v>277</v>
      </c>
      <c r="DV92" t="s">
        <v>276</v>
      </c>
      <c r="DW92" t="s">
        <v>275</v>
      </c>
      <c r="DX92" t="s">
        <v>274</v>
      </c>
      <c r="DY92" t="s">
        <v>273</v>
      </c>
      <c r="DZ92" t="s">
        <v>272</v>
      </c>
      <c r="EA92" t="s">
        <v>271</v>
      </c>
      <c r="EB92" t="s">
        <v>270</v>
      </c>
      <c r="EC92" t="s">
        <v>269</v>
      </c>
      <c r="ED92" t="s">
        <v>268</v>
      </c>
      <c r="EE92" t="s">
        <v>267</v>
      </c>
      <c r="EF92" t="s">
        <v>266</v>
      </c>
      <c r="EG92" t="s">
        <v>265</v>
      </c>
      <c r="EH92" t="s">
        <v>264</v>
      </c>
      <c r="EI92" t="s">
        <v>263</v>
      </c>
      <c r="EJ92" t="s">
        <v>262</v>
      </c>
      <c r="EK92" t="s">
        <v>261</v>
      </c>
      <c r="EL92" t="s">
        <v>260</v>
      </c>
      <c r="EM92" t="s">
        <v>259</v>
      </c>
      <c r="EN92" t="s">
        <v>258</v>
      </c>
      <c r="EO92" t="s">
        <v>257</v>
      </c>
      <c r="EP92" t="s">
        <v>256</v>
      </c>
      <c r="EQ92" t="s">
        <v>255</v>
      </c>
      <c r="ER92" t="s">
        <v>254</v>
      </c>
      <c r="ES92" t="s">
        <v>253</v>
      </c>
      <c r="ET92" t="s">
        <v>252</v>
      </c>
      <c r="EU92" t="s">
        <v>251</v>
      </c>
      <c r="EV92" t="s">
        <v>250</v>
      </c>
      <c r="EW92" t="s">
        <v>249</v>
      </c>
      <c r="EX92" t="s">
        <v>175</v>
      </c>
      <c r="EY92" t="s">
        <v>176</v>
      </c>
      <c r="EZ92" t="s">
        <v>177</v>
      </c>
      <c r="FA92" t="s">
        <v>178</v>
      </c>
      <c r="FB92" t="s">
        <v>179</v>
      </c>
      <c r="FC92" t="s">
        <v>180</v>
      </c>
      <c r="FD92" t="s">
        <v>181</v>
      </c>
      <c r="FE92" t="s">
        <v>182</v>
      </c>
      <c r="FF92" t="s">
        <v>183</v>
      </c>
      <c r="FG92" t="s">
        <v>184</v>
      </c>
      <c r="FH92" t="s">
        <v>185</v>
      </c>
      <c r="FI92" t="s">
        <v>186</v>
      </c>
      <c r="FJ92" t="s">
        <v>187</v>
      </c>
      <c r="FK92" t="s">
        <v>188</v>
      </c>
      <c r="FL92" t="s">
        <v>189</v>
      </c>
      <c r="FM92" t="s">
        <v>190</v>
      </c>
      <c r="FN92" t="s">
        <v>191</v>
      </c>
      <c r="FO92" t="s">
        <v>192</v>
      </c>
      <c r="FP92" t="s">
        <v>193</v>
      </c>
      <c r="FQ92" t="s">
        <v>194</v>
      </c>
      <c r="FR92" t="s">
        <v>195</v>
      </c>
      <c r="FS92" t="s">
        <v>196</v>
      </c>
      <c r="FT92" t="s">
        <v>197</v>
      </c>
      <c r="FU92" t="s">
        <v>198</v>
      </c>
      <c r="FV92" t="s">
        <v>199</v>
      </c>
      <c r="FW92" t="s">
        <v>200</v>
      </c>
      <c r="FX92" t="s">
        <v>201</v>
      </c>
      <c r="FY92" t="s">
        <v>202</v>
      </c>
      <c r="FZ92" t="s">
        <v>203</v>
      </c>
      <c r="GA92" t="s">
        <v>204</v>
      </c>
      <c r="GB92" t="s">
        <v>205</v>
      </c>
      <c r="GC92" t="s">
        <v>206</v>
      </c>
      <c r="GD92" t="s">
        <v>207</v>
      </c>
      <c r="GE92" t="s">
        <v>208</v>
      </c>
      <c r="GF92" t="s">
        <v>209</v>
      </c>
      <c r="GG92" t="s">
        <v>210</v>
      </c>
      <c r="GH92" t="s">
        <v>211</v>
      </c>
      <c r="GI92" t="s">
        <v>212</v>
      </c>
      <c r="GJ92" t="s">
        <v>213</v>
      </c>
      <c r="GK92" t="s">
        <v>214</v>
      </c>
      <c r="GL92" t="s">
        <v>215</v>
      </c>
      <c r="GM92" t="s">
        <v>216</v>
      </c>
      <c r="GN92" t="s">
        <v>375</v>
      </c>
      <c r="GO92" t="s">
        <v>217</v>
      </c>
      <c r="GP92" t="s">
        <v>218</v>
      </c>
      <c r="GQ92" t="s">
        <v>219</v>
      </c>
      <c r="GR92" t="s">
        <v>220</v>
      </c>
      <c r="GS92" t="s">
        <v>172</v>
      </c>
      <c r="GT92" t="s">
        <v>173</v>
      </c>
      <c r="GU92" t="s">
        <v>174</v>
      </c>
      <c r="GV92" t="s">
        <v>228</v>
      </c>
      <c r="GW92" t="s">
        <v>229</v>
      </c>
      <c r="GX92" t="s">
        <v>230</v>
      </c>
      <c r="GY92" t="s">
        <v>241</v>
      </c>
      <c r="GZ92" t="s">
        <v>247</v>
      </c>
      <c r="HA92" t="s">
        <v>374</v>
      </c>
      <c r="HB92" t="s">
        <v>416</v>
      </c>
      <c r="HC92" t="s">
        <v>417</v>
      </c>
      <c r="HD92" t="s">
        <v>418</v>
      </c>
      <c r="HE92" t="s">
        <v>441</v>
      </c>
      <c r="HF92" t="s">
        <v>443</v>
      </c>
      <c r="HG92" t="s">
        <v>444</v>
      </c>
      <c r="HH92" t="s">
        <v>447</v>
      </c>
      <c r="HI92" s="31">
        <v>44076</v>
      </c>
      <c r="HJ92" s="31">
        <v>44077</v>
      </c>
      <c r="HK92" s="31">
        <v>44078</v>
      </c>
      <c r="HL92" s="31">
        <v>44079</v>
      </c>
      <c r="HM92" s="31">
        <v>44080</v>
      </c>
    </row>
    <row r="93" spans="2:221" x14ac:dyDescent="0.25">
      <c r="B93" t="s">
        <v>231</v>
      </c>
      <c r="AC93">
        <v>1</v>
      </c>
      <c r="AF93">
        <v>1</v>
      </c>
      <c r="AG93">
        <v>1</v>
      </c>
      <c r="AI93">
        <v>1</v>
      </c>
      <c r="AK93">
        <v>1</v>
      </c>
      <c r="AM93">
        <v>1</v>
      </c>
      <c r="AN93">
        <v>2</v>
      </c>
      <c r="AO93">
        <v>1</v>
      </c>
      <c r="AP93">
        <v>2</v>
      </c>
      <c r="AQ93">
        <v>1</v>
      </c>
      <c r="AR93">
        <v>1</v>
      </c>
      <c r="AS93">
        <v>5</v>
      </c>
      <c r="AT93">
        <v>1</v>
      </c>
      <c r="AU93">
        <v>2</v>
      </c>
      <c r="AV93">
        <v>1</v>
      </c>
      <c r="AX93">
        <v>2</v>
      </c>
      <c r="AY93">
        <v>1</v>
      </c>
      <c r="AZ93">
        <v>2</v>
      </c>
      <c r="BB93">
        <v>4</v>
      </c>
      <c r="BC93">
        <v>5</v>
      </c>
      <c r="BD93">
        <v>5</v>
      </c>
      <c r="BE93">
        <v>2</v>
      </c>
      <c r="BF93">
        <v>2</v>
      </c>
      <c r="BG93">
        <v>3</v>
      </c>
      <c r="BH93">
        <v>2</v>
      </c>
      <c r="BI93">
        <v>1</v>
      </c>
      <c r="BJ93">
        <v>4</v>
      </c>
      <c r="BM93">
        <v>2</v>
      </c>
      <c r="BN93">
        <v>4</v>
      </c>
      <c r="BO93">
        <v>2</v>
      </c>
      <c r="BP93">
        <v>1</v>
      </c>
      <c r="BQ93">
        <v>1</v>
      </c>
      <c r="BR93">
        <v>4</v>
      </c>
      <c r="BS93">
        <v>1</v>
      </c>
      <c r="BT93">
        <v>1</v>
      </c>
      <c r="BU93">
        <v>1</v>
      </c>
      <c r="BV93">
        <v>2</v>
      </c>
      <c r="BW93">
        <v>1</v>
      </c>
      <c r="BX93">
        <v>1</v>
      </c>
      <c r="BY93">
        <v>2</v>
      </c>
      <c r="BZ93">
        <v>1</v>
      </c>
      <c r="CA93">
        <v>2</v>
      </c>
      <c r="CC93">
        <v>1</v>
      </c>
      <c r="CF93">
        <v>2</v>
      </c>
      <c r="CH93">
        <v>1</v>
      </c>
      <c r="CI93">
        <v>1</v>
      </c>
      <c r="CL93">
        <v>1</v>
      </c>
      <c r="CM93">
        <v>1</v>
      </c>
      <c r="CN93">
        <v>1</v>
      </c>
      <c r="CR93">
        <v>3</v>
      </c>
      <c r="CS93">
        <v>3</v>
      </c>
      <c r="CU93">
        <v>2</v>
      </c>
      <c r="CV93">
        <v>3</v>
      </c>
      <c r="CX93">
        <v>3</v>
      </c>
      <c r="CY93">
        <v>1</v>
      </c>
      <c r="DA93">
        <v>3</v>
      </c>
      <c r="DB93">
        <v>3</v>
      </c>
      <c r="DC93">
        <v>2</v>
      </c>
      <c r="DD93">
        <v>3</v>
      </c>
      <c r="DE93">
        <v>1</v>
      </c>
      <c r="DF93">
        <v>2</v>
      </c>
      <c r="DG93">
        <v>4</v>
      </c>
      <c r="DH93">
        <v>2</v>
      </c>
      <c r="DI93">
        <v>2</v>
      </c>
      <c r="DJ93">
        <v>4</v>
      </c>
      <c r="DK93">
        <v>6</v>
      </c>
      <c r="DM93">
        <v>3</v>
      </c>
      <c r="DN93">
        <v>2</v>
      </c>
      <c r="DO93">
        <v>3</v>
      </c>
      <c r="DP93">
        <v>5</v>
      </c>
      <c r="DQ93">
        <v>4</v>
      </c>
      <c r="DR93">
        <v>4</v>
      </c>
      <c r="DS93">
        <v>2</v>
      </c>
      <c r="DT93">
        <v>1</v>
      </c>
      <c r="DU93">
        <v>3</v>
      </c>
      <c r="DV93">
        <v>1</v>
      </c>
      <c r="DW93">
        <v>6</v>
      </c>
      <c r="DX93">
        <v>4</v>
      </c>
      <c r="DY93">
        <v>8</v>
      </c>
      <c r="DZ93">
        <v>2</v>
      </c>
      <c r="EA93">
        <v>5</v>
      </c>
      <c r="EB93">
        <v>5</v>
      </c>
      <c r="EC93">
        <v>10</v>
      </c>
      <c r="ED93">
        <v>4</v>
      </c>
      <c r="EE93">
        <v>4</v>
      </c>
      <c r="EF93">
        <v>4</v>
      </c>
      <c r="EG93">
        <v>2</v>
      </c>
      <c r="EH93">
        <v>4</v>
      </c>
      <c r="EI93">
        <v>4</v>
      </c>
      <c r="EJ93">
        <v>4</v>
      </c>
      <c r="EK93">
        <v>3</v>
      </c>
      <c r="EL93">
        <v>3</v>
      </c>
      <c r="EM93">
        <v>3</v>
      </c>
      <c r="EN93">
        <v>3</v>
      </c>
      <c r="EO93">
        <v>2</v>
      </c>
      <c r="EP93">
        <v>3</v>
      </c>
      <c r="EQ93">
        <v>3</v>
      </c>
      <c r="ER93">
        <v>2</v>
      </c>
      <c r="ES93">
        <v>2</v>
      </c>
      <c r="ET93">
        <v>2</v>
      </c>
      <c r="EV93">
        <v>4</v>
      </c>
      <c r="EW93">
        <v>1</v>
      </c>
      <c r="EX93">
        <v>1</v>
      </c>
      <c r="EY93">
        <v>1</v>
      </c>
      <c r="EZ93">
        <v>1</v>
      </c>
      <c r="FA93">
        <v>2</v>
      </c>
      <c r="FC93">
        <v>3</v>
      </c>
      <c r="FE93">
        <v>1</v>
      </c>
      <c r="FF93">
        <v>4</v>
      </c>
      <c r="FG93">
        <v>2</v>
      </c>
      <c r="FH93">
        <v>1</v>
      </c>
      <c r="FI93">
        <v>2</v>
      </c>
      <c r="FJ93">
        <v>3</v>
      </c>
      <c r="FK93">
        <v>3</v>
      </c>
      <c r="FL93">
        <v>2</v>
      </c>
      <c r="FM93">
        <v>2</v>
      </c>
      <c r="FN93">
        <v>1</v>
      </c>
      <c r="FO93">
        <v>2</v>
      </c>
      <c r="FP93">
        <v>2</v>
      </c>
      <c r="FQ93">
        <v>2</v>
      </c>
      <c r="FR93">
        <v>1</v>
      </c>
      <c r="FS93">
        <v>5</v>
      </c>
      <c r="FT93">
        <v>2</v>
      </c>
      <c r="FU93">
        <v>1</v>
      </c>
      <c r="FV93">
        <v>3</v>
      </c>
      <c r="FW93">
        <v>2</v>
      </c>
      <c r="FX93">
        <v>6</v>
      </c>
      <c r="FY93">
        <v>3</v>
      </c>
      <c r="FZ93">
        <v>4</v>
      </c>
      <c r="GA93">
        <v>2</v>
      </c>
      <c r="GB93">
        <v>3</v>
      </c>
      <c r="GC93">
        <v>11</v>
      </c>
      <c r="GD93">
        <v>6</v>
      </c>
      <c r="GE93">
        <v>14</v>
      </c>
      <c r="GF93">
        <v>8</v>
      </c>
      <c r="GG93">
        <v>2</v>
      </c>
      <c r="GH93">
        <v>7</v>
      </c>
      <c r="GI93">
        <v>7</v>
      </c>
      <c r="GJ93">
        <v>6</v>
      </c>
      <c r="GK93">
        <v>6</v>
      </c>
      <c r="GL93">
        <v>4</v>
      </c>
      <c r="GM93">
        <v>9</v>
      </c>
      <c r="GN93">
        <v>7</v>
      </c>
      <c r="GO93">
        <v>6</v>
      </c>
      <c r="GP93">
        <v>5</v>
      </c>
      <c r="GQ93">
        <v>4</v>
      </c>
      <c r="GR93">
        <v>3</v>
      </c>
      <c r="GS93">
        <v>3</v>
      </c>
      <c r="GT93">
        <v>6</v>
      </c>
      <c r="GU93">
        <v>5</v>
      </c>
      <c r="GV93">
        <v>4</v>
      </c>
      <c r="GW93">
        <v>4</v>
      </c>
      <c r="GX93">
        <v>4</v>
      </c>
      <c r="GY93">
        <v>8</v>
      </c>
      <c r="GZ93">
        <v>3</v>
      </c>
      <c r="HA93">
        <v>11</v>
      </c>
      <c r="HB93">
        <v>1</v>
      </c>
      <c r="HC93">
        <v>4</v>
      </c>
      <c r="HD93">
        <v>5</v>
      </c>
      <c r="HE93">
        <v>7</v>
      </c>
      <c r="HF93">
        <v>2</v>
      </c>
      <c r="HG93">
        <v>4</v>
      </c>
      <c r="HH93">
        <v>4</v>
      </c>
      <c r="HI93">
        <v>4</v>
      </c>
      <c r="HJ93">
        <v>4</v>
      </c>
      <c r="HK93">
        <v>5</v>
      </c>
      <c r="HL93">
        <v>5</v>
      </c>
    </row>
    <row r="94" spans="2:221" x14ac:dyDescent="0.25">
      <c r="B94" t="s">
        <v>232</v>
      </c>
      <c r="X94">
        <v>1</v>
      </c>
      <c r="Z94">
        <v>1</v>
      </c>
      <c r="AA94">
        <v>2</v>
      </c>
      <c r="AC94">
        <v>2</v>
      </c>
      <c r="AD94">
        <v>4</v>
      </c>
      <c r="AE94">
        <v>4</v>
      </c>
      <c r="AF94">
        <v>8</v>
      </c>
      <c r="AG94">
        <v>5</v>
      </c>
      <c r="AH94">
        <v>4</v>
      </c>
      <c r="AI94">
        <v>7</v>
      </c>
      <c r="AJ94">
        <v>4</v>
      </c>
      <c r="AK94">
        <v>3</v>
      </c>
      <c r="AL94">
        <v>3</v>
      </c>
      <c r="AN94">
        <v>5</v>
      </c>
      <c r="AO94">
        <v>3</v>
      </c>
      <c r="AP94">
        <v>2</v>
      </c>
      <c r="AQ94">
        <v>3</v>
      </c>
      <c r="AR94">
        <v>2</v>
      </c>
      <c r="AS94">
        <v>3</v>
      </c>
      <c r="AT94">
        <v>6</v>
      </c>
      <c r="AU94">
        <v>4</v>
      </c>
      <c r="AV94">
        <v>2</v>
      </c>
      <c r="AW94">
        <v>5</v>
      </c>
      <c r="AX94">
        <v>5</v>
      </c>
      <c r="AY94">
        <v>5</v>
      </c>
      <c r="AZ94">
        <v>5</v>
      </c>
      <c r="BA94">
        <v>3</v>
      </c>
      <c r="BB94">
        <v>3</v>
      </c>
      <c r="BC94">
        <v>6</v>
      </c>
      <c r="BD94">
        <v>7</v>
      </c>
      <c r="BE94">
        <v>4</v>
      </c>
      <c r="BF94">
        <v>9</v>
      </c>
      <c r="BG94">
        <v>12</v>
      </c>
      <c r="BH94">
        <v>3</v>
      </c>
      <c r="BI94">
        <v>19</v>
      </c>
      <c r="BJ94">
        <v>9</v>
      </c>
      <c r="BK94">
        <v>17</v>
      </c>
      <c r="BL94">
        <v>7</v>
      </c>
      <c r="BM94">
        <v>11</v>
      </c>
      <c r="BN94">
        <v>14</v>
      </c>
      <c r="BO94">
        <v>14</v>
      </c>
      <c r="BP94">
        <v>14</v>
      </c>
      <c r="BQ94">
        <v>8</v>
      </c>
      <c r="BR94">
        <v>8</v>
      </c>
      <c r="BS94">
        <v>10</v>
      </c>
      <c r="BT94">
        <v>17</v>
      </c>
      <c r="BU94">
        <v>10</v>
      </c>
      <c r="BV94">
        <v>12</v>
      </c>
      <c r="BW94">
        <v>11</v>
      </c>
      <c r="BX94">
        <v>13</v>
      </c>
      <c r="BY94">
        <v>11</v>
      </c>
      <c r="BZ94">
        <v>8</v>
      </c>
      <c r="CA94">
        <v>17</v>
      </c>
      <c r="CB94">
        <v>12</v>
      </c>
      <c r="CC94">
        <v>13</v>
      </c>
      <c r="CD94">
        <v>9</v>
      </c>
      <c r="CE94">
        <v>7</v>
      </c>
      <c r="CF94">
        <v>7</v>
      </c>
      <c r="CG94">
        <v>6</v>
      </c>
      <c r="CH94">
        <v>8</v>
      </c>
      <c r="CI94">
        <v>5</v>
      </c>
      <c r="CJ94">
        <v>6</v>
      </c>
      <c r="CK94">
        <v>4</v>
      </c>
      <c r="CL94">
        <v>12</v>
      </c>
      <c r="CM94">
        <v>5</v>
      </c>
      <c r="CN94">
        <v>6</v>
      </c>
      <c r="CO94">
        <v>2</v>
      </c>
      <c r="CP94">
        <v>6</v>
      </c>
      <c r="CQ94">
        <v>4</v>
      </c>
      <c r="CR94">
        <v>8</v>
      </c>
      <c r="CS94">
        <v>6</v>
      </c>
      <c r="CT94">
        <v>6</v>
      </c>
      <c r="CU94">
        <v>2</v>
      </c>
      <c r="CV94">
        <v>5</v>
      </c>
      <c r="CW94">
        <v>3</v>
      </c>
      <c r="CX94">
        <v>5</v>
      </c>
      <c r="CY94">
        <v>7</v>
      </c>
      <c r="CZ94">
        <v>5</v>
      </c>
      <c r="DA94">
        <v>11</v>
      </c>
      <c r="DB94">
        <v>3</v>
      </c>
      <c r="DC94">
        <v>4</v>
      </c>
      <c r="DD94">
        <v>6</v>
      </c>
      <c r="DE94">
        <v>4</v>
      </c>
      <c r="DF94">
        <v>5</v>
      </c>
      <c r="DG94">
        <v>7</v>
      </c>
      <c r="DH94">
        <v>9</v>
      </c>
      <c r="DI94">
        <v>13</v>
      </c>
      <c r="DJ94">
        <v>7</v>
      </c>
      <c r="DK94">
        <v>5</v>
      </c>
      <c r="DL94">
        <v>5</v>
      </c>
      <c r="DM94">
        <v>12</v>
      </c>
      <c r="DN94">
        <v>9</v>
      </c>
      <c r="DO94">
        <v>17</v>
      </c>
      <c r="DP94">
        <v>11</v>
      </c>
      <c r="DQ94">
        <v>9</v>
      </c>
      <c r="DR94">
        <v>9</v>
      </c>
      <c r="DS94">
        <v>6</v>
      </c>
      <c r="DT94">
        <v>17</v>
      </c>
      <c r="DU94">
        <v>13</v>
      </c>
      <c r="DV94">
        <v>12</v>
      </c>
      <c r="DW94">
        <v>6</v>
      </c>
      <c r="DX94">
        <v>13</v>
      </c>
      <c r="DY94">
        <v>12</v>
      </c>
      <c r="DZ94">
        <v>5</v>
      </c>
      <c r="EA94">
        <v>10</v>
      </c>
      <c r="EB94">
        <v>11</v>
      </c>
      <c r="EC94">
        <v>10</v>
      </c>
      <c r="ED94">
        <v>19</v>
      </c>
      <c r="EE94">
        <v>12</v>
      </c>
      <c r="EF94">
        <v>9</v>
      </c>
      <c r="EG94">
        <v>14</v>
      </c>
      <c r="EH94">
        <v>9</v>
      </c>
      <c r="EI94">
        <v>2</v>
      </c>
      <c r="EJ94">
        <v>6</v>
      </c>
      <c r="EK94">
        <v>12</v>
      </c>
      <c r="EL94">
        <v>6</v>
      </c>
      <c r="EM94">
        <v>11</v>
      </c>
      <c r="EN94">
        <v>4</v>
      </c>
      <c r="EO94">
        <v>7</v>
      </c>
      <c r="EP94">
        <v>5</v>
      </c>
      <c r="EQ94">
        <v>6</v>
      </c>
      <c r="ER94">
        <v>7</v>
      </c>
      <c r="ES94">
        <v>5</v>
      </c>
      <c r="ET94">
        <v>6</v>
      </c>
      <c r="EU94">
        <v>7</v>
      </c>
      <c r="EV94">
        <v>8</v>
      </c>
      <c r="EW94">
        <v>6</v>
      </c>
      <c r="EX94">
        <v>13</v>
      </c>
      <c r="EY94">
        <v>7</v>
      </c>
      <c r="EZ94">
        <v>5</v>
      </c>
      <c r="FA94">
        <v>4</v>
      </c>
      <c r="FB94">
        <v>8</v>
      </c>
      <c r="FC94">
        <v>8</v>
      </c>
      <c r="FD94">
        <v>12</v>
      </c>
      <c r="FE94">
        <v>13</v>
      </c>
      <c r="FF94">
        <v>13</v>
      </c>
      <c r="FG94">
        <v>17</v>
      </c>
      <c r="FH94">
        <v>17</v>
      </c>
      <c r="FI94">
        <v>13</v>
      </c>
      <c r="FJ94">
        <v>21</v>
      </c>
      <c r="FK94">
        <v>15</v>
      </c>
      <c r="FL94">
        <v>21</v>
      </c>
      <c r="FM94">
        <v>18</v>
      </c>
      <c r="FN94">
        <v>28</v>
      </c>
      <c r="FO94">
        <v>19</v>
      </c>
      <c r="FP94">
        <v>17</v>
      </c>
      <c r="FQ94">
        <v>22</v>
      </c>
      <c r="FR94">
        <v>15</v>
      </c>
      <c r="FS94">
        <v>30</v>
      </c>
      <c r="FT94">
        <v>18</v>
      </c>
      <c r="FU94">
        <v>28</v>
      </c>
      <c r="FV94">
        <v>27</v>
      </c>
      <c r="FW94">
        <v>36</v>
      </c>
      <c r="FX94">
        <v>48</v>
      </c>
      <c r="FY94">
        <v>40</v>
      </c>
      <c r="FZ94">
        <v>39</v>
      </c>
      <c r="GA94">
        <v>37</v>
      </c>
      <c r="GB94">
        <v>36</v>
      </c>
      <c r="GC94">
        <v>50</v>
      </c>
      <c r="GD94">
        <v>49</v>
      </c>
      <c r="GE94">
        <v>72</v>
      </c>
      <c r="GF94">
        <v>56</v>
      </c>
      <c r="GG94">
        <v>71</v>
      </c>
      <c r="GH94">
        <v>59</v>
      </c>
      <c r="GI94">
        <v>64</v>
      </c>
      <c r="GJ94">
        <v>58</v>
      </c>
      <c r="GK94">
        <v>73</v>
      </c>
      <c r="GL94">
        <v>57</v>
      </c>
      <c r="GM94">
        <v>56</v>
      </c>
      <c r="GN94">
        <v>80</v>
      </c>
      <c r="GO94">
        <v>70</v>
      </c>
      <c r="GP94">
        <v>68</v>
      </c>
      <c r="GQ94">
        <v>66</v>
      </c>
      <c r="GR94">
        <v>47</v>
      </c>
      <c r="GS94">
        <v>60</v>
      </c>
      <c r="GT94">
        <v>67</v>
      </c>
      <c r="GU94">
        <v>62</v>
      </c>
      <c r="GV94">
        <v>50</v>
      </c>
      <c r="GW94">
        <v>58</v>
      </c>
      <c r="GX94">
        <v>69</v>
      </c>
      <c r="GY94">
        <v>61</v>
      </c>
      <c r="GZ94">
        <v>58</v>
      </c>
      <c r="HA94">
        <v>76</v>
      </c>
      <c r="HB94">
        <v>70</v>
      </c>
      <c r="HC94">
        <v>68</v>
      </c>
      <c r="HD94">
        <v>63</v>
      </c>
      <c r="HE94">
        <v>73</v>
      </c>
      <c r="HF94">
        <v>71</v>
      </c>
      <c r="HG94">
        <v>77</v>
      </c>
      <c r="HH94">
        <v>56</v>
      </c>
      <c r="HI94">
        <v>40</v>
      </c>
      <c r="HJ94">
        <v>32</v>
      </c>
      <c r="HK94">
        <v>40</v>
      </c>
      <c r="HL94">
        <v>32</v>
      </c>
      <c r="HM94">
        <v>5</v>
      </c>
    </row>
    <row r="95" spans="2:221" x14ac:dyDescent="0.25">
      <c r="B95" t="s">
        <v>233</v>
      </c>
      <c r="J95">
        <v>1</v>
      </c>
      <c r="U95">
        <v>1</v>
      </c>
      <c r="W95">
        <v>1</v>
      </c>
      <c r="X95">
        <v>1</v>
      </c>
      <c r="Z95">
        <v>2</v>
      </c>
      <c r="AA95">
        <v>1</v>
      </c>
      <c r="AB95">
        <v>4</v>
      </c>
      <c r="AC95">
        <v>5</v>
      </c>
      <c r="AD95">
        <v>4</v>
      </c>
      <c r="AE95">
        <v>8</v>
      </c>
      <c r="AF95">
        <v>7</v>
      </c>
      <c r="AG95">
        <v>4</v>
      </c>
      <c r="AH95">
        <v>17</v>
      </c>
      <c r="AI95">
        <v>10</v>
      </c>
      <c r="AJ95">
        <v>7</v>
      </c>
      <c r="AK95">
        <v>7</v>
      </c>
      <c r="AL95">
        <v>17</v>
      </c>
      <c r="AM95">
        <v>18</v>
      </c>
      <c r="AN95">
        <v>29</v>
      </c>
      <c r="AO95">
        <v>27</v>
      </c>
      <c r="AP95">
        <v>40</v>
      </c>
      <c r="AQ95">
        <v>38</v>
      </c>
      <c r="AR95">
        <v>47</v>
      </c>
      <c r="AS95">
        <v>40</v>
      </c>
      <c r="AT95">
        <v>60</v>
      </c>
      <c r="AU95">
        <v>64</v>
      </c>
      <c r="AV95">
        <v>50</v>
      </c>
      <c r="AW95">
        <v>40</v>
      </c>
      <c r="AX95">
        <v>45</v>
      </c>
      <c r="AY95">
        <v>64</v>
      </c>
      <c r="AZ95">
        <v>49</v>
      </c>
      <c r="BA95">
        <v>50</v>
      </c>
      <c r="BB95">
        <v>79</v>
      </c>
      <c r="BC95">
        <v>53</v>
      </c>
      <c r="BD95">
        <v>70</v>
      </c>
      <c r="BE95">
        <v>56</v>
      </c>
      <c r="BF95">
        <v>86</v>
      </c>
      <c r="BG95">
        <v>86</v>
      </c>
      <c r="BH95">
        <v>71</v>
      </c>
      <c r="BI95">
        <v>93</v>
      </c>
      <c r="BJ95">
        <v>75</v>
      </c>
      <c r="BK95">
        <v>107</v>
      </c>
      <c r="BL95">
        <v>104</v>
      </c>
      <c r="BM95">
        <v>120</v>
      </c>
      <c r="BN95">
        <v>102</v>
      </c>
      <c r="BO95">
        <v>88</v>
      </c>
      <c r="BP95">
        <v>111</v>
      </c>
      <c r="BQ95">
        <v>110</v>
      </c>
      <c r="BR95">
        <v>109</v>
      </c>
      <c r="BS95">
        <v>88</v>
      </c>
      <c r="BT95">
        <v>105</v>
      </c>
      <c r="BU95">
        <v>95</v>
      </c>
      <c r="BV95">
        <v>76</v>
      </c>
      <c r="BW95">
        <v>115</v>
      </c>
      <c r="BX95">
        <v>81</v>
      </c>
      <c r="BY95">
        <v>82</v>
      </c>
      <c r="BZ95">
        <v>80</v>
      </c>
      <c r="CA95">
        <v>90</v>
      </c>
      <c r="CB95">
        <v>85</v>
      </c>
      <c r="CC95">
        <v>57</v>
      </c>
      <c r="CD95">
        <v>69</v>
      </c>
      <c r="CE95">
        <v>51</v>
      </c>
      <c r="CF95">
        <v>44</v>
      </c>
      <c r="CG95">
        <v>56</v>
      </c>
      <c r="CH95">
        <v>46</v>
      </c>
      <c r="CI95">
        <v>52</v>
      </c>
      <c r="CJ95">
        <v>36</v>
      </c>
      <c r="CK95">
        <v>44</v>
      </c>
      <c r="CL95">
        <v>40</v>
      </c>
      <c r="CM95">
        <v>25</v>
      </c>
      <c r="CN95">
        <v>29</v>
      </c>
      <c r="CO95">
        <v>38</v>
      </c>
      <c r="CP95">
        <v>36</v>
      </c>
      <c r="CQ95">
        <v>26</v>
      </c>
      <c r="CR95">
        <v>26</v>
      </c>
      <c r="CS95">
        <v>16</v>
      </c>
      <c r="CT95">
        <v>22</v>
      </c>
      <c r="CU95">
        <v>32</v>
      </c>
      <c r="CV95">
        <v>21</v>
      </c>
      <c r="CW95">
        <v>33</v>
      </c>
      <c r="CX95">
        <v>28</v>
      </c>
      <c r="CY95">
        <v>26</v>
      </c>
      <c r="CZ95">
        <v>18</v>
      </c>
      <c r="DA95">
        <v>18</v>
      </c>
      <c r="DB95">
        <v>20</v>
      </c>
      <c r="DC95">
        <v>19</v>
      </c>
      <c r="DD95">
        <v>23</v>
      </c>
      <c r="DE95">
        <v>26</v>
      </c>
      <c r="DF95">
        <v>35</v>
      </c>
      <c r="DG95">
        <v>46</v>
      </c>
      <c r="DH95">
        <v>32</v>
      </c>
      <c r="DI95">
        <v>35</v>
      </c>
      <c r="DJ95">
        <v>32</v>
      </c>
      <c r="DK95">
        <v>37</v>
      </c>
      <c r="DL95">
        <v>24</v>
      </c>
      <c r="DM95">
        <v>31</v>
      </c>
      <c r="DN95">
        <v>33</v>
      </c>
      <c r="DO95">
        <v>29</v>
      </c>
      <c r="DP95">
        <v>29</v>
      </c>
      <c r="DQ95">
        <v>25</v>
      </c>
      <c r="DR95">
        <v>29</v>
      </c>
      <c r="DS95">
        <v>19</v>
      </c>
      <c r="DT95">
        <v>34</v>
      </c>
      <c r="DU95">
        <v>20</v>
      </c>
      <c r="DV95">
        <v>24</v>
      </c>
      <c r="DW95">
        <v>28</v>
      </c>
      <c r="DX95">
        <v>32</v>
      </c>
      <c r="DY95">
        <v>23</v>
      </c>
      <c r="DZ95">
        <v>23</v>
      </c>
      <c r="EA95">
        <v>38</v>
      </c>
      <c r="EB95">
        <v>27</v>
      </c>
      <c r="EC95">
        <v>32</v>
      </c>
      <c r="ED95">
        <v>23</v>
      </c>
      <c r="EE95">
        <v>15</v>
      </c>
      <c r="EF95">
        <v>27</v>
      </c>
      <c r="EG95">
        <v>24</v>
      </c>
      <c r="EH95">
        <v>23</v>
      </c>
      <c r="EI95">
        <v>20</v>
      </c>
      <c r="EJ95">
        <v>22</v>
      </c>
      <c r="EK95">
        <v>12</v>
      </c>
      <c r="EL95">
        <v>12</v>
      </c>
      <c r="EM95">
        <v>14</v>
      </c>
      <c r="EN95">
        <v>9</v>
      </c>
      <c r="EO95">
        <v>17</v>
      </c>
      <c r="EP95">
        <v>13</v>
      </c>
      <c r="EQ95">
        <v>11</v>
      </c>
      <c r="ER95">
        <v>16</v>
      </c>
      <c r="ES95">
        <v>13</v>
      </c>
      <c r="ET95">
        <v>18</v>
      </c>
      <c r="EU95">
        <v>16</v>
      </c>
      <c r="EV95">
        <v>13</v>
      </c>
      <c r="EW95">
        <v>17</v>
      </c>
      <c r="EX95">
        <v>21</v>
      </c>
      <c r="EY95">
        <v>14</v>
      </c>
      <c r="EZ95">
        <v>18</v>
      </c>
      <c r="FA95">
        <v>10</v>
      </c>
      <c r="FB95">
        <v>9</v>
      </c>
      <c r="FC95">
        <v>25</v>
      </c>
      <c r="FD95">
        <v>22</v>
      </c>
      <c r="FE95">
        <v>24</v>
      </c>
      <c r="FF95">
        <v>18</v>
      </c>
      <c r="FG95">
        <v>19</v>
      </c>
      <c r="FH95">
        <v>26</v>
      </c>
      <c r="FI95">
        <v>20</v>
      </c>
      <c r="FJ95">
        <v>34</v>
      </c>
      <c r="FK95">
        <v>40</v>
      </c>
      <c r="FL95">
        <v>61</v>
      </c>
      <c r="FM95">
        <v>35</v>
      </c>
      <c r="FN95">
        <v>25</v>
      </c>
      <c r="FO95">
        <v>35</v>
      </c>
      <c r="FP95">
        <v>45</v>
      </c>
      <c r="FQ95">
        <v>56</v>
      </c>
      <c r="FR95">
        <v>67</v>
      </c>
      <c r="FS95">
        <v>80</v>
      </c>
      <c r="FT95">
        <v>50</v>
      </c>
      <c r="FU95">
        <v>60</v>
      </c>
      <c r="FV95">
        <v>84</v>
      </c>
      <c r="FW95">
        <v>75</v>
      </c>
      <c r="FX95">
        <v>129</v>
      </c>
      <c r="FY95">
        <v>98</v>
      </c>
      <c r="FZ95">
        <v>126</v>
      </c>
      <c r="GA95">
        <v>132</v>
      </c>
      <c r="GB95">
        <v>142</v>
      </c>
      <c r="GC95">
        <v>140</v>
      </c>
      <c r="GD95">
        <v>154</v>
      </c>
      <c r="GE95">
        <v>197</v>
      </c>
      <c r="GF95">
        <v>192</v>
      </c>
      <c r="GG95">
        <v>205</v>
      </c>
      <c r="GH95">
        <v>194</v>
      </c>
      <c r="GI95">
        <v>179</v>
      </c>
      <c r="GJ95">
        <v>166</v>
      </c>
      <c r="GK95">
        <v>162</v>
      </c>
      <c r="GL95">
        <v>194</v>
      </c>
      <c r="GM95">
        <v>196</v>
      </c>
      <c r="GN95">
        <v>184</v>
      </c>
      <c r="GO95">
        <v>161</v>
      </c>
      <c r="GP95">
        <v>177</v>
      </c>
      <c r="GQ95">
        <v>162</v>
      </c>
      <c r="GR95">
        <v>135</v>
      </c>
      <c r="GS95">
        <v>160</v>
      </c>
      <c r="GT95">
        <v>157</v>
      </c>
      <c r="GU95">
        <v>180</v>
      </c>
      <c r="GV95">
        <v>149</v>
      </c>
      <c r="GW95">
        <v>144</v>
      </c>
      <c r="GX95">
        <v>178</v>
      </c>
      <c r="GY95">
        <v>166</v>
      </c>
      <c r="GZ95">
        <v>174</v>
      </c>
      <c r="HA95">
        <v>195</v>
      </c>
      <c r="HB95">
        <v>194</v>
      </c>
      <c r="HC95">
        <v>162</v>
      </c>
      <c r="HD95">
        <v>179</v>
      </c>
      <c r="HE95">
        <v>172</v>
      </c>
      <c r="HF95">
        <v>168</v>
      </c>
      <c r="HG95">
        <v>219</v>
      </c>
      <c r="HH95">
        <v>171</v>
      </c>
      <c r="HI95">
        <v>121</v>
      </c>
      <c r="HJ95">
        <v>103</v>
      </c>
      <c r="HK95">
        <v>93</v>
      </c>
      <c r="HL95">
        <v>91</v>
      </c>
      <c r="HM95">
        <v>8</v>
      </c>
    </row>
    <row r="96" spans="2:221" x14ac:dyDescent="0.25">
      <c r="B96" t="s">
        <v>234</v>
      </c>
      <c r="X96">
        <v>1</v>
      </c>
      <c r="Y96">
        <v>1</v>
      </c>
      <c r="Z96">
        <v>2</v>
      </c>
      <c r="AA96">
        <v>1</v>
      </c>
      <c r="AB96">
        <v>2</v>
      </c>
      <c r="AC96">
        <v>9</v>
      </c>
      <c r="AD96">
        <v>1</v>
      </c>
      <c r="AE96">
        <v>5</v>
      </c>
      <c r="AF96">
        <v>6</v>
      </c>
      <c r="AG96">
        <v>13</v>
      </c>
      <c r="AH96">
        <v>10</v>
      </c>
      <c r="AI96">
        <v>13</v>
      </c>
      <c r="AJ96">
        <v>7</v>
      </c>
      <c r="AK96">
        <v>15</v>
      </c>
      <c r="AL96">
        <v>22</v>
      </c>
      <c r="AM96">
        <v>34</v>
      </c>
      <c r="AN96">
        <v>52</v>
      </c>
      <c r="AO96">
        <v>40</v>
      </c>
      <c r="AP96">
        <v>46</v>
      </c>
      <c r="AQ96">
        <v>61</v>
      </c>
      <c r="AR96">
        <v>68</v>
      </c>
      <c r="AS96">
        <v>70</v>
      </c>
      <c r="AT96">
        <v>62</v>
      </c>
      <c r="AU96">
        <v>88</v>
      </c>
      <c r="AV96">
        <v>65</v>
      </c>
      <c r="AW96">
        <v>61</v>
      </c>
      <c r="AX96">
        <v>65</v>
      </c>
      <c r="AY96">
        <v>81</v>
      </c>
      <c r="AZ96">
        <v>73</v>
      </c>
      <c r="BA96">
        <v>48</v>
      </c>
      <c r="BB96">
        <v>72</v>
      </c>
      <c r="BC96">
        <v>79</v>
      </c>
      <c r="BD96">
        <v>82</v>
      </c>
      <c r="BE96">
        <v>86</v>
      </c>
      <c r="BF96">
        <v>90</v>
      </c>
      <c r="BG96">
        <v>66</v>
      </c>
      <c r="BH96">
        <v>71</v>
      </c>
      <c r="BI96">
        <v>93</v>
      </c>
      <c r="BJ96">
        <v>62</v>
      </c>
      <c r="BK96">
        <v>106</v>
      </c>
      <c r="BL96">
        <v>79</v>
      </c>
      <c r="BM96">
        <v>89</v>
      </c>
      <c r="BN96">
        <v>93</v>
      </c>
      <c r="BO96">
        <v>67</v>
      </c>
      <c r="BP96">
        <v>116</v>
      </c>
      <c r="BQ96">
        <v>99</v>
      </c>
      <c r="BR96">
        <v>97</v>
      </c>
      <c r="BS96">
        <v>89</v>
      </c>
      <c r="BT96">
        <v>87</v>
      </c>
      <c r="BU96">
        <v>104</v>
      </c>
      <c r="BV96">
        <v>65</v>
      </c>
      <c r="BW96">
        <v>90</v>
      </c>
      <c r="BX96">
        <v>56</v>
      </c>
      <c r="BY96">
        <v>73</v>
      </c>
      <c r="BZ96">
        <v>50</v>
      </c>
      <c r="CA96">
        <v>54</v>
      </c>
      <c r="CB96">
        <v>49</v>
      </c>
      <c r="CC96">
        <v>40</v>
      </c>
      <c r="CD96">
        <v>58</v>
      </c>
      <c r="CE96">
        <v>51</v>
      </c>
      <c r="CF96">
        <v>42</v>
      </c>
      <c r="CG96">
        <v>28</v>
      </c>
      <c r="CH96">
        <v>41</v>
      </c>
      <c r="CI96">
        <v>23</v>
      </c>
      <c r="CJ96">
        <v>34</v>
      </c>
      <c r="CK96">
        <v>30</v>
      </c>
      <c r="CL96">
        <v>31</v>
      </c>
      <c r="CM96">
        <v>23</v>
      </c>
      <c r="CN96">
        <v>17</v>
      </c>
      <c r="CO96">
        <v>44</v>
      </c>
      <c r="CP96">
        <v>17</v>
      </c>
      <c r="CQ96">
        <v>22</v>
      </c>
      <c r="CR96">
        <v>26</v>
      </c>
      <c r="CS96">
        <v>18</v>
      </c>
      <c r="CT96">
        <v>26</v>
      </c>
      <c r="CU96">
        <v>17</v>
      </c>
      <c r="CV96">
        <v>25</v>
      </c>
      <c r="CW96">
        <v>21</v>
      </c>
      <c r="CX96">
        <v>17</v>
      </c>
      <c r="CY96">
        <v>20</v>
      </c>
      <c r="CZ96">
        <v>13</v>
      </c>
      <c r="DA96">
        <v>20</v>
      </c>
      <c r="DB96">
        <v>12</v>
      </c>
      <c r="DC96">
        <v>22</v>
      </c>
      <c r="DD96">
        <v>15</v>
      </c>
      <c r="DE96">
        <v>17</v>
      </c>
      <c r="DF96">
        <v>22</v>
      </c>
      <c r="DG96">
        <v>28</v>
      </c>
      <c r="DH96">
        <v>26</v>
      </c>
      <c r="DI96">
        <v>31</v>
      </c>
      <c r="DJ96">
        <v>38</v>
      </c>
      <c r="DK96">
        <v>29</v>
      </c>
      <c r="DL96">
        <v>19</v>
      </c>
      <c r="DM96">
        <v>25</v>
      </c>
      <c r="DN96">
        <v>23</v>
      </c>
      <c r="DO96">
        <v>30</v>
      </c>
      <c r="DP96">
        <v>26</v>
      </c>
      <c r="DQ96">
        <v>24</v>
      </c>
      <c r="DR96">
        <v>19</v>
      </c>
      <c r="DS96">
        <v>22</v>
      </c>
      <c r="DT96">
        <v>27</v>
      </c>
      <c r="DU96">
        <v>23</v>
      </c>
      <c r="DV96">
        <v>29</v>
      </c>
      <c r="DW96">
        <v>23</v>
      </c>
      <c r="DX96">
        <v>26</v>
      </c>
      <c r="DY96">
        <v>22</v>
      </c>
      <c r="DZ96">
        <v>15</v>
      </c>
      <c r="EA96">
        <v>24</v>
      </c>
      <c r="EB96">
        <v>27</v>
      </c>
      <c r="EC96">
        <v>30</v>
      </c>
      <c r="ED96">
        <v>21</v>
      </c>
      <c r="EE96">
        <v>29</v>
      </c>
      <c r="EF96">
        <v>17</v>
      </c>
      <c r="EG96">
        <v>21</v>
      </c>
      <c r="EH96">
        <v>22</v>
      </c>
      <c r="EI96">
        <v>11</v>
      </c>
      <c r="EJ96">
        <v>19</v>
      </c>
      <c r="EK96">
        <v>13</v>
      </c>
      <c r="EL96">
        <v>14</v>
      </c>
      <c r="EM96">
        <v>22</v>
      </c>
      <c r="EN96">
        <v>14</v>
      </c>
      <c r="EO96">
        <v>16</v>
      </c>
      <c r="EP96">
        <v>13</v>
      </c>
      <c r="EQ96">
        <v>25</v>
      </c>
      <c r="ER96">
        <v>18</v>
      </c>
      <c r="ES96">
        <v>9</v>
      </c>
      <c r="ET96">
        <v>16</v>
      </c>
      <c r="EU96">
        <v>13</v>
      </c>
      <c r="EV96">
        <v>9</v>
      </c>
      <c r="EW96">
        <v>11</v>
      </c>
      <c r="EX96">
        <v>9</v>
      </c>
      <c r="EY96">
        <v>13</v>
      </c>
      <c r="EZ96">
        <v>9</v>
      </c>
      <c r="FA96">
        <v>6</v>
      </c>
      <c r="FB96">
        <v>6</v>
      </c>
      <c r="FC96">
        <v>13</v>
      </c>
      <c r="FD96">
        <v>10</v>
      </c>
      <c r="FE96">
        <v>23</v>
      </c>
      <c r="FF96">
        <v>15</v>
      </c>
      <c r="FG96">
        <v>25</v>
      </c>
      <c r="FH96">
        <v>25</v>
      </c>
      <c r="FI96">
        <v>20</v>
      </c>
      <c r="FJ96">
        <v>30</v>
      </c>
      <c r="FK96">
        <v>35</v>
      </c>
      <c r="FL96">
        <v>40</v>
      </c>
      <c r="FM96">
        <v>20</v>
      </c>
      <c r="FN96">
        <v>34</v>
      </c>
      <c r="FO96">
        <v>29</v>
      </c>
      <c r="FP96">
        <v>32</v>
      </c>
      <c r="FQ96">
        <v>44</v>
      </c>
      <c r="FR96">
        <v>44</v>
      </c>
      <c r="FS96">
        <v>48</v>
      </c>
      <c r="FT96">
        <v>43</v>
      </c>
      <c r="FU96">
        <v>44</v>
      </c>
      <c r="FV96">
        <v>47</v>
      </c>
      <c r="FW96">
        <v>45</v>
      </c>
      <c r="FX96">
        <v>78</v>
      </c>
      <c r="FY96">
        <v>71</v>
      </c>
      <c r="FZ96">
        <v>87</v>
      </c>
      <c r="GA96">
        <v>66</v>
      </c>
      <c r="GB96">
        <v>75</v>
      </c>
      <c r="GC96">
        <v>89</v>
      </c>
      <c r="GD96">
        <v>97</v>
      </c>
      <c r="GE96">
        <v>144</v>
      </c>
      <c r="GF96">
        <v>106</v>
      </c>
      <c r="GG96">
        <v>112</v>
      </c>
      <c r="GH96">
        <v>75</v>
      </c>
      <c r="GI96">
        <v>108</v>
      </c>
      <c r="GJ96">
        <v>91</v>
      </c>
      <c r="GK96">
        <v>73</v>
      </c>
      <c r="GL96">
        <v>103</v>
      </c>
      <c r="GM96">
        <v>97</v>
      </c>
      <c r="GN96">
        <v>113</v>
      </c>
      <c r="GO96">
        <v>102</v>
      </c>
      <c r="GP96">
        <v>76</v>
      </c>
      <c r="GQ96">
        <v>80</v>
      </c>
      <c r="GR96">
        <v>80</v>
      </c>
      <c r="GS96">
        <v>66</v>
      </c>
      <c r="GT96">
        <v>105</v>
      </c>
      <c r="GU96">
        <v>90</v>
      </c>
      <c r="GV96">
        <v>75</v>
      </c>
      <c r="GW96">
        <v>75</v>
      </c>
      <c r="GX96">
        <v>83</v>
      </c>
      <c r="GY96">
        <v>87</v>
      </c>
      <c r="GZ96">
        <v>102</v>
      </c>
      <c r="HA96">
        <v>94</v>
      </c>
      <c r="HB96">
        <v>97</v>
      </c>
      <c r="HC96">
        <v>77</v>
      </c>
      <c r="HD96">
        <v>87</v>
      </c>
      <c r="HE96">
        <v>77</v>
      </c>
      <c r="HF96">
        <v>60</v>
      </c>
      <c r="HG96">
        <v>84</v>
      </c>
      <c r="HH96">
        <v>81</v>
      </c>
      <c r="HI96">
        <v>60</v>
      </c>
      <c r="HJ96">
        <v>52</v>
      </c>
      <c r="HK96">
        <v>52</v>
      </c>
      <c r="HL96">
        <v>42</v>
      </c>
      <c r="HM96">
        <v>12</v>
      </c>
    </row>
    <row r="97" spans="2:226" x14ac:dyDescent="0.25">
      <c r="B97" t="s">
        <v>235</v>
      </c>
      <c r="D97">
        <v>1</v>
      </c>
      <c r="L97">
        <v>1</v>
      </c>
      <c r="N97">
        <v>2</v>
      </c>
      <c r="P97">
        <v>2</v>
      </c>
      <c r="R97">
        <v>1</v>
      </c>
      <c r="V97">
        <v>1</v>
      </c>
      <c r="W97">
        <v>2</v>
      </c>
      <c r="Y97">
        <v>1</v>
      </c>
      <c r="Z97">
        <v>1</v>
      </c>
      <c r="AA97">
        <v>5</v>
      </c>
      <c r="AB97">
        <v>6</v>
      </c>
      <c r="AC97">
        <v>9</v>
      </c>
      <c r="AD97">
        <v>10</v>
      </c>
      <c r="AE97">
        <v>18</v>
      </c>
      <c r="AF97">
        <v>31</v>
      </c>
      <c r="AG97">
        <v>28</v>
      </c>
      <c r="AH97">
        <v>20</v>
      </c>
      <c r="AI97">
        <v>12</v>
      </c>
      <c r="AJ97">
        <v>25</v>
      </c>
      <c r="AK97">
        <v>26</v>
      </c>
      <c r="AL97">
        <v>38</v>
      </c>
      <c r="AM97">
        <v>29</v>
      </c>
      <c r="AN97">
        <v>53</v>
      </c>
      <c r="AO97">
        <v>48</v>
      </c>
      <c r="AP97">
        <v>57</v>
      </c>
      <c r="AQ97">
        <v>53</v>
      </c>
      <c r="AR97">
        <v>79</v>
      </c>
      <c r="AS97">
        <v>89</v>
      </c>
      <c r="AT97">
        <v>80</v>
      </c>
      <c r="AU97">
        <v>96</v>
      </c>
      <c r="AV97">
        <v>94</v>
      </c>
      <c r="AW97">
        <v>99</v>
      </c>
      <c r="AX97">
        <v>88</v>
      </c>
      <c r="AY97">
        <v>98</v>
      </c>
      <c r="AZ97">
        <v>80</v>
      </c>
      <c r="BA97">
        <v>85</v>
      </c>
      <c r="BB97">
        <v>117</v>
      </c>
      <c r="BC97">
        <v>106</v>
      </c>
      <c r="BD97">
        <v>110</v>
      </c>
      <c r="BE97">
        <v>85</v>
      </c>
      <c r="BF97">
        <v>119</v>
      </c>
      <c r="BG97">
        <v>96</v>
      </c>
      <c r="BH97">
        <v>83</v>
      </c>
      <c r="BI97">
        <v>129</v>
      </c>
      <c r="BJ97">
        <v>105</v>
      </c>
      <c r="BK97">
        <v>128</v>
      </c>
      <c r="BL97">
        <v>131</v>
      </c>
      <c r="BM97">
        <v>144</v>
      </c>
      <c r="BN97">
        <v>116</v>
      </c>
      <c r="BO97">
        <v>91</v>
      </c>
      <c r="BP97">
        <v>149</v>
      </c>
      <c r="BQ97">
        <v>110</v>
      </c>
      <c r="BR97">
        <v>114</v>
      </c>
      <c r="BS97">
        <v>98</v>
      </c>
      <c r="BT97">
        <v>118</v>
      </c>
      <c r="BU97">
        <v>85</v>
      </c>
      <c r="BV97">
        <v>86</v>
      </c>
      <c r="BW97">
        <v>88</v>
      </c>
      <c r="BX97">
        <v>82</v>
      </c>
      <c r="BY97">
        <v>74</v>
      </c>
      <c r="BZ97">
        <v>86</v>
      </c>
      <c r="CA97">
        <v>82</v>
      </c>
      <c r="CB97">
        <v>75</v>
      </c>
      <c r="CC97">
        <v>62</v>
      </c>
      <c r="CD97">
        <v>75</v>
      </c>
      <c r="CE97">
        <v>57</v>
      </c>
      <c r="CF97">
        <v>50</v>
      </c>
      <c r="CG97">
        <v>50</v>
      </c>
      <c r="CH97">
        <v>47</v>
      </c>
      <c r="CI97">
        <v>36</v>
      </c>
      <c r="CJ97">
        <v>41</v>
      </c>
      <c r="CK97">
        <v>46</v>
      </c>
      <c r="CL97">
        <v>41</v>
      </c>
      <c r="CM97">
        <v>39</v>
      </c>
      <c r="CN97">
        <v>39</v>
      </c>
      <c r="CO97">
        <v>42</v>
      </c>
      <c r="CP97">
        <v>22</v>
      </c>
      <c r="CQ97">
        <v>19</v>
      </c>
      <c r="CR97">
        <v>24</v>
      </c>
      <c r="CS97">
        <v>24</v>
      </c>
      <c r="CT97">
        <v>22</v>
      </c>
      <c r="CU97">
        <v>24</v>
      </c>
      <c r="CV97">
        <v>18</v>
      </c>
      <c r="CW97">
        <v>20</v>
      </c>
      <c r="CX97">
        <v>17</v>
      </c>
      <c r="CY97">
        <v>22</v>
      </c>
      <c r="CZ97">
        <v>19</v>
      </c>
      <c r="DA97">
        <v>19</v>
      </c>
      <c r="DB97">
        <v>18</v>
      </c>
      <c r="DC97">
        <v>26</v>
      </c>
      <c r="DD97">
        <v>15</v>
      </c>
      <c r="DE97">
        <v>14</v>
      </c>
      <c r="DF97">
        <v>24</v>
      </c>
      <c r="DG97">
        <v>20</v>
      </c>
      <c r="DH97">
        <v>19</v>
      </c>
      <c r="DI97">
        <v>20</v>
      </c>
      <c r="DJ97">
        <v>27</v>
      </c>
      <c r="DK97">
        <v>41</v>
      </c>
      <c r="DL97">
        <v>16</v>
      </c>
      <c r="DM97">
        <v>33</v>
      </c>
      <c r="DN97">
        <v>14</v>
      </c>
      <c r="DO97">
        <v>23</v>
      </c>
      <c r="DP97">
        <v>25</v>
      </c>
      <c r="DQ97">
        <v>27</v>
      </c>
      <c r="DR97">
        <v>34</v>
      </c>
      <c r="DS97">
        <v>24</v>
      </c>
      <c r="DT97">
        <v>30</v>
      </c>
      <c r="DU97">
        <v>24</v>
      </c>
      <c r="DV97">
        <v>19</v>
      </c>
      <c r="DW97">
        <v>19</v>
      </c>
      <c r="DX97">
        <v>29</v>
      </c>
      <c r="DY97">
        <v>28</v>
      </c>
      <c r="DZ97">
        <v>18</v>
      </c>
      <c r="EA97">
        <v>26</v>
      </c>
      <c r="EB97">
        <v>20</v>
      </c>
      <c r="EC97">
        <v>20</v>
      </c>
      <c r="ED97">
        <v>19</v>
      </c>
      <c r="EE97">
        <v>25</v>
      </c>
      <c r="EF97">
        <v>17</v>
      </c>
      <c r="EG97">
        <v>9</v>
      </c>
      <c r="EH97">
        <v>28</v>
      </c>
      <c r="EI97">
        <v>14</v>
      </c>
      <c r="EJ97">
        <v>11</v>
      </c>
      <c r="EK97">
        <v>11</v>
      </c>
      <c r="EL97">
        <v>16</v>
      </c>
      <c r="EM97">
        <v>13</v>
      </c>
      <c r="EN97">
        <v>14</v>
      </c>
      <c r="EO97">
        <v>9</v>
      </c>
      <c r="EP97">
        <v>20</v>
      </c>
      <c r="EQ97">
        <v>13</v>
      </c>
      <c r="ER97">
        <v>12</v>
      </c>
      <c r="ES97">
        <v>11</v>
      </c>
      <c r="ET97">
        <v>14</v>
      </c>
      <c r="EU97">
        <v>8</v>
      </c>
      <c r="EV97">
        <v>12</v>
      </c>
      <c r="EW97">
        <v>9</v>
      </c>
      <c r="EX97">
        <v>10</v>
      </c>
      <c r="EY97">
        <v>5</v>
      </c>
      <c r="EZ97">
        <v>5</v>
      </c>
      <c r="FA97">
        <v>11</v>
      </c>
      <c r="FB97">
        <v>9</v>
      </c>
      <c r="FC97">
        <v>19</v>
      </c>
      <c r="FD97">
        <v>13</v>
      </c>
      <c r="FE97">
        <v>15</v>
      </c>
      <c r="FF97">
        <v>26</v>
      </c>
      <c r="FG97">
        <v>21</v>
      </c>
      <c r="FH97">
        <v>18</v>
      </c>
      <c r="FI97">
        <v>22</v>
      </c>
      <c r="FJ97">
        <v>28</v>
      </c>
      <c r="FK97">
        <v>29</v>
      </c>
      <c r="FL97">
        <v>34</v>
      </c>
      <c r="FM97">
        <v>17</v>
      </c>
      <c r="FN97">
        <v>28</v>
      </c>
      <c r="FO97">
        <v>25</v>
      </c>
      <c r="FP97">
        <v>26</v>
      </c>
      <c r="FQ97">
        <v>37</v>
      </c>
      <c r="FR97">
        <v>30</v>
      </c>
      <c r="FS97">
        <v>48</v>
      </c>
      <c r="FT97">
        <v>38</v>
      </c>
      <c r="FU97">
        <v>30</v>
      </c>
      <c r="FV97">
        <v>40</v>
      </c>
      <c r="FW97">
        <v>38</v>
      </c>
      <c r="FX97">
        <v>57</v>
      </c>
      <c r="FY97">
        <v>55</v>
      </c>
      <c r="FZ97">
        <v>58</v>
      </c>
      <c r="GA97">
        <v>64</v>
      </c>
      <c r="GB97">
        <v>77</v>
      </c>
      <c r="GC97">
        <v>64</v>
      </c>
      <c r="GD97">
        <v>73</v>
      </c>
      <c r="GE97">
        <v>73</v>
      </c>
      <c r="GF97">
        <v>83</v>
      </c>
      <c r="GG97">
        <v>84</v>
      </c>
      <c r="GH97">
        <v>78</v>
      </c>
      <c r="GI97">
        <v>90</v>
      </c>
      <c r="GJ97">
        <v>73</v>
      </c>
      <c r="GK97">
        <v>67</v>
      </c>
      <c r="GL97">
        <v>77</v>
      </c>
      <c r="GM97">
        <v>64</v>
      </c>
      <c r="GN97">
        <v>76</v>
      </c>
      <c r="GO97">
        <v>66</v>
      </c>
      <c r="GP97">
        <v>47</v>
      </c>
      <c r="GQ97">
        <v>70</v>
      </c>
      <c r="GR97">
        <v>52</v>
      </c>
      <c r="GS97">
        <v>57</v>
      </c>
      <c r="GT97">
        <v>58</v>
      </c>
      <c r="GU97">
        <v>56</v>
      </c>
      <c r="GV97">
        <v>62</v>
      </c>
      <c r="GW97">
        <v>61</v>
      </c>
      <c r="GX97">
        <v>68</v>
      </c>
      <c r="GY97">
        <v>57</v>
      </c>
      <c r="GZ97">
        <v>70</v>
      </c>
      <c r="HA97">
        <v>54</v>
      </c>
      <c r="HB97">
        <v>62</v>
      </c>
      <c r="HC97">
        <v>43</v>
      </c>
      <c r="HD97">
        <v>55</v>
      </c>
      <c r="HE97">
        <v>49</v>
      </c>
      <c r="HF97">
        <v>48</v>
      </c>
      <c r="HG97">
        <v>70</v>
      </c>
      <c r="HH97">
        <v>61</v>
      </c>
      <c r="HI97">
        <v>39</v>
      </c>
      <c r="HJ97">
        <v>43</v>
      </c>
      <c r="HK97">
        <v>34</v>
      </c>
      <c r="HL97">
        <v>42</v>
      </c>
      <c r="HM97">
        <v>3</v>
      </c>
    </row>
    <row r="98" spans="2:226" x14ac:dyDescent="0.25">
      <c r="B98" t="s">
        <v>236</v>
      </c>
      <c r="E98">
        <v>1</v>
      </c>
      <c r="H98">
        <v>1</v>
      </c>
      <c r="I98">
        <v>1</v>
      </c>
      <c r="P98">
        <v>1</v>
      </c>
      <c r="R98">
        <v>1</v>
      </c>
      <c r="V98">
        <v>3</v>
      </c>
      <c r="W98">
        <v>4</v>
      </c>
      <c r="X98">
        <v>1</v>
      </c>
      <c r="Y98">
        <v>1</v>
      </c>
      <c r="Z98">
        <v>8</v>
      </c>
      <c r="AA98">
        <v>4</v>
      </c>
      <c r="AB98">
        <v>8</v>
      </c>
      <c r="AC98">
        <v>12</v>
      </c>
      <c r="AD98">
        <v>23</v>
      </c>
      <c r="AE98">
        <v>11</v>
      </c>
      <c r="AF98">
        <v>33</v>
      </c>
      <c r="AG98">
        <v>28</v>
      </c>
      <c r="AH98">
        <v>30</v>
      </c>
      <c r="AI98">
        <v>30</v>
      </c>
      <c r="AJ98">
        <v>45</v>
      </c>
      <c r="AK98">
        <v>53</v>
      </c>
      <c r="AL98">
        <v>43</v>
      </c>
      <c r="AM98">
        <v>55</v>
      </c>
      <c r="AN98">
        <v>82</v>
      </c>
      <c r="AO98">
        <v>86</v>
      </c>
      <c r="AP98">
        <v>92</v>
      </c>
      <c r="AQ98">
        <v>118</v>
      </c>
      <c r="AR98">
        <v>127</v>
      </c>
      <c r="AS98">
        <v>126</v>
      </c>
      <c r="AT98">
        <v>139</v>
      </c>
      <c r="AU98">
        <v>200</v>
      </c>
      <c r="AV98">
        <v>139</v>
      </c>
      <c r="AW98">
        <v>175</v>
      </c>
      <c r="AX98">
        <v>147</v>
      </c>
      <c r="AY98">
        <v>188</v>
      </c>
      <c r="AZ98">
        <v>163</v>
      </c>
      <c r="BA98">
        <v>149</v>
      </c>
      <c r="BB98">
        <v>219</v>
      </c>
      <c r="BC98">
        <v>153</v>
      </c>
      <c r="BD98">
        <v>163</v>
      </c>
      <c r="BE98">
        <v>142</v>
      </c>
      <c r="BF98">
        <v>183</v>
      </c>
      <c r="BG98">
        <v>162</v>
      </c>
      <c r="BH98">
        <v>149</v>
      </c>
      <c r="BI98">
        <v>214</v>
      </c>
      <c r="BJ98">
        <v>173</v>
      </c>
      <c r="BK98">
        <v>208</v>
      </c>
      <c r="BL98">
        <v>214</v>
      </c>
      <c r="BM98">
        <v>187</v>
      </c>
      <c r="BN98">
        <v>203</v>
      </c>
      <c r="BO98">
        <v>151</v>
      </c>
      <c r="BP98">
        <v>215</v>
      </c>
      <c r="BQ98">
        <v>184</v>
      </c>
      <c r="BR98">
        <v>190</v>
      </c>
      <c r="BS98">
        <v>175</v>
      </c>
      <c r="BT98">
        <v>183</v>
      </c>
      <c r="BU98">
        <v>195</v>
      </c>
      <c r="BV98">
        <v>134</v>
      </c>
      <c r="BW98">
        <v>155</v>
      </c>
      <c r="BX98">
        <v>128</v>
      </c>
      <c r="BY98">
        <v>151</v>
      </c>
      <c r="BZ98">
        <v>117</v>
      </c>
      <c r="CA98">
        <v>137</v>
      </c>
      <c r="CB98">
        <v>120</v>
      </c>
      <c r="CC98">
        <v>65</v>
      </c>
      <c r="CD98">
        <v>122</v>
      </c>
      <c r="CE98">
        <v>67</v>
      </c>
      <c r="CF98">
        <v>75</v>
      </c>
      <c r="CG98">
        <v>68</v>
      </c>
      <c r="CH98">
        <v>64</v>
      </c>
      <c r="CI98">
        <v>56</v>
      </c>
      <c r="CJ98">
        <v>50</v>
      </c>
      <c r="CK98">
        <v>58</v>
      </c>
      <c r="CL98">
        <v>50</v>
      </c>
      <c r="CM98">
        <v>47</v>
      </c>
      <c r="CN98">
        <v>42</v>
      </c>
      <c r="CO98">
        <v>58</v>
      </c>
      <c r="CP98">
        <v>38</v>
      </c>
      <c r="CQ98">
        <v>44</v>
      </c>
      <c r="CR98">
        <v>56</v>
      </c>
      <c r="CS98">
        <v>44</v>
      </c>
      <c r="CT98">
        <v>33</v>
      </c>
      <c r="CU98">
        <v>29</v>
      </c>
      <c r="CV98">
        <v>29</v>
      </c>
      <c r="CW98">
        <v>36</v>
      </c>
      <c r="CX98">
        <v>21</v>
      </c>
      <c r="CY98">
        <v>44</v>
      </c>
      <c r="CZ98">
        <v>30</v>
      </c>
      <c r="DA98">
        <v>26</v>
      </c>
      <c r="DB98">
        <v>25</v>
      </c>
      <c r="DC98">
        <v>25</v>
      </c>
      <c r="DD98">
        <v>29</v>
      </c>
      <c r="DE98">
        <v>33</v>
      </c>
      <c r="DF98">
        <v>41</v>
      </c>
      <c r="DG98">
        <v>35</v>
      </c>
      <c r="DH98">
        <v>27</v>
      </c>
      <c r="DI98">
        <v>31</v>
      </c>
      <c r="DJ98">
        <v>34</v>
      </c>
      <c r="DK98">
        <v>22</v>
      </c>
      <c r="DL98">
        <v>26</v>
      </c>
      <c r="DM98">
        <v>34</v>
      </c>
      <c r="DN98">
        <v>22</v>
      </c>
      <c r="DO98">
        <v>25</v>
      </c>
      <c r="DP98">
        <v>17</v>
      </c>
      <c r="DQ98">
        <v>27</v>
      </c>
      <c r="DR98">
        <v>22</v>
      </c>
      <c r="DS98">
        <v>23</v>
      </c>
      <c r="DT98">
        <v>22</v>
      </c>
      <c r="DU98">
        <v>28</v>
      </c>
      <c r="DV98">
        <v>35</v>
      </c>
      <c r="DW98">
        <v>22</v>
      </c>
      <c r="DX98">
        <v>25</v>
      </c>
      <c r="DY98">
        <v>27</v>
      </c>
      <c r="DZ98">
        <v>23</v>
      </c>
      <c r="EA98">
        <v>17</v>
      </c>
      <c r="EB98">
        <v>14</v>
      </c>
      <c r="EC98">
        <v>31</v>
      </c>
      <c r="ED98">
        <v>24</v>
      </c>
      <c r="EE98">
        <v>29</v>
      </c>
      <c r="EF98">
        <v>20</v>
      </c>
      <c r="EG98">
        <v>15</v>
      </c>
      <c r="EH98">
        <v>19</v>
      </c>
      <c r="EI98">
        <v>16</v>
      </c>
      <c r="EJ98">
        <v>17</v>
      </c>
      <c r="EK98">
        <v>6</v>
      </c>
      <c r="EL98">
        <v>7</v>
      </c>
      <c r="EM98">
        <v>8</v>
      </c>
      <c r="EN98">
        <v>5</v>
      </c>
      <c r="EO98">
        <v>11</v>
      </c>
      <c r="EP98">
        <v>3</v>
      </c>
      <c r="EQ98">
        <v>16</v>
      </c>
      <c r="ER98">
        <v>15</v>
      </c>
      <c r="ES98">
        <v>10</v>
      </c>
      <c r="ET98">
        <v>11</v>
      </c>
      <c r="EU98">
        <v>10</v>
      </c>
      <c r="EV98">
        <v>12</v>
      </c>
      <c r="EW98">
        <v>9</v>
      </c>
      <c r="EX98">
        <v>9</v>
      </c>
      <c r="EY98">
        <v>12</v>
      </c>
      <c r="EZ98">
        <v>7</v>
      </c>
      <c r="FA98">
        <v>9</v>
      </c>
      <c r="FB98">
        <v>10</v>
      </c>
      <c r="FC98">
        <v>16</v>
      </c>
      <c r="FD98">
        <v>16</v>
      </c>
      <c r="FE98">
        <v>13</v>
      </c>
      <c r="FF98">
        <v>15</v>
      </c>
      <c r="FG98">
        <v>21</v>
      </c>
      <c r="FH98">
        <v>17</v>
      </c>
      <c r="FI98">
        <v>22</v>
      </c>
      <c r="FJ98">
        <v>26</v>
      </c>
      <c r="FK98">
        <v>21</v>
      </c>
      <c r="FL98">
        <v>23</v>
      </c>
      <c r="FM98">
        <v>24</v>
      </c>
      <c r="FN98">
        <v>37</v>
      </c>
      <c r="FO98">
        <v>30</v>
      </c>
      <c r="FP98">
        <v>28</v>
      </c>
      <c r="FQ98">
        <v>44</v>
      </c>
      <c r="FR98">
        <v>37</v>
      </c>
      <c r="FS98">
        <v>42</v>
      </c>
      <c r="FT98">
        <v>23</v>
      </c>
      <c r="FU98">
        <v>42</v>
      </c>
      <c r="FV98">
        <v>51</v>
      </c>
      <c r="FW98">
        <v>48</v>
      </c>
      <c r="FX98">
        <v>64</v>
      </c>
      <c r="FY98">
        <v>53</v>
      </c>
      <c r="FZ98">
        <v>63</v>
      </c>
      <c r="GA98">
        <v>60</v>
      </c>
      <c r="GB98">
        <v>72</v>
      </c>
      <c r="GC98">
        <v>88</v>
      </c>
      <c r="GD98">
        <v>77</v>
      </c>
      <c r="GE98">
        <v>79</v>
      </c>
      <c r="GF98">
        <v>63</v>
      </c>
      <c r="GG98">
        <v>84</v>
      </c>
      <c r="GH98">
        <v>86</v>
      </c>
      <c r="GI98">
        <v>95</v>
      </c>
      <c r="GJ98">
        <v>76</v>
      </c>
      <c r="GK98">
        <v>74</v>
      </c>
      <c r="GL98">
        <v>80</v>
      </c>
      <c r="GM98">
        <v>81</v>
      </c>
      <c r="GN98">
        <v>74</v>
      </c>
      <c r="GO98">
        <v>67</v>
      </c>
      <c r="GP98">
        <v>77</v>
      </c>
      <c r="GQ98">
        <v>68</v>
      </c>
      <c r="GR98">
        <v>76</v>
      </c>
      <c r="GS98">
        <v>73</v>
      </c>
      <c r="GT98">
        <v>73</v>
      </c>
      <c r="GU98">
        <v>46</v>
      </c>
      <c r="GV98">
        <v>75</v>
      </c>
      <c r="GW98">
        <v>59</v>
      </c>
      <c r="GX98">
        <v>58</v>
      </c>
      <c r="GY98">
        <v>56</v>
      </c>
      <c r="GZ98">
        <v>68</v>
      </c>
      <c r="HA98">
        <v>65</v>
      </c>
      <c r="HB98">
        <v>60</v>
      </c>
      <c r="HC98">
        <v>68</v>
      </c>
      <c r="HD98">
        <v>57</v>
      </c>
      <c r="HE98">
        <v>73</v>
      </c>
      <c r="HF98">
        <v>61</v>
      </c>
      <c r="HG98">
        <v>74</v>
      </c>
      <c r="HH98">
        <v>43</v>
      </c>
      <c r="HI98">
        <v>45</v>
      </c>
      <c r="HJ98">
        <v>40</v>
      </c>
      <c r="HK98">
        <v>39</v>
      </c>
      <c r="HL98">
        <v>30</v>
      </c>
      <c r="HM98">
        <v>2</v>
      </c>
    </row>
    <row r="99" spans="2:226" x14ac:dyDescent="0.25">
      <c r="B99" t="s">
        <v>237</v>
      </c>
      <c r="H99">
        <v>2</v>
      </c>
      <c r="L99">
        <v>3</v>
      </c>
      <c r="P99">
        <v>1</v>
      </c>
      <c r="Q99">
        <v>1</v>
      </c>
      <c r="R99">
        <v>1</v>
      </c>
      <c r="S99">
        <v>1</v>
      </c>
      <c r="U99">
        <v>2</v>
      </c>
      <c r="W99">
        <v>1</v>
      </c>
      <c r="X99">
        <v>1</v>
      </c>
      <c r="Y99">
        <v>1</v>
      </c>
      <c r="Z99">
        <v>4</v>
      </c>
      <c r="AA99">
        <v>3</v>
      </c>
      <c r="AB99">
        <v>3</v>
      </c>
      <c r="AC99">
        <v>6</v>
      </c>
      <c r="AD99">
        <v>4</v>
      </c>
      <c r="AE99">
        <v>8</v>
      </c>
      <c r="AF99">
        <v>16</v>
      </c>
      <c r="AG99">
        <v>26</v>
      </c>
      <c r="AH99">
        <v>19</v>
      </c>
      <c r="AI99">
        <v>27</v>
      </c>
      <c r="AJ99">
        <v>34</v>
      </c>
      <c r="AK99">
        <v>37</v>
      </c>
      <c r="AL99">
        <v>40</v>
      </c>
      <c r="AM99">
        <v>39</v>
      </c>
      <c r="AN99">
        <v>77</v>
      </c>
      <c r="AO99">
        <v>83</v>
      </c>
      <c r="AP99">
        <v>104</v>
      </c>
      <c r="AQ99">
        <v>108</v>
      </c>
      <c r="AR99">
        <v>127</v>
      </c>
      <c r="AS99">
        <v>113</v>
      </c>
      <c r="AT99">
        <v>157</v>
      </c>
      <c r="AU99">
        <v>188</v>
      </c>
      <c r="AV99">
        <v>139</v>
      </c>
      <c r="AW99">
        <v>140</v>
      </c>
      <c r="AX99">
        <v>151</v>
      </c>
      <c r="AY99">
        <v>166</v>
      </c>
      <c r="AZ99">
        <v>139</v>
      </c>
      <c r="BA99">
        <v>87</v>
      </c>
      <c r="BB99">
        <v>172</v>
      </c>
      <c r="BC99">
        <v>153</v>
      </c>
      <c r="BD99">
        <v>136</v>
      </c>
      <c r="BE99">
        <v>153</v>
      </c>
      <c r="BF99">
        <v>124</v>
      </c>
      <c r="BG99">
        <v>111</v>
      </c>
      <c r="BH99">
        <v>116</v>
      </c>
      <c r="BI99">
        <v>159</v>
      </c>
      <c r="BJ99">
        <v>104</v>
      </c>
      <c r="BK99">
        <v>138</v>
      </c>
      <c r="BL99">
        <v>106</v>
      </c>
      <c r="BM99">
        <v>112</v>
      </c>
      <c r="BN99">
        <v>106</v>
      </c>
      <c r="BO99">
        <v>95</v>
      </c>
      <c r="BP99">
        <v>131</v>
      </c>
      <c r="BQ99">
        <v>111</v>
      </c>
      <c r="BR99">
        <v>102</v>
      </c>
      <c r="BS99">
        <v>98</v>
      </c>
      <c r="BT99">
        <v>108</v>
      </c>
      <c r="BU99">
        <v>108</v>
      </c>
      <c r="BV99">
        <v>94</v>
      </c>
      <c r="BW99">
        <v>76</v>
      </c>
      <c r="BX99">
        <v>79</v>
      </c>
      <c r="BY99">
        <v>69</v>
      </c>
      <c r="BZ99">
        <v>73</v>
      </c>
      <c r="CA99">
        <v>71</v>
      </c>
      <c r="CB99">
        <v>60</v>
      </c>
      <c r="CC99">
        <v>56</v>
      </c>
      <c r="CD99">
        <v>69</v>
      </c>
      <c r="CE99">
        <v>39</v>
      </c>
      <c r="CF99">
        <v>42</v>
      </c>
      <c r="CG99">
        <v>37</v>
      </c>
      <c r="CH99">
        <v>34</v>
      </c>
      <c r="CI99">
        <v>41</v>
      </c>
      <c r="CJ99">
        <v>31</v>
      </c>
      <c r="CK99">
        <v>43</v>
      </c>
      <c r="CL99">
        <v>35</v>
      </c>
      <c r="CM99">
        <v>36</v>
      </c>
      <c r="CN99">
        <v>24</v>
      </c>
      <c r="CO99">
        <v>29</v>
      </c>
      <c r="CP99">
        <v>26</v>
      </c>
      <c r="CQ99">
        <v>20</v>
      </c>
      <c r="CR99">
        <v>27</v>
      </c>
      <c r="CS99">
        <v>20</v>
      </c>
      <c r="CT99">
        <v>21</v>
      </c>
      <c r="CU99">
        <v>21</v>
      </c>
      <c r="CV99">
        <v>22</v>
      </c>
      <c r="CW99">
        <v>19</v>
      </c>
      <c r="CX99">
        <v>12</v>
      </c>
      <c r="CY99">
        <v>26</v>
      </c>
      <c r="CZ99">
        <v>20</v>
      </c>
      <c r="DA99">
        <v>19</v>
      </c>
      <c r="DB99">
        <v>21</v>
      </c>
      <c r="DC99">
        <v>15</v>
      </c>
      <c r="DD99">
        <v>19</v>
      </c>
      <c r="DE99">
        <v>21</v>
      </c>
      <c r="DF99">
        <v>14</v>
      </c>
      <c r="DG99">
        <v>12</v>
      </c>
      <c r="DH99">
        <v>18</v>
      </c>
      <c r="DI99">
        <v>25</v>
      </c>
      <c r="DJ99">
        <v>21</v>
      </c>
      <c r="DK99">
        <v>17</v>
      </c>
      <c r="DL99">
        <v>14</v>
      </c>
      <c r="DM99">
        <v>18</v>
      </c>
      <c r="DN99">
        <v>15</v>
      </c>
      <c r="DO99">
        <v>13</v>
      </c>
      <c r="DP99">
        <v>8</v>
      </c>
      <c r="DQ99">
        <v>11</v>
      </c>
      <c r="DR99">
        <v>13</v>
      </c>
      <c r="DS99">
        <v>11</v>
      </c>
      <c r="DT99">
        <v>16</v>
      </c>
      <c r="DU99">
        <v>11</v>
      </c>
      <c r="DV99">
        <v>16</v>
      </c>
      <c r="DW99">
        <v>16</v>
      </c>
      <c r="DX99">
        <v>18</v>
      </c>
      <c r="DY99">
        <v>15</v>
      </c>
      <c r="DZ99">
        <v>8</v>
      </c>
      <c r="EA99">
        <v>15</v>
      </c>
      <c r="EB99">
        <v>8</v>
      </c>
      <c r="EC99">
        <v>14</v>
      </c>
      <c r="ED99">
        <v>16</v>
      </c>
      <c r="EE99">
        <v>10</v>
      </c>
      <c r="EF99">
        <v>7</v>
      </c>
      <c r="EG99">
        <v>9</v>
      </c>
      <c r="EH99">
        <v>5</v>
      </c>
      <c r="EI99">
        <v>5</v>
      </c>
      <c r="EJ99">
        <v>9</v>
      </c>
      <c r="EK99">
        <v>6</v>
      </c>
      <c r="EL99">
        <v>6</v>
      </c>
      <c r="EM99">
        <v>4</v>
      </c>
      <c r="EN99">
        <v>3</v>
      </c>
      <c r="EO99">
        <v>7</v>
      </c>
      <c r="EP99">
        <v>7</v>
      </c>
      <c r="EQ99">
        <v>7</v>
      </c>
      <c r="ER99">
        <v>1</v>
      </c>
      <c r="ES99">
        <v>3</v>
      </c>
      <c r="ET99">
        <v>3</v>
      </c>
      <c r="EU99">
        <v>4</v>
      </c>
      <c r="EV99">
        <v>6</v>
      </c>
      <c r="EW99">
        <v>5</v>
      </c>
      <c r="EX99">
        <v>4</v>
      </c>
      <c r="EY99">
        <v>5</v>
      </c>
      <c r="EZ99">
        <v>5</v>
      </c>
      <c r="FA99">
        <v>7</v>
      </c>
      <c r="FB99">
        <v>8</v>
      </c>
      <c r="FC99">
        <v>2</v>
      </c>
      <c r="FD99">
        <v>5</v>
      </c>
      <c r="FE99">
        <v>5</v>
      </c>
      <c r="FF99">
        <v>2</v>
      </c>
      <c r="FG99">
        <v>7</v>
      </c>
      <c r="FH99">
        <v>14</v>
      </c>
      <c r="FI99">
        <v>13</v>
      </c>
      <c r="FJ99">
        <v>17</v>
      </c>
      <c r="FK99">
        <v>14</v>
      </c>
      <c r="FL99">
        <v>20</v>
      </c>
      <c r="FM99">
        <v>14</v>
      </c>
      <c r="FN99">
        <v>16</v>
      </c>
      <c r="FO99">
        <v>19</v>
      </c>
      <c r="FP99">
        <v>18</v>
      </c>
      <c r="FQ99">
        <v>25</v>
      </c>
      <c r="FR99">
        <v>18</v>
      </c>
      <c r="FS99">
        <v>18</v>
      </c>
      <c r="FT99">
        <v>19</v>
      </c>
      <c r="FU99">
        <v>24</v>
      </c>
      <c r="FV99">
        <v>33</v>
      </c>
      <c r="FW99">
        <v>20</v>
      </c>
      <c r="FX99">
        <v>34</v>
      </c>
      <c r="FY99">
        <v>38</v>
      </c>
      <c r="FZ99">
        <v>27</v>
      </c>
      <c r="GA99">
        <v>28</v>
      </c>
      <c r="GB99">
        <v>39</v>
      </c>
      <c r="GC99">
        <v>36</v>
      </c>
      <c r="GD99">
        <v>30</v>
      </c>
      <c r="GE99">
        <v>40</v>
      </c>
      <c r="GF99">
        <v>49</v>
      </c>
      <c r="GG99">
        <v>44</v>
      </c>
      <c r="GH99">
        <v>36</v>
      </c>
      <c r="GI99">
        <v>31</v>
      </c>
      <c r="GJ99">
        <v>40</v>
      </c>
      <c r="GK99">
        <v>28</v>
      </c>
      <c r="GL99">
        <v>51</v>
      </c>
      <c r="GM99">
        <v>36</v>
      </c>
      <c r="GN99">
        <v>32</v>
      </c>
      <c r="GO99">
        <v>37</v>
      </c>
      <c r="GP99">
        <v>33</v>
      </c>
      <c r="GQ99">
        <v>27</v>
      </c>
      <c r="GR99">
        <v>26</v>
      </c>
      <c r="GS99">
        <v>44</v>
      </c>
      <c r="GT99">
        <v>26</v>
      </c>
      <c r="GU99">
        <v>40</v>
      </c>
      <c r="GV99">
        <v>26</v>
      </c>
      <c r="GW99">
        <v>25</v>
      </c>
      <c r="GX99">
        <v>25</v>
      </c>
      <c r="GY99">
        <v>39</v>
      </c>
      <c r="GZ99">
        <v>26</v>
      </c>
      <c r="HA99">
        <v>37</v>
      </c>
      <c r="HB99">
        <v>39</v>
      </c>
      <c r="HC99">
        <v>22</v>
      </c>
      <c r="HD99">
        <v>28</v>
      </c>
      <c r="HE99">
        <v>29</v>
      </c>
      <c r="HF99">
        <v>29</v>
      </c>
      <c r="HG99">
        <v>28</v>
      </c>
      <c r="HH99">
        <v>30</v>
      </c>
      <c r="HI99">
        <v>21</v>
      </c>
      <c r="HJ99">
        <v>12</v>
      </c>
      <c r="HK99">
        <v>22</v>
      </c>
      <c r="HL99">
        <v>21</v>
      </c>
      <c r="HM99">
        <v>4</v>
      </c>
    </row>
    <row r="100" spans="2:226" x14ac:dyDescent="0.25">
      <c r="B100" t="s">
        <v>238</v>
      </c>
      <c r="K100">
        <v>2</v>
      </c>
      <c r="M100">
        <v>1</v>
      </c>
      <c r="Q100">
        <v>1</v>
      </c>
      <c r="S100">
        <v>2</v>
      </c>
      <c r="T100">
        <v>1</v>
      </c>
      <c r="U100">
        <v>2</v>
      </c>
      <c r="V100">
        <v>4</v>
      </c>
      <c r="W100">
        <v>1</v>
      </c>
      <c r="Y100">
        <v>4</v>
      </c>
      <c r="Z100">
        <v>3</v>
      </c>
      <c r="AA100">
        <v>4</v>
      </c>
      <c r="AB100">
        <v>9</v>
      </c>
      <c r="AC100">
        <v>11</v>
      </c>
      <c r="AD100">
        <v>9</v>
      </c>
      <c r="AE100">
        <v>5</v>
      </c>
      <c r="AF100">
        <v>18</v>
      </c>
      <c r="AG100">
        <v>16</v>
      </c>
      <c r="AH100">
        <v>13</v>
      </c>
      <c r="AI100">
        <v>24</v>
      </c>
      <c r="AJ100">
        <v>24</v>
      </c>
      <c r="AK100">
        <v>31</v>
      </c>
      <c r="AL100">
        <v>48</v>
      </c>
      <c r="AM100">
        <v>33</v>
      </c>
      <c r="AN100">
        <v>87</v>
      </c>
      <c r="AO100">
        <v>82</v>
      </c>
      <c r="AP100">
        <v>106</v>
      </c>
      <c r="AQ100">
        <v>106</v>
      </c>
      <c r="AR100">
        <v>122</v>
      </c>
      <c r="AS100">
        <v>140</v>
      </c>
      <c r="AT100">
        <v>137</v>
      </c>
      <c r="AU100">
        <v>246</v>
      </c>
      <c r="AV100">
        <v>176</v>
      </c>
      <c r="AW100">
        <v>167</v>
      </c>
      <c r="AX100">
        <v>156</v>
      </c>
      <c r="AY100">
        <v>201</v>
      </c>
      <c r="AZ100">
        <v>158</v>
      </c>
      <c r="BA100">
        <v>153</v>
      </c>
      <c r="BB100">
        <v>230</v>
      </c>
      <c r="BC100">
        <v>166</v>
      </c>
      <c r="BD100">
        <v>187</v>
      </c>
      <c r="BE100">
        <v>167</v>
      </c>
      <c r="BF100">
        <v>158</v>
      </c>
      <c r="BG100">
        <v>117</v>
      </c>
      <c r="BH100">
        <v>118</v>
      </c>
      <c r="BI100">
        <v>145</v>
      </c>
      <c r="BJ100">
        <v>101</v>
      </c>
      <c r="BK100">
        <v>144</v>
      </c>
      <c r="BL100">
        <v>140</v>
      </c>
      <c r="BM100">
        <v>106</v>
      </c>
      <c r="BN100">
        <v>107</v>
      </c>
      <c r="BO100">
        <v>89</v>
      </c>
      <c r="BP100">
        <v>134</v>
      </c>
      <c r="BQ100">
        <v>116</v>
      </c>
      <c r="BR100">
        <v>128</v>
      </c>
      <c r="BS100">
        <v>100</v>
      </c>
      <c r="BT100">
        <v>106</v>
      </c>
      <c r="BU100">
        <v>72</v>
      </c>
      <c r="BV100">
        <v>75</v>
      </c>
      <c r="BW100">
        <v>57</v>
      </c>
      <c r="BX100">
        <v>73</v>
      </c>
      <c r="BY100">
        <v>62</v>
      </c>
      <c r="BZ100">
        <v>77</v>
      </c>
      <c r="CA100">
        <v>54</v>
      </c>
      <c r="CB100">
        <v>55</v>
      </c>
      <c r="CC100">
        <v>36</v>
      </c>
      <c r="CD100">
        <v>65</v>
      </c>
      <c r="CE100">
        <v>35</v>
      </c>
      <c r="CF100">
        <v>51</v>
      </c>
      <c r="CG100">
        <v>38</v>
      </c>
      <c r="CH100">
        <v>34</v>
      </c>
      <c r="CI100">
        <v>38</v>
      </c>
      <c r="CJ100">
        <v>28</v>
      </c>
      <c r="CK100">
        <v>28</v>
      </c>
      <c r="CL100">
        <v>31</v>
      </c>
      <c r="CM100">
        <v>38</v>
      </c>
      <c r="CN100">
        <v>22</v>
      </c>
      <c r="CO100">
        <v>28</v>
      </c>
      <c r="CP100">
        <v>22</v>
      </c>
      <c r="CQ100">
        <v>19</v>
      </c>
      <c r="CR100">
        <v>26</v>
      </c>
      <c r="CS100">
        <v>19</v>
      </c>
      <c r="CT100">
        <v>23</v>
      </c>
      <c r="CU100">
        <v>21</v>
      </c>
      <c r="CV100">
        <v>21</v>
      </c>
      <c r="CW100">
        <v>18</v>
      </c>
      <c r="CX100">
        <v>14</v>
      </c>
      <c r="CY100">
        <v>23</v>
      </c>
      <c r="CZ100">
        <v>19</v>
      </c>
      <c r="DA100">
        <v>10</v>
      </c>
      <c r="DB100">
        <v>10</v>
      </c>
      <c r="DC100">
        <v>15</v>
      </c>
      <c r="DD100">
        <v>7</v>
      </c>
      <c r="DE100">
        <v>15</v>
      </c>
      <c r="DF100">
        <v>11</v>
      </c>
      <c r="DG100">
        <v>13</v>
      </c>
      <c r="DH100">
        <v>15</v>
      </c>
      <c r="DI100">
        <v>18</v>
      </c>
      <c r="DJ100">
        <v>14</v>
      </c>
      <c r="DK100">
        <v>10</v>
      </c>
      <c r="DL100">
        <v>8</v>
      </c>
      <c r="DM100">
        <v>12</v>
      </c>
      <c r="DN100">
        <v>9</v>
      </c>
      <c r="DO100">
        <v>7</v>
      </c>
      <c r="DP100">
        <v>11</v>
      </c>
      <c r="DQ100">
        <v>4</v>
      </c>
      <c r="DR100">
        <v>19</v>
      </c>
      <c r="DS100">
        <v>7</v>
      </c>
      <c r="DT100">
        <v>5</v>
      </c>
      <c r="DU100">
        <v>5</v>
      </c>
      <c r="DV100">
        <v>3</v>
      </c>
      <c r="DW100">
        <v>13</v>
      </c>
      <c r="DX100">
        <v>8</v>
      </c>
      <c r="DY100">
        <v>4</v>
      </c>
      <c r="DZ100">
        <v>5</v>
      </c>
      <c r="EA100">
        <v>2</v>
      </c>
      <c r="EB100">
        <v>9</v>
      </c>
      <c r="EC100">
        <v>8</v>
      </c>
      <c r="ED100">
        <v>4</v>
      </c>
      <c r="EE100">
        <v>9</v>
      </c>
      <c r="EF100">
        <v>3</v>
      </c>
      <c r="EH100">
        <v>2</v>
      </c>
      <c r="EI100">
        <v>2</v>
      </c>
      <c r="EJ100">
        <v>2</v>
      </c>
      <c r="EK100">
        <v>1</v>
      </c>
      <c r="EL100">
        <v>4</v>
      </c>
      <c r="EN100">
        <v>3</v>
      </c>
      <c r="EO100">
        <v>6</v>
      </c>
      <c r="EQ100">
        <v>1</v>
      </c>
      <c r="ER100">
        <v>1</v>
      </c>
      <c r="ES100">
        <v>4</v>
      </c>
      <c r="ET100">
        <v>2</v>
      </c>
      <c r="EU100">
        <v>1</v>
      </c>
      <c r="EV100">
        <v>5</v>
      </c>
      <c r="EW100">
        <v>2</v>
      </c>
      <c r="EX100">
        <v>4</v>
      </c>
      <c r="EY100">
        <v>1</v>
      </c>
      <c r="FA100">
        <v>1</v>
      </c>
      <c r="FB100">
        <v>2</v>
      </c>
      <c r="FC100">
        <v>6</v>
      </c>
      <c r="FD100">
        <v>4</v>
      </c>
      <c r="FE100">
        <v>5</v>
      </c>
      <c r="FF100">
        <v>3</v>
      </c>
      <c r="FG100">
        <v>3</v>
      </c>
      <c r="FH100">
        <v>10</v>
      </c>
      <c r="FI100">
        <v>4</v>
      </c>
      <c r="FJ100">
        <v>6</v>
      </c>
      <c r="FK100">
        <v>8</v>
      </c>
      <c r="FL100">
        <v>8</v>
      </c>
      <c r="FM100">
        <v>8</v>
      </c>
      <c r="FN100">
        <v>11</v>
      </c>
      <c r="FO100">
        <v>8</v>
      </c>
      <c r="FP100">
        <v>7</v>
      </c>
      <c r="FQ100">
        <v>6</v>
      </c>
      <c r="FR100">
        <v>6</v>
      </c>
      <c r="FS100">
        <v>11</v>
      </c>
      <c r="FT100">
        <v>10</v>
      </c>
      <c r="FU100">
        <v>6</v>
      </c>
      <c r="FV100">
        <v>14</v>
      </c>
      <c r="FW100">
        <v>8</v>
      </c>
      <c r="FX100">
        <v>12</v>
      </c>
      <c r="FY100">
        <v>14</v>
      </c>
      <c r="FZ100">
        <v>17</v>
      </c>
      <c r="GA100">
        <v>14</v>
      </c>
      <c r="GB100">
        <v>18</v>
      </c>
      <c r="GC100">
        <v>11</v>
      </c>
      <c r="GD100">
        <v>19</v>
      </c>
      <c r="GE100">
        <v>22</v>
      </c>
      <c r="GF100">
        <v>12</v>
      </c>
      <c r="GG100">
        <v>13</v>
      </c>
      <c r="GH100">
        <v>25</v>
      </c>
      <c r="GI100">
        <v>20</v>
      </c>
      <c r="GJ100">
        <v>14</v>
      </c>
      <c r="GK100">
        <v>15</v>
      </c>
      <c r="GL100">
        <v>18</v>
      </c>
      <c r="GM100">
        <v>19</v>
      </c>
      <c r="GN100">
        <v>13</v>
      </c>
      <c r="GO100">
        <v>19</v>
      </c>
      <c r="GP100">
        <v>26</v>
      </c>
      <c r="GQ100">
        <v>9</v>
      </c>
      <c r="GR100">
        <v>19</v>
      </c>
      <c r="GS100">
        <v>11</v>
      </c>
      <c r="GT100">
        <v>7</v>
      </c>
      <c r="GU100">
        <v>9</v>
      </c>
      <c r="GV100">
        <v>13</v>
      </c>
      <c r="GW100">
        <v>12</v>
      </c>
      <c r="GX100">
        <v>20</v>
      </c>
      <c r="GY100">
        <v>10</v>
      </c>
      <c r="GZ100">
        <v>9</v>
      </c>
      <c r="HA100">
        <v>9</v>
      </c>
      <c r="HB100">
        <v>15</v>
      </c>
      <c r="HC100">
        <v>10</v>
      </c>
      <c r="HD100">
        <v>10</v>
      </c>
      <c r="HE100">
        <v>8</v>
      </c>
      <c r="HF100">
        <v>3</v>
      </c>
      <c r="HG100">
        <v>8</v>
      </c>
      <c r="HH100">
        <v>10</v>
      </c>
      <c r="HI100">
        <v>8</v>
      </c>
      <c r="HJ100">
        <v>12</v>
      </c>
      <c r="HK100">
        <v>12</v>
      </c>
      <c r="HL100">
        <v>2</v>
      </c>
      <c r="HM100">
        <v>1</v>
      </c>
    </row>
    <row r="101" spans="2:226" x14ac:dyDescent="0.25">
      <c r="B101" t="s">
        <v>239</v>
      </c>
      <c r="F101">
        <v>1</v>
      </c>
      <c r="G101">
        <v>1</v>
      </c>
      <c r="I101">
        <v>1</v>
      </c>
      <c r="J101">
        <v>1</v>
      </c>
      <c r="Y101">
        <v>1</v>
      </c>
      <c r="Z101">
        <v>1</v>
      </c>
      <c r="AA101">
        <v>2</v>
      </c>
      <c r="AC101">
        <v>4</v>
      </c>
      <c r="AD101">
        <v>8</v>
      </c>
      <c r="AE101">
        <v>6</v>
      </c>
      <c r="AF101">
        <v>13</v>
      </c>
      <c r="AG101">
        <v>17</v>
      </c>
      <c r="AH101">
        <v>8</v>
      </c>
      <c r="AI101">
        <v>14</v>
      </c>
      <c r="AJ101">
        <v>17</v>
      </c>
      <c r="AK101">
        <v>24</v>
      </c>
      <c r="AL101">
        <v>24</v>
      </c>
      <c r="AM101">
        <v>30</v>
      </c>
      <c r="AN101">
        <v>49</v>
      </c>
      <c r="AO101">
        <v>42</v>
      </c>
      <c r="AP101">
        <v>67</v>
      </c>
      <c r="AQ101">
        <v>74</v>
      </c>
      <c r="AR101">
        <v>86</v>
      </c>
      <c r="AS101">
        <v>88</v>
      </c>
      <c r="AT101">
        <v>95</v>
      </c>
      <c r="AU101">
        <v>129</v>
      </c>
      <c r="AV101">
        <v>125</v>
      </c>
      <c r="AW101">
        <v>147</v>
      </c>
      <c r="AX101">
        <v>133</v>
      </c>
      <c r="AY101">
        <v>143</v>
      </c>
      <c r="AZ101">
        <v>167</v>
      </c>
      <c r="BA101">
        <v>130</v>
      </c>
      <c r="BB101">
        <v>233</v>
      </c>
      <c r="BC101">
        <v>183</v>
      </c>
      <c r="BD101">
        <v>213</v>
      </c>
      <c r="BE101">
        <v>172</v>
      </c>
      <c r="BF101">
        <v>207</v>
      </c>
      <c r="BG101">
        <v>142</v>
      </c>
      <c r="BH101">
        <v>131</v>
      </c>
      <c r="BI101">
        <v>187</v>
      </c>
      <c r="BJ101">
        <v>148</v>
      </c>
      <c r="BK101">
        <v>200</v>
      </c>
      <c r="BL101">
        <v>177</v>
      </c>
      <c r="BM101">
        <v>186</v>
      </c>
      <c r="BN101">
        <v>165</v>
      </c>
      <c r="BO101">
        <v>140</v>
      </c>
      <c r="BP101">
        <v>186</v>
      </c>
      <c r="BQ101">
        <v>185</v>
      </c>
      <c r="BR101">
        <v>187</v>
      </c>
      <c r="BS101">
        <v>162</v>
      </c>
      <c r="BT101">
        <v>186</v>
      </c>
      <c r="BU101">
        <v>101</v>
      </c>
      <c r="BV101">
        <v>127</v>
      </c>
      <c r="BW101">
        <v>119</v>
      </c>
      <c r="BX101">
        <v>158</v>
      </c>
      <c r="BY101">
        <v>160</v>
      </c>
      <c r="BZ101">
        <v>140</v>
      </c>
      <c r="CA101">
        <v>112</v>
      </c>
      <c r="CB101">
        <v>99</v>
      </c>
      <c r="CC101">
        <v>85</v>
      </c>
      <c r="CD101">
        <v>124</v>
      </c>
      <c r="CE101">
        <v>106</v>
      </c>
      <c r="CF101">
        <v>93</v>
      </c>
      <c r="CG101">
        <v>86</v>
      </c>
      <c r="CH101">
        <v>87</v>
      </c>
      <c r="CI101">
        <v>67</v>
      </c>
      <c r="CJ101">
        <v>43</v>
      </c>
      <c r="CK101">
        <v>48</v>
      </c>
      <c r="CL101">
        <v>64</v>
      </c>
      <c r="CM101">
        <v>66</v>
      </c>
      <c r="CN101">
        <v>70</v>
      </c>
      <c r="CO101">
        <v>67</v>
      </c>
      <c r="CP101">
        <v>50</v>
      </c>
      <c r="CQ101">
        <v>33</v>
      </c>
      <c r="CR101">
        <v>46</v>
      </c>
      <c r="CS101">
        <v>45</v>
      </c>
      <c r="CT101">
        <v>36</v>
      </c>
      <c r="CU101">
        <v>35</v>
      </c>
      <c r="CV101">
        <v>34</v>
      </c>
      <c r="CW101">
        <v>34</v>
      </c>
      <c r="CX101">
        <v>27</v>
      </c>
      <c r="CY101">
        <v>40</v>
      </c>
      <c r="CZ101">
        <v>46</v>
      </c>
      <c r="DA101">
        <v>36</v>
      </c>
      <c r="DB101">
        <v>23</v>
      </c>
      <c r="DC101">
        <v>26</v>
      </c>
      <c r="DD101">
        <v>11</v>
      </c>
      <c r="DE101">
        <v>22</v>
      </c>
      <c r="DF101">
        <v>23</v>
      </c>
      <c r="DG101">
        <v>20</v>
      </c>
      <c r="DH101">
        <v>16</v>
      </c>
      <c r="DI101">
        <v>16</v>
      </c>
      <c r="DJ101">
        <v>14</v>
      </c>
      <c r="DK101">
        <v>13</v>
      </c>
      <c r="DL101">
        <v>5</v>
      </c>
      <c r="DM101">
        <v>15</v>
      </c>
      <c r="DN101">
        <v>10</v>
      </c>
      <c r="DO101">
        <v>11</v>
      </c>
      <c r="DP101">
        <v>4</v>
      </c>
      <c r="DQ101">
        <v>4</v>
      </c>
      <c r="DR101">
        <v>15</v>
      </c>
      <c r="DS101">
        <v>7</v>
      </c>
      <c r="DT101">
        <v>9</v>
      </c>
      <c r="DU101">
        <v>8</v>
      </c>
      <c r="DV101">
        <v>6</v>
      </c>
      <c r="DW101">
        <v>13</v>
      </c>
      <c r="DX101">
        <v>11</v>
      </c>
      <c r="DY101">
        <v>15</v>
      </c>
      <c r="DZ101">
        <v>2</v>
      </c>
      <c r="EA101">
        <v>6</v>
      </c>
      <c r="EB101">
        <v>10</v>
      </c>
      <c r="EC101">
        <v>3</v>
      </c>
      <c r="ED101">
        <v>3</v>
      </c>
      <c r="EE101">
        <v>5</v>
      </c>
      <c r="EF101">
        <v>5</v>
      </c>
      <c r="EG101">
        <v>7</v>
      </c>
      <c r="EH101">
        <v>4</v>
      </c>
      <c r="EI101">
        <v>6</v>
      </c>
      <c r="EJ101">
        <v>4</v>
      </c>
      <c r="EK101">
        <v>2</v>
      </c>
      <c r="EL101">
        <v>4</v>
      </c>
      <c r="EM101">
        <v>1</v>
      </c>
      <c r="EN101">
        <v>1</v>
      </c>
      <c r="EO101">
        <v>5</v>
      </c>
      <c r="EP101">
        <v>1</v>
      </c>
      <c r="EQ101">
        <v>5</v>
      </c>
      <c r="ER101">
        <v>3</v>
      </c>
      <c r="ES101">
        <v>3</v>
      </c>
      <c r="ET101">
        <v>2</v>
      </c>
      <c r="EV101">
        <v>4</v>
      </c>
      <c r="EW101">
        <v>1</v>
      </c>
      <c r="EX101">
        <v>1</v>
      </c>
      <c r="EY101">
        <v>3</v>
      </c>
      <c r="EZ101">
        <v>1</v>
      </c>
      <c r="FA101">
        <v>2</v>
      </c>
      <c r="FC101">
        <v>1</v>
      </c>
      <c r="FE101">
        <v>1</v>
      </c>
      <c r="FF101">
        <v>1</v>
      </c>
      <c r="FH101">
        <v>1</v>
      </c>
      <c r="FI101">
        <v>3</v>
      </c>
      <c r="FJ101">
        <v>4</v>
      </c>
      <c r="FK101">
        <v>2</v>
      </c>
      <c r="FL101">
        <v>3</v>
      </c>
      <c r="FM101">
        <v>3</v>
      </c>
      <c r="FN101">
        <v>8</v>
      </c>
      <c r="FO101">
        <v>1</v>
      </c>
      <c r="FP101">
        <v>5</v>
      </c>
      <c r="FQ101">
        <v>4</v>
      </c>
      <c r="FR101">
        <v>3</v>
      </c>
      <c r="FT101">
        <v>5</v>
      </c>
      <c r="FU101">
        <v>2</v>
      </c>
      <c r="FV101">
        <v>9</v>
      </c>
      <c r="FW101">
        <v>6</v>
      </c>
      <c r="FX101">
        <v>8</v>
      </c>
      <c r="FY101">
        <v>6</v>
      </c>
      <c r="FZ101">
        <v>10</v>
      </c>
      <c r="GA101">
        <v>5</v>
      </c>
      <c r="GB101">
        <v>13</v>
      </c>
      <c r="GC101">
        <v>10</v>
      </c>
      <c r="GD101">
        <v>8</v>
      </c>
      <c r="GE101">
        <v>6</v>
      </c>
      <c r="GF101">
        <v>3</v>
      </c>
      <c r="GG101">
        <v>10</v>
      </c>
      <c r="GH101">
        <v>10</v>
      </c>
      <c r="GI101">
        <v>11</v>
      </c>
      <c r="GJ101">
        <v>5</v>
      </c>
      <c r="GK101">
        <v>14</v>
      </c>
      <c r="GL101">
        <v>15</v>
      </c>
      <c r="GM101">
        <v>8</v>
      </c>
      <c r="GN101">
        <v>8</v>
      </c>
      <c r="GO101">
        <v>16</v>
      </c>
      <c r="GP101">
        <v>5</v>
      </c>
      <c r="GQ101">
        <v>16</v>
      </c>
      <c r="GR101">
        <v>3</v>
      </c>
      <c r="GS101">
        <v>11</v>
      </c>
      <c r="GT101">
        <v>10</v>
      </c>
      <c r="GU101">
        <v>7</v>
      </c>
      <c r="GV101">
        <v>8</v>
      </c>
      <c r="GW101">
        <v>9</v>
      </c>
      <c r="GX101">
        <v>3</v>
      </c>
      <c r="GY101">
        <v>5</v>
      </c>
      <c r="GZ101">
        <v>8</v>
      </c>
      <c r="HA101">
        <v>5</v>
      </c>
      <c r="HB101">
        <v>6</v>
      </c>
      <c r="HC101">
        <v>6</v>
      </c>
      <c r="HD101">
        <v>7</v>
      </c>
      <c r="HE101">
        <v>11</v>
      </c>
      <c r="HF101">
        <v>7</v>
      </c>
      <c r="HG101">
        <v>10</v>
      </c>
      <c r="HH101">
        <v>8</v>
      </c>
      <c r="HI101">
        <v>6</v>
      </c>
      <c r="HJ101">
        <v>15</v>
      </c>
      <c r="HK101">
        <v>10</v>
      </c>
      <c r="HL101">
        <v>4</v>
      </c>
    </row>
    <row r="102" spans="2:226" x14ac:dyDescent="0.25">
      <c r="B102" t="s">
        <v>240</v>
      </c>
      <c r="G102">
        <v>1</v>
      </c>
      <c r="O102">
        <v>1</v>
      </c>
      <c r="V102">
        <v>1</v>
      </c>
      <c r="Y102">
        <v>1</v>
      </c>
      <c r="AA102">
        <v>2</v>
      </c>
      <c r="AB102">
        <v>1</v>
      </c>
      <c r="AC102">
        <v>2</v>
      </c>
      <c r="AF102">
        <v>1</v>
      </c>
      <c r="AG102">
        <v>3</v>
      </c>
      <c r="AH102">
        <v>5</v>
      </c>
      <c r="AI102">
        <v>1</v>
      </c>
      <c r="AJ102">
        <v>3</v>
      </c>
      <c r="AK102">
        <v>5</v>
      </c>
      <c r="AL102">
        <v>3</v>
      </c>
      <c r="AM102">
        <v>3</v>
      </c>
      <c r="AN102">
        <v>9</v>
      </c>
      <c r="AO102">
        <v>9</v>
      </c>
      <c r="AP102">
        <v>12</v>
      </c>
      <c r="AQ102">
        <v>14</v>
      </c>
      <c r="AR102">
        <v>16</v>
      </c>
      <c r="AS102">
        <v>21</v>
      </c>
      <c r="AT102">
        <v>20</v>
      </c>
      <c r="AU102">
        <v>37</v>
      </c>
      <c r="AV102">
        <v>33</v>
      </c>
      <c r="AW102">
        <v>30</v>
      </c>
      <c r="AX102">
        <v>32</v>
      </c>
      <c r="AY102">
        <v>50</v>
      </c>
      <c r="AZ102">
        <v>37</v>
      </c>
      <c r="BA102">
        <v>43</v>
      </c>
      <c r="BB102">
        <v>67</v>
      </c>
      <c r="BC102">
        <v>59</v>
      </c>
      <c r="BD102">
        <v>56</v>
      </c>
      <c r="BE102">
        <v>77</v>
      </c>
      <c r="BF102">
        <v>84</v>
      </c>
      <c r="BG102">
        <v>63</v>
      </c>
      <c r="BH102">
        <v>56</v>
      </c>
      <c r="BI102">
        <v>82</v>
      </c>
      <c r="BJ102">
        <v>71</v>
      </c>
      <c r="BK102">
        <v>69</v>
      </c>
      <c r="BL102">
        <v>67</v>
      </c>
      <c r="BM102">
        <v>94</v>
      </c>
      <c r="BN102">
        <v>86</v>
      </c>
      <c r="BO102">
        <v>49</v>
      </c>
      <c r="BP102">
        <v>92</v>
      </c>
      <c r="BQ102">
        <v>73</v>
      </c>
      <c r="BR102">
        <v>96</v>
      </c>
      <c r="BS102">
        <v>78</v>
      </c>
      <c r="BT102">
        <v>83</v>
      </c>
      <c r="BU102">
        <v>61</v>
      </c>
      <c r="BV102">
        <v>65</v>
      </c>
      <c r="BW102">
        <v>62</v>
      </c>
      <c r="BX102">
        <v>82</v>
      </c>
      <c r="BY102">
        <v>62</v>
      </c>
      <c r="BZ102">
        <v>71</v>
      </c>
      <c r="CA102">
        <v>79</v>
      </c>
      <c r="CB102">
        <v>51</v>
      </c>
      <c r="CC102">
        <v>41</v>
      </c>
      <c r="CD102">
        <v>57</v>
      </c>
      <c r="CE102">
        <v>57</v>
      </c>
      <c r="CF102">
        <v>58</v>
      </c>
      <c r="CG102">
        <v>40</v>
      </c>
      <c r="CH102">
        <v>39</v>
      </c>
      <c r="CI102">
        <v>40</v>
      </c>
      <c r="CJ102">
        <v>23</v>
      </c>
      <c r="CK102">
        <v>26</v>
      </c>
      <c r="CL102">
        <v>27</v>
      </c>
      <c r="CM102">
        <v>33</v>
      </c>
      <c r="CN102">
        <v>24</v>
      </c>
      <c r="CO102">
        <v>27</v>
      </c>
      <c r="CP102">
        <v>20</v>
      </c>
      <c r="CQ102">
        <v>22</v>
      </c>
      <c r="CR102">
        <v>24</v>
      </c>
      <c r="CS102">
        <v>8</v>
      </c>
      <c r="CT102">
        <v>28</v>
      </c>
      <c r="CU102">
        <v>27</v>
      </c>
      <c r="CV102">
        <v>22</v>
      </c>
      <c r="CW102">
        <v>10</v>
      </c>
      <c r="CX102">
        <v>8</v>
      </c>
      <c r="CY102">
        <v>21</v>
      </c>
      <c r="CZ102">
        <v>14</v>
      </c>
      <c r="DA102">
        <v>14</v>
      </c>
      <c r="DB102">
        <v>11</v>
      </c>
      <c r="DC102">
        <v>15</v>
      </c>
      <c r="DD102">
        <v>9</v>
      </c>
      <c r="DE102">
        <v>8</v>
      </c>
      <c r="DF102">
        <v>11</v>
      </c>
      <c r="DG102">
        <v>11</v>
      </c>
      <c r="DH102">
        <v>16</v>
      </c>
      <c r="DI102">
        <v>8</v>
      </c>
      <c r="DJ102">
        <v>11</v>
      </c>
      <c r="DK102">
        <v>3</v>
      </c>
      <c r="DL102">
        <v>3</v>
      </c>
      <c r="DM102">
        <v>12</v>
      </c>
      <c r="DN102">
        <v>6</v>
      </c>
      <c r="DO102">
        <v>5</v>
      </c>
      <c r="DP102">
        <v>7</v>
      </c>
      <c r="DQ102">
        <v>6</v>
      </c>
      <c r="DR102">
        <v>3</v>
      </c>
      <c r="DS102">
        <v>3</v>
      </c>
      <c r="DT102">
        <v>3</v>
      </c>
      <c r="DU102">
        <v>4</v>
      </c>
      <c r="DV102">
        <v>4</v>
      </c>
      <c r="DW102">
        <v>6</v>
      </c>
      <c r="DX102">
        <v>4</v>
      </c>
      <c r="DY102">
        <v>5</v>
      </c>
      <c r="DZ102">
        <v>1</v>
      </c>
      <c r="EA102">
        <v>2</v>
      </c>
      <c r="EB102">
        <v>4</v>
      </c>
      <c r="EC102">
        <v>1</v>
      </c>
      <c r="ED102">
        <v>2</v>
      </c>
      <c r="EF102">
        <v>2</v>
      </c>
      <c r="EG102">
        <v>2</v>
      </c>
      <c r="EI102">
        <v>2</v>
      </c>
      <c r="EK102">
        <v>2</v>
      </c>
      <c r="EL102">
        <v>1</v>
      </c>
      <c r="EM102">
        <v>2</v>
      </c>
      <c r="EO102">
        <v>1</v>
      </c>
      <c r="EP102">
        <v>5</v>
      </c>
      <c r="EQ102">
        <v>4</v>
      </c>
      <c r="ET102">
        <v>1</v>
      </c>
      <c r="EV102">
        <v>2</v>
      </c>
      <c r="EX102">
        <v>1</v>
      </c>
      <c r="EZ102">
        <v>1</v>
      </c>
      <c r="FH102">
        <v>1</v>
      </c>
      <c r="FJ102">
        <v>1</v>
      </c>
      <c r="FK102">
        <v>1</v>
      </c>
      <c r="FM102">
        <v>1</v>
      </c>
      <c r="FN102">
        <v>1</v>
      </c>
      <c r="FO102">
        <v>2</v>
      </c>
      <c r="FR102">
        <v>1</v>
      </c>
      <c r="FT102">
        <v>4</v>
      </c>
      <c r="FU102">
        <v>1</v>
      </c>
      <c r="FV102">
        <v>3</v>
      </c>
      <c r="FW102">
        <v>1</v>
      </c>
      <c r="FY102">
        <v>2</v>
      </c>
      <c r="FZ102">
        <v>1</v>
      </c>
      <c r="GA102">
        <v>3</v>
      </c>
      <c r="GB102">
        <v>1</v>
      </c>
      <c r="GC102">
        <v>2</v>
      </c>
      <c r="GE102">
        <v>4</v>
      </c>
      <c r="GF102">
        <v>6</v>
      </c>
      <c r="GG102">
        <v>2</v>
      </c>
      <c r="GH102">
        <v>5</v>
      </c>
      <c r="GI102">
        <v>4</v>
      </c>
      <c r="GJ102">
        <v>2</v>
      </c>
      <c r="GK102">
        <v>5</v>
      </c>
      <c r="GL102">
        <v>2</v>
      </c>
      <c r="GM102">
        <v>7</v>
      </c>
      <c r="GN102">
        <v>5</v>
      </c>
      <c r="GO102">
        <v>4</v>
      </c>
      <c r="GP102">
        <v>2</v>
      </c>
      <c r="GQ102">
        <v>3</v>
      </c>
      <c r="GR102">
        <v>1</v>
      </c>
      <c r="GS102">
        <v>3</v>
      </c>
      <c r="GT102">
        <v>6</v>
      </c>
      <c r="GU102">
        <v>1</v>
      </c>
      <c r="GW102">
        <v>5</v>
      </c>
      <c r="GX102">
        <v>1</v>
      </c>
      <c r="GY102">
        <v>2</v>
      </c>
      <c r="HA102">
        <v>2</v>
      </c>
      <c r="HB102">
        <v>11</v>
      </c>
      <c r="HC102">
        <v>2</v>
      </c>
      <c r="HD102">
        <v>3</v>
      </c>
      <c r="HE102">
        <v>2</v>
      </c>
      <c r="HG102">
        <v>1</v>
      </c>
      <c r="HH102">
        <v>1</v>
      </c>
      <c r="HI102">
        <v>3</v>
      </c>
      <c r="HJ102">
        <v>3</v>
      </c>
      <c r="HK102">
        <v>1</v>
      </c>
      <c r="HL102">
        <v>2</v>
      </c>
    </row>
    <row r="103" spans="2:226" x14ac:dyDescent="0.25">
      <c r="D103">
        <f>SUM(D93:D102)</f>
        <v>1</v>
      </c>
      <c r="E103" s="157">
        <f t="shared" ref="E103:BP103" si="12">SUM(E93:E102)</f>
        <v>1</v>
      </c>
      <c r="F103" s="157">
        <f t="shared" si="12"/>
        <v>1</v>
      </c>
      <c r="G103" s="157">
        <f t="shared" si="12"/>
        <v>2</v>
      </c>
      <c r="H103" s="157">
        <f t="shared" si="12"/>
        <v>3</v>
      </c>
      <c r="I103" s="157">
        <f t="shared" si="12"/>
        <v>2</v>
      </c>
      <c r="J103" s="157">
        <f t="shared" si="12"/>
        <v>2</v>
      </c>
      <c r="K103" s="157">
        <f t="shared" si="12"/>
        <v>2</v>
      </c>
      <c r="L103" s="157">
        <f t="shared" si="12"/>
        <v>4</v>
      </c>
      <c r="M103" s="157">
        <f t="shared" si="12"/>
        <v>1</v>
      </c>
      <c r="N103" s="157">
        <f t="shared" si="12"/>
        <v>2</v>
      </c>
      <c r="O103" s="157">
        <f t="shared" si="12"/>
        <v>1</v>
      </c>
      <c r="P103" s="157">
        <f t="shared" si="12"/>
        <v>4</v>
      </c>
      <c r="Q103" s="157">
        <f t="shared" si="12"/>
        <v>2</v>
      </c>
      <c r="R103" s="157">
        <f t="shared" si="12"/>
        <v>3</v>
      </c>
      <c r="S103" s="157">
        <f t="shared" si="12"/>
        <v>3</v>
      </c>
      <c r="T103" s="157">
        <f t="shared" si="12"/>
        <v>1</v>
      </c>
      <c r="U103" s="157">
        <f t="shared" si="12"/>
        <v>5</v>
      </c>
      <c r="V103" s="157">
        <f t="shared" si="12"/>
        <v>9</v>
      </c>
      <c r="W103" s="157">
        <f t="shared" si="12"/>
        <v>9</v>
      </c>
      <c r="X103" s="157">
        <f t="shared" si="12"/>
        <v>5</v>
      </c>
      <c r="Y103" s="157">
        <f t="shared" si="12"/>
        <v>10</v>
      </c>
      <c r="Z103" s="157">
        <f t="shared" si="12"/>
        <v>22</v>
      </c>
      <c r="AA103" s="157">
        <f t="shared" si="12"/>
        <v>24</v>
      </c>
      <c r="AB103" s="157">
        <f t="shared" si="12"/>
        <v>33</v>
      </c>
      <c r="AC103" s="157">
        <f t="shared" si="12"/>
        <v>61</v>
      </c>
      <c r="AD103" s="157">
        <f t="shared" si="12"/>
        <v>63</v>
      </c>
      <c r="AE103" s="157">
        <f t="shared" si="12"/>
        <v>65</v>
      </c>
      <c r="AF103" s="157">
        <f t="shared" si="12"/>
        <v>134</v>
      </c>
      <c r="AG103" s="157">
        <f t="shared" si="12"/>
        <v>141</v>
      </c>
      <c r="AH103" s="157">
        <f t="shared" si="12"/>
        <v>126</v>
      </c>
      <c r="AI103" s="157">
        <f t="shared" si="12"/>
        <v>139</v>
      </c>
      <c r="AJ103" s="157">
        <f t="shared" si="12"/>
        <v>166</v>
      </c>
      <c r="AK103" s="157">
        <f t="shared" si="12"/>
        <v>202</v>
      </c>
      <c r="AL103" s="157">
        <f t="shared" si="12"/>
        <v>238</v>
      </c>
      <c r="AM103" s="157">
        <f t="shared" si="12"/>
        <v>242</v>
      </c>
      <c r="AN103" s="157">
        <f t="shared" si="12"/>
        <v>445</v>
      </c>
      <c r="AO103" s="157">
        <f t="shared" si="12"/>
        <v>421</v>
      </c>
      <c r="AP103" s="157">
        <f t="shared" si="12"/>
        <v>528</v>
      </c>
      <c r="AQ103" s="157">
        <f t="shared" si="12"/>
        <v>576</v>
      </c>
      <c r="AR103" s="157">
        <f t="shared" si="12"/>
        <v>675</v>
      </c>
      <c r="AS103" s="157">
        <f t="shared" si="12"/>
        <v>695</v>
      </c>
      <c r="AT103" s="157">
        <f t="shared" si="12"/>
        <v>757</v>
      </c>
      <c r="AU103" s="157">
        <f t="shared" si="12"/>
        <v>1054</v>
      </c>
      <c r="AV103" s="157">
        <f t="shared" si="12"/>
        <v>824</v>
      </c>
      <c r="AW103" s="157">
        <f t="shared" si="12"/>
        <v>864</v>
      </c>
      <c r="AX103" s="157">
        <f t="shared" si="12"/>
        <v>824</v>
      </c>
      <c r="AY103" s="157">
        <f t="shared" si="12"/>
        <v>997</v>
      </c>
      <c r="AZ103" s="157">
        <f t="shared" si="12"/>
        <v>873</v>
      </c>
      <c r="BA103" s="157">
        <f t="shared" si="12"/>
        <v>748</v>
      </c>
      <c r="BB103" s="157">
        <f t="shared" si="12"/>
        <v>1196</v>
      </c>
      <c r="BC103" s="157">
        <f t="shared" si="12"/>
        <v>963</v>
      </c>
      <c r="BD103" s="157">
        <f t="shared" si="12"/>
        <v>1029</v>
      </c>
      <c r="BE103" s="157">
        <f t="shared" si="12"/>
        <v>944</v>
      </c>
      <c r="BF103" s="157">
        <f t="shared" si="12"/>
        <v>1062</v>
      </c>
      <c r="BG103" s="157">
        <f t="shared" si="12"/>
        <v>858</v>
      </c>
      <c r="BH103" s="157">
        <f t="shared" si="12"/>
        <v>800</v>
      </c>
      <c r="BI103" s="157">
        <f t="shared" si="12"/>
        <v>1122</v>
      </c>
      <c r="BJ103" s="157">
        <f t="shared" si="12"/>
        <v>852</v>
      </c>
      <c r="BK103" s="157">
        <f t="shared" si="12"/>
        <v>1117</v>
      </c>
      <c r="BL103" s="157">
        <f t="shared" si="12"/>
        <v>1025</v>
      </c>
      <c r="BM103" s="157">
        <f t="shared" si="12"/>
        <v>1051</v>
      </c>
      <c r="BN103" s="157">
        <f t="shared" si="12"/>
        <v>996</v>
      </c>
      <c r="BO103" s="157">
        <f t="shared" si="12"/>
        <v>786</v>
      </c>
      <c r="BP103" s="157">
        <f t="shared" si="12"/>
        <v>1149</v>
      </c>
      <c r="BQ103" s="157">
        <f t="shared" ref="BQ103:EB103" si="13">SUM(BQ93:BQ102)</f>
        <v>997</v>
      </c>
      <c r="BR103" s="157">
        <f t="shared" si="13"/>
        <v>1035</v>
      </c>
      <c r="BS103" s="157">
        <f t="shared" si="13"/>
        <v>899</v>
      </c>
      <c r="BT103" s="157">
        <f t="shared" si="13"/>
        <v>994</v>
      </c>
      <c r="BU103" s="157">
        <f t="shared" si="13"/>
        <v>832</v>
      </c>
      <c r="BV103" s="157">
        <f t="shared" si="13"/>
        <v>736</v>
      </c>
      <c r="BW103" s="157">
        <f t="shared" si="13"/>
        <v>774</v>
      </c>
      <c r="BX103" s="157">
        <f t="shared" si="13"/>
        <v>753</v>
      </c>
      <c r="BY103" s="157">
        <f t="shared" si="13"/>
        <v>746</v>
      </c>
      <c r="BZ103" s="157">
        <f t="shared" si="13"/>
        <v>703</v>
      </c>
      <c r="CA103" s="157">
        <f t="shared" si="13"/>
        <v>698</v>
      </c>
      <c r="CB103" s="157">
        <f t="shared" si="13"/>
        <v>606</v>
      </c>
      <c r="CC103" s="157">
        <f t="shared" si="13"/>
        <v>456</v>
      </c>
      <c r="CD103" s="157">
        <f t="shared" si="13"/>
        <v>648</v>
      </c>
      <c r="CE103" s="157">
        <f t="shared" si="13"/>
        <v>470</v>
      </c>
      <c r="CF103" s="157">
        <f t="shared" si="13"/>
        <v>464</v>
      </c>
      <c r="CG103" s="157">
        <f t="shared" si="13"/>
        <v>409</v>
      </c>
      <c r="CH103" s="157">
        <f t="shared" si="13"/>
        <v>401</v>
      </c>
      <c r="CI103" s="157">
        <f t="shared" si="13"/>
        <v>359</v>
      </c>
      <c r="CJ103" s="157">
        <f t="shared" si="13"/>
        <v>292</v>
      </c>
      <c r="CK103" s="157">
        <f t="shared" si="13"/>
        <v>327</v>
      </c>
      <c r="CL103" s="157">
        <f t="shared" si="13"/>
        <v>332</v>
      </c>
      <c r="CM103" s="157">
        <f t="shared" si="13"/>
        <v>313</v>
      </c>
      <c r="CN103" s="157">
        <f t="shared" si="13"/>
        <v>274</v>
      </c>
      <c r="CO103" s="157">
        <f t="shared" si="13"/>
        <v>335</v>
      </c>
      <c r="CP103" s="157">
        <f t="shared" si="13"/>
        <v>237</v>
      </c>
      <c r="CQ103" s="157">
        <f t="shared" si="13"/>
        <v>209</v>
      </c>
      <c r="CR103" s="157">
        <f t="shared" si="13"/>
        <v>266</v>
      </c>
      <c r="CS103" s="157">
        <f t="shared" si="13"/>
        <v>203</v>
      </c>
      <c r="CT103" s="157">
        <f t="shared" si="13"/>
        <v>217</v>
      </c>
      <c r="CU103" s="157">
        <f t="shared" si="13"/>
        <v>210</v>
      </c>
      <c r="CV103" s="157">
        <f t="shared" si="13"/>
        <v>200</v>
      </c>
      <c r="CW103" s="157">
        <f t="shared" si="13"/>
        <v>194</v>
      </c>
      <c r="CX103" s="157">
        <f t="shared" si="13"/>
        <v>152</v>
      </c>
      <c r="CY103" s="157">
        <f t="shared" si="13"/>
        <v>230</v>
      </c>
      <c r="CZ103" s="157">
        <f t="shared" si="13"/>
        <v>184</v>
      </c>
      <c r="DA103" s="157">
        <f t="shared" si="13"/>
        <v>176</v>
      </c>
      <c r="DB103" s="157">
        <f t="shared" si="13"/>
        <v>146</v>
      </c>
      <c r="DC103" s="157">
        <f t="shared" si="13"/>
        <v>169</v>
      </c>
      <c r="DD103" s="157">
        <f t="shared" si="13"/>
        <v>137</v>
      </c>
      <c r="DE103" s="157">
        <f t="shared" si="13"/>
        <v>161</v>
      </c>
      <c r="DF103" s="157">
        <f t="shared" si="13"/>
        <v>188</v>
      </c>
      <c r="DG103" s="157">
        <f t="shared" si="13"/>
        <v>196</v>
      </c>
      <c r="DH103" s="157">
        <f t="shared" si="13"/>
        <v>180</v>
      </c>
      <c r="DI103" s="157">
        <f t="shared" si="13"/>
        <v>199</v>
      </c>
      <c r="DJ103" s="157">
        <f t="shared" si="13"/>
        <v>202</v>
      </c>
      <c r="DK103" s="157">
        <f t="shared" si="13"/>
        <v>183</v>
      </c>
      <c r="DL103" s="157">
        <f t="shared" si="13"/>
        <v>120</v>
      </c>
      <c r="DM103" s="157">
        <f t="shared" si="13"/>
        <v>195</v>
      </c>
      <c r="DN103" s="157">
        <f t="shared" si="13"/>
        <v>143</v>
      </c>
      <c r="DO103" s="157">
        <f t="shared" si="13"/>
        <v>163</v>
      </c>
      <c r="DP103" s="157">
        <f t="shared" si="13"/>
        <v>143</v>
      </c>
      <c r="DQ103" s="157">
        <f t="shared" si="13"/>
        <v>141</v>
      </c>
      <c r="DR103" s="157">
        <f t="shared" si="13"/>
        <v>167</v>
      </c>
      <c r="DS103" s="157">
        <f t="shared" si="13"/>
        <v>124</v>
      </c>
      <c r="DT103" s="157">
        <f t="shared" si="13"/>
        <v>164</v>
      </c>
      <c r="DU103" s="157">
        <f t="shared" si="13"/>
        <v>139</v>
      </c>
      <c r="DV103" s="157">
        <f t="shared" si="13"/>
        <v>149</v>
      </c>
      <c r="DW103" s="157">
        <f t="shared" si="13"/>
        <v>152</v>
      </c>
      <c r="DX103" s="157">
        <f t="shared" si="13"/>
        <v>170</v>
      </c>
      <c r="DY103" s="157">
        <f t="shared" si="13"/>
        <v>159</v>
      </c>
      <c r="DZ103" s="157">
        <f t="shared" si="13"/>
        <v>102</v>
      </c>
      <c r="EA103" s="157">
        <f t="shared" si="13"/>
        <v>145</v>
      </c>
      <c r="EB103" s="157">
        <f t="shared" si="13"/>
        <v>135</v>
      </c>
      <c r="EC103" s="157">
        <f t="shared" ref="EC103:GN103" si="14">SUM(EC93:EC102)</f>
        <v>159</v>
      </c>
      <c r="ED103" s="157">
        <f t="shared" si="14"/>
        <v>135</v>
      </c>
      <c r="EE103" s="157">
        <f t="shared" si="14"/>
        <v>138</v>
      </c>
      <c r="EF103" s="157">
        <f t="shared" si="14"/>
        <v>111</v>
      </c>
      <c r="EG103" s="157">
        <f t="shared" si="14"/>
        <v>103</v>
      </c>
      <c r="EH103" s="157">
        <f t="shared" si="14"/>
        <v>116</v>
      </c>
      <c r="EI103" s="157">
        <f t="shared" si="14"/>
        <v>82</v>
      </c>
      <c r="EJ103" s="157">
        <f t="shared" si="14"/>
        <v>94</v>
      </c>
      <c r="EK103" s="157">
        <f t="shared" si="14"/>
        <v>68</v>
      </c>
      <c r="EL103" s="157">
        <f t="shared" si="14"/>
        <v>73</v>
      </c>
      <c r="EM103" s="157">
        <f t="shared" si="14"/>
        <v>78</v>
      </c>
      <c r="EN103" s="157">
        <f t="shared" si="14"/>
        <v>56</v>
      </c>
      <c r="EO103" s="157">
        <f t="shared" si="14"/>
        <v>81</v>
      </c>
      <c r="EP103" s="157">
        <f t="shared" si="14"/>
        <v>70</v>
      </c>
      <c r="EQ103" s="157">
        <f t="shared" si="14"/>
        <v>91</v>
      </c>
      <c r="ER103" s="157">
        <f t="shared" si="14"/>
        <v>75</v>
      </c>
      <c r="ES103" s="157">
        <f t="shared" si="14"/>
        <v>60</v>
      </c>
      <c r="ET103" s="157">
        <f t="shared" si="14"/>
        <v>75</v>
      </c>
      <c r="EU103" s="157">
        <f t="shared" si="14"/>
        <v>59</v>
      </c>
      <c r="EV103" s="157">
        <f t="shared" si="14"/>
        <v>75</v>
      </c>
      <c r="EW103" s="157">
        <f t="shared" si="14"/>
        <v>61</v>
      </c>
      <c r="EX103" s="157">
        <f t="shared" si="14"/>
        <v>73</v>
      </c>
      <c r="EY103" s="157">
        <f t="shared" si="14"/>
        <v>61</v>
      </c>
      <c r="EZ103" s="157">
        <f t="shared" si="14"/>
        <v>52</v>
      </c>
      <c r="FA103" s="157">
        <f t="shared" si="14"/>
        <v>52</v>
      </c>
      <c r="FB103" s="157">
        <f t="shared" si="14"/>
        <v>52</v>
      </c>
      <c r="FC103" s="157">
        <f t="shared" si="14"/>
        <v>93</v>
      </c>
      <c r="FD103" s="157">
        <f t="shared" si="14"/>
        <v>82</v>
      </c>
      <c r="FE103" s="157">
        <f t="shared" si="14"/>
        <v>100</v>
      </c>
      <c r="FF103" s="157">
        <f t="shared" si="14"/>
        <v>97</v>
      </c>
      <c r="FG103" s="157">
        <f t="shared" si="14"/>
        <v>115</v>
      </c>
      <c r="FH103" s="157">
        <f t="shared" si="14"/>
        <v>130</v>
      </c>
      <c r="FI103" s="157">
        <f t="shared" si="14"/>
        <v>119</v>
      </c>
      <c r="FJ103" s="157">
        <f t="shared" si="14"/>
        <v>170</v>
      </c>
      <c r="FK103" s="157">
        <f t="shared" si="14"/>
        <v>168</v>
      </c>
      <c r="FL103" s="157">
        <f t="shared" si="14"/>
        <v>212</v>
      </c>
      <c r="FM103" s="157">
        <f t="shared" si="14"/>
        <v>142</v>
      </c>
      <c r="FN103" s="157">
        <f t="shared" si="14"/>
        <v>189</v>
      </c>
      <c r="FO103" s="157">
        <f t="shared" si="14"/>
        <v>170</v>
      </c>
      <c r="FP103" s="157">
        <f t="shared" si="14"/>
        <v>180</v>
      </c>
      <c r="FQ103" s="157">
        <f t="shared" si="14"/>
        <v>240</v>
      </c>
      <c r="FR103" s="157">
        <f t="shared" si="14"/>
        <v>222</v>
      </c>
      <c r="FS103" s="157">
        <f t="shared" si="14"/>
        <v>282</v>
      </c>
      <c r="FT103" s="157">
        <f t="shared" si="14"/>
        <v>212</v>
      </c>
      <c r="FU103" s="157">
        <f t="shared" si="14"/>
        <v>238</v>
      </c>
      <c r="FV103" s="157">
        <f t="shared" si="14"/>
        <v>311</v>
      </c>
      <c r="FW103" s="157">
        <f t="shared" si="14"/>
        <v>279</v>
      </c>
      <c r="FX103" s="157">
        <f t="shared" si="14"/>
        <v>436</v>
      </c>
      <c r="FY103" s="157">
        <f t="shared" si="14"/>
        <v>380</v>
      </c>
      <c r="FZ103" s="157">
        <f t="shared" si="14"/>
        <v>432</v>
      </c>
      <c r="GA103" s="157">
        <f t="shared" si="14"/>
        <v>411</v>
      </c>
      <c r="GB103" s="157">
        <f t="shared" si="14"/>
        <v>476</v>
      </c>
      <c r="GC103" s="157">
        <f t="shared" si="14"/>
        <v>501</v>
      </c>
      <c r="GD103" s="157">
        <f t="shared" si="14"/>
        <v>513</v>
      </c>
      <c r="GE103" s="157">
        <f t="shared" si="14"/>
        <v>651</v>
      </c>
      <c r="GF103" s="157">
        <f t="shared" si="14"/>
        <v>578</v>
      </c>
      <c r="GG103" s="157">
        <f t="shared" si="14"/>
        <v>627</v>
      </c>
      <c r="GH103" s="157">
        <f t="shared" si="14"/>
        <v>575</v>
      </c>
      <c r="GI103" s="157">
        <f t="shared" si="14"/>
        <v>609</v>
      </c>
      <c r="GJ103" s="157">
        <f t="shared" si="14"/>
        <v>531</v>
      </c>
      <c r="GK103" s="157">
        <f t="shared" si="14"/>
        <v>517</v>
      </c>
      <c r="GL103" s="157">
        <f t="shared" si="14"/>
        <v>601</v>
      </c>
      <c r="GM103" s="157">
        <f t="shared" si="14"/>
        <v>573</v>
      </c>
      <c r="GN103" s="157">
        <f t="shared" si="14"/>
        <v>592</v>
      </c>
      <c r="GO103" s="157">
        <f t="shared" ref="GO103:HP103" si="15">SUM(GO93:GO102)</f>
        <v>548</v>
      </c>
      <c r="GP103" s="157">
        <f t="shared" si="15"/>
        <v>516</v>
      </c>
      <c r="GQ103" s="157">
        <f t="shared" si="15"/>
        <v>505</v>
      </c>
      <c r="GR103" s="157">
        <f t="shared" si="15"/>
        <v>442</v>
      </c>
      <c r="GS103" s="157">
        <f t="shared" si="15"/>
        <v>488</v>
      </c>
      <c r="GT103" s="157">
        <f t="shared" si="15"/>
        <v>515</v>
      </c>
      <c r="GU103" s="157">
        <f t="shared" si="15"/>
        <v>496</v>
      </c>
      <c r="GV103" s="157">
        <f t="shared" si="15"/>
        <v>462</v>
      </c>
      <c r="GW103" s="157">
        <f t="shared" si="15"/>
        <v>452</v>
      </c>
      <c r="GX103" s="157">
        <f t="shared" si="15"/>
        <v>509</v>
      </c>
      <c r="GY103" s="157">
        <f t="shared" si="15"/>
        <v>491</v>
      </c>
      <c r="GZ103" s="157">
        <f t="shared" si="15"/>
        <v>518</v>
      </c>
      <c r="HA103" s="157">
        <f t="shared" si="15"/>
        <v>548</v>
      </c>
      <c r="HB103" s="157">
        <f t="shared" si="15"/>
        <v>555</v>
      </c>
      <c r="HC103" s="157">
        <f t="shared" si="15"/>
        <v>462</v>
      </c>
      <c r="HD103" s="157">
        <f t="shared" si="15"/>
        <v>494</v>
      </c>
      <c r="HE103" s="157">
        <f t="shared" si="15"/>
        <v>501</v>
      </c>
      <c r="HF103" s="157">
        <f t="shared" si="15"/>
        <v>449</v>
      </c>
      <c r="HG103" s="157">
        <f t="shared" si="15"/>
        <v>575</v>
      </c>
      <c r="HH103" s="157">
        <f t="shared" si="15"/>
        <v>465</v>
      </c>
      <c r="HI103" s="157">
        <f t="shared" si="15"/>
        <v>347</v>
      </c>
      <c r="HJ103" s="157">
        <f t="shared" si="15"/>
        <v>316</v>
      </c>
      <c r="HK103" s="157">
        <f t="shared" si="15"/>
        <v>308</v>
      </c>
      <c r="HL103" s="157">
        <f t="shared" si="15"/>
        <v>271</v>
      </c>
      <c r="HM103" s="157">
        <f t="shared" si="15"/>
        <v>35</v>
      </c>
      <c r="HN103" s="157">
        <f t="shared" si="15"/>
        <v>0</v>
      </c>
      <c r="HO103" s="157">
        <f t="shared" si="15"/>
        <v>0</v>
      </c>
      <c r="HP103" s="157">
        <f t="shared" si="15"/>
        <v>0</v>
      </c>
    </row>
    <row r="105" spans="2:226" x14ac:dyDescent="0.25">
      <c r="D105" t="s">
        <v>376</v>
      </c>
      <c r="E105" t="s">
        <v>377</v>
      </c>
      <c r="F105" t="s">
        <v>378</v>
      </c>
      <c r="G105" t="s">
        <v>379</v>
      </c>
      <c r="H105" t="s">
        <v>380</v>
      </c>
      <c r="I105" t="s">
        <v>381</v>
      </c>
      <c r="J105" t="s">
        <v>382</v>
      </c>
      <c r="K105" t="s">
        <v>383</v>
      </c>
      <c r="L105" t="s">
        <v>384</v>
      </c>
      <c r="M105" t="s">
        <v>385</v>
      </c>
      <c r="N105" t="s">
        <v>386</v>
      </c>
      <c r="O105" t="s">
        <v>387</v>
      </c>
      <c r="P105" t="s">
        <v>388</v>
      </c>
      <c r="Q105" t="s">
        <v>389</v>
      </c>
      <c r="R105" t="s">
        <v>390</v>
      </c>
      <c r="S105" t="s">
        <v>391</v>
      </c>
      <c r="T105" t="s">
        <v>392</v>
      </c>
      <c r="U105" t="s">
        <v>393</v>
      </c>
      <c r="V105" t="s">
        <v>394</v>
      </c>
      <c r="W105" t="s">
        <v>395</v>
      </c>
      <c r="X105" t="s">
        <v>396</v>
      </c>
      <c r="Y105" t="s">
        <v>397</v>
      </c>
      <c r="Z105" t="s">
        <v>398</v>
      </c>
      <c r="AA105" t="s">
        <v>399</v>
      </c>
      <c r="AB105" t="s">
        <v>400</v>
      </c>
      <c r="AC105" t="s">
        <v>401</v>
      </c>
      <c r="AD105" t="s">
        <v>402</v>
      </c>
      <c r="AE105" t="s">
        <v>403</v>
      </c>
      <c r="AF105" t="s">
        <v>404</v>
      </c>
      <c r="AG105" t="s">
        <v>405</v>
      </c>
      <c r="AH105" t="s">
        <v>406</v>
      </c>
      <c r="AI105" t="s">
        <v>407</v>
      </c>
      <c r="AJ105" t="s">
        <v>408</v>
      </c>
      <c r="AK105" t="s">
        <v>409</v>
      </c>
      <c r="AL105" t="s">
        <v>410</v>
      </c>
      <c r="AM105" t="s">
        <v>411</v>
      </c>
      <c r="AN105" t="s">
        <v>412</v>
      </c>
      <c r="AO105" t="s">
        <v>413</v>
      </c>
      <c r="AP105" t="s">
        <v>414</v>
      </c>
      <c r="AQ105" t="s">
        <v>415</v>
      </c>
      <c r="AR105" t="s">
        <v>358</v>
      </c>
      <c r="AS105" t="s">
        <v>357</v>
      </c>
      <c r="AT105" t="s">
        <v>356</v>
      </c>
      <c r="AU105" t="s">
        <v>355</v>
      </c>
      <c r="AV105" t="s">
        <v>354</v>
      </c>
      <c r="AW105" t="s">
        <v>353</v>
      </c>
      <c r="AX105" t="s">
        <v>352</v>
      </c>
      <c r="AY105" t="s">
        <v>351</v>
      </c>
      <c r="AZ105" t="s">
        <v>350</v>
      </c>
      <c r="BA105" t="s">
        <v>349</v>
      </c>
      <c r="BB105" t="s">
        <v>348</v>
      </c>
      <c r="BC105" t="s">
        <v>347</v>
      </c>
      <c r="BD105" t="s">
        <v>346</v>
      </c>
      <c r="BE105" t="s">
        <v>345</v>
      </c>
      <c r="BF105" t="s">
        <v>344</v>
      </c>
      <c r="BG105" t="s">
        <v>343</v>
      </c>
      <c r="BH105" t="s">
        <v>342</v>
      </c>
      <c r="BI105" t="s">
        <v>341</v>
      </c>
      <c r="BJ105" t="s">
        <v>340</v>
      </c>
      <c r="BK105" t="s">
        <v>339</v>
      </c>
      <c r="BL105" t="s">
        <v>338</v>
      </c>
      <c r="BM105" t="s">
        <v>337</v>
      </c>
      <c r="BN105" t="s">
        <v>336</v>
      </c>
      <c r="BO105" t="s">
        <v>335</v>
      </c>
      <c r="BP105" t="s">
        <v>334</v>
      </c>
      <c r="BQ105" t="s">
        <v>333</v>
      </c>
      <c r="BR105" t="s">
        <v>332</v>
      </c>
      <c r="BS105" t="s">
        <v>331</v>
      </c>
      <c r="BT105" t="s">
        <v>330</v>
      </c>
      <c r="BU105" t="s">
        <v>329</v>
      </c>
      <c r="BV105" t="s">
        <v>328</v>
      </c>
      <c r="BW105" t="s">
        <v>327</v>
      </c>
      <c r="BX105" t="s">
        <v>326</v>
      </c>
      <c r="BY105" t="s">
        <v>325</v>
      </c>
      <c r="BZ105" t="s">
        <v>324</v>
      </c>
      <c r="CA105" t="s">
        <v>323</v>
      </c>
      <c r="CB105" t="s">
        <v>322</v>
      </c>
      <c r="CC105" t="s">
        <v>321</v>
      </c>
      <c r="CD105" t="s">
        <v>320</v>
      </c>
      <c r="CE105" t="s">
        <v>319</v>
      </c>
      <c r="CF105" t="s">
        <v>318</v>
      </c>
      <c r="CG105" t="s">
        <v>317</v>
      </c>
      <c r="CH105" t="s">
        <v>316</v>
      </c>
      <c r="CI105" t="s">
        <v>315</v>
      </c>
      <c r="CJ105" t="s">
        <v>314</v>
      </c>
      <c r="CK105" t="s">
        <v>313</v>
      </c>
      <c r="CL105" t="s">
        <v>312</v>
      </c>
      <c r="CM105" t="s">
        <v>311</v>
      </c>
      <c r="CN105" t="s">
        <v>310</v>
      </c>
      <c r="CO105" t="s">
        <v>309</v>
      </c>
      <c r="CP105" t="s">
        <v>308</v>
      </c>
      <c r="CQ105" t="s">
        <v>307</v>
      </c>
      <c r="CR105" t="s">
        <v>306</v>
      </c>
      <c r="CS105" t="s">
        <v>305</v>
      </c>
      <c r="CT105" t="s">
        <v>304</v>
      </c>
      <c r="CU105" t="s">
        <v>303</v>
      </c>
      <c r="CV105" t="s">
        <v>302</v>
      </c>
      <c r="CW105" t="s">
        <v>301</v>
      </c>
      <c r="CX105" t="s">
        <v>300</v>
      </c>
      <c r="CY105" t="s">
        <v>299</v>
      </c>
      <c r="CZ105" t="s">
        <v>298</v>
      </c>
      <c r="DA105" t="s">
        <v>297</v>
      </c>
      <c r="DB105" t="s">
        <v>296</v>
      </c>
      <c r="DC105" t="s">
        <v>295</v>
      </c>
      <c r="DD105" t="s">
        <v>294</v>
      </c>
      <c r="DE105" t="s">
        <v>293</v>
      </c>
      <c r="DF105" t="s">
        <v>292</v>
      </c>
      <c r="DG105" t="s">
        <v>291</v>
      </c>
      <c r="DH105" t="s">
        <v>290</v>
      </c>
      <c r="DI105" t="s">
        <v>289</v>
      </c>
      <c r="DJ105" t="s">
        <v>288</v>
      </c>
      <c r="DK105" t="s">
        <v>287</v>
      </c>
      <c r="DL105" t="s">
        <v>286</v>
      </c>
      <c r="DM105" t="s">
        <v>285</v>
      </c>
      <c r="DN105" t="s">
        <v>284</v>
      </c>
      <c r="DO105" t="s">
        <v>283</v>
      </c>
      <c r="DP105" t="s">
        <v>282</v>
      </c>
      <c r="DQ105" t="s">
        <v>281</v>
      </c>
      <c r="DR105" t="s">
        <v>280</v>
      </c>
      <c r="DS105" t="s">
        <v>279</v>
      </c>
      <c r="DT105" t="s">
        <v>278</v>
      </c>
      <c r="DU105" t="s">
        <v>277</v>
      </c>
      <c r="DV105" t="s">
        <v>276</v>
      </c>
      <c r="DW105" t="s">
        <v>275</v>
      </c>
      <c r="DX105" t="s">
        <v>274</v>
      </c>
      <c r="DY105" t="s">
        <v>273</v>
      </c>
      <c r="DZ105" t="s">
        <v>272</v>
      </c>
      <c r="EA105" t="s">
        <v>271</v>
      </c>
      <c r="EB105" t="s">
        <v>270</v>
      </c>
      <c r="EC105" t="s">
        <v>269</v>
      </c>
      <c r="ED105" t="s">
        <v>268</v>
      </c>
      <c r="EE105" t="s">
        <v>267</v>
      </c>
      <c r="EF105" t="s">
        <v>266</v>
      </c>
      <c r="EG105" t="s">
        <v>265</v>
      </c>
      <c r="EH105" t="s">
        <v>264</v>
      </c>
      <c r="EI105" t="s">
        <v>263</v>
      </c>
      <c r="EJ105" t="s">
        <v>262</v>
      </c>
      <c r="EK105" t="s">
        <v>261</v>
      </c>
      <c r="EL105" t="s">
        <v>260</v>
      </c>
      <c r="EM105" t="s">
        <v>259</v>
      </c>
      <c r="EN105" t="s">
        <v>258</v>
      </c>
      <c r="EO105" t="s">
        <v>257</v>
      </c>
      <c r="EP105" t="s">
        <v>256</v>
      </c>
      <c r="EQ105" t="s">
        <v>255</v>
      </c>
      <c r="ER105" t="s">
        <v>254</v>
      </c>
      <c r="ES105" t="s">
        <v>253</v>
      </c>
      <c r="ET105" t="s">
        <v>252</v>
      </c>
      <c r="EU105" t="s">
        <v>251</v>
      </c>
      <c r="EV105" t="s">
        <v>250</v>
      </c>
      <c r="EW105" t="s">
        <v>249</v>
      </c>
      <c r="EX105" t="s">
        <v>175</v>
      </c>
      <c r="EY105" t="s">
        <v>176</v>
      </c>
      <c r="EZ105" t="s">
        <v>177</v>
      </c>
      <c r="FA105" t="s">
        <v>178</v>
      </c>
      <c r="FB105" t="s">
        <v>179</v>
      </c>
      <c r="FC105" t="s">
        <v>180</v>
      </c>
      <c r="FD105" t="s">
        <v>181</v>
      </c>
      <c r="FE105" t="s">
        <v>182</v>
      </c>
      <c r="FF105" t="s">
        <v>183</v>
      </c>
      <c r="FG105" t="s">
        <v>184</v>
      </c>
      <c r="FH105" t="s">
        <v>185</v>
      </c>
      <c r="FI105" t="s">
        <v>186</v>
      </c>
      <c r="FJ105" t="s">
        <v>187</v>
      </c>
      <c r="FK105" t="s">
        <v>188</v>
      </c>
      <c r="FL105" t="s">
        <v>189</v>
      </c>
      <c r="FM105" t="s">
        <v>190</v>
      </c>
      <c r="FN105" t="s">
        <v>191</v>
      </c>
      <c r="FO105" t="s">
        <v>192</v>
      </c>
      <c r="FP105" t="s">
        <v>193</v>
      </c>
      <c r="FQ105" t="s">
        <v>194</v>
      </c>
      <c r="FR105" t="s">
        <v>195</v>
      </c>
      <c r="FS105" t="s">
        <v>196</v>
      </c>
      <c r="FT105" t="s">
        <v>197</v>
      </c>
      <c r="FU105" t="s">
        <v>198</v>
      </c>
      <c r="FV105" t="s">
        <v>199</v>
      </c>
      <c r="FW105" t="s">
        <v>200</v>
      </c>
      <c r="FX105" t="s">
        <v>201</v>
      </c>
      <c r="FY105" t="s">
        <v>202</v>
      </c>
      <c r="FZ105" t="s">
        <v>203</v>
      </c>
      <c r="GA105" t="s">
        <v>204</v>
      </c>
      <c r="GB105" t="s">
        <v>205</v>
      </c>
      <c r="GC105" t="s">
        <v>206</v>
      </c>
      <c r="GD105" t="s">
        <v>207</v>
      </c>
      <c r="GE105" t="s">
        <v>208</v>
      </c>
      <c r="GF105" t="s">
        <v>209</v>
      </c>
      <c r="GG105" t="s">
        <v>210</v>
      </c>
      <c r="GH105" t="s">
        <v>211</v>
      </c>
      <c r="GI105" t="s">
        <v>212</v>
      </c>
      <c r="GJ105" t="s">
        <v>213</v>
      </c>
      <c r="GK105" t="s">
        <v>214</v>
      </c>
      <c r="GL105" t="s">
        <v>215</v>
      </c>
      <c r="GM105" t="s">
        <v>216</v>
      </c>
      <c r="GN105" t="s">
        <v>375</v>
      </c>
      <c r="GO105" t="s">
        <v>217</v>
      </c>
      <c r="GP105" t="s">
        <v>218</v>
      </c>
      <c r="GQ105" t="s">
        <v>219</v>
      </c>
      <c r="GR105" t="s">
        <v>220</v>
      </c>
      <c r="GS105" t="s">
        <v>172</v>
      </c>
      <c r="GT105" t="s">
        <v>173</v>
      </c>
      <c r="GU105" t="s">
        <v>174</v>
      </c>
      <c r="GV105" s="31">
        <v>44063</v>
      </c>
      <c r="GW105" s="31">
        <v>44064</v>
      </c>
      <c r="GX105" s="31">
        <v>44065</v>
      </c>
      <c r="GY105" s="31">
        <v>44066</v>
      </c>
      <c r="GZ105" s="31">
        <v>44067</v>
      </c>
      <c r="HA105" s="31">
        <v>44068</v>
      </c>
      <c r="HB105" s="31">
        <v>44069</v>
      </c>
      <c r="HC105" s="31">
        <v>44070</v>
      </c>
      <c r="HD105" s="31">
        <v>44071</v>
      </c>
      <c r="HE105" s="31">
        <v>44072</v>
      </c>
      <c r="HF105" s="31">
        <v>44073</v>
      </c>
      <c r="HG105" s="31">
        <v>44074</v>
      </c>
      <c r="HH105" s="31">
        <v>44075</v>
      </c>
      <c r="HI105" s="31">
        <v>44076</v>
      </c>
      <c r="HJ105" s="31">
        <v>44077</v>
      </c>
      <c r="HK105" s="31">
        <v>44078</v>
      </c>
      <c r="HL105" s="31">
        <v>44079</v>
      </c>
      <c r="HM105" s="31">
        <v>44080</v>
      </c>
    </row>
    <row r="106" spans="2:226" x14ac:dyDescent="0.25">
      <c r="B106" t="s">
        <v>231</v>
      </c>
      <c r="D106" s="23">
        <f t="shared" ref="D106:D115" si="16">D93/D$103</f>
        <v>0</v>
      </c>
      <c r="E106" s="23">
        <f t="shared" ref="E106:BP107" si="17">E93/E$103</f>
        <v>0</v>
      </c>
      <c r="F106" s="23">
        <f t="shared" si="17"/>
        <v>0</v>
      </c>
      <c r="G106" s="23">
        <f t="shared" si="17"/>
        <v>0</v>
      </c>
      <c r="H106" s="23">
        <f t="shared" si="17"/>
        <v>0</v>
      </c>
      <c r="I106" s="23">
        <f t="shared" si="17"/>
        <v>0</v>
      </c>
      <c r="J106" s="23">
        <f t="shared" si="17"/>
        <v>0</v>
      </c>
      <c r="K106" s="23">
        <f t="shared" si="17"/>
        <v>0</v>
      </c>
      <c r="L106" s="23">
        <f t="shared" si="17"/>
        <v>0</v>
      </c>
      <c r="M106" s="23">
        <f t="shared" si="17"/>
        <v>0</v>
      </c>
      <c r="N106" s="23">
        <f t="shared" si="17"/>
        <v>0</v>
      </c>
      <c r="O106" s="23">
        <f t="shared" si="17"/>
        <v>0</v>
      </c>
      <c r="P106" s="23">
        <f t="shared" si="17"/>
        <v>0</v>
      </c>
      <c r="Q106" s="23">
        <f t="shared" si="17"/>
        <v>0</v>
      </c>
      <c r="R106" s="23">
        <f t="shared" si="17"/>
        <v>0</v>
      </c>
      <c r="S106" s="23">
        <f t="shared" si="17"/>
        <v>0</v>
      </c>
      <c r="T106" s="23">
        <f t="shared" si="17"/>
        <v>0</v>
      </c>
      <c r="U106" s="23">
        <f t="shared" si="17"/>
        <v>0</v>
      </c>
      <c r="V106" s="23">
        <f t="shared" si="17"/>
        <v>0</v>
      </c>
      <c r="W106" s="23">
        <f t="shared" si="17"/>
        <v>0</v>
      </c>
      <c r="X106" s="23">
        <f t="shared" si="17"/>
        <v>0</v>
      </c>
      <c r="Y106" s="23">
        <f t="shared" si="17"/>
        <v>0</v>
      </c>
      <c r="Z106" s="23">
        <f t="shared" si="17"/>
        <v>0</v>
      </c>
      <c r="AA106" s="23">
        <f t="shared" si="17"/>
        <v>0</v>
      </c>
      <c r="AB106" s="23">
        <f t="shared" si="17"/>
        <v>0</v>
      </c>
      <c r="AC106" s="23">
        <f t="shared" si="17"/>
        <v>1.6393442622950821E-2</v>
      </c>
      <c r="AD106" s="23">
        <f t="shared" si="17"/>
        <v>0</v>
      </c>
      <c r="AE106" s="23">
        <f t="shared" si="17"/>
        <v>0</v>
      </c>
      <c r="AF106" s="23">
        <f t="shared" si="17"/>
        <v>7.462686567164179E-3</v>
      </c>
      <c r="AG106" s="23">
        <f t="shared" si="17"/>
        <v>7.0921985815602835E-3</v>
      </c>
      <c r="AH106" s="23">
        <f t="shared" si="17"/>
        <v>0</v>
      </c>
      <c r="AI106" s="23">
        <f t="shared" si="17"/>
        <v>7.1942446043165471E-3</v>
      </c>
      <c r="AJ106" s="23">
        <f t="shared" si="17"/>
        <v>0</v>
      </c>
      <c r="AK106" s="23">
        <f t="shared" si="17"/>
        <v>4.9504950495049506E-3</v>
      </c>
      <c r="AL106" s="23">
        <f t="shared" si="17"/>
        <v>0</v>
      </c>
      <c r="AM106" s="23">
        <f t="shared" si="17"/>
        <v>4.1322314049586778E-3</v>
      </c>
      <c r="AN106" s="23">
        <f t="shared" si="17"/>
        <v>4.4943820224719105E-3</v>
      </c>
      <c r="AO106" s="23">
        <f t="shared" si="17"/>
        <v>2.3752969121140144E-3</v>
      </c>
      <c r="AP106" s="23">
        <f t="shared" si="17"/>
        <v>3.787878787878788E-3</v>
      </c>
      <c r="AQ106" s="23">
        <f t="shared" si="17"/>
        <v>1.736111111111111E-3</v>
      </c>
      <c r="AR106" s="23">
        <f t="shared" si="17"/>
        <v>1.4814814814814814E-3</v>
      </c>
      <c r="AS106" s="23">
        <f t="shared" si="17"/>
        <v>7.1942446043165471E-3</v>
      </c>
      <c r="AT106" s="23">
        <f t="shared" si="17"/>
        <v>1.321003963011889E-3</v>
      </c>
      <c r="AU106" s="23">
        <f t="shared" si="17"/>
        <v>1.8975332068311196E-3</v>
      </c>
      <c r="AV106" s="23">
        <f t="shared" si="17"/>
        <v>1.2135922330097086E-3</v>
      </c>
      <c r="AW106" s="23">
        <f t="shared" si="17"/>
        <v>0</v>
      </c>
      <c r="AX106" s="23">
        <f t="shared" si="17"/>
        <v>2.4271844660194173E-3</v>
      </c>
      <c r="AY106" s="23">
        <f t="shared" si="17"/>
        <v>1.0030090270812437E-3</v>
      </c>
      <c r="AZ106" s="23">
        <f t="shared" si="17"/>
        <v>2.2909507445589921E-3</v>
      </c>
      <c r="BA106" s="23">
        <f t="shared" si="17"/>
        <v>0</v>
      </c>
      <c r="BB106" s="23">
        <f t="shared" si="17"/>
        <v>3.3444816053511705E-3</v>
      </c>
      <c r="BC106" s="23">
        <f t="shared" si="17"/>
        <v>5.1921079958463139E-3</v>
      </c>
      <c r="BD106" s="23">
        <f t="shared" si="17"/>
        <v>4.859086491739553E-3</v>
      </c>
      <c r="BE106" s="23">
        <f t="shared" si="17"/>
        <v>2.1186440677966102E-3</v>
      </c>
      <c r="BF106" s="23">
        <f t="shared" si="17"/>
        <v>1.8832391713747645E-3</v>
      </c>
      <c r="BG106" s="23">
        <f t="shared" si="17"/>
        <v>3.4965034965034965E-3</v>
      </c>
      <c r="BH106" s="23">
        <f t="shared" si="17"/>
        <v>2.5000000000000001E-3</v>
      </c>
      <c r="BI106" s="23">
        <f t="shared" si="17"/>
        <v>8.9126559714795004E-4</v>
      </c>
      <c r="BJ106" s="23">
        <f t="shared" si="17"/>
        <v>4.6948356807511738E-3</v>
      </c>
      <c r="BK106" s="23">
        <f t="shared" si="17"/>
        <v>0</v>
      </c>
      <c r="BL106" s="23">
        <f t="shared" si="17"/>
        <v>0</v>
      </c>
      <c r="BM106" s="23">
        <f t="shared" si="17"/>
        <v>1.9029495718363464E-3</v>
      </c>
      <c r="BN106" s="23">
        <f t="shared" si="17"/>
        <v>4.0160642570281121E-3</v>
      </c>
      <c r="BO106" s="23">
        <f t="shared" si="17"/>
        <v>2.5445292620865142E-3</v>
      </c>
      <c r="BP106" s="23">
        <f t="shared" si="17"/>
        <v>8.703220191470844E-4</v>
      </c>
      <c r="BQ106" s="23">
        <f t="shared" ref="BQ106:EB109" si="18">BQ93/BQ$103</f>
        <v>1.0030090270812437E-3</v>
      </c>
      <c r="BR106" s="23">
        <f t="shared" si="18"/>
        <v>3.8647342995169081E-3</v>
      </c>
      <c r="BS106" s="23">
        <f t="shared" si="18"/>
        <v>1.1123470522803114E-3</v>
      </c>
      <c r="BT106" s="23">
        <f t="shared" si="18"/>
        <v>1.006036217303823E-3</v>
      </c>
      <c r="BU106" s="23">
        <f t="shared" si="18"/>
        <v>1.201923076923077E-3</v>
      </c>
      <c r="BV106" s="23">
        <f t="shared" si="18"/>
        <v>2.717391304347826E-3</v>
      </c>
      <c r="BW106" s="23">
        <f t="shared" si="18"/>
        <v>1.2919896640826874E-3</v>
      </c>
      <c r="BX106" s="23">
        <f t="shared" si="18"/>
        <v>1.3280212483399733E-3</v>
      </c>
      <c r="BY106" s="23">
        <f t="shared" si="18"/>
        <v>2.6809651474530832E-3</v>
      </c>
      <c r="BZ106" s="23">
        <f t="shared" si="18"/>
        <v>1.4224751066856331E-3</v>
      </c>
      <c r="CA106" s="23">
        <f t="shared" si="18"/>
        <v>2.8653295128939827E-3</v>
      </c>
      <c r="CB106" s="23">
        <f t="shared" si="18"/>
        <v>0</v>
      </c>
      <c r="CC106" s="23">
        <f t="shared" si="18"/>
        <v>2.1929824561403508E-3</v>
      </c>
      <c r="CD106" s="23">
        <f t="shared" si="18"/>
        <v>0</v>
      </c>
      <c r="CE106" s="23">
        <f t="shared" si="18"/>
        <v>0</v>
      </c>
      <c r="CF106" s="23">
        <f t="shared" si="18"/>
        <v>4.3103448275862068E-3</v>
      </c>
      <c r="CG106" s="23">
        <f t="shared" si="18"/>
        <v>0</v>
      </c>
      <c r="CH106" s="23">
        <f t="shared" si="18"/>
        <v>2.4937655860349127E-3</v>
      </c>
      <c r="CI106" s="23">
        <f t="shared" si="18"/>
        <v>2.7855153203342618E-3</v>
      </c>
      <c r="CJ106" s="23">
        <f t="shared" si="18"/>
        <v>0</v>
      </c>
      <c r="CK106" s="23">
        <f t="shared" si="18"/>
        <v>0</v>
      </c>
      <c r="CL106" s="23">
        <f t="shared" si="18"/>
        <v>3.0120481927710845E-3</v>
      </c>
      <c r="CM106" s="23">
        <f t="shared" si="18"/>
        <v>3.1948881789137379E-3</v>
      </c>
      <c r="CN106" s="23">
        <f t="shared" si="18"/>
        <v>3.6496350364963502E-3</v>
      </c>
      <c r="CO106" s="23">
        <f t="shared" si="18"/>
        <v>0</v>
      </c>
      <c r="CP106" s="23">
        <f t="shared" si="18"/>
        <v>0</v>
      </c>
      <c r="CQ106" s="23">
        <f t="shared" si="18"/>
        <v>0</v>
      </c>
      <c r="CR106" s="23">
        <f t="shared" si="18"/>
        <v>1.1278195488721804E-2</v>
      </c>
      <c r="CS106" s="23">
        <f t="shared" si="18"/>
        <v>1.4778325123152709E-2</v>
      </c>
      <c r="CT106" s="23">
        <f t="shared" si="18"/>
        <v>0</v>
      </c>
      <c r="CU106" s="23">
        <f t="shared" si="18"/>
        <v>9.5238095238095247E-3</v>
      </c>
      <c r="CV106" s="23">
        <f t="shared" si="18"/>
        <v>1.4999999999999999E-2</v>
      </c>
      <c r="CW106" s="23">
        <f t="shared" si="18"/>
        <v>0</v>
      </c>
      <c r="CX106" s="23">
        <f t="shared" si="18"/>
        <v>1.9736842105263157E-2</v>
      </c>
      <c r="CY106" s="23">
        <f t="shared" si="18"/>
        <v>4.3478260869565218E-3</v>
      </c>
      <c r="CZ106" s="23">
        <f t="shared" si="18"/>
        <v>0</v>
      </c>
      <c r="DA106" s="23">
        <f t="shared" si="18"/>
        <v>1.7045454545454544E-2</v>
      </c>
      <c r="DB106" s="23">
        <f t="shared" si="18"/>
        <v>2.0547945205479451E-2</v>
      </c>
      <c r="DC106" s="23">
        <f t="shared" si="18"/>
        <v>1.1834319526627219E-2</v>
      </c>
      <c r="DD106" s="23">
        <f t="shared" si="18"/>
        <v>2.1897810218978103E-2</v>
      </c>
      <c r="DE106" s="23">
        <f t="shared" si="18"/>
        <v>6.2111801242236021E-3</v>
      </c>
      <c r="DF106" s="23">
        <f t="shared" si="18"/>
        <v>1.0638297872340425E-2</v>
      </c>
      <c r="DG106" s="23">
        <f t="shared" si="18"/>
        <v>2.0408163265306121E-2</v>
      </c>
      <c r="DH106" s="23">
        <f t="shared" si="18"/>
        <v>1.1111111111111112E-2</v>
      </c>
      <c r="DI106" s="23">
        <f t="shared" si="18"/>
        <v>1.0050251256281407E-2</v>
      </c>
      <c r="DJ106" s="23">
        <f t="shared" si="18"/>
        <v>1.9801980198019802E-2</v>
      </c>
      <c r="DK106" s="23">
        <f t="shared" si="18"/>
        <v>3.2786885245901641E-2</v>
      </c>
      <c r="DL106" s="23">
        <f t="shared" si="18"/>
        <v>0</v>
      </c>
      <c r="DM106" s="23">
        <f t="shared" si="18"/>
        <v>1.5384615384615385E-2</v>
      </c>
      <c r="DN106" s="23">
        <f t="shared" si="18"/>
        <v>1.3986013986013986E-2</v>
      </c>
      <c r="DO106" s="23">
        <f t="shared" si="18"/>
        <v>1.8404907975460124E-2</v>
      </c>
      <c r="DP106" s="23">
        <f t="shared" si="18"/>
        <v>3.4965034965034968E-2</v>
      </c>
      <c r="DQ106" s="23">
        <f t="shared" si="18"/>
        <v>2.8368794326241134E-2</v>
      </c>
      <c r="DR106" s="23">
        <f t="shared" si="18"/>
        <v>2.3952095808383235E-2</v>
      </c>
      <c r="DS106" s="23">
        <f t="shared" si="18"/>
        <v>1.6129032258064516E-2</v>
      </c>
      <c r="DT106" s="23">
        <f t="shared" si="18"/>
        <v>6.0975609756097563E-3</v>
      </c>
      <c r="DU106" s="23">
        <f t="shared" si="18"/>
        <v>2.1582733812949641E-2</v>
      </c>
      <c r="DV106" s="23">
        <f t="shared" si="18"/>
        <v>6.7114093959731542E-3</v>
      </c>
      <c r="DW106" s="23">
        <f t="shared" si="18"/>
        <v>3.9473684210526314E-2</v>
      </c>
      <c r="DX106" s="23">
        <f t="shared" si="18"/>
        <v>2.3529411764705882E-2</v>
      </c>
      <c r="DY106" s="23">
        <f t="shared" si="18"/>
        <v>5.0314465408805034E-2</v>
      </c>
      <c r="DZ106" s="23">
        <f t="shared" si="18"/>
        <v>1.9607843137254902E-2</v>
      </c>
      <c r="EA106" s="23">
        <f t="shared" si="18"/>
        <v>3.4482758620689655E-2</v>
      </c>
      <c r="EB106" s="23">
        <f t="shared" si="18"/>
        <v>3.7037037037037035E-2</v>
      </c>
      <c r="EC106" s="23">
        <f t="shared" ref="EC106:FH106" si="19">EC93/EC$103</f>
        <v>6.2893081761006289E-2</v>
      </c>
      <c r="ED106" s="23">
        <f t="shared" si="19"/>
        <v>2.9629629629629631E-2</v>
      </c>
      <c r="EE106" s="23">
        <f t="shared" si="19"/>
        <v>2.8985507246376812E-2</v>
      </c>
      <c r="EF106" s="23">
        <f t="shared" si="19"/>
        <v>3.6036036036036036E-2</v>
      </c>
      <c r="EG106" s="23">
        <f t="shared" si="19"/>
        <v>1.9417475728155338E-2</v>
      </c>
      <c r="EH106" s="23">
        <f t="shared" si="19"/>
        <v>3.4482758620689655E-2</v>
      </c>
      <c r="EI106" s="23">
        <f t="shared" si="19"/>
        <v>4.878048780487805E-2</v>
      </c>
      <c r="EJ106" s="23">
        <f t="shared" si="19"/>
        <v>4.2553191489361701E-2</v>
      </c>
      <c r="EK106" s="23">
        <f t="shared" si="19"/>
        <v>4.4117647058823532E-2</v>
      </c>
      <c r="EL106" s="23">
        <f t="shared" si="19"/>
        <v>4.1095890410958902E-2</v>
      </c>
      <c r="EM106" s="23">
        <f t="shared" si="19"/>
        <v>3.8461538461538464E-2</v>
      </c>
      <c r="EN106" s="23">
        <f t="shared" si="19"/>
        <v>5.3571428571428568E-2</v>
      </c>
      <c r="EO106" s="23">
        <f t="shared" si="19"/>
        <v>2.4691358024691357E-2</v>
      </c>
      <c r="EP106" s="23">
        <f t="shared" si="19"/>
        <v>4.2857142857142858E-2</v>
      </c>
      <c r="EQ106" s="23">
        <f t="shared" si="19"/>
        <v>3.2967032967032968E-2</v>
      </c>
      <c r="ER106" s="23">
        <f t="shared" si="19"/>
        <v>2.6666666666666668E-2</v>
      </c>
      <c r="ES106" s="23">
        <f t="shared" si="19"/>
        <v>3.3333333333333333E-2</v>
      </c>
      <c r="ET106" s="23">
        <f t="shared" si="19"/>
        <v>2.6666666666666668E-2</v>
      </c>
      <c r="EU106" s="23">
        <f t="shared" si="19"/>
        <v>0</v>
      </c>
      <c r="EV106" s="23">
        <f t="shared" si="19"/>
        <v>5.3333333333333337E-2</v>
      </c>
      <c r="EW106" s="23">
        <f t="shared" si="19"/>
        <v>1.6393442622950821E-2</v>
      </c>
      <c r="EX106" s="23">
        <f t="shared" si="19"/>
        <v>1.3698630136986301E-2</v>
      </c>
      <c r="EY106" s="23">
        <f t="shared" si="19"/>
        <v>1.6393442622950821E-2</v>
      </c>
      <c r="EZ106" s="23">
        <f t="shared" si="19"/>
        <v>1.9230769230769232E-2</v>
      </c>
      <c r="FA106" s="23">
        <f t="shared" si="19"/>
        <v>3.8461538461538464E-2</v>
      </c>
      <c r="FB106" s="23">
        <f t="shared" si="19"/>
        <v>0</v>
      </c>
      <c r="FC106" s="23">
        <f t="shared" si="19"/>
        <v>3.2258064516129031E-2</v>
      </c>
      <c r="FD106" s="23">
        <f t="shared" si="19"/>
        <v>0</v>
      </c>
      <c r="FE106" s="23">
        <f t="shared" si="19"/>
        <v>0.01</v>
      </c>
      <c r="FF106" s="23">
        <f t="shared" si="19"/>
        <v>4.1237113402061855E-2</v>
      </c>
      <c r="FG106" s="23">
        <f t="shared" si="19"/>
        <v>1.7391304347826087E-2</v>
      </c>
      <c r="FH106" s="23">
        <f t="shared" si="19"/>
        <v>7.6923076923076927E-3</v>
      </c>
      <c r="FI106" s="23">
        <f t="shared" ref="FI106:GN106" si="20">FI93/FI$103</f>
        <v>1.680672268907563E-2</v>
      </c>
      <c r="FJ106" s="23">
        <f t="shared" si="20"/>
        <v>1.7647058823529412E-2</v>
      </c>
      <c r="FK106" s="23">
        <f t="shared" si="20"/>
        <v>1.7857142857142856E-2</v>
      </c>
      <c r="FL106" s="23">
        <f t="shared" si="20"/>
        <v>9.433962264150943E-3</v>
      </c>
      <c r="FM106" s="23">
        <f t="shared" si="20"/>
        <v>1.4084507042253521E-2</v>
      </c>
      <c r="FN106" s="23">
        <f t="shared" si="20"/>
        <v>5.2910052910052907E-3</v>
      </c>
      <c r="FO106" s="23">
        <f t="shared" si="20"/>
        <v>1.1764705882352941E-2</v>
      </c>
      <c r="FP106" s="23">
        <f t="shared" si="20"/>
        <v>1.1111111111111112E-2</v>
      </c>
      <c r="FQ106" s="23">
        <f t="shared" si="20"/>
        <v>8.3333333333333332E-3</v>
      </c>
      <c r="FR106" s="23">
        <f t="shared" si="20"/>
        <v>4.5045045045045045E-3</v>
      </c>
      <c r="FS106" s="23">
        <f t="shared" si="20"/>
        <v>1.7730496453900711E-2</v>
      </c>
      <c r="FT106" s="23">
        <f t="shared" si="20"/>
        <v>9.433962264150943E-3</v>
      </c>
      <c r="FU106" s="23">
        <f t="shared" si="20"/>
        <v>4.2016806722689074E-3</v>
      </c>
      <c r="FV106" s="23">
        <f t="shared" si="20"/>
        <v>9.6463022508038593E-3</v>
      </c>
      <c r="FW106" s="23">
        <f t="shared" si="20"/>
        <v>7.1684587813620072E-3</v>
      </c>
      <c r="FX106" s="23">
        <f t="shared" si="20"/>
        <v>1.3761467889908258E-2</v>
      </c>
      <c r="FY106" s="23">
        <f t="shared" si="20"/>
        <v>7.8947368421052634E-3</v>
      </c>
      <c r="FZ106" s="23">
        <f t="shared" si="20"/>
        <v>9.2592592592592587E-3</v>
      </c>
      <c r="GA106" s="23">
        <f t="shared" si="20"/>
        <v>4.8661800486618006E-3</v>
      </c>
      <c r="GB106" s="23">
        <f t="shared" si="20"/>
        <v>6.3025210084033615E-3</v>
      </c>
      <c r="GC106" s="23">
        <f t="shared" si="20"/>
        <v>2.1956087824351298E-2</v>
      </c>
      <c r="GD106" s="23">
        <f t="shared" si="20"/>
        <v>1.1695906432748537E-2</v>
      </c>
      <c r="GE106" s="23">
        <f t="shared" si="20"/>
        <v>2.1505376344086023E-2</v>
      </c>
      <c r="GF106" s="23">
        <f t="shared" si="20"/>
        <v>1.384083044982699E-2</v>
      </c>
      <c r="GG106" s="23">
        <f t="shared" si="20"/>
        <v>3.189792663476874E-3</v>
      </c>
      <c r="GH106" s="23">
        <f t="shared" si="20"/>
        <v>1.2173913043478261E-2</v>
      </c>
      <c r="GI106" s="23">
        <f t="shared" si="20"/>
        <v>1.1494252873563218E-2</v>
      </c>
      <c r="GJ106" s="23">
        <f t="shared" si="20"/>
        <v>1.1299435028248588E-2</v>
      </c>
      <c r="GK106" s="23">
        <f t="shared" si="20"/>
        <v>1.160541586073501E-2</v>
      </c>
      <c r="GL106" s="23">
        <f t="shared" si="20"/>
        <v>6.6555740432612314E-3</v>
      </c>
      <c r="GM106" s="23">
        <f t="shared" si="20"/>
        <v>1.5706806282722512E-2</v>
      </c>
      <c r="GN106" s="23">
        <f t="shared" si="20"/>
        <v>1.1824324324324325E-2</v>
      </c>
      <c r="GO106" s="23">
        <f t="shared" ref="GO106:HA115" si="21">GO93/GO$103</f>
        <v>1.0948905109489052E-2</v>
      </c>
      <c r="GP106" s="23">
        <f t="shared" si="21"/>
        <v>9.6899224806201549E-3</v>
      </c>
      <c r="GQ106" s="23">
        <f t="shared" si="21"/>
        <v>7.9207920792079209E-3</v>
      </c>
      <c r="GR106" s="23">
        <f t="shared" si="21"/>
        <v>6.7873303167420816E-3</v>
      </c>
      <c r="GS106" s="23">
        <f t="shared" si="21"/>
        <v>6.1475409836065573E-3</v>
      </c>
      <c r="GT106" s="23">
        <f t="shared" si="21"/>
        <v>1.1650485436893204E-2</v>
      </c>
      <c r="GU106" s="23">
        <f t="shared" si="21"/>
        <v>1.0080645161290322E-2</v>
      </c>
      <c r="GV106" s="23">
        <f t="shared" si="21"/>
        <v>8.658008658008658E-3</v>
      </c>
      <c r="GW106" s="23">
        <f t="shared" si="21"/>
        <v>8.8495575221238937E-3</v>
      </c>
      <c r="GX106" s="23">
        <f t="shared" si="21"/>
        <v>7.8585461689587421E-3</v>
      </c>
      <c r="GY106" s="23">
        <f t="shared" si="21"/>
        <v>1.6293279022403257E-2</v>
      </c>
      <c r="GZ106" s="23">
        <f t="shared" si="21"/>
        <v>5.7915057915057912E-3</v>
      </c>
      <c r="HA106" s="23">
        <f t="shared" si="21"/>
        <v>2.0072992700729927E-2</v>
      </c>
      <c r="HB106" s="23">
        <f t="shared" ref="HB106:HR106" si="22">HB93/HB$103</f>
        <v>1.8018018018018018E-3</v>
      </c>
      <c r="HC106" s="23">
        <f t="shared" si="22"/>
        <v>8.658008658008658E-3</v>
      </c>
      <c r="HD106" s="23">
        <f t="shared" si="22"/>
        <v>1.0121457489878543E-2</v>
      </c>
      <c r="HE106" s="23">
        <f t="shared" si="22"/>
        <v>1.3972055888223553E-2</v>
      </c>
      <c r="HF106" s="23">
        <f t="shared" si="22"/>
        <v>4.4543429844097994E-3</v>
      </c>
      <c r="HG106" s="23">
        <f t="shared" si="22"/>
        <v>6.956521739130435E-3</v>
      </c>
      <c r="HH106" s="23">
        <f t="shared" si="22"/>
        <v>8.6021505376344086E-3</v>
      </c>
      <c r="HI106" s="23">
        <f t="shared" si="22"/>
        <v>1.1527377521613832E-2</v>
      </c>
      <c r="HJ106" s="23">
        <f>HJ93/HJ$103</f>
        <v>1.2658227848101266E-2</v>
      </c>
      <c r="HK106" s="23">
        <f t="shared" si="22"/>
        <v>1.6233766233766232E-2</v>
      </c>
      <c r="HL106" s="23">
        <f t="shared" si="22"/>
        <v>1.8450184501845018E-2</v>
      </c>
      <c r="HM106" s="23">
        <f t="shared" si="22"/>
        <v>0</v>
      </c>
      <c r="HN106" s="23" t="e">
        <f t="shared" si="22"/>
        <v>#DIV/0!</v>
      </c>
      <c r="HO106" s="23" t="e">
        <f t="shared" si="22"/>
        <v>#DIV/0!</v>
      </c>
      <c r="HP106" s="23" t="e">
        <f t="shared" si="22"/>
        <v>#DIV/0!</v>
      </c>
      <c r="HQ106" s="23" t="e">
        <f t="shared" si="22"/>
        <v>#DIV/0!</v>
      </c>
      <c r="HR106" s="23" t="e">
        <f t="shared" si="22"/>
        <v>#DIV/0!</v>
      </c>
    </row>
    <row r="107" spans="2:226" x14ac:dyDescent="0.25">
      <c r="B107" t="s">
        <v>232</v>
      </c>
      <c r="D107" s="23">
        <f t="shared" si="16"/>
        <v>0</v>
      </c>
      <c r="E107" s="23">
        <f t="shared" ref="E107:S107" si="23">E94/E$103</f>
        <v>0</v>
      </c>
      <c r="F107" s="23">
        <f t="shared" si="23"/>
        <v>0</v>
      </c>
      <c r="G107" s="23">
        <f t="shared" si="23"/>
        <v>0</v>
      </c>
      <c r="H107" s="23">
        <f t="shared" si="23"/>
        <v>0</v>
      </c>
      <c r="I107" s="23">
        <f t="shared" si="23"/>
        <v>0</v>
      </c>
      <c r="J107" s="23">
        <f t="shared" si="23"/>
        <v>0</v>
      </c>
      <c r="K107" s="23">
        <f t="shared" si="23"/>
        <v>0</v>
      </c>
      <c r="L107" s="23">
        <f t="shared" si="23"/>
        <v>0</v>
      </c>
      <c r="M107" s="23">
        <f t="shared" si="23"/>
        <v>0</v>
      </c>
      <c r="N107" s="23">
        <f t="shared" si="23"/>
        <v>0</v>
      </c>
      <c r="O107" s="23">
        <f t="shared" si="23"/>
        <v>0</v>
      </c>
      <c r="P107" s="23">
        <f t="shared" si="23"/>
        <v>0</v>
      </c>
      <c r="Q107" s="23">
        <f t="shared" si="23"/>
        <v>0</v>
      </c>
      <c r="R107" s="23">
        <f t="shared" si="23"/>
        <v>0</v>
      </c>
      <c r="S107" s="23">
        <f t="shared" si="23"/>
        <v>0</v>
      </c>
      <c r="T107" s="23">
        <f t="shared" si="17"/>
        <v>0</v>
      </c>
      <c r="U107" s="23">
        <f t="shared" si="17"/>
        <v>0</v>
      </c>
      <c r="V107" s="23">
        <f t="shared" si="17"/>
        <v>0</v>
      </c>
      <c r="W107" s="23">
        <f t="shared" si="17"/>
        <v>0</v>
      </c>
      <c r="X107" s="23">
        <f t="shared" si="17"/>
        <v>0.2</v>
      </c>
      <c r="Y107" s="23">
        <f t="shared" si="17"/>
        <v>0</v>
      </c>
      <c r="Z107" s="23">
        <f t="shared" si="17"/>
        <v>4.5454545454545456E-2</v>
      </c>
      <c r="AA107" s="23">
        <f t="shared" si="17"/>
        <v>8.3333333333333329E-2</v>
      </c>
      <c r="AB107" s="23">
        <f t="shared" si="17"/>
        <v>0</v>
      </c>
      <c r="AC107" s="23">
        <f t="shared" si="17"/>
        <v>3.2786885245901641E-2</v>
      </c>
      <c r="AD107" s="23">
        <f t="shared" si="17"/>
        <v>6.3492063492063489E-2</v>
      </c>
      <c r="AE107" s="23">
        <f t="shared" si="17"/>
        <v>6.1538461538461542E-2</v>
      </c>
      <c r="AF107" s="23">
        <f t="shared" si="17"/>
        <v>5.9701492537313432E-2</v>
      </c>
      <c r="AG107" s="23">
        <f t="shared" si="17"/>
        <v>3.5460992907801421E-2</v>
      </c>
      <c r="AH107" s="23">
        <f t="shared" si="17"/>
        <v>3.1746031746031744E-2</v>
      </c>
      <c r="AI107" s="23">
        <f t="shared" si="17"/>
        <v>5.0359712230215826E-2</v>
      </c>
      <c r="AJ107" s="23">
        <f t="shared" si="17"/>
        <v>2.4096385542168676E-2</v>
      </c>
      <c r="AK107" s="23">
        <f t="shared" si="17"/>
        <v>1.4851485148514851E-2</v>
      </c>
      <c r="AL107" s="23">
        <f t="shared" si="17"/>
        <v>1.2605042016806723E-2</v>
      </c>
      <c r="AM107" s="23">
        <f t="shared" si="17"/>
        <v>0</v>
      </c>
      <c r="AN107" s="23">
        <f t="shared" si="17"/>
        <v>1.1235955056179775E-2</v>
      </c>
      <c r="AO107" s="23">
        <f t="shared" si="17"/>
        <v>7.1258907363420431E-3</v>
      </c>
      <c r="AP107" s="23">
        <f t="shared" si="17"/>
        <v>3.787878787878788E-3</v>
      </c>
      <c r="AQ107" s="23">
        <f t="shared" si="17"/>
        <v>5.208333333333333E-3</v>
      </c>
      <c r="AR107" s="23">
        <f t="shared" si="17"/>
        <v>2.9629629629629628E-3</v>
      </c>
      <c r="AS107" s="23">
        <f t="shared" si="17"/>
        <v>4.3165467625899279E-3</v>
      </c>
      <c r="AT107" s="23">
        <f t="shared" si="17"/>
        <v>7.9260237780713338E-3</v>
      </c>
      <c r="AU107" s="23">
        <f t="shared" si="17"/>
        <v>3.7950664136622392E-3</v>
      </c>
      <c r="AV107" s="23">
        <f t="shared" si="17"/>
        <v>2.4271844660194173E-3</v>
      </c>
      <c r="AW107" s="23">
        <f t="shared" si="17"/>
        <v>5.7870370370370367E-3</v>
      </c>
      <c r="AX107" s="23">
        <f t="shared" si="17"/>
        <v>6.0679611650485436E-3</v>
      </c>
      <c r="AY107" s="23">
        <f t="shared" si="17"/>
        <v>5.0150451354062184E-3</v>
      </c>
      <c r="AZ107" s="23">
        <f t="shared" si="17"/>
        <v>5.7273768613974796E-3</v>
      </c>
      <c r="BA107" s="23">
        <f t="shared" si="17"/>
        <v>4.0106951871657758E-3</v>
      </c>
      <c r="BB107" s="23">
        <f t="shared" si="17"/>
        <v>2.508361204013378E-3</v>
      </c>
      <c r="BC107" s="23">
        <f t="shared" si="17"/>
        <v>6.2305295950155761E-3</v>
      </c>
      <c r="BD107" s="23">
        <f t="shared" si="17"/>
        <v>6.8027210884353739E-3</v>
      </c>
      <c r="BE107" s="23">
        <f t="shared" si="17"/>
        <v>4.2372881355932203E-3</v>
      </c>
      <c r="BF107" s="23">
        <f t="shared" si="17"/>
        <v>8.4745762711864406E-3</v>
      </c>
      <c r="BG107" s="23">
        <f t="shared" si="17"/>
        <v>1.3986013986013986E-2</v>
      </c>
      <c r="BH107" s="23">
        <f t="shared" si="17"/>
        <v>3.7499999999999999E-3</v>
      </c>
      <c r="BI107" s="23">
        <f t="shared" si="17"/>
        <v>1.6934046345811051E-2</v>
      </c>
      <c r="BJ107" s="23">
        <f t="shared" si="17"/>
        <v>1.0563380281690141E-2</v>
      </c>
      <c r="BK107" s="23">
        <f t="shared" si="17"/>
        <v>1.521933751119069E-2</v>
      </c>
      <c r="BL107" s="23">
        <f t="shared" si="17"/>
        <v>6.8292682926829268E-3</v>
      </c>
      <c r="BM107" s="23">
        <f t="shared" si="17"/>
        <v>1.0466222645099905E-2</v>
      </c>
      <c r="BN107" s="23">
        <f t="shared" si="17"/>
        <v>1.4056224899598393E-2</v>
      </c>
      <c r="BO107" s="23">
        <f t="shared" si="17"/>
        <v>1.7811704834605598E-2</v>
      </c>
      <c r="BP107" s="23">
        <f t="shared" si="17"/>
        <v>1.2184508268059183E-2</v>
      </c>
      <c r="BQ107" s="23">
        <f t="shared" si="18"/>
        <v>8.0240722166499499E-3</v>
      </c>
      <c r="BR107" s="23">
        <f t="shared" si="18"/>
        <v>7.7294685990338162E-3</v>
      </c>
      <c r="BS107" s="23">
        <f t="shared" si="18"/>
        <v>1.1123470522803115E-2</v>
      </c>
      <c r="BT107" s="23">
        <f t="shared" si="18"/>
        <v>1.7102615694164991E-2</v>
      </c>
      <c r="BU107" s="23">
        <f t="shared" si="18"/>
        <v>1.201923076923077E-2</v>
      </c>
      <c r="BV107" s="23">
        <f t="shared" si="18"/>
        <v>1.6304347826086956E-2</v>
      </c>
      <c r="BW107" s="23">
        <f t="shared" si="18"/>
        <v>1.4211886304909561E-2</v>
      </c>
      <c r="BX107" s="23">
        <f t="shared" si="18"/>
        <v>1.7264276228419653E-2</v>
      </c>
      <c r="BY107" s="23">
        <f t="shared" si="18"/>
        <v>1.4745308310991957E-2</v>
      </c>
      <c r="BZ107" s="23">
        <f t="shared" si="18"/>
        <v>1.1379800853485065E-2</v>
      </c>
      <c r="CA107" s="23">
        <f t="shared" si="18"/>
        <v>2.4355300859598854E-2</v>
      </c>
      <c r="CB107" s="23">
        <f t="shared" si="18"/>
        <v>1.9801980198019802E-2</v>
      </c>
      <c r="CC107" s="23">
        <f t="shared" si="18"/>
        <v>2.850877192982456E-2</v>
      </c>
      <c r="CD107" s="23">
        <f t="shared" si="18"/>
        <v>1.3888888888888888E-2</v>
      </c>
      <c r="CE107" s="23">
        <f t="shared" si="18"/>
        <v>1.4893617021276596E-2</v>
      </c>
      <c r="CF107" s="23">
        <f t="shared" si="18"/>
        <v>1.5086206896551725E-2</v>
      </c>
      <c r="CG107" s="23">
        <f t="shared" si="18"/>
        <v>1.4669926650366748E-2</v>
      </c>
      <c r="CH107" s="23">
        <f t="shared" si="18"/>
        <v>1.9950124688279301E-2</v>
      </c>
      <c r="CI107" s="23">
        <f t="shared" si="18"/>
        <v>1.3927576601671309E-2</v>
      </c>
      <c r="CJ107" s="23">
        <f t="shared" si="18"/>
        <v>2.0547945205479451E-2</v>
      </c>
      <c r="CK107" s="23">
        <f t="shared" si="18"/>
        <v>1.2232415902140673E-2</v>
      </c>
      <c r="CL107" s="23">
        <f t="shared" si="18"/>
        <v>3.614457831325301E-2</v>
      </c>
      <c r="CM107" s="23">
        <f t="shared" si="18"/>
        <v>1.5974440894568689E-2</v>
      </c>
      <c r="CN107" s="23">
        <f t="shared" si="18"/>
        <v>2.1897810218978103E-2</v>
      </c>
      <c r="CO107" s="23">
        <f t="shared" si="18"/>
        <v>5.9701492537313433E-3</v>
      </c>
      <c r="CP107" s="23">
        <f t="shared" si="18"/>
        <v>2.5316455696202531E-2</v>
      </c>
      <c r="CQ107" s="23">
        <f t="shared" si="18"/>
        <v>1.9138755980861243E-2</v>
      </c>
      <c r="CR107" s="23">
        <f t="shared" si="18"/>
        <v>3.007518796992481E-2</v>
      </c>
      <c r="CS107" s="23">
        <f t="shared" si="18"/>
        <v>2.9556650246305417E-2</v>
      </c>
      <c r="CT107" s="23">
        <f t="shared" si="18"/>
        <v>2.7649769585253458E-2</v>
      </c>
      <c r="CU107" s="23">
        <f t="shared" si="18"/>
        <v>9.5238095238095247E-3</v>
      </c>
      <c r="CV107" s="23">
        <f t="shared" si="18"/>
        <v>2.5000000000000001E-2</v>
      </c>
      <c r="CW107" s="23">
        <f t="shared" si="18"/>
        <v>1.5463917525773196E-2</v>
      </c>
      <c r="CX107" s="23">
        <f t="shared" si="18"/>
        <v>3.2894736842105261E-2</v>
      </c>
      <c r="CY107" s="23">
        <f t="shared" si="18"/>
        <v>3.0434782608695653E-2</v>
      </c>
      <c r="CZ107" s="23">
        <f t="shared" si="18"/>
        <v>2.717391304347826E-2</v>
      </c>
      <c r="DA107" s="23">
        <f t="shared" si="18"/>
        <v>6.25E-2</v>
      </c>
      <c r="DB107" s="23">
        <f t="shared" si="18"/>
        <v>2.0547945205479451E-2</v>
      </c>
      <c r="DC107" s="23">
        <f t="shared" si="18"/>
        <v>2.3668639053254437E-2</v>
      </c>
      <c r="DD107" s="23">
        <f t="shared" si="18"/>
        <v>4.3795620437956206E-2</v>
      </c>
      <c r="DE107" s="23">
        <f t="shared" si="18"/>
        <v>2.4844720496894408E-2</v>
      </c>
      <c r="DF107" s="23">
        <f t="shared" si="18"/>
        <v>2.6595744680851064E-2</v>
      </c>
      <c r="DG107" s="23">
        <f t="shared" si="18"/>
        <v>3.5714285714285712E-2</v>
      </c>
      <c r="DH107" s="23">
        <f t="shared" si="18"/>
        <v>0.05</v>
      </c>
      <c r="DI107" s="23">
        <f t="shared" si="18"/>
        <v>6.5326633165829151E-2</v>
      </c>
      <c r="DJ107" s="23">
        <f t="shared" si="18"/>
        <v>3.4653465346534656E-2</v>
      </c>
      <c r="DK107" s="23">
        <f t="shared" si="18"/>
        <v>2.7322404371584699E-2</v>
      </c>
      <c r="DL107" s="23">
        <f t="shared" si="18"/>
        <v>4.1666666666666664E-2</v>
      </c>
      <c r="DM107" s="23">
        <f t="shared" si="18"/>
        <v>6.1538461538461542E-2</v>
      </c>
      <c r="DN107" s="23">
        <f t="shared" si="18"/>
        <v>6.2937062937062943E-2</v>
      </c>
      <c r="DO107" s="23">
        <f t="shared" si="18"/>
        <v>0.10429447852760736</v>
      </c>
      <c r="DP107" s="23">
        <f t="shared" si="18"/>
        <v>7.6923076923076927E-2</v>
      </c>
      <c r="DQ107" s="23">
        <f t="shared" si="18"/>
        <v>6.3829787234042548E-2</v>
      </c>
      <c r="DR107" s="23">
        <f t="shared" si="18"/>
        <v>5.3892215568862277E-2</v>
      </c>
      <c r="DS107" s="23">
        <f t="shared" si="18"/>
        <v>4.8387096774193547E-2</v>
      </c>
      <c r="DT107" s="23">
        <f t="shared" si="18"/>
        <v>0.10365853658536585</v>
      </c>
      <c r="DU107" s="23">
        <f t="shared" si="18"/>
        <v>9.3525179856115109E-2</v>
      </c>
      <c r="DV107" s="23">
        <f t="shared" si="18"/>
        <v>8.0536912751677847E-2</v>
      </c>
      <c r="DW107" s="23">
        <f t="shared" si="18"/>
        <v>3.9473684210526314E-2</v>
      </c>
      <c r="DX107" s="23">
        <f t="shared" si="18"/>
        <v>7.6470588235294124E-2</v>
      </c>
      <c r="DY107" s="23">
        <f t="shared" si="18"/>
        <v>7.5471698113207544E-2</v>
      </c>
      <c r="DZ107" s="23">
        <f t="shared" si="18"/>
        <v>4.9019607843137254E-2</v>
      </c>
      <c r="EA107" s="23">
        <f t="shared" si="18"/>
        <v>6.8965517241379309E-2</v>
      </c>
      <c r="EB107" s="23">
        <f t="shared" si="18"/>
        <v>8.1481481481481488E-2</v>
      </c>
      <c r="EC107" s="23">
        <f t="shared" ref="EC107:FH107" si="24">EC94/EC$103</f>
        <v>6.2893081761006289E-2</v>
      </c>
      <c r="ED107" s="23">
        <f t="shared" si="24"/>
        <v>0.14074074074074075</v>
      </c>
      <c r="EE107" s="23">
        <f t="shared" si="24"/>
        <v>8.6956521739130432E-2</v>
      </c>
      <c r="EF107" s="23">
        <f t="shared" si="24"/>
        <v>8.1081081081081086E-2</v>
      </c>
      <c r="EG107" s="23">
        <f t="shared" si="24"/>
        <v>0.13592233009708737</v>
      </c>
      <c r="EH107" s="23">
        <f t="shared" si="24"/>
        <v>7.7586206896551727E-2</v>
      </c>
      <c r="EI107" s="23">
        <f t="shared" si="24"/>
        <v>2.4390243902439025E-2</v>
      </c>
      <c r="EJ107" s="23">
        <f t="shared" si="24"/>
        <v>6.3829787234042548E-2</v>
      </c>
      <c r="EK107" s="23">
        <f t="shared" si="24"/>
        <v>0.17647058823529413</v>
      </c>
      <c r="EL107" s="23">
        <f t="shared" si="24"/>
        <v>8.2191780821917804E-2</v>
      </c>
      <c r="EM107" s="23">
        <f t="shared" si="24"/>
        <v>0.14102564102564102</v>
      </c>
      <c r="EN107" s="23">
        <f t="shared" si="24"/>
        <v>7.1428571428571425E-2</v>
      </c>
      <c r="EO107" s="23">
        <f t="shared" si="24"/>
        <v>8.6419753086419748E-2</v>
      </c>
      <c r="EP107" s="23">
        <f t="shared" si="24"/>
        <v>7.1428571428571425E-2</v>
      </c>
      <c r="EQ107" s="23">
        <f t="shared" si="24"/>
        <v>6.5934065934065936E-2</v>
      </c>
      <c r="ER107" s="23">
        <f t="shared" si="24"/>
        <v>9.3333333333333338E-2</v>
      </c>
      <c r="ES107" s="23">
        <f t="shared" si="24"/>
        <v>8.3333333333333329E-2</v>
      </c>
      <c r="ET107" s="23">
        <f t="shared" si="24"/>
        <v>0.08</v>
      </c>
      <c r="EU107" s="23">
        <f t="shared" si="24"/>
        <v>0.11864406779661017</v>
      </c>
      <c r="EV107" s="23">
        <f t="shared" si="24"/>
        <v>0.10666666666666667</v>
      </c>
      <c r="EW107" s="23">
        <f t="shared" si="24"/>
        <v>9.8360655737704916E-2</v>
      </c>
      <c r="EX107" s="23">
        <f t="shared" si="24"/>
        <v>0.17808219178082191</v>
      </c>
      <c r="EY107" s="23">
        <f t="shared" si="24"/>
        <v>0.11475409836065574</v>
      </c>
      <c r="EZ107" s="23">
        <f t="shared" si="24"/>
        <v>9.6153846153846159E-2</v>
      </c>
      <c r="FA107" s="23">
        <f t="shared" si="24"/>
        <v>7.6923076923076927E-2</v>
      </c>
      <c r="FB107" s="23">
        <f t="shared" si="24"/>
        <v>0.15384615384615385</v>
      </c>
      <c r="FC107" s="23">
        <f t="shared" si="24"/>
        <v>8.6021505376344093E-2</v>
      </c>
      <c r="FD107" s="23">
        <f t="shared" si="24"/>
        <v>0.14634146341463414</v>
      </c>
      <c r="FE107" s="23">
        <f t="shared" si="24"/>
        <v>0.13</v>
      </c>
      <c r="FF107" s="23">
        <f t="shared" si="24"/>
        <v>0.13402061855670103</v>
      </c>
      <c r="FG107" s="23">
        <f t="shared" si="24"/>
        <v>0.14782608695652175</v>
      </c>
      <c r="FH107" s="23">
        <f t="shared" si="24"/>
        <v>0.13076923076923078</v>
      </c>
      <c r="FI107" s="23">
        <f t="shared" ref="FI107:GN107" si="25">FI94/FI$103</f>
        <v>0.1092436974789916</v>
      </c>
      <c r="FJ107" s="23">
        <f t="shared" si="25"/>
        <v>0.12352941176470589</v>
      </c>
      <c r="FK107" s="23">
        <f t="shared" si="25"/>
        <v>8.9285714285714288E-2</v>
      </c>
      <c r="FL107" s="23">
        <f t="shared" si="25"/>
        <v>9.9056603773584911E-2</v>
      </c>
      <c r="FM107" s="23">
        <f t="shared" si="25"/>
        <v>0.12676056338028169</v>
      </c>
      <c r="FN107" s="23">
        <f t="shared" si="25"/>
        <v>0.14814814814814814</v>
      </c>
      <c r="FO107" s="23">
        <f t="shared" si="25"/>
        <v>0.11176470588235295</v>
      </c>
      <c r="FP107" s="23">
        <f t="shared" si="25"/>
        <v>9.4444444444444442E-2</v>
      </c>
      <c r="FQ107" s="23">
        <f t="shared" si="25"/>
        <v>9.166666666666666E-2</v>
      </c>
      <c r="FR107" s="23">
        <f t="shared" si="25"/>
        <v>6.7567567567567571E-2</v>
      </c>
      <c r="FS107" s="23">
        <f t="shared" si="25"/>
        <v>0.10638297872340426</v>
      </c>
      <c r="FT107" s="23">
        <f t="shared" si="25"/>
        <v>8.4905660377358486E-2</v>
      </c>
      <c r="FU107" s="23">
        <f t="shared" si="25"/>
        <v>0.11764705882352941</v>
      </c>
      <c r="FV107" s="23">
        <f t="shared" si="25"/>
        <v>8.6816720257234734E-2</v>
      </c>
      <c r="FW107" s="23">
        <f t="shared" si="25"/>
        <v>0.12903225806451613</v>
      </c>
      <c r="FX107" s="23">
        <f t="shared" si="25"/>
        <v>0.11009174311926606</v>
      </c>
      <c r="FY107" s="23">
        <f t="shared" si="25"/>
        <v>0.10526315789473684</v>
      </c>
      <c r="FZ107" s="23">
        <f t="shared" si="25"/>
        <v>9.0277777777777776E-2</v>
      </c>
      <c r="GA107" s="23">
        <f t="shared" si="25"/>
        <v>9.002433090024331E-2</v>
      </c>
      <c r="GB107" s="23">
        <f t="shared" si="25"/>
        <v>7.5630252100840331E-2</v>
      </c>
      <c r="GC107" s="23">
        <f t="shared" si="25"/>
        <v>9.9800399201596807E-2</v>
      </c>
      <c r="GD107" s="23">
        <f t="shared" si="25"/>
        <v>9.5516569200779722E-2</v>
      </c>
      <c r="GE107" s="23">
        <f t="shared" si="25"/>
        <v>0.11059907834101383</v>
      </c>
      <c r="GF107" s="23">
        <f t="shared" si="25"/>
        <v>9.6885813148788927E-2</v>
      </c>
      <c r="GG107" s="23">
        <f t="shared" si="25"/>
        <v>0.11323763955342903</v>
      </c>
      <c r="GH107" s="23">
        <f t="shared" si="25"/>
        <v>0.10260869565217391</v>
      </c>
      <c r="GI107" s="23">
        <f t="shared" si="25"/>
        <v>0.10509031198686371</v>
      </c>
      <c r="GJ107" s="23">
        <f t="shared" si="25"/>
        <v>0.10922787193973635</v>
      </c>
      <c r="GK107" s="23">
        <f t="shared" si="25"/>
        <v>0.14119922630560927</v>
      </c>
      <c r="GL107" s="23">
        <f t="shared" si="25"/>
        <v>9.4841930116472545E-2</v>
      </c>
      <c r="GM107" s="23">
        <f t="shared" si="25"/>
        <v>9.7731239092495634E-2</v>
      </c>
      <c r="GN107" s="23">
        <f t="shared" si="25"/>
        <v>0.13513513513513514</v>
      </c>
      <c r="GO107" s="23">
        <f t="shared" si="21"/>
        <v>0.12773722627737227</v>
      </c>
      <c r="GP107" s="23">
        <f t="shared" si="21"/>
        <v>0.13178294573643412</v>
      </c>
      <c r="GQ107" s="23">
        <f t="shared" si="21"/>
        <v>0.1306930693069307</v>
      </c>
      <c r="GR107" s="23">
        <f t="shared" si="21"/>
        <v>0.10633484162895927</v>
      </c>
      <c r="GS107" s="23">
        <f t="shared" si="21"/>
        <v>0.12295081967213115</v>
      </c>
      <c r="GT107" s="23">
        <f t="shared" si="21"/>
        <v>0.13009708737864079</v>
      </c>
      <c r="GU107" s="23">
        <f t="shared" si="21"/>
        <v>0.125</v>
      </c>
      <c r="GV107" s="23">
        <f t="shared" si="21"/>
        <v>0.10822510822510822</v>
      </c>
      <c r="GW107" s="23">
        <f t="shared" si="21"/>
        <v>0.12831858407079647</v>
      </c>
      <c r="GX107" s="23">
        <f t="shared" si="21"/>
        <v>0.13555992141453832</v>
      </c>
      <c r="GY107" s="23">
        <f t="shared" si="21"/>
        <v>0.12423625254582485</v>
      </c>
      <c r="GZ107" s="23">
        <f t="shared" si="21"/>
        <v>0.11196911196911197</v>
      </c>
      <c r="HA107" s="23">
        <f t="shared" si="21"/>
        <v>0.13868613138686131</v>
      </c>
      <c r="HB107" s="23">
        <f t="shared" ref="HB107:HR107" si="26">HB94/HB$103</f>
        <v>0.12612612612612611</v>
      </c>
      <c r="HC107" s="23">
        <f t="shared" si="26"/>
        <v>0.1471861471861472</v>
      </c>
      <c r="HD107" s="23">
        <f t="shared" si="26"/>
        <v>0.12753036437246965</v>
      </c>
      <c r="HE107" s="23">
        <f t="shared" si="26"/>
        <v>0.14570858283433133</v>
      </c>
      <c r="HF107" s="23">
        <f t="shared" si="26"/>
        <v>0.15812917594654788</v>
      </c>
      <c r="HG107" s="23">
        <f t="shared" si="26"/>
        <v>0.13391304347826086</v>
      </c>
      <c r="HH107" s="23">
        <f t="shared" si="26"/>
        <v>0.12043010752688173</v>
      </c>
      <c r="HI107" s="23">
        <f t="shared" si="26"/>
        <v>0.11527377521613832</v>
      </c>
      <c r="HJ107" s="23">
        <f t="shared" si="26"/>
        <v>0.10126582278481013</v>
      </c>
      <c r="HK107" s="23">
        <f t="shared" si="26"/>
        <v>0.12987012987012986</v>
      </c>
      <c r="HL107" s="23">
        <f t="shared" si="26"/>
        <v>0.11808118081180811</v>
      </c>
      <c r="HM107" s="23">
        <f t="shared" si="26"/>
        <v>0.14285714285714285</v>
      </c>
      <c r="HN107" s="23" t="e">
        <f t="shared" si="26"/>
        <v>#DIV/0!</v>
      </c>
      <c r="HO107" s="23" t="e">
        <f t="shared" si="26"/>
        <v>#DIV/0!</v>
      </c>
      <c r="HP107" s="23" t="e">
        <f t="shared" si="26"/>
        <v>#DIV/0!</v>
      </c>
      <c r="HQ107" s="23" t="e">
        <f t="shared" si="26"/>
        <v>#DIV/0!</v>
      </c>
      <c r="HR107" s="23" t="e">
        <f t="shared" si="26"/>
        <v>#DIV/0!</v>
      </c>
    </row>
    <row r="108" spans="2:226" x14ac:dyDescent="0.25">
      <c r="B108" t="s">
        <v>233</v>
      </c>
      <c r="D108" s="23">
        <f t="shared" si="16"/>
        <v>0</v>
      </c>
      <c r="E108" s="23">
        <f t="shared" ref="E108:BP111" si="27">E95/E$103</f>
        <v>0</v>
      </c>
      <c r="F108" s="23">
        <f t="shared" si="27"/>
        <v>0</v>
      </c>
      <c r="G108" s="23">
        <f t="shared" si="27"/>
        <v>0</v>
      </c>
      <c r="H108" s="23">
        <f t="shared" si="27"/>
        <v>0</v>
      </c>
      <c r="I108" s="23">
        <f t="shared" si="27"/>
        <v>0</v>
      </c>
      <c r="J108" s="23">
        <f t="shared" si="27"/>
        <v>0.5</v>
      </c>
      <c r="K108" s="23">
        <f t="shared" si="27"/>
        <v>0</v>
      </c>
      <c r="L108" s="23">
        <f t="shared" si="27"/>
        <v>0</v>
      </c>
      <c r="M108" s="23">
        <f t="shared" si="27"/>
        <v>0</v>
      </c>
      <c r="N108" s="23">
        <f t="shared" si="27"/>
        <v>0</v>
      </c>
      <c r="O108" s="23">
        <f t="shared" si="27"/>
        <v>0</v>
      </c>
      <c r="P108" s="23">
        <f t="shared" si="27"/>
        <v>0</v>
      </c>
      <c r="Q108" s="23">
        <f t="shared" si="27"/>
        <v>0</v>
      </c>
      <c r="R108" s="23">
        <f t="shared" si="27"/>
        <v>0</v>
      </c>
      <c r="S108" s="23">
        <f t="shared" si="27"/>
        <v>0</v>
      </c>
      <c r="T108" s="23">
        <f t="shared" si="27"/>
        <v>0</v>
      </c>
      <c r="U108" s="23">
        <f t="shared" si="27"/>
        <v>0.2</v>
      </c>
      <c r="V108" s="23">
        <f t="shared" si="27"/>
        <v>0</v>
      </c>
      <c r="W108" s="23">
        <f t="shared" si="27"/>
        <v>0.1111111111111111</v>
      </c>
      <c r="X108" s="23">
        <f t="shared" si="27"/>
        <v>0.2</v>
      </c>
      <c r="Y108" s="23">
        <f t="shared" si="27"/>
        <v>0</v>
      </c>
      <c r="Z108" s="23">
        <f t="shared" si="27"/>
        <v>9.0909090909090912E-2</v>
      </c>
      <c r="AA108" s="23">
        <f t="shared" si="27"/>
        <v>4.1666666666666664E-2</v>
      </c>
      <c r="AB108" s="23">
        <f t="shared" si="27"/>
        <v>0.12121212121212122</v>
      </c>
      <c r="AC108" s="23">
        <f t="shared" si="27"/>
        <v>8.1967213114754092E-2</v>
      </c>
      <c r="AD108" s="23">
        <f t="shared" si="27"/>
        <v>6.3492063492063489E-2</v>
      </c>
      <c r="AE108" s="23">
        <f t="shared" si="27"/>
        <v>0.12307692307692308</v>
      </c>
      <c r="AF108" s="23">
        <f t="shared" si="27"/>
        <v>5.2238805970149252E-2</v>
      </c>
      <c r="AG108" s="23">
        <f t="shared" si="27"/>
        <v>2.8368794326241134E-2</v>
      </c>
      <c r="AH108" s="23">
        <f t="shared" si="27"/>
        <v>0.13492063492063491</v>
      </c>
      <c r="AI108" s="23">
        <f t="shared" si="27"/>
        <v>7.1942446043165464E-2</v>
      </c>
      <c r="AJ108" s="23">
        <f t="shared" si="27"/>
        <v>4.2168674698795178E-2</v>
      </c>
      <c r="AK108" s="23">
        <f t="shared" si="27"/>
        <v>3.4653465346534656E-2</v>
      </c>
      <c r="AL108" s="23">
        <f t="shared" si="27"/>
        <v>7.1428571428571425E-2</v>
      </c>
      <c r="AM108" s="23">
        <f t="shared" si="27"/>
        <v>7.43801652892562E-2</v>
      </c>
      <c r="AN108" s="23">
        <f t="shared" si="27"/>
        <v>6.5168539325842698E-2</v>
      </c>
      <c r="AO108" s="23">
        <f t="shared" si="27"/>
        <v>6.413301662707839E-2</v>
      </c>
      <c r="AP108" s="23">
        <f t="shared" si="27"/>
        <v>7.575757575757576E-2</v>
      </c>
      <c r="AQ108" s="23">
        <f t="shared" si="27"/>
        <v>6.5972222222222224E-2</v>
      </c>
      <c r="AR108" s="23">
        <f t="shared" si="27"/>
        <v>6.9629629629629625E-2</v>
      </c>
      <c r="AS108" s="23">
        <f t="shared" si="27"/>
        <v>5.7553956834532377E-2</v>
      </c>
      <c r="AT108" s="23">
        <f t="shared" si="27"/>
        <v>7.9260237780713338E-2</v>
      </c>
      <c r="AU108" s="23">
        <f t="shared" si="27"/>
        <v>6.0721062618595827E-2</v>
      </c>
      <c r="AV108" s="23">
        <f t="shared" si="27"/>
        <v>6.0679611650485438E-2</v>
      </c>
      <c r="AW108" s="23">
        <f t="shared" si="27"/>
        <v>4.6296296296296294E-2</v>
      </c>
      <c r="AX108" s="23">
        <f t="shared" si="27"/>
        <v>5.461165048543689E-2</v>
      </c>
      <c r="AY108" s="23">
        <f t="shared" si="27"/>
        <v>6.4192577733199599E-2</v>
      </c>
      <c r="AZ108" s="23">
        <f t="shared" si="27"/>
        <v>5.6128293241695305E-2</v>
      </c>
      <c r="BA108" s="23">
        <f t="shared" si="27"/>
        <v>6.684491978609626E-2</v>
      </c>
      <c r="BB108" s="23">
        <f t="shared" si="27"/>
        <v>6.6053511705685616E-2</v>
      </c>
      <c r="BC108" s="23">
        <f t="shared" si="27"/>
        <v>5.5036344755970926E-2</v>
      </c>
      <c r="BD108" s="23">
        <f t="shared" si="27"/>
        <v>6.8027210884353748E-2</v>
      </c>
      <c r="BE108" s="23">
        <f t="shared" si="27"/>
        <v>5.9322033898305086E-2</v>
      </c>
      <c r="BF108" s="23">
        <f t="shared" si="27"/>
        <v>8.0979284369114876E-2</v>
      </c>
      <c r="BG108" s="23">
        <f t="shared" si="27"/>
        <v>0.10023310023310024</v>
      </c>
      <c r="BH108" s="23">
        <f t="shared" si="27"/>
        <v>8.8749999999999996E-2</v>
      </c>
      <c r="BI108" s="23">
        <f t="shared" si="27"/>
        <v>8.2887700534759357E-2</v>
      </c>
      <c r="BJ108" s="23">
        <f t="shared" si="27"/>
        <v>8.8028169014084501E-2</v>
      </c>
      <c r="BK108" s="23">
        <f t="shared" si="27"/>
        <v>9.5792300805729633E-2</v>
      </c>
      <c r="BL108" s="23">
        <f t="shared" si="27"/>
        <v>0.10146341463414635</v>
      </c>
      <c r="BM108" s="23">
        <f t="shared" si="27"/>
        <v>0.11417697431018078</v>
      </c>
      <c r="BN108" s="23">
        <f t="shared" si="27"/>
        <v>0.10240963855421686</v>
      </c>
      <c r="BO108" s="23">
        <f t="shared" si="27"/>
        <v>0.11195928753180662</v>
      </c>
      <c r="BP108" s="23">
        <f t="shared" si="27"/>
        <v>9.6605744125326368E-2</v>
      </c>
      <c r="BQ108" s="23">
        <f t="shared" si="18"/>
        <v>0.11033099297893681</v>
      </c>
      <c r="BR108" s="23">
        <f t="shared" si="18"/>
        <v>0.10531400966183575</v>
      </c>
      <c r="BS108" s="23">
        <f t="shared" si="18"/>
        <v>9.7886540600667413E-2</v>
      </c>
      <c r="BT108" s="23">
        <f t="shared" si="18"/>
        <v>0.10563380281690141</v>
      </c>
      <c r="BU108" s="23">
        <f t="shared" si="18"/>
        <v>0.1141826923076923</v>
      </c>
      <c r="BV108" s="23">
        <f t="shared" si="18"/>
        <v>0.10326086956521739</v>
      </c>
      <c r="BW108" s="23">
        <f t="shared" si="18"/>
        <v>0.14857881136950904</v>
      </c>
      <c r="BX108" s="23">
        <f t="shared" si="18"/>
        <v>0.10756972111553785</v>
      </c>
      <c r="BY108" s="23">
        <f t="shared" si="18"/>
        <v>0.10991957104557641</v>
      </c>
      <c r="BZ108" s="23">
        <f t="shared" si="18"/>
        <v>0.11379800853485064</v>
      </c>
      <c r="CA108" s="23">
        <f t="shared" si="18"/>
        <v>0.12893982808022922</v>
      </c>
      <c r="CB108" s="23">
        <f t="shared" si="18"/>
        <v>0.14026402640264027</v>
      </c>
      <c r="CC108" s="23">
        <f t="shared" si="18"/>
        <v>0.125</v>
      </c>
      <c r="CD108" s="23">
        <f t="shared" si="18"/>
        <v>0.10648148148148148</v>
      </c>
      <c r="CE108" s="23">
        <f t="shared" si="18"/>
        <v>0.10851063829787234</v>
      </c>
      <c r="CF108" s="23">
        <f t="shared" si="18"/>
        <v>9.4827586206896547E-2</v>
      </c>
      <c r="CG108" s="23">
        <f t="shared" si="18"/>
        <v>0.13691931540342298</v>
      </c>
      <c r="CH108" s="23">
        <f t="shared" si="18"/>
        <v>0.11471321695760599</v>
      </c>
      <c r="CI108" s="23">
        <f t="shared" si="18"/>
        <v>0.14484679665738162</v>
      </c>
      <c r="CJ108" s="23">
        <f t="shared" si="18"/>
        <v>0.12328767123287671</v>
      </c>
      <c r="CK108" s="23">
        <f t="shared" si="18"/>
        <v>0.13455657492354739</v>
      </c>
      <c r="CL108" s="23">
        <f t="shared" si="18"/>
        <v>0.12048192771084337</v>
      </c>
      <c r="CM108" s="23">
        <f t="shared" si="18"/>
        <v>7.9872204472843447E-2</v>
      </c>
      <c r="CN108" s="23">
        <f t="shared" si="18"/>
        <v>0.10583941605839416</v>
      </c>
      <c r="CO108" s="23">
        <f t="shared" si="18"/>
        <v>0.11343283582089553</v>
      </c>
      <c r="CP108" s="23">
        <f t="shared" si="18"/>
        <v>0.15189873417721519</v>
      </c>
      <c r="CQ108" s="23">
        <f t="shared" si="18"/>
        <v>0.12440191387559808</v>
      </c>
      <c r="CR108" s="23">
        <f t="shared" si="18"/>
        <v>9.7744360902255634E-2</v>
      </c>
      <c r="CS108" s="23">
        <f t="shared" si="18"/>
        <v>7.8817733990147784E-2</v>
      </c>
      <c r="CT108" s="23">
        <f t="shared" si="18"/>
        <v>0.10138248847926268</v>
      </c>
      <c r="CU108" s="23">
        <f t="shared" si="18"/>
        <v>0.15238095238095239</v>
      </c>
      <c r="CV108" s="23">
        <f t="shared" si="18"/>
        <v>0.105</v>
      </c>
      <c r="CW108" s="23">
        <f t="shared" si="18"/>
        <v>0.17010309278350516</v>
      </c>
      <c r="CX108" s="23">
        <f t="shared" si="18"/>
        <v>0.18421052631578946</v>
      </c>
      <c r="CY108" s="23">
        <f t="shared" si="18"/>
        <v>0.11304347826086956</v>
      </c>
      <c r="CZ108" s="23">
        <f t="shared" si="18"/>
        <v>9.7826086956521743E-2</v>
      </c>
      <c r="DA108" s="23">
        <f t="shared" si="18"/>
        <v>0.10227272727272728</v>
      </c>
      <c r="DB108" s="23">
        <f t="shared" si="18"/>
        <v>0.13698630136986301</v>
      </c>
      <c r="DC108" s="23">
        <f t="shared" si="18"/>
        <v>0.11242603550295859</v>
      </c>
      <c r="DD108" s="23">
        <f t="shared" si="18"/>
        <v>0.16788321167883211</v>
      </c>
      <c r="DE108" s="23">
        <f t="shared" si="18"/>
        <v>0.16149068322981366</v>
      </c>
      <c r="DF108" s="23">
        <f t="shared" si="18"/>
        <v>0.18617021276595744</v>
      </c>
      <c r="DG108" s="23">
        <f t="shared" si="18"/>
        <v>0.23469387755102042</v>
      </c>
      <c r="DH108" s="23">
        <f t="shared" si="18"/>
        <v>0.17777777777777778</v>
      </c>
      <c r="DI108" s="23">
        <f t="shared" si="18"/>
        <v>0.17587939698492464</v>
      </c>
      <c r="DJ108" s="23">
        <f t="shared" si="18"/>
        <v>0.15841584158415842</v>
      </c>
      <c r="DK108" s="23">
        <f t="shared" si="18"/>
        <v>0.20218579234972678</v>
      </c>
      <c r="DL108" s="23">
        <f t="shared" si="18"/>
        <v>0.2</v>
      </c>
      <c r="DM108" s="23">
        <f t="shared" si="18"/>
        <v>0.15897435897435896</v>
      </c>
      <c r="DN108" s="23">
        <f t="shared" si="18"/>
        <v>0.23076923076923078</v>
      </c>
      <c r="DO108" s="23">
        <f t="shared" si="18"/>
        <v>0.17791411042944785</v>
      </c>
      <c r="DP108" s="23">
        <f t="shared" si="18"/>
        <v>0.20279720279720279</v>
      </c>
      <c r="DQ108" s="23">
        <f t="shared" si="18"/>
        <v>0.1773049645390071</v>
      </c>
      <c r="DR108" s="23">
        <f t="shared" si="18"/>
        <v>0.17365269461077845</v>
      </c>
      <c r="DS108" s="23">
        <f t="shared" si="18"/>
        <v>0.15322580645161291</v>
      </c>
      <c r="DT108" s="23">
        <f t="shared" si="18"/>
        <v>0.2073170731707317</v>
      </c>
      <c r="DU108" s="23">
        <f t="shared" si="18"/>
        <v>0.14388489208633093</v>
      </c>
      <c r="DV108" s="23">
        <f t="shared" si="18"/>
        <v>0.16107382550335569</v>
      </c>
      <c r="DW108" s="23">
        <f t="shared" si="18"/>
        <v>0.18421052631578946</v>
      </c>
      <c r="DX108" s="23">
        <f t="shared" si="18"/>
        <v>0.18823529411764706</v>
      </c>
      <c r="DY108" s="23">
        <f t="shared" si="18"/>
        <v>0.14465408805031446</v>
      </c>
      <c r="DZ108" s="23">
        <f t="shared" si="18"/>
        <v>0.22549019607843138</v>
      </c>
      <c r="EA108" s="23">
        <f t="shared" si="18"/>
        <v>0.2620689655172414</v>
      </c>
      <c r="EB108" s="23">
        <f t="shared" si="18"/>
        <v>0.2</v>
      </c>
      <c r="EC108" s="23">
        <f t="shared" ref="EC108:FH108" si="28">EC95/EC$103</f>
        <v>0.20125786163522014</v>
      </c>
      <c r="ED108" s="23">
        <f t="shared" si="28"/>
        <v>0.17037037037037037</v>
      </c>
      <c r="EE108" s="23">
        <f t="shared" si="28"/>
        <v>0.10869565217391304</v>
      </c>
      <c r="EF108" s="23">
        <f t="shared" si="28"/>
        <v>0.24324324324324326</v>
      </c>
      <c r="EG108" s="23">
        <f t="shared" si="28"/>
        <v>0.23300970873786409</v>
      </c>
      <c r="EH108" s="23">
        <f t="shared" si="28"/>
        <v>0.19827586206896552</v>
      </c>
      <c r="EI108" s="23">
        <f t="shared" si="28"/>
        <v>0.24390243902439024</v>
      </c>
      <c r="EJ108" s="23">
        <f t="shared" si="28"/>
        <v>0.23404255319148937</v>
      </c>
      <c r="EK108" s="23">
        <f t="shared" si="28"/>
        <v>0.17647058823529413</v>
      </c>
      <c r="EL108" s="23">
        <f t="shared" si="28"/>
        <v>0.16438356164383561</v>
      </c>
      <c r="EM108" s="23">
        <f t="shared" si="28"/>
        <v>0.17948717948717949</v>
      </c>
      <c r="EN108" s="23">
        <f t="shared" si="28"/>
        <v>0.16071428571428573</v>
      </c>
      <c r="EO108" s="23">
        <f t="shared" si="28"/>
        <v>0.20987654320987653</v>
      </c>
      <c r="EP108" s="23">
        <f t="shared" si="28"/>
        <v>0.18571428571428572</v>
      </c>
      <c r="EQ108" s="23">
        <f t="shared" si="28"/>
        <v>0.12087912087912088</v>
      </c>
      <c r="ER108" s="23">
        <f t="shared" si="28"/>
        <v>0.21333333333333335</v>
      </c>
      <c r="ES108" s="23">
        <f t="shared" si="28"/>
        <v>0.21666666666666667</v>
      </c>
      <c r="ET108" s="23">
        <f t="shared" si="28"/>
        <v>0.24</v>
      </c>
      <c r="EU108" s="23">
        <f t="shared" si="28"/>
        <v>0.2711864406779661</v>
      </c>
      <c r="EV108" s="23">
        <f t="shared" si="28"/>
        <v>0.17333333333333334</v>
      </c>
      <c r="EW108" s="23">
        <f t="shared" si="28"/>
        <v>0.27868852459016391</v>
      </c>
      <c r="EX108" s="23">
        <f t="shared" si="28"/>
        <v>0.28767123287671231</v>
      </c>
      <c r="EY108" s="23">
        <f t="shared" si="28"/>
        <v>0.22950819672131148</v>
      </c>
      <c r="EZ108" s="23">
        <f t="shared" si="28"/>
        <v>0.34615384615384615</v>
      </c>
      <c r="FA108" s="23">
        <f t="shared" si="28"/>
        <v>0.19230769230769232</v>
      </c>
      <c r="FB108" s="23">
        <f t="shared" si="28"/>
        <v>0.17307692307692307</v>
      </c>
      <c r="FC108" s="23">
        <f t="shared" si="28"/>
        <v>0.26881720430107525</v>
      </c>
      <c r="FD108" s="23">
        <f t="shared" si="28"/>
        <v>0.26829268292682928</v>
      </c>
      <c r="FE108" s="23">
        <f t="shared" si="28"/>
        <v>0.24</v>
      </c>
      <c r="FF108" s="23">
        <f t="shared" si="28"/>
        <v>0.18556701030927836</v>
      </c>
      <c r="FG108" s="23">
        <f t="shared" si="28"/>
        <v>0.16521739130434782</v>
      </c>
      <c r="FH108" s="23">
        <f t="shared" si="28"/>
        <v>0.2</v>
      </c>
      <c r="FI108" s="23">
        <f t="shared" ref="FI108:GN108" si="29">FI95/FI$103</f>
        <v>0.16806722689075632</v>
      </c>
      <c r="FJ108" s="23">
        <f t="shared" si="29"/>
        <v>0.2</v>
      </c>
      <c r="FK108" s="23">
        <f t="shared" si="29"/>
        <v>0.23809523809523808</v>
      </c>
      <c r="FL108" s="23">
        <f t="shared" si="29"/>
        <v>0.28773584905660377</v>
      </c>
      <c r="FM108" s="23">
        <f t="shared" si="29"/>
        <v>0.24647887323943662</v>
      </c>
      <c r="FN108" s="23">
        <f t="shared" si="29"/>
        <v>0.13227513227513227</v>
      </c>
      <c r="FO108" s="23">
        <f t="shared" si="29"/>
        <v>0.20588235294117646</v>
      </c>
      <c r="FP108" s="23">
        <f t="shared" si="29"/>
        <v>0.25</v>
      </c>
      <c r="FQ108" s="23">
        <f t="shared" si="29"/>
        <v>0.23333333333333334</v>
      </c>
      <c r="FR108" s="23">
        <f t="shared" si="29"/>
        <v>0.30180180180180183</v>
      </c>
      <c r="FS108" s="23">
        <f t="shared" si="29"/>
        <v>0.28368794326241137</v>
      </c>
      <c r="FT108" s="23">
        <f t="shared" si="29"/>
        <v>0.23584905660377359</v>
      </c>
      <c r="FU108" s="23">
        <f t="shared" si="29"/>
        <v>0.25210084033613445</v>
      </c>
      <c r="FV108" s="23">
        <f t="shared" si="29"/>
        <v>0.27009646302250806</v>
      </c>
      <c r="FW108" s="23">
        <f t="shared" si="29"/>
        <v>0.26881720430107525</v>
      </c>
      <c r="FX108" s="23">
        <f t="shared" si="29"/>
        <v>0.29587155963302753</v>
      </c>
      <c r="FY108" s="23">
        <f t="shared" si="29"/>
        <v>0.25789473684210529</v>
      </c>
      <c r="FZ108" s="23">
        <f t="shared" si="29"/>
        <v>0.29166666666666669</v>
      </c>
      <c r="GA108" s="23">
        <f t="shared" si="29"/>
        <v>0.32116788321167883</v>
      </c>
      <c r="GB108" s="23">
        <f t="shared" si="29"/>
        <v>0.29831932773109243</v>
      </c>
      <c r="GC108" s="23">
        <f t="shared" si="29"/>
        <v>0.27944111776447106</v>
      </c>
      <c r="GD108" s="23">
        <f t="shared" si="29"/>
        <v>0.30019493177387913</v>
      </c>
      <c r="GE108" s="23">
        <f t="shared" si="29"/>
        <v>0.30261136712749614</v>
      </c>
      <c r="GF108" s="23">
        <f t="shared" si="29"/>
        <v>0.33217993079584773</v>
      </c>
      <c r="GG108" s="23">
        <f t="shared" si="29"/>
        <v>0.32695374800637961</v>
      </c>
      <c r="GH108" s="23">
        <f t="shared" si="29"/>
        <v>0.3373913043478261</v>
      </c>
      <c r="GI108" s="23">
        <f t="shared" si="29"/>
        <v>0.29392446633825942</v>
      </c>
      <c r="GJ108" s="23">
        <f t="shared" si="29"/>
        <v>0.31261770244821091</v>
      </c>
      <c r="GK108" s="23">
        <f t="shared" si="29"/>
        <v>0.31334622823984526</v>
      </c>
      <c r="GL108" s="23">
        <f t="shared" si="29"/>
        <v>0.32279534109816971</v>
      </c>
      <c r="GM108" s="23">
        <f t="shared" si="29"/>
        <v>0.34205933682373474</v>
      </c>
      <c r="GN108" s="23">
        <f t="shared" si="29"/>
        <v>0.3108108108108108</v>
      </c>
      <c r="GO108" s="23">
        <f t="shared" si="21"/>
        <v>0.29379562043795621</v>
      </c>
      <c r="GP108" s="23">
        <f t="shared" si="21"/>
        <v>0.34302325581395349</v>
      </c>
      <c r="GQ108" s="23">
        <f t="shared" si="21"/>
        <v>0.3207920792079208</v>
      </c>
      <c r="GR108" s="23">
        <f t="shared" si="21"/>
        <v>0.30542986425339369</v>
      </c>
      <c r="GS108" s="23">
        <f t="shared" si="21"/>
        <v>0.32786885245901637</v>
      </c>
      <c r="GT108" s="23">
        <f t="shared" si="21"/>
        <v>0.30485436893203882</v>
      </c>
      <c r="GU108" s="23">
        <f t="shared" si="21"/>
        <v>0.36290322580645162</v>
      </c>
      <c r="GV108" s="23">
        <f t="shared" si="21"/>
        <v>0.32251082251082253</v>
      </c>
      <c r="GW108" s="23">
        <f t="shared" si="21"/>
        <v>0.31858407079646017</v>
      </c>
      <c r="GX108" s="23">
        <f t="shared" si="21"/>
        <v>0.34970530451866405</v>
      </c>
      <c r="GY108" s="23">
        <f t="shared" si="21"/>
        <v>0.3380855397148676</v>
      </c>
      <c r="GZ108" s="23">
        <f t="shared" si="21"/>
        <v>0.3359073359073359</v>
      </c>
      <c r="HA108" s="23">
        <f t="shared" si="21"/>
        <v>0.35583941605839414</v>
      </c>
      <c r="HB108" s="23">
        <f t="shared" ref="HB108:HR108" si="30">HB95/HB$103</f>
        <v>0.34954954954954953</v>
      </c>
      <c r="HC108" s="23">
        <f t="shared" si="30"/>
        <v>0.35064935064935066</v>
      </c>
      <c r="HD108" s="23">
        <f t="shared" si="30"/>
        <v>0.3623481781376518</v>
      </c>
      <c r="HE108" s="23">
        <f t="shared" si="30"/>
        <v>0.34331337325349304</v>
      </c>
      <c r="HF108" s="23">
        <f t="shared" si="30"/>
        <v>0.37416481069042318</v>
      </c>
      <c r="HG108" s="23">
        <f t="shared" si="30"/>
        <v>0.38086956521739129</v>
      </c>
      <c r="HH108" s="23">
        <f t="shared" si="30"/>
        <v>0.36774193548387096</v>
      </c>
      <c r="HI108" s="23">
        <f t="shared" si="30"/>
        <v>0.34870317002881845</v>
      </c>
      <c r="HJ108" s="23">
        <f t="shared" si="30"/>
        <v>0.32594936708860761</v>
      </c>
      <c r="HK108" s="23">
        <f t="shared" si="30"/>
        <v>0.30194805194805197</v>
      </c>
      <c r="HL108" s="23">
        <f t="shared" si="30"/>
        <v>0.33579335793357934</v>
      </c>
      <c r="HM108" s="23">
        <f t="shared" si="30"/>
        <v>0.22857142857142856</v>
      </c>
      <c r="HN108" s="23" t="e">
        <f t="shared" si="30"/>
        <v>#DIV/0!</v>
      </c>
      <c r="HO108" s="23" t="e">
        <f t="shared" si="30"/>
        <v>#DIV/0!</v>
      </c>
      <c r="HP108" s="23" t="e">
        <f t="shared" si="30"/>
        <v>#DIV/0!</v>
      </c>
      <c r="HQ108" s="23" t="e">
        <f t="shared" si="30"/>
        <v>#DIV/0!</v>
      </c>
      <c r="HR108" s="23" t="e">
        <f t="shared" si="30"/>
        <v>#DIV/0!</v>
      </c>
    </row>
    <row r="109" spans="2:226" x14ac:dyDescent="0.25">
      <c r="B109" t="s">
        <v>234</v>
      </c>
      <c r="D109" s="23">
        <f t="shared" si="16"/>
        <v>0</v>
      </c>
      <c r="E109" s="23">
        <f t="shared" si="27"/>
        <v>0</v>
      </c>
      <c r="F109" s="23">
        <f t="shared" si="27"/>
        <v>0</v>
      </c>
      <c r="G109" s="23">
        <f t="shared" si="27"/>
        <v>0</v>
      </c>
      <c r="H109" s="23">
        <f t="shared" si="27"/>
        <v>0</v>
      </c>
      <c r="I109" s="23">
        <f t="shared" si="27"/>
        <v>0</v>
      </c>
      <c r="J109" s="23">
        <f t="shared" si="27"/>
        <v>0</v>
      </c>
      <c r="K109" s="23">
        <f t="shared" si="27"/>
        <v>0</v>
      </c>
      <c r="L109" s="23">
        <f t="shared" si="27"/>
        <v>0</v>
      </c>
      <c r="M109" s="23">
        <f t="shared" si="27"/>
        <v>0</v>
      </c>
      <c r="N109" s="23">
        <f t="shared" si="27"/>
        <v>0</v>
      </c>
      <c r="O109" s="23">
        <f t="shared" si="27"/>
        <v>0</v>
      </c>
      <c r="P109" s="23">
        <f t="shared" si="27"/>
        <v>0</v>
      </c>
      <c r="Q109" s="23">
        <f t="shared" si="27"/>
        <v>0</v>
      </c>
      <c r="R109" s="23">
        <f t="shared" si="27"/>
        <v>0</v>
      </c>
      <c r="S109" s="23">
        <f t="shared" si="27"/>
        <v>0</v>
      </c>
      <c r="T109" s="23">
        <f t="shared" si="27"/>
        <v>0</v>
      </c>
      <c r="U109" s="23">
        <f t="shared" si="27"/>
        <v>0</v>
      </c>
      <c r="V109" s="23">
        <f t="shared" si="27"/>
        <v>0</v>
      </c>
      <c r="W109" s="23">
        <f t="shared" si="27"/>
        <v>0</v>
      </c>
      <c r="X109" s="23">
        <f t="shared" si="27"/>
        <v>0.2</v>
      </c>
      <c r="Y109" s="23">
        <f t="shared" si="27"/>
        <v>0.1</v>
      </c>
      <c r="Z109" s="23">
        <f t="shared" si="27"/>
        <v>9.0909090909090912E-2</v>
      </c>
      <c r="AA109" s="23">
        <f t="shared" si="27"/>
        <v>4.1666666666666664E-2</v>
      </c>
      <c r="AB109" s="23">
        <f t="shared" si="27"/>
        <v>6.0606060606060608E-2</v>
      </c>
      <c r="AC109" s="23">
        <f t="shared" si="27"/>
        <v>0.14754098360655737</v>
      </c>
      <c r="AD109" s="23">
        <f t="shared" si="27"/>
        <v>1.5873015873015872E-2</v>
      </c>
      <c r="AE109" s="23">
        <f t="shared" si="27"/>
        <v>7.6923076923076927E-2</v>
      </c>
      <c r="AF109" s="23">
        <f t="shared" si="27"/>
        <v>4.4776119402985072E-2</v>
      </c>
      <c r="AG109" s="23">
        <f t="shared" si="27"/>
        <v>9.2198581560283682E-2</v>
      </c>
      <c r="AH109" s="23">
        <f t="shared" si="27"/>
        <v>7.9365079365079361E-2</v>
      </c>
      <c r="AI109" s="23">
        <f t="shared" si="27"/>
        <v>9.3525179856115109E-2</v>
      </c>
      <c r="AJ109" s="23">
        <f t="shared" si="27"/>
        <v>4.2168674698795178E-2</v>
      </c>
      <c r="AK109" s="23">
        <f t="shared" si="27"/>
        <v>7.4257425742574254E-2</v>
      </c>
      <c r="AL109" s="23">
        <f t="shared" si="27"/>
        <v>9.2436974789915971E-2</v>
      </c>
      <c r="AM109" s="23">
        <f t="shared" si="27"/>
        <v>0.14049586776859505</v>
      </c>
      <c r="AN109" s="23">
        <f t="shared" si="27"/>
        <v>0.11685393258426967</v>
      </c>
      <c r="AO109" s="23">
        <f t="shared" si="27"/>
        <v>9.5011876484560567E-2</v>
      </c>
      <c r="AP109" s="23">
        <f t="shared" si="27"/>
        <v>8.7121212121212127E-2</v>
      </c>
      <c r="AQ109" s="23">
        <f t="shared" si="27"/>
        <v>0.10590277777777778</v>
      </c>
      <c r="AR109" s="23">
        <f t="shared" si="27"/>
        <v>0.10074074074074074</v>
      </c>
      <c r="AS109" s="23">
        <f t="shared" si="27"/>
        <v>0.10071942446043165</v>
      </c>
      <c r="AT109" s="23">
        <f t="shared" si="27"/>
        <v>8.1902245706737126E-2</v>
      </c>
      <c r="AU109" s="23">
        <f t="shared" si="27"/>
        <v>8.3491461100569264E-2</v>
      </c>
      <c r="AV109" s="23">
        <f t="shared" si="27"/>
        <v>7.8883495145631075E-2</v>
      </c>
      <c r="AW109" s="23">
        <f t="shared" si="27"/>
        <v>7.0601851851851846E-2</v>
      </c>
      <c r="AX109" s="23">
        <f t="shared" si="27"/>
        <v>7.8883495145631075E-2</v>
      </c>
      <c r="AY109" s="23">
        <f t="shared" si="27"/>
        <v>8.1243731193580748E-2</v>
      </c>
      <c r="AZ109" s="23">
        <f t="shared" si="27"/>
        <v>8.3619702176403202E-2</v>
      </c>
      <c r="BA109" s="23">
        <f t="shared" si="27"/>
        <v>6.4171122994652413E-2</v>
      </c>
      <c r="BB109" s="23">
        <f t="shared" si="27"/>
        <v>6.0200668896321072E-2</v>
      </c>
      <c r="BC109" s="23">
        <f t="shared" si="27"/>
        <v>8.2035306334371755E-2</v>
      </c>
      <c r="BD109" s="23">
        <f t="shared" si="27"/>
        <v>7.9689018464528666E-2</v>
      </c>
      <c r="BE109" s="23">
        <f t="shared" si="27"/>
        <v>9.110169491525423E-2</v>
      </c>
      <c r="BF109" s="23">
        <f t="shared" si="27"/>
        <v>8.4745762711864403E-2</v>
      </c>
      <c r="BG109" s="23">
        <f t="shared" si="27"/>
        <v>7.6923076923076927E-2</v>
      </c>
      <c r="BH109" s="23">
        <f t="shared" si="27"/>
        <v>8.8749999999999996E-2</v>
      </c>
      <c r="BI109" s="23">
        <f t="shared" si="27"/>
        <v>8.2887700534759357E-2</v>
      </c>
      <c r="BJ109" s="23">
        <f t="shared" si="27"/>
        <v>7.2769953051643188E-2</v>
      </c>
      <c r="BK109" s="23">
        <f t="shared" si="27"/>
        <v>9.4897045658012533E-2</v>
      </c>
      <c r="BL109" s="23">
        <f t="shared" si="27"/>
        <v>7.7073170731707316E-2</v>
      </c>
      <c r="BM109" s="23">
        <f t="shared" si="27"/>
        <v>8.468125594671741E-2</v>
      </c>
      <c r="BN109" s="23">
        <f t="shared" si="27"/>
        <v>9.337349397590361E-2</v>
      </c>
      <c r="BO109" s="23">
        <f t="shared" si="27"/>
        <v>8.5241730279898217E-2</v>
      </c>
      <c r="BP109" s="23">
        <f t="shared" si="27"/>
        <v>0.10095735422106179</v>
      </c>
      <c r="BQ109" s="23">
        <f t="shared" si="18"/>
        <v>9.9297893681043123E-2</v>
      </c>
      <c r="BR109" s="23">
        <f t="shared" si="18"/>
        <v>9.3719806763285021E-2</v>
      </c>
      <c r="BS109" s="23">
        <f t="shared" si="18"/>
        <v>9.8998887652947717E-2</v>
      </c>
      <c r="BT109" s="23">
        <f t="shared" si="18"/>
        <v>8.75251509054326E-2</v>
      </c>
      <c r="BU109" s="23">
        <f t="shared" si="18"/>
        <v>0.125</v>
      </c>
      <c r="BV109" s="23">
        <f t="shared" si="18"/>
        <v>8.8315217391304351E-2</v>
      </c>
      <c r="BW109" s="23">
        <f t="shared" si="18"/>
        <v>0.11627906976744186</v>
      </c>
      <c r="BX109" s="23">
        <f t="shared" si="18"/>
        <v>7.4369189907038516E-2</v>
      </c>
      <c r="BY109" s="23">
        <f t="shared" si="18"/>
        <v>9.7855227882037529E-2</v>
      </c>
      <c r="BZ109" s="23">
        <f t="shared" si="18"/>
        <v>7.1123755334281655E-2</v>
      </c>
      <c r="CA109" s="23">
        <f t="shared" si="18"/>
        <v>7.7363896848137534E-2</v>
      </c>
      <c r="CB109" s="23">
        <f t="shared" si="18"/>
        <v>8.0858085808580851E-2</v>
      </c>
      <c r="CC109" s="23">
        <f t="shared" si="18"/>
        <v>8.771929824561403E-2</v>
      </c>
      <c r="CD109" s="23">
        <f t="shared" si="18"/>
        <v>8.9506172839506168E-2</v>
      </c>
      <c r="CE109" s="23">
        <f t="shared" si="18"/>
        <v>0.10851063829787234</v>
      </c>
      <c r="CF109" s="23">
        <f t="shared" si="18"/>
        <v>9.0517241379310345E-2</v>
      </c>
      <c r="CG109" s="23">
        <f t="shared" si="18"/>
        <v>6.8459657701711488E-2</v>
      </c>
      <c r="CH109" s="23">
        <f t="shared" si="18"/>
        <v>0.10224438902743142</v>
      </c>
      <c r="CI109" s="23">
        <f t="shared" si="18"/>
        <v>6.4066852367688026E-2</v>
      </c>
      <c r="CJ109" s="23">
        <f t="shared" si="18"/>
        <v>0.11643835616438356</v>
      </c>
      <c r="CK109" s="23">
        <f t="shared" si="18"/>
        <v>9.1743119266055051E-2</v>
      </c>
      <c r="CL109" s="23">
        <f t="shared" si="18"/>
        <v>9.337349397590361E-2</v>
      </c>
      <c r="CM109" s="23">
        <f t="shared" si="18"/>
        <v>7.3482428115015971E-2</v>
      </c>
      <c r="CN109" s="23">
        <f t="shared" si="18"/>
        <v>6.2043795620437957E-2</v>
      </c>
      <c r="CO109" s="23">
        <f t="shared" si="18"/>
        <v>0.13134328358208955</v>
      </c>
      <c r="CP109" s="23">
        <f t="shared" si="18"/>
        <v>7.1729957805907171E-2</v>
      </c>
      <c r="CQ109" s="23">
        <f t="shared" si="18"/>
        <v>0.10526315789473684</v>
      </c>
      <c r="CR109" s="23">
        <f t="shared" si="18"/>
        <v>9.7744360902255634E-2</v>
      </c>
      <c r="CS109" s="23">
        <f t="shared" si="18"/>
        <v>8.8669950738916259E-2</v>
      </c>
      <c r="CT109" s="23">
        <f t="shared" si="18"/>
        <v>0.11981566820276497</v>
      </c>
      <c r="CU109" s="23">
        <f t="shared" si="18"/>
        <v>8.0952380952380956E-2</v>
      </c>
      <c r="CV109" s="23">
        <f t="shared" si="18"/>
        <v>0.125</v>
      </c>
      <c r="CW109" s="23">
        <f t="shared" si="18"/>
        <v>0.10824742268041238</v>
      </c>
      <c r="CX109" s="23">
        <f t="shared" si="18"/>
        <v>0.1118421052631579</v>
      </c>
      <c r="CY109" s="23">
        <f t="shared" si="18"/>
        <v>8.6956521739130432E-2</v>
      </c>
      <c r="CZ109" s="23">
        <f t="shared" si="18"/>
        <v>7.0652173913043473E-2</v>
      </c>
      <c r="DA109" s="23">
        <f t="shared" si="18"/>
        <v>0.11363636363636363</v>
      </c>
      <c r="DB109" s="23">
        <f t="shared" si="18"/>
        <v>8.2191780821917804E-2</v>
      </c>
      <c r="DC109" s="23">
        <f t="shared" si="18"/>
        <v>0.13017751479289941</v>
      </c>
      <c r="DD109" s="23">
        <f t="shared" si="18"/>
        <v>0.10948905109489052</v>
      </c>
      <c r="DE109" s="23">
        <f t="shared" si="18"/>
        <v>0.10559006211180125</v>
      </c>
      <c r="DF109" s="23">
        <f t="shared" si="18"/>
        <v>0.11702127659574468</v>
      </c>
      <c r="DG109" s="23">
        <f t="shared" si="18"/>
        <v>0.14285714285714285</v>
      </c>
      <c r="DH109" s="23">
        <f t="shared" si="18"/>
        <v>0.14444444444444443</v>
      </c>
      <c r="DI109" s="23">
        <f t="shared" si="18"/>
        <v>0.15577889447236182</v>
      </c>
      <c r="DJ109" s="23">
        <f t="shared" si="18"/>
        <v>0.18811881188118812</v>
      </c>
      <c r="DK109" s="23">
        <f t="shared" si="18"/>
        <v>0.15846994535519127</v>
      </c>
      <c r="DL109" s="23">
        <f t="shared" si="18"/>
        <v>0.15833333333333333</v>
      </c>
      <c r="DM109" s="23">
        <f t="shared" si="18"/>
        <v>0.12820512820512819</v>
      </c>
      <c r="DN109" s="23">
        <f t="shared" si="18"/>
        <v>0.16083916083916083</v>
      </c>
      <c r="DO109" s="23">
        <f t="shared" si="18"/>
        <v>0.18404907975460122</v>
      </c>
      <c r="DP109" s="23">
        <f t="shared" si="18"/>
        <v>0.18181818181818182</v>
      </c>
      <c r="DQ109" s="23">
        <f t="shared" si="18"/>
        <v>0.1702127659574468</v>
      </c>
      <c r="DR109" s="23">
        <f t="shared" si="18"/>
        <v>0.11377245508982035</v>
      </c>
      <c r="DS109" s="23">
        <f t="shared" si="18"/>
        <v>0.17741935483870969</v>
      </c>
      <c r="DT109" s="23">
        <f t="shared" si="18"/>
        <v>0.16463414634146342</v>
      </c>
      <c r="DU109" s="23">
        <f t="shared" si="18"/>
        <v>0.16546762589928057</v>
      </c>
      <c r="DV109" s="23">
        <f t="shared" si="18"/>
        <v>0.19463087248322147</v>
      </c>
      <c r="DW109" s="23">
        <f t="shared" si="18"/>
        <v>0.15131578947368421</v>
      </c>
      <c r="DX109" s="23">
        <f t="shared" si="18"/>
        <v>0.15294117647058825</v>
      </c>
      <c r="DY109" s="23">
        <f t="shared" si="18"/>
        <v>0.13836477987421383</v>
      </c>
      <c r="DZ109" s="23">
        <f t="shared" si="18"/>
        <v>0.14705882352941177</v>
      </c>
      <c r="EA109" s="23">
        <f t="shared" si="18"/>
        <v>0.16551724137931034</v>
      </c>
      <c r="EB109" s="23">
        <f t="shared" ref="EB109:GM113" si="31">EB96/EB$103</f>
        <v>0.2</v>
      </c>
      <c r="EC109" s="23">
        <f t="shared" si="31"/>
        <v>0.18867924528301888</v>
      </c>
      <c r="ED109" s="23">
        <f t="shared" si="31"/>
        <v>0.15555555555555556</v>
      </c>
      <c r="EE109" s="23">
        <f t="shared" si="31"/>
        <v>0.21014492753623187</v>
      </c>
      <c r="EF109" s="23">
        <f t="shared" si="31"/>
        <v>0.15315315315315314</v>
      </c>
      <c r="EG109" s="23">
        <f t="shared" si="31"/>
        <v>0.20388349514563106</v>
      </c>
      <c r="EH109" s="23">
        <f t="shared" si="31"/>
        <v>0.18965517241379309</v>
      </c>
      <c r="EI109" s="23">
        <f t="shared" si="31"/>
        <v>0.13414634146341464</v>
      </c>
      <c r="EJ109" s="23">
        <f t="shared" si="31"/>
        <v>0.20212765957446807</v>
      </c>
      <c r="EK109" s="23">
        <f t="shared" si="31"/>
        <v>0.19117647058823528</v>
      </c>
      <c r="EL109" s="23">
        <f t="shared" si="31"/>
        <v>0.19178082191780821</v>
      </c>
      <c r="EM109" s="23">
        <f t="shared" si="31"/>
        <v>0.28205128205128205</v>
      </c>
      <c r="EN109" s="23">
        <f t="shared" si="31"/>
        <v>0.25</v>
      </c>
      <c r="EO109" s="23">
        <f t="shared" si="31"/>
        <v>0.19753086419753085</v>
      </c>
      <c r="EP109" s="23">
        <f t="shared" si="31"/>
        <v>0.18571428571428572</v>
      </c>
      <c r="EQ109" s="23">
        <f t="shared" si="31"/>
        <v>0.27472527472527475</v>
      </c>
      <c r="ER109" s="23">
        <f t="shared" si="31"/>
        <v>0.24</v>
      </c>
      <c r="ES109" s="23">
        <f t="shared" si="31"/>
        <v>0.15</v>
      </c>
      <c r="ET109" s="23">
        <f t="shared" si="31"/>
        <v>0.21333333333333335</v>
      </c>
      <c r="EU109" s="23">
        <f t="shared" si="31"/>
        <v>0.22033898305084745</v>
      </c>
      <c r="EV109" s="23">
        <f t="shared" si="31"/>
        <v>0.12</v>
      </c>
      <c r="EW109" s="23">
        <f t="shared" si="31"/>
        <v>0.18032786885245902</v>
      </c>
      <c r="EX109" s="23">
        <f t="shared" si="31"/>
        <v>0.12328767123287671</v>
      </c>
      <c r="EY109" s="23">
        <f t="shared" si="31"/>
        <v>0.21311475409836064</v>
      </c>
      <c r="EZ109" s="23">
        <f t="shared" si="31"/>
        <v>0.17307692307692307</v>
      </c>
      <c r="FA109" s="23">
        <f t="shared" si="31"/>
        <v>0.11538461538461539</v>
      </c>
      <c r="FB109" s="23">
        <f t="shared" si="31"/>
        <v>0.11538461538461539</v>
      </c>
      <c r="FC109" s="23">
        <f t="shared" si="31"/>
        <v>0.13978494623655913</v>
      </c>
      <c r="FD109" s="23">
        <f t="shared" si="31"/>
        <v>0.12195121951219512</v>
      </c>
      <c r="FE109" s="23">
        <f t="shared" si="31"/>
        <v>0.23</v>
      </c>
      <c r="FF109" s="23">
        <f t="shared" si="31"/>
        <v>0.15463917525773196</v>
      </c>
      <c r="FG109" s="23">
        <f t="shared" si="31"/>
        <v>0.21739130434782608</v>
      </c>
      <c r="FH109" s="23">
        <f t="shared" si="31"/>
        <v>0.19230769230769232</v>
      </c>
      <c r="FI109" s="23">
        <f t="shared" si="31"/>
        <v>0.16806722689075632</v>
      </c>
      <c r="FJ109" s="23">
        <f t="shared" si="31"/>
        <v>0.17647058823529413</v>
      </c>
      <c r="FK109" s="23">
        <f t="shared" si="31"/>
        <v>0.20833333333333334</v>
      </c>
      <c r="FL109" s="23">
        <f t="shared" si="31"/>
        <v>0.18867924528301888</v>
      </c>
      <c r="FM109" s="23">
        <f t="shared" si="31"/>
        <v>0.14084507042253522</v>
      </c>
      <c r="FN109" s="23">
        <f t="shared" si="31"/>
        <v>0.17989417989417988</v>
      </c>
      <c r="FO109" s="23">
        <f t="shared" si="31"/>
        <v>0.17058823529411765</v>
      </c>
      <c r="FP109" s="23">
        <f t="shared" si="31"/>
        <v>0.17777777777777778</v>
      </c>
      <c r="FQ109" s="23">
        <f t="shared" si="31"/>
        <v>0.18333333333333332</v>
      </c>
      <c r="FR109" s="23">
        <f t="shared" si="31"/>
        <v>0.1981981981981982</v>
      </c>
      <c r="FS109" s="23">
        <f t="shared" si="31"/>
        <v>0.1702127659574468</v>
      </c>
      <c r="FT109" s="23">
        <f t="shared" si="31"/>
        <v>0.20283018867924529</v>
      </c>
      <c r="FU109" s="23">
        <f t="shared" si="31"/>
        <v>0.18487394957983194</v>
      </c>
      <c r="FV109" s="23">
        <f t="shared" si="31"/>
        <v>0.15112540192926044</v>
      </c>
      <c r="FW109" s="23">
        <f t="shared" si="31"/>
        <v>0.16129032258064516</v>
      </c>
      <c r="FX109" s="23">
        <f t="shared" si="31"/>
        <v>0.17889908256880735</v>
      </c>
      <c r="FY109" s="23">
        <f t="shared" si="31"/>
        <v>0.18684210526315789</v>
      </c>
      <c r="FZ109" s="23">
        <f t="shared" si="31"/>
        <v>0.2013888888888889</v>
      </c>
      <c r="GA109" s="23">
        <f t="shared" si="31"/>
        <v>0.16058394160583941</v>
      </c>
      <c r="GB109" s="23">
        <f t="shared" si="31"/>
        <v>0.15756302521008403</v>
      </c>
      <c r="GC109" s="23">
        <f t="shared" si="31"/>
        <v>0.17764471057884232</v>
      </c>
      <c r="GD109" s="23">
        <f t="shared" si="31"/>
        <v>0.18908382066276802</v>
      </c>
      <c r="GE109" s="23">
        <f t="shared" si="31"/>
        <v>0.22119815668202766</v>
      </c>
      <c r="GF109" s="23">
        <f t="shared" si="31"/>
        <v>0.18339100346020762</v>
      </c>
      <c r="GG109" s="23">
        <f t="shared" si="31"/>
        <v>0.17862838915470494</v>
      </c>
      <c r="GH109" s="23">
        <f t="shared" si="31"/>
        <v>0.13043478260869565</v>
      </c>
      <c r="GI109" s="23">
        <f t="shared" si="31"/>
        <v>0.17733990147783252</v>
      </c>
      <c r="GJ109" s="23">
        <f t="shared" si="31"/>
        <v>0.17137476459510359</v>
      </c>
      <c r="GK109" s="23">
        <f t="shared" si="31"/>
        <v>0.14119922630560927</v>
      </c>
      <c r="GL109" s="23">
        <f t="shared" si="31"/>
        <v>0.17138103161397669</v>
      </c>
      <c r="GM109" s="23">
        <f t="shared" si="31"/>
        <v>0.16928446771378708</v>
      </c>
      <c r="GN109" s="23">
        <f>GN96/GN$103</f>
        <v>0.19087837837837837</v>
      </c>
      <c r="GO109" s="23">
        <f t="shared" si="21"/>
        <v>0.18613138686131386</v>
      </c>
      <c r="GP109" s="23">
        <f t="shared" si="21"/>
        <v>0.14728682170542637</v>
      </c>
      <c r="GQ109" s="23">
        <f t="shared" si="21"/>
        <v>0.15841584158415842</v>
      </c>
      <c r="GR109" s="23">
        <f t="shared" si="21"/>
        <v>0.18099547511312217</v>
      </c>
      <c r="GS109" s="23">
        <f t="shared" si="21"/>
        <v>0.13524590163934427</v>
      </c>
      <c r="GT109" s="23">
        <f t="shared" si="21"/>
        <v>0.20388349514563106</v>
      </c>
      <c r="GU109" s="23">
        <f t="shared" si="21"/>
        <v>0.18145161290322581</v>
      </c>
      <c r="GV109" s="23">
        <f t="shared" si="21"/>
        <v>0.16233766233766234</v>
      </c>
      <c r="GW109" s="23">
        <f t="shared" si="21"/>
        <v>0.16592920353982302</v>
      </c>
      <c r="GX109" s="23">
        <f t="shared" si="21"/>
        <v>0.16306483300589392</v>
      </c>
      <c r="GY109" s="23">
        <f t="shared" si="21"/>
        <v>0.17718940936863545</v>
      </c>
      <c r="GZ109" s="23">
        <f t="shared" si="21"/>
        <v>0.19691119691119691</v>
      </c>
      <c r="HA109" s="23">
        <f t="shared" si="21"/>
        <v>0.17153284671532848</v>
      </c>
      <c r="HB109" s="23">
        <f t="shared" ref="HB109:HR109" si="32">HB96/HB$103</f>
        <v>0.17477477477477477</v>
      </c>
      <c r="HC109" s="23">
        <f t="shared" si="32"/>
        <v>0.16666666666666666</v>
      </c>
      <c r="HD109" s="23">
        <f t="shared" si="32"/>
        <v>0.17611336032388664</v>
      </c>
      <c r="HE109" s="23">
        <f t="shared" si="32"/>
        <v>0.15369261477045909</v>
      </c>
      <c r="HF109" s="23">
        <f t="shared" si="32"/>
        <v>0.133630289532294</v>
      </c>
      <c r="HG109" s="23">
        <f t="shared" si="32"/>
        <v>0.14608695652173914</v>
      </c>
      <c r="HH109" s="23">
        <f t="shared" si="32"/>
        <v>0.17419354838709677</v>
      </c>
      <c r="HI109" s="23">
        <f t="shared" si="32"/>
        <v>0.1729106628242075</v>
      </c>
      <c r="HJ109" s="23">
        <f t="shared" si="32"/>
        <v>0.16455696202531644</v>
      </c>
      <c r="HK109" s="23">
        <f t="shared" si="32"/>
        <v>0.16883116883116883</v>
      </c>
      <c r="HL109" s="23">
        <f t="shared" si="32"/>
        <v>0.15498154981549817</v>
      </c>
      <c r="HM109" s="23">
        <f t="shared" si="32"/>
        <v>0.34285714285714286</v>
      </c>
      <c r="HN109" s="23" t="e">
        <f t="shared" si="32"/>
        <v>#DIV/0!</v>
      </c>
      <c r="HO109" s="23" t="e">
        <f t="shared" si="32"/>
        <v>#DIV/0!</v>
      </c>
      <c r="HP109" s="23" t="e">
        <f t="shared" si="32"/>
        <v>#DIV/0!</v>
      </c>
      <c r="HQ109" s="23" t="e">
        <f t="shared" si="32"/>
        <v>#DIV/0!</v>
      </c>
      <c r="HR109" s="23" t="e">
        <f t="shared" si="32"/>
        <v>#DIV/0!</v>
      </c>
    </row>
    <row r="110" spans="2:226" x14ac:dyDescent="0.25">
      <c r="B110" t="s">
        <v>235</v>
      </c>
      <c r="D110" s="23">
        <f t="shared" si="16"/>
        <v>1</v>
      </c>
      <c r="E110" s="23">
        <f t="shared" si="27"/>
        <v>0</v>
      </c>
      <c r="F110" s="23">
        <f t="shared" si="27"/>
        <v>0</v>
      </c>
      <c r="G110" s="23">
        <f t="shared" si="27"/>
        <v>0</v>
      </c>
      <c r="H110" s="23">
        <f t="shared" si="27"/>
        <v>0</v>
      </c>
      <c r="I110" s="23">
        <f t="shared" si="27"/>
        <v>0</v>
      </c>
      <c r="J110" s="23">
        <f t="shared" si="27"/>
        <v>0</v>
      </c>
      <c r="K110" s="23">
        <f t="shared" si="27"/>
        <v>0</v>
      </c>
      <c r="L110" s="23">
        <f t="shared" si="27"/>
        <v>0.25</v>
      </c>
      <c r="M110" s="23">
        <f t="shared" si="27"/>
        <v>0</v>
      </c>
      <c r="N110" s="23">
        <f t="shared" si="27"/>
        <v>1</v>
      </c>
      <c r="O110" s="23">
        <f t="shared" si="27"/>
        <v>0</v>
      </c>
      <c r="P110" s="23">
        <f t="shared" si="27"/>
        <v>0.5</v>
      </c>
      <c r="Q110" s="23">
        <f t="shared" si="27"/>
        <v>0</v>
      </c>
      <c r="R110" s="23">
        <f t="shared" si="27"/>
        <v>0.33333333333333331</v>
      </c>
      <c r="S110" s="23">
        <f t="shared" si="27"/>
        <v>0</v>
      </c>
      <c r="T110" s="23">
        <f t="shared" si="27"/>
        <v>0</v>
      </c>
      <c r="U110" s="23">
        <f t="shared" si="27"/>
        <v>0</v>
      </c>
      <c r="V110" s="23">
        <f t="shared" si="27"/>
        <v>0.1111111111111111</v>
      </c>
      <c r="W110" s="23">
        <f t="shared" si="27"/>
        <v>0.22222222222222221</v>
      </c>
      <c r="X110" s="23">
        <f t="shared" si="27"/>
        <v>0</v>
      </c>
      <c r="Y110" s="23">
        <f t="shared" si="27"/>
        <v>0.1</v>
      </c>
      <c r="Z110" s="23">
        <f t="shared" si="27"/>
        <v>4.5454545454545456E-2</v>
      </c>
      <c r="AA110" s="23">
        <f t="shared" si="27"/>
        <v>0.20833333333333334</v>
      </c>
      <c r="AB110" s="23">
        <f t="shared" si="27"/>
        <v>0.18181818181818182</v>
      </c>
      <c r="AC110" s="23">
        <f t="shared" si="27"/>
        <v>0.14754098360655737</v>
      </c>
      <c r="AD110" s="23">
        <f t="shared" si="27"/>
        <v>0.15873015873015872</v>
      </c>
      <c r="AE110" s="23">
        <f t="shared" si="27"/>
        <v>0.27692307692307694</v>
      </c>
      <c r="AF110" s="23">
        <f t="shared" si="27"/>
        <v>0.23134328358208955</v>
      </c>
      <c r="AG110" s="23">
        <f t="shared" si="27"/>
        <v>0.19858156028368795</v>
      </c>
      <c r="AH110" s="23">
        <f t="shared" si="27"/>
        <v>0.15873015873015872</v>
      </c>
      <c r="AI110" s="23">
        <f t="shared" si="27"/>
        <v>8.6330935251798566E-2</v>
      </c>
      <c r="AJ110" s="23">
        <f t="shared" si="27"/>
        <v>0.15060240963855423</v>
      </c>
      <c r="AK110" s="23">
        <f t="shared" si="27"/>
        <v>0.12871287128712872</v>
      </c>
      <c r="AL110" s="23">
        <f t="shared" si="27"/>
        <v>0.15966386554621848</v>
      </c>
      <c r="AM110" s="23">
        <f t="shared" si="27"/>
        <v>0.11983471074380166</v>
      </c>
      <c r="AN110" s="23">
        <f t="shared" si="27"/>
        <v>0.11910112359550562</v>
      </c>
      <c r="AO110" s="23">
        <f t="shared" si="27"/>
        <v>0.11401425178147269</v>
      </c>
      <c r="AP110" s="23">
        <f t="shared" si="27"/>
        <v>0.10795454545454546</v>
      </c>
      <c r="AQ110" s="23">
        <f t="shared" si="27"/>
        <v>9.2013888888888895E-2</v>
      </c>
      <c r="AR110" s="23">
        <f t="shared" si="27"/>
        <v>0.11703703703703704</v>
      </c>
      <c r="AS110" s="23">
        <f t="shared" si="27"/>
        <v>0.12805755395683452</v>
      </c>
      <c r="AT110" s="23">
        <f t="shared" si="27"/>
        <v>0.10568031704095113</v>
      </c>
      <c r="AU110" s="23">
        <f t="shared" si="27"/>
        <v>9.1081593927893736E-2</v>
      </c>
      <c r="AV110" s="23">
        <f t="shared" si="27"/>
        <v>0.11407766990291263</v>
      </c>
      <c r="AW110" s="23">
        <f t="shared" si="27"/>
        <v>0.11458333333333333</v>
      </c>
      <c r="AX110" s="23">
        <f t="shared" si="27"/>
        <v>0.10679611650485436</v>
      </c>
      <c r="AY110" s="23">
        <f t="shared" si="27"/>
        <v>9.8294884653961884E-2</v>
      </c>
      <c r="AZ110" s="23">
        <f t="shared" si="27"/>
        <v>9.1638029782359673E-2</v>
      </c>
      <c r="BA110" s="23">
        <f t="shared" si="27"/>
        <v>0.11363636363636363</v>
      </c>
      <c r="BB110" s="23">
        <f t="shared" si="27"/>
        <v>9.7826086956521743E-2</v>
      </c>
      <c r="BC110" s="23">
        <f t="shared" si="27"/>
        <v>0.11007268951194185</v>
      </c>
      <c r="BD110" s="23">
        <f t="shared" si="27"/>
        <v>0.10689990281827016</v>
      </c>
      <c r="BE110" s="23">
        <f t="shared" si="27"/>
        <v>9.0042372881355928E-2</v>
      </c>
      <c r="BF110" s="23">
        <f t="shared" si="27"/>
        <v>0.1120527306967985</v>
      </c>
      <c r="BG110" s="23">
        <f t="shared" si="27"/>
        <v>0.11188811188811189</v>
      </c>
      <c r="BH110" s="23">
        <f t="shared" si="27"/>
        <v>0.10375</v>
      </c>
      <c r="BI110" s="23">
        <f t="shared" si="27"/>
        <v>0.11497326203208556</v>
      </c>
      <c r="BJ110" s="23">
        <f t="shared" si="27"/>
        <v>0.12323943661971831</v>
      </c>
      <c r="BK110" s="23">
        <f t="shared" si="27"/>
        <v>0.11459265890778872</v>
      </c>
      <c r="BL110" s="23">
        <f t="shared" si="27"/>
        <v>0.12780487804878049</v>
      </c>
      <c r="BM110" s="23">
        <f t="shared" si="27"/>
        <v>0.13701236917221693</v>
      </c>
      <c r="BN110" s="23">
        <f t="shared" si="27"/>
        <v>0.11646586345381527</v>
      </c>
      <c r="BO110" s="23">
        <f t="shared" si="27"/>
        <v>0.11577608142493638</v>
      </c>
      <c r="BP110" s="23">
        <f t="shared" si="27"/>
        <v>0.12967798085291557</v>
      </c>
      <c r="BQ110" s="23">
        <f t="shared" ref="BQ110:CV110" si="33">BQ97/BQ$103</f>
        <v>0.11033099297893681</v>
      </c>
      <c r="BR110" s="23">
        <f t="shared" si="33"/>
        <v>0.11014492753623188</v>
      </c>
      <c r="BS110" s="23">
        <f t="shared" si="33"/>
        <v>0.10901001112347053</v>
      </c>
      <c r="BT110" s="23">
        <f t="shared" si="33"/>
        <v>0.11871227364185111</v>
      </c>
      <c r="BU110" s="23">
        <f t="shared" si="33"/>
        <v>0.10216346153846154</v>
      </c>
      <c r="BV110" s="23">
        <f t="shared" si="33"/>
        <v>0.11684782608695653</v>
      </c>
      <c r="BW110" s="23">
        <f t="shared" si="33"/>
        <v>0.11369509043927649</v>
      </c>
      <c r="BX110" s="23">
        <f t="shared" si="33"/>
        <v>0.10889774236387782</v>
      </c>
      <c r="BY110" s="23">
        <f t="shared" si="33"/>
        <v>9.9195710455764072E-2</v>
      </c>
      <c r="BZ110" s="23">
        <f t="shared" si="33"/>
        <v>0.12233285917496443</v>
      </c>
      <c r="CA110" s="23">
        <f t="shared" si="33"/>
        <v>0.1174785100286533</v>
      </c>
      <c r="CB110" s="23">
        <f t="shared" si="33"/>
        <v>0.12376237623762376</v>
      </c>
      <c r="CC110" s="23">
        <f t="shared" si="33"/>
        <v>0.13596491228070176</v>
      </c>
      <c r="CD110" s="23">
        <f t="shared" si="33"/>
        <v>0.11574074074074074</v>
      </c>
      <c r="CE110" s="23">
        <f t="shared" si="33"/>
        <v>0.12127659574468085</v>
      </c>
      <c r="CF110" s="23">
        <f t="shared" si="33"/>
        <v>0.10775862068965517</v>
      </c>
      <c r="CG110" s="23">
        <f t="shared" si="33"/>
        <v>0.12224938875305623</v>
      </c>
      <c r="CH110" s="23">
        <f t="shared" si="33"/>
        <v>0.1172069825436409</v>
      </c>
      <c r="CI110" s="23">
        <f t="shared" si="33"/>
        <v>0.10027855153203342</v>
      </c>
      <c r="CJ110" s="23">
        <f t="shared" si="33"/>
        <v>0.1404109589041096</v>
      </c>
      <c r="CK110" s="23">
        <f t="shared" si="33"/>
        <v>0.14067278287461774</v>
      </c>
      <c r="CL110" s="23">
        <f t="shared" si="33"/>
        <v>0.12349397590361445</v>
      </c>
      <c r="CM110" s="23">
        <f t="shared" si="33"/>
        <v>0.12460063897763578</v>
      </c>
      <c r="CN110" s="23">
        <f t="shared" si="33"/>
        <v>0.14233576642335766</v>
      </c>
      <c r="CO110" s="23">
        <f t="shared" si="33"/>
        <v>0.1253731343283582</v>
      </c>
      <c r="CP110" s="23">
        <f t="shared" si="33"/>
        <v>9.2827004219409287E-2</v>
      </c>
      <c r="CQ110" s="23">
        <f t="shared" si="33"/>
        <v>9.0909090909090912E-2</v>
      </c>
      <c r="CR110" s="23">
        <f t="shared" si="33"/>
        <v>9.0225563909774431E-2</v>
      </c>
      <c r="CS110" s="23">
        <f t="shared" si="33"/>
        <v>0.11822660098522167</v>
      </c>
      <c r="CT110" s="23">
        <f t="shared" si="33"/>
        <v>0.10138248847926268</v>
      </c>
      <c r="CU110" s="23">
        <f t="shared" si="33"/>
        <v>0.11428571428571428</v>
      </c>
      <c r="CV110" s="23">
        <f t="shared" si="33"/>
        <v>0.09</v>
      </c>
      <c r="CW110" s="23">
        <f t="shared" ref="CW110:EB110" si="34">CW97/CW$103</f>
        <v>0.10309278350515463</v>
      </c>
      <c r="CX110" s="23">
        <f t="shared" si="34"/>
        <v>0.1118421052631579</v>
      </c>
      <c r="CY110" s="23">
        <f t="shared" si="34"/>
        <v>9.5652173913043481E-2</v>
      </c>
      <c r="CZ110" s="23">
        <f t="shared" si="34"/>
        <v>0.10326086956521739</v>
      </c>
      <c r="DA110" s="23">
        <f t="shared" si="34"/>
        <v>0.10795454545454546</v>
      </c>
      <c r="DB110" s="23">
        <f t="shared" si="34"/>
        <v>0.12328767123287671</v>
      </c>
      <c r="DC110" s="23">
        <f t="shared" si="34"/>
        <v>0.15384615384615385</v>
      </c>
      <c r="DD110" s="23">
        <f t="shared" si="34"/>
        <v>0.10948905109489052</v>
      </c>
      <c r="DE110" s="23">
        <f t="shared" si="34"/>
        <v>8.6956521739130432E-2</v>
      </c>
      <c r="DF110" s="23">
        <f t="shared" si="34"/>
        <v>0.1276595744680851</v>
      </c>
      <c r="DG110" s="23">
        <f t="shared" si="34"/>
        <v>0.10204081632653061</v>
      </c>
      <c r="DH110" s="23">
        <f t="shared" si="34"/>
        <v>0.10555555555555556</v>
      </c>
      <c r="DI110" s="23">
        <f t="shared" si="34"/>
        <v>0.10050251256281408</v>
      </c>
      <c r="DJ110" s="23">
        <f t="shared" si="34"/>
        <v>0.13366336633663367</v>
      </c>
      <c r="DK110" s="23">
        <f t="shared" si="34"/>
        <v>0.22404371584699453</v>
      </c>
      <c r="DL110" s="23">
        <f t="shared" si="34"/>
        <v>0.13333333333333333</v>
      </c>
      <c r="DM110" s="23">
        <f t="shared" si="34"/>
        <v>0.16923076923076924</v>
      </c>
      <c r="DN110" s="23">
        <f t="shared" si="34"/>
        <v>9.7902097902097904E-2</v>
      </c>
      <c r="DO110" s="23">
        <f t="shared" si="34"/>
        <v>0.1411042944785276</v>
      </c>
      <c r="DP110" s="23">
        <f t="shared" si="34"/>
        <v>0.17482517482517482</v>
      </c>
      <c r="DQ110" s="23">
        <f t="shared" si="34"/>
        <v>0.19148936170212766</v>
      </c>
      <c r="DR110" s="23">
        <f t="shared" si="34"/>
        <v>0.20359281437125748</v>
      </c>
      <c r="DS110" s="23">
        <f t="shared" si="34"/>
        <v>0.19354838709677419</v>
      </c>
      <c r="DT110" s="23">
        <f t="shared" si="34"/>
        <v>0.18292682926829268</v>
      </c>
      <c r="DU110" s="23">
        <f t="shared" si="34"/>
        <v>0.17266187050359713</v>
      </c>
      <c r="DV110" s="23">
        <f t="shared" si="34"/>
        <v>0.12751677852348994</v>
      </c>
      <c r="DW110" s="23">
        <f t="shared" si="34"/>
        <v>0.125</v>
      </c>
      <c r="DX110" s="23">
        <f t="shared" si="34"/>
        <v>0.17058823529411765</v>
      </c>
      <c r="DY110" s="23">
        <f t="shared" si="34"/>
        <v>0.1761006289308176</v>
      </c>
      <c r="DZ110" s="23">
        <f t="shared" si="34"/>
        <v>0.17647058823529413</v>
      </c>
      <c r="EA110" s="23">
        <f t="shared" si="34"/>
        <v>0.1793103448275862</v>
      </c>
      <c r="EB110" s="23">
        <f t="shared" si="34"/>
        <v>0.14814814814814814</v>
      </c>
      <c r="EC110" s="23">
        <f t="shared" si="31"/>
        <v>0.12578616352201258</v>
      </c>
      <c r="ED110" s="23">
        <f t="shared" si="31"/>
        <v>0.14074074074074075</v>
      </c>
      <c r="EE110" s="23">
        <f t="shared" si="31"/>
        <v>0.18115942028985507</v>
      </c>
      <c r="EF110" s="23">
        <f t="shared" si="31"/>
        <v>0.15315315315315314</v>
      </c>
      <c r="EG110" s="23">
        <f t="shared" si="31"/>
        <v>8.7378640776699032E-2</v>
      </c>
      <c r="EH110" s="23">
        <f t="shared" si="31"/>
        <v>0.2413793103448276</v>
      </c>
      <c r="EI110" s="23">
        <f t="shared" si="31"/>
        <v>0.17073170731707318</v>
      </c>
      <c r="EJ110" s="23">
        <f t="shared" si="31"/>
        <v>0.11702127659574468</v>
      </c>
      <c r="EK110" s="23">
        <f t="shared" si="31"/>
        <v>0.16176470588235295</v>
      </c>
      <c r="EL110" s="23">
        <f t="shared" si="31"/>
        <v>0.21917808219178081</v>
      </c>
      <c r="EM110" s="23">
        <f t="shared" si="31"/>
        <v>0.16666666666666666</v>
      </c>
      <c r="EN110" s="23">
        <f t="shared" si="31"/>
        <v>0.25</v>
      </c>
      <c r="EO110" s="23">
        <f t="shared" si="31"/>
        <v>0.1111111111111111</v>
      </c>
      <c r="EP110" s="23">
        <f t="shared" si="31"/>
        <v>0.2857142857142857</v>
      </c>
      <c r="EQ110" s="23">
        <f t="shared" si="31"/>
        <v>0.14285714285714285</v>
      </c>
      <c r="ER110" s="23">
        <f t="shared" si="31"/>
        <v>0.16</v>
      </c>
      <c r="ES110" s="23">
        <f t="shared" si="31"/>
        <v>0.18333333333333332</v>
      </c>
      <c r="ET110" s="23">
        <f t="shared" si="31"/>
        <v>0.18666666666666668</v>
      </c>
      <c r="EU110" s="23">
        <f t="shared" si="31"/>
        <v>0.13559322033898305</v>
      </c>
      <c r="EV110" s="23">
        <f t="shared" si="31"/>
        <v>0.16</v>
      </c>
      <c r="EW110" s="23">
        <f t="shared" si="31"/>
        <v>0.14754098360655737</v>
      </c>
      <c r="EX110" s="23">
        <f t="shared" si="31"/>
        <v>0.13698630136986301</v>
      </c>
      <c r="EY110" s="23">
        <f t="shared" si="31"/>
        <v>8.1967213114754092E-2</v>
      </c>
      <c r="EZ110" s="23">
        <f t="shared" si="31"/>
        <v>9.6153846153846159E-2</v>
      </c>
      <c r="FA110" s="23">
        <f t="shared" si="31"/>
        <v>0.21153846153846154</v>
      </c>
      <c r="FB110" s="23">
        <f t="shared" si="31"/>
        <v>0.17307692307692307</v>
      </c>
      <c r="FC110" s="23">
        <f t="shared" si="31"/>
        <v>0.20430107526881722</v>
      </c>
      <c r="FD110" s="23">
        <f t="shared" si="31"/>
        <v>0.15853658536585366</v>
      </c>
      <c r="FE110" s="23">
        <f t="shared" si="31"/>
        <v>0.15</v>
      </c>
      <c r="FF110" s="23">
        <f t="shared" si="31"/>
        <v>0.26804123711340205</v>
      </c>
      <c r="FG110" s="23">
        <f t="shared" si="31"/>
        <v>0.18260869565217391</v>
      </c>
      <c r="FH110" s="23">
        <f t="shared" si="31"/>
        <v>0.13846153846153847</v>
      </c>
      <c r="FI110" s="23">
        <f t="shared" si="31"/>
        <v>0.18487394957983194</v>
      </c>
      <c r="FJ110" s="23">
        <f t="shared" si="31"/>
        <v>0.16470588235294117</v>
      </c>
      <c r="FK110" s="23">
        <f t="shared" si="31"/>
        <v>0.17261904761904762</v>
      </c>
      <c r="FL110" s="23">
        <f t="shared" si="31"/>
        <v>0.16037735849056603</v>
      </c>
      <c r="FM110" s="23">
        <f t="shared" si="31"/>
        <v>0.11971830985915492</v>
      </c>
      <c r="FN110" s="23">
        <f t="shared" si="31"/>
        <v>0.14814814814814814</v>
      </c>
      <c r="FO110" s="23">
        <f t="shared" si="31"/>
        <v>0.14705882352941177</v>
      </c>
      <c r="FP110" s="23">
        <f t="shared" si="31"/>
        <v>0.14444444444444443</v>
      </c>
      <c r="FQ110" s="23">
        <f t="shared" si="31"/>
        <v>0.15416666666666667</v>
      </c>
      <c r="FR110" s="23">
        <f t="shared" si="31"/>
        <v>0.13513513513513514</v>
      </c>
      <c r="FS110" s="23">
        <f t="shared" si="31"/>
        <v>0.1702127659574468</v>
      </c>
      <c r="FT110" s="23">
        <f t="shared" si="31"/>
        <v>0.17924528301886791</v>
      </c>
      <c r="FU110" s="23">
        <f t="shared" si="31"/>
        <v>0.12605042016806722</v>
      </c>
      <c r="FV110" s="23">
        <f t="shared" si="31"/>
        <v>0.12861736334405144</v>
      </c>
      <c r="FW110" s="23">
        <f t="shared" si="31"/>
        <v>0.13620071684587814</v>
      </c>
      <c r="FX110" s="23">
        <f t="shared" si="31"/>
        <v>0.13073394495412843</v>
      </c>
      <c r="FY110" s="23">
        <f t="shared" si="31"/>
        <v>0.14473684210526316</v>
      </c>
      <c r="FZ110" s="23">
        <f t="shared" si="31"/>
        <v>0.13425925925925927</v>
      </c>
      <c r="GA110" s="23">
        <f t="shared" si="31"/>
        <v>0.15571776155717762</v>
      </c>
      <c r="GB110" s="23">
        <f t="shared" si="31"/>
        <v>0.16176470588235295</v>
      </c>
      <c r="GC110" s="23">
        <f t="shared" si="31"/>
        <v>0.1277445109780439</v>
      </c>
      <c r="GD110" s="23">
        <f t="shared" si="31"/>
        <v>0.14230019493177387</v>
      </c>
      <c r="GE110" s="23">
        <f t="shared" si="31"/>
        <v>0.11213517665130568</v>
      </c>
      <c r="GF110" s="23">
        <f t="shared" si="31"/>
        <v>0.14359861591695502</v>
      </c>
      <c r="GG110" s="23">
        <f t="shared" si="31"/>
        <v>0.13397129186602871</v>
      </c>
      <c r="GH110" s="23">
        <f t="shared" si="31"/>
        <v>0.13565217391304349</v>
      </c>
      <c r="GI110" s="23">
        <f t="shared" si="31"/>
        <v>0.14778325123152711</v>
      </c>
      <c r="GJ110" s="23">
        <f t="shared" si="31"/>
        <v>0.13747645951035781</v>
      </c>
      <c r="GK110" s="23">
        <f t="shared" si="31"/>
        <v>0.12959381044487428</v>
      </c>
      <c r="GL110" s="23">
        <f t="shared" si="31"/>
        <v>0.1281198003327787</v>
      </c>
      <c r="GM110" s="23">
        <f t="shared" si="31"/>
        <v>0.11169284467713787</v>
      </c>
      <c r="GN110" s="23">
        <f>GN97/GN$103</f>
        <v>0.12837837837837837</v>
      </c>
      <c r="GO110" s="23">
        <f t="shared" si="21"/>
        <v>0.12043795620437957</v>
      </c>
      <c r="GP110" s="23">
        <f t="shared" si="21"/>
        <v>9.1085271317829453E-2</v>
      </c>
      <c r="GQ110" s="23">
        <f t="shared" si="21"/>
        <v>0.13861386138613863</v>
      </c>
      <c r="GR110" s="23">
        <f t="shared" si="21"/>
        <v>0.11764705882352941</v>
      </c>
      <c r="GS110" s="23">
        <f t="shared" si="21"/>
        <v>0.11680327868852459</v>
      </c>
      <c r="GT110" s="23">
        <f t="shared" si="21"/>
        <v>0.11262135922330097</v>
      </c>
      <c r="GU110" s="23">
        <f t="shared" si="21"/>
        <v>0.11290322580645161</v>
      </c>
      <c r="GV110" s="23">
        <f t="shared" si="21"/>
        <v>0.13419913419913421</v>
      </c>
      <c r="GW110" s="23">
        <f t="shared" si="21"/>
        <v>0.13495575221238937</v>
      </c>
      <c r="GX110" s="23">
        <f t="shared" si="21"/>
        <v>0.13359528487229863</v>
      </c>
      <c r="GY110" s="23">
        <f t="shared" si="21"/>
        <v>0.11608961303462322</v>
      </c>
      <c r="GZ110" s="23">
        <f t="shared" si="21"/>
        <v>0.13513513513513514</v>
      </c>
      <c r="HA110" s="23">
        <f t="shared" si="21"/>
        <v>9.8540145985401464E-2</v>
      </c>
      <c r="HB110" s="23">
        <f t="shared" ref="HB110:HR110" si="35">HB97/HB$103</f>
        <v>0.11171171171171171</v>
      </c>
      <c r="HC110" s="23">
        <f t="shared" si="35"/>
        <v>9.3073593073593072E-2</v>
      </c>
      <c r="HD110" s="23">
        <f t="shared" si="35"/>
        <v>0.11133603238866396</v>
      </c>
      <c r="HE110" s="23">
        <f t="shared" si="35"/>
        <v>9.7804391217564873E-2</v>
      </c>
      <c r="HF110" s="23">
        <f t="shared" si="35"/>
        <v>0.10690423162583519</v>
      </c>
      <c r="HG110" s="23">
        <f t="shared" si="35"/>
        <v>0.12173913043478261</v>
      </c>
      <c r="HH110" s="23">
        <f t="shared" si="35"/>
        <v>0.13118279569892474</v>
      </c>
      <c r="HI110" s="23">
        <f t="shared" si="35"/>
        <v>0.11239193083573487</v>
      </c>
      <c r="HJ110" s="23">
        <f t="shared" si="35"/>
        <v>0.13607594936708861</v>
      </c>
      <c r="HK110" s="23">
        <f t="shared" si="35"/>
        <v>0.11038961038961038</v>
      </c>
      <c r="HL110" s="23">
        <f t="shared" si="35"/>
        <v>0.15498154981549817</v>
      </c>
      <c r="HM110" s="23">
        <f t="shared" si="35"/>
        <v>8.5714285714285715E-2</v>
      </c>
      <c r="HN110" s="23" t="e">
        <f t="shared" si="35"/>
        <v>#DIV/0!</v>
      </c>
      <c r="HO110" s="23" t="e">
        <f t="shared" si="35"/>
        <v>#DIV/0!</v>
      </c>
      <c r="HP110" s="23" t="e">
        <f t="shared" si="35"/>
        <v>#DIV/0!</v>
      </c>
      <c r="HQ110" s="23" t="e">
        <f t="shared" si="35"/>
        <v>#DIV/0!</v>
      </c>
      <c r="HR110" s="23" t="e">
        <f t="shared" si="35"/>
        <v>#DIV/0!</v>
      </c>
    </row>
    <row r="111" spans="2:226" x14ac:dyDescent="0.25">
      <c r="B111" t="s">
        <v>236</v>
      </c>
      <c r="D111" s="23">
        <f t="shared" si="16"/>
        <v>0</v>
      </c>
      <c r="E111" s="23">
        <f t="shared" si="27"/>
        <v>1</v>
      </c>
      <c r="F111" s="23">
        <f t="shared" si="27"/>
        <v>0</v>
      </c>
      <c r="G111" s="23">
        <f t="shared" si="27"/>
        <v>0</v>
      </c>
      <c r="H111" s="23">
        <f t="shared" si="27"/>
        <v>0.33333333333333331</v>
      </c>
      <c r="I111" s="23">
        <f t="shared" si="27"/>
        <v>0.5</v>
      </c>
      <c r="J111" s="23">
        <f t="shared" si="27"/>
        <v>0</v>
      </c>
      <c r="K111" s="23">
        <f t="shared" si="27"/>
        <v>0</v>
      </c>
      <c r="L111" s="23">
        <f t="shared" si="27"/>
        <v>0</v>
      </c>
      <c r="M111" s="23">
        <f t="shared" si="27"/>
        <v>0</v>
      </c>
      <c r="N111" s="23">
        <f t="shared" si="27"/>
        <v>0</v>
      </c>
      <c r="O111" s="23">
        <f t="shared" si="27"/>
        <v>0</v>
      </c>
      <c r="P111" s="23">
        <f t="shared" si="27"/>
        <v>0.25</v>
      </c>
      <c r="Q111" s="23">
        <f t="shared" si="27"/>
        <v>0</v>
      </c>
      <c r="R111" s="23">
        <f t="shared" si="27"/>
        <v>0.33333333333333331</v>
      </c>
      <c r="S111" s="23">
        <f t="shared" si="27"/>
        <v>0</v>
      </c>
      <c r="T111" s="23">
        <f t="shared" si="27"/>
        <v>0</v>
      </c>
      <c r="U111" s="23">
        <f t="shared" si="27"/>
        <v>0</v>
      </c>
      <c r="V111" s="23">
        <f t="shared" si="27"/>
        <v>0.33333333333333331</v>
      </c>
      <c r="W111" s="23">
        <f t="shared" si="27"/>
        <v>0.44444444444444442</v>
      </c>
      <c r="X111" s="23">
        <f t="shared" si="27"/>
        <v>0.2</v>
      </c>
      <c r="Y111" s="23">
        <f t="shared" si="27"/>
        <v>0.1</v>
      </c>
      <c r="Z111" s="23">
        <f t="shared" si="27"/>
        <v>0.36363636363636365</v>
      </c>
      <c r="AA111" s="23">
        <f t="shared" si="27"/>
        <v>0.16666666666666666</v>
      </c>
      <c r="AB111" s="23">
        <f t="shared" si="27"/>
        <v>0.24242424242424243</v>
      </c>
      <c r="AC111" s="23">
        <f t="shared" si="27"/>
        <v>0.19672131147540983</v>
      </c>
      <c r="AD111" s="23">
        <f t="shared" si="27"/>
        <v>0.36507936507936506</v>
      </c>
      <c r="AE111" s="23">
        <f t="shared" si="27"/>
        <v>0.16923076923076924</v>
      </c>
      <c r="AF111" s="23">
        <f t="shared" si="27"/>
        <v>0.2462686567164179</v>
      </c>
      <c r="AG111" s="23">
        <f t="shared" si="27"/>
        <v>0.19858156028368795</v>
      </c>
      <c r="AH111" s="23">
        <f t="shared" si="27"/>
        <v>0.23809523809523808</v>
      </c>
      <c r="AI111" s="23">
        <f t="shared" si="27"/>
        <v>0.21582733812949639</v>
      </c>
      <c r="AJ111" s="23">
        <f t="shared" si="27"/>
        <v>0.27108433734939757</v>
      </c>
      <c r="AK111" s="23">
        <f t="shared" si="27"/>
        <v>0.26237623762376239</v>
      </c>
      <c r="AL111" s="23">
        <f t="shared" si="27"/>
        <v>0.18067226890756302</v>
      </c>
      <c r="AM111" s="23">
        <f t="shared" si="27"/>
        <v>0.22727272727272727</v>
      </c>
      <c r="AN111" s="23">
        <f t="shared" si="27"/>
        <v>0.1842696629213483</v>
      </c>
      <c r="AO111" s="23">
        <f t="shared" si="27"/>
        <v>0.20427553444180521</v>
      </c>
      <c r="AP111" s="23">
        <f t="shared" si="27"/>
        <v>0.17424242424242425</v>
      </c>
      <c r="AQ111" s="23">
        <f t="shared" si="27"/>
        <v>0.2048611111111111</v>
      </c>
      <c r="AR111" s="23">
        <f t="shared" si="27"/>
        <v>0.18814814814814815</v>
      </c>
      <c r="AS111" s="23">
        <f t="shared" si="27"/>
        <v>0.18129496402877698</v>
      </c>
      <c r="AT111" s="23">
        <f t="shared" si="27"/>
        <v>0.18361955085865259</v>
      </c>
      <c r="AU111" s="23">
        <f t="shared" si="27"/>
        <v>0.18975332068311196</v>
      </c>
      <c r="AV111" s="23">
        <f t="shared" si="27"/>
        <v>0.16868932038834952</v>
      </c>
      <c r="AW111" s="23">
        <f t="shared" si="27"/>
        <v>0.20254629629629631</v>
      </c>
      <c r="AX111" s="23">
        <f t="shared" si="27"/>
        <v>0.17839805825242719</v>
      </c>
      <c r="AY111" s="23">
        <f t="shared" si="27"/>
        <v>0.18856569709127383</v>
      </c>
      <c r="AZ111" s="23">
        <f t="shared" si="27"/>
        <v>0.18671248568155785</v>
      </c>
      <c r="BA111" s="23">
        <f t="shared" si="27"/>
        <v>0.19919786096256684</v>
      </c>
      <c r="BB111" s="23">
        <f t="shared" si="27"/>
        <v>0.18311036789297658</v>
      </c>
      <c r="BC111" s="23">
        <f t="shared" si="27"/>
        <v>0.15887850467289719</v>
      </c>
      <c r="BD111" s="23">
        <f t="shared" si="27"/>
        <v>0.15840621963070942</v>
      </c>
      <c r="BE111" s="23">
        <f t="shared" si="27"/>
        <v>0.15042372881355931</v>
      </c>
      <c r="BF111" s="23">
        <f t="shared" si="27"/>
        <v>0.17231638418079095</v>
      </c>
      <c r="BG111" s="23">
        <f t="shared" si="27"/>
        <v>0.1888111888111888</v>
      </c>
      <c r="BH111" s="23">
        <f t="shared" si="27"/>
        <v>0.18625</v>
      </c>
      <c r="BI111" s="23">
        <f t="shared" si="27"/>
        <v>0.19073083778966132</v>
      </c>
      <c r="BJ111" s="23">
        <f t="shared" si="27"/>
        <v>0.20305164319248825</v>
      </c>
      <c r="BK111" s="23">
        <f t="shared" si="27"/>
        <v>0.18621307072515667</v>
      </c>
      <c r="BL111" s="23">
        <f t="shared" si="27"/>
        <v>0.20878048780487804</v>
      </c>
      <c r="BM111" s="23">
        <f t="shared" si="27"/>
        <v>0.17792578496669839</v>
      </c>
      <c r="BN111" s="23">
        <f t="shared" si="27"/>
        <v>0.20381526104417672</v>
      </c>
      <c r="BO111" s="23">
        <f t="shared" si="27"/>
        <v>0.1921119592875318</v>
      </c>
      <c r="BP111" s="23">
        <f t="shared" ref="BP111:EA114" si="36">BP98/BP$103</f>
        <v>0.18711923411662315</v>
      </c>
      <c r="BQ111" s="23">
        <f t="shared" si="36"/>
        <v>0.18455366098294884</v>
      </c>
      <c r="BR111" s="23">
        <f t="shared" si="36"/>
        <v>0.18357487922705315</v>
      </c>
      <c r="BS111" s="23">
        <f t="shared" si="36"/>
        <v>0.19466073414905449</v>
      </c>
      <c r="BT111" s="23">
        <f t="shared" si="36"/>
        <v>0.18410462776659961</v>
      </c>
      <c r="BU111" s="23">
        <f t="shared" si="36"/>
        <v>0.234375</v>
      </c>
      <c r="BV111" s="23">
        <f t="shared" si="36"/>
        <v>0.18206521739130435</v>
      </c>
      <c r="BW111" s="23">
        <f t="shared" si="36"/>
        <v>0.20025839793281655</v>
      </c>
      <c r="BX111" s="23">
        <f t="shared" si="36"/>
        <v>0.16998671978751659</v>
      </c>
      <c r="BY111" s="23">
        <f t="shared" si="36"/>
        <v>0.20241286863270777</v>
      </c>
      <c r="BZ111" s="23">
        <f t="shared" si="36"/>
        <v>0.16642958748221906</v>
      </c>
      <c r="CA111" s="23">
        <f t="shared" si="36"/>
        <v>0.19627507163323782</v>
      </c>
      <c r="CB111" s="23">
        <f t="shared" si="36"/>
        <v>0.19801980198019803</v>
      </c>
      <c r="CC111" s="23">
        <f t="shared" si="36"/>
        <v>0.14254385964912281</v>
      </c>
      <c r="CD111" s="23">
        <f t="shared" si="36"/>
        <v>0.18827160493827161</v>
      </c>
      <c r="CE111" s="23">
        <f t="shared" si="36"/>
        <v>0.14255319148936171</v>
      </c>
      <c r="CF111" s="23">
        <f t="shared" si="36"/>
        <v>0.16163793103448276</v>
      </c>
      <c r="CG111" s="23">
        <f t="shared" si="36"/>
        <v>0.16625916870415647</v>
      </c>
      <c r="CH111" s="23">
        <f t="shared" si="36"/>
        <v>0.15960099750623441</v>
      </c>
      <c r="CI111" s="23">
        <f t="shared" si="36"/>
        <v>0.15598885793871867</v>
      </c>
      <c r="CJ111" s="23">
        <f t="shared" si="36"/>
        <v>0.17123287671232876</v>
      </c>
      <c r="CK111" s="23">
        <f t="shared" si="36"/>
        <v>0.17737003058103976</v>
      </c>
      <c r="CL111" s="23">
        <f t="shared" si="36"/>
        <v>0.15060240963855423</v>
      </c>
      <c r="CM111" s="23">
        <f t="shared" si="36"/>
        <v>0.15015974440894569</v>
      </c>
      <c r="CN111" s="23">
        <f t="shared" si="36"/>
        <v>0.15328467153284672</v>
      </c>
      <c r="CO111" s="23">
        <f t="shared" si="36"/>
        <v>0.17313432835820897</v>
      </c>
      <c r="CP111" s="23">
        <f t="shared" si="36"/>
        <v>0.16033755274261605</v>
      </c>
      <c r="CQ111" s="23">
        <f t="shared" si="36"/>
        <v>0.21052631578947367</v>
      </c>
      <c r="CR111" s="23">
        <f t="shared" si="36"/>
        <v>0.21052631578947367</v>
      </c>
      <c r="CS111" s="23">
        <f t="shared" si="36"/>
        <v>0.21674876847290642</v>
      </c>
      <c r="CT111" s="23">
        <f t="shared" si="36"/>
        <v>0.15207373271889402</v>
      </c>
      <c r="CU111" s="23">
        <f t="shared" si="36"/>
        <v>0.1380952380952381</v>
      </c>
      <c r="CV111" s="23">
        <f t="shared" si="36"/>
        <v>0.14499999999999999</v>
      </c>
      <c r="CW111" s="23">
        <f t="shared" si="36"/>
        <v>0.18556701030927836</v>
      </c>
      <c r="CX111" s="23">
        <f t="shared" si="36"/>
        <v>0.13815789473684212</v>
      </c>
      <c r="CY111" s="23">
        <f t="shared" si="36"/>
        <v>0.19130434782608696</v>
      </c>
      <c r="CZ111" s="23">
        <f t="shared" si="36"/>
        <v>0.16304347826086957</v>
      </c>
      <c r="DA111" s="23">
        <f t="shared" si="36"/>
        <v>0.14772727272727273</v>
      </c>
      <c r="DB111" s="23">
        <f t="shared" si="36"/>
        <v>0.17123287671232876</v>
      </c>
      <c r="DC111" s="23">
        <f t="shared" si="36"/>
        <v>0.14792899408284024</v>
      </c>
      <c r="DD111" s="23">
        <f t="shared" si="36"/>
        <v>0.21167883211678831</v>
      </c>
      <c r="DE111" s="23">
        <f t="shared" si="36"/>
        <v>0.20496894409937888</v>
      </c>
      <c r="DF111" s="23">
        <f t="shared" si="36"/>
        <v>0.21808510638297873</v>
      </c>
      <c r="DG111" s="23">
        <f t="shared" si="36"/>
        <v>0.17857142857142858</v>
      </c>
      <c r="DH111" s="23">
        <f t="shared" si="36"/>
        <v>0.15</v>
      </c>
      <c r="DI111" s="23">
        <f t="shared" si="36"/>
        <v>0.15577889447236182</v>
      </c>
      <c r="DJ111" s="23">
        <f t="shared" si="36"/>
        <v>0.16831683168316833</v>
      </c>
      <c r="DK111" s="23">
        <f t="shared" si="36"/>
        <v>0.12021857923497267</v>
      </c>
      <c r="DL111" s="23">
        <f t="shared" si="36"/>
        <v>0.21666666666666667</v>
      </c>
      <c r="DM111" s="23">
        <f t="shared" si="36"/>
        <v>0.17435897435897435</v>
      </c>
      <c r="DN111" s="23">
        <f t="shared" si="36"/>
        <v>0.15384615384615385</v>
      </c>
      <c r="DO111" s="23">
        <f t="shared" si="36"/>
        <v>0.15337423312883436</v>
      </c>
      <c r="DP111" s="23">
        <f t="shared" si="36"/>
        <v>0.11888111888111888</v>
      </c>
      <c r="DQ111" s="23">
        <f t="shared" si="36"/>
        <v>0.19148936170212766</v>
      </c>
      <c r="DR111" s="23">
        <f t="shared" si="36"/>
        <v>0.1317365269461078</v>
      </c>
      <c r="DS111" s="23">
        <f t="shared" si="36"/>
        <v>0.18548387096774194</v>
      </c>
      <c r="DT111" s="23">
        <f t="shared" si="36"/>
        <v>0.13414634146341464</v>
      </c>
      <c r="DU111" s="23">
        <f t="shared" si="36"/>
        <v>0.20143884892086331</v>
      </c>
      <c r="DV111" s="23">
        <f t="shared" si="36"/>
        <v>0.2348993288590604</v>
      </c>
      <c r="DW111" s="23">
        <f t="shared" si="36"/>
        <v>0.14473684210526316</v>
      </c>
      <c r="DX111" s="23">
        <f t="shared" si="36"/>
        <v>0.14705882352941177</v>
      </c>
      <c r="DY111" s="23">
        <f t="shared" si="36"/>
        <v>0.16981132075471697</v>
      </c>
      <c r="DZ111" s="23">
        <f t="shared" si="36"/>
        <v>0.22549019607843138</v>
      </c>
      <c r="EA111" s="23">
        <f t="shared" si="36"/>
        <v>0.11724137931034483</v>
      </c>
      <c r="EB111" s="23">
        <f>EB98/EB$103</f>
        <v>0.1037037037037037</v>
      </c>
      <c r="EC111" s="23">
        <f t="shared" si="31"/>
        <v>0.19496855345911951</v>
      </c>
      <c r="ED111" s="23">
        <f t="shared" si="31"/>
        <v>0.17777777777777778</v>
      </c>
      <c r="EE111" s="23">
        <f t="shared" si="31"/>
        <v>0.21014492753623187</v>
      </c>
      <c r="EF111" s="23">
        <f t="shared" si="31"/>
        <v>0.18018018018018017</v>
      </c>
      <c r="EG111" s="23">
        <f t="shared" si="31"/>
        <v>0.14563106796116504</v>
      </c>
      <c r="EH111" s="23">
        <f t="shared" si="31"/>
        <v>0.16379310344827586</v>
      </c>
      <c r="EI111" s="23">
        <f t="shared" si="31"/>
        <v>0.1951219512195122</v>
      </c>
      <c r="EJ111" s="23">
        <f t="shared" si="31"/>
        <v>0.18085106382978725</v>
      </c>
      <c r="EK111" s="23">
        <f t="shared" si="31"/>
        <v>8.8235294117647065E-2</v>
      </c>
      <c r="EL111" s="23">
        <f t="shared" si="31"/>
        <v>9.5890410958904104E-2</v>
      </c>
      <c r="EM111" s="23">
        <f t="shared" si="31"/>
        <v>0.10256410256410256</v>
      </c>
      <c r="EN111" s="23">
        <f t="shared" si="31"/>
        <v>8.9285714285714288E-2</v>
      </c>
      <c r="EO111" s="23">
        <f t="shared" si="31"/>
        <v>0.13580246913580246</v>
      </c>
      <c r="EP111" s="23">
        <f t="shared" si="31"/>
        <v>4.2857142857142858E-2</v>
      </c>
      <c r="EQ111" s="23">
        <f t="shared" si="31"/>
        <v>0.17582417582417584</v>
      </c>
      <c r="ER111" s="23">
        <f t="shared" si="31"/>
        <v>0.2</v>
      </c>
      <c r="ES111" s="23">
        <f t="shared" si="31"/>
        <v>0.16666666666666666</v>
      </c>
      <c r="ET111" s="23">
        <f t="shared" si="31"/>
        <v>0.14666666666666667</v>
      </c>
      <c r="EU111" s="23">
        <f t="shared" si="31"/>
        <v>0.16949152542372881</v>
      </c>
      <c r="EV111" s="23">
        <f t="shared" si="31"/>
        <v>0.16</v>
      </c>
      <c r="EW111" s="23">
        <f t="shared" si="31"/>
        <v>0.14754098360655737</v>
      </c>
      <c r="EX111" s="23">
        <f t="shared" si="31"/>
        <v>0.12328767123287671</v>
      </c>
      <c r="EY111" s="23">
        <f t="shared" si="31"/>
        <v>0.19672131147540983</v>
      </c>
      <c r="EZ111" s="23">
        <f t="shared" si="31"/>
        <v>0.13461538461538461</v>
      </c>
      <c r="FA111" s="23">
        <f t="shared" si="31"/>
        <v>0.17307692307692307</v>
      </c>
      <c r="FB111" s="23">
        <f t="shared" si="31"/>
        <v>0.19230769230769232</v>
      </c>
      <c r="FC111" s="23">
        <f t="shared" si="31"/>
        <v>0.17204301075268819</v>
      </c>
      <c r="FD111" s="23">
        <f t="shared" si="31"/>
        <v>0.1951219512195122</v>
      </c>
      <c r="FE111" s="23">
        <f t="shared" si="31"/>
        <v>0.13</v>
      </c>
      <c r="FF111" s="23">
        <f t="shared" si="31"/>
        <v>0.15463917525773196</v>
      </c>
      <c r="FG111" s="23">
        <f t="shared" si="31"/>
        <v>0.18260869565217391</v>
      </c>
      <c r="FH111" s="23">
        <f t="shared" si="31"/>
        <v>0.13076923076923078</v>
      </c>
      <c r="FI111" s="23">
        <f t="shared" si="31"/>
        <v>0.18487394957983194</v>
      </c>
      <c r="FJ111" s="23">
        <f t="shared" si="31"/>
        <v>0.15294117647058825</v>
      </c>
      <c r="FK111" s="23">
        <f t="shared" si="31"/>
        <v>0.125</v>
      </c>
      <c r="FL111" s="23">
        <f t="shared" si="31"/>
        <v>0.10849056603773585</v>
      </c>
      <c r="FM111" s="23">
        <f t="shared" si="31"/>
        <v>0.16901408450704225</v>
      </c>
      <c r="FN111" s="23">
        <f t="shared" si="31"/>
        <v>0.19576719576719576</v>
      </c>
      <c r="FO111" s="23">
        <f t="shared" si="31"/>
        <v>0.17647058823529413</v>
      </c>
      <c r="FP111" s="23">
        <f t="shared" si="31"/>
        <v>0.15555555555555556</v>
      </c>
      <c r="FQ111" s="23">
        <f t="shared" si="31"/>
        <v>0.18333333333333332</v>
      </c>
      <c r="FR111" s="23">
        <f t="shared" si="31"/>
        <v>0.16666666666666666</v>
      </c>
      <c r="FS111" s="23">
        <f t="shared" si="31"/>
        <v>0.14893617021276595</v>
      </c>
      <c r="FT111" s="23">
        <f t="shared" si="31"/>
        <v>0.10849056603773585</v>
      </c>
      <c r="FU111" s="23">
        <f t="shared" si="31"/>
        <v>0.17647058823529413</v>
      </c>
      <c r="FV111" s="23">
        <f t="shared" si="31"/>
        <v>0.16398713826366559</v>
      </c>
      <c r="FW111" s="23">
        <f t="shared" si="31"/>
        <v>0.17204301075268819</v>
      </c>
      <c r="FX111" s="23">
        <f t="shared" si="31"/>
        <v>0.14678899082568808</v>
      </c>
      <c r="FY111" s="23">
        <f t="shared" si="31"/>
        <v>0.13947368421052631</v>
      </c>
      <c r="FZ111" s="23">
        <f t="shared" si="31"/>
        <v>0.14583333333333334</v>
      </c>
      <c r="GA111" s="23">
        <f t="shared" si="31"/>
        <v>0.145985401459854</v>
      </c>
      <c r="GB111" s="23">
        <f t="shared" si="31"/>
        <v>0.15126050420168066</v>
      </c>
      <c r="GC111" s="23">
        <f t="shared" si="31"/>
        <v>0.17564870259481039</v>
      </c>
      <c r="GD111" s="23">
        <f t="shared" si="31"/>
        <v>0.15009746588693956</v>
      </c>
      <c r="GE111" s="23">
        <f t="shared" si="31"/>
        <v>0.12135176651305683</v>
      </c>
      <c r="GF111" s="23">
        <f t="shared" si="31"/>
        <v>0.10899653979238755</v>
      </c>
      <c r="GG111" s="23">
        <f t="shared" si="31"/>
        <v>0.13397129186602871</v>
      </c>
      <c r="GH111" s="23">
        <f t="shared" si="31"/>
        <v>0.14956521739130435</v>
      </c>
      <c r="GI111" s="23">
        <f t="shared" si="31"/>
        <v>0.15599343185550082</v>
      </c>
      <c r="GJ111" s="23">
        <f t="shared" si="31"/>
        <v>0.1431261770244821</v>
      </c>
      <c r="GK111" s="23">
        <f t="shared" si="31"/>
        <v>0.14313346228239845</v>
      </c>
      <c r="GL111" s="23">
        <f t="shared" si="31"/>
        <v>0.13311148086522462</v>
      </c>
      <c r="GM111" s="23">
        <f t="shared" si="31"/>
        <v>0.14136125654450263</v>
      </c>
      <c r="GN111" s="23">
        <f>GN98/GN$103</f>
        <v>0.125</v>
      </c>
      <c r="GO111" s="23">
        <f t="shared" si="21"/>
        <v>0.12226277372262774</v>
      </c>
      <c r="GP111" s="23">
        <f t="shared" si="21"/>
        <v>0.14922480620155038</v>
      </c>
      <c r="GQ111" s="23">
        <f t="shared" si="21"/>
        <v>0.13465346534653466</v>
      </c>
      <c r="GR111" s="23">
        <f t="shared" si="21"/>
        <v>0.17194570135746606</v>
      </c>
      <c r="GS111" s="23">
        <f t="shared" si="21"/>
        <v>0.14959016393442623</v>
      </c>
      <c r="GT111" s="23">
        <f t="shared" si="21"/>
        <v>0.14174757281553399</v>
      </c>
      <c r="GU111" s="23">
        <f t="shared" si="21"/>
        <v>9.2741935483870969E-2</v>
      </c>
      <c r="GV111" s="23">
        <f t="shared" si="21"/>
        <v>0.16233766233766234</v>
      </c>
      <c r="GW111" s="23">
        <f t="shared" si="21"/>
        <v>0.13053097345132744</v>
      </c>
      <c r="GX111" s="23">
        <f t="shared" si="21"/>
        <v>0.11394891944990176</v>
      </c>
      <c r="GY111" s="23">
        <f t="shared" si="21"/>
        <v>0.11405295315682282</v>
      </c>
      <c r="GZ111" s="23">
        <f t="shared" si="21"/>
        <v>0.13127413127413126</v>
      </c>
      <c r="HA111" s="23">
        <f t="shared" si="21"/>
        <v>0.11861313868613138</v>
      </c>
      <c r="HB111" s="23">
        <f t="shared" ref="HB111:HR111" si="37">HB98/HB$103</f>
        <v>0.10810810810810811</v>
      </c>
      <c r="HC111" s="23">
        <f t="shared" si="37"/>
        <v>0.1471861471861472</v>
      </c>
      <c r="HD111" s="23">
        <f t="shared" si="37"/>
        <v>0.11538461538461539</v>
      </c>
      <c r="HE111" s="23">
        <f t="shared" si="37"/>
        <v>0.14570858283433133</v>
      </c>
      <c r="HF111" s="23">
        <f t="shared" si="37"/>
        <v>0.13585746102449889</v>
      </c>
      <c r="HG111" s="23">
        <f t="shared" si="37"/>
        <v>0.12869565217391304</v>
      </c>
      <c r="HH111" s="23">
        <f t="shared" si="37"/>
        <v>9.2473118279569888E-2</v>
      </c>
      <c r="HI111" s="23">
        <f t="shared" si="37"/>
        <v>0.12968299711815562</v>
      </c>
      <c r="HJ111" s="23">
        <f t="shared" si="37"/>
        <v>0.12658227848101267</v>
      </c>
      <c r="HK111" s="23">
        <f t="shared" si="37"/>
        <v>0.12662337662337661</v>
      </c>
      <c r="HL111" s="23">
        <f t="shared" si="37"/>
        <v>0.11070110701107011</v>
      </c>
      <c r="HM111" s="23">
        <f t="shared" si="37"/>
        <v>5.7142857142857141E-2</v>
      </c>
      <c r="HN111" s="23" t="e">
        <f t="shared" si="37"/>
        <v>#DIV/0!</v>
      </c>
      <c r="HO111" s="23" t="e">
        <f t="shared" si="37"/>
        <v>#DIV/0!</v>
      </c>
      <c r="HP111" s="23" t="e">
        <f t="shared" si="37"/>
        <v>#DIV/0!</v>
      </c>
      <c r="HQ111" s="23" t="e">
        <f t="shared" si="37"/>
        <v>#DIV/0!</v>
      </c>
      <c r="HR111" s="23" t="e">
        <f t="shared" si="37"/>
        <v>#DIV/0!</v>
      </c>
    </row>
    <row r="112" spans="2:226" x14ac:dyDescent="0.25">
      <c r="B112" t="s">
        <v>237</v>
      </c>
      <c r="D112" s="23">
        <f t="shared" si="16"/>
        <v>0</v>
      </c>
      <c r="E112" s="23">
        <f t="shared" ref="E112:BP115" si="38">E99/E$103</f>
        <v>0</v>
      </c>
      <c r="F112" s="23">
        <f t="shared" si="38"/>
        <v>0</v>
      </c>
      <c r="G112" s="23">
        <f t="shared" si="38"/>
        <v>0</v>
      </c>
      <c r="H112" s="23">
        <f t="shared" si="38"/>
        <v>0.66666666666666663</v>
      </c>
      <c r="I112" s="23">
        <f t="shared" si="38"/>
        <v>0</v>
      </c>
      <c r="J112" s="23">
        <f t="shared" si="38"/>
        <v>0</v>
      </c>
      <c r="K112" s="23">
        <f t="shared" si="38"/>
        <v>0</v>
      </c>
      <c r="L112" s="23">
        <f t="shared" si="38"/>
        <v>0.75</v>
      </c>
      <c r="M112" s="23">
        <f t="shared" si="38"/>
        <v>0</v>
      </c>
      <c r="N112" s="23">
        <f t="shared" si="38"/>
        <v>0</v>
      </c>
      <c r="O112" s="23">
        <f t="shared" si="38"/>
        <v>0</v>
      </c>
      <c r="P112" s="23">
        <f t="shared" si="38"/>
        <v>0.25</v>
      </c>
      <c r="Q112" s="23">
        <f t="shared" si="38"/>
        <v>0.5</v>
      </c>
      <c r="R112" s="23">
        <f t="shared" si="38"/>
        <v>0.33333333333333331</v>
      </c>
      <c r="S112" s="23">
        <f t="shared" si="38"/>
        <v>0.33333333333333331</v>
      </c>
      <c r="T112" s="23">
        <f t="shared" si="38"/>
        <v>0</v>
      </c>
      <c r="U112" s="23">
        <f t="shared" si="38"/>
        <v>0.4</v>
      </c>
      <c r="V112" s="23">
        <f t="shared" si="38"/>
        <v>0</v>
      </c>
      <c r="W112" s="23">
        <f t="shared" si="38"/>
        <v>0.1111111111111111</v>
      </c>
      <c r="X112" s="23">
        <f t="shared" si="38"/>
        <v>0.2</v>
      </c>
      <c r="Y112" s="23">
        <f t="shared" si="38"/>
        <v>0.1</v>
      </c>
      <c r="Z112" s="23">
        <f t="shared" si="38"/>
        <v>0.18181818181818182</v>
      </c>
      <c r="AA112" s="23">
        <f t="shared" si="38"/>
        <v>0.125</v>
      </c>
      <c r="AB112" s="23">
        <f t="shared" si="38"/>
        <v>9.0909090909090912E-2</v>
      </c>
      <c r="AC112" s="23">
        <f t="shared" si="38"/>
        <v>9.8360655737704916E-2</v>
      </c>
      <c r="AD112" s="23">
        <f t="shared" si="38"/>
        <v>6.3492063492063489E-2</v>
      </c>
      <c r="AE112" s="23">
        <f t="shared" si="38"/>
        <v>0.12307692307692308</v>
      </c>
      <c r="AF112" s="23">
        <f t="shared" si="38"/>
        <v>0.11940298507462686</v>
      </c>
      <c r="AG112" s="23">
        <f t="shared" si="38"/>
        <v>0.18439716312056736</v>
      </c>
      <c r="AH112" s="23">
        <f t="shared" si="38"/>
        <v>0.15079365079365079</v>
      </c>
      <c r="AI112" s="23">
        <f t="shared" si="38"/>
        <v>0.19424460431654678</v>
      </c>
      <c r="AJ112" s="23">
        <f t="shared" si="38"/>
        <v>0.20481927710843373</v>
      </c>
      <c r="AK112" s="23">
        <f t="shared" si="38"/>
        <v>0.18316831683168316</v>
      </c>
      <c r="AL112" s="23">
        <f t="shared" si="38"/>
        <v>0.16806722689075632</v>
      </c>
      <c r="AM112" s="23">
        <f t="shared" si="38"/>
        <v>0.16115702479338842</v>
      </c>
      <c r="AN112" s="23">
        <f t="shared" si="38"/>
        <v>0.17303370786516853</v>
      </c>
      <c r="AO112" s="23">
        <f t="shared" si="38"/>
        <v>0.19714964370546317</v>
      </c>
      <c r="AP112" s="23">
        <f t="shared" si="38"/>
        <v>0.19696969696969696</v>
      </c>
      <c r="AQ112" s="23">
        <f t="shared" si="38"/>
        <v>0.1875</v>
      </c>
      <c r="AR112" s="23">
        <f t="shared" si="38"/>
        <v>0.18814814814814815</v>
      </c>
      <c r="AS112" s="23">
        <f t="shared" si="38"/>
        <v>0.16258992805755396</v>
      </c>
      <c r="AT112" s="23">
        <f t="shared" si="38"/>
        <v>0.20739762219286659</v>
      </c>
      <c r="AU112" s="23">
        <f t="shared" si="38"/>
        <v>0.17836812144212524</v>
      </c>
      <c r="AV112" s="23">
        <f t="shared" si="38"/>
        <v>0.16868932038834952</v>
      </c>
      <c r="AW112" s="23">
        <f t="shared" si="38"/>
        <v>0.16203703703703703</v>
      </c>
      <c r="AX112" s="23">
        <f t="shared" si="38"/>
        <v>0.18325242718446602</v>
      </c>
      <c r="AY112" s="23">
        <f t="shared" si="38"/>
        <v>0.16649949849548645</v>
      </c>
      <c r="AZ112" s="23">
        <f t="shared" si="38"/>
        <v>0.15922107674684993</v>
      </c>
      <c r="BA112" s="23">
        <f t="shared" si="38"/>
        <v>0.11631016042780749</v>
      </c>
      <c r="BB112" s="23">
        <f t="shared" si="38"/>
        <v>0.14381270903010032</v>
      </c>
      <c r="BC112" s="23">
        <f t="shared" si="38"/>
        <v>0.15887850467289719</v>
      </c>
      <c r="BD112" s="23">
        <f t="shared" si="38"/>
        <v>0.13216715257531583</v>
      </c>
      <c r="BE112" s="23">
        <f t="shared" si="38"/>
        <v>0.16207627118644069</v>
      </c>
      <c r="BF112" s="23">
        <f t="shared" si="38"/>
        <v>0.1167608286252354</v>
      </c>
      <c r="BG112" s="23">
        <f t="shared" si="38"/>
        <v>0.12937062937062938</v>
      </c>
      <c r="BH112" s="23">
        <f t="shared" si="38"/>
        <v>0.14499999999999999</v>
      </c>
      <c r="BI112" s="23">
        <f t="shared" si="38"/>
        <v>0.14171122994652408</v>
      </c>
      <c r="BJ112" s="23">
        <f t="shared" si="38"/>
        <v>0.12206572769953052</v>
      </c>
      <c r="BK112" s="23">
        <f t="shared" si="38"/>
        <v>0.12354521038495972</v>
      </c>
      <c r="BL112" s="23">
        <f t="shared" si="38"/>
        <v>0.10341463414634146</v>
      </c>
      <c r="BM112" s="23">
        <f t="shared" si="38"/>
        <v>0.1065651760228354</v>
      </c>
      <c r="BN112" s="23">
        <f t="shared" si="38"/>
        <v>0.10642570281124498</v>
      </c>
      <c r="BO112" s="23">
        <f t="shared" si="38"/>
        <v>0.12086513994910941</v>
      </c>
      <c r="BP112" s="23">
        <f t="shared" si="38"/>
        <v>0.11401218450826806</v>
      </c>
      <c r="BQ112" s="23">
        <f t="shared" si="36"/>
        <v>0.11133400200601805</v>
      </c>
      <c r="BR112" s="23">
        <f t="shared" si="36"/>
        <v>9.8550724637681164E-2</v>
      </c>
      <c r="BS112" s="23">
        <f t="shared" si="36"/>
        <v>0.10901001112347053</v>
      </c>
      <c r="BT112" s="23">
        <f t="shared" si="36"/>
        <v>0.10865191146881288</v>
      </c>
      <c r="BU112" s="23">
        <f t="shared" si="36"/>
        <v>0.12980769230769232</v>
      </c>
      <c r="BV112" s="23">
        <f t="shared" si="36"/>
        <v>0.12771739130434784</v>
      </c>
      <c r="BW112" s="23">
        <f t="shared" si="36"/>
        <v>9.8191214470284241E-2</v>
      </c>
      <c r="BX112" s="23">
        <f t="shared" si="36"/>
        <v>0.10491367861885791</v>
      </c>
      <c r="BY112" s="23">
        <f t="shared" si="36"/>
        <v>9.2493297587131373E-2</v>
      </c>
      <c r="BZ112" s="23">
        <f t="shared" si="36"/>
        <v>0.10384068278805121</v>
      </c>
      <c r="CA112" s="23">
        <f t="shared" si="36"/>
        <v>0.10171919770773639</v>
      </c>
      <c r="CB112" s="23">
        <f t="shared" si="36"/>
        <v>9.9009900990099015E-2</v>
      </c>
      <c r="CC112" s="23">
        <f t="shared" si="36"/>
        <v>0.12280701754385964</v>
      </c>
      <c r="CD112" s="23">
        <f t="shared" si="36"/>
        <v>0.10648148148148148</v>
      </c>
      <c r="CE112" s="23">
        <f t="shared" si="36"/>
        <v>8.2978723404255314E-2</v>
      </c>
      <c r="CF112" s="23">
        <f t="shared" si="36"/>
        <v>9.0517241379310345E-2</v>
      </c>
      <c r="CG112" s="23">
        <f t="shared" si="36"/>
        <v>9.0464547677261614E-2</v>
      </c>
      <c r="CH112" s="23">
        <f t="shared" si="36"/>
        <v>8.4788029925187039E-2</v>
      </c>
      <c r="CI112" s="23">
        <f t="shared" si="36"/>
        <v>0.11420612813370473</v>
      </c>
      <c r="CJ112" s="23">
        <f t="shared" si="36"/>
        <v>0.10616438356164383</v>
      </c>
      <c r="CK112" s="23">
        <f t="shared" si="36"/>
        <v>0.13149847094801223</v>
      </c>
      <c r="CL112" s="23">
        <f t="shared" si="36"/>
        <v>0.10542168674698796</v>
      </c>
      <c r="CM112" s="23">
        <f t="shared" si="36"/>
        <v>0.11501597444089456</v>
      </c>
      <c r="CN112" s="23">
        <f t="shared" si="36"/>
        <v>8.7591240875912413E-2</v>
      </c>
      <c r="CO112" s="23">
        <f t="shared" si="36"/>
        <v>8.6567164179104483E-2</v>
      </c>
      <c r="CP112" s="23">
        <f t="shared" si="36"/>
        <v>0.10970464135021098</v>
      </c>
      <c r="CQ112" s="23">
        <f t="shared" si="36"/>
        <v>9.569377990430622E-2</v>
      </c>
      <c r="CR112" s="23">
        <f t="shared" si="36"/>
        <v>0.10150375939849623</v>
      </c>
      <c r="CS112" s="23">
        <f t="shared" si="36"/>
        <v>9.8522167487684734E-2</v>
      </c>
      <c r="CT112" s="23">
        <f t="shared" si="36"/>
        <v>9.6774193548387094E-2</v>
      </c>
      <c r="CU112" s="23">
        <f t="shared" si="36"/>
        <v>0.1</v>
      </c>
      <c r="CV112" s="23">
        <f t="shared" si="36"/>
        <v>0.11</v>
      </c>
      <c r="CW112" s="23">
        <f t="shared" si="36"/>
        <v>9.7938144329896906E-2</v>
      </c>
      <c r="CX112" s="23">
        <f t="shared" si="36"/>
        <v>7.8947368421052627E-2</v>
      </c>
      <c r="CY112" s="23">
        <f t="shared" si="36"/>
        <v>0.11304347826086956</v>
      </c>
      <c r="CZ112" s="23">
        <f t="shared" si="36"/>
        <v>0.10869565217391304</v>
      </c>
      <c r="DA112" s="23">
        <f t="shared" si="36"/>
        <v>0.10795454545454546</v>
      </c>
      <c r="DB112" s="23">
        <f t="shared" si="36"/>
        <v>0.14383561643835616</v>
      </c>
      <c r="DC112" s="23">
        <f t="shared" si="36"/>
        <v>8.8757396449704137E-2</v>
      </c>
      <c r="DD112" s="23">
        <f t="shared" si="36"/>
        <v>0.13868613138686131</v>
      </c>
      <c r="DE112" s="23">
        <f t="shared" si="36"/>
        <v>0.13043478260869565</v>
      </c>
      <c r="DF112" s="23">
        <f t="shared" si="36"/>
        <v>7.4468085106382975E-2</v>
      </c>
      <c r="DG112" s="23">
        <f t="shared" si="36"/>
        <v>6.1224489795918366E-2</v>
      </c>
      <c r="DH112" s="23">
        <f t="shared" si="36"/>
        <v>0.1</v>
      </c>
      <c r="DI112" s="23">
        <f t="shared" si="36"/>
        <v>0.12562814070351758</v>
      </c>
      <c r="DJ112" s="23">
        <f t="shared" si="36"/>
        <v>0.10396039603960396</v>
      </c>
      <c r="DK112" s="23">
        <f t="shared" si="36"/>
        <v>9.2896174863387984E-2</v>
      </c>
      <c r="DL112" s="23">
        <f t="shared" si="36"/>
        <v>0.11666666666666667</v>
      </c>
      <c r="DM112" s="23">
        <f t="shared" si="36"/>
        <v>9.2307692307692313E-2</v>
      </c>
      <c r="DN112" s="23">
        <f t="shared" si="36"/>
        <v>0.1048951048951049</v>
      </c>
      <c r="DO112" s="23">
        <f t="shared" si="36"/>
        <v>7.9754601226993863E-2</v>
      </c>
      <c r="DP112" s="23">
        <f t="shared" si="36"/>
        <v>5.5944055944055944E-2</v>
      </c>
      <c r="DQ112" s="23">
        <f t="shared" si="36"/>
        <v>7.8014184397163122E-2</v>
      </c>
      <c r="DR112" s="23">
        <f t="shared" si="36"/>
        <v>7.7844311377245512E-2</v>
      </c>
      <c r="DS112" s="23">
        <f t="shared" si="36"/>
        <v>8.8709677419354843E-2</v>
      </c>
      <c r="DT112" s="23">
        <f t="shared" si="36"/>
        <v>9.7560975609756101E-2</v>
      </c>
      <c r="DU112" s="23">
        <f t="shared" si="36"/>
        <v>7.9136690647482008E-2</v>
      </c>
      <c r="DV112" s="23">
        <f t="shared" si="36"/>
        <v>0.10738255033557047</v>
      </c>
      <c r="DW112" s="23">
        <f t="shared" si="36"/>
        <v>0.10526315789473684</v>
      </c>
      <c r="DX112" s="23">
        <f t="shared" si="36"/>
        <v>0.10588235294117647</v>
      </c>
      <c r="DY112" s="23">
        <f t="shared" si="36"/>
        <v>9.4339622641509441E-2</v>
      </c>
      <c r="DZ112" s="23">
        <f t="shared" si="36"/>
        <v>7.8431372549019607E-2</v>
      </c>
      <c r="EA112" s="23">
        <f t="shared" si="36"/>
        <v>0.10344827586206896</v>
      </c>
      <c r="EB112" s="23">
        <f>EB99/EB$103</f>
        <v>5.9259259259259262E-2</v>
      </c>
      <c r="EC112" s="23">
        <f t="shared" si="31"/>
        <v>8.8050314465408799E-2</v>
      </c>
      <c r="ED112" s="23">
        <f t="shared" si="31"/>
        <v>0.11851851851851852</v>
      </c>
      <c r="EE112" s="23">
        <f t="shared" si="31"/>
        <v>7.2463768115942032E-2</v>
      </c>
      <c r="EF112" s="23">
        <f t="shared" si="31"/>
        <v>6.3063063063063057E-2</v>
      </c>
      <c r="EG112" s="23">
        <f t="shared" si="31"/>
        <v>8.7378640776699032E-2</v>
      </c>
      <c r="EH112" s="23">
        <f t="shared" si="31"/>
        <v>4.3103448275862072E-2</v>
      </c>
      <c r="EI112" s="23">
        <f t="shared" si="31"/>
        <v>6.097560975609756E-2</v>
      </c>
      <c r="EJ112" s="23">
        <f t="shared" si="31"/>
        <v>9.5744680851063829E-2</v>
      </c>
      <c r="EK112" s="23">
        <f t="shared" si="31"/>
        <v>8.8235294117647065E-2</v>
      </c>
      <c r="EL112" s="23">
        <f t="shared" si="31"/>
        <v>8.2191780821917804E-2</v>
      </c>
      <c r="EM112" s="23">
        <f t="shared" si="31"/>
        <v>5.128205128205128E-2</v>
      </c>
      <c r="EN112" s="23">
        <f t="shared" si="31"/>
        <v>5.3571428571428568E-2</v>
      </c>
      <c r="EO112" s="23">
        <f t="shared" si="31"/>
        <v>8.6419753086419748E-2</v>
      </c>
      <c r="EP112" s="23">
        <f t="shared" si="31"/>
        <v>0.1</v>
      </c>
      <c r="EQ112" s="23">
        <f t="shared" si="31"/>
        <v>7.6923076923076927E-2</v>
      </c>
      <c r="ER112" s="23">
        <f t="shared" si="31"/>
        <v>1.3333333333333334E-2</v>
      </c>
      <c r="ES112" s="23">
        <f t="shared" si="31"/>
        <v>0.05</v>
      </c>
      <c r="ET112" s="23">
        <f t="shared" si="31"/>
        <v>0.04</v>
      </c>
      <c r="EU112" s="23">
        <f t="shared" si="31"/>
        <v>6.7796610169491525E-2</v>
      </c>
      <c r="EV112" s="23">
        <f t="shared" si="31"/>
        <v>0.08</v>
      </c>
      <c r="EW112" s="23">
        <f t="shared" si="31"/>
        <v>8.1967213114754092E-2</v>
      </c>
      <c r="EX112" s="23">
        <f t="shared" si="31"/>
        <v>5.4794520547945202E-2</v>
      </c>
      <c r="EY112" s="23">
        <f t="shared" si="31"/>
        <v>8.1967213114754092E-2</v>
      </c>
      <c r="EZ112" s="23">
        <f t="shared" si="31"/>
        <v>9.6153846153846159E-2</v>
      </c>
      <c r="FA112" s="23">
        <f t="shared" si="31"/>
        <v>0.13461538461538461</v>
      </c>
      <c r="FB112" s="23">
        <f t="shared" si="31"/>
        <v>0.15384615384615385</v>
      </c>
      <c r="FC112" s="23">
        <f t="shared" si="31"/>
        <v>2.1505376344086023E-2</v>
      </c>
      <c r="FD112" s="23">
        <f t="shared" si="31"/>
        <v>6.097560975609756E-2</v>
      </c>
      <c r="FE112" s="23">
        <f t="shared" si="31"/>
        <v>0.05</v>
      </c>
      <c r="FF112" s="23">
        <f t="shared" si="31"/>
        <v>2.0618556701030927E-2</v>
      </c>
      <c r="FG112" s="23">
        <f t="shared" si="31"/>
        <v>6.0869565217391307E-2</v>
      </c>
      <c r="FH112" s="23">
        <f t="shared" si="31"/>
        <v>0.1076923076923077</v>
      </c>
      <c r="FI112" s="23">
        <f t="shared" si="31"/>
        <v>0.1092436974789916</v>
      </c>
      <c r="FJ112" s="23">
        <f t="shared" si="31"/>
        <v>0.1</v>
      </c>
      <c r="FK112" s="23">
        <f t="shared" si="31"/>
        <v>8.3333333333333329E-2</v>
      </c>
      <c r="FL112" s="23">
        <f t="shared" si="31"/>
        <v>9.4339622641509441E-2</v>
      </c>
      <c r="FM112" s="23">
        <f t="shared" si="31"/>
        <v>9.8591549295774641E-2</v>
      </c>
      <c r="FN112" s="23">
        <f t="shared" si="31"/>
        <v>8.4656084656084651E-2</v>
      </c>
      <c r="FO112" s="23">
        <f t="shared" si="31"/>
        <v>0.11176470588235295</v>
      </c>
      <c r="FP112" s="23">
        <f t="shared" si="31"/>
        <v>0.1</v>
      </c>
      <c r="FQ112" s="23">
        <f t="shared" si="31"/>
        <v>0.10416666666666667</v>
      </c>
      <c r="FR112" s="23">
        <f t="shared" si="31"/>
        <v>8.1081081081081086E-2</v>
      </c>
      <c r="FS112" s="23">
        <f t="shared" si="31"/>
        <v>6.3829787234042548E-2</v>
      </c>
      <c r="FT112" s="23">
        <f t="shared" si="31"/>
        <v>8.9622641509433956E-2</v>
      </c>
      <c r="FU112" s="23">
        <f t="shared" si="31"/>
        <v>0.10084033613445378</v>
      </c>
      <c r="FV112" s="23">
        <f t="shared" si="31"/>
        <v>0.10610932475884244</v>
      </c>
      <c r="FW112" s="23">
        <f t="shared" si="31"/>
        <v>7.1684587813620068E-2</v>
      </c>
      <c r="FX112" s="23">
        <f t="shared" si="31"/>
        <v>7.7981651376146793E-2</v>
      </c>
      <c r="FY112" s="23">
        <f t="shared" si="31"/>
        <v>0.1</v>
      </c>
      <c r="FZ112" s="23">
        <f t="shared" si="31"/>
        <v>6.25E-2</v>
      </c>
      <c r="GA112" s="23">
        <f t="shared" si="31"/>
        <v>6.8126520681265207E-2</v>
      </c>
      <c r="GB112" s="23">
        <f t="shared" si="31"/>
        <v>8.1932773109243698E-2</v>
      </c>
      <c r="GC112" s="23">
        <f t="shared" si="31"/>
        <v>7.1856287425149698E-2</v>
      </c>
      <c r="GD112" s="23">
        <f t="shared" si="31"/>
        <v>5.8479532163742687E-2</v>
      </c>
      <c r="GE112" s="23">
        <f t="shared" si="31"/>
        <v>6.1443932411674347E-2</v>
      </c>
      <c r="GF112" s="23">
        <f t="shared" si="31"/>
        <v>8.4775086505190306E-2</v>
      </c>
      <c r="GG112" s="23">
        <f t="shared" si="31"/>
        <v>7.0175438596491224E-2</v>
      </c>
      <c r="GH112" s="23">
        <f t="shared" si="31"/>
        <v>6.2608695652173918E-2</v>
      </c>
      <c r="GI112" s="23">
        <f t="shared" si="31"/>
        <v>5.090311986863711E-2</v>
      </c>
      <c r="GJ112" s="23">
        <f t="shared" si="31"/>
        <v>7.5329566854990579E-2</v>
      </c>
      <c r="GK112" s="23">
        <f t="shared" si="31"/>
        <v>5.4158607350096713E-2</v>
      </c>
      <c r="GL112" s="23">
        <f t="shared" si="31"/>
        <v>8.4858569051580693E-2</v>
      </c>
      <c r="GM112" s="23">
        <f t="shared" si="31"/>
        <v>6.2827225130890049E-2</v>
      </c>
      <c r="GN112" s="23">
        <f>GN99/GN$103</f>
        <v>5.4054054054054057E-2</v>
      </c>
      <c r="GO112" s="23">
        <f t="shared" si="21"/>
        <v>6.7518248175182483E-2</v>
      </c>
      <c r="GP112" s="23">
        <f t="shared" si="21"/>
        <v>6.3953488372093026E-2</v>
      </c>
      <c r="GQ112" s="23">
        <f t="shared" si="21"/>
        <v>5.3465346534653464E-2</v>
      </c>
      <c r="GR112" s="23">
        <f t="shared" si="21"/>
        <v>5.8823529411764705E-2</v>
      </c>
      <c r="GS112" s="23">
        <f t="shared" si="21"/>
        <v>9.0163934426229511E-2</v>
      </c>
      <c r="GT112" s="23">
        <f t="shared" si="21"/>
        <v>5.0485436893203881E-2</v>
      </c>
      <c r="GU112" s="23">
        <f t="shared" si="21"/>
        <v>8.0645161290322578E-2</v>
      </c>
      <c r="GV112" s="23">
        <f t="shared" si="21"/>
        <v>5.627705627705628E-2</v>
      </c>
      <c r="GW112" s="23">
        <f t="shared" si="21"/>
        <v>5.5309734513274339E-2</v>
      </c>
      <c r="GX112" s="23">
        <f t="shared" si="21"/>
        <v>4.9115913555992138E-2</v>
      </c>
      <c r="GY112" s="23">
        <f t="shared" si="21"/>
        <v>7.9429735234215884E-2</v>
      </c>
      <c r="GZ112" s="23">
        <f t="shared" si="21"/>
        <v>5.019305019305019E-2</v>
      </c>
      <c r="HA112" s="23">
        <f t="shared" si="21"/>
        <v>6.7518248175182483E-2</v>
      </c>
      <c r="HB112" s="23">
        <f t="shared" ref="HB112:HR112" si="39">HB99/HB$103</f>
        <v>7.0270270270270274E-2</v>
      </c>
      <c r="HC112" s="23">
        <f t="shared" si="39"/>
        <v>4.7619047619047616E-2</v>
      </c>
      <c r="HD112" s="23">
        <f t="shared" si="39"/>
        <v>5.6680161943319839E-2</v>
      </c>
      <c r="HE112" s="23">
        <f t="shared" si="39"/>
        <v>5.7884231536926151E-2</v>
      </c>
      <c r="HF112" s="23">
        <f t="shared" si="39"/>
        <v>6.4587973273942098E-2</v>
      </c>
      <c r="HG112" s="23">
        <f t="shared" si="39"/>
        <v>4.8695652173913043E-2</v>
      </c>
      <c r="HH112" s="23">
        <f t="shared" si="39"/>
        <v>6.4516129032258063E-2</v>
      </c>
      <c r="HI112" s="23">
        <f t="shared" si="39"/>
        <v>6.0518731988472622E-2</v>
      </c>
      <c r="HJ112" s="23">
        <f t="shared" si="39"/>
        <v>3.7974683544303799E-2</v>
      </c>
      <c r="HK112" s="23">
        <f t="shared" si="39"/>
        <v>7.1428571428571425E-2</v>
      </c>
      <c r="HL112" s="23">
        <f t="shared" si="39"/>
        <v>7.7490774907749083E-2</v>
      </c>
      <c r="HM112" s="23">
        <f t="shared" si="39"/>
        <v>0.11428571428571428</v>
      </c>
      <c r="HN112" s="23" t="e">
        <f t="shared" si="39"/>
        <v>#DIV/0!</v>
      </c>
      <c r="HO112" s="23" t="e">
        <f t="shared" si="39"/>
        <v>#DIV/0!</v>
      </c>
      <c r="HP112" s="23" t="e">
        <f t="shared" si="39"/>
        <v>#DIV/0!</v>
      </c>
      <c r="HQ112" s="23" t="e">
        <f t="shared" si="39"/>
        <v>#DIV/0!</v>
      </c>
      <c r="HR112" s="23" t="e">
        <f t="shared" si="39"/>
        <v>#DIV/0!</v>
      </c>
    </row>
    <row r="113" spans="2:226" x14ac:dyDescent="0.25">
      <c r="B113" t="s">
        <v>238</v>
      </c>
      <c r="D113" s="23">
        <f t="shared" si="16"/>
        <v>0</v>
      </c>
      <c r="E113" s="23">
        <f t="shared" si="38"/>
        <v>0</v>
      </c>
      <c r="F113" s="23">
        <f t="shared" si="38"/>
        <v>0</v>
      </c>
      <c r="G113" s="23">
        <f t="shared" si="38"/>
        <v>0</v>
      </c>
      <c r="H113" s="23">
        <f t="shared" si="38"/>
        <v>0</v>
      </c>
      <c r="I113" s="23">
        <f t="shared" si="38"/>
        <v>0</v>
      </c>
      <c r="J113" s="23">
        <f t="shared" si="38"/>
        <v>0</v>
      </c>
      <c r="K113" s="23">
        <f t="shared" si="38"/>
        <v>1</v>
      </c>
      <c r="L113" s="23">
        <f t="shared" si="38"/>
        <v>0</v>
      </c>
      <c r="M113" s="23">
        <f t="shared" si="38"/>
        <v>1</v>
      </c>
      <c r="N113" s="23">
        <f t="shared" si="38"/>
        <v>0</v>
      </c>
      <c r="O113" s="23">
        <f t="shared" si="38"/>
        <v>0</v>
      </c>
      <c r="P113" s="23">
        <f t="shared" si="38"/>
        <v>0</v>
      </c>
      <c r="Q113" s="23">
        <f t="shared" si="38"/>
        <v>0.5</v>
      </c>
      <c r="R113" s="23">
        <f t="shared" si="38"/>
        <v>0</v>
      </c>
      <c r="S113" s="23">
        <f t="shared" si="38"/>
        <v>0.66666666666666663</v>
      </c>
      <c r="T113" s="23">
        <f t="shared" si="38"/>
        <v>1</v>
      </c>
      <c r="U113" s="23">
        <f t="shared" si="38"/>
        <v>0.4</v>
      </c>
      <c r="V113" s="23">
        <f t="shared" si="38"/>
        <v>0.44444444444444442</v>
      </c>
      <c r="W113" s="23">
        <f t="shared" si="38"/>
        <v>0.1111111111111111</v>
      </c>
      <c r="X113" s="23">
        <f t="shared" si="38"/>
        <v>0</v>
      </c>
      <c r="Y113" s="23">
        <f t="shared" si="38"/>
        <v>0.4</v>
      </c>
      <c r="Z113" s="23">
        <f t="shared" si="38"/>
        <v>0.13636363636363635</v>
      </c>
      <c r="AA113" s="23">
        <f t="shared" si="38"/>
        <v>0.16666666666666666</v>
      </c>
      <c r="AB113" s="23">
        <f t="shared" si="38"/>
        <v>0.27272727272727271</v>
      </c>
      <c r="AC113" s="23">
        <f t="shared" si="38"/>
        <v>0.18032786885245902</v>
      </c>
      <c r="AD113" s="23">
        <f t="shared" si="38"/>
        <v>0.14285714285714285</v>
      </c>
      <c r="AE113" s="23">
        <f t="shared" si="38"/>
        <v>7.6923076923076927E-2</v>
      </c>
      <c r="AF113" s="23">
        <f t="shared" si="38"/>
        <v>0.13432835820895522</v>
      </c>
      <c r="AG113" s="23">
        <f t="shared" si="38"/>
        <v>0.11347517730496454</v>
      </c>
      <c r="AH113" s="23">
        <f t="shared" si="38"/>
        <v>0.10317460317460317</v>
      </c>
      <c r="AI113" s="23">
        <f t="shared" si="38"/>
        <v>0.17266187050359713</v>
      </c>
      <c r="AJ113" s="23">
        <f t="shared" si="38"/>
        <v>0.14457831325301204</v>
      </c>
      <c r="AK113" s="23">
        <f t="shared" si="38"/>
        <v>0.15346534653465346</v>
      </c>
      <c r="AL113" s="23">
        <f t="shared" si="38"/>
        <v>0.20168067226890757</v>
      </c>
      <c r="AM113" s="23">
        <f t="shared" si="38"/>
        <v>0.13636363636363635</v>
      </c>
      <c r="AN113" s="23">
        <f t="shared" si="38"/>
        <v>0.19550561797752808</v>
      </c>
      <c r="AO113" s="23">
        <f t="shared" si="38"/>
        <v>0.19477434679334918</v>
      </c>
      <c r="AP113" s="23">
        <f t="shared" si="38"/>
        <v>0.20075757575757575</v>
      </c>
      <c r="AQ113" s="23">
        <f t="shared" si="38"/>
        <v>0.18402777777777779</v>
      </c>
      <c r="AR113" s="23">
        <f t="shared" si="38"/>
        <v>0.18074074074074073</v>
      </c>
      <c r="AS113" s="23">
        <f t="shared" si="38"/>
        <v>0.20143884892086331</v>
      </c>
      <c r="AT113" s="23">
        <f t="shared" si="38"/>
        <v>0.1809775429326288</v>
      </c>
      <c r="AU113" s="23">
        <f t="shared" si="38"/>
        <v>0.23339658444022771</v>
      </c>
      <c r="AV113" s="23">
        <f t="shared" si="38"/>
        <v>0.21359223300970873</v>
      </c>
      <c r="AW113" s="23">
        <f t="shared" si="38"/>
        <v>0.19328703703703703</v>
      </c>
      <c r="AX113" s="23">
        <f t="shared" si="38"/>
        <v>0.18932038834951456</v>
      </c>
      <c r="AY113" s="23">
        <f t="shared" si="38"/>
        <v>0.20160481444332998</v>
      </c>
      <c r="AZ113" s="23">
        <f t="shared" si="38"/>
        <v>0.18098510882016036</v>
      </c>
      <c r="BA113" s="23">
        <f t="shared" si="38"/>
        <v>0.20454545454545456</v>
      </c>
      <c r="BB113" s="23">
        <f t="shared" si="38"/>
        <v>0.19230769230769232</v>
      </c>
      <c r="BC113" s="23">
        <f t="shared" si="38"/>
        <v>0.17237798546209762</v>
      </c>
      <c r="BD113" s="23">
        <f t="shared" si="38"/>
        <v>0.18172983479105928</v>
      </c>
      <c r="BE113" s="23">
        <f t="shared" si="38"/>
        <v>0.17690677966101695</v>
      </c>
      <c r="BF113" s="23">
        <f t="shared" si="38"/>
        <v>0.1487758945386064</v>
      </c>
      <c r="BG113" s="23">
        <f t="shared" si="38"/>
        <v>0.13636363636363635</v>
      </c>
      <c r="BH113" s="23">
        <f t="shared" si="38"/>
        <v>0.14749999999999999</v>
      </c>
      <c r="BI113" s="23">
        <f t="shared" si="38"/>
        <v>0.12923351158645277</v>
      </c>
      <c r="BJ113" s="23">
        <f t="shared" si="38"/>
        <v>0.11854460093896714</v>
      </c>
      <c r="BK113" s="23">
        <f t="shared" si="38"/>
        <v>0.12891674127126232</v>
      </c>
      <c r="BL113" s="23">
        <f t="shared" si="38"/>
        <v>0.13658536585365855</v>
      </c>
      <c r="BM113" s="23">
        <f t="shared" si="38"/>
        <v>0.10085632730732635</v>
      </c>
      <c r="BN113" s="23">
        <f t="shared" si="38"/>
        <v>0.10742971887550201</v>
      </c>
      <c r="BO113" s="23">
        <f t="shared" si="38"/>
        <v>0.11323155216284987</v>
      </c>
      <c r="BP113" s="23">
        <f t="shared" si="38"/>
        <v>0.11662315056570931</v>
      </c>
      <c r="BQ113" s="23">
        <f t="shared" si="36"/>
        <v>0.11634904714142427</v>
      </c>
      <c r="BR113" s="23">
        <f t="shared" si="36"/>
        <v>0.12367149758454106</v>
      </c>
      <c r="BS113" s="23">
        <f t="shared" si="36"/>
        <v>0.11123470522803114</v>
      </c>
      <c r="BT113" s="23">
        <f t="shared" si="36"/>
        <v>0.10663983903420524</v>
      </c>
      <c r="BU113" s="23">
        <f t="shared" si="36"/>
        <v>8.6538461538461536E-2</v>
      </c>
      <c r="BV113" s="23">
        <f t="shared" si="36"/>
        <v>0.10190217391304347</v>
      </c>
      <c r="BW113" s="23">
        <f t="shared" si="36"/>
        <v>7.3643410852713184E-2</v>
      </c>
      <c r="BX113" s="23">
        <f t="shared" si="36"/>
        <v>9.6945551128818058E-2</v>
      </c>
      <c r="BY113" s="23">
        <f t="shared" si="36"/>
        <v>8.3109919571045576E-2</v>
      </c>
      <c r="BZ113" s="23">
        <f t="shared" si="36"/>
        <v>0.10953058321479374</v>
      </c>
      <c r="CA113" s="23">
        <f t="shared" si="36"/>
        <v>7.7363896848137534E-2</v>
      </c>
      <c r="CB113" s="23">
        <f t="shared" si="36"/>
        <v>9.0759075907590761E-2</v>
      </c>
      <c r="CC113" s="23">
        <f t="shared" si="36"/>
        <v>7.8947368421052627E-2</v>
      </c>
      <c r="CD113" s="23">
        <f t="shared" si="36"/>
        <v>0.10030864197530864</v>
      </c>
      <c r="CE113" s="23">
        <f t="shared" si="36"/>
        <v>7.4468085106382975E-2</v>
      </c>
      <c r="CF113" s="23">
        <f t="shared" si="36"/>
        <v>0.10991379310344827</v>
      </c>
      <c r="CG113" s="23">
        <f t="shared" si="36"/>
        <v>9.2909535452322736E-2</v>
      </c>
      <c r="CH113" s="23">
        <f t="shared" si="36"/>
        <v>8.4788029925187039E-2</v>
      </c>
      <c r="CI113" s="23">
        <f t="shared" si="36"/>
        <v>0.10584958217270195</v>
      </c>
      <c r="CJ113" s="23">
        <f t="shared" si="36"/>
        <v>9.5890410958904104E-2</v>
      </c>
      <c r="CK113" s="23">
        <f t="shared" si="36"/>
        <v>8.5626911314984705E-2</v>
      </c>
      <c r="CL113" s="23">
        <f t="shared" si="36"/>
        <v>9.337349397590361E-2</v>
      </c>
      <c r="CM113" s="23">
        <f t="shared" si="36"/>
        <v>0.12140575079872204</v>
      </c>
      <c r="CN113" s="23">
        <f t="shared" si="36"/>
        <v>8.0291970802919707E-2</v>
      </c>
      <c r="CO113" s="23">
        <f t="shared" si="36"/>
        <v>8.3582089552238809E-2</v>
      </c>
      <c r="CP113" s="23">
        <f t="shared" si="36"/>
        <v>9.2827004219409287E-2</v>
      </c>
      <c r="CQ113" s="23">
        <f t="shared" si="36"/>
        <v>9.0909090909090912E-2</v>
      </c>
      <c r="CR113" s="23">
        <f t="shared" si="36"/>
        <v>9.7744360902255634E-2</v>
      </c>
      <c r="CS113" s="23">
        <f t="shared" si="36"/>
        <v>9.3596059113300489E-2</v>
      </c>
      <c r="CT113" s="23">
        <f t="shared" si="36"/>
        <v>0.10599078341013825</v>
      </c>
      <c r="CU113" s="23">
        <f t="shared" si="36"/>
        <v>0.1</v>
      </c>
      <c r="CV113" s="23">
        <f t="shared" si="36"/>
        <v>0.105</v>
      </c>
      <c r="CW113" s="23">
        <f t="shared" si="36"/>
        <v>9.2783505154639179E-2</v>
      </c>
      <c r="CX113" s="23">
        <f t="shared" si="36"/>
        <v>9.2105263157894732E-2</v>
      </c>
      <c r="CY113" s="23">
        <f t="shared" si="36"/>
        <v>0.1</v>
      </c>
      <c r="CZ113" s="23">
        <f t="shared" si="36"/>
        <v>0.10326086956521739</v>
      </c>
      <c r="DA113" s="23">
        <f t="shared" si="36"/>
        <v>5.6818181818181816E-2</v>
      </c>
      <c r="DB113" s="23">
        <f t="shared" si="36"/>
        <v>6.8493150684931503E-2</v>
      </c>
      <c r="DC113" s="23">
        <f t="shared" si="36"/>
        <v>8.8757396449704137E-2</v>
      </c>
      <c r="DD113" s="23">
        <f t="shared" si="36"/>
        <v>5.1094890510948905E-2</v>
      </c>
      <c r="DE113" s="23">
        <f t="shared" si="36"/>
        <v>9.3167701863354033E-2</v>
      </c>
      <c r="DF113" s="23">
        <f t="shared" si="36"/>
        <v>5.8510638297872342E-2</v>
      </c>
      <c r="DG113" s="23">
        <f t="shared" si="36"/>
        <v>6.6326530612244902E-2</v>
      </c>
      <c r="DH113" s="23">
        <f t="shared" si="36"/>
        <v>8.3333333333333329E-2</v>
      </c>
      <c r="DI113" s="23">
        <f t="shared" si="36"/>
        <v>9.0452261306532666E-2</v>
      </c>
      <c r="DJ113" s="23">
        <f t="shared" si="36"/>
        <v>6.9306930693069313E-2</v>
      </c>
      <c r="DK113" s="23">
        <f t="shared" si="36"/>
        <v>5.4644808743169397E-2</v>
      </c>
      <c r="DL113" s="23">
        <f t="shared" si="36"/>
        <v>6.6666666666666666E-2</v>
      </c>
      <c r="DM113" s="23">
        <f t="shared" si="36"/>
        <v>6.1538461538461542E-2</v>
      </c>
      <c r="DN113" s="23">
        <f t="shared" si="36"/>
        <v>6.2937062937062943E-2</v>
      </c>
      <c r="DO113" s="23">
        <f t="shared" si="36"/>
        <v>4.2944785276073622E-2</v>
      </c>
      <c r="DP113" s="23">
        <f t="shared" si="36"/>
        <v>7.6923076923076927E-2</v>
      </c>
      <c r="DQ113" s="23">
        <f t="shared" si="36"/>
        <v>2.8368794326241134E-2</v>
      </c>
      <c r="DR113" s="23">
        <f t="shared" si="36"/>
        <v>0.11377245508982035</v>
      </c>
      <c r="DS113" s="23">
        <f t="shared" si="36"/>
        <v>5.6451612903225805E-2</v>
      </c>
      <c r="DT113" s="23">
        <f t="shared" si="36"/>
        <v>3.048780487804878E-2</v>
      </c>
      <c r="DU113" s="23">
        <f t="shared" si="36"/>
        <v>3.5971223021582732E-2</v>
      </c>
      <c r="DV113" s="23">
        <f t="shared" si="36"/>
        <v>2.0134228187919462E-2</v>
      </c>
      <c r="DW113" s="23">
        <f t="shared" si="36"/>
        <v>8.5526315789473686E-2</v>
      </c>
      <c r="DX113" s="23">
        <f t="shared" si="36"/>
        <v>4.7058823529411764E-2</v>
      </c>
      <c r="DY113" s="23">
        <f t="shared" si="36"/>
        <v>2.5157232704402517E-2</v>
      </c>
      <c r="DZ113" s="23">
        <f t="shared" si="36"/>
        <v>4.9019607843137254E-2</v>
      </c>
      <c r="EA113" s="23">
        <f t="shared" si="36"/>
        <v>1.3793103448275862E-2</v>
      </c>
      <c r="EB113" s="23">
        <f>EB100/EB$103</f>
        <v>6.6666666666666666E-2</v>
      </c>
      <c r="EC113" s="23">
        <f t="shared" si="31"/>
        <v>5.0314465408805034E-2</v>
      </c>
      <c r="ED113" s="23">
        <f t="shared" si="31"/>
        <v>2.9629629629629631E-2</v>
      </c>
      <c r="EE113" s="23">
        <f t="shared" ref="EE113:FJ113" si="40">EE100/EE$103</f>
        <v>6.5217391304347824E-2</v>
      </c>
      <c r="EF113" s="23">
        <f t="shared" si="40"/>
        <v>2.7027027027027029E-2</v>
      </c>
      <c r="EG113" s="23">
        <f t="shared" si="40"/>
        <v>0</v>
      </c>
      <c r="EH113" s="23">
        <f t="shared" si="40"/>
        <v>1.7241379310344827E-2</v>
      </c>
      <c r="EI113" s="23">
        <f t="shared" si="40"/>
        <v>2.4390243902439025E-2</v>
      </c>
      <c r="EJ113" s="23">
        <f t="shared" si="40"/>
        <v>2.1276595744680851E-2</v>
      </c>
      <c r="EK113" s="23">
        <f t="shared" si="40"/>
        <v>1.4705882352941176E-2</v>
      </c>
      <c r="EL113" s="23">
        <f t="shared" si="40"/>
        <v>5.4794520547945202E-2</v>
      </c>
      <c r="EM113" s="23">
        <f t="shared" si="40"/>
        <v>0</v>
      </c>
      <c r="EN113" s="23">
        <f t="shared" si="40"/>
        <v>5.3571428571428568E-2</v>
      </c>
      <c r="EO113" s="23">
        <f t="shared" si="40"/>
        <v>7.407407407407407E-2</v>
      </c>
      <c r="EP113" s="23">
        <f t="shared" si="40"/>
        <v>0</v>
      </c>
      <c r="EQ113" s="23">
        <f t="shared" si="40"/>
        <v>1.098901098901099E-2</v>
      </c>
      <c r="ER113" s="23">
        <f t="shared" si="40"/>
        <v>1.3333333333333334E-2</v>
      </c>
      <c r="ES113" s="23">
        <f t="shared" si="40"/>
        <v>6.6666666666666666E-2</v>
      </c>
      <c r="ET113" s="23">
        <f t="shared" si="40"/>
        <v>2.6666666666666668E-2</v>
      </c>
      <c r="EU113" s="23">
        <f t="shared" si="40"/>
        <v>1.6949152542372881E-2</v>
      </c>
      <c r="EV113" s="23">
        <f t="shared" si="40"/>
        <v>6.6666666666666666E-2</v>
      </c>
      <c r="EW113" s="23">
        <f t="shared" si="40"/>
        <v>3.2786885245901641E-2</v>
      </c>
      <c r="EX113" s="23">
        <f t="shared" si="40"/>
        <v>5.4794520547945202E-2</v>
      </c>
      <c r="EY113" s="23">
        <f t="shared" si="40"/>
        <v>1.6393442622950821E-2</v>
      </c>
      <c r="EZ113" s="23">
        <f t="shared" si="40"/>
        <v>0</v>
      </c>
      <c r="FA113" s="23">
        <f t="shared" si="40"/>
        <v>1.9230769230769232E-2</v>
      </c>
      <c r="FB113" s="23">
        <f t="shared" si="40"/>
        <v>3.8461538461538464E-2</v>
      </c>
      <c r="FC113" s="23">
        <f t="shared" si="40"/>
        <v>6.4516129032258063E-2</v>
      </c>
      <c r="FD113" s="23">
        <f t="shared" si="40"/>
        <v>4.878048780487805E-2</v>
      </c>
      <c r="FE113" s="23">
        <f t="shared" si="40"/>
        <v>0.05</v>
      </c>
      <c r="FF113" s="23">
        <f t="shared" si="40"/>
        <v>3.0927835051546393E-2</v>
      </c>
      <c r="FG113" s="23">
        <f t="shared" si="40"/>
        <v>2.6086956521739129E-2</v>
      </c>
      <c r="FH113" s="23">
        <f t="shared" si="40"/>
        <v>7.6923076923076927E-2</v>
      </c>
      <c r="FI113" s="23">
        <f t="shared" si="40"/>
        <v>3.3613445378151259E-2</v>
      </c>
      <c r="FJ113" s="23">
        <f t="shared" si="40"/>
        <v>3.5294117647058823E-2</v>
      </c>
      <c r="FK113" s="23">
        <f t="shared" ref="FK113:GM113" si="41">FK100/FK$103</f>
        <v>4.7619047619047616E-2</v>
      </c>
      <c r="FL113" s="23">
        <f t="shared" si="41"/>
        <v>3.7735849056603772E-2</v>
      </c>
      <c r="FM113" s="23">
        <f t="shared" si="41"/>
        <v>5.6338028169014086E-2</v>
      </c>
      <c r="FN113" s="23">
        <f t="shared" si="41"/>
        <v>5.8201058201058198E-2</v>
      </c>
      <c r="FO113" s="23">
        <f t="shared" si="41"/>
        <v>4.7058823529411764E-2</v>
      </c>
      <c r="FP113" s="23">
        <f t="shared" si="41"/>
        <v>3.888888888888889E-2</v>
      </c>
      <c r="FQ113" s="23">
        <f t="shared" si="41"/>
        <v>2.5000000000000001E-2</v>
      </c>
      <c r="FR113" s="23">
        <f t="shared" si="41"/>
        <v>2.7027027027027029E-2</v>
      </c>
      <c r="FS113" s="23">
        <f t="shared" si="41"/>
        <v>3.9007092198581561E-2</v>
      </c>
      <c r="FT113" s="23">
        <f t="shared" si="41"/>
        <v>4.716981132075472E-2</v>
      </c>
      <c r="FU113" s="23">
        <f t="shared" si="41"/>
        <v>2.5210084033613446E-2</v>
      </c>
      <c r="FV113" s="23">
        <f t="shared" si="41"/>
        <v>4.5016077170418008E-2</v>
      </c>
      <c r="FW113" s="23">
        <f t="shared" si="41"/>
        <v>2.8673835125448029E-2</v>
      </c>
      <c r="FX113" s="23">
        <f t="shared" si="41"/>
        <v>2.7522935779816515E-2</v>
      </c>
      <c r="FY113" s="23">
        <f t="shared" si="41"/>
        <v>3.6842105263157891E-2</v>
      </c>
      <c r="FZ113" s="23">
        <f t="shared" si="41"/>
        <v>3.9351851851851853E-2</v>
      </c>
      <c r="GA113" s="23">
        <f t="shared" si="41"/>
        <v>3.4063260340632603E-2</v>
      </c>
      <c r="GB113" s="23">
        <f t="shared" si="41"/>
        <v>3.7815126050420166E-2</v>
      </c>
      <c r="GC113" s="23">
        <f t="shared" si="41"/>
        <v>2.1956087824351298E-2</v>
      </c>
      <c r="GD113" s="23">
        <f t="shared" si="41"/>
        <v>3.7037037037037035E-2</v>
      </c>
      <c r="GE113" s="23">
        <f t="shared" si="41"/>
        <v>3.3794162826420893E-2</v>
      </c>
      <c r="GF113" s="23">
        <f t="shared" si="41"/>
        <v>2.0761245674740483E-2</v>
      </c>
      <c r="GG113" s="23">
        <f t="shared" si="41"/>
        <v>2.0733652312599681E-2</v>
      </c>
      <c r="GH113" s="23">
        <f t="shared" si="41"/>
        <v>4.3478260869565216E-2</v>
      </c>
      <c r="GI113" s="23">
        <f t="shared" si="41"/>
        <v>3.2840722495894911E-2</v>
      </c>
      <c r="GJ113" s="23">
        <f t="shared" si="41"/>
        <v>2.6365348399246705E-2</v>
      </c>
      <c r="GK113" s="23">
        <f t="shared" si="41"/>
        <v>2.9013539651837523E-2</v>
      </c>
      <c r="GL113" s="23">
        <f t="shared" si="41"/>
        <v>2.9950083194675542E-2</v>
      </c>
      <c r="GM113" s="23">
        <f t="shared" si="41"/>
        <v>3.3158813263525308E-2</v>
      </c>
      <c r="GN113" s="23">
        <f>GN100/GN$103</f>
        <v>2.1959459459459461E-2</v>
      </c>
      <c r="GO113" s="23">
        <f t="shared" ref="GO113:GP115" si="42">GO100/GO$103</f>
        <v>3.4671532846715328E-2</v>
      </c>
      <c r="GP113" s="23">
        <f t="shared" si="42"/>
        <v>5.0387596899224806E-2</v>
      </c>
      <c r="GQ113" s="23">
        <f t="shared" si="21"/>
        <v>1.782178217821782E-2</v>
      </c>
      <c r="GR113" s="23">
        <f t="shared" si="21"/>
        <v>4.2986425339366516E-2</v>
      </c>
      <c r="GS113" s="23">
        <f t="shared" si="21"/>
        <v>2.2540983606557378E-2</v>
      </c>
      <c r="GT113" s="23">
        <f t="shared" si="21"/>
        <v>1.3592233009708738E-2</v>
      </c>
      <c r="GU113" s="23">
        <f t="shared" si="21"/>
        <v>1.8145161290322582E-2</v>
      </c>
      <c r="GV113" s="23">
        <f t="shared" si="21"/>
        <v>2.813852813852814E-2</v>
      </c>
      <c r="GW113" s="23">
        <f t="shared" si="21"/>
        <v>2.6548672566371681E-2</v>
      </c>
      <c r="GX113" s="23">
        <f t="shared" si="21"/>
        <v>3.9292730844793712E-2</v>
      </c>
      <c r="GY113" s="23">
        <f t="shared" si="21"/>
        <v>2.0366598778004074E-2</v>
      </c>
      <c r="GZ113" s="23">
        <f t="shared" si="21"/>
        <v>1.7374517374517374E-2</v>
      </c>
      <c r="HA113" s="23">
        <f t="shared" si="21"/>
        <v>1.6423357664233577E-2</v>
      </c>
      <c r="HB113" s="23">
        <f t="shared" ref="HB113:HR113" si="43">HB100/HB$103</f>
        <v>2.7027027027027029E-2</v>
      </c>
      <c r="HC113" s="23">
        <f t="shared" si="43"/>
        <v>2.1645021645021644E-2</v>
      </c>
      <c r="HD113" s="23">
        <f t="shared" si="43"/>
        <v>2.0242914979757085E-2</v>
      </c>
      <c r="HE113" s="23">
        <f t="shared" si="43"/>
        <v>1.5968063872255488E-2</v>
      </c>
      <c r="HF113" s="23">
        <f t="shared" si="43"/>
        <v>6.6815144766146995E-3</v>
      </c>
      <c r="HG113" s="23">
        <f t="shared" si="43"/>
        <v>1.391304347826087E-2</v>
      </c>
      <c r="HH113" s="23">
        <f t="shared" si="43"/>
        <v>2.1505376344086023E-2</v>
      </c>
      <c r="HI113" s="23">
        <f t="shared" si="43"/>
        <v>2.3054755043227664E-2</v>
      </c>
      <c r="HJ113" s="23">
        <f t="shared" si="43"/>
        <v>3.7974683544303799E-2</v>
      </c>
      <c r="HK113" s="23">
        <f t="shared" si="43"/>
        <v>3.896103896103896E-2</v>
      </c>
      <c r="HL113" s="23">
        <f t="shared" si="43"/>
        <v>7.3800738007380072E-3</v>
      </c>
      <c r="HM113" s="23">
        <f t="shared" si="43"/>
        <v>2.8571428571428571E-2</v>
      </c>
      <c r="HN113" s="23" t="e">
        <f t="shared" si="43"/>
        <v>#DIV/0!</v>
      </c>
      <c r="HO113" s="23" t="e">
        <f t="shared" si="43"/>
        <v>#DIV/0!</v>
      </c>
      <c r="HP113" s="23" t="e">
        <f t="shared" si="43"/>
        <v>#DIV/0!</v>
      </c>
      <c r="HQ113" s="23" t="e">
        <f t="shared" si="43"/>
        <v>#DIV/0!</v>
      </c>
      <c r="HR113" s="23" t="e">
        <f t="shared" si="43"/>
        <v>#DIV/0!</v>
      </c>
    </row>
    <row r="114" spans="2:226" x14ac:dyDescent="0.25">
      <c r="B114" t="s">
        <v>239</v>
      </c>
      <c r="D114" s="23">
        <f t="shared" si="16"/>
        <v>0</v>
      </c>
      <c r="E114" s="23">
        <f t="shared" si="38"/>
        <v>0</v>
      </c>
      <c r="F114" s="23">
        <f t="shared" si="38"/>
        <v>1</v>
      </c>
      <c r="G114" s="23">
        <f t="shared" si="38"/>
        <v>0.5</v>
      </c>
      <c r="H114" s="23">
        <f t="shared" si="38"/>
        <v>0</v>
      </c>
      <c r="I114" s="23">
        <f t="shared" si="38"/>
        <v>0.5</v>
      </c>
      <c r="J114" s="23">
        <f t="shared" si="38"/>
        <v>0.5</v>
      </c>
      <c r="K114" s="23">
        <f t="shared" si="38"/>
        <v>0</v>
      </c>
      <c r="L114" s="23">
        <f t="shared" si="38"/>
        <v>0</v>
      </c>
      <c r="M114" s="23">
        <f t="shared" si="38"/>
        <v>0</v>
      </c>
      <c r="N114" s="23">
        <f t="shared" si="38"/>
        <v>0</v>
      </c>
      <c r="O114" s="23">
        <f t="shared" si="38"/>
        <v>0</v>
      </c>
      <c r="P114" s="23">
        <f t="shared" si="38"/>
        <v>0</v>
      </c>
      <c r="Q114" s="23">
        <f t="shared" si="38"/>
        <v>0</v>
      </c>
      <c r="R114" s="23">
        <f t="shared" si="38"/>
        <v>0</v>
      </c>
      <c r="S114" s="23">
        <f t="shared" si="38"/>
        <v>0</v>
      </c>
      <c r="T114" s="23">
        <f t="shared" si="38"/>
        <v>0</v>
      </c>
      <c r="U114" s="23">
        <f t="shared" si="38"/>
        <v>0</v>
      </c>
      <c r="V114" s="23">
        <f t="shared" si="38"/>
        <v>0</v>
      </c>
      <c r="W114" s="23">
        <f t="shared" si="38"/>
        <v>0</v>
      </c>
      <c r="X114" s="23">
        <f t="shared" si="38"/>
        <v>0</v>
      </c>
      <c r="Y114" s="23">
        <f t="shared" si="38"/>
        <v>0.1</v>
      </c>
      <c r="Z114" s="23">
        <f t="shared" si="38"/>
        <v>4.5454545454545456E-2</v>
      </c>
      <c r="AA114" s="23">
        <f t="shared" si="38"/>
        <v>8.3333333333333329E-2</v>
      </c>
      <c r="AB114" s="23">
        <f t="shared" si="38"/>
        <v>0</v>
      </c>
      <c r="AC114" s="23">
        <f t="shared" si="38"/>
        <v>6.5573770491803282E-2</v>
      </c>
      <c r="AD114" s="23">
        <f t="shared" si="38"/>
        <v>0.12698412698412698</v>
      </c>
      <c r="AE114" s="23">
        <f t="shared" si="38"/>
        <v>9.2307692307692313E-2</v>
      </c>
      <c r="AF114" s="23">
        <f t="shared" si="38"/>
        <v>9.7014925373134331E-2</v>
      </c>
      <c r="AG114" s="23">
        <f t="shared" si="38"/>
        <v>0.12056737588652482</v>
      </c>
      <c r="AH114" s="23">
        <f t="shared" si="38"/>
        <v>6.3492063492063489E-2</v>
      </c>
      <c r="AI114" s="23">
        <f t="shared" si="38"/>
        <v>0.10071942446043165</v>
      </c>
      <c r="AJ114" s="23">
        <f t="shared" si="38"/>
        <v>0.10240963855421686</v>
      </c>
      <c r="AK114" s="23">
        <f t="shared" si="38"/>
        <v>0.11881188118811881</v>
      </c>
      <c r="AL114" s="23">
        <f t="shared" si="38"/>
        <v>0.10084033613445378</v>
      </c>
      <c r="AM114" s="23">
        <f t="shared" si="38"/>
        <v>0.12396694214876033</v>
      </c>
      <c r="AN114" s="23">
        <f t="shared" si="38"/>
        <v>0.1101123595505618</v>
      </c>
      <c r="AO114" s="23">
        <f t="shared" si="38"/>
        <v>9.9762470308788598E-2</v>
      </c>
      <c r="AP114" s="23">
        <f t="shared" si="38"/>
        <v>0.12689393939393939</v>
      </c>
      <c r="AQ114" s="23">
        <f t="shared" si="38"/>
        <v>0.12847222222222221</v>
      </c>
      <c r="AR114" s="23">
        <f t="shared" si="38"/>
        <v>0.12740740740740741</v>
      </c>
      <c r="AS114" s="23">
        <f t="shared" si="38"/>
        <v>0.12661870503597122</v>
      </c>
      <c r="AT114" s="23">
        <f t="shared" si="38"/>
        <v>0.12549537648612946</v>
      </c>
      <c r="AU114" s="23">
        <f t="shared" si="38"/>
        <v>0.12239089184060721</v>
      </c>
      <c r="AV114" s="23">
        <f t="shared" si="38"/>
        <v>0.15169902912621358</v>
      </c>
      <c r="AW114" s="23">
        <f t="shared" si="38"/>
        <v>0.1701388888888889</v>
      </c>
      <c r="AX114" s="23">
        <f t="shared" si="38"/>
        <v>0.16140776699029127</v>
      </c>
      <c r="AY114" s="23">
        <f t="shared" si="38"/>
        <v>0.14343029087261785</v>
      </c>
      <c r="AZ114" s="23">
        <f t="shared" si="38"/>
        <v>0.19129438717067582</v>
      </c>
      <c r="BA114" s="23">
        <f t="shared" si="38"/>
        <v>0.17379679144385027</v>
      </c>
      <c r="BB114" s="23">
        <f t="shared" si="38"/>
        <v>0.19481605351170569</v>
      </c>
      <c r="BC114" s="23">
        <f t="shared" si="38"/>
        <v>0.19003115264797507</v>
      </c>
      <c r="BD114" s="23">
        <f t="shared" si="38"/>
        <v>0.20699708454810495</v>
      </c>
      <c r="BE114" s="23">
        <f t="shared" si="38"/>
        <v>0.18220338983050846</v>
      </c>
      <c r="BF114" s="23">
        <f t="shared" si="38"/>
        <v>0.19491525423728814</v>
      </c>
      <c r="BG114" s="23">
        <f t="shared" si="38"/>
        <v>0.1655011655011655</v>
      </c>
      <c r="BH114" s="23">
        <f t="shared" si="38"/>
        <v>0.16375000000000001</v>
      </c>
      <c r="BI114" s="23">
        <f t="shared" si="38"/>
        <v>0.16666666666666666</v>
      </c>
      <c r="BJ114" s="23">
        <f t="shared" si="38"/>
        <v>0.17370892018779344</v>
      </c>
      <c r="BK114" s="23">
        <f t="shared" si="38"/>
        <v>0.17905102954341987</v>
      </c>
      <c r="BL114" s="23">
        <f t="shared" si="38"/>
        <v>0.17268292682926828</v>
      </c>
      <c r="BM114" s="23">
        <f t="shared" si="38"/>
        <v>0.17697431018078022</v>
      </c>
      <c r="BN114" s="23">
        <f t="shared" si="38"/>
        <v>0.16566265060240964</v>
      </c>
      <c r="BO114" s="23">
        <f t="shared" si="38"/>
        <v>0.17811704834605599</v>
      </c>
      <c r="BP114" s="23">
        <f t="shared" si="38"/>
        <v>0.16187989556135771</v>
      </c>
      <c r="BQ114" s="23">
        <f t="shared" si="36"/>
        <v>0.18555667001003009</v>
      </c>
      <c r="BR114" s="23">
        <f t="shared" si="36"/>
        <v>0.18067632850241547</v>
      </c>
      <c r="BS114" s="23">
        <f t="shared" si="36"/>
        <v>0.18020022246941045</v>
      </c>
      <c r="BT114" s="23">
        <f t="shared" si="36"/>
        <v>0.18712273641851107</v>
      </c>
      <c r="BU114" s="23">
        <f t="shared" si="36"/>
        <v>0.12139423076923077</v>
      </c>
      <c r="BV114" s="23">
        <f t="shared" si="36"/>
        <v>0.17255434782608695</v>
      </c>
      <c r="BW114" s="23">
        <f t="shared" si="36"/>
        <v>0.15374677002583978</v>
      </c>
      <c r="BX114" s="23">
        <f t="shared" si="36"/>
        <v>0.20982735723771581</v>
      </c>
      <c r="BY114" s="23">
        <f t="shared" si="36"/>
        <v>0.21447721179624665</v>
      </c>
      <c r="BZ114" s="23">
        <f t="shared" si="36"/>
        <v>0.19914651493598862</v>
      </c>
      <c r="CA114" s="23">
        <f t="shared" si="36"/>
        <v>0.16045845272206305</v>
      </c>
      <c r="CB114" s="23">
        <f t="shared" si="36"/>
        <v>0.16336633663366337</v>
      </c>
      <c r="CC114" s="23">
        <f t="shared" si="36"/>
        <v>0.18640350877192982</v>
      </c>
      <c r="CD114" s="23">
        <f t="shared" si="36"/>
        <v>0.19135802469135801</v>
      </c>
      <c r="CE114" s="23">
        <f t="shared" si="36"/>
        <v>0.22553191489361701</v>
      </c>
      <c r="CF114" s="23">
        <f t="shared" si="36"/>
        <v>0.20043103448275862</v>
      </c>
      <c r="CG114" s="23">
        <f t="shared" si="36"/>
        <v>0.21026894865525672</v>
      </c>
      <c r="CH114" s="23">
        <f t="shared" si="36"/>
        <v>0.21695760598503741</v>
      </c>
      <c r="CI114" s="23">
        <f t="shared" si="36"/>
        <v>0.18662952646239556</v>
      </c>
      <c r="CJ114" s="23">
        <f t="shared" si="36"/>
        <v>0.14726027397260275</v>
      </c>
      <c r="CK114" s="23">
        <f t="shared" si="36"/>
        <v>0.14678899082568808</v>
      </c>
      <c r="CL114" s="23">
        <f t="shared" si="36"/>
        <v>0.19277108433734941</v>
      </c>
      <c r="CM114" s="23">
        <f t="shared" si="36"/>
        <v>0.2108626198083067</v>
      </c>
      <c r="CN114" s="23">
        <f t="shared" si="36"/>
        <v>0.25547445255474455</v>
      </c>
      <c r="CO114" s="23">
        <f t="shared" si="36"/>
        <v>0.2</v>
      </c>
      <c r="CP114" s="23">
        <f t="shared" si="36"/>
        <v>0.2109704641350211</v>
      </c>
      <c r="CQ114" s="23">
        <f t="shared" si="36"/>
        <v>0.15789473684210525</v>
      </c>
      <c r="CR114" s="23">
        <f t="shared" si="36"/>
        <v>0.17293233082706766</v>
      </c>
      <c r="CS114" s="23">
        <f t="shared" si="36"/>
        <v>0.22167487684729065</v>
      </c>
      <c r="CT114" s="23">
        <f t="shared" si="36"/>
        <v>0.16589861751152074</v>
      </c>
      <c r="CU114" s="23">
        <f t="shared" si="36"/>
        <v>0.16666666666666666</v>
      </c>
      <c r="CV114" s="23">
        <f t="shared" si="36"/>
        <v>0.17</v>
      </c>
      <c r="CW114" s="23">
        <f t="shared" si="36"/>
        <v>0.17525773195876287</v>
      </c>
      <c r="CX114" s="23">
        <f t="shared" si="36"/>
        <v>0.17763157894736842</v>
      </c>
      <c r="CY114" s="23">
        <f t="shared" si="36"/>
        <v>0.17391304347826086</v>
      </c>
      <c r="CZ114" s="23">
        <f t="shared" si="36"/>
        <v>0.25</v>
      </c>
      <c r="DA114" s="23">
        <f t="shared" si="36"/>
        <v>0.20454545454545456</v>
      </c>
      <c r="DB114" s="23">
        <f t="shared" si="36"/>
        <v>0.15753424657534246</v>
      </c>
      <c r="DC114" s="23">
        <f t="shared" si="36"/>
        <v>0.15384615384615385</v>
      </c>
      <c r="DD114" s="23">
        <f t="shared" si="36"/>
        <v>8.0291970802919707E-2</v>
      </c>
      <c r="DE114" s="23">
        <f t="shared" si="36"/>
        <v>0.13664596273291926</v>
      </c>
      <c r="DF114" s="23">
        <f t="shared" si="36"/>
        <v>0.12234042553191489</v>
      </c>
      <c r="DG114" s="23">
        <f t="shared" si="36"/>
        <v>0.10204081632653061</v>
      </c>
      <c r="DH114" s="23">
        <f t="shared" si="36"/>
        <v>8.8888888888888892E-2</v>
      </c>
      <c r="DI114" s="23">
        <f t="shared" si="36"/>
        <v>8.0402010050251257E-2</v>
      </c>
      <c r="DJ114" s="23">
        <f t="shared" si="36"/>
        <v>6.9306930693069313E-2</v>
      </c>
      <c r="DK114" s="23">
        <f t="shared" si="36"/>
        <v>7.1038251366120214E-2</v>
      </c>
      <c r="DL114" s="23">
        <f t="shared" si="36"/>
        <v>4.1666666666666664E-2</v>
      </c>
      <c r="DM114" s="23">
        <f t="shared" si="36"/>
        <v>7.6923076923076927E-2</v>
      </c>
      <c r="DN114" s="23">
        <f t="shared" si="36"/>
        <v>6.9930069930069935E-2</v>
      </c>
      <c r="DO114" s="23">
        <f t="shared" si="36"/>
        <v>6.7484662576687116E-2</v>
      </c>
      <c r="DP114" s="23">
        <f t="shared" si="36"/>
        <v>2.7972027972027972E-2</v>
      </c>
      <c r="DQ114" s="23">
        <f t="shared" si="36"/>
        <v>2.8368794326241134E-2</v>
      </c>
      <c r="DR114" s="23">
        <f t="shared" si="36"/>
        <v>8.9820359281437126E-2</v>
      </c>
      <c r="DS114" s="23">
        <f t="shared" si="36"/>
        <v>5.6451612903225805E-2</v>
      </c>
      <c r="DT114" s="23">
        <f t="shared" si="36"/>
        <v>5.4878048780487805E-2</v>
      </c>
      <c r="DU114" s="23">
        <f t="shared" si="36"/>
        <v>5.7553956834532377E-2</v>
      </c>
      <c r="DV114" s="23">
        <f t="shared" si="36"/>
        <v>4.0268456375838924E-2</v>
      </c>
      <c r="DW114" s="23">
        <f t="shared" si="36"/>
        <v>8.5526315789473686E-2</v>
      </c>
      <c r="DX114" s="23">
        <f t="shared" si="36"/>
        <v>6.4705882352941183E-2</v>
      </c>
      <c r="DY114" s="23">
        <f t="shared" si="36"/>
        <v>9.4339622641509441E-2</v>
      </c>
      <c r="DZ114" s="23">
        <f t="shared" si="36"/>
        <v>1.9607843137254902E-2</v>
      </c>
      <c r="EA114" s="23">
        <f t="shared" si="36"/>
        <v>4.1379310344827586E-2</v>
      </c>
      <c r="EB114" s="23">
        <f>EB101/EB$103</f>
        <v>7.407407407407407E-2</v>
      </c>
      <c r="EC114" s="23">
        <f t="shared" ref="EC114:GN115" si="44">EC101/EC$103</f>
        <v>1.8867924528301886E-2</v>
      </c>
      <c r="ED114" s="23">
        <f t="shared" si="44"/>
        <v>2.2222222222222223E-2</v>
      </c>
      <c r="EE114" s="23">
        <f t="shared" si="44"/>
        <v>3.6231884057971016E-2</v>
      </c>
      <c r="EF114" s="23">
        <f t="shared" si="44"/>
        <v>4.5045045045045043E-2</v>
      </c>
      <c r="EG114" s="23">
        <f t="shared" si="44"/>
        <v>6.7961165048543687E-2</v>
      </c>
      <c r="EH114" s="23">
        <f t="shared" si="44"/>
        <v>3.4482758620689655E-2</v>
      </c>
      <c r="EI114" s="23">
        <f t="shared" si="44"/>
        <v>7.3170731707317069E-2</v>
      </c>
      <c r="EJ114" s="23">
        <f t="shared" si="44"/>
        <v>4.2553191489361701E-2</v>
      </c>
      <c r="EK114" s="23">
        <f t="shared" si="44"/>
        <v>2.9411764705882353E-2</v>
      </c>
      <c r="EL114" s="23">
        <f t="shared" si="44"/>
        <v>5.4794520547945202E-2</v>
      </c>
      <c r="EM114" s="23">
        <f t="shared" si="44"/>
        <v>1.282051282051282E-2</v>
      </c>
      <c r="EN114" s="23">
        <f t="shared" si="44"/>
        <v>1.7857142857142856E-2</v>
      </c>
      <c r="EO114" s="23">
        <f t="shared" si="44"/>
        <v>6.1728395061728392E-2</v>
      </c>
      <c r="EP114" s="23">
        <f t="shared" si="44"/>
        <v>1.4285714285714285E-2</v>
      </c>
      <c r="EQ114" s="23">
        <f t="shared" si="44"/>
        <v>5.4945054945054944E-2</v>
      </c>
      <c r="ER114" s="23">
        <f t="shared" si="44"/>
        <v>0.04</v>
      </c>
      <c r="ES114" s="23">
        <f t="shared" si="44"/>
        <v>0.05</v>
      </c>
      <c r="ET114" s="23">
        <f t="shared" si="44"/>
        <v>2.6666666666666668E-2</v>
      </c>
      <c r="EU114" s="23">
        <f t="shared" si="44"/>
        <v>0</v>
      </c>
      <c r="EV114" s="23">
        <f t="shared" si="44"/>
        <v>5.3333333333333337E-2</v>
      </c>
      <c r="EW114" s="23">
        <f t="shared" si="44"/>
        <v>1.6393442622950821E-2</v>
      </c>
      <c r="EX114" s="23">
        <f t="shared" si="44"/>
        <v>1.3698630136986301E-2</v>
      </c>
      <c r="EY114" s="23">
        <f t="shared" si="44"/>
        <v>4.9180327868852458E-2</v>
      </c>
      <c r="EZ114" s="23">
        <f t="shared" si="44"/>
        <v>1.9230769230769232E-2</v>
      </c>
      <c r="FA114" s="23">
        <f t="shared" si="44"/>
        <v>3.8461538461538464E-2</v>
      </c>
      <c r="FB114" s="23">
        <f t="shared" si="44"/>
        <v>0</v>
      </c>
      <c r="FC114" s="23">
        <f t="shared" si="44"/>
        <v>1.0752688172043012E-2</v>
      </c>
      <c r="FD114" s="23">
        <f t="shared" si="44"/>
        <v>0</v>
      </c>
      <c r="FE114" s="23">
        <f t="shared" si="44"/>
        <v>0.01</v>
      </c>
      <c r="FF114" s="23">
        <f t="shared" si="44"/>
        <v>1.0309278350515464E-2</v>
      </c>
      <c r="FG114" s="23">
        <f t="shared" si="44"/>
        <v>0</v>
      </c>
      <c r="FH114" s="23">
        <f t="shared" si="44"/>
        <v>7.6923076923076927E-3</v>
      </c>
      <c r="FI114" s="23">
        <f t="shared" si="44"/>
        <v>2.5210084033613446E-2</v>
      </c>
      <c r="FJ114" s="23">
        <f t="shared" si="44"/>
        <v>2.3529411764705882E-2</v>
      </c>
      <c r="FK114" s="23">
        <f t="shared" si="44"/>
        <v>1.1904761904761904E-2</v>
      </c>
      <c r="FL114" s="23">
        <f t="shared" si="44"/>
        <v>1.4150943396226415E-2</v>
      </c>
      <c r="FM114" s="23">
        <f t="shared" si="44"/>
        <v>2.1126760563380281E-2</v>
      </c>
      <c r="FN114" s="23">
        <f t="shared" si="44"/>
        <v>4.2328042328042326E-2</v>
      </c>
      <c r="FO114" s="23">
        <f t="shared" si="44"/>
        <v>5.8823529411764705E-3</v>
      </c>
      <c r="FP114" s="23">
        <f t="shared" si="44"/>
        <v>2.7777777777777776E-2</v>
      </c>
      <c r="FQ114" s="23">
        <f t="shared" si="44"/>
        <v>1.6666666666666666E-2</v>
      </c>
      <c r="FR114" s="23">
        <f t="shared" si="44"/>
        <v>1.3513513513513514E-2</v>
      </c>
      <c r="FS114" s="23">
        <f t="shared" si="44"/>
        <v>0</v>
      </c>
      <c r="FT114" s="23">
        <f t="shared" si="44"/>
        <v>2.358490566037736E-2</v>
      </c>
      <c r="FU114" s="23">
        <f t="shared" si="44"/>
        <v>8.4033613445378148E-3</v>
      </c>
      <c r="FV114" s="23">
        <f t="shared" si="44"/>
        <v>2.8938906752411574E-2</v>
      </c>
      <c r="FW114" s="23">
        <f t="shared" si="44"/>
        <v>2.1505376344086023E-2</v>
      </c>
      <c r="FX114" s="23">
        <f t="shared" si="44"/>
        <v>1.834862385321101E-2</v>
      </c>
      <c r="FY114" s="23">
        <f t="shared" si="44"/>
        <v>1.5789473684210527E-2</v>
      </c>
      <c r="FZ114" s="23">
        <f t="shared" si="44"/>
        <v>2.3148148148148147E-2</v>
      </c>
      <c r="GA114" s="23">
        <f t="shared" si="44"/>
        <v>1.2165450121654502E-2</v>
      </c>
      <c r="GB114" s="23">
        <f t="shared" si="44"/>
        <v>2.7310924369747899E-2</v>
      </c>
      <c r="GC114" s="23">
        <f t="shared" si="44"/>
        <v>1.9960079840319361E-2</v>
      </c>
      <c r="GD114" s="23">
        <f t="shared" si="44"/>
        <v>1.5594541910331383E-2</v>
      </c>
      <c r="GE114" s="23">
        <f t="shared" si="44"/>
        <v>9.2165898617511521E-3</v>
      </c>
      <c r="GF114" s="23">
        <f t="shared" si="44"/>
        <v>5.1903114186851208E-3</v>
      </c>
      <c r="GG114" s="23">
        <f t="shared" si="44"/>
        <v>1.5948963317384369E-2</v>
      </c>
      <c r="GH114" s="23">
        <f t="shared" si="44"/>
        <v>1.7391304347826087E-2</v>
      </c>
      <c r="GI114" s="23">
        <f t="shared" si="44"/>
        <v>1.8062397372742199E-2</v>
      </c>
      <c r="GJ114" s="23">
        <f t="shared" si="44"/>
        <v>9.4161958568738224E-3</v>
      </c>
      <c r="GK114" s="23">
        <f t="shared" si="44"/>
        <v>2.7079303675048357E-2</v>
      </c>
      <c r="GL114" s="23">
        <f t="shared" si="44"/>
        <v>2.4958402662229616E-2</v>
      </c>
      <c r="GM114" s="23">
        <f t="shared" si="44"/>
        <v>1.3961605584642234E-2</v>
      </c>
      <c r="GN114" s="23">
        <f t="shared" si="44"/>
        <v>1.3513513513513514E-2</v>
      </c>
      <c r="GO114" s="23">
        <f t="shared" si="42"/>
        <v>2.9197080291970802E-2</v>
      </c>
      <c r="GP114" s="23">
        <f t="shared" si="42"/>
        <v>9.6899224806201549E-3</v>
      </c>
      <c r="GQ114" s="23">
        <f t="shared" si="21"/>
        <v>3.1683168316831684E-2</v>
      </c>
      <c r="GR114" s="23">
        <f t="shared" si="21"/>
        <v>6.7873303167420816E-3</v>
      </c>
      <c r="GS114" s="23">
        <f t="shared" si="21"/>
        <v>2.2540983606557378E-2</v>
      </c>
      <c r="GT114" s="23">
        <f t="shared" si="21"/>
        <v>1.9417475728155338E-2</v>
      </c>
      <c r="GU114" s="23">
        <f t="shared" si="21"/>
        <v>1.4112903225806451E-2</v>
      </c>
      <c r="GV114" s="23">
        <f t="shared" si="21"/>
        <v>1.7316017316017316E-2</v>
      </c>
      <c r="GW114" s="23">
        <f t="shared" si="21"/>
        <v>1.9911504424778761E-2</v>
      </c>
      <c r="GX114" s="23">
        <f t="shared" si="21"/>
        <v>5.893909626719057E-3</v>
      </c>
      <c r="GY114" s="23">
        <f t="shared" si="21"/>
        <v>1.0183299389002037E-2</v>
      </c>
      <c r="GZ114" s="23">
        <f t="shared" si="21"/>
        <v>1.5444015444015444E-2</v>
      </c>
      <c r="HA114" s="23">
        <f t="shared" si="21"/>
        <v>9.1240875912408752E-3</v>
      </c>
      <c r="HB114" s="23">
        <f t="shared" ref="HB114:HR114" si="45">HB101/HB$103</f>
        <v>1.0810810810810811E-2</v>
      </c>
      <c r="HC114" s="23">
        <f t="shared" si="45"/>
        <v>1.2987012987012988E-2</v>
      </c>
      <c r="HD114" s="23">
        <f t="shared" si="45"/>
        <v>1.417004048582996E-2</v>
      </c>
      <c r="HE114" s="23">
        <f t="shared" si="45"/>
        <v>2.1956087824351298E-2</v>
      </c>
      <c r="HF114" s="23">
        <f t="shared" si="45"/>
        <v>1.5590200445434299E-2</v>
      </c>
      <c r="HG114" s="23">
        <f t="shared" si="45"/>
        <v>1.7391304347826087E-2</v>
      </c>
      <c r="HH114" s="23">
        <f t="shared" si="45"/>
        <v>1.7204301075268817E-2</v>
      </c>
      <c r="HI114" s="23">
        <f t="shared" si="45"/>
        <v>1.7291066282420751E-2</v>
      </c>
      <c r="HJ114" s="23">
        <f t="shared" si="45"/>
        <v>4.746835443037975E-2</v>
      </c>
      <c r="HK114" s="23">
        <f t="shared" si="45"/>
        <v>3.2467532467532464E-2</v>
      </c>
      <c r="HL114" s="23">
        <f t="shared" si="45"/>
        <v>1.4760147601476014E-2</v>
      </c>
      <c r="HM114" s="23">
        <f t="shared" si="45"/>
        <v>0</v>
      </c>
      <c r="HN114" s="23" t="e">
        <f t="shared" si="45"/>
        <v>#DIV/0!</v>
      </c>
      <c r="HO114" s="23" t="e">
        <f t="shared" si="45"/>
        <v>#DIV/0!</v>
      </c>
      <c r="HP114" s="23" t="e">
        <f t="shared" si="45"/>
        <v>#DIV/0!</v>
      </c>
      <c r="HQ114" s="23" t="e">
        <f t="shared" si="45"/>
        <v>#DIV/0!</v>
      </c>
      <c r="HR114" s="23" t="e">
        <f t="shared" si="45"/>
        <v>#DIV/0!</v>
      </c>
    </row>
    <row r="115" spans="2:226" x14ac:dyDescent="0.25">
      <c r="B115" t="s">
        <v>240</v>
      </c>
      <c r="D115" s="23">
        <f t="shared" si="16"/>
        <v>0</v>
      </c>
      <c r="E115" s="23">
        <f t="shared" si="38"/>
        <v>0</v>
      </c>
      <c r="F115" s="23">
        <f t="shared" si="38"/>
        <v>0</v>
      </c>
      <c r="G115" s="23">
        <f t="shared" si="38"/>
        <v>0.5</v>
      </c>
      <c r="H115" s="23">
        <f t="shared" si="38"/>
        <v>0</v>
      </c>
      <c r="I115" s="23">
        <f t="shared" si="38"/>
        <v>0</v>
      </c>
      <c r="J115" s="23">
        <f t="shared" si="38"/>
        <v>0</v>
      </c>
      <c r="K115" s="23">
        <f t="shared" si="38"/>
        <v>0</v>
      </c>
      <c r="L115" s="23">
        <f t="shared" si="38"/>
        <v>0</v>
      </c>
      <c r="M115" s="23">
        <f t="shared" si="38"/>
        <v>0</v>
      </c>
      <c r="N115" s="23">
        <f t="shared" si="38"/>
        <v>0</v>
      </c>
      <c r="O115" s="23">
        <f t="shared" si="38"/>
        <v>1</v>
      </c>
      <c r="P115" s="23">
        <f t="shared" si="38"/>
        <v>0</v>
      </c>
      <c r="Q115" s="23">
        <f t="shared" si="38"/>
        <v>0</v>
      </c>
      <c r="R115" s="23">
        <f t="shared" si="38"/>
        <v>0</v>
      </c>
      <c r="S115" s="23">
        <f t="shared" si="38"/>
        <v>0</v>
      </c>
      <c r="T115" s="23">
        <f t="shared" si="38"/>
        <v>0</v>
      </c>
      <c r="U115" s="23">
        <f t="shared" si="38"/>
        <v>0</v>
      </c>
      <c r="V115" s="23">
        <f t="shared" si="38"/>
        <v>0.1111111111111111</v>
      </c>
      <c r="W115" s="23">
        <f t="shared" si="38"/>
        <v>0</v>
      </c>
      <c r="X115" s="23">
        <f t="shared" si="38"/>
        <v>0</v>
      </c>
      <c r="Y115" s="23">
        <f t="shared" si="38"/>
        <v>0.1</v>
      </c>
      <c r="Z115" s="23">
        <f t="shared" si="38"/>
        <v>0</v>
      </c>
      <c r="AA115" s="23">
        <f t="shared" si="38"/>
        <v>8.3333333333333329E-2</v>
      </c>
      <c r="AB115" s="23">
        <f t="shared" si="38"/>
        <v>3.0303030303030304E-2</v>
      </c>
      <c r="AC115" s="23">
        <f t="shared" si="38"/>
        <v>3.2786885245901641E-2</v>
      </c>
      <c r="AD115" s="23">
        <f t="shared" si="38"/>
        <v>0</v>
      </c>
      <c r="AE115" s="23">
        <f t="shared" si="38"/>
        <v>0</v>
      </c>
      <c r="AF115" s="23">
        <f t="shared" si="38"/>
        <v>7.462686567164179E-3</v>
      </c>
      <c r="AG115" s="23">
        <f t="shared" si="38"/>
        <v>2.1276595744680851E-2</v>
      </c>
      <c r="AH115" s="23">
        <f t="shared" si="38"/>
        <v>3.968253968253968E-2</v>
      </c>
      <c r="AI115" s="23">
        <f t="shared" si="38"/>
        <v>7.1942446043165471E-3</v>
      </c>
      <c r="AJ115" s="23">
        <f t="shared" si="38"/>
        <v>1.8072289156626505E-2</v>
      </c>
      <c r="AK115" s="23">
        <f t="shared" si="38"/>
        <v>2.4752475247524754E-2</v>
      </c>
      <c r="AL115" s="23">
        <f t="shared" si="38"/>
        <v>1.2605042016806723E-2</v>
      </c>
      <c r="AM115" s="23">
        <f t="shared" si="38"/>
        <v>1.2396694214876033E-2</v>
      </c>
      <c r="AN115" s="23">
        <f t="shared" si="38"/>
        <v>2.0224719101123594E-2</v>
      </c>
      <c r="AO115" s="23">
        <f t="shared" si="38"/>
        <v>2.1377672209026127E-2</v>
      </c>
      <c r="AP115" s="23">
        <f t="shared" si="38"/>
        <v>2.2727272727272728E-2</v>
      </c>
      <c r="AQ115" s="23">
        <f t="shared" si="38"/>
        <v>2.4305555555555556E-2</v>
      </c>
      <c r="AR115" s="23">
        <f t="shared" si="38"/>
        <v>2.3703703703703703E-2</v>
      </c>
      <c r="AS115" s="23">
        <f t="shared" si="38"/>
        <v>3.0215827338129497E-2</v>
      </c>
      <c r="AT115" s="23">
        <f t="shared" si="38"/>
        <v>2.6420079260237782E-2</v>
      </c>
      <c r="AU115" s="23">
        <f t="shared" si="38"/>
        <v>3.510436432637571E-2</v>
      </c>
      <c r="AV115" s="23">
        <f t="shared" si="38"/>
        <v>4.0048543689320391E-2</v>
      </c>
      <c r="AW115" s="23">
        <f t="shared" si="38"/>
        <v>3.4722222222222224E-2</v>
      </c>
      <c r="AX115" s="23">
        <f t="shared" si="38"/>
        <v>3.8834951456310676E-2</v>
      </c>
      <c r="AY115" s="23">
        <f t="shared" si="38"/>
        <v>5.0150451354062188E-2</v>
      </c>
      <c r="AZ115" s="23">
        <f t="shared" si="38"/>
        <v>4.2382588774341354E-2</v>
      </c>
      <c r="BA115" s="23">
        <f t="shared" si="38"/>
        <v>5.7486631016042782E-2</v>
      </c>
      <c r="BB115" s="23">
        <f t="shared" si="38"/>
        <v>5.6020066889632104E-2</v>
      </c>
      <c r="BC115" s="23">
        <f t="shared" si="38"/>
        <v>6.1266874350986503E-2</v>
      </c>
      <c r="BD115" s="23">
        <f t="shared" si="38"/>
        <v>5.4421768707482991E-2</v>
      </c>
      <c r="BE115" s="23">
        <f t="shared" si="38"/>
        <v>8.1567796610169496E-2</v>
      </c>
      <c r="BF115" s="23">
        <f t="shared" si="38"/>
        <v>7.909604519774012E-2</v>
      </c>
      <c r="BG115" s="23">
        <f t="shared" si="38"/>
        <v>7.3426573426573424E-2</v>
      </c>
      <c r="BH115" s="23">
        <f t="shared" si="38"/>
        <v>7.0000000000000007E-2</v>
      </c>
      <c r="BI115" s="23">
        <f t="shared" si="38"/>
        <v>7.3083778966131913E-2</v>
      </c>
      <c r="BJ115" s="23">
        <f t="shared" si="38"/>
        <v>8.3333333333333329E-2</v>
      </c>
      <c r="BK115" s="23">
        <f t="shared" si="38"/>
        <v>6.177260519247986E-2</v>
      </c>
      <c r="BL115" s="23">
        <f t="shared" si="38"/>
        <v>6.5365853658536588E-2</v>
      </c>
      <c r="BM115" s="23">
        <f t="shared" si="38"/>
        <v>8.9438629876308282E-2</v>
      </c>
      <c r="BN115" s="23">
        <f t="shared" si="38"/>
        <v>8.6345381526104423E-2</v>
      </c>
      <c r="BO115" s="23">
        <f t="shared" si="38"/>
        <v>6.2340966921119595E-2</v>
      </c>
      <c r="BP115" s="23">
        <f t="shared" ref="BP115:EA115" si="46">BP102/BP$103</f>
        <v>8.0069625761531774E-2</v>
      </c>
      <c r="BQ115" s="23">
        <f t="shared" si="46"/>
        <v>7.3219658976930793E-2</v>
      </c>
      <c r="BR115" s="23">
        <f t="shared" si="46"/>
        <v>9.2753623188405798E-2</v>
      </c>
      <c r="BS115" s="23">
        <f t="shared" si="46"/>
        <v>8.6763070077864296E-2</v>
      </c>
      <c r="BT115" s="23">
        <f t="shared" si="46"/>
        <v>8.350100603621731E-2</v>
      </c>
      <c r="BU115" s="23">
        <f t="shared" si="46"/>
        <v>7.3317307692307696E-2</v>
      </c>
      <c r="BV115" s="23">
        <f t="shared" si="46"/>
        <v>8.8315217391304351E-2</v>
      </c>
      <c r="BW115" s="23">
        <f t="shared" si="46"/>
        <v>8.0103359173126609E-2</v>
      </c>
      <c r="BX115" s="23">
        <f t="shared" si="46"/>
        <v>0.10889774236387782</v>
      </c>
      <c r="BY115" s="23">
        <f t="shared" si="46"/>
        <v>8.3109919571045576E-2</v>
      </c>
      <c r="BZ115" s="23">
        <f t="shared" si="46"/>
        <v>0.10099573257467995</v>
      </c>
      <c r="CA115" s="23">
        <f t="shared" si="46"/>
        <v>0.11318051575931232</v>
      </c>
      <c r="CB115" s="23">
        <f t="shared" si="46"/>
        <v>8.4158415841584164E-2</v>
      </c>
      <c r="CC115" s="23">
        <f t="shared" si="46"/>
        <v>8.9912280701754388E-2</v>
      </c>
      <c r="CD115" s="23">
        <f t="shared" si="46"/>
        <v>8.7962962962962965E-2</v>
      </c>
      <c r="CE115" s="23">
        <f t="shared" si="46"/>
        <v>0.12127659574468085</v>
      </c>
      <c r="CF115" s="23">
        <f t="shared" si="46"/>
        <v>0.125</v>
      </c>
      <c r="CG115" s="23">
        <f t="shared" si="46"/>
        <v>9.7799511002444994E-2</v>
      </c>
      <c r="CH115" s="23">
        <f t="shared" si="46"/>
        <v>9.7256857855361589E-2</v>
      </c>
      <c r="CI115" s="23">
        <f t="shared" si="46"/>
        <v>0.11142061281337047</v>
      </c>
      <c r="CJ115" s="23">
        <f t="shared" si="46"/>
        <v>7.8767123287671229E-2</v>
      </c>
      <c r="CK115" s="23">
        <f t="shared" si="46"/>
        <v>7.9510703363914373E-2</v>
      </c>
      <c r="CL115" s="23">
        <f t="shared" si="46"/>
        <v>8.1325301204819275E-2</v>
      </c>
      <c r="CM115" s="23">
        <f t="shared" si="46"/>
        <v>0.10543130990415335</v>
      </c>
      <c r="CN115" s="23">
        <f t="shared" si="46"/>
        <v>8.7591240875912413E-2</v>
      </c>
      <c r="CO115" s="23">
        <f t="shared" si="46"/>
        <v>8.0597014925373134E-2</v>
      </c>
      <c r="CP115" s="23">
        <f t="shared" si="46"/>
        <v>8.4388185654008435E-2</v>
      </c>
      <c r="CQ115" s="23">
        <f t="shared" si="46"/>
        <v>0.10526315789473684</v>
      </c>
      <c r="CR115" s="23">
        <f t="shared" si="46"/>
        <v>9.0225563909774431E-2</v>
      </c>
      <c r="CS115" s="23">
        <f t="shared" si="46"/>
        <v>3.9408866995073892E-2</v>
      </c>
      <c r="CT115" s="23">
        <f t="shared" si="46"/>
        <v>0.12903225806451613</v>
      </c>
      <c r="CU115" s="23">
        <f t="shared" si="46"/>
        <v>0.12857142857142856</v>
      </c>
      <c r="CV115" s="23">
        <f t="shared" si="46"/>
        <v>0.11</v>
      </c>
      <c r="CW115" s="23">
        <f t="shared" si="46"/>
        <v>5.1546391752577317E-2</v>
      </c>
      <c r="CX115" s="23">
        <f t="shared" si="46"/>
        <v>5.2631578947368418E-2</v>
      </c>
      <c r="CY115" s="23">
        <f t="shared" si="46"/>
        <v>9.1304347826086957E-2</v>
      </c>
      <c r="CZ115" s="23">
        <f t="shared" si="46"/>
        <v>7.6086956521739135E-2</v>
      </c>
      <c r="DA115" s="23">
        <f t="shared" si="46"/>
        <v>7.9545454545454544E-2</v>
      </c>
      <c r="DB115" s="23">
        <f t="shared" si="46"/>
        <v>7.5342465753424653E-2</v>
      </c>
      <c r="DC115" s="23">
        <f t="shared" si="46"/>
        <v>8.8757396449704137E-2</v>
      </c>
      <c r="DD115" s="23">
        <f t="shared" si="46"/>
        <v>6.569343065693431E-2</v>
      </c>
      <c r="DE115" s="23">
        <f t="shared" si="46"/>
        <v>4.9689440993788817E-2</v>
      </c>
      <c r="DF115" s="23">
        <f t="shared" si="46"/>
        <v>5.8510638297872342E-2</v>
      </c>
      <c r="DG115" s="23">
        <f t="shared" si="46"/>
        <v>5.6122448979591837E-2</v>
      </c>
      <c r="DH115" s="23">
        <f t="shared" si="46"/>
        <v>8.8888888888888892E-2</v>
      </c>
      <c r="DI115" s="23">
        <f t="shared" si="46"/>
        <v>4.0201005025125629E-2</v>
      </c>
      <c r="DJ115" s="23">
        <f t="shared" si="46"/>
        <v>5.4455445544554455E-2</v>
      </c>
      <c r="DK115" s="23">
        <f t="shared" si="46"/>
        <v>1.6393442622950821E-2</v>
      </c>
      <c r="DL115" s="23">
        <f t="shared" si="46"/>
        <v>2.5000000000000001E-2</v>
      </c>
      <c r="DM115" s="23">
        <f t="shared" si="46"/>
        <v>6.1538461538461542E-2</v>
      </c>
      <c r="DN115" s="23">
        <f t="shared" si="46"/>
        <v>4.195804195804196E-2</v>
      </c>
      <c r="DO115" s="23">
        <f t="shared" si="46"/>
        <v>3.0674846625766871E-2</v>
      </c>
      <c r="DP115" s="23">
        <f t="shared" si="46"/>
        <v>4.8951048951048952E-2</v>
      </c>
      <c r="DQ115" s="23">
        <f t="shared" si="46"/>
        <v>4.2553191489361701E-2</v>
      </c>
      <c r="DR115" s="23">
        <f t="shared" si="46"/>
        <v>1.7964071856287425E-2</v>
      </c>
      <c r="DS115" s="23">
        <f t="shared" si="46"/>
        <v>2.4193548387096774E-2</v>
      </c>
      <c r="DT115" s="23">
        <f t="shared" si="46"/>
        <v>1.8292682926829267E-2</v>
      </c>
      <c r="DU115" s="23">
        <f t="shared" si="46"/>
        <v>2.8776978417266189E-2</v>
      </c>
      <c r="DV115" s="23">
        <f t="shared" si="46"/>
        <v>2.6845637583892617E-2</v>
      </c>
      <c r="DW115" s="23">
        <f t="shared" si="46"/>
        <v>3.9473684210526314E-2</v>
      </c>
      <c r="DX115" s="23">
        <f t="shared" si="46"/>
        <v>2.3529411764705882E-2</v>
      </c>
      <c r="DY115" s="23">
        <f t="shared" si="46"/>
        <v>3.1446540880503145E-2</v>
      </c>
      <c r="DZ115" s="23">
        <f t="shared" si="46"/>
        <v>9.8039215686274508E-3</v>
      </c>
      <c r="EA115" s="23">
        <f t="shared" si="46"/>
        <v>1.3793103448275862E-2</v>
      </c>
      <c r="EB115" s="23">
        <f>EB102/EB$103</f>
        <v>2.9629629629629631E-2</v>
      </c>
      <c r="EC115" s="23">
        <f t="shared" si="44"/>
        <v>6.2893081761006293E-3</v>
      </c>
      <c r="ED115" s="23">
        <f t="shared" si="44"/>
        <v>1.4814814814814815E-2</v>
      </c>
      <c r="EE115" s="23">
        <f t="shared" si="44"/>
        <v>0</v>
      </c>
      <c r="EF115" s="23">
        <f t="shared" si="44"/>
        <v>1.8018018018018018E-2</v>
      </c>
      <c r="EG115" s="23">
        <f t="shared" si="44"/>
        <v>1.9417475728155338E-2</v>
      </c>
      <c r="EH115" s="23">
        <f t="shared" si="44"/>
        <v>0</v>
      </c>
      <c r="EI115" s="23">
        <f t="shared" si="44"/>
        <v>2.4390243902439025E-2</v>
      </c>
      <c r="EJ115" s="23">
        <f t="shared" si="44"/>
        <v>0</v>
      </c>
      <c r="EK115" s="23">
        <f t="shared" si="44"/>
        <v>2.9411764705882353E-2</v>
      </c>
      <c r="EL115" s="23">
        <f t="shared" si="44"/>
        <v>1.3698630136986301E-2</v>
      </c>
      <c r="EM115" s="23">
        <f t="shared" si="44"/>
        <v>2.564102564102564E-2</v>
      </c>
      <c r="EN115" s="23">
        <f t="shared" si="44"/>
        <v>0</v>
      </c>
      <c r="EO115" s="23">
        <f t="shared" si="44"/>
        <v>1.2345679012345678E-2</v>
      </c>
      <c r="EP115" s="23">
        <f t="shared" si="44"/>
        <v>7.1428571428571425E-2</v>
      </c>
      <c r="EQ115" s="23">
        <f t="shared" si="44"/>
        <v>4.3956043956043959E-2</v>
      </c>
      <c r="ER115" s="23">
        <f t="shared" si="44"/>
        <v>0</v>
      </c>
      <c r="ES115" s="23">
        <f t="shared" si="44"/>
        <v>0</v>
      </c>
      <c r="ET115" s="23">
        <f t="shared" si="44"/>
        <v>1.3333333333333334E-2</v>
      </c>
      <c r="EU115" s="23">
        <f t="shared" si="44"/>
        <v>0</v>
      </c>
      <c r="EV115" s="23">
        <f t="shared" si="44"/>
        <v>2.6666666666666668E-2</v>
      </c>
      <c r="EW115" s="23">
        <f t="shared" si="44"/>
        <v>0</v>
      </c>
      <c r="EX115" s="23">
        <f t="shared" si="44"/>
        <v>1.3698630136986301E-2</v>
      </c>
      <c r="EY115" s="23">
        <f t="shared" si="44"/>
        <v>0</v>
      </c>
      <c r="EZ115" s="23">
        <f t="shared" si="44"/>
        <v>1.9230769230769232E-2</v>
      </c>
      <c r="FA115" s="23">
        <f t="shared" si="44"/>
        <v>0</v>
      </c>
      <c r="FB115" s="23">
        <f t="shared" si="44"/>
        <v>0</v>
      </c>
      <c r="FC115" s="23">
        <f t="shared" si="44"/>
        <v>0</v>
      </c>
      <c r="FD115" s="23">
        <f t="shared" si="44"/>
        <v>0</v>
      </c>
      <c r="FE115" s="23">
        <f t="shared" si="44"/>
        <v>0</v>
      </c>
      <c r="FF115" s="23">
        <f t="shared" si="44"/>
        <v>0</v>
      </c>
      <c r="FG115" s="23">
        <f t="shared" si="44"/>
        <v>0</v>
      </c>
      <c r="FH115" s="23">
        <f t="shared" si="44"/>
        <v>7.6923076923076927E-3</v>
      </c>
      <c r="FI115" s="23">
        <f t="shared" si="44"/>
        <v>0</v>
      </c>
      <c r="FJ115" s="23">
        <f t="shared" si="44"/>
        <v>5.8823529411764705E-3</v>
      </c>
      <c r="FK115" s="23">
        <f t="shared" si="44"/>
        <v>5.9523809523809521E-3</v>
      </c>
      <c r="FL115" s="23">
        <f t="shared" si="44"/>
        <v>0</v>
      </c>
      <c r="FM115" s="23">
        <f t="shared" si="44"/>
        <v>7.0422535211267607E-3</v>
      </c>
      <c r="FN115" s="23">
        <f t="shared" si="44"/>
        <v>5.2910052910052907E-3</v>
      </c>
      <c r="FO115" s="23">
        <f t="shared" si="44"/>
        <v>1.1764705882352941E-2</v>
      </c>
      <c r="FP115" s="23">
        <f t="shared" si="44"/>
        <v>0</v>
      </c>
      <c r="FQ115" s="23">
        <f t="shared" si="44"/>
        <v>0</v>
      </c>
      <c r="FR115" s="23">
        <f t="shared" si="44"/>
        <v>4.5045045045045045E-3</v>
      </c>
      <c r="FS115" s="23">
        <f t="shared" si="44"/>
        <v>0</v>
      </c>
      <c r="FT115" s="23">
        <f t="shared" si="44"/>
        <v>1.8867924528301886E-2</v>
      </c>
      <c r="FU115" s="23">
        <f t="shared" si="44"/>
        <v>4.2016806722689074E-3</v>
      </c>
      <c r="FV115" s="23">
        <f t="shared" si="44"/>
        <v>9.6463022508038593E-3</v>
      </c>
      <c r="FW115" s="23">
        <f t="shared" si="44"/>
        <v>3.5842293906810036E-3</v>
      </c>
      <c r="FX115" s="23">
        <f t="shared" si="44"/>
        <v>0</v>
      </c>
      <c r="FY115" s="23">
        <f t="shared" si="44"/>
        <v>5.263157894736842E-3</v>
      </c>
      <c r="FZ115" s="23">
        <f t="shared" si="44"/>
        <v>2.3148148148148147E-3</v>
      </c>
      <c r="GA115" s="23">
        <f t="shared" si="44"/>
        <v>7.2992700729927005E-3</v>
      </c>
      <c r="GB115" s="23">
        <f t="shared" si="44"/>
        <v>2.1008403361344537E-3</v>
      </c>
      <c r="GC115" s="23">
        <f t="shared" si="44"/>
        <v>3.9920159680638719E-3</v>
      </c>
      <c r="GD115" s="23">
        <f t="shared" si="44"/>
        <v>0</v>
      </c>
      <c r="GE115" s="23">
        <f t="shared" si="44"/>
        <v>6.1443932411674347E-3</v>
      </c>
      <c r="GF115" s="23">
        <f t="shared" si="44"/>
        <v>1.0380622837370242E-2</v>
      </c>
      <c r="GG115" s="23">
        <f t="shared" si="44"/>
        <v>3.189792663476874E-3</v>
      </c>
      <c r="GH115" s="23">
        <f t="shared" si="44"/>
        <v>8.6956521739130436E-3</v>
      </c>
      <c r="GI115" s="23">
        <f t="shared" si="44"/>
        <v>6.5681444991789817E-3</v>
      </c>
      <c r="GJ115" s="23">
        <f t="shared" si="44"/>
        <v>3.766478342749529E-3</v>
      </c>
      <c r="GK115" s="23">
        <f t="shared" si="44"/>
        <v>9.6711798839458421E-3</v>
      </c>
      <c r="GL115" s="23">
        <f t="shared" si="44"/>
        <v>3.3277870216306157E-3</v>
      </c>
      <c r="GM115" s="23">
        <f t="shared" si="44"/>
        <v>1.2216404886561954E-2</v>
      </c>
      <c r="GN115" s="23">
        <f t="shared" si="44"/>
        <v>8.4459459459459464E-3</v>
      </c>
      <c r="GO115" s="23">
        <f t="shared" si="42"/>
        <v>7.2992700729927005E-3</v>
      </c>
      <c r="GP115" s="23">
        <f t="shared" si="42"/>
        <v>3.875968992248062E-3</v>
      </c>
      <c r="GQ115" s="23">
        <f t="shared" si="21"/>
        <v>5.9405940594059407E-3</v>
      </c>
      <c r="GR115" s="23">
        <f t="shared" si="21"/>
        <v>2.2624434389140274E-3</v>
      </c>
      <c r="GS115" s="23">
        <f t="shared" si="21"/>
        <v>6.1475409836065573E-3</v>
      </c>
      <c r="GT115" s="23">
        <f t="shared" si="21"/>
        <v>1.1650485436893204E-2</v>
      </c>
      <c r="GU115" s="23">
        <f t="shared" si="21"/>
        <v>2.0161290322580645E-3</v>
      </c>
      <c r="GV115" s="23">
        <f t="shared" si="21"/>
        <v>0</v>
      </c>
      <c r="GW115" s="23">
        <f t="shared" si="21"/>
        <v>1.1061946902654867E-2</v>
      </c>
      <c r="GX115" s="23">
        <f t="shared" si="21"/>
        <v>1.9646365422396855E-3</v>
      </c>
      <c r="GY115" s="23">
        <f t="shared" si="21"/>
        <v>4.0733197556008143E-3</v>
      </c>
      <c r="GZ115" s="23">
        <f t="shared" si="21"/>
        <v>0</v>
      </c>
      <c r="HA115" s="23">
        <f t="shared" si="21"/>
        <v>3.6496350364963502E-3</v>
      </c>
      <c r="HB115" s="23">
        <f t="shared" ref="HB115:HR115" si="47">HB102/HB$103</f>
        <v>1.9819819819819819E-2</v>
      </c>
      <c r="HC115" s="23">
        <f t="shared" si="47"/>
        <v>4.329004329004329E-3</v>
      </c>
      <c r="HD115" s="23">
        <f t="shared" si="47"/>
        <v>6.0728744939271256E-3</v>
      </c>
      <c r="HE115" s="23">
        <f t="shared" si="47"/>
        <v>3.9920159680638719E-3</v>
      </c>
      <c r="HF115" s="23">
        <f t="shared" si="47"/>
        <v>0</v>
      </c>
      <c r="HG115" s="23">
        <f t="shared" si="47"/>
        <v>1.7391304347826088E-3</v>
      </c>
      <c r="HH115" s="23">
        <f t="shared" si="47"/>
        <v>2.1505376344086021E-3</v>
      </c>
      <c r="HI115" s="23">
        <f t="shared" si="47"/>
        <v>8.6455331412103754E-3</v>
      </c>
      <c r="HJ115" s="23">
        <f t="shared" si="47"/>
        <v>9.4936708860759497E-3</v>
      </c>
      <c r="HK115" s="23">
        <f t="shared" si="47"/>
        <v>3.246753246753247E-3</v>
      </c>
      <c r="HL115" s="23">
        <f t="shared" si="47"/>
        <v>7.3800738007380072E-3</v>
      </c>
      <c r="HM115" s="23">
        <f t="shared" si="47"/>
        <v>0</v>
      </c>
      <c r="HN115" s="23" t="e">
        <f t="shared" si="47"/>
        <v>#DIV/0!</v>
      </c>
      <c r="HO115" s="23" t="e">
        <f t="shared" si="47"/>
        <v>#DIV/0!</v>
      </c>
      <c r="HP115" s="23" t="e">
        <f t="shared" si="47"/>
        <v>#DIV/0!</v>
      </c>
      <c r="HQ115" s="23" t="e">
        <f t="shared" si="47"/>
        <v>#DIV/0!</v>
      </c>
      <c r="HR115" s="23" t="e">
        <f t="shared" si="47"/>
        <v>#DIV/0!</v>
      </c>
    </row>
    <row r="118" spans="2:226" x14ac:dyDescent="0.25">
      <c r="D118" t="s">
        <v>376</v>
      </c>
      <c r="E118" t="s">
        <v>377</v>
      </c>
      <c r="F118" t="s">
        <v>378</v>
      </c>
      <c r="G118" t="s">
        <v>379</v>
      </c>
      <c r="H118" t="s">
        <v>380</v>
      </c>
      <c r="I118" t="s">
        <v>381</v>
      </c>
      <c r="J118" t="s">
        <v>382</v>
      </c>
      <c r="K118" t="s">
        <v>383</v>
      </c>
      <c r="L118" t="s">
        <v>384</v>
      </c>
      <c r="M118" t="s">
        <v>385</v>
      </c>
      <c r="N118" t="s">
        <v>386</v>
      </c>
      <c r="O118" t="s">
        <v>387</v>
      </c>
      <c r="P118" t="s">
        <v>388</v>
      </c>
      <c r="Q118" t="s">
        <v>389</v>
      </c>
      <c r="R118" t="s">
        <v>390</v>
      </c>
      <c r="S118" t="s">
        <v>391</v>
      </c>
      <c r="T118" t="s">
        <v>392</v>
      </c>
      <c r="U118" t="s">
        <v>393</v>
      </c>
      <c r="V118" t="s">
        <v>394</v>
      </c>
      <c r="W118" t="s">
        <v>395</v>
      </c>
      <c r="X118" t="s">
        <v>396</v>
      </c>
      <c r="Y118" t="s">
        <v>397</v>
      </c>
      <c r="Z118" t="s">
        <v>398</v>
      </c>
      <c r="AA118" t="s">
        <v>399</v>
      </c>
      <c r="AB118" t="s">
        <v>400</v>
      </c>
      <c r="AC118" t="s">
        <v>401</v>
      </c>
      <c r="AD118" t="s">
        <v>402</v>
      </c>
      <c r="AE118" t="s">
        <v>403</v>
      </c>
      <c r="AF118" t="s">
        <v>404</v>
      </c>
      <c r="AG118" t="s">
        <v>405</v>
      </c>
      <c r="AH118" t="s">
        <v>406</v>
      </c>
      <c r="AI118" t="s">
        <v>407</v>
      </c>
      <c r="AJ118" t="s">
        <v>408</v>
      </c>
      <c r="AK118" t="s">
        <v>409</v>
      </c>
      <c r="AL118" t="s">
        <v>410</v>
      </c>
      <c r="AM118" t="s">
        <v>411</v>
      </c>
      <c r="AN118" t="s">
        <v>412</v>
      </c>
      <c r="AO118" t="s">
        <v>413</v>
      </c>
      <c r="AP118" t="s">
        <v>414</v>
      </c>
      <c r="AQ118" t="s">
        <v>415</v>
      </c>
      <c r="AR118" t="s">
        <v>358</v>
      </c>
      <c r="AS118" t="s">
        <v>357</v>
      </c>
      <c r="AT118" t="s">
        <v>356</v>
      </c>
      <c r="AU118" t="s">
        <v>355</v>
      </c>
      <c r="AV118" t="s">
        <v>354</v>
      </c>
      <c r="AW118" t="s">
        <v>353</v>
      </c>
      <c r="AX118" t="s">
        <v>352</v>
      </c>
      <c r="AY118" t="s">
        <v>351</v>
      </c>
      <c r="AZ118" t="s">
        <v>350</v>
      </c>
      <c r="BA118" t="s">
        <v>349</v>
      </c>
      <c r="BB118" t="s">
        <v>348</v>
      </c>
      <c r="BC118" t="s">
        <v>347</v>
      </c>
      <c r="BD118" t="s">
        <v>346</v>
      </c>
      <c r="BE118" t="s">
        <v>345</v>
      </c>
      <c r="BF118" t="s">
        <v>344</v>
      </c>
      <c r="BG118" t="s">
        <v>343</v>
      </c>
      <c r="BH118" t="s">
        <v>342</v>
      </c>
      <c r="BI118" t="s">
        <v>341</v>
      </c>
      <c r="BJ118" t="s">
        <v>340</v>
      </c>
      <c r="BK118" t="s">
        <v>339</v>
      </c>
      <c r="BL118" t="s">
        <v>338</v>
      </c>
      <c r="BM118" t="s">
        <v>337</v>
      </c>
      <c r="BN118" t="s">
        <v>336</v>
      </c>
      <c r="BO118" t="s">
        <v>335</v>
      </c>
      <c r="BP118" t="s">
        <v>334</v>
      </c>
      <c r="BQ118" t="s">
        <v>333</v>
      </c>
      <c r="BR118" t="s">
        <v>332</v>
      </c>
      <c r="BS118" t="s">
        <v>331</v>
      </c>
      <c r="BT118" t="s">
        <v>330</v>
      </c>
      <c r="BU118" t="s">
        <v>329</v>
      </c>
      <c r="BV118" t="s">
        <v>328</v>
      </c>
      <c r="BW118" t="s">
        <v>327</v>
      </c>
      <c r="BX118" t="s">
        <v>326</v>
      </c>
      <c r="BY118" t="s">
        <v>325</v>
      </c>
      <c r="BZ118" t="s">
        <v>324</v>
      </c>
      <c r="CA118" t="s">
        <v>323</v>
      </c>
      <c r="CB118" t="s">
        <v>322</v>
      </c>
      <c r="CC118" t="s">
        <v>321</v>
      </c>
      <c r="CD118" t="s">
        <v>320</v>
      </c>
      <c r="CE118" t="s">
        <v>319</v>
      </c>
      <c r="CF118" t="s">
        <v>318</v>
      </c>
      <c r="CG118" t="s">
        <v>317</v>
      </c>
      <c r="CH118" t="s">
        <v>316</v>
      </c>
      <c r="CI118" t="s">
        <v>315</v>
      </c>
      <c r="CJ118" t="s">
        <v>314</v>
      </c>
      <c r="CK118" t="s">
        <v>313</v>
      </c>
      <c r="CL118" t="s">
        <v>312</v>
      </c>
      <c r="CM118" t="s">
        <v>311</v>
      </c>
      <c r="CN118" t="s">
        <v>310</v>
      </c>
      <c r="CO118" t="s">
        <v>309</v>
      </c>
      <c r="CP118" t="s">
        <v>308</v>
      </c>
      <c r="CQ118" t="s">
        <v>307</v>
      </c>
      <c r="CR118" t="s">
        <v>306</v>
      </c>
      <c r="CS118" t="s">
        <v>305</v>
      </c>
      <c r="CT118" t="s">
        <v>304</v>
      </c>
      <c r="CU118" t="s">
        <v>303</v>
      </c>
      <c r="CV118" t="s">
        <v>302</v>
      </c>
      <c r="CW118" t="s">
        <v>301</v>
      </c>
      <c r="CX118" t="s">
        <v>300</v>
      </c>
      <c r="CY118" t="s">
        <v>299</v>
      </c>
      <c r="CZ118" t="s">
        <v>298</v>
      </c>
      <c r="DA118" t="s">
        <v>297</v>
      </c>
      <c r="DB118" t="s">
        <v>296</v>
      </c>
      <c r="DC118" t="s">
        <v>295</v>
      </c>
      <c r="DD118" t="s">
        <v>294</v>
      </c>
      <c r="DE118" t="s">
        <v>293</v>
      </c>
      <c r="DF118" t="s">
        <v>292</v>
      </c>
      <c r="DG118" t="s">
        <v>291</v>
      </c>
      <c r="DH118" t="s">
        <v>290</v>
      </c>
      <c r="DI118" t="s">
        <v>289</v>
      </c>
      <c r="DJ118" t="s">
        <v>288</v>
      </c>
      <c r="DK118" t="s">
        <v>287</v>
      </c>
      <c r="DL118" t="s">
        <v>286</v>
      </c>
      <c r="DM118" t="s">
        <v>285</v>
      </c>
      <c r="DN118" t="s">
        <v>284</v>
      </c>
      <c r="DO118" t="s">
        <v>283</v>
      </c>
      <c r="DP118" t="s">
        <v>282</v>
      </c>
      <c r="DQ118" t="s">
        <v>281</v>
      </c>
      <c r="DR118" t="s">
        <v>280</v>
      </c>
      <c r="DS118" t="s">
        <v>279</v>
      </c>
      <c r="DT118" t="s">
        <v>278</v>
      </c>
      <c r="DU118" t="s">
        <v>277</v>
      </c>
      <c r="DV118" t="s">
        <v>276</v>
      </c>
      <c r="DW118" t="s">
        <v>275</v>
      </c>
      <c r="DX118" t="s">
        <v>274</v>
      </c>
      <c r="DY118" t="s">
        <v>273</v>
      </c>
      <c r="DZ118" t="s">
        <v>272</v>
      </c>
      <c r="EA118" t="s">
        <v>271</v>
      </c>
      <c r="EB118" t="s">
        <v>270</v>
      </c>
      <c r="EC118" t="s">
        <v>269</v>
      </c>
      <c r="ED118" t="s">
        <v>268</v>
      </c>
      <c r="EE118" t="s">
        <v>267</v>
      </c>
      <c r="EF118" t="s">
        <v>266</v>
      </c>
      <c r="EG118" t="s">
        <v>265</v>
      </c>
      <c r="EH118" t="s">
        <v>264</v>
      </c>
      <c r="EI118" t="s">
        <v>263</v>
      </c>
      <c r="EJ118" t="s">
        <v>262</v>
      </c>
      <c r="EK118" t="s">
        <v>261</v>
      </c>
      <c r="EL118" t="s">
        <v>260</v>
      </c>
      <c r="EM118" t="s">
        <v>259</v>
      </c>
      <c r="EN118" t="s">
        <v>258</v>
      </c>
      <c r="EO118" t="s">
        <v>257</v>
      </c>
      <c r="EP118" t="s">
        <v>256</v>
      </c>
      <c r="EQ118" t="s">
        <v>255</v>
      </c>
      <c r="ER118" t="s">
        <v>254</v>
      </c>
      <c r="ES118" t="s">
        <v>253</v>
      </c>
      <c r="ET118" t="s">
        <v>252</v>
      </c>
      <c r="EU118" t="s">
        <v>251</v>
      </c>
      <c r="EV118" t="s">
        <v>250</v>
      </c>
      <c r="EW118" t="s">
        <v>249</v>
      </c>
      <c r="EX118" t="s">
        <v>175</v>
      </c>
      <c r="EY118" t="s">
        <v>176</v>
      </c>
      <c r="EZ118" t="s">
        <v>177</v>
      </c>
      <c r="FA118" t="s">
        <v>178</v>
      </c>
      <c r="FB118" t="s">
        <v>179</v>
      </c>
      <c r="FC118" t="s">
        <v>180</v>
      </c>
      <c r="FD118" t="s">
        <v>181</v>
      </c>
      <c r="FE118" t="s">
        <v>182</v>
      </c>
      <c r="FF118" t="s">
        <v>183</v>
      </c>
      <c r="FG118" t="s">
        <v>184</v>
      </c>
      <c r="FH118" t="s">
        <v>185</v>
      </c>
      <c r="FI118" t="s">
        <v>186</v>
      </c>
      <c r="FJ118" t="s">
        <v>187</v>
      </c>
      <c r="FK118" t="s">
        <v>188</v>
      </c>
      <c r="FL118" t="s">
        <v>189</v>
      </c>
      <c r="FM118" t="s">
        <v>190</v>
      </c>
      <c r="FN118" t="s">
        <v>191</v>
      </c>
      <c r="FO118" t="s">
        <v>192</v>
      </c>
      <c r="FP118" t="s">
        <v>193</v>
      </c>
      <c r="FQ118" t="s">
        <v>194</v>
      </c>
      <c r="FR118" t="s">
        <v>195</v>
      </c>
      <c r="FS118" t="s">
        <v>196</v>
      </c>
      <c r="FT118" t="s">
        <v>197</v>
      </c>
      <c r="FU118" t="s">
        <v>198</v>
      </c>
      <c r="FV118" t="s">
        <v>199</v>
      </c>
      <c r="FW118" t="s">
        <v>200</v>
      </c>
      <c r="FX118" t="s">
        <v>201</v>
      </c>
      <c r="FY118" t="s">
        <v>202</v>
      </c>
      <c r="FZ118" t="s">
        <v>203</v>
      </c>
      <c r="GA118" t="s">
        <v>204</v>
      </c>
      <c r="GB118" t="s">
        <v>205</v>
      </c>
      <c r="GC118" t="s">
        <v>206</v>
      </c>
      <c r="GD118" t="s">
        <v>207</v>
      </c>
      <c r="GE118" t="s">
        <v>208</v>
      </c>
      <c r="GF118" t="s">
        <v>209</v>
      </c>
      <c r="GG118" t="s">
        <v>210</v>
      </c>
      <c r="GH118" t="s">
        <v>211</v>
      </c>
      <c r="GI118" t="s">
        <v>212</v>
      </c>
      <c r="GJ118" t="s">
        <v>213</v>
      </c>
      <c r="GK118" t="s">
        <v>214</v>
      </c>
      <c r="GL118" t="s">
        <v>215</v>
      </c>
      <c r="GM118" t="s">
        <v>216</v>
      </c>
      <c r="GN118" t="s">
        <v>375</v>
      </c>
      <c r="GO118" t="s">
        <v>217</v>
      </c>
      <c r="GP118" t="s">
        <v>218</v>
      </c>
      <c r="GQ118" t="s">
        <v>219</v>
      </c>
      <c r="GR118" t="s">
        <v>220</v>
      </c>
      <c r="GS118" t="s">
        <v>172</v>
      </c>
      <c r="GT118" t="s">
        <v>173</v>
      </c>
      <c r="GU118" t="s">
        <v>174</v>
      </c>
      <c r="GV118" s="31">
        <v>44063</v>
      </c>
      <c r="GW118" s="31">
        <v>44064</v>
      </c>
      <c r="GX118" s="31">
        <v>44065</v>
      </c>
      <c r="GY118" s="31">
        <v>44066</v>
      </c>
      <c r="GZ118" s="31">
        <v>44067</v>
      </c>
      <c r="HA118" s="31">
        <v>44068</v>
      </c>
      <c r="HB118" s="31">
        <v>44069</v>
      </c>
      <c r="HC118" s="31">
        <v>44070</v>
      </c>
      <c r="HD118" s="31">
        <v>44071</v>
      </c>
      <c r="HE118" s="31">
        <v>44072</v>
      </c>
      <c r="HF118" s="31">
        <v>44073</v>
      </c>
      <c r="HG118" s="31">
        <v>44074</v>
      </c>
      <c r="HH118" s="31">
        <v>44075</v>
      </c>
      <c r="HI118" s="31">
        <v>44076</v>
      </c>
      <c r="HJ118" s="31">
        <v>44077</v>
      </c>
      <c r="HK118" s="31">
        <v>44078</v>
      </c>
      <c r="HL118" s="31">
        <v>44079</v>
      </c>
      <c r="HM118" s="31">
        <v>44080</v>
      </c>
    </row>
    <row r="119" spans="2:226" x14ac:dyDescent="0.25">
      <c r="B119" s="157" t="s">
        <v>231</v>
      </c>
      <c r="J119" s="23">
        <f>SUM(D106:J106)/7</f>
        <v>0</v>
      </c>
      <c r="K119" s="23">
        <f t="shared" ref="K119:BV122" si="48">SUM(E106:K106)/7</f>
        <v>0</v>
      </c>
      <c r="L119" s="23">
        <f t="shared" si="48"/>
        <v>0</v>
      </c>
      <c r="M119" s="23">
        <f t="shared" si="48"/>
        <v>0</v>
      </c>
      <c r="N119" s="23">
        <f t="shared" si="48"/>
        <v>0</v>
      </c>
      <c r="O119" s="23">
        <f t="shared" si="48"/>
        <v>0</v>
      </c>
      <c r="P119" s="23">
        <f t="shared" si="48"/>
        <v>0</v>
      </c>
      <c r="Q119" s="23">
        <f t="shared" si="48"/>
        <v>0</v>
      </c>
      <c r="R119" s="23">
        <f t="shared" si="48"/>
        <v>0</v>
      </c>
      <c r="S119" s="23">
        <f t="shared" si="48"/>
        <v>0</v>
      </c>
      <c r="T119" s="23">
        <f t="shared" si="48"/>
        <v>0</v>
      </c>
      <c r="U119" s="23">
        <f t="shared" si="48"/>
        <v>0</v>
      </c>
      <c r="V119" s="23">
        <f t="shared" si="48"/>
        <v>0</v>
      </c>
      <c r="W119" s="23">
        <f t="shared" si="48"/>
        <v>0</v>
      </c>
      <c r="X119" s="23">
        <f t="shared" si="48"/>
        <v>0</v>
      </c>
      <c r="Y119" s="23">
        <f t="shared" si="48"/>
        <v>0</v>
      </c>
      <c r="Z119" s="23">
        <f t="shared" si="48"/>
        <v>0</v>
      </c>
      <c r="AA119" s="23">
        <f t="shared" si="48"/>
        <v>0</v>
      </c>
      <c r="AB119" s="23">
        <f t="shared" si="48"/>
        <v>0</v>
      </c>
      <c r="AC119" s="23">
        <f t="shared" si="48"/>
        <v>2.34192037470726E-3</v>
      </c>
      <c r="AD119" s="23">
        <f t="shared" si="48"/>
        <v>2.34192037470726E-3</v>
      </c>
      <c r="AE119" s="23">
        <f t="shared" si="48"/>
        <v>2.34192037470726E-3</v>
      </c>
      <c r="AF119" s="23">
        <f t="shared" si="48"/>
        <v>3.4080184557307145E-3</v>
      </c>
      <c r="AG119" s="23">
        <f t="shared" si="48"/>
        <v>4.4211896816678973E-3</v>
      </c>
      <c r="AH119" s="23">
        <f t="shared" si="48"/>
        <v>4.4211896816678973E-3</v>
      </c>
      <c r="AI119" s="23">
        <f t="shared" si="48"/>
        <v>5.4489389108559761E-3</v>
      </c>
      <c r="AJ119" s="23">
        <f t="shared" si="48"/>
        <v>3.1070185361487157E-3</v>
      </c>
      <c r="AK119" s="23">
        <f t="shared" si="48"/>
        <v>3.8142321146494231E-3</v>
      </c>
      <c r="AL119" s="23">
        <f t="shared" si="48"/>
        <v>3.8142321146494231E-3</v>
      </c>
      <c r="AM119" s="23">
        <f t="shared" si="48"/>
        <v>3.338452805762923E-3</v>
      </c>
      <c r="AN119" s="23">
        <f t="shared" si="48"/>
        <v>2.967336154464584E-3</v>
      </c>
      <c r="AO119" s="23">
        <f t="shared" si="48"/>
        <v>3.3066642847665861E-3</v>
      </c>
      <c r="AP119" s="23">
        <f t="shared" si="48"/>
        <v>2.8200405967040492E-3</v>
      </c>
      <c r="AQ119" s="23">
        <f t="shared" si="48"/>
        <v>3.0680564697199222E-3</v>
      </c>
      <c r="AR119" s="23">
        <f t="shared" si="48"/>
        <v>2.5724831028594267E-3</v>
      </c>
      <c r="AS119" s="23">
        <f t="shared" si="48"/>
        <v>3.600232332047505E-3</v>
      </c>
      <c r="AT119" s="23">
        <f t="shared" si="48"/>
        <v>3.1986284117693918E-3</v>
      </c>
      <c r="AU119" s="23">
        <f t="shared" si="48"/>
        <v>2.8276500095349927E-3</v>
      </c>
      <c r="AV119" s="23">
        <f t="shared" si="48"/>
        <v>2.6616921982343775E-3</v>
      </c>
      <c r="AW119" s="23">
        <f t="shared" si="48"/>
        <v>2.1205666571088365E-3</v>
      </c>
      <c r="AX119" s="23">
        <f t="shared" si="48"/>
        <v>2.2192914220957377E-3</v>
      </c>
      <c r="AY119" s="23">
        <f t="shared" si="48"/>
        <v>2.1509382143242747E-3</v>
      </c>
      <c r="AZ119" s="23">
        <f t="shared" si="48"/>
        <v>1.4504676629303389E-3</v>
      </c>
      <c r="BA119" s="23">
        <f t="shared" si="48"/>
        <v>1.2617528110714974E-3</v>
      </c>
      <c r="BB119" s="23">
        <f t="shared" si="48"/>
        <v>1.4684597251457903E-3</v>
      </c>
      <c r="BC119" s="23">
        <f t="shared" si="48"/>
        <v>2.0368191198367339E-3</v>
      </c>
      <c r="BD119" s="23">
        <f t="shared" si="48"/>
        <v>2.7309743329423848E-3</v>
      </c>
      <c r="BE119" s="23">
        <f t="shared" si="48"/>
        <v>2.6868971331962697E-3</v>
      </c>
      <c r="BF119" s="23">
        <f t="shared" si="48"/>
        <v>2.8126442966667719E-3</v>
      </c>
      <c r="BG119" s="23">
        <f t="shared" si="48"/>
        <v>2.98486611837313E-3</v>
      </c>
      <c r="BH119" s="23">
        <f t="shared" si="48"/>
        <v>3.342008975515987E-3</v>
      </c>
      <c r="BI119" s="23">
        <f t="shared" si="48"/>
        <v>2.9915495457726697E-3</v>
      </c>
      <c r="BJ119" s="23">
        <f t="shared" si="48"/>
        <v>2.9205106436162209E-3</v>
      </c>
      <c r="BK119" s="23">
        <f t="shared" si="48"/>
        <v>2.2263554305105705E-3</v>
      </c>
      <c r="BL119" s="23">
        <f t="shared" si="48"/>
        <v>1.9236919922539122E-3</v>
      </c>
      <c r="BM119" s="23">
        <f t="shared" si="48"/>
        <v>1.9265077637484237E-3</v>
      </c>
      <c r="BN119" s="23">
        <f t="shared" si="48"/>
        <v>2.0007307295376547E-3</v>
      </c>
      <c r="BO119" s="23">
        <f t="shared" si="48"/>
        <v>2.0070920526928707E-3</v>
      </c>
      <c r="BP119" s="23">
        <f t="shared" si="48"/>
        <v>2.0041001129784616E-3</v>
      </c>
      <c r="BQ119" s="23">
        <f t="shared" si="48"/>
        <v>1.476696305311329E-3</v>
      </c>
      <c r="BR119" s="23">
        <f t="shared" si="48"/>
        <v>2.0288012052423155E-3</v>
      </c>
      <c r="BS119" s="23">
        <f t="shared" si="48"/>
        <v>2.1877079269966458E-3</v>
      </c>
      <c r="BT119" s="23">
        <f t="shared" si="48"/>
        <v>2.0595774477777137E-3</v>
      </c>
      <c r="BU119" s="23">
        <f t="shared" si="48"/>
        <v>1.6575572791912802E-3</v>
      </c>
      <c r="BV119" s="23">
        <f t="shared" si="48"/>
        <v>1.6822518566571821E-3</v>
      </c>
      <c r="BW119" s="23">
        <f t="shared" ref="BW119:EH122" si="49">SUM(BQ106:BW106)/7</f>
        <v>1.7424900916479821E-3</v>
      </c>
      <c r="BX119" s="23">
        <f t="shared" si="49"/>
        <v>1.7889204089706577E-3</v>
      </c>
      <c r="BY119" s="23">
        <f t="shared" si="49"/>
        <v>1.6198105301043974E-3</v>
      </c>
      <c r="BZ119" s="23">
        <f t="shared" si="49"/>
        <v>1.6641145378765863E-3</v>
      </c>
      <c r="CA119" s="23">
        <f t="shared" si="49"/>
        <v>1.9297278658180375E-3</v>
      </c>
      <c r="CB119" s="23">
        <f t="shared" si="49"/>
        <v>1.7580245691147408E-3</v>
      </c>
      <c r="CC119" s="23">
        <f t="shared" si="49"/>
        <v>1.6831090193708158E-3</v>
      </c>
      <c r="CD119" s="23">
        <f t="shared" si="49"/>
        <v>1.4985390673590033E-3</v>
      </c>
      <c r="CE119" s="23">
        <f t="shared" si="49"/>
        <v>1.3088217461675786E-3</v>
      </c>
      <c r="CF119" s="23">
        <f t="shared" si="49"/>
        <v>1.541590271900882E-3</v>
      </c>
      <c r="CG119" s="23">
        <f t="shared" si="49"/>
        <v>1.3383795423743629E-3</v>
      </c>
      <c r="CH119" s="23">
        <f t="shared" si="49"/>
        <v>1.2852989813944957E-3</v>
      </c>
      <c r="CI119" s="23">
        <f t="shared" si="49"/>
        <v>1.6832297414422473E-3</v>
      </c>
      <c r="CJ119" s="23">
        <f t="shared" si="49"/>
        <v>1.3699465334221974E-3</v>
      </c>
      <c r="CK119" s="23">
        <f t="shared" si="49"/>
        <v>1.3699465334221974E-3</v>
      </c>
      <c r="CL119" s="23">
        <f t="shared" si="49"/>
        <v>1.8002391323894953E-3</v>
      </c>
      <c r="CM119" s="23">
        <f t="shared" si="49"/>
        <v>1.6408881825791424E-3</v>
      </c>
      <c r="CN119" s="23">
        <f t="shared" si="49"/>
        <v>2.1622646163643351E-3</v>
      </c>
      <c r="CO119" s="23">
        <f t="shared" si="49"/>
        <v>1.8060123897879195E-3</v>
      </c>
      <c r="CP119" s="23">
        <f t="shared" si="49"/>
        <v>1.4080816297401676E-3</v>
      </c>
      <c r="CQ119" s="23">
        <f t="shared" si="49"/>
        <v>1.4080816297401676E-3</v>
      </c>
      <c r="CR119" s="23">
        <f t="shared" si="49"/>
        <v>3.0192524138432822E-3</v>
      </c>
      <c r="CS119" s="23">
        <f t="shared" si="49"/>
        <v>4.700149118183514E-3</v>
      </c>
      <c r="CT119" s="23">
        <f t="shared" si="49"/>
        <v>4.243736521195837E-3</v>
      </c>
      <c r="CU119" s="23">
        <f t="shared" si="49"/>
        <v>5.0829043050977197E-3</v>
      </c>
      <c r="CV119" s="23">
        <f t="shared" si="49"/>
        <v>7.2257614479548631E-3</v>
      </c>
      <c r="CW119" s="23">
        <f t="shared" si="49"/>
        <v>7.2257614479548631E-3</v>
      </c>
      <c r="CX119" s="23">
        <f t="shared" si="49"/>
        <v>1.0045310320135312E-2</v>
      </c>
      <c r="CY119" s="23">
        <f t="shared" si="49"/>
        <v>9.0552575484545584E-3</v>
      </c>
      <c r="CZ119" s="23">
        <f t="shared" si="49"/>
        <v>6.9440682451470297E-3</v>
      </c>
      <c r="DA119" s="23">
        <f t="shared" si="49"/>
        <v>9.3791331802119647E-3</v>
      </c>
      <c r="DB119" s="23">
        <f t="shared" si="49"/>
        <v>1.0954009706164811E-2</v>
      </c>
      <c r="DC119" s="23">
        <f t="shared" si="49"/>
        <v>1.0501769638540128E-2</v>
      </c>
      <c r="DD119" s="23">
        <f t="shared" si="49"/>
        <v>1.3630028241251285E-2</v>
      </c>
      <c r="DE119" s="23">
        <f t="shared" si="49"/>
        <v>1.1697790815388491E-2</v>
      </c>
      <c r="DF119" s="23">
        <f t="shared" si="49"/>
        <v>1.2596429641871906E-2</v>
      </c>
      <c r="DG119" s="23">
        <f t="shared" si="49"/>
        <v>1.5511881536915637E-2</v>
      </c>
      <c r="DH119" s="23">
        <f t="shared" si="49"/>
        <v>1.466411818915229E-2</v>
      </c>
      <c r="DI119" s="23">
        <f t="shared" si="49"/>
        <v>1.3164447624981142E-2</v>
      </c>
      <c r="DJ119" s="23">
        <f t="shared" si="49"/>
        <v>1.4302684863751511E-2</v>
      </c>
      <c r="DK119" s="23">
        <f t="shared" si="49"/>
        <v>1.5858267010454872E-2</v>
      </c>
      <c r="DL119" s="23">
        <f t="shared" si="49"/>
        <v>1.4970955564137217E-2</v>
      </c>
      <c r="DM119" s="23">
        <f t="shared" si="49"/>
        <v>1.5649000923033639E-2</v>
      </c>
      <c r="DN119" s="23">
        <f t="shared" si="49"/>
        <v>1.4731551025991904E-2</v>
      </c>
      <c r="DO119" s="23">
        <f t="shared" si="49"/>
        <v>1.5773522006613191E-2</v>
      </c>
      <c r="DP119" s="23">
        <f t="shared" si="49"/>
        <v>1.9332776822149417E-2</v>
      </c>
      <c r="DQ119" s="23">
        <f t="shared" si="49"/>
        <v>2.0556607411895318E-2</v>
      </c>
      <c r="DR119" s="23">
        <f t="shared" si="49"/>
        <v>1.929449463510698E-2</v>
      </c>
      <c r="DS119" s="23">
        <f t="shared" si="49"/>
        <v>2.1598642100544765E-2</v>
      </c>
      <c r="DT119" s="23">
        <f t="shared" si="49"/>
        <v>2.027192004211539E-2</v>
      </c>
      <c r="DU119" s="23">
        <f t="shared" si="49"/>
        <v>2.1357165731677622E-2</v>
      </c>
      <c r="DV119" s="23">
        <f t="shared" si="49"/>
        <v>1.9686665934608053E-2</v>
      </c>
      <c r="DW119" s="23">
        <f t="shared" si="49"/>
        <v>2.0330758683963966E-2</v>
      </c>
      <c r="DX119" s="23">
        <f t="shared" si="49"/>
        <v>1.9639418318030361E-2</v>
      </c>
      <c r="DY119" s="23">
        <f t="shared" si="49"/>
        <v>2.3405471118090611E-2</v>
      </c>
      <c r="DZ119" s="23">
        <f t="shared" si="49"/>
        <v>2.3902444100832095E-2</v>
      </c>
      <c r="EA119" s="23">
        <f t="shared" si="49"/>
        <v>2.795747233584351E-2</v>
      </c>
      <c r="EB119" s="23">
        <f t="shared" si="49"/>
        <v>3.0165229939284572E-2</v>
      </c>
      <c r="EC119" s="23">
        <f t="shared" si="49"/>
        <v>3.8191183134289305E-2</v>
      </c>
      <c r="ED119" s="23">
        <f t="shared" si="49"/>
        <v>3.6784889622732631E-2</v>
      </c>
      <c r="EE119" s="23">
        <f t="shared" si="49"/>
        <v>3.7564331834399903E-2</v>
      </c>
      <c r="EF119" s="23">
        <f t="shared" si="49"/>
        <v>3.5524556209718616E-2</v>
      </c>
      <c r="EG119" s="23">
        <f t="shared" si="49"/>
        <v>3.5497360865561538E-2</v>
      </c>
      <c r="EH119" s="23">
        <f t="shared" si="49"/>
        <v>3.5497360865561538E-2</v>
      </c>
      <c r="EI119" s="23">
        <f t="shared" ref="EI119:GT122" si="50">SUM(EC106:EI106)/7</f>
        <v>3.7174996689538831E-2</v>
      </c>
      <c r="EJ119" s="23">
        <f t="shared" si="50"/>
        <v>3.4269298079303886E-2</v>
      </c>
      <c r="EK119" s="23">
        <f t="shared" si="50"/>
        <v>3.6339014854903019E-2</v>
      </c>
      <c r="EL119" s="23">
        <f t="shared" si="50"/>
        <v>3.8069069592700462E-2</v>
      </c>
      <c r="EM119" s="23">
        <f t="shared" si="50"/>
        <v>3.8415569939200811E-2</v>
      </c>
      <c r="EN119" s="23">
        <f t="shared" si="50"/>
        <v>4.3294706059668411E-2</v>
      </c>
      <c r="EO119" s="23">
        <f t="shared" si="50"/>
        <v>4.1895934545954368E-2</v>
      </c>
      <c r="EP119" s="23">
        <f t="shared" si="50"/>
        <v>4.1049742410563632E-2</v>
      </c>
      <c r="EQ119" s="23">
        <f t="shared" si="50"/>
        <v>3.9680291193088094E-2</v>
      </c>
      <c r="ER119" s="23">
        <f t="shared" si="50"/>
        <v>3.7187293994208545E-2</v>
      </c>
      <c r="ES119" s="23">
        <f t="shared" si="50"/>
        <v>3.6078357268833461E-2</v>
      </c>
      <c r="ET119" s="23">
        <f t="shared" si="50"/>
        <v>3.4393375583851776E-2</v>
      </c>
      <c r="EU119" s="23">
        <f t="shared" si="50"/>
        <v>2.6740314359361979E-2</v>
      </c>
      <c r="EV119" s="23">
        <f t="shared" si="50"/>
        <v>3.0832025117739408E-2</v>
      </c>
      <c r="EW119" s="23">
        <f t="shared" si="50"/>
        <v>2.7051496512854826E-2</v>
      </c>
      <c r="EX119" s="23">
        <f t="shared" si="50"/>
        <v>2.4298867537133874E-2</v>
      </c>
      <c r="EY119" s="23">
        <f t="shared" si="50"/>
        <v>2.2831264102317322E-2</v>
      </c>
      <c r="EZ119" s="23">
        <f t="shared" si="50"/>
        <v>2.0816612087665307E-2</v>
      </c>
      <c r="FA119" s="23">
        <f t="shared" si="50"/>
        <v>2.2501593772646995E-2</v>
      </c>
      <c r="FB119" s="23">
        <f t="shared" si="50"/>
        <v>2.2501593772646995E-2</v>
      </c>
      <c r="FC119" s="23">
        <f t="shared" si="50"/>
        <v>1.9490841084474953E-2</v>
      </c>
      <c r="FD119" s="23">
        <f t="shared" si="50"/>
        <v>1.7148920709767694E-2</v>
      </c>
      <c r="FE119" s="23">
        <f t="shared" si="50"/>
        <v>1.6620544975912508E-2</v>
      </c>
      <c r="FF119" s="23">
        <f t="shared" si="50"/>
        <v>2.0169640801499796E-2</v>
      </c>
      <c r="FG119" s="23">
        <f t="shared" si="50"/>
        <v>1.9906860103936493E-2</v>
      </c>
      <c r="FH119" s="23">
        <f t="shared" si="50"/>
        <v>1.5511255708332094E-2</v>
      </c>
      <c r="FI119" s="23">
        <f t="shared" si="50"/>
        <v>1.7912216092485757E-2</v>
      </c>
      <c r="FJ119" s="23">
        <f t="shared" si="50"/>
        <v>1.5824929564971526E-2</v>
      </c>
      <c r="FK119" s="23">
        <f t="shared" si="50"/>
        <v>1.8375949973134791E-2</v>
      </c>
      <c r="FL119" s="23">
        <f t="shared" si="50"/>
        <v>1.8295087439442064E-2</v>
      </c>
      <c r="FM119" s="23">
        <f t="shared" si="50"/>
        <v>1.441614367375516E-2</v>
      </c>
      <c r="FN119" s="23">
        <f t="shared" si="50"/>
        <v>1.2687529522780764E-2</v>
      </c>
      <c r="FO119" s="23">
        <f t="shared" si="50"/>
        <v>1.3269300692787228E-2</v>
      </c>
      <c r="FP119" s="23">
        <f t="shared" si="50"/>
        <v>1.2455641895935152E-2</v>
      </c>
      <c r="FQ119" s="23">
        <f t="shared" si="50"/>
        <v>1.112510968305E-2</v>
      </c>
      <c r="FR119" s="23">
        <f t="shared" si="50"/>
        <v>9.2175899183873783E-3</v>
      </c>
      <c r="FS119" s="23">
        <f t="shared" si="50"/>
        <v>1.0402809088351631E-2</v>
      </c>
      <c r="FT119" s="23">
        <f t="shared" si="50"/>
        <v>9.7384455486226908E-3</v>
      </c>
      <c r="FU119" s="23">
        <f t="shared" si="50"/>
        <v>9.5828277459460657E-3</v>
      </c>
      <c r="FV119" s="23">
        <f t="shared" si="50"/>
        <v>9.2801986557247661E-3</v>
      </c>
      <c r="FW119" s="23">
        <f t="shared" si="50"/>
        <v>8.7169626086177517E-3</v>
      </c>
      <c r="FX119" s="23">
        <f t="shared" si="50"/>
        <v>9.4924104024141677E-3</v>
      </c>
      <c r="FY119" s="23">
        <f t="shared" si="50"/>
        <v>9.9767293077857068E-3</v>
      </c>
      <c r="FZ119" s="23">
        <f t="shared" si="50"/>
        <v>8.7665525656940718E-3</v>
      </c>
      <c r="GA119" s="23">
        <f t="shared" si="50"/>
        <v>8.114012249195621E-3</v>
      </c>
      <c r="GB119" s="23">
        <f t="shared" si="50"/>
        <v>8.4141322972148287E-3</v>
      </c>
      <c r="GC119" s="23">
        <f t="shared" si="50"/>
        <v>1.0172673093435891E-2</v>
      </c>
      <c r="GD119" s="23">
        <f t="shared" si="50"/>
        <v>1.0819451329348253E-2</v>
      </c>
      <c r="GE119" s="23">
        <f t="shared" si="50"/>
        <v>1.1925723965659366E-2</v>
      </c>
      <c r="GF119" s="23">
        <f t="shared" si="50"/>
        <v>1.2775165909619609E-2</v>
      </c>
      <c r="GG119" s="23">
        <f t="shared" si="50"/>
        <v>1.1908099253079269E-2</v>
      </c>
      <c r="GH119" s="23">
        <f t="shared" si="50"/>
        <v>1.2952061109481619E-2</v>
      </c>
      <c r="GI119" s="23">
        <f t="shared" si="50"/>
        <v>1.3693737090218741E-2</v>
      </c>
      <c r="GJ119" s="23">
        <f t="shared" si="50"/>
        <v>1.2171358119346927E-2</v>
      </c>
      <c r="GK119" s="23">
        <f t="shared" si="50"/>
        <v>1.2158430894773564E-2</v>
      </c>
      <c r="GL119" s="23">
        <f t="shared" si="50"/>
        <v>1.0037030566084309E-2</v>
      </c>
      <c r="GM119" s="23">
        <f t="shared" si="50"/>
        <v>1.0303598542212243E-2</v>
      </c>
      <c r="GN119" s="23">
        <f t="shared" si="50"/>
        <v>1.1537103065190452E-2</v>
      </c>
      <c r="GO119" s="23">
        <f t="shared" si="50"/>
        <v>1.1362101931763419E-2</v>
      </c>
      <c r="GP119" s="23">
        <f t="shared" si="50"/>
        <v>1.1104340447057269E-2</v>
      </c>
      <c r="GQ119" s="23">
        <f t="shared" si="50"/>
        <v>1.0621677168622886E-2</v>
      </c>
      <c r="GR119" s="23">
        <f t="shared" si="50"/>
        <v>9.9333792337667568E-3</v>
      </c>
      <c r="GS119" s="23">
        <f t="shared" si="50"/>
        <v>9.8608030823875148E-3</v>
      </c>
      <c r="GT119" s="23">
        <f t="shared" si="50"/>
        <v>9.2813286758404723E-3</v>
      </c>
      <c r="GU119" s="23">
        <f t="shared" ref="GU119:HA128" si="51">SUM(GO106:GU106)/7</f>
        <v>9.0322316525498995E-3</v>
      </c>
      <c r="GV119" s="23">
        <f t="shared" si="51"/>
        <v>8.7049607309098425E-3</v>
      </c>
      <c r="GW119" s="23">
        <f t="shared" si="51"/>
        <v>8.5849085939818052E-3</v>
      </c>
      <c r="GX119" s="23">
        <f t="shared" si="51"/>
        <v>8.5760163210890656E-3</v>
      </c>
      <c r="GY119" s="23">
        <f t="shared" si="51"/>
        <v>9.9340089933263754E-3</v>
      </c>
      <c r="GZ119" s="23">
        <f t="shared" si="51"/>
        <v>9.8831468230262676E-3</v>
      </c>
      <c r="HA119" s="23">
        <f t="shared" si="51"/>
        <v>1.1086362146431513E-2</v>
      </c>
      <c r="HB119" s="23">
        <f t="shared" ref="HB119:HB128" si="52">SUM(GV106:HB106)/7</f>
        <v>9.9036702379331522E-3</v>
      </c>
      <c r="HC119" s="23">
        <f t="shared" ref="HC119:HC128" si="53">SUM(GW106:HC106)/7</f>
        <v>9.9036702379331539E-3</v>
      </c>
      <c r="HD119" s="23">
        <f t="shared" ref="HD119:HD128" si="54">SUM(GX106:HD106)/7</f>
        <v>1.0085370233326674E-2</v>
      </c>
      <c r="HE119" s="23">
        <f t="shared" ref="HE119:HE128" si="55">SUM(GY106:HE106)/7</f>
        <v>1.0958728764650219E-2</v>
      </c>
      <c r="HF119" s="23">
        <f t="shared" ref="HF119:HF128" si="56">SUM(GZ106:HF106)/7</f>
        <v>9.2674521877940102E-3</v>
      </c>
      <c r="HG119" s="23">
        <f t="shared" ref="HG119:HG128" si="57">SUM(HA106:HG106)/7</f>
        <v>9.4338830374546719E-3</v>
      </c>
      <c r="HH119" s="23">
        <f t="shared" ref="HH119:HH128" si="58">SUM(HB106:HH106)/7</f>
        <v>7.7951912998696004E-3</v>
      </c>
      <c r="HI119" s="23">
        <f t="shared" ref="HI119:HI128" si="59">SUM(HC106:HI106)/7</f>
        <v>9.1845592598427447E-3</v>
      </c>
      <c r="HJ119" s="23">
        <f>SUM(HD106:HJ106)/7</f>
        <v>9.7560191441416911E-3</v>
      </c>
      <c r="HK119" s="23">
        <f t="shared" ref="HK119:HK128" si="60">SUM(HE106:HK106)/7</f>
        <v>1.0629206107554218E-2</v>
      </c>
      <c r="HL119" s="23">
        <f t="shared" ref="HL119:HL128" si="61">SUM(HF106:HL106)/7</f>
        <v>1.1268938766642997E-2</v>
      </c>
      <c r="HM119" s="23">
        <f t="shared" ref="HM119:HM128" si="62">SUM(HG106:HM106)/7</f>
        <v>1.0632604054584455E-2</v>
      </c>
      <c r="HN119" s="23" t="e">
        <f t="shared" ref="HN119:HN128" si="63">SUM(HH106:HN106)/7</f>
        <v>#DIV/0!</v>
      </c>
      <c r="HO119" s="23" t="e">
        <f t="shared" ref="HO119:HO128" si="64">SUM(HI106:HO106)/7</f>
        <v>#DIV/0!</v>
      </c>
      <c r="HP119" s="23" t="e">
        <f t="shared" ref="HP119:HP128" si="65">SUM(HJ106:HP106)/7</f>
        <v>#DIV/0!</v>
      </c>
      <c r="HQ119" s="23" t="e">
        <f t="shared" ref="HQ119:HQ128" si="66">SUM(HK106:HQ106)/7</f>
        <v>#DIV/0!</v>
      </c>
      <c r="HR119" s="23" t="e">
        <f t="shared" ref="HR119:HR128" si="67">SUM(HL106:HR106)/7</f>
        <v>#DIV/0!</v>
      </c>
    </row>
    <row r="120" spans="2:226" x14ac:dyDescent="0.25">
      <c r="B120" s="157" t="s">
        <v>232</v>
      </c>
      <c r="J120" s="23">
        <f t="shared" ref="J120:J128" si="68">SUM(D107:J107)/7</f>
        <v>0</v>
      </c>
      <c r="K120" s="23">
        <f t="shared" si="48"/>
        <v>0</v>
      </c>
      <c r="L120" s="23">
        <f t="shared" si="48"/>
        <v>0</v>
      </c>
      <c r="M120" s="23">
        <f t="shared" si="48"/>
        <v>0</v>
      </c>
      <c r="N120" s="23">
        <f t="shared" si="48"/>
        <v>0</v>
      </c>
      <c r="O120" s="23">
        <f t="shared" si="48"/>
        <v>0</v>
      </c>
      <c r="P120" s="23">
        <f t="shared" si="48"/>
        <v>0</v>
      </c>
      <c r="Q120" s="23">
        <f t="shared" si="48"/>
        <v>0</v>
      </c>
      <c r="R120" s="23">
        <f t="shared" si="48"/>
        <v>0</v>
      </c>
      <c r="S120" s="23">
        <f t="shared" si="48"/>
        <v>0</v>
      </c>
      <c r="T120" s="23">
        <f t="shared" si="48"/>
        <v>0</v>
      </c>
      <c r="U120" s="23">
        <f t="shared" si="48"/>
        <v>0</v>
      </c>
      <c r="V120" s="23">
        <f t="shared" si="48"/>
        <v>0</v>
      </c>
      <c r="W120" s="23">
        <f t="shared" si="48"/>
        <v>0</v>
      </c>
      <c r="X120" s="23">
        <f t="shared" si="48"/>
        <v>2.8571428571428574E-2</v>
      </c>
      <c r="Y120" s="23">
        <f t="shared" si="48"/>
        <v>2.8571428571428574E-2</v>
      </c>
      <c r="Z120" s="23">
        <f t="shared" si="48"/>
        <v>3.506493506493507E-2</v>
      </c>
      <c r="AA120" s="23">
        <f t="shared" si="48"/>
        <v>4.6969696969696974E-2</v>
      </c>
      <c r="AB120" s="23">
        <f t="shared" si="48"/>
        <v>4.6969696969696974E-2</v>
      </c>
      <c r="AC120" s="23">
        <f t="shared" si="48"/>
        <v>5.1653537719111485E-2</v>
      </c>
      <c r="AD120" s="23">
        <f t="shared" si="48"/>
        <v>6.0723832503691989E-2</v>
      </c>
      <c r="AE120" s="23">
        <f t="shared" si="48"/>
        <v>4.094361272347221E-2</v>
      </c>
      <c r="AF120" s="23">
        <f t="shared" si="48"/>
        <v>4.947239737165985E-2</v>
      </c>
      <c r="AG120" s="23">
        <f t="shared" si="48"/>
        <v>4.8044747007839263E-2</v>
      </c>
      <c r="AH120" s="23">
        <f t="shared" si="48"/>
        <v>4.0675132495367618E-2</v>
      </c>
      <c r="AI120" s="23">
        <f t="shared" si="48"/>
        <v>4.7869377099684161E-2</v>
      </c>
      <c r="AJ120" s="23">
        <f t="shared" si="48"/>
        <v>4.6627877142008022E-2</v>
      </c>
      <c r="AK120" s="23">
        <f t="shared" si="48"/>
        <v>3.9679223092929643E-2</v>
      </c>
      <c r="AL120" s="23">
        <f t="shared" si="48"/>
        <v>3.2688734589836101E-2</v>
      </c>
      <c r="AM120" s="23">
        <f t="shared" si="48"/>
        <v>2.4159949941648464E-2</v>
      </c>
      <c r="AN120" s="23">
        <f t="shared" si="48"/>
        <v>2.0699230248559655E-2</v>
      </c>
      <c r="AO120" s="23">
        <f t="shared" si="48"/>
        <v>1.7182067247175411E-2</v>
      </c>
      <c r="AP120" s="23">
        <f t="shared" si="48"/>
        <v>1.0528948183984407E-2</v>
      </c>
      <c r="AQ120" s="23">
        <f t="shared" si="48"/>
        <v>7.8306550112936454E-3</v>
      </c>
      <c r="AR120" s="23">
        <f t="shared" si="48"/>
        <v>6.1322946990719478E-3</v>
      </c>
      <c r="AS120" s="23">
        <f t="shared" si="48"/>
        <v>4.9482239484695467E-3</v>
      </c>
      <c r="AT120" s="23">
        <f t="shared" si="48"/>
        <v>6.0805130596225943E-3</v>
      </c>
      <c r="AU120" s="23">
        <f t="shared" si="48"/>
        <v>5.0175289678343745E-3</v>
      </c>
      <c r="AV120" s="23">
        <f t="shared" si="48"/>
        <v>4.3462852149311433E-3</v>
      </c>
      <c r="AW120" s="23">
        <f t="shared" si="48"/>
        <v>4.6318792505251781E-3</v>
      </c>
      <c r="AX120" s="23">
        <f t="shared" si="48"/>
        <v>4.7546832264844935E-3</v>
      </c>
      <c r="AY120" s="23">
        <f t="shared" si="48"/>
        <v>5.0478378225478166E-3</v>
      </c>
      <c r="AZ120" s="23">
        <f t="shared" si="48"/>
        <v>5.2493849795203244E-3</v>
      </c>
      <c r="BA120" s="23">
        <f t="shared" si="48"/>
        <v>4.6900523236766732E-3</v>
      </c>
      <c r="BB120" s="23">
        <f t="shared" si="48"/>
        <v>4.506237293726836E-3</v>
      </c>
      <c r="BC120" s="23">
        <f t="shared" si="48"/>
        <v>5.0495723121548588E-3</v>
      </c>
      <c r="BD120" s="23">
        <f t="shared" si="48"/>
        <v>5.1946700337831917E-3</v>
      </c>
      <c r="BE120" s="23">
        <f t="shared" si="48"/>
        <v>4.9331453152895747E-3</v>
      </c>
      <c r="BF120" s="23">
        <f t="shared" si="48"/>
        <v>5.4273640489724629E-3</v>
      </c>
      <c r="BG120" s="23">
        <f t="shared" si="48"/>
        <v>6.6071693524891078E-3</v>
      </c>
      <c r="BH120" s="23">
        <f t="shared" si="48"/>
        <v>6.5699271828939965E-3</v>
      </c>
      <c r="BI120" s="23">
        <f t="shared" si="48"/>
        <v>8.6307393460079516E-3</v>
      </c>
      <c r="BJ120" s="23">
        <f t="shared" si="48"/>
        <v>9.249718015532888E-3</v>
      </c>
      <c r="BK120" s="23">
        <f t="shared" si="48"/>
        <v>1.0452091790212217E-2</v>
      </c>
      <c r="BL120" s="23">
        <f t="shared" si="48"/>
        <v>1.0822374669796462E-2</v>
      </c>
      <c r="BM120" s="23">
        <f t="shared" si="48"/>
        <v>1.110689558035553E-2</v>
      </c>
      <c r="BN120" s="23">
        <f t="shared" si="48"/>
        <v>1.1116925710867587E-2</v>
      </c>
      <c r="BO120" s="23">
        <f t="shared" si="48"/>
        <v>1.3125740687239814E-2</v>
      </c>
      <c r="BP120" s="23">
        <f t="shared" si="48"/>
        <v>1.2447235247560976E-2</v>
      </c>
      <c r="BQ120" s="23">
        <f t="shared" si="48"/>
        <v>1.2084476952555236E-2</v>
      </c>
      <c r="BR120" s="23">
        <f t="shared" si="48"/>
        <v>1.1014495679389965E-2</v>
      </c>
      <c r="BS120" s="23">
        <f t="shared" si="48"/>
        <v>1.1627953140835709E-2</v>
      </c>
      <c r="BT120" s="23">
        <f t="shared" si="48"/>
        <v>1.2576009290702151E-2</v>
      </c>
      <c r="BU120" s="23">
        <f t="shared" si="48"/>
        <v>1.2285010129221062E-2</v>
      </c>
      <c r="BV120" s="23">
        <f t="shared" si="48"/>
        <v>1.2069673413718398E-2</v>
      </c>
      <c r="BW120" s="23">
        <f t="shared" si="49"/>
        <v>1.2359298847554167E-2</v>
      </c>
      <c r="BX120" s="23">
        <f t="shared" si="49"/>
        <v>1.3679327992092694E-2</v>
      </c>
      <c r="BY120" s="23">
        <f t="shared" si="49"/>
        <v>1.4681590808086715E-2</v>
      </c>
      <c r="BZ120" s="23">
        <f t="shared" si="49"/>
        <v>1.4718209426755566E-2</v>
      </c>
      <c r="CA120" s="23">
        <f t="shared" si="49"/>
        <v>1.5754307307531832E-2</v>
      </c>
      <c r="CB120" s="23">
        <f t="shared" si="49"/>
        <v>1.6866128654501693E-2</v>
      </c>
      <c r="CC120" s="23">
        <f t="shared" si="49"/>
        <v>1.8609617812178493E-2</v>
      </c>
      <c r="CD120" s="23">
        <f t="shared" si="49"/>
        <v>1.856347532417554E-2</v>
      </c>
      <c r="CE120" s="23">
        <f t="shared" si="49"/>
        <v>1.8224809723155103E-2</v>
      </c>
      <c r="CF120" s="23">
        <f t="shared" si="49"/>
        <v>1.8273509521092211E-2</v>
      </c>
      <c r="CG120" s="23">
        <f t="shared" si="49"/>
        <v>1.874352749207531E-2</v>
      </c>
      <c r="CH120" s="23">
        <f t="shared" si="49"/>
        <v>1.8114216610458232E-2</v>
      </c>
      <c r="CI120" s="23">
        <f t="shared" si="49"/>
        <v>1.727501609669416E-2</v>
      </c>
      <c r="CJ120" s="23">
        <f t="shared" si="49"/>
        <v>1.613775513607343E-2</v>
      </c>
      <c r="CK120" s="23">
        <f t="shared" si="49"/>
        <v>1.5901116137966544E-2</v>
      </c>
      <c r="CL120" s="23">
        <f t="shared" si="49"/>
        <v>1.8936967751106034E-2</v>
      </c>
      <c r="CM120" s="23">
        <f t="shared" si="49"/>
        <v>1.9063858322251308E-2</v>
      </c>
      <c r="CN120" s="23">
        <f t="shared" si="49"/>
        <v>2.009641311776722E-2</v>
      </c>
      <c r="CO120" s="23">
        <f t="shared" si="49"/>
        <v>1.8099273769974656E-2</v>
      </c>
      <c r="CP120" s="23">
        <f t="shared" si="49"/>
        <v>1.972625649776483E-2</v>
      </c>
      <c r="CQ120" s="23">
        <f t="shared" si="49"/>
        <v>1.95249437513908E-2</v>
      </c>
      <c r="CR120" s="23">
        <f t="shared" si="49"/>
        <v>2.2073911189645672E-2</v>
      </c>
      <c r="CS120" s="23">
        <f t="shared" si="49"/>
        <v>2.1132778608653164E-2</v>
      </c>
      <c r="CT120" s="23">
        <f t="shared" si="49"/>
        <v>2.2800682707322415E-2</v>
      </c>
      <c r="CU120" s="23">
        <f t="shared" si="49"/>
        <v>2.1032968322298333E-2</v>
      </c>
      <c r="CV120" s="23">
        <f t="shared" si="49"/>
        <v>2.3751518428908137E-2</v>
      </c>
      <c r="CW120" s="23">
        <f t="shared" si="49"/>
        <v>2.2344012975989667E-2</v>
      </c>
      <c r="CX120" s="23">
        <f t="shared" si="49"/>
        <v>2.4309153099024521E-2</v>
      </c>
      <c r="CY120" s="23">
        <f t="shared" si="49"/>
        <v>2.4360523761706072E-2</v>
      </c>
      <c r="CZ120" s="23">
        <f t="shared" si="49"/>
        <v>2.4020132732730765E-2</v>
      </c>
      <c r="DA120" s="23">
        <f t="shared" si="49"/>
        <v>2.8998737077694559E-2</v>
      </c>
      <c r="DB120" s="23">
        <f t="shared" si="49"/>
        <v>3.0573613603647406E-2</v>
      </c>
      <c r="DC120" s="23">
        <f t="shared" si="49"/>
        <v>3.0383419182683752E-2</v>
      </c>
      <c r="DD120" s="23">
        <f t="shared" si="49"/>
        <v>3.443080531299561E-2</v>
      </c>
      <c r="DE120" s="23">
        <f t="shared" si="49"/>
        <v>3.3280802977965492E-2</v>
      </c>
      <c r="DF120" s="23">
        <f t="shared" si="49"/>
        <v>3.2732368988273405E-2</v>
      </c>
      <c r="DG120" s="23">
        <f t="shared" si="49"/>
        <v>3.3952422226960176E-2</v>
      </c>
      <c r="DH120" s="23">
        <f t="shared" si="49"/>
        <v>3.2166707941245896E-2</v>
      </c>
      <c r="DI120" s="23">
        <f t="shared" si="49"/>
        <v>3.8563663364152997E-2</v>
      </c>
      <c r="DJ120" s="23">
        <f t="shared" si="49"/>
        <v>4.0132924263193023E-2</v>
      </c>
      <c r="DK120" s="23">
        <f t="shared" si="49"/>
        <v>3.7779607682282813E-2</v>
      </c>
      <c r="DL120" s="23">
        <f t="shared" si="49"/>
        <v>4.018274284939314E-2</v>
      </c>
      <c r="DM120" s="23">
        <f t="shared" si="49"/>
        <v>4.5174559543337489E-2</v>
      </c>
      <c r="DN120" s="23">
        <f t="shared" si="49"/>
        <v>4.9063527718019952E-2</v>
      </c>
      <c r="DO120" s="23">
        <f t="shared" si="49"/>
        <v>5.6819881793392431E-2</v>
      </c>
      <c r="DP120" s="23">
        <f t="shared" si="49"/>
        <v>5.84765166158564E-2</v>
      </c>
      <c r="DQ120" s="23">
        <f t="shared" si="49"/>
        <v>6.2644562599786097E-2</v>
      </c>
      <c r="DR120" s="23">
        <f t="shared" si="49"/>
        <v>6.6440249913682886E-2</v>
      </c>
      <c r="DS120" s="23">
        <f t="shared" si="49"/>
        <v>6.7400311357615303E-2</v>
      </c>
      <c r="DT120" s="23">
        <f t="shared" si="49"/>
        <v>7.3417464935744498E-2</v>
      </c>
      <c r="DU120" s="23">
        <f t="shared" si="49"/>
        <v>7.7787195924180513E-2</v>
      </c>
      <c r="DV120" s="23">
        <f t="shared" si="49"/>
        <v>7.4393257956190575E-2</v>
      </c>
      <c r="DW120" s="23">
        <f t="shared" si="49"/>
        <v>6.90433447115405E-2</v>
      </c>
      <c r="DX120" s="23">
        <f t="shared" si="49"/>
        <v>7.084917342600501E-2</v>
      </c>
      <c r="DY120" s="23">
        <f t="shared" si="49"/>
        <v>7.3931956646625774E-2</v>
      </c>
      <c r="DZ120" s="23">
        <f t="shared" si="49"/>
        <v>7.402231537076058E-2</v>
      </c>
      <c r="EA120" s="23">
        <f t="shared" si="49"/>
        <v>6.9066169750191073E-2</v>
      </c>
      <c r="EB120" s="23">
        <f t="shared" si="49"/>
        <v>6.7345641410957696E-2</v>
      </c>
      <c r="EC120" s="23">
        <f t="shared" si="49"/>
        <v>6.4825094126576041E-2</v>
      </c>
      <c r="ED120" s="23">
        <f t="shared" si="49"/>
        <v>7.9291816488035252E-2</v>
      </c>
      <c r="EE120" s="23">
        <f t="shared" si="49"/>
        <v>8.078980698858329E-2</v>
      </c>
      <c r="EF120" s="23">
        <f t="shared" si="49"/>
        <v>8.1591147412565235E-2</v>
      </c>
      <c r="EG120" s="23">
        <f t="shared" si="49"/>
        <v>9.4005822020272384E-2</v>
      </c>
      <c r="EH120" s="23">
        <f t="shared" si="49"/>
        <v>9.5237349113868455E-2</v>
      </c>
      <c r="EI120" s="23">
        <f t="shared" si="50"/>
        <v>8.7081458031148098E-2</v>
      </c>
      <c r="EJ120" s="23">
        <f t="shared" si="50"/>
        <v>8.7215273098724705E-2</v>
      </c>
      <c r="EK120" s="23">
        <f t="shared" si="50"/>
        <v>9.2319537026518045E-2</v>
      </c>
      <c r="EL120" s="23">
        <f t="shared" si="50"/>
        <v>9.163885975263053E-2</v>
      </c>
      <c r="EM120" s="23">
        <f t="shared" si="50"/>
        <v>0.10020236831613907</v>
      </c>
      <c r="EN120" s="23">
        <f t="shared" si="50"/>
        <v>9.0988974220636801E-2</v>
      </c>
      <c r="EO120" s="23">
        <f t="shared" si="50"/>
        <v>9.2250909390617961E-2</v>
      </c>
      <c r="EP120" s="23">
        <f t="shared" si="50"/>
        <v>9.8970670465779717E-2</v>
      </c>
      <c r="EQ120" s="23">
        <f t="shared" si="50"/>
        <v>9.9271281708640205E-2</v>
      </c>
      <c r="ER120" s="23">
        <f t="shared" si="50"/>
        <v>8.7394531008360116E-2</v>
      </c>
      <c r="ES120" s="23">
        <f t="shared" si="50"/>
        <v>8.755760993856232E-2</v>
      </c>
      <c r="ET120" s="23">
        <f t="shared" si="50"/>
        <v>7.8839661220613588E-2</v>
      </c>
      <c r="EU120" s="23">
        <f t="shared" si="50"/>
        <v>8.5584732130333421E-2</v>
      </c>
      <c r="EV120" s="23">
        <f t="shared" si="50"/>
        <v>8.8477148356082988E-2</v>
      </c>
      <c r="EW120" s="23">
        <f t="shared" si="50"/>
        <v>9.2324588971673491E-2</v>
      </c>
      <c r="EX120" s="23">
        <f t="shared" si="50"/>
        <v>0.10834574980692434</v>
      </c>
      <c r="EY120" s="23">
        <f t="shared" si="50"/>
        <v>0.11140585909654184</v>
      </c>
      <c r="EZ120" s="23">
        <f t="shared" si="50"/>
        <v>0.11323736092804364</v>
      </c>
      <c r="FA120" s="23">
        <f t="shared" si="50"/>
        <v>0.11279780048848322</v>
      </c>
      <c r="FB120" s="23">
        <f t="shared" si="50"/>
        <v>0.11782666992413234</v>
      </c>
      <c r="FC120" s="23">
        <f t="shared" si="50"/>
        <v>0.11487736116837195</v>
      </c>
      <c r="FD120" s="23">
        <f t="shared" si="50"/>
        <v>0.12173176226507612</v>
      </c>
      <c r="FE120" s="23">
        <f t="shared" si="50"/>
        <v>0.11486287772495871</v>
      </c>
      <c r="FF120" s="23">
        <f t="shared" si="50"/>
        <v>0.11761523775296516</v>
      </c>
      <c r="FG120" s="23">
        <f t="shared" si="50"/>
        <v>0.12499698643906168</v>
      </c>
      <c r="FH120" s="23">
        <f t="shared" si="50"/>
        <v>0.13268929413136937</v>
      </c>
      <c r="FI120" s="23">
        <f t="shared" si="50"/>
        <v>0.12631751465034619</v>
      </c>
      <c r="FJ120" s="23">
        <f t="shared" si="50"/>
        <v>0.13167578699154076</v>
      </c>
      <c r="FK120" s="23">
        <f t="shared" si="50"/>
        <v>0.12352496568740932</v>
      </c>
      <c r="FL120" s="23">
        <f t="shared" si="50"/>
        <v>0.11910448051220719</v>
      </c>
      <c r="FM120" s="23">
        <f t="shared" si="50"/>
        <v>0.11806732977271871</v>
      </c>
      <c r="FN120" s="23">
        <f t="shared" si="50"/>
        <v>0.11811333851437962</v>
      </c>
      <c r="FO120" s="23">
        <f t="shared" si="50"/>
        <v>0.1153984063876828</v>
      </c>
      <c r="FP120" s="23">
        <f t="shared" si="50"/>
        <v>0.11328422738274747</v>
      </c>
      <c r="FQ120" s="23">
        <f t="shared" si="50"/>
        <v>0.10873240665445616</v>
      </c>
      <c r="FR120" s="23">
        <f t="shared" si="50"/>
        <v>0.10562981426614948</v>
      </c>
      <c r="FS120" s="23">
        <f t="shared" si="50"/>
        <v>0.10667643925898082</v>
      </c>
      <c r="FT120" s="23">
        <f t="shared" si="50"/>
        <v>0.10069716740142036</v>
      </c>
      <c r="FU120" s="23">
        <f t="shared" si="50"/>
        <v>9.6339868926474836E-2</v>
      </c>
      <c r="FV120" s="23">
        <f t="shared" si="50"/>
        <v>9.277587098002936E-2</v>
      </c>
      <c r="FW120" s="23">
        <f t="shared" si="50"/>
        <v>9.7716987211468168E-2</v>
      </c>
      <c r="FX120" s="23">
        <f t="shared" si="50"/>
        <v>0.10034914099041095</v>
      </c>
      <c r="FY120" s="23">
        <f t="shared" si="50"/>
        <v>0.10573422532286371</v>
      </c>
      <c r="FZ120" s="23">
        <f t="shared" si="50"/>
        <v>0.10343348233063135</v>
      </c>
      <c r="GA120" s="23">
        <f t="shared" si="50"/>
        <v>0.10416472097675776</v>
      </c>
      <c r="GB120" s="23">
        <f t="shared" si="50"/>
        <v>9.8162320016373594E-2</v>
      </c>
      <c r="GC120" s="23">
        <f t="shared" si="50"/>
        <v>0.1000171312941396</v>
      </c>
      <c r="GD120" s="23">
        <f t="shared" si="50"/>
        <v>9.5229175742177263E-2</v>
      </c>
      <c r="GE120" s="23">
        <f t="shared" si="50"/>
        <v>9.5301652202426937E-2</v>
      </c>
      <c r="GF120" s="23">
        <f t="shared" si="50"/>
        <v>9.4104888667291539E-2</v>
      </c>
      <c r="GG120" s="23">
        <f t="shared" si="50"/>
        <v>9.7384868920956005E-2</v>
      </c>
      <c r="GH120" s="23">
        <f t="shared" si="50"/>
        <v>9.9182635314088927E-2</v>
      </c>
      <c r="GI120" s="23">
        <f t="shared" si="50"/>
        <v>0.10339121529780657</v>
      </c>
      <c r="GJ120" s="23">
        <f t="shared" si="50"/>
        <v>0.1047379971175408</v>
      </c>
      <c r="GK120" s="23">
        <f t="shared" si="50"/>
        <v>0.1112640909896593</v>
      </c>
      <c r="GL120" s="23">
        <f t="shared" si="50"/>
        <v>0.10901306981472481</v>
      </c>
      <c r="GM120" s="23">
        <f t="shared" si="50"/>
        <v>0.10913384494954005</v>
      </c>
      <c r="GN120" s="23">
        <f t="shared" si="50"/>
        <v>0.11226205860406949</v>
      </c>
      <c r="GO120" s="23">
        <f t="shared" si="50"/>
        <v>0.11585184869338354</v>
      </c>
      <c r="GP120" s="23">
        <f t="shared" si="50"/>
        <v>0.11966508208617933</v>
      </c>
      <c r="GQ120" s="23">
        <f t="shared" si="50"/>
        <v>0.12273153885292139</v>
      </c>
      <c r="GR120" s="23">
        <f t="shared" si="50"/>
        <v>0.1177509124705428</v>
      </c>
      <c r="GS120" s="23">
        <f t="shared" si="50"/>
        <v>0.12176646812135118</v>
      </c>
      <c r="GT120" s="23">
        <f t="shared" si="50"/>
        <v>0.12639016073365764</v>
      </c>
      <c r="GU120" s="23">
        <f t="shared" si="51"/>
        <v>0.12494228428578118</v>
      </c>
      <c r="GV120" s="23">
        <f t="shared" si="51"/>
        <v>0.12215483884974346</v>
      </c>
      <c r="GW120" s="23">
        <f t="shared" si="51"/>
        <v>0.12165993004036665</v>
      </c>
      <c r="GX120" s="23">
        <f t="shared" si="51"/>
        <v>0.12235519462716773</v>
      </c>
      <c r="GY120" s="23">
        <f t="shared" si="51"/>
        <v>0.12491253904386282</v>
      </c>
      <c r="GZ120" s="23">
        <f t="shared" si="51"/>
        <v>0.12334372365771722</v>
      </c>
      <c r="HA120" s="23">
        <f t="shared" si="51"/>
        <v>0.12457072994460587</v>
      </c>
      <c r="HB120" s="23">
        <f t="shared" si="52"/>
        <v>0.12473160510548105</v>
      </c>
      <c r="HC120" s="23">
        <f t="shared" si="53"/>
        <v>0.1302974678142009</v>
      </c>
      <c r="HD120" s="23">
        <f t="shared" si="54"/>
        <v>0.13018486500015419</v>
      </c>
      <c r="HE120" s="23">
        <f t="shared" si="55"/>
        <v>0.13163467377441035</v>
      </c>
      <c r="HF120" s="23">
        <f t="shared" si="56"/>
        <v>0.13647651997451363</v>
      </c>
      <c r="HG120" s="23">
        <f t="shared" si="57"/>
        <v>0.13961136733296348</v>
      </c>
      <c r="HH120" s="23">
        <f t="shared" si="58"/>
        <v>0.13700336392439497</v>
      </c>
      <c r="HI120" s="23">
        <f t="shared" si="59"/>
        <v>0.135453028080111</v>
      </c>
      <c r="HJ120" s="23">
        <f t="shared" ref="HJ120:HJ128" si="69">SUM(HD107:HJ107)/7</f>
        <v>0.12889298173706285</v>
      </c>
      <c r="HK120" s="23">
        <f t="shared" si="60"/>
        <v>0.12922723395101432</v>
      </c>
      <c r="HL120" s="23">
        <f t="shared" si="61"/>
        <v>0.125280462233511</v>
      </c>
      <c r="HM120" s="23">
        <f t="shared" si="62"/>
        <v>0.12309874322073881</v>
      </c>
      <c r="HN120" s="23" t="e">
        <f t="shared" si="63"/>
        <v>#DIV/0!</v>
      </c>
      <c r="HO120" s="23" t="e">
        <f t="shared" si="64"/>
        <v>#DIV/0!</v>
      </c>
      <c r="HP120" s="23" t="e">
        <f t="shared" si="65"/>
        <v>#DIV/0!</v>
      </c>
      <c r="HQ120" s="23" t="e">
        <f t="shared" si="66"/>
        <v>#DIV/0!</v>
      </c>
      <c r="HR120" s="23" t="e">
        <f t="shared" si="67"/>
        <v>#DIV/0!</v>
      </c>
    </row>
    <row r="121" spans="2:226" x14ac:dyDescent="0.25">
      <c r="B121" s="157" t="s">
        <v>233</v>
      </c>
      <c r="J121" s="23">
        <f t="shared" si="68"/>
        <v>7.1428571428571425E-2</v>
      </c>
      <c r="K121" s="23">
        <f t="shared" si="48"/>
        <v>7.1428571428571425E-2</v>
      </c>
      <c r="L121" s="23">
        <f t="shared" si="48"/>
        <v>7.1428571428571425E-2</v>
      </c>
      <c r="M121" s="23">
        <f t="shared" si="48"/>
        <v>7.1428571428571425E-2</v>
      </c>
      <c r="N121" s="23">
        <f t="shared" si="48"/>
        <v>7.1428571428571425E-2</v>
      </c>
      <c r="O121" s="23">
        <f t="shared" si="48"/>
        <v>7.1428571428571425E-2</v>
      </c>
      <c r="P121" s="23">
        <f t="shared" si="48"/>
        <v>7.1428571428571425E-2</v>
      </c>
      <c r="Q121" s="23">
        <f t="shared" si="48"/>
        <v>0</v>
      </c>
      <c r="R121" s="23">
        <f t="shared" si="48"/>
        <v>0</v>
      </c>
      <c r="S121" s="23">
        <f t="shared" si="48"/>
        <v>0</v>
      </c>
      <c r="T121" s="23">
        <f t="shared" si="48"/>
        <v>0</v>
      </c>
      <c r="U121" s="23">
        <f t="shared" si="48"/>
        <v>2.8571428571428574E-2</v>
      </c>
      <c r="V121" s="23">
        <f t="shared" si="48"/>
        <v>2.8571428571428574E-2</v>
      </c>
      <c r="W121" s="23">
        <f t="shared" si="48"/>
        <v>4.4444444444444446E-2</v>
      </c>
      <c r="X121" s="23">
        <f t="shared" si="48"/>
        <v>7.3015873015873006E-2</v>
      </c>
      <c r="Y121" s="23">
        <f t="shared" si="48"/>
        <v>7.3015873015873006E-2</v>
      </c>
      <c r="Z121" s="23">
        <f t="shared" si="48"/>
        <v>8.6002886002885998E-2</v>
      </c>
      <c r="AA121" s="23">
        <f t="shared" si="48"/>
        <v>9.1955266955266943E-2</v>
      </c>
      <c r="AB121" s="23">
        <f t="shared" si="48"/>
        <v>8.0699855699855716E-2</v>
      </c>
      <c r="AC121" s="23">
        <f t="shared" si="48"/>
        <v>9.2409457573392015E-2</v>
      </c>
      <c r="AD121" s="23">
        <f t="shared" si="48"/>
        <v>8.5606736484956633E-2</v>
      </c>
      <c r="AE121" s="23">
        <f t="shared" si="48"/>
        <v>7.4617725495945628E-2</v>
      </c>
      <c r="AF121" s="23">
        <f t="shared" si="48"/>
        <v>8.2080412063109814E-2</v>
      </c>
      <c r="AG121" s="23">
        <f t="shared" si="48"/>
        <v>7.3146083979845566E-2</v>
      </c>
      <c r="AH121" s="23">
        <f t="shared" si="48"/>
        <v>8.6468079444698157E-2</v>
      </c>
      <c r="AI121" s="23">
        <f t="shared" si="48"/>
        <v>7.9429554420561627E-2</v>
      </c>
      <c r="AJ121" s="23">
        <f t="shared" si="48"/>
        <v>7.3744048932567488E-2</v>
      </c>
      <c r="AK121" s="23">
        <f t="shared" si="48"/>
        <v>6.9624249197491953E-2</v>
      </c>
      <c r="AL121" s="23">
        <f t="shared" si="48"/>
        <v>6.2245913247727436E-2</v>
      </c>
      <c r="AM121" s="23">
        <f t="shared" si="48"/>
        <v>6.5408964579028422E-2</v>
      </c>
      <c r="AN121" s="23">
        <f t="shared" si="48"/>
        <v>7.0666071007542922E-2</v>
      </c>
      <c r="AO121" s="23">
        <f t="shared" si="48"/>
        <v>6.0553554108463428E-2</v>
      </c>
      <c r="AP121" s="23">
        <f t="shared" si="48"/>
        <v>6.1098572639093469E-2</v>
      </c>
      <c r="AQ121" s="23">
        <f t="shared" si="48"/>
        <v>6.4499079428154471E-2</v>
      </c>
      <c r="AR121" s="23">
        <f t="shared" si="48"/>
        <v>6.949567432573947E-2</v>
      </c>
      <c r="AS121" s="23">
        <f t="shared" si="48"/>
        <v>6.7513586526591021E-2</v>
      </c>
      <c r="AT121" s="23">
        <f t="shared" si="48"/>
        <v>6.8210739739656329E-2</v>
      </c>
      <c r="AU121" s="23">
        <f t="shared" si="48"/>
        <v>6.757538592433536E-2</v>
      </c>
      <c r="AV121" s="23">
        <f t="shared" si="48"/>
        <v>6.7082042356250662E-2</v>
      </c>
      <c r="AW121" s="23">
        <f t="shared" si="48"/>
        <v>6.2873288147496459E-2</v>
      </c>
      <c r="AX121" s="23">
        <f t="shared" si="48"/>
        <v>6.1250349327955679E-2</v>
      </c>
      <c r="AY121" s="23">
        <f t="shared" si="48"/>
        <v>6.0473627628465677E-2</v>
      </c>
      <c r="AZ121" s="23">
        <f t="shared" si="48"/>
        <v>6.0269961400917525E-2</v>
      </c>
      <c r="BA121" s="23">
        <f t="shared" si="48"/>
        <v>5.8496344544543666E-2</v>
      </c>
      <c r="BB121" s="23">
        <f t="shared" si="48"/>
        <v>5.9258122985556487E-2</v>
      </c>
      <c r="BC121" s="23">
        <f t="shared" si="48"/>
        <v>5.8451942000625846E-2</v>
      </c>
      <c r="BD121" s="23">
        <f t="shared" si="48"/>
        <v>6.1556358370348334E-2</v>
      </c>
      <c r="BE121" s="23">
        <f t="shared" si="48"/>
        <v>6.2229270286472363E-2</v>
      </c>
      <c r="BF121" s="23">
        <f t="shared" si="48"/>
        <v>6.462737123446026E-2</v>
      </c>
      <c r="BG121" s="23">
        <f t="shared" si="48"/>
        <v>7.0928057947518108E-2</v>
      </c>
      <c r="BH121" s="23">
        <f t="shared" si="48"/>
        <v>7.4057355120932922E-2</v>
      </c>
      <c r="BI121" s="23">
        <f t="shared" si="48"/>
        <v>7.6462239239372023E-2</v>
      </c>
      <c r="BJ121" s="23">
        <f t="shared" si="48"/>
        <v>8.1175356990531106E-2</v>
      </c>
      <c r="BK121" s="23">
        <f t="shared" si="48"/>
        <v>8.5141798407870534E-2</v>
      </c>
      <c r="BL121" s="23">
        <f t="shared" si="48"/>
        <v>9.1161995655847844E-2</v>
      </c>
      <c r="BM121" s="23">
        <f t="shared" si="48"/>
        <v>9.5904522790285843E-2</v>
      </c>
      <c r="BN121" s="23">
        <f t="shared" si="48"/>
        <v>9.6215456836159632E-2</v>
      </c>
      <c r="BO121" s="23">
        <f t="shared" si="48"/>
        <v>9.9531069340703451E-2</v>
      </c>
      <c r="BP121" s="23">
        <f t="shared" si="48"/>
        <v>0.10149078985364159</v>
      </c>
      <c r="BQ121" s="23">
        <f t="shared" si="48"/>
        <v>0.10467690756290622</v>
      </c>
      <c r="BR121" s="23">
        <f t="shared" si="48"/>
        <v>0.10603715168520708</v>
      </c>
      <c r="BS121" s="23">
        <f t="shared" si="48"/>
        <v>0.10552616968042437</v>
      </c>
      <c r="BT121" s="23">
        <f t="shared" si="48"/>
        <v>0.10430571660995588</v>
      </c>
      <c r="BU121" s="23">
        <f t="shared" si="48"/>
        <v>0.10598758143188095</v>
      </c>
      <c r="BV121" s="23">
        <f t="shared" si="48"/>
        <v>0.10474495029379678</v>
      </c>
      <c r="BW121" s="23">
        <f t="shared" si="49"/>
        <v>0.11216967418582288</v>
      </c>
      <c r="BX121" s="23">
        <f t="shared" si="49"/>
        <v>0.11177520677676588</v>
      </c>
      <c r="BY121" s="23">
        <f t="shared" si="49"/>
        <v>0.11243314411730025</v>
      </c>
      <c r="BZ121" s="23">
        <f t="shared" si="49"/>
        <v>0.11470621096504073</v>
      </c>
      <c r="CA121" s="23">
        <f t="shared" si="49"/>
        <v>0.11803564314551611</v>
      </c>
      <c r="CB121" s="23">
        <f t="shared" si="49"/>
        <v>0.12176154801622296</v>
      </c>
      <c r="CC121" s="23">
        <f t="shared" si="49"/>
        <v>0.12486713807833476</v>
      </c>
      <c r="CD121" s="23">
        <f t="shared" si="49"/>
        <v>0.11885323380861655</v>
      </c>
      <c r="CE121" s="23">
        <f t="shared" si="49"/>
        <v>0.11898765054895004</v>
      </c>
      <c r="CF121" s="23">
        <f t="shared" si="49"/>
        <v>0.11683165271485293</v>
      </c>
      <c r="CG121" s="23">
        <f t="shared" si="49"/>
        <v>0.1201346965532204</v>
      </c>
      <c r="CH121" s="23">
        <f t="shared" si="49"/>
        <v>0.1181023235357028</v>
      </c>
      <c r="CI121" s="23">
        <f t="shared" si="49"/>
        <v>0.11875700500066586</v>
      </c>
      <c r="CJ121" s="23">
        <f t="shared" si="49"/>
        <v>0.11851238660536254</v>
      </c>
      <c r="CK121" s="23">
        <f t="shared" si="49"/>
        <v>0.12252311423994335</v>
      </c>
      <c r="CL121" s="23">
        <f t="shared" si="49"/>
        <v>0.12423329844179636</v>
      </c>
      <c r="CM121" s="23">
        <f t="shared" si="49"/>
        <v>0.12209681533693163</v>
      </c>
      <c r="CN121" s="23">
        <f t="shared" si="49"/>
        <v>0.11765682971621325</v>
      </c>
      <c r="CO121" s="23">
        <f t="shared" si="49"/>
        <v>0.11747391812525462</v>
      </c>
      <c r="CP121" s="23">
        <f t="shared" si="49"/>
        <v>0.11848133777094513</v>
      </c>
      <c r="CQ121" s="23">
        <f t="shared" si="49"/>
        <v>0.11864051529133389</v>
      </c>
      <c r="CR121" s="23">
        <f t="shared" si="49"/>
        <v>0.11338162757400649</v>
      </c>
      <c r="CS121" s="23">
        <f t="shared" si="49"/>
        <v>0.10742959989962142</v>
      </c>
      <c r="CT121" s="23">
        <f t="shared" si="49"/>
        <v>0.11050249761482416</v>
      </c>
      <c r="CU121" s="23">
        <f t="shared" si="49"/>
        <v>0.11715128851804675</v>
      </c>
      <c r="CV121" s="23">
        <f t="shared" si="49"/>
        <v>0.11594659768649027</v>
      </c>
      <c r="CW121" s="23">
        <f t="shared" si="49"/>
        <v>0.11854722034453169</v>
      </c>
      <c r="CX121" s="23">
        <f t="shared" si="49"/>
        <v>0.1270913078359876</v>
      </c>
      <c r="CY121" s="23">
        <f t="shared" si="49"/>
        <v>0.12927689603007531</v>
      </c>
      <c r="CZ121" s="23">
        <f t="shared" si="49"/>
        <v>0.13199237502527156</v>
      </c>
      <c r="DA121" s="23">
        <f t="shared" si="49"/>
        <v>0.1321195519957665</v>
      </c>
      <c r="DB121" s="23">
        <f t="shared" si="49"/>
        <v>0.12992031613703944</v>
      </c>
      <c r="DC121" s="23">
        <f t="shared" si="49"/>
        <v>0.13098117835174783</v>
      </c>
      <c r="DD121" s="23">
        <f t="shared" si="49"/>
        <v>0.13066405247965168</v>
      </c>
      <c r="DE121" s="23">
        <f t="shared" si="49"/>
        <v>0.12741836061022657</v>
      </c>
      <c r="DF121" s="23">
        <f t="shared" si="49"/>
        <v>0.13786503696809627</v>
      </c>
      <c r="DG121" s="23">
        <f t="shared" si="49"/>
        <v>0.15741757848159607</v>
      </c>
      <c r="DH121" s="23">
        <f t="shared" si="49"/>
        <v>0.16820401426803186</v>
      </c>
      <c r="DI121" s="23">
        <f t="shared" si="49"/>
        <v>0.17376017078446923</v>
      </c>
      <c r="DJ121" s="23">
        <f t="shared" si="49"/>
        <v>0.18033014308178349</v>
      </c>
      <c r="DK121" s="23">
        <f t="shared" si="49"/>
        <v>0.18523051174905417</v>
      </c>
      <c r="DL121" s="23">
        <f t="shared" si="49"/>
        <v>0.19073184271622362</v>
      </c>
      <c r="DM121" s="23">
        <f t="shared" si="49"/>
        <v>0.18684672074599526</v>
      </c>
      <c r="DN121" s="23">
        <f t="shared" si="49"/>
        <v>0.18628605692002534</v>
      </c>
      <c r="DO121" s="23">
        <f t="shared" si="49"/>
        <v>0.18630553301312108</v>
      </c>
      <c r="DP121" s="23">
        <f t="shared" si="49"/>
        <v>0.19015093384344653</v>
      </c>
      <c r="DQ121" s="23">
        <f t="shared" si="49"/>
        <v>0.19284937997985346</v>
      </c>
      <c r="DR121" s="23">
        <f t="shared" si="49"/>
        <v>0.18877322316000369</v>
      </c>
      <c r="DS121" s="23">
        <f t="shared" si="49"/>
        <v>0.18209119551023414</v>
      </c>
      <c r="DT121" s="23">
        <f t="shared" si="49"/>
        <v>0.1889972975382874</v>
      </c>
      <c r="DU121" s="23">
        <f t="shared" si="49"/>
        <v>0.17658524915501597</v>
      </c>
      <c r="DV121" s="23">
        <f t="shared" si="49"/>
        <v>0.17417949416557424</v>
      </c>
      <c r="DW121" s="23">
        <f t="shared" si="49"/>
        <v>0.17152425466822946</v>
      </c>
      <c r="DX121" s="23">
        <f t="shared" si="49"/>
        <v>0.17308573032232086</v>
      </c>
      <c r="DY121" s="23">
        <f t="shared" si="49"/>
        <v>0.16894307224225463</v>
      </c>
      <c r="DZ121" s="23">
        <f t="shared" si="49"/>
        <v>0.17926655647465725</v>
      </c>
      <c r="EA121" s="23">
        <f t="shared" si="49"/>
        <v>0.1870882553813015</v>
      </c>
      <c r="EB121" s="23">
        <f t="shared" si="49"/>
        <v>0.19510469936896849</v>
      </c>
      <c r="EC121" s="23">
        <f t="shared" si="49"/>
        <v>0.20084527595923482</v>
      </c>
      <c r="ED121" s="23">
        <f t="shared" si="49"/>
        <v>0.19886811082417494</v>
      </c>
      <c r="EE121" s="23">
        <f t="shared" si="49"/>
        <v>0.18750530483221298</v>
      </c>
      <c r="EF121" s="23">
        <f t="shared" si="49"/>
        <v>0.20158946985977422</v>
      </c>
      <c r="EG121" s="23">
        <f t="shared" si="49"/>
        <v>0.20266368595397891</v>
      </c>
      <c r="EH121" s="23">
        <f t="shared" si="49"/>
        <v>0.19355038546136805</v>
      </c>
      <c r="EI121" s="23">
        <f t="shared" si="50"/>
        <v>0.19982216246485238</v>
      </c>
      <c r="EJ121" s="23">
        <f t="shared" si="50"/>
        <v>0.2045056898300337</v>
      </c>
      <c r="EK121" s="23">
        <f t="shared" si="50"/>
        <v>0.20537714952502281</v>
      </c>
      <c r="EL121" s="23">
        <f t="shared" si="50"/>
        <v>0.21333256516358318</v>
      </c>
      <c r="EM121" s="23">
        <f t="shared" si="50"/>
        <v>0.20422455605557405</v>
      </c>
      <c r="EN121" s="23">
        <f t="shared" si="50"/>
        <v>0.19389663848077718</v>
      </c>
      <c r="EO121" s="23">
        <f t="shared" si="50"/>
        <v>0.19555387864376447</v>
      </c>
      <c r="EP121" s="23">
        <f t="shared" si="50"/>
        <v>0.18724128531374951</v>
      </c>
      <c r="EQ121" s="23">
        <f t="shared" si="50"/>
        <v>0.17107508069769686</v>
      </c>
      <c r="ER121" s="23">
        <f t="shared" si="50"/>
        <v>0.17634118714027389</v>
      </c>
      <c r="ES121" s="23">
        <f t="shared" si="50"/>
        <v>0.18381020214353549</v>
      </c>
      <c r="ET121" s="23">
        <f t="shared" si="50"/>
        <v>0.19245489078822414</v>
      </c>
      <c r="EU121" s="23">
        <f t="shared" si="50"/>
        <v>0.20823662721160702</v>
      </c>
      <c r="EV121" s="23">
        <f t="shared" si="50"/>
        <v>0.20301616865781516</v>
      </c>
      <c r="EW121" s="23">
        <f t="shared" si="50"/>
        <v>0.21629820278294057</v>
      </c>
      <c r="EX121" s="23">
        <f t="shared" si="50"/>
        <v>0.24012564735402514</v>
      </c>
      <c r="EY121" s="23">
        <f t="shared" si="50"/>
        <v>0.2424363421237363</v>
      </c>
      <c r="EZ121" s="23">
        <f t="shared" si="50"/>
        <v>0.2609345106219047</v>
      </c>
      <c r="FA121" s="23">
        <f t="shared" si="50"/>
        <v>0.25412132380871794</v>
      </c>
      <c r="FB121" s="23">
        <f t="shared" si="50"/>
        <v>0.24010567843714034</v>
      </c>
      <c r="FC121" s="23">
        <f t="shared" si="50"/>
        <v>0.25374623143253205</v>
      </c>
      <c r="FD121" s="23">
        <f t="shared" si="50"/>
        <v>0.25226111119491285</v>
      </c>
      <c r="FE121" s="23">
        <f t="shared" si="50"/>
        <v>0.24545093506966822</v>
      </c>
      <c r="FF121" s="23">
        <f t="shared" si="50"/>
        <v>0.23917362272509204</v>
      </c>
      <c r="FG121" s="23">
        <f t="shared" si="50"/>
        <v>0.21332555774659229</v>
      </c>
      <c r="FH121" s="23">
        <f t="shared" si="50"/>
        <v>0.21442445884549338</v>
      </c>
      <c r="FI121" s="23">
        <f t="shared" si="50"/>
        <v>0.21370878796175527</v>
      </c>
      <c r="FJ121" s="23">
        <f t="shared" si="50"/>
        <v>0.20387775877588737</v>
      </c>
      <c r="FK121" s="23">
        <f t="shared" si="50"/>
        <v>0.19956383808566008</v>
      </c>
      <c r="FL121" s="23">
        <f t="shared" si="50"/>
        <v>0.20638324509374634</v>
      </c>
      <c r="FM121" s="23">
        <f t="shared" si="50"/>
        <v>0.21508493979805468</v>
      </c>
      <c r="FN121" s="23">
        <f t="shared" si="50"/>
        <v>0.21037890279388102</v>
      </c>
      <c r="FO121" s="23">
        <f t="shared" si="50"/>
        <v>0.21121923892833477</v>
      </c>
      <c r="FP121" s="23">
        <f t="shared" si="50"/>
        <v>0.22292392080108386</v>
      </c>
      <c r="FQ121" s="23">
        <f t="shared" si="50"/>
        <v>0.22768582556298864</v>
      </c>
      <c r="FR121" s="23">
        <f t="shared" si="50"/>
        <v>0.23678676323535489</v>
      </c>
      <c r="FS121" s="23">
        <f t="shared" si="50"/>
        <v>0.23620849097904167</v>
      </c>
      <c r="FT121" s="23">
        <f t="shared" si="50"/>
        <v>0.23468994574537555</v>
      </c>
      <c r="FU121" s="23">
        <f t="shared" si="50"/>
        <v>0.25180790403980441</v>
      </c>
      <c r="FV121" s="23">
        <f t="shared" si="50"/>
        <v>0.26098134833713754</v>
      </c>
      <c r="FW121" s="23">
        <f t="shared" si="50"/>
        <v>0.26366952038014829</v>
      </c>
      <c r="FX121" s="23">
        <f t="shared" si="50"/>
        <v>0.27260355270867598</v>
      </c>
      <c r="FY121" s="23">
        <f t="shared" si="50"/>
        <v>0.26633111485729077</v>
      </c>
      <c r="FZ121" s="23">
        <f t="shared" si="50"/>
        <v>0.26747093248647008</v>
      </c>
      <c r="GA121" s="23">
        <f t="shared" si="50"/>
        <v>0.27965933628759942</v>
      </c>
      <c r="GB121" s="23">
        <f t="shared" si="50"/>
        <v>0.28626197734402198</v>
      </c>
      <c r="GC121" s="23">
        <f t="shared" si="50"/>
        <v>0.28759692802144526</v>
      </c>
      <c r="GD121" s="23">
        <f t="shared" si="50"/>
        <v>0.29207946051756017</v>
      </c>
      <c r="GE121" s="23">
        <f t="shared" si="50"/>
        <v>0.29304229015962713</v>
      </c>
      <c r="GF121" s="23">
        <f t="shared" si="50"/>
        <v>0.30365446072444741</v>
      </c>
      <c r="GG121" s="23">
        <f t="shared" si="50"/>
        <v>0.30869547234440642</v>
      </c>
      <c r="GH121" s="23">
        <f t="shared" si="50"/>
        <v>0.31101310393528464</v>
      </c>
      <c r="GI121" s="23">
        <f t="shared" si="50"/>
        <v>0.31038526659345134</v>
      </c>
      <c r="GJ121" s="23">
        <f t="shared" si="50"/>
        <v>0.31512477869112843</v>
      </c>
      <c r="GK121" s="23">
        <f t="shared" si="50"/>
        <v>0.31700353532912356</v>
      </c>
      <c r="GL121" s="23">
        <f t="shared" si="50"/>
        <v>0.31988696018207696</v>
      </c>
      <c r="GM121" s="23">
        <f t="shared" si="50"/>
        <v>0.32129830390034658</v>
      </c>
      <c r="GN121" s="23">
        <f t="shared" si="50"/>
        <v>0.31899217001526525</v>
      </c>
      <c r="GO121" s="23">
        <f t="shared" si="50"/>
        <v>0.31276421517099812</v>
      </c>
      <c r="GP121" s="23">
        <f t="shared" si="50"/>
        <v>0.31977832795324013</v>
      </c>
      <c r="GQ121" s="23">
        <f t="shared" si="50"/>
        <v>0.32094609606177016</v>
      </c>
      <c r="GR121" s="23">
        <f t="shared" si="50"/>
        <v>0.31981518692084848</v>
      </c>
      <c r="GS121" s="23">
        <f t="shared" si="50"/>
        <v>0.32053997425811226</v>
      </c>
      <c r="GT121" s="23">
        <f t="shared" si="50"/>
        <v>0.31522497884501288</v>
      </c>
      <c r="GU121" s="23">
        <f t="shared" si="51"/>
        <v>0.32266675241581871</v>
      </c>
      <c r="GV121" s="23">
        <f t="shared" si="51"/>
        <v>0.32676892414051389</v>
      </c>
      <c r="GW121" s="23">
        <f t="shared" si="51"/>
        <v>0.3232776119951577</v>
      </c>
      <c r="GX121" s="23">
        <f t="shared" si="51"/>
        <v>0.32740807275383538</v>
      </c>
      <c r="GY121" s="23">
        <f t="shared" si="51"/>
        <v>0.33207316924833158</v>
      </c>
      <c r="GZ121" s="23">
        <f t="shared" si="51"/>
        <v>0.33322152402666294</v>
      </c>
      <c r="HA121" s="23">
        <f t="shared" si="51"/>
        <v>0.34050510218757085</v>
      </c>
      <c r="HB121" s="23">
        <f t="shared" si="52"/>
        <v>0.33859743415087051</v>
      </c>
      <c r="HC121" s="23">
        <f t="shared" si="53"/>
        <v>0.34261722388494603</v>
      </c>
      <c r="HD121" s="23">
        <f t="shared" si="54"/>
        <v>0.34886923921940199</v>
      </c>
      <c r="HE121" s="23">
        <f t="shared" si="55"/>
        <v>0.3479561061815204</v>
      </c>
      <c r="HF121" s="23">
        <f t="shared" si="56"/>
        <v>0.35311028774945691</v>
      </c>
      <c r="HG121" s="23">
        <f t="shared" si="57"/>
        <v>0.35953346336517905</v>
      </c>
      <c r="HH121" s="23">
        <f t="shared" si="58"/>
        <v>0.36123382328310433</v>
      </c>
      <c r="HI121" s="23">
        <f t="shared" si="59"/>
        <v>0.36111291192299994</v>
      </c>
      <c r="HJ121" s="23">
        <f t="shared" si="69"/>
        <v>0.35758434284289375</v>
      </c>
      <c r="HK121" s="23">
        <f t="shared" si="60"/>
        <v>0.34895575338723661</v>
      </c>
      <c r="HL121" s="23">
        <f t="shared" si="61"/>
        <v>0.34788146548439186</v>
      </c>
      <c r="HM121" s="23">
        <f t="shared" si="62"/>
        <v>0.32708241089596407</v>
      </c>
      <c r="HN121" s="23" t="e">
        <f t="shared" si="63"/>
        <v>#DIV/0!</v>
      </c>
      <c r="HO121" s="23" t="e">
        <f t="shared" si="64"/>
        <v>#DIV/0!</v>
      </c>
      <c r="HP121" s="23" t="e">
        <f t="shared" si="65"/>
        <v>#DIV/0!</v>
      </c>
      <c r="HQ121" s="23" t="e">
        <f t="shared" si="66"/>
        <v>#DIV/0!</v>
      </c>
      <c r="HR121" s="23" t="e">
        <f t="shared" si="67"/>
        <v>#DIV/0!</v>
      </c>
    </row>
    <row r="122" spans="2:226" x14ac:dyDescent="0.25">
      <c r="B122" s="157" t="s">
        <v>234</v>
      </c>
      <c r="J122" s="23">
        <f t="shared" si="68"/>
        <v>0</v>
      </c>
      <c r="K122" s="23">
        <f t="shared" si="48"/>
        <v>0</v>
      </c>
      <c r="L122" s="23">
        <f t="shared" si="48"/>
        <v>0</v>
      </c>
      <c r="M122" s="23">
        <f t="shared" si="48"/>
        <v>0</v>
      </c>
      <c r="N122" s="23">
        <f t="shared" si="48"/>
        <v>0</v>
      </c>
      <c r="O122" s="23">
        <f t="shared" si="48"/>
        <v>0</v>
      </c>
      <c r="P122" s="23">
        <f t="shared" si="48"/>
        <v>0</v>
      </c>
      <c r="Q122" s="23">
        <f t="shared" si="48"/>
        <v>0</v>
      </c>
      <c r="R122" s="23">
        <f t="shared" si="48"/>
        <v>0</v>
      </c>
      <c r="S122" s="23">
        <f t="shared" si="48"/>
        <v>0</v>
      </c>
      <c r="T122" s="23">
        <f t="shared" si="48"/>
        <v>0</v>
      </c>
      <c r="U122" s="23">
        <f t="shared" si="48"/>
        <v>0</v>
      </c>
      <c r="V122" s="23">
        <f t="shared" si="48"/>
        <v>0</v>
      </c>
      <c r="W122" s="23">
        <f t="shared" si="48"/>
        <v>0</v>
      </c>
      <c r="X122" s="23">
        <f t="shared" si="48"/>
        <v>2.8571428571428574E-2</v>
      </c>
      <c r="Y122" s="23">
        <f t="shared" si="48"/>
        <v>4.2857142857142864E-2</v>
      </c>
      <c r="Z122" s="23">
        <f t="shared" si="48"/>
        <v>5.5844155844155856E-2</v>
      </c>
      <c r="AA122" s="23">
        <f t="shared" si="48"/>
        <v>6.1796536796536808E-2</v>
      </c>
      <c r="AB122" s="23">
        <f t="shared" si="48"/>
        <v>7.0454545454545464E-2</v>
      </c>
      <c r="AC122" s="23">
        <f t="shared" si="48"/>
        <v>9.1531828826910813E-2</v>
      </c>
      <c r="AD122" s="23">
        <f t="shared" si="48"/>
        <v>9.3799402523055936E-2</v>
      </c>
      <c r="AE122" s="23">
        <f t="shared" si="48"/>
        <v>7.6216984940638347E-2</v>
      </c>
      <c r="AF122" s="23">
        <f t="shared" si="48"/>
        <v>6.8327859141064776E-2</v>
      </c>
      <c r="AG122" s="23">
        <f t="shared" si="48"/>
        <v>6.8512072091235179E-2</v>
      </c>
      <c r="AH122" s="23">
        <f t="shared" si="48"/>
        <v>7.3897559619579861E-2</v>
      </c>
      <c r="AI122" s="23">
        <f t="shared" si="48"/>
        <v>7.8600290941016199E-2</v>
      </c>
      <c r="AJ122" s="23">
        <f t="shared" si="48"/>
        <v>6.3547103954193024E-2</v>
      </c>
      <c r="AK122" s="23">
        <f t="shared" si="48"/>
        <v>7.1887733935558501E-2</v>
      </c>
      <c r="AL122" s="23">
        <f t="shared" si="48"/>
        <v>7.4104005059392658E-2</v>
      </c>
      <c r="AM122" s="23">
        <f t="shared" si="48"/>
        <v>8.7778254825908383E-2</v>
      </c>
      <c r="AN122" s="23">
        <f t="shared" si="48"/>
        <v>9.1300447829334955E-2</v>
      </c>
      <c r="AO122" s="23">
        <f t="shared" si="48"/>
        <v>9.3535704560689395E-2</v>
      </c>
      <c r="AP122" s="23">
        <f t="shared" si="48"/>
        <v>9.2620852027131842E-2</v>
      </c>
      <c r="AQ122" s="23">
        <f t="shared" si="48"/>
        <v>0.10172572389555792</v>
      </c>
      <c r="AR122" s="23">
        <f t="shared" si="48"/>
        <v>0.1055090546095817</v>
      </c>
      <c r="AS122" s="23">
        <f t="shared" si="48"/>
        <v>0.10669226170536968</v>
      </c>
      <c r="AT122" s="23">
        <f t="shared" si="48"/>
        <v>9.8321744267961392E-2</v>
      </c>
      <c r="AU122" s="23">
        <f t="shared" si="48"/>
        <v>9.3555676913147034E-2</v>
      </c>
      <c r="AV122" s="23">
        <f t="shared" si="48"/>
        <v>9.1251622436157115E-2</v>
      </c>
      <c r="AW122" s="23">
        <f t="shared" si="48"/>
        <v>8.8891713826248497E-2</v>
      </c>
      <c r="AX122" s="23">
        <f t="shared" si="48"/>
        <v>8.5031816307370403E-2</v>
      </c>
      <c r="AY122" s="23">
        <f t="shared" si="48"/>
        <v>8.2246529229204696E-2</v>
      </c>
      <c r="AZ122" s="23">
        <f t="shared" si="48"/>
        <v>7.9803711760057766E-2</v>
      </c>
      <c r="BA122" s="23">
        <f t="shared" si="48"/>
        <v>7.7270694229759948E-2</v>
      </c>
      <c r="BB122" s="23">
        <f t="shared" si="48"/>
        <v>7.3943438200581621E-2</v>
      </c>
      <c r="BC122" s="23">
        <f t="shared" si="48"/>
        <v>7.4393696941830303E-2</v>
      </c>
      <c r="BD122" s="23">
        <f t="shared" si="48"/>
        <v>7.5691863600784143E-2</v>
      </c>
      <c r="BE122" s="23">
        <f t="shared" si="48"/>
        <v>7.7437320710730298E-2</v>
      </c>
      <c r="BF122" s="23">
        <f t="shared" si="48"/>
        <v>7.7937610927627965E-2</v>
      </c>
      <c r="BG122" s="23">
        <f t="shared" si="48"/>
        <v>7.6980950177152785E-2</v>
      </c>
      <c r="BH122" s="23">
        <f t="shared" si="48"/>
        <v>8.049221832077387E-2</v>
      </c>
      <c r="BI122" s="23">
        <f t="shared" si="48"/>
        <v>8.373322284055075E-2</v>
      </c>
      <c r="BJ122" s="23">
        <f t="shared" si="48"/>
        <v>8.2409600943018121E-2</v>
      </c>
      <c r="BK122" s="23">
        <f t="shared" si="48"/>
        <v>8.4582176256372946E-2</v>
      </c>
      <c r="BL122" s="23">
        <f t="shared" si="48"/>
        <v>8.2578101373009097E-2</v>
      </c>
      <c r="BM122" s="23">
        <f t="shared" si="48"/>
        <v>8.2568886120845245E-2</v>
      </c>
      <c r="BN122" s="23">
        <f t="shared" si="48"/>
        <v>8.4918945699820503E-2</v>
      </c>
      <c r="BO122" s="23">
        <f t="shared" si="48"/>
        <v>8.4417764311234517E-2</v>
      </c>
      <c r="BP122" s="23">
        <f t="shared" si="48"/>
        <v>8.6999143409277724E-2</v>
      </c>
      <c r="BQ122" s="23">
        <f t="shared" si="48"/>
        <v>9.0788849213477726E-2</v>
      </c>
      <c r="BR122" s="23">
        <f t="shared" si="48"/>
        <v>9.0620672228516649E-2</v>
      </c>
      <c r="BS122" s="23">
        <f t="shared" si="48"/>
        <v>9.3752917502979552E-2</v>
      </c>
      <c r="BT122" s="23">
        <f t="shared" si="48"/>
        <v>9.4159188211367442E-2</v>
      </c>
      <c r="BU122" s="23">
        <f t="shared" si="48"/>
        <v>9.8677260500524069E-2</v>
      </c>
      <c r="BV122" s="23">
        <f t="shared" ref="BV122:BV128" si="70">SUM(BP109:BV109)/7</f>
        <v>9.9116330087867799E-2</v>
      </c>
      <c r="BW122" s="23">
        <f t="shared" si="49"/>
        <v>0.10130514659449352</v>
      </c>
      <c r="BX122" s="23">
        <f t="shared" si="49"/>
        <v>9.7743903198207152E-2</v>
      </c>
      <c r="BY122" s="23">
        <f t="shared" si="49"/>
        <v>9.8334677643743221E-2</v>
      </c>
      <c r="BZ122" s="23">
        <f t="shared" si="49"/>
        <v>9.4352515883933785E-2</v>
      </c>
      <c r="CA122" s="23">
        <f t="shared" si="49"/>
        <v>9.2900908161463042E-2</v>
      </c>
      <c r="CB122" s="23">
        <f t="shared" si="49"/>
        <v>8.6594920419831758E-2</v>
      </c>
      <c r="CC122" s="23">
        <f t="shared" si="49"/>
        <v>8.6509789113304578E-2</v>
      </c>
      <c r="CD122" s="23">
        <f t="shared" si="49"/>
        <v>8.2685089552170896E-2</v>
      </c>
      <c r="CE122" s="23">
        <f t="shared" si="49"/>
        <v>8.7562439322290006E-2</v>
      </c>
      <c r="CF122" s="23">
        <f t="shared" si="49"/>
        <v>8.6514155536186146E-2</v>
      </c>
      <c r="CG122" s="23">
        <f t="shared" si="49"/>
        <v>8.6133570160104686E-2</v>
      </c>
      <c r="CH122" s="23">
        <f t="shared" si="49"/>
        <v>8.9687926185718081E-2</v>
      </c>
      <c r="CI122" s="23">
        <f t="shared" si="49"/>
        <v>8.728917855130483E-2</v>
      </c>
      <c r="CJ122" s="23">
        <f t="shared" si="49"/>
        <v>9.1391901111129048E-2</v>
      </c>
      <c r="CK122" s="23">
        <f t="shared" si="49"/>
        <v>9.1711464886350319E-2</v>
      </c>
      <c r="CL122" s="23">
        <f t="shared" si="49"/>
        <v>8.9549015697497653E-2</v>
      </c>
      <c r="CM122" s="23">
        <f t="shared" si="49"/>
        <v>8.7115470945455575E-2</v>
      </c>
      <c r="CN122" s="23">
        <f t="shared" si="49"/>
        <v>8.619891921955937E-2</v>
      </c>
      <c r="CO122" s="23">
        <f t="shared" si="49"/>
        <v>9.035590415593911E-2</v>
      </c>
      <c r="CP122" s="23">
        <f t="shared" si="49"/>
        <v>9.1450633504256112E-2</v>
      </c>
      <c r="CQ122" s="23">
        <f t="shared" si="49"/>
        <v>8.9854176608592309E-2</v>
      </c>
      <c r="CR122" s="23">
        <f t="shared" si="49"/>
        <v>9.071149684233526E-2</v>
      </c>
      <c r="CS122" s="23">
        <f t="shared" si="49"/>
        <v>9.0039562094194198E-2</v>
      </c>
      <c r="CT122" s="23">
        <f t="shared" si="49"/>
        <v>9.6658596392444049E-2</v>
      </c>
      <c r="CU122" s="23">
        <f t="shared" si="49"/>
        <v>9.9359822868435921E-2</v>
      </c>
      <c r="CV122" s="23">
        <f t="shared" si="49"/>
        <v>9.8453639499565981E-2</v>
      </c>
      <c r="CW122" s="23">
        <f t="shared" si="49"/>
        <v>0.10367042019592386</v>
      </c>
      <c r="CX122" s="23">
        <f t="shared" si="49"/>
        <v>0.10461026981998402</v>
      </c>
      <c r="CY122" s="23">
        <f t="shared" si="49"/>
        <v>0.10306914993953756</v>
      </c>
      <c r="CZ122" s="23">
        <f t="shared" si="49"/>
        <v>0.10049518182155572</v>
      </c>
      <c r="DA122" s="23">
        <f t="shared" si="49"/>
        <v>9.9612424026355534E-2</v>
      </c>
      <c r="DB122" s="23">
        <f t="shared" si="49"/>
        <v>9.9789481150575093E-2</v>
      </c>
      <c r="DC122" s="23">
        <f t="shared" si="49"/>
        <v>0.1005291261209893</v>
      </c>
      <c r="DD122" s="23">
        <f t="shared" si="49"/>
        <v>0.10070650160877188</v>
      </c>
      <c r="DE122" s="23">
        <f t="shared" si="49"/>
        <v>9.9813352587149504E-2</v>
      </c>
      <c r="DF122" s="23">
        <f t="shared" si="49"/>
        <v>0.10410831756666582</v>
      </c>
      <c r="DG122" s="23">
        <f t="shared" si="49"/>
        <v>0.11442331313010858</v>
      </c>
      <c r="DH122" s="23">
        <f t="shared" si="49"/>
        <v>0.11882446753126298</v>
      </c>
      <c r="DI122" s="23">
        <f t="shared" si="49"/>
        <v>0.12933691233846928</v>
      </c>
      <c r="DJ122" s="23">
        <f t="shared" si="49"/>
        <v>0.13761424049393911</v>
      </c>
      <c r="DK122" s="23">
        <f t="shared" si="49"/>
        <v>0.14461151110255349</v>
      </c>
      <c r="DL122" s="23">
        <f t="shared" si="49"/>
        <v>0.1521462641342009</v>
      </c>
      <c r="DM122" s="23">
        <f t="shared" si="49"/>
        <v>0.15374395722125569</v>
      </c>
      <c r="DN122" s="23">
        <f t="shared" si="49"/>
        <v>0.15631281693297255</v>
      </c>
      <c r="DO122" s="23">
        <f t="shared" si="49"/>
        <v>0.16197062197728068</v>
      </c>
      <c r="DP122" s="23">
        <f t="shared" si="49"/>
        <v>0.16569052016954069</v>
      </c>
      <c r="DQ122" s="23">
        <f t="shared" si="49"/>
        <v>0.16313251360900624</v>
      </c>
      <c r="DR122" s="23">
        <f t="shared" si="49"/>
        <v>0.15674715785681034</v>
      </c>
      <c r="DS122" s="23">
        <f t="shared" si="49"/>
        <v>0.15947373235757842</v>
      </c>
      <c r="DT122" s="23">
        <f t="shared" si="49"/>
        <v>0.16467787780562632</v>
      </c>
      <c r="DU122" s="23">
        <f t="shared" si="49"/>
        <v>0.16533908709992914</v>
      </c>
      <c r="DV122" s="23">
        <f t="shared" si="49"/>
        <v>0.16685077177544633</v>
      </c>
      <c r="DW122" s="23">
        <f t="shared" si="49"/>
        <v>0.16249328715480379</v>
      </c>
      <c r="DX122" s="23">
        <f t="shared" si="49"/>
        <v>0.16002591722810972</v>
      </c>
      <c r="DY122" s="23">
        <f t="shared" si="49"/>
        <v>0.16353910648302303</v>
      </c>
      <c r="DZ122" s="23">
        <f t="shared" si="49"/>
        <v>0.15920188772455193</v>
      </c>
      <c r="EA122" s="23">
        <f t="shared" si="49"/>
        <v>0.15932804415853008</v>
      </c>
      <c r="EB122" s="23">
        <f t="shared" si="49"/>
        <v>0.16426124045863283</v>
      </c>
      <c r="EC122" s="23">
        <f t="shared" si="49"/>
        <v>0.16341100800146102</v>
      </c>
      <c r="ED122" s="23">
        <f t="shared" si="49"/>
        <v>0.16401668887029983</v>
      </c>
      <c r="EE122" s="23">
        <f t="shared" si="49"/>
        <v>0.17218865330824887</v>
      </c>
      <c r="EF122" s="23">
        <f t="shared" si="49"/>
        <v>0.17430127806238307</v>
      </c>
      <c r="EG122" s="23">
        <f t="shared" si="49"/>
        <v>0.18241908829327153</v>
      </c>
      <c r="EH122" s="23">
        <f t="shared" ref="EH122:EH128" si="71">SUM(EB109:EH109)/7</f>
        <v>0.18586736415534053</v>
      </c>
      <c r="EI122" s="23">
        <f t="shared" si="50"/>
        <v>0.17645969865011407</v>
      </c>
      <c r="EJ122" s="23">
        <f t="shared" si="50"/>
        <v>0.17838090069174961</v>
      </c>
      <c r="EK122" s="23">
        <f t="shared" si="50"/>
        <v>0.1834696028392753</v>
      </c>
      <c r="EL122" s="23">
        <f t="shared" si="50"/>
        <v>0.18084615917950048</v>
      </c>
      <c r="EM122" s="23">
        <f t="shared" si="50"/>
        <v>0.19926017759351891</v>
      </c>
      <c r="EN122" s="23">
        <f t="shared" si="50"/>
        <v>0.20584824971557161</v>
      </c>
      <c r="EO122" s="23">
        <f t="shared" si="50"/>
        <v>0.20697334854181987</v>
      </c>
      <c r="EP122" s="23">
        <f t="shared" si="50"/>
        <v>0.21434019772051574</v>
      </c>
      <c r="EQ122" s="23">
        <f t="shared" si="50"/>
        <v>0.22471128559920242</v>
      </c>
      <c r="ER122" s="23">
        <f t="shared" si="50"/>
        <v>0.23168607551516879</v>
      </c>
      <c r="ES122" s="23">
        <f t="shared" si="50"/>
        <v>0.22571738666976762</v>
      </c>
      <c r="ET122" s="23">
        <f t="shared" si="50"/>
        <v>0.2159005368529178</v>
      </c>
      <c r="EU122" s="23">
        <f t="shared" si="50"/>
        <v>0.21166324871732461</v>
      </c>
      <c r="EV122" s="23">
        <f t="shared" si="50"/>
        <v>0.20058741097482022</v>
      </c>
      <c r="EW122" s="23">
        <f t="shared" si="50"/>
        <v>0.19981792285170208</v>
      </c>
      <c r="EX122" s="23">
        <f t="shared" si="50"/>
        <v>0.17818397949564524</v>
      </c>
      <c r="EY122" s="23">
        <f t="shared" si="50"/>
        <v>0.17434323008112532</v>
      </c>
      <c r="EZ122" s="23">
        <f t="shared" si="50"/>
        <v>0.17763993337782863</v>
      </c>
      <c r="FA122" s="23">
        <f t="shared" si="50"/>
        <v>0.16364725938515462</v>
      </c>
      <c r="FB122" s="23">
        <f t="shared" si="50"/>
        <v>0.14865377828997861</v>
      </c>
      <c r="FC122" s="23">
        <f t="shared" si="50"/>
        <v>0.15148019918091565</v>
      </c>
      <c r="FD122" s="23">
        <f t="shared" si="50"/>
        <v>0.14314067784659221</v>
      </c>
      <c r="FE122" s="23">
        <f t="shared" si="50"/>
        <v>0.15838529624189554</v>
      </c>
      <c r="FF122" s="23">
        <f t="shared" si="50"/>
        <v>0.15003164212180573</v>
      </c>
      <c r="FG122" s="23">
        <f t="shared" si="50"/>
        <v>0.15636226801764902</v>
      </c>
      <c r="FH122" s="23">
        <f t="shared" si="50"/>
        <v>0.16735127900666</v>
      </c>
      <c r="FI122" s="23">
        <f t="shared" si="50"/>
        <v>0.17487736636468013</v>
      </c>
      <c r="FJ122" s="23">
        <f t="shared" si="50"/>
        <v>0.1801181723644994</v>
      </c>
      <c r="FK122" s="23">
        <f t="shared" si="50"/>
        <v>0.19245847433894772</v>
      </c>
      <c r="FL122" s="23">
        <f t="shared" si="50"/>
        <v>0.18655550937937898</v>
      </c>
      <c r="FM122" s="23">
        <f t="shared" si="50"/>
        <v>0.18458492297435089</v>
      </c>
      <c r="FN122" s="23">
        <f t="shared" si="50"/>
        <v>0.17922819090954434</v>
      </c>
      <c r="FO122" s="23">
        <f t="shared" si="50"/>
        <v>0.17612541133617651</v>
      </c>
      <c r="FP122" s="23">
        <f t="shared" si="50"/>
        <v>0.17751263289146529</v>
      </c>
      <c r="FQ122" s="23">
        <f t="shared" si="50"/>
        <v>0.17849302504832804</v>
      </c>
      <c r="FR122" s="23">
        <f t="shared" si="50"/>
        <v>0.17704514860045156</v>
      </c>
      <c r="FS122" s="23">
        <f t="shared" si="50"/>
        <v>0.17440708012536985</v>
      </c>
      <c r="FT122" s="23">
        <f t="shared" si="50"/>
        <v>0.18326209701918555</v>
      </c>
      <c r="FU122" s="23">
        <f t="shared" si="50"/>
        <v>0.18397349268856442</v>
      </c>
      <c r="FV122" s="23">
        <f t="shared" si="50"/>
        <v>0.1811930879221563</v>
      </c>
      <c r="FW122" s="23">
        <f t="shared" si="50"/>
        <v>0.17883773717970874</v>
      </c>
      <c r="FX122" s="23">
        <f t="shared" si="50"/>
        <v>0.17820427278477644</v>
      </c>
      <c r="FY122" s="23">
        <f t="shared" si="50"/>
        <v>0.17658197379405641</v>
      </c>
      <c r="FZ122" s="23">
        <f t="shared" si="50"/>
        <v>0.18103570564140528</v>
      </c>
      <c r="GA122" s="23">
        <f t="shared" si="50"/>
        <v>0.17500052748806158</v>
      </c>
      <c r="GB122" s="23">
        <f t="shared" si="50"/>
        <v>0.17109896686381187</v>
      </c>
      <c r="GC122" s="23">
        <f t="shared" si="50"/>
        <v>0.17488743952803784</v>
      </c>
      <c r="GD122" s="23">
        <f t="shared" si="50"/>
        <v>0.17885793925405544</v>
      </c>
      <c r="GE122" s="23">
        <f t="shared" si="50"/>
        <v>0.18490066412737258</v>
      </c>
      <c r="GF122" s="23">
        <f t="shared" si="50"/>
        <v>0.18440764958409397</v>
      </c>
      <c r="GG122" s="23">
        <f t="shared" si="50"/>
        <v>0.18115614962206772</v>
      </c>
      <c r="GH122" s="23">
        <f t="shared" si="50"/>
        <v>0.17684912690819002</v>
      </c>
      <c r="GI122" s="23">
        <f t="shared" si="50"/>
        <v>0.17967439494643983</v>
      </c>
      <c r="GJ122" s="23">
        <f t="shared" si="50"/>
        <v>0.17877868837733429</v>
      </c>
      <c r="GK122" s="23">
        <f t="shared" si="50"/>
        <v>0.17193803204059735</v>
      </c>
      <c r="GL122" s="23">
        <f t="shared" si="50"/>
        <v>0.16482129988801861</v>
      </c>
      <c r="GM122" s="23">
        <f t="shared" si="50"/>
        <v>0.16280608049567283</v>
      </c>
      <c r="GN122" s="23">
        <f t="shared" si="50"/>
        <v>0.16455607895619759</v>
      </c>
      <c r="GO122" s="23">
        <f t="shared" si="50"/>
        <v>0.17251273670657161</v>
      </c>
      <c r="GP122" s="23">
        <f t="shared" si="50"/>
        <v>0.1682194395962279</v>
      </c>
      <c r="GQ122" s="23">
        <f t="shared" si="50"/>
        <v>0.16636816488037856</v>
      </c>
      <c r="GR122" s="23">
        <f t="shared" si="50"/>
        <v>0.17205334328145186</v>
      </c>
      <c r="GS122" s="23">
        <f t="shared" si="50"/>
        <v>0.16689118185650437</v>
      </c>
      <c r="GT122" s="23">
        <f t="shared" ref="GT122:GT128" si="72">SUM(GN109:GT109)/7</f>
        <v>0.17183390006105351</v>
      </c>
      <c r="GU122" s="23">
        <f t="shared" si="51"/>
        <v>0.17048721927888885</v>
      </c>
      <c r="GV122" s="23">
        <f t="shared" si="51"/>
        <v>0.16708811577551005</v>
      </c>
      <c r="GW122" s="23">
        <f t="shared" si="51"/>
        <v>0.16975131318042389</v>
      </c>
      <c r="GX122" s="23">
        <f t="shared" si="51"/>
        <v>0.17041545481210038</v>
      </c>
      <c r="GY122" s="23">
        <f t="shared" si="51"/>
        <v>0.16987173113431653</v>
      </c>
      <c r="GZ122" s="23">
        <f t="shared" si="51"/>
        <v>0.17868105903029549</v>
      </c>
      <c r="HA122" s="23">
        <f t="shared" si="51"/>
        <v>0.17405953782596659</v>
      </c>
      <c r="HB122" s="23">
        <f t="shared" si="52"/>
        <v>0.17310570380761642</v>
      </c>
      <c r="HC122" s="23">
        <f t="shared" si="53"/>
        <v>0.17372413299747419</v>
      </c>
      <c r="HD122" s="23">
        <f t="shared" si="54"/>
        <v>0.17517901253805473</v>
      </c>
      <c r="HE122" s="23">
        <f t="shared" si="55"/>
        <v>0.17384012421870684</v>
      </c>
      <c r="HF122" s="23">
        <f t="shared" si="56"/>
        <v>0.16761739281351523</v>
      </c>
      <c r="HG122" s="23">
        <f t="shared" si="57"/>
        <v>0.16035678704359269</v>
      </c>
      <c r="HH122" s="23">
        <f t="shared" si="58"/>
        <v>0.16073688728241672</v>
      </c>
      <c r="HI122" s="23">
        <f t="shared" si="59"/>
        <v>0.16047058557519284</v>
      </c>
      <c r="HJ122" s="23">
        <f t="shared" si="69"/>
        <v>0.1601691991978571</v>
      </c>
      <c r="HK122" s="23">
        <f t="shared" si="60"/>
        <v>0.15912888612746884</v>
      </c>
      <c r="HL122" s="23">
        <f t="shared" si="61"/>
        <v>0.15931301970533157</v>
      </c>
      <c r="HM122" s="23">
        <f t="shared" si="62"/>
        <v>0.18920257018030995</v>
      </c>
      <c r="HN122" s="23" t="e">
        <f t="shared" si="63"/>
        <v>#DIV/0!</v>
      </c>
      <c r="HO122" s="23" t="e">
        <f t="shared" si="64"/>
        <v>#DIV/0!</v>
      </c>
      <c r="HP122" s="23" t="e">
        <f t="shared" si="65"/>
        <v>#DIV/0!</v>
      </c>
      <c r="HQ122" s="23" t="e">
        <f t="shared" si="66"/>
        <v>#DIV/0!</v>
      </c>
      <c r="HR122" s="23" t="e">
        <f t="shared" si="67"/>
        <v>#DIV/0!</v>
      </c>
    </row>
    <row r="123" spans="2:226" x14ac:dyDescent="0.25">
      <c r="B123" s="157" t="s">
        <v>235</v>
      </c>
      <c r="J123" s="23">
        <f t="shared" si="68"/>
        <v>0.14285714285714285</v>
      </c>
      <c r="K123" s="23">
        <f t="shared" ref="K123:K128" si="73">SUM(E110:K110)/7</f>
        <v>0</v>
      </c>
      <c r="L123" s="23">
        <f t="shared" ref="L123:L128" si="74">SUM(F110:L110)/7</f>
        <v>3.5714285714285712E-2</v>
      </c>
      <c r="M123" s="23">
        <f t="shared" ref="M123:M128" si="75">SUM(G110:M110)/7</f>
        <v>3.5714285714285712E-2</v>
      </c>
      <c r="N123" s="23">
        <f t="shared" ref="N123:N128" si="76">SUM(H110:N110)/7</f>
        <v>0.17857142857142858</v>
      </c>
      <c r="O123" s="23">
        <f t="shared" ref="O123:O128" si="77">SUM(I110:O110)/7</f>
        <v>0.17857142857142858</v>
      </c>
      <c r="P123" s="23">
        <f t="shared" ref="P123:P128" si="78">SUM(J110:P110)/7</f>
        <v>0.25</v>
      </c>
      <c r="Q123" s="23">
        <f t="shared" ref="Q123:Q128" si="79">SUM(K110:Q110)/7</f>
        <v>0.25</v>
      </c>
      <c r="R123" s="23">
        <f t="shared" ref="R123:R128" si="80">SUM(L110:R110)/7</f>
        <v>0.29761904761904762</v>
      </c>
      <c r="S123" s="23">
        <f t="shared" ref="S123:S128" si="81">SUM(M110:S110)/7</f>
        <v>0.26190476190476192</v>
      </c>
      <c r="T123" s="23">
        <f t="shared" ref="T123:T128" si="82">SUM(N110:T110)/7</f>
        <v>0.26190476190476192</v>
      </c>
      <c r="U123" s="23">
        <f t="shared" ref="U123:U128" si="83">SUM(O110:U110)/7</f>
        <v>0.11904761904761904</v>
      </c>
      <c r="V123" s="23">
        <f t="shared" ref="V123:V128" si="84">SUM(P110:V110)/7</f>
        <v>0.13492063492063491</v>
      </c>
      <c r="W123" s="23">
        <f t="shared" ref="W123:W128" si="85">SUM(Q110:W110)/7</f>
        <v>9.5238095238095233E-2</v>
      </c>
      <c r="X123" s="23">
        <f t="shared" ref="X123:X128" si="86">SUM(R110:X110)/7</f>
        <v>9.5238095238095233E-2</v>
      </c>
      <c r="Y123" s="23">
        <f t="shared" ref="Y123:Y128" si="87">SUM(S110:Y110)/7</f>
        <v>6.1904761904761907E-2</v>
      </c>
      <c r="Z123" s="23">
        <f t="shared" ref="Z123:Z128" si="88">SUM(T110:Z110)/7</f>
        <v>6.8398268398268403E-2</v>
      </c>
      <c r="AA123" s="23">
        <f t="shared" ref="AA123:AA128" si="89">SUM(U110:AA110)/7</f>
        <v>9.8160173160173156E-2</v>
      </c>
      <c r="AB123" s="23">
        <f t="shared" ref="AB123:AB128" si="90">SUM(V110:AB110)/7</f>
        <v>0.12413419913419912</v>
      </c>
      <c r="AC123" s="23">
        <f t="shared" ref="AC123:AC128" si="91">SUM(W110:AC110)/7</f>
        <v>0.12933846663354859</v>
      </c>
      <c r="AD123" s="23">
        <f t="shared" ref="AD123:AD128" si="92">SUM(X110:AD110)/7</f>
        <v>0.1202681718489681</v>
      </c>
      <c r="AE123" s="23">
        <f t="shared" ref="AE123:AE128" si="93">SUM(Y110:AE110)/7</f>
        <v>0.15982861140940766</v>
      </c>
      <c r="AF123" s="23">
        <f t="shared" ref="AF123:AF128" si="94">SUM(Z110:AF110)/7</f>
        <v>0.1785919376354205</v>
      </c>
      <c r="AG123" s="23">
        <f t="shared" ref="AG123:AG128" si="95">SUM(AA110:AG110)/7</f>
        <v>0.20046722546815507</v>
      </c>
      <c r="AH123" s="23">
        <f t="shared" ref="AH123:AH128" si="96">SUM(AB110:AH110)/7</f>
        <v>0.19338105766770156</v>
      </c>
      <c r="AI123" s="23">
        <f t="shared" ref="AI123:AI128" si="97">SUM(AC110:AI110)/7</f>
        <v>0.17974002244393253</v>
      </c>
      <c r="AJ123" s="23">
        <f t="shared" ref="AJ123:AJ128" si="98">SUM(AD110:AJ110)/7</f>
        <v>0.18017736901993212</v>
      </c>
      <c r="AK123" s="23">
        <f t="shared" ref="AK123:AK128" si="99">SUM(AE110:AK110)/7</f>
        <v>0.17588918509949927</v>
      </c>
      <c r="AL123" s="23">
        <f t="shared" ref="AL123:AL128" si="100">SUM(AF110:AL110)/7</f>
        <v>0.15913786918851947</v>
      </c>
      <c r="AM123" s="23">
        <f t="shared" ref="AM123:AM128" si="101">SUM(AG110:AM110)/7</f>
        <v>0.14320807306876407</v>
      </c>
      <c r="AN123" s="23">
        <f t="shared" ref="AN123:AN128" si="102">SUM(AH110:AN110)/7</f>
        <v>0.13185372497045228</v>
      </c>
      <c r="AO123" s="23">
        <f t="shared" ref="AO123:AO128" si="103">SUM(AI110:AO110)/7</f>
        <v>0.12546573826349713</v>
      </c>
      <c r="AP123" s="23">
        <f t="shared" ref="AP123:AP128" si="104">SUM(AJ110:AP110)/7</f>
        <v>0.12855482543531813</v>
      </c>
      <c r="AQ123" s="23">
        <f t="shared" ref="AQ123:AQ128" si="105">SUM(AK110:AQ110)/7</f>
        <v>0.12018503675679451</v>
      </c>
      <c r="AR123" s="23">
        <f t="shared" ref="AR123:AR128" si="106">SUM(AL110:AR110)/7</f>
        <v>0.11851706043535283</v>
      </c>
      <c r="AS123" s="23">
        <f t="shared" ref="AS123:AS128" si="107">SUM(AM110:AS110)/7</f>
        <v>0.11400187306544084</v>
      </c>
      <c r="AT123" s="23">
        <f t="shared" ref="AT123:AT128" si="108">SUM(AN110:AT110)/7</f>
        <v>0.11197981682217648</v>
      </c>
      <c r="AU123" s="23">
        <f t="shared" ref="AU123:AU128" si="109">SUM(AO110:AU110)/7</f>
        <v>0.1079770268696605</v>
      </c>
      <c r="AV123" s="23">
        <f t="shared" ref="AV123:AV128" si="110">SUM(AP110:AV110)/7</f>
        <v>0.10798608660129479</v>
      </c>
      <c r="AW123" s="23">
        <f t="shared" ref="AW123:AW128" si="111">SUM(AQ110:AW110)/7</f>
        <v>0.10893305629826448</v>
      </c>
      <c r="AX123" s="23">
        <f t="shared" ref="AX123:AX128" si="112">SUM(AR110:AX110)/7</f>
        <v>0.11104480310054524</v>
      </c>
      <c r="AY123" s="23">
        <f t="shared" ref="AY123:AY128" si="113">SUM(AS110:AY110)/7</f>
        <v>0.10836735276010592</v>
      </c>
      <c r="AZ123" s="23">
        <f t="shared" ref="AZ123:AZ128" si="114">SUM(AT110:AZ110)/7</f>
        <v>0.10316456359232382</v>
      </c>
      <c r="BA123" s="23">
        <f t="shared" ref="BA123:BA128" si="115">SUM(AU110:BA110)/7</f>
        <v>0.10430114167738276</v>
      </c>
      <c r="BB123" s="23">
        <f t="shared" ref="BB123:BB128" si="116">SUM(AV110:BB110)/7</f>
        <v>0.10526464068147247</v>
      </c>
      <c r="BC123" s="23">
        <f t="shared" ref="BC123:BC128" si="117">SUM(AW110:BC110)/7</f>
        <v>0.10469250062561949</v>
      </c>
      <c r="BD123" s="23">
        <f t="shared" ref="BD123:BD128" si="118">SUM(AX110:BD110)/7</f>
        <v>0.10359486769489619</v>
      </c>
      <c r="BE123" s="23">
        <f t="shared" ref="BE123:BE128" si="119">SUM(AY110:BE110)/7</f>
        <v>0.10120147574868213</v>
      </c>
      <c r="BF123" s="23">
        <f t="shared" ref="BF123:BF128" si="120">SUM(AZ110:BF110)/7</f>
        <v>0.1031668823262302</v>
      </c>
      <c r="BG123" s="23">
        <f t="shared" ref="BG123:BG128" si="121">SUM(BA110:BG110)/7</f>
        <v>0.10605975119848053</v>
      </c>
      <c r="BH123" s="23">
        <f t="shared" ref="BH123:BH128" si="122">SUM(BB110:BH110)/7</f>
        <v>0.10464741353614286</v>
      </c>
      <c r="BI123" s="23">
        <f t="shared" ref="BI123:BI128" si="123">SUM(BC110:BI110)/7</f>
        <v>0.10709700997550912</v>
      </c>
      <c r="BJ123" s="23">
        <f t="shared" ref="BJ123:BJ128" si="124">SUM(BD110:BJ110)/7</f>
        <v>0.10897797384804862</v>
      </c>
      <c r="BK123" s="23">
        <f t="shared" ref="BK123:BK128" si="125">SUM(BE110:BK110)/7</f>
        <v>0.11007693900369411</v>
      </c>
      <c r="BL123" s="23">
        <f t="shared" ref="BL123:BL128" si="126">SUM(BF110:BL110)/7</f>
        <v>0.11547158259904049</v>
      </c>
      <c r="BM123" s="23">
        <f t="shared" ref="BM123:BM128" si="127">SUM(BG110:BM110)/7</f>
        <v>0.11903724523838599</v>
      </c>
      <c r="BN123" s="23">
        <f t="shared" ref="BN123:BN128" si="128">SUM(BH110:BN110)/7</f>
        <v>0.11969120974777217</v>
      </c>
      <c r="BO123" s="23">
        <f t="shared" ref="BO123:BO128" si="129">SUM(BI110:BO110)/7</f>
        <v>0.12140922137990595</v>
      </c>
      <c r="BP123" s="23">
        <f t="shared" ref="BP123:BP128" si="130">SUM(BJ110:BP110)/7</f>
        <v>0.12350989549716739</v>
      </c>
      <c r="BQ123" s="23">
        <f t="shared" ref="BQ123:BQ128" si="131">SUM(BK110:BQ110)/7</f>
        <v>0.12166583211991287</v>
      </c>
      <c r="BR123" s="23">
        <f t="shared" ref="BR123:BR128" si="132">SUM(BL110:BR110)/7</f>
        <v>0.12103044192397618</v>
      </c>
      <c r="BS123" s="23">
        <f t="shared" ref="BS123:BS128" si="133">SUM(BM110:BS110)/7</f>
        <v>0.11834546093464618</v>
      </c>
      <c r="BT123" s="23">
        <f t="shared" ref="BT123:BT128" si="134">SUM(BN110:BT110)/7</f>
        <v>0.11573116157316535</v>
      </c>
      <c r="BU123" s="23">
        <f t="shared" ref="BU123:BU128" si="135">SUM(BO110:BU110)/7</f>
        <v>0.11368796129954341</v>
      </c>
      <c r="BV123" s="23">
        <f t="shared" si="70"/>
        <v>0.113841067679832</v>
      </c>
      <c r="BW123" s="23">
        <f t="shared" ref="BW123:BW128" si="136">SUM(BQ110:BW110)/7</f>
        <v>0.1115577976207407</v>
      </c>
      <c r="BX123" s="23">
        <f t="shared" ref="BX123:BX128" si="137">SUM(BR110:BX110)/7</f>
        <v>0.11135304753287513</v>
      </c>
      <c r="BY123" s="23">
        <f t="shared" ref="BY123:BY128" si="138">SUM(BS110:BY110)/7</f>
        <v>0.10978887366423687</v>
      </c>
      <c r="BZ123" s="23">
        <f t="shared" ref="BZ123:BZ128" si="139">SUM(BT110:BZ110)/7</f>
        <v>0.11169213767159313</v>
      </c>
      <c r="CA123" s="23">
        <f t="shared" ref="CA123:CA128" si="140">SUM(BU110:CA110)/7</f>
        <v>0.11151588572685059</v>
      </c>
      <c r="CB123" s="23">
        <f t="shared" ref="CB123:CB128" si="141">SUM(BV110:CB110)/7</f>
        <v>0.11460144496958805</v>
      </c>
      <c r="CC123" s="23">
        <f t="shared" ref="CC123:CC128" si="142">SUM(BW110:CC110)/7</f>
        <v>0.11733245728298024</v>
      </c>
      <c r="CD123" s="23">
        <f t="shared" ref="CD123:CD128" si="143">SUM(BX110:CD110)/7</f>
        <v>0.11762469304033227</v>
      </c>
      <c r="CE123" s="23">
        <f t="shared" ref="CE123:CE128" si="144">SUM(BY110:CE110)/7</f>
        <v>0.11939310066616127</v>
      </c>
      <c r="CF123" s="23">
        <f t="shared" ref="CF123:CF128" si="145">SUM(BZ110:CF110)/7</f>
        <v>0.12061637355671714</v>
      </c>
      <c r="CG123" s="23">
        <f t="shared" ref="CG123:CG128" si="146">SUM(CA110:CG110)/7</f>
        <v>0.12060444921073024</v>
      </c>
      <c r="CH123" s="23">
        <f t="shared" ref="CH123:CH128" si="147">SUM(CB110:CH110)/7</f>
        <v>0.12056565957001421</v>
      </c>
      <c r="CI123" s="23">
        <f t="shared" ref="CI123:CI128" si="148">SUM(CC110:CI110)/7</f>
        <v>0.1172108274692156</v>
      </c>
      <c r="CJ123" s="23">
        <f t="shared" ref="CJ123:CJ128" si="149">SUM(CD110:CJ110)/7</f>
        <v>0.11784597698684528</v>
      </c>
      <c r="CK123" s="23">
        <f t="shared" ref="CK123:CK128" si="150">SUM(CE110:CK110)/7</f>
        <v>0.12140769729168485</v>
      </c>
      <c r="CL123" s="23">
        <f t="shared" ref="CL123:CL128" si="151">SUM(CF110:CL110)/7</f>
        <v>0.12172446588581821</v>
      </c>
      <c r="CM123" s="23">
        <f t="shared" ref="CM123:CM128" si="152">SUM(CG110:CM110)/7</f>
        <v>0.12413046849838685</v>
      </c>
      <c r="CN123" s="23">
        <f t="shared" ref="CN123:CN128" si="153">SUM(CH110:CN110)/7</f>
        <v>0.12699995102271563</v>
      </c>
      <c r="CO123" s="23">
        <f t="shared" ref="CO123:CO128" si="154">SUM(CI110:CO110)/7</f>
        <v>0.12816654413481812</v>
      </c>
      <c r="CP123" s="23">
        <f t="shared" ref="CP123:CP128" si="155">SUM(CJ110:CP110)/7</f>
        <v>0.12710203737587181</v>
      </c>
      <c r="CQ123" s="23">
        <f t="shared" ref="CQ123:CQ128" si="156">SUM(CK110:CQ110)/7</f>
        <v>0.120030341948012</v>
      </c>
      <c r="CR123" s="23">
        <f t="shared" ref="CR123:CR128" si="157">SUM(CL110:CR110)/7</f>
        <v>0.11282359638160581</v>
      </c>
      <c r="CS123" s="23">
        <f t="shared" ref="CS123:CS128" si="158">SUM(CM110:CS110)/7</f>
        <v>0.11207111425040685</v>
      </c>
      <c r="CT123" s="23">
        <f t="shared" ref="CT123:CT128" si="159">SUM(CN110:CT110)/7</f>
        <v>0.10875423560778211</v>
      </c>
      <c r="CU123" s="23">
        <f t="shared" ref="CU123:CU128" si="160">SUM(CO110:CU110)/7</f>
        <v>0.10474708530240449</v>
      </c>
      <c r="CV123" s="23">
        <f t="shared" ref="CV123:CV128" si="161">SUM(CP110:CV110)/7</f>
        <v>9.9693780398353318E-2</v>
      </c>
      <c r="CW123" s="23">
        <f t="shared" ref="CW123:CW128" si="162">SUM(CQ110:CW110)/7</f>
        <v>0.10116032029631694</v>
      </c>
      <c r="CX123" s="23">
        <f t="shared" ref="CX123:CX128" si="163">SUM(CR110:CX110)/7</f>
        <v>0.1041507509183265</v>
      </c>
      <c r="CY123" s="23">
        <f t="shared" ref="CY123:CY128" si="164">SUM(CS110:CY110)/7</f>
        <v>0.1049259809187935</v>
      </c>
      <c r="CZ123" s="23">
        <f t="shared" ref="CZ123:CZ128" si="165">SUM(CT110:CZ110)/7</f>
        <v>0.10278801928736434</v>
      </c>
      <c r="DA123" s="23">
        <f t="shared" ref="DA123:DA128" si="166">SUM(CU110:DA110)/7</f>
        <v>0.10372688456954758</v>
      </c>
      <c r="DB123" s="23">
        <f t="shared" ref="DB123:DB128" si="167">SUM(CV110:DB110)/7</f>
        <v>0.10501287841914222</v>
      </c>
      <c r="DC123" s="23">
        <f t="shared" ref="DC123:DC128" si="168">SUM(CW110:DC110)/7</f>
        <v>0.11413375754002134</v>
      </c>
      <c r="DD123" s="23">
        <f t="shared" ref="DD123:DD128" si="169">SUM(CX110:DD110)/7</f>
        <v>0.11504751005284077</v>
      </c>
      <c r="DE123" s="23">
        <f t="shared" ref="DE123:DE128" si="170">SUM(CY110:DE110)/7</f>
        <v>0.11149242669226542</v>
      </c>
      <c r="DF123" s="23">
        <f t="shared" ref="DF123:DF128" si="171">SUM(CZ110:DF110)/7</f>
        <v>0.11606491248584276</v>
      </c>
      <c r="DG123" s="23">
        <f t="shared" ref="DG123:DG128" si="172">SUM(DA110:DG110)/7</f>
        <v>0.11589061916603038</v>
      </c>
      <c r="DH123" s="23">
        <f t="shared" ref="DH123:DH128" si="173">SUM(DB110:DH110)/7</f>
        <v>0.11554790632331755</v>
      </c>
      <c r="DI123" s="23">
        <f t="shared" ref="DI123:DI128" si="174">SUM(DC110:DI110)/7</f>
        <v>0.11229288365616573</v>
      </c>
      <c r="DJ123" s="23">
        <f t="shared" ref="DJ123:DJ128" si="175">SUM(DD110:DJ110)/7</f>
        <v>0.10940962829766285</v>
      </c>
      <c r="DK123" s="23">
        <f t="shared" ref="DK123:DK128" si="176">SUM(DE110:DK110)/7</f>
        <v>0.12577458040510631</v>
      </c>
      <c r="DL123" s="23">
        <f t="shared" ref="DL123:DL128" si="177">SUM(DF110:DL110)/7</f>
        <v>0.13239983920427814</v>
      </c>
      <c r="DM123" s="23">
        <f t="shared" ref="DM123:DM128" si="178">SUM(DG110:DM110)/7</f>
        <v>0.13833858131323298</v>
      </c>
      <c r="DN123" s="23">
        <f t="shared" ref="DN123:DN128" si="179">SUM(DH110:DN110)/7</f>
        <v>0.13774733582402834</v>
      </c>
      <c r="DO123" s="23">
        <f t="shared" ref="DO123:DO128" si="180">SUM(DI110:DO110)/7</f>
        <v>0.14282572709873861</v>
      </c>
      <c r="DP123" s="23">
        <f t="shared" ref="DP123:DP128" si="181">SUM(DJ110:DP110)/7</f>
        <v>0.15344325027907588</v>
      </c>
      <c r="DQ123" s="23">
        <f t="shared" ref="DQ123:DQ128" si="182">SUM(DK110:DQ110)/7</f>
        <v>0.16170410675986074</v>
      </c>
      <c r="DR123" s="23">
        <f t="shared" ref="DR123:DR128" si="183">SUM(DL110:DR110)/7</f>
        <v>0.15878254940618403</v>
      </c>
      <c r="DS123" s="23">
        <f t="shared" ref="DS123:DS128" si="184">SUM(DM110:DS110)/7</f>
        <v>0.16738469994381844</v>
      </c>
      <c r="DT123" s="23">
        <f t="shared" ref="DT123:DT128" si="185">SUM(DN110:DT110)/7</f>
        <v>0.16934127994917891</v>
      </c>
      <c r="DU123" s="23">
        <f t="shared" ref="DU123:DU128" si="186">SUM(DO110:DU110)/7</f>
        <v>0.18002124746367881</v>
      </c>
      <c r="DV123" s="23">
        <f t="shared" ref="DV123:DV128" si="187">SUM(DP110:DV110)/7</f>
        <v>0.17808017375581625</v>
      </c>
      <c r="DW123" s="23">
        <f t="shared" ref="DW123:DW128" si="188">SUM(DQ110:DW110)/7</f>
        <v>0.17096229163793414</v>
      </c>
      <c r="DX123" s="23">
        <f t="shared" ref="DX123:DX128" si="189">SUM(DR110:DX110)/7</f>
        <v>0.16797641643678987</v>
      </c>
      <c r="DY123" s="23">
        <f t="shared" ref="DY123:DY128" si="190">SUM(DS110:DY110)/7</f>
        <v>0.16404896137386987</v>
      </c>
      <c r="DZ123" s="23">
        <f t="shared" ref="DZ123:DZ128" si="191">SUM(DT110:DZ110)/7</f>
        <v>0.16160927582222986</v>
      </c>
      <c r="EA123" s="23">
        <f t="shared" ref="EA123:EA128" si="192">SUM(DU110:EA110)/7</f>
        <v>0.16109263518784322</v>
      </c>
      <c r="EB123" s="23">
        <f t="shared" ref="EB123:EB128" si="193">SUM(DV110:EB110)/7</f>
        <v>0.15759067485135053</v>
      </c>
      <c r="EC123" s="23">
        <f t="shared" ref="EC123:EC128" si="194">SUM(DW110:EC110)/7</f>
        <v>0.15734344413685378</v>
      </c>
      <c r="ED123" s="23">
        <f t="shared" ref="ED123:ED128" si="195">SUM(DX110:ED110)/7</f>
        <v>0.159592121385531</v>
      </c>
      <c r="EE123" s="23">
        <f t="shared" ref="EE123:EE128" si="196">SUM(DY110:EE110)/7</f>
        <v>0.16110229067063633</v>
      </c>
      <c r="EF123" s="23">
        <f t="shared" ref="EF123:EF128" si="197">SUM(DZ110:EF110)/7</f>
        <v>0.1578240798452557</v>
      </c>
      <c r="EG123" s="23">
        <f t="shared" ref="EG123:EG128" si="198">SUM(EA110:EG110)/7</f>
        <v>0.14509665877974215</v>
      </c>
      <c r="EH123" s="23">
        <f t="shared" si="71"/>
        <v>0.15396365385363375</v>
      </c>
      <c r="EI123" s="23">
        <f t="shared" ref="EI123:EI128" si="199">SUM(EC110:EI110)/7</f>
        <v>0.15718987659205161</v>
      </c>
      <c r="EJ123" s="23">
        <f t="shared" ref="EJ123:EJ128" si="200">SUM(ED110:EJ110)/7</f>
        <v>0.15593774988829906</v>
      </c>
      <c r="EK123" s="23">
        <f t="shared" ref="EK123:EK128" si="201">SUM(EE110:EK110)/7</f>
        <v>0.15894117347995795</v>
      </c>
      <c r="EL123" s="23">
        <f t="shared" ref="EL123:EL128" si="202">SUM(EF110:EL110)/7</f>
        <v>0.16437241089451879</v>
      </c>
      <c r="EM123" s="23">
        <f t="shared" ref="EM123:EM128" si="203">SUM(EG110:EM110)/7</f>
        <v>0.16630291282502069</v>
      </c>
      <c r="EN123" s="23">
        <f t="shared" ref="EN123:EN128" si="204">SUM(EH110:EN110)/7</f>
        <v>0.18953453557120656</v>
      </c>
      <c r="EO123" s="23">
        <f t="shared" ref="EO123:EO128" si="205">SUM(EI110:EO110)/7</f>
        <v>0.17092479282353276</v>
      </c>
      <c r="EP123" s="23">
        <f t="shared" ref="EP123:EP128" si="206">SUM(EJ110:EP110)/7</f>
        <v>0.18735087545170595</v>
      </c>
      <c r="EQ123" s="23">
        <f t="shared" ref="EQ123:EQ128" si="207">SUM(EK110:EQ110)/7</f>
        <v>0.19104171348904858</v>
      </c>
      <c r="ER123" s="23">
        <f t="shared" ref="ER123:ER128" si="208">SUM(EL110:ER110)/7</f>
        <v>0.19078961264871239</v>
      </c>
      <c r="ES123" s="23">
        <f t="shared" ref="ES123:ES128" si="209">SUM(EM110:ES110)/7</f>
        <v>0.18566893424036279</v>
      </c>
      <c r="ET123" s="23">
        <f t="shared" ref="ET123:ET128" si="210">SUM(EN110:ET110)/7</f>
        <v>0.18852607709750566</v>
      </c>
      <c r="EU123" s="23">
        <f t="shared" ref="EU123:EU128" si="211">SUM(EO110:EU110)/7</f>
        <v>0.17218225143164614</v>
      </c>
      <c r="EV123" s="23">
        <f t="shared" ref="EV123:EV128" si="212">SUM(EP110:EV110)/7</f>
        <v>0.17916637841577307</v>
      </c>
      <c r="EW123" s="23">
        <f t="shared" ref="EW123:EW128" si="213">SUM(EQ110:EW110)/7</f>
        <v>0.15942733525752617</v>
      </c>
      <c r="EX123" s="23">
        <f t="shared" ref="EX123:EX128" si="214">SUM(ER110:EX110)/7</f>
        <v>0.15858864361648622</v>
      </c>
      <c r="EY123" s="23">
        <f t="shared" ref="EY123:EY128" si="215">SUM(ES110:EY110)/7</f>
        <v>0.14744110263287966</v>
      </c>
      <c r="EZ123" s="23">
        <f t="shared" ref="EZ123:EZ128" si="216">SUM(ET110:EZ110)/7</f>
        <v>0.13498689017866719</v>
      </c>
      <c r="FA123" s="23">
        <f t="shared" ref="FA123:FA128" si="217">SUM(EU110:FA110)/7</f>
        <v>0.13854000373178074</v>
      </c>
      <c r="FB123" s="23">
        <f t="shared" ref="FB123:FB128" si="218">SUM(EV110:FB110)/7</f>
        <v>0.1438948184086293</v>
      </c>
      <c r="FC123" s="23">
        <f t="shared" ref="FC123:FC128" si="219">SUM(EW110:FC110)/7</f>
        <v>0.15022354344703179</v>
      </c>
      <c r="FD123" s="23">
        <f t="shared" ref="FD123:FD128" si="220">SUM(EX110:FD110)/7</f>
        <v>0.15179434369835981</v>
      </c>
      <c r="FE123" s="23">
        <f t="shared" ref="FE123:FE128" si="221">SUM(EY110:FE110)/7</f>
        <v>0.1536534435026651</v>
      </c>
      <c r="FF123" s="23">
        <f t="shared" ref="FF123:FF128" si="222">SUM(EZ110:FF110)/7</f>
        <v>0.1802354469310434</v>
      </c>
      <c r="FG123" s="23">
        <f t="shared" ref="FG123:FG128" si="223">SUM(FA110:FG110)/7</f>
        <v>0.19258613971651878</v>
      </c>
      <c r="FH123" s="23">
        <f t="shared" ref="FH123:FH128" si="224">SUM(FB110:FH110)/7</f>
        <v>0.18214657927695835</v>
      </c>
      <c r="FI123" s="23">
        <f t="shared" ref="FI123:FI128" si="225">SUM(FC110:FI110)/7</f>
        <v>0.1838318687773739</v>
      </c>
      <c r="FJ123" s="23">
        <f t="shared" ref="FJ123:FJ128" si="226">SUM(FD110:FJ110)/7</f>
        <v>0.17817541264653447</v>
      </c>
      <c r="FK123" s="23">
        <f t="shared" ref="FK123:FK128" si="227">SUM(FE110:FK110)/7</f>
        <v>0.18018719296841931</v>
      </c>
      <c r="FL123" s="23">
        <f t="shared" ref="FL123:FL128" si="228">SUM(FF110:FL110)/7</f>
        <v>0.18166967275278587</v>
      </c>
      <c r="FM123" s="23">
        <f t="shared" ref="FM123:FM128" si="229">SUM(FG110:FM110)/7</f>
        <v>0.1604806831450363</v>
      </c>
      <c r="FN123" s="23">
        <f t="shared" ref="FN123:FN128" si="230">SUM(FH110:FN110)/7</f>
        <v>0.15555774778731832</v>
      </c>
      <c r="FO123" s="23">
        <f t="shared" ref="FO123:FO128" si="231">SUM(FI110:FO110)/7</f>
        <v>0.15678593136844304</v>
      </c>
      <c r="FP123" s="23">
        <f t="shared" ref="FP123:FP128" si="232">SUM(FJ110:FP110)/7</f>
        <v>0.15101028777767342</v>
      </c>
      <c r="FQ123" s="23">
        <f t="shared" ref="FQ123:FQ128" si="233">SUM(FK110:FQ110)/7</f>
        <v>0.14950468553677712</v>
      </c>
      <c r="FR123" s="23">
        <f t="shared" ref="FR123:FR128" si="234">SUM(FL110:FR110)/7</f>
        <v>0.14414984089621816</v>
      </c>
      <c r="FS123" s="23">
        <f t="shared" ref="FS123:FS128" si="235">SUM(FM110:FS110)/7</f>
        <v>0.14555489910577254</v>
      </c>
      <c r="FT123" s="23">
        <f t="shared" ref="FT123:FT128" si="236">SUM(FN110:FT110)/7</f>
        <v>0.15405875241430297</v>
      </c>
      <c r="FU123" s="23">
        <f t="shared" ref="FU123:FU128" si="237">SUM(FO110:FU110)/7</f>
        <v>0.1509019341314343</v>
      </c>
      <c r="FV123" s="23">
        <f t="shared" ref="FV123:FV128" si="238">SUM(FP110:FV110)/7</f>
        <v>0.14826743981923993</v>
      </c>
      <c r="FW123" s="23">
        <f t="shared" ref="FW123:FW128" si="239">SUM(FQ110:FW110)/7</f>
        <v>0.14708976444801619</v>
      </c>
      <c r="FX123" s="23">
        <f t="shared" ref="FX123:FX128" si="240">SUM(FR110:FX110)/7</f>
        <v>0.14374223277479642</v>
      </c>
      <c r="FY123" s="23">
        <f t="shared" ref="FY123:FY128" si="241">SUM(FS110:FY110)/7</f>
        <v>0.14511390519910045</v>
      </c>
      <c r="FZ123" s="23">
        <f t="shared" ref="FZ123:FZ128" si="242">SUM(FT110:FZ110)/7</f>
        <v>0.13997768995650223</v>
      </c>
      <c r="GA123" s="23">
        <f t="shared" ref="GA123:GA128" si="243">SUM(FU110:GA110)/7</f>
        <v>0.13661661546197507</v>
      </c>
      <c r="GB123" s="23">
        <f t="shared" ref="GB123:GB128" si="244">SUM(FV110:GB110)/7</f>
        <v>0.14171865627830157</v>
      </c>
      <c r="GC123" s="23">
        <f t="shared" ref="GC123:GC128" si="245">SUM(FW110:GC110)/7</f>
        <v>0.14159396308315766</v>
      </c>
      <c r="GD123" s="23">
        <f t="shared" ref="GD123:GD128" si="246">SUM(FX110:GD110)/7</f>
        <v>0.14246531709542845</v>
      </c>
      <c r="GE123" s="23">
        <f t="shared" ref="GE123:GE128" si="247">SUM(FY110:GE110)/7</f>
        <v>0.13980835019502522</v>
      </c>
      <c r="GF123" s="23">
        <f t="shared" ref="GF123:GF128" si="248">SUM(FZ110:GF110)/7</f>
        <v>0.13964574645383834</v>
      </c>
      <c r="GG123" s="23">
        <f t="shared" ref="GG123:GG128" si="249">SUM(GA110:GG110)/7</f>
        <v>0.13960460825480539</v>
      </c>
      <c r="GH123" s="23">
        <f t="shared" ref="GH123:GH128" si="250">SUM(GB110:GH110)/7</f>
        <v>0.1367380957342148</v>
      </c>
      <c r="GI123" s="23">
        <f t="shared" ref="GI123:GI128" si="251">SUM(GC110:GI110)/7</f>
        <v>0.13474074506981112</v>
      </c>
      <c r="GJ123" s="23">
        <f t="shared" ref="GJ123:GJ128" si="252">SUM(GD110:GJ110)/7</f>
        <v>0.13613102343157027</v>
      </c>
      <c r="GK123" s="23">
        <f t="shared" ref="GK123:GK128" si="253">SUM(GE110:GK110)/7</f>
        <v>0.13431582564772745</v>
      </c>
      <c r="GL123" s="23">
        <f t="shared" ref="GL123:GL128" si="254">SUM(GF110:GL110)/7</f>
        <v>0.1365993433165093</v>
      </c>
      <c r="GM123" s="23">
        <f t="shared" ref="GM123:GM128" si="255">SUM(GG110:GM110)/7</f>
        <v>0.13204137599653543</v>
      </c>
      <c r="GN123" s="23">
        <f t="shared" ref="GN123:GN128" si="256">SUM(GH110:GN110)/7</f>
        <v>0.13124238835544252</v>
      </c>
      <c r="GO123" s="23">
        <f t="shared" ref="GO123:GO128" si="257">SUM(GI110:GO110)/7</f>
        <v>0.12906892868277625</v>
      </c>
      <c r="GP123" s="23">
        <f t="shared" ref="GP123:GP128" si="258">SUM(GJ110:GP110)/7</f>
        <v>0.12096921726653373</v>
      </c>
      <c r="GQ123" s="23">
        <f t="shared" ref="GQ123:GQ128" si="259">SUM(GK110:GQ110)/7</f>
        <v>0.12113170324878811</v>
      </c>
      <c r="GR123" s="23">
        <f t="shared" ref="GR123:GR128" si="260">SUM(GL110:GR110)/7</f>
        <v>0.11942502444573887</v>
      </c>
      <c r="GS123" s="23">
        <f t="shared" ref="GS123:GS128" si="261">SUM(GM110:GS110)/7</f>
        <v>0.1178083784965597</v>
      </c>
      <c r="GT123" s="23">
        <f t="shared" si="72"/>
        <v>0.11794102343172586</v>
      </c>
      <c r="GU123" s="23">
        <f t="shared" si="51"/>
        <v>0.11573028735002203</v>
      </c>
      <c r="GV123" s="23">
        <f t="shared" si="51"/>
        <v>0.11769616992070127</v>
      </c>
      <c r="GW123" s="23">
        <f t="shared" si="51"/>
        <v>0.12396338147706697</v>
      </c>
      <c r="GX123" s="23">
        <f t="shared" si="51"/>
        <v>0.12324644197508984</v>
      </c>
      <c r="GY123" s="23">
        <f t="shared" si="51"/>
        <v>0.1230239497195318</v>
      </c>
      <c r="GZ123" s="23">
        <f t="shared" si="51"/>
        <v>0.12564278635476187</v>
      </c>
      <c r="HA123" s="23">
        <f t="shared" si="51"/>
        <v>0.12363118446363339</v>
      </c>
      <c r="HB123" s="23">
        <f t="shared" si="52"/>
        <v>0.1234609681643848</v>
      </c>
      <c r="HC123" s="23">
        <f t="shared" si="53"/>
        <v>0.11758589086073609</v>
      </c>
      <c r="HD123" s="23">
        <f t="shared" si="54"/>
        <v>0.11421164517163244</v>
      </c>
      <c r="HE123" s="23">
        <f t="shared" si="55"/>
        <v>0.10909866036381335</v>
      </c>
      <c r="HF123" s="23">
        <f t="shared" si="56"/>
        <v>0.10778646301970077</v>
      </c>
      <c r="HG123" s="23">
        <f t="shared" si="57"/>
        <v>0.10587274806250756</v>
      </c>
      <c r="HH123" s="23">
        <f t="shared" si="58"/>
        <v>0.11053598373586802</v>
      </c>
      <c r="HI123" s="23">
        <f t="shared" si="59"/>
        <v>0.11063315789644276</v>
      </c>
      <c r="HJ123" s="23">
        <f t="shared" si="69"/>
        <v>0.11677635165265642</v>
      </c>
      <c r="HK123" s="23">
        <f t="shared" si="60"/>
        <v>0.11664114850993446</v>
      </c>
      <c r="HL123" s="23">
        <f t="shared" si="61"/>
        <v>0.12480931402392494</v>
      </c>
      <c r="HM123" s="23">
        <f t="shared" si="62"/>
        <v>0.12178217889370357</v>
      </c>
      <c r="HN123" s="23" t="e">
        <f t="shared" si="63"/>
        <v>#DIV/0!</v>
      </c>
      <c r="HO123" s="23" t="e">
        <f t="shared" si="64"/>
        <v>#DIV/0!</v>
      </c>
      <c r="HP123" s="23" t="e">
        <f t="shared" si="65"/>
        <v>#DIV/0!</v>
      </c>
      <c r="HQ123" s="23" t="e">
        <f t="shared" si="66"/>
        <v>#DIV/0!</v>
      </c>
      <c r="HR123" s="23" t="e">
        <f t="shared" si="67"/>
        <v>#DIV/0!</v>
      </c>
    </row>
    <row r="124" spans="2:226" x14ac:dyDescent="0.25">
      <c r="B124" s="157" t="s">
        <v>236</v>
      </c>
      <c r="J124" s="23">
        <f t="shared" si="68"/>
        <v>0.26190476190476192</v>
      </c>
      <c r="K124" s="23">
        <f t="shared" si="73"/>
        <v>0.26190476190476192</v>
      </c>
      <c r="L124" s="23">
        <f t="shared" si="74"/>
        <v>0.11904761904761904</v>
      </c>
      <c r="M124" s="23">
        <f t="shared" si="75"/>
        <v>0.11904761904761904</v>
      </c>
      <c r="N124" s="23">
        <f t="shared" si="76"/>
        <v>0.11904761904761904</v>
      </c>
      <c r="O124" s="23">
        <f t="shared" si="77"/>
        <v>7.1428571428571425E-2</v>
      </c>
      <c r="P124" s="23">
        <f t="shared" si="78"/>
        <v>3.5714285714285712E-2</v>
      </c>
      <c r="Q124" s="23">
        <f t="shared" si="79"/>
        <v>3.5714285714285712E-2</v>
      </c>
      <c r="R124" s="23">
        <f t="shared" si="80"/>
        <v>8.3333333333333329E-2</v>
      </c>
      <c r="S124" s="23">
        <f t="shared" si="81"/>
        <v>8.3333333333333329E-2</v>
      </c>
      <c r="T124" s="23">
        <f t="shared" si="82"/>
        <v>8.3333333333333329E-2</v>
      </c>
      <c r="U124" s="23">
        <f t="shared" si="83"/>
        <v>8.3333333333333329E-2</v>
      </c>
      <c r="V124" s="23">
        <f t="shared" si="84"/>
        <v>0.13095238095238093</v>
      </c>
      <c r="W124" s="23">
        <f t="shared" si="85"/>
        <v>0.15873015873015875</v>
      </c>
      <c r="X124" s="23">
        <f t="shared" si="86"/>
        <v>0.1873015873015873</v>
      </c>
      <c r="Y124" s="23">
        <f t="shared" si="87"/>
        <v>0.15396825396825395</v>
      </c>
      <c r="Z124" s="23">
        <f t="shared" si="88"/>
        <v>0.20591630591630589</v>
      </c>
      <c r="AA124" s="23">
        <f t="shared" si="89"/>
        <v>0.22972582972582972</v>
      </c>
      <c r="AB124" s="23">
        <f t="shared" si="90"/>
        <v>0.26435786435786435</v>
      </c>
      <c r="AC124" s="23">
        <f t="shared" si="91"/>
        <v>0.24484186123530385</v>
      </c>
      <c r="AD124" s="23">
        <f t="shared" si="92"/>
        <v>0.23350399275457825</v>
      </c>
      <c r="AE124" s="23">
        <f t="shared" si="93"/>
        <v>0.22910838835897387</v>
      </c>
      <c r="AF124" s="23">
        <f t="shared" si="94"/>
        <v>0.25000391074703354</v>
      </c>
      <c r="AG124" s="23">
        <f t="shared" si="95"/>
        <v>0.22642465312522272</v>
      </c>
      <c r="AH124" s="23">
        <f t="shared" si="96"/>
        <v>0.2366287347578758</v>
      </c>
      <c r="AI124" s="23">
        <f t="shared" si="97"/>
        <v>0.23282917700148351</v>
      </c>
      <c r="AJ124" s="23">
        <f t="shared" si="98"/>
        <v>0.2434524664120532</v>
      </c>
      <c r="AK124" s="23">
        <f t="shared" si="99"/>
        <v>0.22878059106125281</v>
      </c>
      <c r="AL124" s="23">
        <f t="shared" si="100"/>
        <v>0.23041509101508048</v>
      </c>
      <c r="AM124" s="23">
        <f t="shared" si="101"/>
        <v>0.22770138680883895</v>
      </c>
      <c r="AN124" s="23">
        <f t="shared" si="102"/>
        <v>0.22565683004279041</v>
      </c>
      <c r="AO124" s="23">
        <f t="shared" si="103"/>
        <v>0.22082544380658575</v>
      </c>
      <c r="AP124" s="23">
        <f t="shared" si="104"/>
        <v>0.2148847418227183</v>
      </c>
      <c r="AQ124" s="23">
        <f t="shared" si="105"/>
        <v>0.20542428093153453</v>
      </c>
      <c r="AR124" s="23">
        <f t="shared" si="106"/>
        <v>0.19482026814930392</v>
      </c>
      <c r="AS124" s="23">
        <f t="shared" si="107"/>
        <v>0.19490922459519164</v>
      </c>
      <c r="AT124" s="23">
        <f t="shared" si="108"/>
        <v>0.18867305653603811</v>
      </c>
      <c r="AU124" s="23">
        <f t="shared" si="109"/>
        <v>0.18945643621629002</v>
      </c>
      <c r="AV124" s="23">
        <f t="shared" si="110"/>
        <v>0.18437269135151066</v>
      </c>
      <c r="AW124" s="23">
        <f t="shared" si="111"/>
        <v>0.18841610164492092</v>
      </c>
      <c r="AX124" s="23">
        <f t="shared" si="112"/>
        <v>0.1846356655222518</v>
      </c>
      <c r="AY124" s="23">
        <f t="shared" si="113"/>
        <v>0.18469531537126976</v>
      </c>
      <c r="AZ124" s="23">
        <f t="shared" si="114"/>
        <v>0.18546924703595274</v>
      </c>
      <c r="BA124" s="23">
        <f t="shared" si="115"/>
        <v>0.18769471990794048</v>
      </c>
      <c r="BB124" s="23">
        <f t="shared" si="116"/>
        <v>0.18674572665220687</v>
      </c>
      <c r="BC124" s="23">
        <f t="shared" si="117"/>
        <v>0.1853441815499994</v>
      </c>
      <c r="BD124" s="23">
        <f t="shared" si="118"/>
        <v>0.17903845631205842</v>
      </c>
      <c r="BE124" s="23">
        <f t="shared" si="119"/>
        <v>0.17504212353507725</v>
      </c>
      <c r="BF124" s="23">
        <f t="shared" si="120"/>
        <v>0.17272079311929403</v>
      </c>
      <c r="BG124" s="23">
        <f t="shared" si="121"/>
        <v>0.17302060785209841</v>
      </c>
      <c r="BH124" s="23">
        <f t="shared" si="122"/>
        <v>0.17117091342887461</v>
      </c>
      <c r="BI124" s="23">
        <f t="shared" si="123"/>
        <v>0.17225955198554385</v>
      </c>
      <c r="BJ124" s="23">
        <f t="shared" si="124"/>
        <v>0.17857000034548545</v>
      </c>
      <c r="BK124" s="23">
        <f t="shared" si="125"/>
        <v>0.18254240764469218</v>
      </c>
      <c r="BL124" s="23">
        <f t="shared" si="126"/>
        <v>0.19087908750059485</v>
      </c>
      <c r="BM124" s="23">
        <f t="shared" si="127"/>
        <v>0.19168043047001021</v>
      </c>
      <c r="BN124" s="23">
        <f t="shared" si="128"/>
        <v>0.19382386936043705</v>
      </c>
      <c r="BO124" s="23">
        <f t="shared" si="129"/>
        <v>0.19466129211579872</v>
      </c>
      <c r="BP124" s="23">
        <f t="shared" si="130"/>
        <v>0.19414534873393616</v>
      </c>
      <c r="BQ124" s="23">
        <f t="shared" si="131"/>
        <v>0.19150277984685909</v>
      </c>
      <c r="BR124" s="23">
        <f t="shared" si="132"/>
        <v>0.19112589534712998</v>
      </c>
      <c r="BS124" s="23">
        <f t="shared" si="133"/>
        <v>0.18910878768201234</v>
      </c>
      <c r="BT124" s="23">
        <f t="shared" si="134"/>
        <v>0.18999147951056969</v>
      </c>
      <c r="BU124" s="23">
        <f t="shared" si="135"/>
        <v>0.19435715650425872</v>
      </c>
      <c r="BV124" s="23">
        <f t="shared" si="70"/>
        <v>0.19292190766194056</v>
      </c>
      <c r="BW124" s="23">
        <f t="shared" si="136"/>
        <v>0.19479893106425386</v>
      </c>
      <c r="BX124" s="23">
        <f t="shared" si="137"/>
        <v>0.1927179394649064</v>
      </c>
      <c r="BY124" s="23">
        <f t="shared" si="138"/>
        <v>0.19540908080857133</v>
      </c>
      <c r="BZ124" s="23">
        <f t="shared" si="139"/>
        <v>0.19137605985616626</v>
      </c>
      <c r="CA124" s="23">
        <f t="shared" si="140"/>
        <v>0.19311469469425743</v>
      </c>
      <c r="CB124" s="23">
        <f t="shared" si="141"/>
        <v>0.18792109497714288</v>
      </c>
      <c r="CC124" s="23">
        <f t="shared" si="142"/>
        <v>0.18227518672825979</v>
      </c>
      <c r="CD124" s="23">
        <f t="shared" si="143"/>
        <v>0.18056278772903908</v>
      </c>
      <c r="CE124" s="23">
        <f t="shared" si="144"/>
        <v>0.17664371225787409</v>
      </c>
      <c r="CF124" s="23">
        <f t="shared" si="145"/>
        <v>0.17081872117241342</v>
      </c>
      <c r="CG124" s="23">
        <f t="shared" si="146"/>
        <v>0.17079437563269018</v>
      </c>
      <c r="CH124" s="23">
        <f t="shared" si="147"/>
        <v>0.16555522218597538</v>
      </c>
      <c r="CI124" s="23">
        <f t="shared" si="148"/>
        <v>0.1595508016086212</v>
      </c>
      <c r="CJ124" s="23">
        <f t="shared" si="149"/>
        <v>0.1636492326176506</v>
      </c>
      <c r="CK124" s="23">
        <f t="shared" si="150"/>
        <v>0.16209186485233179</v>
      </c>
      <c r="CL124" s="23">
        <f t="shared" si="151"/>
        <v>0.16324175315935929</v>
      </c>
      <c r="CM124" s="23">
        <f t="shared" si="152"/>
        <v>0.161602012212854</v>
      </c>
      <c r="CN124" s="23">
        <f t="shared" si="153"/>
        <v>0.15974851261695261</v>
      </c>
      <c r="CO124" s="23">
        <f t="shared" si="154"/>
        <v>0.16168184559580615</v>
      </c>
      <c r="CP124" s="23">
        <f t="shared" si="155"/>
        <v>0.16230308771064858</v>
      </c>
      <c r="CQ124" s="23">
        <f t="shared" si="156"/>
        <v>0.16791643615024074</v>
      </c>
      <c r="CR124" s="23">
        <f t="shared" si="157"/>
        <v>0.17265304832287415</v>
      </c>
      <c r="CS124" s="23">
        <f t="shared" si="158"/>
        <v>0.18210252815635303</v>
      </c>
      <c r="CT124" s="23">
        <f t="shared" si="159"/>
        <v>0.18237595505777421</v>
      </c>
      <c r="CU124" s="23">
        <f t="shared" si="160"/>
        <v>0.18020603599525867</v>
      </c>
      <c r="CV124" s="23">
        <f t="shared" si="161"/>
        <v>0.17618684622980027</v>
      </c>
      <c r="CW124" s="23">
        <f t="shared" si="162"/>
        <v>0.17979105445360918</v>
      </c>
      <c r="CX124" s="23">
        <f t="shared" si="163"/>
        <v>0.16945270858894751</v>
      </c>
      <c r="CY124" s="23">
        <f t="shared" si="164"/>
        <v>0.16670671316560659</v>
      </c>
      <c r="CZ124" s="23">
        <f t="shared" si="165"/>
        <v>0.15903452884960131</v>
      </c>
      <c r="DA124" s="23">
        <f t="shared" si="166"/>
        <v>0.15841360599365539</v>
      </c>
      <c r="DB124" s="23">
        <f t="shared" si="167"/>
        <v>0.16314755436752551</v>
      </c>
      <c r="DC124" s="23">
        <f t="shared" si="168"/>
        <v>0.16356598209364553</v>
      </c>
      <c r="DD124" s="23">
        <f t="shared" si="169"/>
        <v>0.16729624235186127</v>
      </c>
      <c r="DE124" s="23">
        <f t="shared" si="170"/>
        <v>0.1768406779750808</v>
      </c>
      <c r="DF124" s="23">
        <f t="shared" si="171"/>
        <v>0.18066650062606532</v>
      </c>
      <c r="DG124" s="23">
        <f t="shared" si="172"/>
        <v>0.18288477924185947</v>
      </c>
      <c r="DH124" s="23">
        <f t="shared" si="173"/>
        <v>0.18320945456653479</v>
      </c>
      <c r="DI124" s="23">
        <f t="shared" si="174"/>
        <v>0.18100174281796808</v>
      </c>
      <c r="DJ124" s="23">
        <f t="shared" si="175"/>
        <v>0.18391429104658635</v>
      </c>
      <c r="DK124" s="23">
        <f t="shared" si="176"/>
        <v>0.17084854063489843</v>
      </c>
      <c r="DL124" s="23">
        <f t="shared" si="177"/>
        <v>0.17251964385879667</v>
      </c>
      <c r="DM124" s="23">
        <f t="shared" si="178"/>
        <v>0.16627305356965322</v>
      </c>
      <c r="DN124" s="23">
        <f t="shared" si="179"/>
        <v>0.16274087146604252</v>
      </c>
      <c r="DO124" s="23">
        <f t="shared" si="180"/>
        <v>0.16322290477016171</v>
      </c>
      <c r="DP124" s="23">
        <f t="shared" si="181"/>
        <v>0.15795179397141274</v>
      </c>
      <c r="DQ124" s="23">
        <f t="shared" si="182"/>
        <v>0.16126215540269265</v>
      </c>
      <c r="DR124" s="23">
        <f t="shared" si="183"/>
        <v>0.16290757650428336</v>
      </c>
      <c r="DS124" s="23">
        <f t="shared" si="184"/>
        <v>0.15845289140443697</v>
      </c>
      <c r="DT124" s="23">
        <f t="shared" si="185"/>
        <v>0.15270822956221414</v>
      </c>
      <c r="DU124" s="23">
        <f t="shared" si="186"/>
        <v>0.15950718600145836</v>
      </c>
      <c r="DV124" s="23">
        <f t="shared" si="187"/>
        <v>0.1711536282486335</v>
      </c>
      <c r="DW124" s="23">
        <f t="shared" si="188"/>
        <v>0.17484730299493981</v>
      </c>
      <c r="DX124" s="23">
        <f t="shared" si="189"/>
        <v>0.1685000832559804</v>
      </c>
      <c r="DY124" s="23">
        <f t="shared" si="190"/>
        <v>0.17393933951435317</v>
      </c>
      <c r="DZ124" s="23">
        <f t="shared" si="191"/>
        <v>0.17965452881588023</v>
      </c>
      <c r="EA124" s="23">
        <f t="shared" si="192"/>
        <v>0.17723953422258454</v>
      </c>
      <c r="EB124" s="23">
        <f t="shared" si="193"/>
        <v>0.16327737062013314</v>
      </c>
      <c r="EC124" s="23">
        <f t="shared" si="194"/>
        <v>0.15757297413442733</v>
      </c>
      <c r="ED124" s="23">
        <f t="shared" si="195"/>
        <v>0.16229310780192943</v>
      </c>
      <c r="EE124" s="23">
        <f t="shared" si="196"/>
        <v>0.17130540837433231</v>
      </c>
      <c r="EF124" s="23">
        <f t="shared" si="197"/>
        <v>0.17278667400654132</v>
      </c>
      <c r="EG124" s="23">
        <f t="shared" si="198"/>
        <v>0.1613782271326461</v>
      </c>
      <c r="EH124" s="23">
        <f t="shared" si="71"/>
        <v>0.16802847343806482</v>
      </c>
      <c r="EI124" s="23">
        <f t="shared" si="199"/>
        <v>0.18108822308318032</v>
      </c>
      <c r="EJ124" s="23">
        <f t="shared" si="200"/>
        <v>0.1790714388504186</v>
      </c>
      <c r="EK124" s="23">
        <f t="shared" si="201"/>
        <v>0.16627965547039988</v>
      </c>
      <c r="EL124" s="23">
        <f t="shared" si="202"/>
        <v>0.14995758167363879</v>
      </c>
      <c r="EM124" s="23">
        <f t="shared" si="203"/>
        <v>0.13886957058562771</v>
      </c>
      <c r="EN124" s="23">
        <f t="shared" si="204"/>
        <v>0.13082023434627763</v>
      </c>
      <c r="EO124" s="23">
        <f t="shared" si="205"/>
        <v>0.12682157230163857</v>
      </c>
      <c r="EP124" s="23">
        <f t="shared" si="206"/>
        <v>0.10506945682130009</v>
      </c>
      <c r="EQ124" s="23">
        <f t="shared" si="207"/>
        <v>0.1043513299633556</v>
      </c>
      <c r="ER124" s="23">
        <f t="shared" si="208"/>
        <v>0.12031771651797743</v>
      </c>
      <c r="ES124" s="23">
        <f t="shared" si="209"/>
        <v>0.13042861019051494</v>
      </c>
      <c r="ET124" s="23">
        <f t="shared" si="210"/>
        <v>0.13672897649088125</v>
      </c>
      <c r="EU124" s="23">
        <f t="shared" si="211"/>
        <v>0.1481869495105976</v>
      </c>
      <c r="EV124" s="23">
        <f t="shared" si="212"/>
        <v>0.15164373963405439</v>
      </c>
      <c r="EW124" s="23">
        <f t="shared" si="213"/>
        <v>0.16659857402682787</v>
      </c>
      <c r="EX124" s="23">
        <f t="shared" si="214"/>
        <v>0.15909335908521377</v>
      </c>
      <c r="EY124" s="23">
        <f t="shared" si="215"/>
        <v>0.15862497501027231</v>
      </c>
      <c r="EZ124" s="23">
        <f t="shared" si="216"/>
        <v>0.15404622043151769</v>
      </c>
      <c r="FA124" s="23">
        <f t="shared" si="217"/>
        <v>0.15781911420441147</v>
      </c>
      <c r="FB124" s="23">
        <f t="shared" si="218"/>
        <v>0.16107856661640627</v>
      </c>
      <c r="FC124" s="23">
        <f t="shared" si="219"/>
        <v>0.16279899672393316</v>
      </c>
      <c r="FD124" s="23">
        <f t="shared" si="220"/>
        <v>0.16959627781149814</v>
      </c>
      <c r="FE124" s="23">
        <f t="shared" si="221"/>
        <v>0.17055518192108718</v>
      </c>
      <c r="FF124" s="23">
        <f t="shared" si="222"/>
        <v>0.16454344817570463</v>
      </c>
      <c r="FG124" s="23">
        <f t="shared" si="223"/>
        <v>0.17139963546667453</v>
      </c>
      <c r="FH124" s="23">
        <f t="shared" si="224"/>
        <v>0.16535567942271848</v>
      </c>
      <c r="FI124" s="23">
        <f t="shared" si="225"/>
        <v>0.16429371617588129</v>
      </c>
      <c r="FJ124" s="23">
        <f t="shared" si="226"/>
        <v>0.16156488270700983</v>
      </c>
      <c r="FK124" s="23">
        <f t="shared" si="227"/>
        <v>0.15154746110422243</v>
      </c>
      <c r="FL124" s="23">
        <f t="shared" si="228"/>
        <v>0.14847468482389894</v>
      </c>
      <c r="FM124" s="23">
        <f t="shared" si="229"/>
        <v>0.15052824328808614</v>
      </c>
      <c r="FN124" s="23">
        <f t="shared" si="230"/>
        <v>0.15240802901880354</v>
      </c>
      <c r="FO124" s="23">
        <f t="shared" si="231"/>
        <v>0.15893679437109834</v>
      </c>
      <c r="FP124" s="23">
        <f t="shared" si="232"/>
        <v>0.15474845236763027</v>
      </c>
      <c r="FQ124" s="23">
        <f t="shared" si="233"/>
        <v>0.15909018906230812</v>
      </c>
      <c r="FR124" s="23">
        <f t="shared" si="234"/>
        <v>0.16504257001468908</v>
      </c>
      <c r="FS124" s="23">
        <f t="shared" si="235"/>
        <v>0.17082051346826482</v>
      </c>
      <c r="FT124" s="23">
        <f t="shared" si="236"/>
        <v>0.16217429654407817</v>
      </c>
      <c r="FU124" s="23">
        <f t="shared" si="237"/>
        <v>0.15941763832523509</v>
      </c>
      <c r="FV124" s="23">
        <f t="shared" si="238"/>
        <v>0.15763428832928814</v>
      </c>
      <c r="FW124" s="23">
        <f t="shared" si="239"/>
        <v>0.15998963907173569</v>
      </c>
      <c r="FX124" s="23">
        <f t="shared" si="240"/>
        <v>0.15476901871350066</v>
      </c>
      <c r="FY124" s="23">
        <f t="shared" si="241"/>
        <v>0.15088430693405203</v>
      </c>
      <c r="FZ124" s="23">
        <f t="shared" si="242"/>
        <v>0.15044104452270449</v>
      </c>
      <c r="GA124" s="23">
        <f t="shared" si="243"/>
        <v>0.15579744958300709</v>
      </c>
      <c r="GB124" s="23">
        <f t="shared" si="244"/>
        <v>0.1521960090067766</v>
      </c>
      <c r="GC124" s="23">
        <f t="shared" si="245"/>
        <v>0.1538619467683687</v>
      </c>
      <c r="GD124" s="23">
        <f t="shared" si="246"/>
        <v>0.15072686893040463</v>
      </c>
      <c r="GE124" s="23">
        <f t="shared" si="247"/>
        <v>0.14709297974288588</v>
      </c>
      <c r="GF124" s="23">
        <f t="shared" si="248"/>
        <v>0.14273910196886602</v>
      </c>
      <c r="GG124" s="23">
        <f t="shared" si="249"/>
        <v>0.14104452461639397</v>
      </c>
      <c r="GH124" s="23">
        <f t="shared" si="250"/>
        <v>0.14155592689231544</v>
      </c>
      <c r="GI124" s="23">
        <f t="shared" si="251"/>
        <v>0.14223205941428976</v>
      </c>
      <c r="GJ124" s="23">
        <f t="shared" si="252"/>
        <v>0.13758598433281427</v>
      </c>
      <c r="GK124" s="23">
        <f t="shared" si="253"/>
        <v>0.13659112667502268</v>
      </c>
      <c r="GL124" s="23">
        <f t="shared" si="254"/>
        <v>0.13827108586818951</v>
      </c>
      <c r="GM124" s="23">
        <f t="shared" si="255"/>
        <v>0.14289461683277738</v>
      </c>
      <c r="GN124" s="23">
        <f t="shared" si="256"/>
        <v>0.14161300370905899</v>
      </c>
      <c r="GO124" s="23">
        <f t="shared" si="257"/>
        <v>0.13771265461353374</v>
      </c>
      <c r="GP124" s="23">
        <f t="shared" si="258"/>
        <v>0.13674570809154085</v>
      </c>
      <c r="GQ124" s="23">
        <f t="shared" si="259"/>
        <v>0.13553532070897692</v>
      </c>
      <c r="GR124" s="23">
        <f t="shared" si="260"/>
        <v>0.139651354862558</v>
      </c>
      <c r="GS124" s="23">
        <f t="shared" si="261"/>
        <v>0.1420054524438725</v>
      </c>
      <c r="GT124" s="23">
        <f t="shared" si="72"/>
        <v>0.14206064048259132</v>
      </c>
      <c r="GU124" s="23">
        <f t="shared" si="51"/>
        <v>0.13745234555171573</v>
      </c>
      <c r="GV124" s="23">
        <f t="shared" si="51"/>
        <v>0.1431773296395778</v>
      </c>
      <c r="GW124" s="23">
        <f t="shared" si="51"/>
        <v>0.14050678210383166</v>
      </c>
      <c r="GX124" s="23">
        <f t="shared" si="51"/>
        <v>0.13754898983288411</v>
      </c>
      <c r="GY124" s="23">
        <f t="shared" si="51"/>
        <v>0.12927859723279225</v>
      </c>
      <c r="GZ124" s="23">
        <f t="shared" si="51"/>
        <v>0.12666202113846436</v>
      </c>
      <c r="HA124" s="23">
        <f t="shared" si="51"/>
        <v>0.12335710197712113</v>
      </c>
      <c r="HB124" s="23">
        <f t="shared" si="52"/>
        <v>0.12555226949486928</v>
      </c>
      <c r="HC124" s="23">
        <f t="shared" si="53"/>
        <v>0.12338776733036715</v>
      </c>
      <c r="HD124" s="23">
        <f t="shared" si="54"/>
        <v>0.12122400189226543</v>
      </c>
      <c r="HE124" s="23">
        <f t="shared" si="55"/>
        <v>0.12576109666146965</v>
      </c>
      <c r="HF124" s="23">
        <f t="shared" si="56"/>
        <v>0.12887602635685194</v>
      </c>
      <c r="HG124" s="23">
        <f t="shared" si="57"/>
        <v>0.1285076721996779</v>
      </c>
      <c r="HH124" s="23">
        <f t="shared" si="58"/>
        <v>0.12477338357016914</v>
      </c>
      <c r="HI124" s="23">
        <f t="shared" si="59"/>
        <v>0.12785551057160452</v>
      </c>
      <c r="HJ124" s="23">
        <f t="shared" si="69"/>
        <v>0.12491210075658528</v>
      </c>
      <c r="HK124" s="23">
        <f t="shared" si="60"/>
        <v>0.12651763807640831</v>
      </c>
      <c r="HL124" s="23">
        <f t="shared" si="61"/>
        <v>0.1215165701016567</v>
      </c>
      <c r="HM124" s="23">
        <f t="shared" si="62"/>
        <v>0.11027162668999359</v>
      </c>
      <c r="HN124" s="23" t="e">
        <f t="shared" si="63"/>
        <v>#DIV/0!</v>
      </c>
      <c r="HO124" s="23" t="e">
        <f t="shared" si="64"/>
        <v>#DIV/0!</v>
      </c>
      <c r="HP124" s="23" t="e">
        <f t="shared" si="65"/>
        <v>#DIV/0!</v>
      </c>
      <c r="HQ124" s="23" t="e">
        <f t="shared" si="66"/>
        <v>#DIV/0!</v>
      </c>
      <c r="HR124" s="23" t="e">
        <f t="shared" si="67"/>
        <v>#DIV/0!</v>
      </c>
    </row>
    <row r="125" spans="2:226" x14ac:dyDescent="0.25">
      <c r="B125" s="157" t="s">
        <v>237</v>
      </c>
      <c r="J125" s="23">
        <f t="shared" si="68"/>
        <v>9.5238095238095233E-2</v>
      </c>
      <c r="K125" s="23">
        <f t="shared" si="73"/>
        <v>9.5238095238095233E-2</v>
      </c>
      <c r="L125" s="23">
        <f t="shared" si="74"/>
        <v>0.20238095238095236</v>
      </c>
      <c r="M125" s="23">
        <f t="shared" si="75"/>
        <v>0.20238095238095236</v>
      </c>
      <c r="N125" s="23">
        <f t="shared" si="76"/>
        <v>0.20238095238095236</v>
      </c>
      <c r="O125" s="23">
        <f t="shared" si="77"/>
        <v>0.10714285714285714</v>
      </c>
      <c r="P125" s="23">
        <f t="shared" si="78"/>
        <v>0.14285714285714285</v>
      </c>
      <c r="Q125" s="23">
        <f t="shared" si="79"/>
        <v>0.21428571428571427</v>
      </c>
      <c r="R125" s="23">
        <f t="shared" si="80"/>
        <v>0.26190476190476192</v>
      </c>
      <c r="S125" s="23">
        <f t="shared" si="81"/>
        <v>0.20238095238095236</v>
      </c>
      <c r="T125" s="23">
        <f t="shared" si="82"/>
        <v>0.20238095238095236</v>
      </c>
      <c r="U125" s="23">
        <f t="shared" si="83"/>
        <v>0.25952380952380949</v>
      </c>
      <c r="V125" s="23">
        <f t="shared" si="84"/>
        <v>0.25952380952380949</v>
      </c>
      <c r="W125" s="23">
        <f t="shared" si="85"/>
        <v>0.23968253968253966</v>
      </c>
      <c r="X125" s="23">
        <f t="shared" si="86"/>
        <v>0.19682539682539682</v>
      </c>
      <c r="Y125" s="23">
        <f t="shared" si="87"/>
        <v>0.16349206349206352</v>
      </c>
      <c r="Z125" s="23">
        <f t="shared" si="88"/>
        <v>0.14184704184704183</v>
      </c>
      <c r="AA125" s="23">
        <f t="shared" si="89"/>
        <v>0.15970418470418468</v>
      </c>
      <c r="AB125" s="23">
        <f t="shared" si="90"/>
        <v>0.11554834054834054</v>
      </c>
      <c r="AC125" s="23">
        <f t="shared" si="91"/>
        <v>0.12959986279658411</v>
      </c>
      <c r="AD125" s="23">
        <f t="shared" si="92"/>
        <v>0.12279714170814875</v>
      </c>
      <c r="AE125" s="23">
        <f t="shared" si="93"/>
        <v>0.11180813071913775</v>
      </c>
      <c r="AF125" s="23">
        <f t="shared" si="94"/>
        <v>0.11457998572979873</v>
      </c>
      <c r="AG125" s="23">
        <f t="shared" si="95"/>
        <v>0.11494841163013951</v>
      </c>
      <c r="AH125" s="23">
        <f t="shared" si="96"/>
        <v>0.11863321888637535</v>
      </c>
      <c r="AI125" s="23">
        <f t="shared" si="97"/>
        <v>0.13339543508744048</v>
      </c>
      <c r="AJ125" s="23">
        <f t="shared" si="98"/>
        <v>0.14860380956897318</v>
      </c>
      <c r="AK125" s="23">
        <f t="shared" si="99"/>
        <v>0.16570041718891884</v>
      </c>
      <c r="AL125" s="23">
        <f t="shared" si="100"/>
        <v>0.17212760344803787</v>
      </c>
      <c r="AM125" s="23">
        <f t="shared" si="101"/>
        <v>0.1780924662650038</v>
      </c>
      <c r="AN125" s="23">
        <f t="shared" si="102"/>
        <v>0.17646911551423256</v>
      </c>
      <c r="AO125" s="23">
        <f t="shared" si="103"/>
        <v>0.18309140021592002</v>
      </c>
      <c r="AP125" s="23">
        <f t="shared" si="104"/>
        <v>0.18348069916637005</v>
      </c>
      <c r="AQ125" s="23">
        <f t="shared" si="105"/>
        <v>0.18100651672230808</v>
      </c>
      <c r="AR125" s="23">
        <f t="shared" si="106"/>
        <v>0.18171792119608882</v>
      </c>
      <c r="AS125" s="23">
        <f t="shared" si="107"/>
        <v>0.18093544993420277</v>
      </c>
      <c r="AT125" s="23">
        <f t="shared" si="108"/>
        <v>0.18754124956269963</v>
      </c>
      <c r="AU125" s="23">
        <f t="shared" si="109"/>
        <v>0.18830330864512204</v>
      </c>
      <c r="AV125" s="23">
        <f t="shared" si="110"/>
        <v>0.18423754817124863</v>
      </c>
      <c r="AW125" s="23">
        <f t="shared" si="111"/>
        <v>0.17924716818086867</v>
      </c>
      <c r="AX125" s="23">
        <f t="shared" si="112"/>
        <v>0.17864037206436376</v>
      </c>
      <c r="AY125" s="23">
        <f t="shared" si="113"/>
        <v>0.17554770782826923</v>
      </c>
      <c r="AZ125" s="23">
        <f t="shared" si="114"/>
        <v>0.17506644335531155</v>
      </c>
      <c r="BA125" s="23">
        <f t="shared" si="115"/>
        <v>0.16205394881744592</v>
      </c>
      <c r="BB125" s="23">
        <f t="shared" si="116"/>
        <v>0.15711746133001384</v>
      </c>
      <c r="BC125" s="23">
        <f t="shared" si="117"/>
        <v>0.15571591622780637</v>
      </c>
      <c r="BD125" s="23">
        <f t="shared" si="118"/>
        <v>0.15144878987613189</v>
      </c>
      <c r="BE125" s="23">
        <f t="shared" si="119"/>
        <v>0.14842362473355686</v>
      </c>
      <c r="BF125" s="23">
        <f t="shared" si="120"/>
        <v>0.14131810046637813</v>
      </c>
      <c r="BG125" s="23">
        <f t="shared" si="121"/>
        <v>0.13705375084120378</v>
      </c>
      <c r="BH125" s="23">
        <f t="shared" si="122"/>
        <v>0.14115229935151696</v>
      </c>
      <c r="BI125" s="23">
        <f t="shared" si="123"/>
        <v>0.14085208805386323</v>
      </c>
      <c r="BJ125" s="23">
        <f t="shared" si="124"/>
        <v>0.13559311991481085</v>
      </c>
      <c r="BK125" s="23">
        <f t="shared" si="125"/>
        <v>0.1343614138876171</v>
      </c>
      <c r="BL125" s="23">
        <f t="shared" si="126"/>
        <v>0.12598118002474579</v>
      </c>
      <c r="BM125" s="23">
        <f t="shared" si="127"/>
        <v>0.12452465822440294</v>
      </c>
      <c r="BN125" s="23">
        <f t="shared" si="128"/>
        <v>0.1212468115730623</v>
      </c>
      <c r="BO125" s="23">
        <f t="shared" si="129"/>
        <v>0.11779897442293508</v>
      </c>
      <c r="BP125" s="23">
        <f t="shared" si="130"/>
        <v>0.11384196793175565</v>
      </c>
      <c r="BQ125" s="23">
        <f t="shared" si="131"/>
        <v>0.11230886426125387</v>
      </c>
      <c r="BR125" s="23">
        <f t="shared" si="132"/>
        <v>0.10873822344021408</v>
      </c>
      <c r="BS125" s="23">
        <f t="shared" si="133"/>
        <v>0.10953756300837536</v>
      </c>
      <c r="BT125" s="23">
        <f t="shared" si="134"/>
        <v>0.10983566807208645</v>
      </c>
      <c r="BU125" s="23">
        <f t="shared" si="135"/>
        <v>0.11317595228586463</v>
      </c>
      <c r="BV125" s="23">
        <f t="shared" si="70"/>
        <v>0.11415484533661299</v>
      </c>
      <c r="BW125" s="23">
        <f t="shared" si="136"/>
        <v>0.11189470675975813</v>
      </c>
      <c r="BX125" s="23">
        <f t="shared" si="137"/>
        <v>0.11097751770444954</v>
      </c>
      <c r="BY125" s="23">
        <f t="shared" si="138"/>
        <v>0.11011217098294246</v>
      </c>
      <c r="BZ125" s="23">
        <f t="shared" si="139"/>
        <v>0.10937369550645397</v>
      </c>
      <c r="CA125" s="23">
        <f t="shared" si="140"/>
        <v>0.10838330782630019</v>
      </c>
      <c r="CB125" s="23">
        <f t="shared" si="141"/>
        <v>0.10398362335235829</v>
      </c>
      <c r="CC125" s="23">
        <f t="shared" si="142"/>
        <v>0.10328214138657425</v>
      </c>
      <c r="CD125" s="23">
        <f t="shared" si="143"/>
        <v>0.10446646524531671</v>
      </c>
      <c r="CE125" s="23">
        <f t="shared" si="144"/>
        <v>0.10133290021465921</v>
      </c>
      <c r="CF125" s="23">
        <f t="shared" si="145"/>
        <v>0.10105060647068477</v>
      </c>
      <c r="CG125" s="23">
        <f t="shared" si="146"/>
        <v>9.913973002628626E-2</v>
      </c>
      <c r="CH125" s="23">
        <f t="shared" si="147"/>
        <v>9.6720991771636372E-2</v>
      </c>
      <c r="CI125" s="23">
        <f t="shared" si="148"/>
        <v>9.8891881363580028E-2</v>
      </c>
      <c r="CJ125" s="23">
        <f t="shared" si="149"/>
        <v>9.651436222326347E-2</v>
      </c>
      <c r="CK125" s="23">
        <f t="shared" si="150"/>
        <v>0.1000882178613393</v>
      </c>
      <c r="CL125" s="23">
        <f t="shared" si="151"/>
        <v>0.10329435548172967</v>
      </c>
      <c r="CM125" s="23">
        <f t="shared" si="152"/>
        <v>0.10679417449052742</v>
      </c>
      <c r="CN125" s="23">
        <f t="shared" si="153"/>
        <v>0.10638370209033467</v>
      </c>
      <c r="CO125" s="23">
        <f t="shared" si="154"/>
        <v>0.10663786412660858</v>
      </c>
      <c r="CP125" s="23">
        <f t="shared" si="155"/>
        <v>0.10599479458610948</v>
      </c>
      <c r="CQ125" s="23">
        <f t="shared" si="156"/>
        <v>0.10449899406363269</v>
      </c>
      <c r="CR125" s="23">
        <f t="shared" si="157"/>
        <v>0.10021403527084469</v>
      </c>
      <c r="CS125" s="23">
        <f t="shared" si="158"/>
        <v>9.9228389662372796E-2</v>
      </c>
      <c r="CT125" s="23">
        <f t="shared" si="159"/>
        <v>9.6622420963443173E-2</v>
      </c>
      <c r="CU125" s="23">
        <f t="shared" si="160"/>
        <v>9.8395100838312821E-2</v>
      </c>
      <c r="CV125" s="23">
        <f t="shared" si="161"/>
        <v>0.10174264881272646</v>
      </c>
      <c r="CW125" s="23">
        <f t="shared" si="162"/>
        <v>0.10006172066696731</v>
      </c>
      <c r="CX125" s="23">
        <f t="shared" si="163"/>
        <v>9.7669376169359653E-2</v>
      </c>
      <c r="CY125" s="23">
        <f t="shared" si="164"/>
        <v>9.9317907435412994E-2</v>
      </c>
      <c r="CZ125" s="23">
        <f t="shared" si="165"/>
        <v>0.10077126239058846</v>
      </c>
      <c r="DA125" s="23">
        <f t="shared" si="166"/>
        <v>0.10236845552003966</v>
      </c>
      <c r="DB125" s="23">
        <f t="shared" si="167"/>
        <v>0.10863068643980482</v>
      </c>
      <c r="DC125" s="23">
        <f t="shared" si="168"/>
        <v>0.10559602878976257</v>
      </c>
      <c r="DD125" s="23">
        <f t="shared" si="169"/>
        <v>0.11141716979790031</v>
      </c>
      <c r="DE125" s="23">
        <f t="shared" si="170"/>
        <v>0.11877251468184935</v>
      </c>
      <c r="DF125" s="23">
        <f t="shared" si="171"/>
        <v>0.1132617442312084</v>
      </c>
      <c r="DG125" s="23">
        <f t="shared" si="172"/>
        <v>0.10648014960578057</v>
      </c>
      <c r="DH125" s="23">
        <f t="shared" si="173"/>
        <v>0.10534378596941694</v>
      </c>
      <c r="DI125" s="23">
        <f t="shared" si="174"/>
        <v>0.10274271800729715</v>
      </c>
      <c r="DJ125" s="23">
        <f t="shared" si="175"/>
        <v>0.10491457509156854</v>
      </c>
      <c r="DK125" s="23">
        <f t="shared" si="176"/>
        <v>9.8373152731072361E-2</v>
      </c>
      <c r="DL125" s="23">
        <f t="shared" si="177"/>
        <v>9.6406279025068223E-2</v>
      </c>
      <c r="DM125" s="23">
        <f t="shared" si="178"/>
        <v>9.8954794339540977E-2</v>
      </c>
      <c r="DN125" s="23">
        <f t="shared" si="179"/>
        <v>0.10519345363942477</v>
      </c>
      <c r="DO125" s="23">
        <f t="shared" si="180"/>
        <v>0.1023012538147096</v>
      </c>
      <c r="DP125" s="23">
        <f t="shared" si="181"/>
        <v>9.2346384563357947E-2</v>
      </c>
      <c r="DQ125" s="23">
        <f t="shared" si="182"/>
        <v>8.8639782900152106E-2</v>
      </c>
      <c r="DR125" s="23">
        <f t="shared" si="183"/>
        <v>8.6489516687846033E-2</v>
      </c>
      <c r="DS125" s="23">
        <f t="shared" si="184"/>
        <v>8.2495661081087204E-2</v>
      </c>
      <c r="DT125" s="23">
        <f t="shared" si="185"/>
        <v>8.3246130124239176E-2</v>
      </c>
      <c r="DU125" s="23">
        <f t="shared" si="186"/>
        <v>7.9566356660293061E-2</v>
      </c>
      <c r="DV125" s="23">
        <f t="shared" si="187"/>
        <v>8.3513206532946846E-2</v>
      </c>
      <c r="DW125" s="23">
        <f t="shared" si="188"/>
        <v>9.0558792525901266E-2</v>
      </c>
      <c r="DX125" s="23">
        <f t="shared" si="189"/>
        <v>9.4539959460760312E-2</v>
      </c>
      <c r="DY125" s="23">
        <f t="shared" si="190"/>
        <v>9.6896432498512305E-2</v>
      </c>
      <c r="DZ125" s="23">
        <f t="shared" si="191"/>
        <v>9.5428103231321559E-2</v>
      </c>
      <c r="EA125" s="23">
        <f t="shared" si="192"/>
        <v>9.6269146124509125E-2</v>
      </c>
      <c r="EB125" s="23">
        <f t="shared" si="193"/>
        <v>9.3429513069048717E-2</v>
      </c>
      <c r="EC125" s="23">
        <f t="shared" si="194"/>
        <v>9.0667765087597066E-2</v>
      </c>
      <c r="ED125" s="23">
        <f t="shared" si="195"/>
        <v>9.2561388033851583E-2</v>
      </c>
      <c r="EE125" s="23">
        <f t="shared" si="196"/>
        <v>8.77873044873895E-2</v>
      </c>
      <c r="EF125" s="23">
        <f t="shared" si="197"/>
        <v>8.3319224547611467E-2</v>
      </c>
      <c r="EG125" s="23">
        <f t="shared" si="198"/>
        <v>8.4597405722994234E-2</v>
      </c>
      <c r="EH125" s="23">
        <f t="shared" si="71"/>
        <v>7.5976716067821831E-2</v>
      </c>
      <c r="EI125" s="23">
        <f t="shared" si="199"/>
        <v>7.622190899594157E-2</v>
      </c>
      <c r="EJ125" s="23">
        <f t="shared" si="200"/>
        <v>7.7321104193892293E-2</v>
      </c>
      <c r="EK125" s="23">
        <f t="shared" si="201"/>
        <v>7.2994929279482104E-2</v>
      </c>
      <c r="EL125" s="23">
        <f t="shared" si="202"/>
        <v>7.4384645380335762E-2</v>
      </c>
      <c r="EM125" s="23">
        <f t="shared" si="203"/>
        <v>7.2701643697334103E-2</v>
      </c>
      <c r="EN125" s="23">
        <f t="shared" si="204"/>
        <v>6.7872041953724024E-2</v>
      </c>
      <c r="EO125" s="23">
        <f t="shared" si="205"/>
        <v>7.4060085498089401E-2</v>
      </c>
      <c r="EP125" s="23">
        <f t="shared" si="206"/>
        <v>7.963499839007547E-2</v>
      </c>
      <c r="EQ125" s="23">
        <f t="shared" si="207"/>
        <v>7.6946197828934498E-2</v>
      </c>
      <c r="ER125" s="23">
        <f t="shared" si="208"/>
        <v>6.624591771688966E-2</v>
      </c>
      <c r="ES125" s="23">
        <f t="shared" si="209"/>
        <v>6.1647091885187119E-2</v>
      </c>
      <c r="ET125" s="23">
        <f t="shared" si="210"/>
        <v>6.0035370273465505E-2</v>
      </c>
      <c r="EU125" s="23">
        <f t="shared" si="211"/>
        <v>6.2067539073188779E-2</v>
      </c>
      <c r="EV125" s="23">
        <f t="shared" si="212"/>
        <v>6.1150431489414535E-2</v>
      </c>
      <c r="EW125" s="23">
        <f t="shared" si="213"/>
        <v>5.8574319077236557E-2</v>
      </c>
      <c r="EX125" s="23">
        <f t="shared" si="214"/>
        <v>5.5413096737932023E-2</v>
      </c>
      <c r="EY125" s="23">
        <f t="shared" si="215"/>
        <v>6.521793670670642E-2</v>
      </c>
      <c r="EZ125" s="23">
        <f t="shared" si="216"/>
        <v>7.1811343300113004E-2</v>
      </c>
      <c r="FA125" s="23">
        <f t="shared" si="217"/>
        <v>8.5327826816596522E-2</v>
      </c>
      <c r="FB125" s="23">
        <f t="shared" si="218"/>
        <v>9.7620618770405426E-2</v>
      </c>
      <c r="FC125" s="23">
        <f t="shared" si="219"/>
        <v>8.9264243962417708E-2</v>
      </c>
      <c r="FD125" s="23">
        <f t="shared" si="220"/>
        <v>8.626544348260963E-2</v>
      </c>
      <c r="FE125" s="23">
        <f t="shared" si="221"/>
        <v>8.5580511975760332E-2</v>
      </c>
      <c r="FF125" s="23">
        <f t="shared" si="222"/>
        <v>7.6816418202371312E-2</v>
      </c>
      <c r="FG125" s="23">
        <f t="shared" si="223"/>
        <v>7.1775806640020604E-2</v>
      </c>
      <c r="FH125" s="23">
        <f t="shared" si="224"/>
        <v>6.7929652793866771E-2</v>
      </c>
      <c r="FI125" s="23">
        <f t="shared" si="225"/>
        <v>6.155787331284359E-2</v>
      </c>
      <c r="FJ125" s="23">
        <f t="shared" si="226"/>
        <v>7.2771390977974151E-2</v>
      </c>
      <c r="FK125" s="23">
        <f t="shared" si="227"/>
        <v>7.5965351489007849E-2</v>
      </c>
      <c r="FL125" s="23">
        <f t="shared" si="228"/>
        <v>8.2299583294937764E-2</v>
      </c>
      <c r="FM125" s="23">
        <f t="shared" si="229"/>
        <v>9.3438582237044002E-2</v>
      </c>
      <c r="FN125" s="23">
        <f t="shared" si="230"/>
        <v>9.6836656442571625E-2</v>
      </c>
      <c r="FO125" s="23">
        <f t="shared" si="231"/>
        <v>9.7418427612578101E-2</v>
      </c>
      <c r="FP125" s="23">
        <f t="shared" si="232"/>
        <v>9.6097899401293568E-2</v>
      </c>
      <c r="FQ125" s="23">
        <f t="shared" si="233"/>
        <v>9.6693137496531661E-2</v>
      </c>
      <c r="FR125" s="23">
        <f t="shared" si="234"/>
        <v>9.6371387174781331E-2</v>
      </c>
      <c r="FS125" s="23">
        <f t="shared" si="235"/>
        <v>9.2012839259428936E-2</v>
      </c>
      <c r="FT125" s="23">
        <f t="shared" si="236"/>
        <v>9.0731566718523129E-2</v>
      </c>
      <c r="FU125" s="23">
        <f t="shared" si="237"/>
        <v>9.3043602644004436E-2</v>
      </c>
      <c r="FV125" s="23">
        <f t="shared" si="238"/>
        <v>9.2235691054931498E-2</v>
      </c>
      <c r="FW125" s="23">
        <f t="shared" si="239"/>
        <v>8.8190632171162936E-2</v>
      </c>
      <c r="FX125" s="23">
        <f t="shared" si="240"/>
        <v>8.4449915701088646E-2</v>
      </c>
      <c r="FY125" s="23">
        <f t="shared" si="241"/>
        <v>8.7152618403791376E-2</v>
      </c>
      <c r="FZ125" s="23">
        <f t="shared" si="242"/>
        <v>8.6962648798928149E-2</v>
      </c>
      <c r="GA125" s="23">
        <f t="shared" si="243"/>
        <v>8.3891774394904042E-2</v>
      </c>
      <c r="GB125" s="23">
        <f t="shared" si="244"/>
        <v>8.1190693962731181E-2</v>
      </c>
      <c r="GC125" s="23">
        <f t="shared" si="245"/>
        <v>7.6297402915060777E-2</v>
      </c>
      <c r="GD125" s="23">
        <f t="shared" si="246"/>
        <v>7.4410966393649733E-2</v>
      </c>
      <c r="GE125" s="23">
        <f t="shared" si="247"/>
        <v>7.2048435113010817E-2</v>
      </c>
      <c r="GF125" s="23">
        <f t="shared" si="248"/>
        <v>6.9873447470895148E-2</v>
      </c>
      <c r="GG125" s="23">
        <f t="shared" si="249"/>
        <v>7.0969938698965312E-2</v>
      </c>
      <c r="GH125" s="23">
        <f t="shared" si="250"/>
        <v>7.0181677980523702E-2</v>
      </c>
      <c r="GI125" s="23">
        <f t="shared" si="251"/>
        <v>6.5748870374722754E-2</v>
      </c>
      <c r="GJ125" s="23">
        <f t="shared" si="252"/>
        <v>6.6245053150414304E-2</v>
      </c>
      <c r="GK125" s="23">
        <f t="shared" si="253"/>
        <v>6.5627778177036314E-2</v>
      </c>
      <c r="GL125" s="23">
        <f t="shared" si="254"/>
        <v>6.8972726268451509E-2</v>
      </c>
      <c r="GM125" s="23">
        <f t="shared" si="255"/>
        <v>6.5837317500694326E-2</v>
      </c>
      <c r="GN125" s="23">
        <f t="shared" si="256"/>
        <v>6.3534262566060443E-2</v>
      </c>
      <c r="GO125" s="23">
        <f t="shared" si="257"/>
        <v>6.4235627212204521E-2</v>
      </c>
      <c r="GP125" s="23">
        <f t="shared" si="258"/>
        <v>6.6099965569841088E-2</v>
      </c>
      <c r="GQ125" s="23">
        <f t="shared" si="259"/>
        <v>6.2976505524078644E-2</v>
      </c>
      <c r="GR125" s="23">
        <f t="shared" si="260"/>
        <v>6.3642922961459777E-2</v>
      </c>
      <c r="GS125" s="23">
        <f t="shared" si="261"/>
        <v>6.4400832300695335E-2</v>
      </c>
      <c r="GT125" s="23">
        <f t="shared" si="72"/>
        <v>6.2637719695311594E-2</v>
      </c>
      <c r="GU125" s="23">
        <f t="shared" si="51"/>
        <v>6.6436449300492806E-2</v>
      </c>
      <c r="GV125" s="23">
        <f t="shared" si="51"/>
        <v>6.4830564743617633E-2</v>
      </c>
      <c r="GW125" s="23">
        <f t="shared" si="51"/>
        <v>6.3595742763786392E-2</v>
      </c>
      <c r="GX125" s="23">
        <f t="shared" si="51"/>
        <v>6.2974395195406208E-2</v>
      </c>
      <c r="GY125" s="23">
        <f t="shared" si="51"/>
        <v>6.5918138884327807E-2</v>
      </c>
      <c r="GZ125" s="23">
        <f t="shared" si="51"/>
        <v>6.0208012565302185E-2</v>
      </c>
      <c r="HA125" s="23">
        <f t="shared" si="51"/>
        <v>6.2641271319870559E-2</v>
      </c>
      <c r="HB125" s="23">
        <f t="shared" si="52"/>
        <v>6.1159144031291655E-2</v>
      </c>
      <c r="HC125" s="23">
        <f t="shared" si="53"/>
        <v>5.9922285651576132E-2</v>
      </c>
      <c r="HD125" s="23">
        <f t="shared" si="54"/>
        <v>6.0118060998725485E-2</v>
      </c>
      <c r="HE125" s="23">
        <f t="shared" si="55"/>
        <v>6.1370677853144637E-2</v>
      </c>
      <c r="HF125" s="23">
        <f t="shared" si="56"/>
        <v>5.9250426144534088E-2</v>
      </c>
      <c r="HG125" s="23">
        <f t="shared" si="57"/>
        <v>5.9036512141800217E-2</v>
      </c>
      <c r="HH125" s="23">
        <f t="shared" si="58"/>
        <v>5.86076379785253E-2</v>
      </c>
      <c r="HI125" s="23">
        <f t="shared" si="59"/>
        <v>5.7214561081125638E-2</v>
      </c>
      <c r="HJ125" s="23">
        <f t="shared" si="69"/>
        <v>5.5836794784733655E-2</v>
      </c>
      <c r="HK125" s="23">
        <f t="shared" si="60"/>
        <v>5.7943710425483887E-2</v>
      </c>
      <c r="HL125" s="23">
        <f t="shared" si="61"/>
        <v>6.0744645192744307E-2</v>
      </c>
      <c r="HM125" s="23">
        <f t="shared" si="62"/>
        <v>6.7844322480140329E-2</v>
      </c>
      <c r="HN125" s="23" t="e">
        <f t="shared" si="63"/>
        <v>#DIV/0!</v>
      </c>
      <c r="HO125" s="23" t="e">
        <f t="shared" si="64"/>
        <v>#DIV/0!</v>
      </c>
      <c r="HP125" s="23" t="e">
        <f t="shared" si="65"/>
        <v>#DIV/0!</v>
      </c>
      <c r="HQ125" s="23" t="e">
        <f t="shared" si="66"/>
        <v>#DIV/0!</v>
      </c>
      <c r="HR125" s="23" t="e">
        <f t="shared" si="67"/>
        <v>#DIV/0!</v>
      </c>
    </row>
    <row r="126" spans="2:226" x14ac:dyDescent="0.25">
      <c r="B126" s="157" t="s">
        <v>238</v>
      </c>
      <c r="J126" s="23">
        <f t="shared" si="68"/>
        <v>0</v>
      </c>
      <c r="K126" s="23">
        <f t="shared" si="73"/>
        <v>0.14285714285714285</v>
      </c>
      <c r="L126" s="23">
        <f t="shared" si="74"/>
        <v>0.14285714285714285</v>
      </c>
      <c r="M126" s="23">
        <f t="shared" si="75"/>
        <v>0.2857142857142857</v>
      </c>
      <c r="N126" s="23">
        <f t="shared" si="76"/>
        <v>0.2857142857142857</v>
      </c>
      <c r="O126" s="23">
        <f t="shared" si="77"/>
        <v>0.2857142857142857</v>
      </c>
      <c r="P126" s="23">
        <f t="shared" si="78"/>
        <v>0.2857142857142857</v>
      </c>
      <c r="Q126" s="23">
        <f t="shared" si="79"/>
        <v>0.35714285714285715</v>
      </c>
      <c r="R126" s="23">
        <f t="shared" si="80"/>
        <v>0.21428571428571427</v>
      </c>
      <c r="S126" s="23">
        <f t="shared" si="81"/>
        <v>0.30952380952380948</v>
      </c>
      <c r="T126" s="23">
        <f t="shared" si="82"/>
        <v>0.30952380952380948</v>
      </c>
      <c r="U126" s="23">
        <f t="shared" si="83"/>
        <v>0.36666666666666664</v>
      </c>
      <c r="V126" s="23">
        <f t="shared" si="84"/>
        <v>0.43015873015873013</v>
      </c>
      <c r="W126" s="23">
        <f t="shared" si="85"/>
        <v>0.44603174603174606</v>
      </c>
      <c r="X126" s="23">
        <f t="shared" si="86"/>
        <v>0.3746031746031746</v>
      </c>
      <c r="Y126" s="23">
        <f t="shared" si="87"/>
        <v>0.43174603174603171</v>
      </c>
      <c r="Z126" s="23">
        <f t="shared" si="88"/>
        <v>0.35598845598845597</v>
      </c>
      <c r="AA126" s="23">
        <f t="shared" si="89"/>
        <v>0.23694083694083695</v>
      </c>
      <c r="AB126" s="23">
        <f t="shared" si="90"/>
        <v>0.21875901875901876</v>
      </c>
      <c r="AC126" s="23">
        <f t="shared" si="91"/>
        <v>0.18102807938873511</v>
      </c>
      <c r="AD126" s="23">
        <f t="shared" si="92"/>
        <v>0.18556322678102538</v>
      </c>
      <c r="AE126" s="23">
        <f t="shared" si="93"/>
        <v>0.19655223777003636</v>
      </c>
      <c r="AF126" s="23">
        <f t="shared" si="94"/>
        <v>0.15859914608560136</v>
      </c>
      <c r="AG126" s="23">
        <f t="shared" si="95"/>
        <v>0.15532936622007681</v>
      </c>
      <c r="AH126" s="23">
        <f t="shared" si="96"/>
        <v>0.14625907143549632</v>
      </c>
      <c r="AI126" s="23">
        <f t="shared" si="97"/>
        <v>0.13196401397497126</v>
      </c>
      <c r="AJ126" s="23">
        <f t="shared" si="98"/>
        <v>0.12685693460362171</v>
      </c>
      <c r="AK126" s="23">
        <f t="shared" si="99"/>
        <v>0.12837239227183753</v>
      </c>
      <c r="AL126" s="23">
        <f t="shared" si="100"/>
        <v>0.14619490589267045</v>
      </c>
      <c r="AM126" s="23">
        <f t="shared" si="101"/>
        <v>0.14648565991476772</v>
      </c>
      <c r="AN126" s="23">
        <f t="shared" si="102"/>
        <v>0.15820429429656255</v>
      </c>
      <c r="AO126" s="23">
        <f t="shared" si="103"/>
        <v>0.1712899719563834</v>
      </c>
      <c r="AP126" s="23">
        <f t="shared" si="104"/>
        <v>0.17530364413552318</v>
      </c>
      <c r="AQ126" s="23">
        <f t="shared" si="105"/>
        <v>0.18093928192477543</v>
      </c>
      <c r="AR126" s="23">
        <f t="shared" si="106"/>
        <v>0.18483576681135935</v>
      </c>
      <c r="AS126" s="23">
        <f t="shared" si="107"/>
        <v>0.18480122061878163</v>
      </c>
      <c r="AT126" s="23">
        <f t="shared" si="108"/>
        <v>0.19117463584292338</v>
      </c>
      <c r="AU126" s="23">
        <f t="shared" si="109"/>
        <v>0.19658763105188046</v>
      </c>
      <c r="AV126" s="23">
        <f t="shared" si="110"/>
        <v>0.19927590051136038</v>
      </c>
      <c r="AW126" s="23">
        <f t="shared" si="111"/>
        <v>0.19820868069414058</v>
      </c>
      <c r="AX126" s="23">
        <f t="shared" si="112"/>
        <v>0.19896476791867437</v>
      </c>
      <c r="AY126" s="23">
        <f t="shared" si="113"/>
        <v>0.20194534987618715</v>
      </c>
      <c r="AZ126" s="23">
        <f t="shared" si="114"/>
        <v>0.19902338700465819</v>
      </c>
      <c r="BA126" s="23">
        <f t="shared" si="115"/>
        <v>0.20239023152077615</v>
      </c>
      <c r="BB126" s="23">
        <f t="shared" si="116"/>
        <v>0.19652038978755679</v>
      </c>
      <c r="BC126" s="23">
        <f t="shared" si="117"/>
        <v>0.1906326401378981</v>
      </c>
      <c r="BD126" s="23">
        <f t="shared" si="118"/>
        <v>0.18898161124561552</v>
      </c>
      <c r="BE126" s="23">
        <f t="shared" si="119"/>
        <v>0.1872082385758301</v>
      </c>
      <c r="BF126" s="23">
        <f t="shared" si="120"/>
        <v>0.1796612500180125</v>
      </c>
      <c r="BG126" s="23">
        <f t="shared" si="121"/>
        <v>0.17328675395279478</v>
      </c>
      <c r="BH126" s="23">
        <f t="shared" si="122"/>
        <v>0.16513740330344412</v>
      </c>
      <c r="BI126" s="23">
        <f t="shared" si="123"/>
        <v>0.15612680605755275</v>
      </c>
      <c r="BJ126" s="23">
        <f t="shared" si="124"/>
        <v>0.14843632255424843</v>
      </c>
      <c r="BK126" s="23">
        <f t="shared" si="125"/>
        <v>0.14089159490856312</v>
      </c>
      <c r="BL126" s="23">
        <f t="shared" si="126"/>
        <v>0.13513139293608337</v>
      </c>
      <c r="BM126" s="23">
        <f t="shared" si="127"/>
        <v>0.12828574047447192</v>
      </c>
      <c r="BN126" s="23">
        <f t="shared" si="128"/>
        <v>0.12415232369045273</v>
      </c>
      <c r="BO126" s="23">
        <f t="shared" si="129"/>
        <v>0.11925683114228844</v>
      </c>
      <c r="BP126" s="23">
        <f t="shared" si="130"/>
        <v>0.11745535099646794</v>
      </c>
      <c r="BQ126" s="23">
        <f t="shared" si="131"/>
        <v>0.1171417004539618</v>
      </c>
      <c r="BR126" s="23">
        <f t="shared" si="132"/>
        <v>0.11639237992728735</v>
      </c>
      <c r="BS126" s="23">
        <f t="shared" si="133"/>
        <v>0.11277085698076915</v>
      </c>
      <c r="BT126" s="23">
        <f t="shared" si="134"/>
        <v>0.11359707294175185</v>
      </c>
      <c r="BU126" s="23">
        <f t="shared" si="135"/>
        <v>0.11061260760788892</v>
      </c>
      <c r="BV126" s="23">
        <f t="shared" si="70"/>
        <v>0.10899412500077373</v>
      </c>
      <c r="BW126" s="23">
        <f t="shared" si="136"/>
        <v>0.10285416218463142</v>
      </c>
      <c r="BX126" s="23">
        <f t="shared" si="137"/>
        <v>0.10008223418283053</v>
      </c>
      <c r="BY126" s="23">
        <f t="shared" si="138"/>
        <v>9.4287723038045446E-2</v>
      </c>
      <c r="BZ126" s="23">
        <f t="shared" si="139"/>
        <v>9.4044277036154381E-2</v>
      </c>
      <c r="CA126" s="23">
        <f t="shared" si="140"/>
        <v>8.986199958100187E-2</v>
      </c>
      <c r="CB126" s="23">
        <f t="shared" si="141"/>
        <v>9.0464944490877483E-2</v>
      </c>
      <c r="CC126" s="23">
        <f t="shared" si="142"/>
        <v>8.7185686563450229E-2</v>
      </c>
      <c r="CD126" s="23">
        <f t="shared" si="143"/>
        <v>9.0995005295249551E-2</v>
      </c>
      <c r="CE126" s="23">
        <f t="shared" si="144"/>
        <v>8.7783938720615975E-2</v>
      </c>
      <c r="CF126" s="23">
        <f t="shared" si="145"/>
        <v>9.1613063510959214E-2</v>
      </c>
      <c r="CG126" s="23">
        <f t="shared" si="146"/>
        <v>8.9238628116320509E-2</v>
      </c>
      <c r="CH126" s="23">
        <f t="shared" si="147"/>
        <v>9.0299218555899022E-2</v>
      </c>
      <c r="CI126" s="23">
        <f t="shared" si="148"/>
        <v>9.2455005165200596E-2</v>
      </c>
      <c r="CJ126" s="23">
        <f t="shared" si="149"/>
        <v>9.4875439813465093E-2</v>
      </c>
      <c r="CK126" s="23">
        <f t="shared" si="150"/>
        <v>9.2778049719133102E-2</v>
      </c>
      <c r="CL126" s="23">
        <f t="shared" si="151"/>
        <v>9.5478822414778924E-2</v>
      </c>
      <c r="CM126" s="23">
        <f t="shared" si="152"/>
        <v>9.7120530656960885E-2</v>
      </c>
      <c r="CN126" s="23">
        <f t="shared" si="153"/>
        <v>9.5318021421331875E-2</v>
      </c>
      <c r="CO126" s="23">
        <f t="shared" si="154"/>
        <v>9.5145744225196408E-2</v>
      </c>
      <c r="CP126" s="23">
        <f t="shared" si="155"/>
        <v>9.3285375946154603E-2</v>
      </c>
      <c r="CQ126" s="23">
        <f t="shared" si="156"/>
        <v>9.2573758796181307E-2</v>
      </c>
      <c r="CR126" s="23">
        <f t="shared" si="157"/>
        <v>9.4304823022934289E-2</v>
      </c>
      <c r="CS126" s="23">
        <f t="shared" si="158"/>
        <v>9.4336618042562409E-2</v>
      </c>
      <c r="CT126" s="23">
        <f t="shared" si="159"/>
        <v>9.213447984419329E-2</v>
      </c>
      <c r="CU126" s="23">
        <f t="shared" si="160"/>
        <v>9.4949912586633337E-2</v>
      </c>
      <c r="CV126" s="23">
        <f t="shared" si="161"/>
        <v>9.8009614079170651E-2</v>
      </c>
      <c r="CW126" s="23">
        <f t="shared" si="162"/>
        <v>9.8003399927060628E-2</v>
      </c>
      <c r="CX126" s="23">
        <f t="shared" si="163"/>
        <v>9.8174281676889755E-2</v>
      </c>
      <c r="CY126" s="23">
        <f t="shared" si="164"/>
        <v>9.8496515833710357E-2</v>
      </c>
      <c r="CZ126" s="23">
        <f t="shared" si="165"/>
        <v>9.9877203041127086E-2</v>
      </c>
      <c r="DA126" s="23">
        <f t="shared" si="166"/>
        <v>9.285254567084758E-2</v>
      </c>
      <c r="DB126" s="23">
        <f t="shared" si="167"/>
        <v>8.8351567197266362E-2</v>
      </c>
      <c r="DC126" s="23">
        <f t="shared" si="168"/>
        <v>8.6031195261509832E-2</v>
      </c>
      <c r="DD126" s="23">
        <f t="shared" si="169"/>
        <v>8.007567888383979E-2</v>
      </c>
      <c r="DE126" s="23">
        <f t="shared" si="170"/>
        <v>8.0227455841762538E-2</v>
      </c>
      <c r="DF126" s="23">
        <f t="shared" si="171"/>
        <v>7.4300404170030018E-2</v>
      </c>
      <c r="DG126" s="23">
        <f t="shared" si="172"/>
        <v>6.9024070033891091E-2</v>
      </c>
      <c r="DH126" s="23">
        <f t="shared" si="173"/>
        <v>7.281194882176989E-2</v>
      </c>
      <c r="DI126" s="23">
        <f t="shared" si="174"/>
        <v>7.5948964624855772E-2</v>
      </c>
      <c r="DJ126" s="23">
        <f t="shared" si="175"/>
        <v>7.3170326659622212E-2</v>
      </c>
      <c r="DK126" s="23">
        <f t="shared" si="176"/>
        <v>7.3677457835653715E-2</v>
      </c>
      <c r="DL126" s="23">
        <f t="shared" si="177"/>
        <v>6.9891595664698367E-2</v>
      </c>
      <c r="DM126" s="23">
        <f t="shared" si="178"/>
        <v>7.0324141841925397E-2</v>
      </c>
      <c r="DN126" s="23">
        <f t="shared" si="179"/>
        <v>6.983993217404226E-2</v>
      </c>
      <c r="DO126" s="23">
        <f t="shared" si="180"/>
        <v>6.4070139594433737E-2</v>
      </c>
      <c r="DP126" s="23">
        <f t="shared" si="181"/>
        <v>6.2137398968225767E-2</v>
      </c>
      <c r="DQ126" s="23">
        <f t="shared" si="182"/>
        <v>5.62890937729646E-2</v>
      </c>
      <c r="DR126" s="23">
        <f t="shared" si="183"/>
        <v>6.4735900393914733E-2</v>
      </c>
      <c r="DS126" s="23">
        <f t="shared" si="184"/>
        <v>6.327660699913748E-2</v>
      </c>
      <c r="DT126" s="23">
        <f t="shared" si="185"/>
        <v>5.8840798904792803E-2</v>
      </c>
      <c r="DU126" s="23">
        <f t="shared" si="186"/>
        <v>5.4988536059724202E-2</v>
      </c>
      <c r="DV126" s="23">
        <f t="shared" si="187"/>
        <v>5.1729885047130733E-2</v>
      </c>
      <c r="DW126" s="23">
        <f t="shared" si="188"/>
        <v>5.295891917090171E-2</v>
      </c>
      <c r="DX126" s="23">
        <f t="shared" si="189"/>
        <v>5.5628923342783222E-2</v>
      </c>
      <c r="DY126" s="23">
        <f t="shared" si="190"/>
        <v>4.2969605859152105E-2</v>
      </c>
      <c r="DZ126" s="23">
        <f t="shared" si="191"/>
        <v>4.1907890850568022E-2</v>
      </c>
      <c r="EA126" s="23">
        <f t="shared" si="192"/>
        <v>3.9522933503457605E-2</v>
      </c>
      <c r="EB126" s="23">
        <f t="shared" si="193"/>
        <v>4.3907996881326745E-2</v>
      </c>
      <c r="EC126" s="23">
        <f t="shared" si="194"/>
        <v>4.8219459341453254E-2</v>
      </c>
      <c r="ED126" s="23">
        <f t="shared" si="195"/>
        <v>4.0234218461475527E-2</v>
      </c>
      <c r="EE126" s="23">
        <f t="shared" si="196"/>
        <v>4.2828299572180685E-2</v>
      </c>
      <c r="EF126" s="23">
        <f t="shared" si="197"/>
        <v>4.3095413046841329E-2</v>
      </c>
      <c r="EG126" s="23">
        <f t="shared" si="198"/>
        <v>3.6092611926393146E-2</v>
      </c>
      <c r="EH126" s="23">
        <f t="shared" si="71"/>
        <v>3.6585222763831575E-2</v>
      </c>
      <c r="EI126" s="23">
        <f t="shared" si="199"/>
        <v>3.0545733797513335E-2</v>
      </c>
      <c r="EJ126" s="23">
        <f t="shared" si="200"/>
        <v>2.6397466702638456E-2</v>
      </c>
      <c r="EK126" s="23">
        <f t="shared" si="201"/>
        <v>2.4265502805968675E-2</v>
      </c>
      <c r="EL126" s="23">
        <f t="shared" si="202"/>
        <v>2.2776521269339732E-2</v>
      </c>
      <c r="EM126" s="23">
        <f t="shared" si="203"/>
        <v>1.8915517408335868E-2</v>
      </c>
      <c r="EN126" s="23">
        <f t="shared" si="204"/>
        <v>2.6568578632825666E-2</v>
      </c>
      <c r="EO126" s="23">
        <f t="shared" si="205"/>
        <v>3.4687535027644129E-2</v>
      </c>
      <c r="EP126" s="23">
        <f t="shared" si="206"/>
        <v>3.120321447015284E-2</v>
      </c>
      <c r="EQ126" s="23">
        <f t="shared" si="207"/>
        <v>2.9733559505057145E-2</v>
      </c>
      <c r="ER126" s="23">
        <f t="shared" si="208"/>
        <v>2.9537481073684594E-2</v>
      </c>
      <c r="ES126" s="23">
        <f t="shared" si="209"/>
        <v>3.1233501947787661E-2</v>
      </c>
      <c r="ET126" s="23">
        <f t="shared" si="210"/>
        <v>3.5043025757311476E-2</v>
      </c>
      <c r="EU126" s="23">
        <f t="shared" si="211"/>
        <v>2.9811272038874948E-2</v>
      </c>
      <c r="EV126" s="23">
        <f t="shared" si="212"/>
        <v>2.8753070980673891E-2</v>
      </c>
      <c r="EW126" s="23">
        <f t="shared" si="213"/>
        <v>3.3436911730088413E-2</v>
      </c>
      <c r="EX126" s="23">
        <f t="shared" si="214"/>
        <v>3.9694841667079005E-2</v>
      </c>
      <c r="EY126" s="23">
        <f t="shared" si="215"/>
        <v>4.0132000137024372E-2</v>
      </c>
      <c r="EZ126" s="23">
        <f t="shared" si="216"/>
        <v>3.060819061321484E-2</v>
      </c>
      <c r="FA126" s="23">
        <f t="shared" si="217"/>
        <v>2.9545919550943774E-2</v>
      </c>
      <c r="FB126" s="23">
        <f t="shared" si="218"/>
        <v>3.2619117539395996E-2</v>
      </c>
      <c r="FC126" s="23">
        <f t="shared" si="219"/>
        <v>3.2311897877337632E-2</v>
      </c>
      <c r="FD126" s="23">
        <f t="shared" si="220"/>
        <v>3.4596698242905691E-2</v>
      </c>
      <c r="FE126" s="23">
        <f t="shared" si="221"/>
        <v>3.3911766736056378E-2</v>
      </c>
      <c r="FF126" s="23">
        <f t="shared" si="222"/>
        <v>3.5988108511570027E-2</v>
      </c>
      <c r="FG126" s="23">
        <f t="shared" si="223"/>
        <v>3.9714816586104193E-2</v>
      </c>
      <c r="FH126" s="23">
        <f t="shared" si="224"/>
        <v>4.7956574827862433E-2</v>
      </c>
      <c r="FI126" s="23">
        <f t="shared" si="225"/>
        <v>4.7263990101664259E-2</v>
      </c>
      <c r="FJ126" s="23">
        <f t="shared" si="226"/>
        <v>4.308941704663579E-2</v>
      </c>
      <c r="FK126" s="23">
        <f t="shared" si="227"/>
        <v>4.2923497020088588E-2</v>
      </c>
      <c r="FL126" s="23">
        <f t="shared" si="228"/>
        <v>4.1171475456746272E-2</v>
      </c>
      <c r="FM126" s="23">
        <f t="shared" si="229"/>
        <v>4.4801503044955941E-2</v>
      </c>
      <c r="FN126" s="23">
        <f t="shared" si="230"/>
        <v>4.9389231856287234E-2</v>
      </c>
      <c r="FO126" s="23">
        <f t="shared" si="231"/>
        <v>4.5122909942906506E-2</v>
      </c>
      <c r="FP126" s="23">
        <f t="shared" si="232"/>
        <v>4.587654473015474E-2</v>
      </c>
      <c r="FQ126" s="23">
        <f t="shared" si="233"/>
        <v>4.4405956494860621E-2</v>
      </c>
      <c r="FR126" s="23">
        <f t="shared" si="234"/>
        <v>4.1464239267429107E-2</v>
      </c>
      <c r="FS126" s="23">
        <f t="shared" si="235"/>
        <v>4.1645845430568783E-2</v>
      </c>
      <c r="FT126" s="23">
        <f t="shared" si="236"/>
        <v>4.0336100166531733E-2</v>
      </c>
      <c r="FU126" s="23">
        <f t="shared" si="237"/>
        <v>3.5623103856896772E-2</v>
      </c>
      <c r="FV126" s="23">
        <f t="shared" si="238"/>
        <v>3.5331282948469087E-2</v>
      </c>
      <c r="FW126" s="23">
        <f t="shared" si="239"/>
        <v>3.3871989553691827E-2</v>
      </c>
      <c r="FX126" s="23">
        <f t="shared" si="240"/>
        <v>3.4232408950808473E-2</v>
      </c>
      <c r="FY126" s="23">
        <f t="shared" si="241"/>
        <v>3.563456298454145E-2</v>
      </c>
      <c r="FZ126" s="23">
        <f t="shared" si="242"/>
        <v>3.568381436358007E-2</v>
      </c>
      <c r="GA126" s="23">
        <f t="shared" si="243"/>
        <v>3.3811449937848341E-2</v>
      </c>
      <c r="GB126" s="23">
        <f t="shared" si="244"/>
        <v>3.5612170225963587E-2</v>
      </c>
      <c r="GC126" s="23">
        <f t="shared" si="245"/>
        <v>3.2317886033668343E-2</v>
      </c>
      <c r="GD126" s="23">
        <f t="shared" si="246"/>
        <v>3.3512629163895344E-2</v>
      </c>
      <c r="GE126" s="23">
        <f t="shared" si="247"/>
        <v>3.4408518741981677E-2</v>
      </c>
      <c r="GF126" s="23">
        <f t="shared" si="248"/>
        <v>3.2111253086493478E-2</v>
      </c>
      <c r="GG126" s="23">
        <f t="shared" si="249"/>
        <v>2.9451510295171738E-2</v>
      </c>
      <c r="GH126" s="23">
        <f t="shared" si="250"/>
        <v>3.0796510370733537E-2</v>
      </c>
      <c r="GI126" s="23">
        <f t="shared" si="251"/>
        <v>3.0085881291515643E-2</v>
      </c>
      <c r="GJ126" s="23">
        <f t="shared" si="252"/>
        <v>3.0715775659357847E-2</v>
      </c>
      <c r="GK126" s="23">
        <f t="shared" si="253"/>
        <v>2.9569561747186491E-2</v>
      </c>
      <c r="GL126" s="23">
        <f t="shared" si="254"/>
        <v>2.9020407514080009E-2</v>
      </c>
      <c r="GM126" s="23">
        <f t="shared" si="255"/>
        <v>3.0791488598192123E-2</v>
      </c>
      <c r="GN126" s="23">
        <f t="shared" si="256"/>
        <v>3.096660390488638E-2</v>
      </c>
      <c r="GO126" s="23">
        <f t="shared" si="257"/>
        <v>2.970849990162211E-2</v>
      </c>
      <c r="GP126" s="23">
        <f t="shared" si="258"/>
        <v>3.2215196244954961E-2</v>
      </c>
      <c r="GQ126" s="23">
        <f t="shared" si="259"/>
        <v>3.0994686784807966E-2</v>
      </c>
      <c r="GR126" s="23">
        <f t="shared" si="260"/>
        <v>3.2990813311597825E-2</v>
      </c>
      <c r="GS126" s="23">
        <f t="shared" si="261"/>
        <v>3.1932370513295227E-2</v>
      </c>
      <c r="GT126" s="23">
        <f t="shared" si="72"/>
        <v>2.9137144762750006E-2</v>
      </c>
      <c r="GU126" s="23">
        <f t="shared" si="51"/>
        <v>2.8592245024301882E-2</v>
      </c>
      <c r="GV126" s="23">
        <f t="shared" si="51"/>
        <v>2.7658958637417998E-2</v>
      </c>
      <c r="GW126" s="23">
        <f t="shared" si="51"/>
        <v>2.4253398018438978E-2</v>
      </c>
      <c r="GX126" s="23">
        <f t="shared" si="51"/>
        <v>2.7320676399378387E-2</v>
      </c>
      <c r="GY126" s="23">
        <f t="shared" si="51"/>
        <v>2.4089272604898043E-2</v>
      </c>
      <c r="GZ126" s="23">
        <f t="shared" si="51"/>
        <v>2.3351206000320899E-2</v>
      </c>
      <c r="HA126" s="23">
        <f t="shared" si="51"/>
        <v>2.3755652379538732E-2</v>
      </c>
      <c r="HB126" s="23">
        <f t="shared" si="52"/>
        <v>2.5024490341925085E-2</v>
      </c>
      <c r="HC126" s="23">
        <f t="shared" si="53"/>
        <v>2.4096846557138445E-2</v>
      </c>
      <c r="HD126" s="23">
        <f t="shared" si="54"/>
        <v>2.3196024044764927E-2</v>
      </c>
      <c r="HE126" s="23">
        <f t="shared" si="55"/>
        <v>1.986392876297375E-2</v>
      </c>
      <c r="HF126" s="23">
        <f t="shared" si="56"/>
        <v>1.7908916719918126E-2</v>
      </c>
      <c r="HG126" s="23">
        <f t="shared" si="57"/>
        <v>1.7414420449024342E-2</v>
      </c>
      <c r="HH126" s="23">
        <f t="shared" si="58"/>
        <v>1.8140423117574692E-2</v>
      </c>
      <c r="HI126" s="23">
        <f t="shared" si="59"/>
        <v>1.757295569131764E-2</v>
      </c>
      <c r="HJ126" s="23">
        <f t="shared" si="69"/>
        <v>1.990576453407223E-2</v>
      </c>
      <c r="HK126" s="23">
        <f t="shared" si="60"/>
        <v>2.2579782245683928E-2</v>
      </c>
      <c r="HL126" s="23">
        <f t="shared" si="61"/>
        <v>2.1352926521181433E-2</v>
      </c>
      <c r="HM126" s="23">
        <f t="shared" si="62"/>
        <v>2.4480057106154845E-2</v>
      </c>
      <c r="HN126" s="23" t="e">
        <f t="shared" si="63"/>
        <v>#DIV/0!</v>
      </c>
      <c r="HO126" s="23" t="e">
        <f t="shared" si="64"/>
        <v>#DIV/0!</v>
      </c>
      <c r="HP126" s="23" t="e">
        <f t="shared" si="65"/>
        <v>#DIV/0!</v>
      </c>
      <c r="HQ126" s="23" t="e">
        <f t="shared" si="66"/>
        <v>#DIV/0!</v>
      </c>
      <c r="HR126" s="23" t="e">
        <f t="shared" si="67"/>
        <v>#DIV/0!</v>
      </c>
    </row>
    <row r="127" spans="2:226" x14ac:dyDescent="0.25">
      <c r="B127" s="157" t="s">
        <v>239</v>
      </c>
      <c r="J127" s="23">
        <f t="shared" si="68"/>
        <v>0.35714285714285715</v>
      </c>
      <c r="K127" s="23">
        <f t="shared" si="73"/>
        <v>0.35714285714285715</v>
      </c>
      <c r="L127" s="23">
        <f t="shared" si="74"/>
        <v>0.35714285714285715</v>
      </c>
      <c r="M127" s="23">
        <f t="shared" si="75"/>
        <v>0.21428571428571427</v>
      </c>
      <c r="N127" s="23">
        <f t="shared" si="76"/>
        <v>0.14285714285714285</v>
      </c>
      <c r="O127" s="23">
        <f t="shared" si="77"/>
        <v>0.14285714285714285</v>
      </c>
      <c r="P127" s="23">
        <f t="shared" si="78"/>
        <v>7.1428571428571425E-2</v>
      </c>
      <c r="Q127" s="23">
        <f t="shared" si="79"/>
        <v>0</v>
      </c>
      <c r="R127" s="23">
        <f t="shared" si="80"/>
        <v>0</v>
      </c>
      <c r="S127" s="23">
        <f t="shared" si="81"/>
        <v>0</v>
      </c>
      <c r="T127" s="23">
        <f t="shared" si="82"/>
        <v>0</v>
      </c>
      <c r="U127" s="23">
        <f t="shared" si="83"/>
        <v>0</v>
      </c>
      <c r="V127" s="23">
        <f t="shared" si="84"/>
        <v>0</v>
      </c>
      <c r="W127" s="23">
        <f t="shared" si="85"/>
        <v>0</v>
      </c>
      <c r="X127" s="23">
        <f t="shared" si="86"/>
        <v>0</v>
      </c>
      <c r="Y127" s="23">
        <f t="shared" si="87"/>
        <v>1.4285714285714287E-2</v>
      </c>
      <c r="Z127" s="23">
        <f t="shared" si="88"/>
        <v>2.0779220779220779E-2</v>
      </c>
      <c r="AA127" s="23">
        <f t="shared" si="89"/>
        <v>3.2683982683982683E-2</v>
      </c>
      <c r="AB127" s="23">
        <f t="shared" si="90"/>
        <v>3.2683982683982683E-2</v>
      </c>
      <c r="AC127" s="23">
        <f t="shared" si="91"/>
        <v>4.205166418281172E-2</v>
      </c>
      <c r="AD127" s="23">
        <f t="shared" si="92"/>
        <v>6.0192253751972721E-2</v>
      </c>
      <c r="AE127" s="23">
        <f t="shared" si="93"/>
        <v>7.3379066938785903E-2</v>
      </c>
      <c r="AF127" s="23">
        <f t="shared" si="94"/>
        <v>7.2952627706376533E-2</v>
      </c>
      <c r="AG127" s="23">
        <f t="shared" si="95"/>
        <v>8.3683032053802148E-2</v>
      </c>
      <c r="AH127" s="23">
        <f t="shared" si="96"/>
        <v>8.0848564933620734E-2</v>
      </c>
      <c r="AI127" s="23">
        <f t="shared" si="97"/>
        <v>9.5237054142253835E-2</v>
      </c>
      <c r="AJ127" s="23">
        <f t="shared" si="98"/>
        <v>0.10049932100831294</v>
      </c>
      <c r="AK127" s="23">
        <f t="shared" si="99"/>
        <v>9.933185732316889E-2</v>
      </c>
      <c r="AL127" s="23">
        <f t="shared" si="100"/>
        <v>0.10055080644127767</v>
      </c>
      <c r="AM127" s="23">
        <f t="shared" si="101"/>
        <v>0.10440109455208138</v>
      </c>
      <c r="AN127" s="23">
        <f t="shared" si="102"/>
        <v>0.10290752078980095</v>
      </c>
      <c r="AO127" s="23">
        <f t="shared" si="103"/>
        <v>0.10808900747790454</v>
      </c>
      <c r="AP127" s="23">
        <f t="shared" si="104"/>
        <v>0.11182822389697709</v>
      </c>
      <c r="AQ127" s="23">
        <f t="shared" si="105"/>
        <v>0.11555145013526358</v>
      </c>
      <c r="AR127" s="23">
        <f t="shared" si="106"/>
        <v>0.11677938245230479</v>
      </c>
      <c r="AS127" s="23">
        <f t="shared" si="107"/>
        <v>0.120462006581093</v>
      </c>
      <c r="AT127" s="23">
        <f t="shared" si="108"/>
        <v>0.12068035434357431</v>
      </c>
      <c r="AU127" s="23">
        <f t="shared" si="109"/>
        <v>0.12243443038500935</v>
      </c>
      <c r="AV127" s="23">
        <f t="shared" si="110"/>
        <v>0.12985393878749865</v>
      </c>
      <c r="AW127" s="23">
        <f t="shared" si="111"/>
        <v>0.13603178871534857</v>
      </c>
      <c r="AX127" s="23">
        <f t="shared" si="112"/>
        <v>0.14073686653935844</v>
      </c>
      <c r="AY127" s="23">
        <f t="shared" si="113"/>
        <v>0.14302584989153133</v>
      </c>
      <c r="AZ127" s="23">
        <f t="shared" si="114"/>
        <v>0.15226523305363202</v>
      </c>
      <c r="BA127" s="23">
        <f t="shared" si="115"/>
        <v>0.15916543519044926</v>
      </c>
      <c r="BB127" s="23">
        <f t="shared" si="116"/>
        <v>0.16951188685774904</v>
      </c>
      <c r="BC127" s="23">
        <f t="shared" si="117"/>
        <v>0.17498790450371499</v>
      </c>
      <c r="BD127" s="23">
        <f t="shared" si="118"/>
        <v>0.18025336102646014</v>
      </c>
      <c r="BE127" s="23">
        <f t="shared" si="119"/>
        <v>0.18322416428934832</v>
      </c>
      <c r="BF127" s="23">
        <f t="shared" si="120"/>
        <v>0.19057915905572978</v>
      </c>
      <c r="BG127" s="23">
        <f t="shared" si="121"/>
        <v>0.18689441310294258</v>
      </c>
      <c r="BH127" s="23">
        <f t="shared" si="122"/>
        <v>0.18545915718239253</v>
      </c>
      <c r="BI127" s="23">
        <f t="shared" si="123"/>
        <v>0.18143781620452984</v>
      </c>
      <c r="BJ127" s="23">
        <f t="shared" si="124"/>
        <v>0.1791060687102182</v>
      </c>
      <c r="BK127" s="23">
        <f t="shared" si="125"/>
        <v>0.17511377513812026</v>
      </c>
      <c r="BL127" s="23">
        <f t="shared" si="126"/>
        <v>0.17375370899508596</v>
      </c>
      <c r="BM127" s="23">
        <f t="shared" si="127"/>
        <v>0.17119071698701344</v>
      </c>
      <c r="BN127" s="23">
        <f t="shared" si="128"/>
        <v>0.17121378628719117</v>
      </c>
      <c r="BO127" s="23">
        <f t="shared" si="129"/>
        <v>0.17326622176519915</v>
      </c>
      <c r="BP127" s="23">
        <f t="shared" si="130"/>
        <v>0.17258239732158356</v>
      </c>
      <c r="BQ127" s="23">
        <f t="shared" si="131"/>
        <v>0.17427493301047456</v>
      </c>
      <c r="BR127" s="23">
        <f t="shared" si="132"/>
        <v>0.17450711857604537</v>
      </c>
      <c r="BS127" s="23">
        <f t="shared" si="133"/>
        <v>0.17558101795320849</v>
      </c>
      <c r="BT127" s="23">
        <f t="shared" si="134"/>
        <v>0.1770307931300272</v>
      </c>
      <c r="BU127" s="23">
        <f t="shared" si="135"/>
        <v>0.17070673315385879</v>
      </c>
      <c r="BV127" s="23">
        <f t="shared" si="70"/>
        <v>0.16991206165100609</v>
      </c>
      <c r="BW127" s="23">
        <f t="shared" si="136"/>
        <v>0.1687501865745035</v>
      </c>
      <c r="BX127" s="23">
        <f t="shared" si="137"/>
        <v>0.17221742760703004</v>
      </c>
      <c r="BY127" s="23">
        <f t="shared" si="138"/>
        <v>0.1770461252204345</v>
      </c>
      <c r="BZ127" s="23">
        <f t="shared" si="139"/>
        <v>0.17975273842994569</v>
      </c>
      <c r="CA127" s="23">
        <f t="shared" si="140"/>
        <v>0.1759435550447388</v>
      </c>
      <c r="CB127" s="23">
        <f t="shared" si="141"/>
        <v>0.18193957016822915</v>
      </c>
      <c r="CC127" s="23">
        <f t="shared" si="142"/>
        <v>0.18391802173192101</v>
      </c>
      <c r="CD127" s="23">
        <f t="shared" si="143"/>
        <v>0.18929105811270935</v>
      </c>
      <c r="CE127" s="23">
        <f t="shared" si="144"/>
        <v>0.19153456634926666</v>
      </c>
      <c r="CF127" s="23">
        <f t="shared" si="145"/>
        <v>0.18952796959019694</v>
      </c>
      <c r="CG127" s="23">
        <f t="shared" si="146"/>
        <v>0.19111688869294952</v>
      </c>
      <c r="CH127" s="23">
        <f t="shared" si="147"/>
        <v>0.19918819630194581</v>
      </c>
      <c r="CI127" s="23">
        <f t="shared" si="148"/>
        <v>0.20251150913462188</v>
      </c>
      <c r="CJ127" s="23">
        <f t="shared" si="149"/>
        <v>0.19691961844900371</v>
      </c>
      <c r="CK127" s="23">
        <f t="shared" si="150"/>
        <v>0.19055261361105089</v>
      </c>
      <c r="CL127" s="23">
        <f t="shared" si="151"/>
        <v>0.18587249496015551</v>
      </c>
      <c r="CM127" s="23">
        <f t="shared" si="152"/>
        <v>0.1873627214352338</v>
      </c>
      <c r="CN127" s="23">
        <f t="shared" si="153"/>
        <v>0.19382065056373207</v>
      </c>
      <c r="CO127" s="23">
        <f t="shared" si="154"/>
        <v>0.1913981354230124</v>
      </c>
      <c r="CP127" s="23">
        <f t="shared" si="155"/>
        <v>0.19487541223338753</v>
      </c>
      <c r="CQ127" s="23">
        <f t="shared" si="156"/>
        <v>0.19639462121474502</v>
      </c>
      <c r="CR127" s="23">
        <f t="shared" si="157"/>
        <v>0.20012938407208497</v>
      </c>
      <c r="CS127" s="23">
        <f t="shared" si="158"/>
        <v>0.20425849728779083</v>
      </c>
      <c r="CT127" s="23">
        <f t="shared" si="159"/>
        <v>0.19783506838824999</v>
      </c>
      <c r="CU127" s="23">
        <f t="shared" si="160"/>
        <v>0.18514824183281031</v>
      </c>
      <c r="CV127" s="23">
        <f t="shared" si="161"/>
        <v>0.18086252754709603</v>
      </c>
      <c r="CW127" s="23">
        <f t="shared" si="162"/>
        <v>0.17576070866477342</v>
      </c>
      <c r="CX127" s="23">
        <f t="shared" si="163"/>
        <v>0.17858025753695386</v>
      </c>
      <c r="CY127" s="23">
        <f t="shared" si="164"/>
        <v>0.17872035934426719</v>
      </c>
      <c r="CZ127" s="23">
        <f t="shared" si="165"/>
        <v>0.18276680550893992</v>
      </c>
      <c r="DA127" s="23">
        <f t="shared" si="166"/>
        <v>0.18828778222807335</v>
      </c>
      <c r="DB127" s="23">
        <f t="shared" si="167"/>
        <v>0.18698315078645558</v>
      </c>
      <c r="DC127" s="23">
        <f t="shared" si="168"/>
        <v>0.18467545847876332</v>
      </c>
      <c r="DD127" s="23">
        <f t="shared" si="169"/>
        <v>0.17110892117078569</v>
      </c>
      <c r="DE127" s="23">
        <f t="shared" si="170"/>
        <v>0.1652538331401501</v>
      </c>
      <c r="DF127" s="23">
        <f t="shared" si="171"/>
        <v>0.1578863162906721</v>
      </c>
      <c r="DG127" s="23">
        <f t="shared" si="172"/>
        <v>0.13674929005160505</v>
      </c>
      <c r="DH127" s="23">
        <f t="shared" si="173"/>
        <v>0.12022692352923854</v>
      </c>
      <c r="DI127" s="23">
        <f t="shared" si="174"/>
        <v>0.10920803259708266</v>
      </c>
      <c r="DJ127" s="23">
        <f t="shared" si="175"/>
        <v>9.713100071807057E-2</v>
      </c>
      <c r="DK127" s="23">
        <f t="shared" si="176"/>
        <v>9.5809040798527784E-2</v>
      </c>
      <c r="DL127" s="23">
        <f t="shared" si="177"/>
        <v>8.2240569931920263E-2</v>
      </c>
      <c r="DM127" s="23">
        <f t="shared" si="178"/>
        <v>7.5752377273514845E-2</v>
      </c>
      <c r="DN127" s="23">
        <f t="shared" si="179"/>
        <v>7.1165127788306179E-2</v>
      </c>
      <c r="DO127" s="23">
        <f t="shared" si="180"/>
        <v>6.8107381172277354E-2</v>
      </c>
      <c r="DP127" s="23">
        <f t="shared" si="181"/>
        <v>6.0617383732531165E-2</v>
      </c>
      <c r="DQ127" s="23">
        <f t="shared" si="182"/>
        <v>5.4769078537269991E-2</v>
      </c>
      <c r="DR127" s="23">
        <f t="shared" si="183"/>
        <v>5.7452236810886688E-2</v>
      </c>
      <c r="DS127" s="23">
        <f t="shared" si="184"/>
        <v>5.9564371987538001E-2</v>
      </c>
      <c r="DT127" s="23">
        <f t="shared" si="185"/>
        <v>5.6415082252882408E-2</v>
      </c>
      <c r="DU127" s="23">
        <f t="shared" si="186"/>
        <v>5.4647066096377039E-2</v>
      </c>
      <c r="DV127" s="23">
        <f t="shared" si="187"/>
        <v>5.075903663911302E-2</v>
      </c>
      <c r="DW127" s="23">
        <f t="shared" si="188"/>
        <v>5.8981077755890975E-2</v>
      </c>
      <c r="DX127" s="23">
        <f t="shared" si="189"/>
        <v>6.4172090331133844E-2</v>
      </c>
      <c r="DY127" s="23">
        <f t="shared" si="190"/>
        <v>6.4817699382572744E-2</v>
      </c>
      <c r="DZ127" s="23">
        <f t="shared" si="191"/>
        <v>5.9554303701719762E-2</v>
      </c>
      <c r="EA127" s="23">
        <f t="shared" si="192"/>
        <v>5.7625912496625444E-2</v>
      </c>
      <c r="EB127" s="23">
        <f t="shared" si="193"/>
        <v>5.9985929245131402E-2</v>
      </c>
      <c r="EC127" s="23">
        <f t="shared" si="194"/>
        <v>5.6928710409768955E-2</v>
      </c>
      <c r="ED127" s="23">
        <f t="shared" si="195"/>
        <v>4.7885268471590178E-2</v>
      </c>
      <c r="EE127" s="23">
        <f t="shared" si="196"/>
        <v>4.381755442945158E-2</v>
      </c>
      <c r="EF127" s="23">
        <f t="shared" si="197"/>
        <v>3.6775471915670967E-2</v>
      </c>
      <c r="EG127" s="23">
        <f t="shared" si="198"/>
        <v>4.3683089331569357E-2</v>
      </c>
      <c r="EH127" s="23">
        <f t="shared" si="71"/>
        <v>4.269786765669252E-2</v>
      </c>
      <c r="EI127" s="23">
        <f t="shared" si="199"/>
        <v>4.2568818747155797E-2</v>
      </c>
      <c r="EJ127" s="23">
        <f t="shared" si="200"/>
        <v>4.5952428313021487E-2</v>
      </c>
      <c r="EK127" s="23">
        <f t="shared" si="201"/>
        <v>4.6979505810687223E-2</v>
      </c>
      <c r="EL127" s="23">
        <f t="shared" si="202"/>
        <v>4.9631311023540674E-2</v>
      </c>
      <c r="EM127" s="23">
        <f t="shared" si="203"/>
        <v>4.5027806420036072E-2</v>
      </c>
      <c r="EN127" s="23">
        <f t="shared" si="204"/>
        <v>3.7870088964121675E-2</v>
      </c>
      <c r="EO127" s="23">
        <f t="shared" si="205"/>
        <v>4.1762322741412908E-2</v>
      </c>
      <c r="EP127" s="23">
        <f t="shared" si="206"/>
        <v>3.3350177395469659E-2</v>
      </c>
      <c r="EQ127" s="23">
        <f t="shared" si="207"/>
        <v>3.5120443603425838E-2</v>
      </c>
      <c r="ER127" s="23">
        <f t="shared" si="208"/>
        <v>3.6633048645442645E-2</v>
      </c>
      <c r="ES127" s="23">
        <f t="shared" si="209"/>
        <v>3.5948117138593326E-2</v>
      </c>
      <c r="ET127" s="23">
        <f t="shared" si="210"/>
        <v>3.7926139116615305E-2</v>
      </c>
      <c r="EU127" s="23">
        <f t="shared" si="211"/>
        <v>3.5375118708452044E-2</v>
      </c>
      <c r="EV127" s="23">
        <f t="shared" si="212"/>
        <v>3.4175824175824175E-2</v>
      </c>
      <c r="EW127" s="23">
        <f t="shared" si="213"/>
        <v>3.4476928224000822E-2</v>
      </c>
      <c r="EX127" s="23">
        <f t="shared" si="214"/>
        <v>2.8584581822848159E-2</v>
      </c>
      <c r="EY127" s="23">
        <f t="shared" si="215"/>
        <v>2.9896057232684226E-2</v>
      </c>
      <c r="EZ127" s="23">
        <f t="shared" si="216"/>
        <v>2.5500452837079832E-2</v>
      </c>
      <c r="FA127" s="23">
        <f t="shared" si="217"/>
        <v>2.7185434522061517E-2</v>
      </c>
      <c r="FB127" s="23">
        <f t="shared" si="218"/>
        <v>2.7185434522061517E-2</v>
      </c>
      <c r="FC127" s="23">
        <f t="shared" si="219"/>
        <v>2.1102485213305756E-2</v>
      </c>
      <c r="FD127" s="23">
        <f t="shared" si="220"/>
        <v>1.8760564838598497E-2</v>
      </c>
      <c r="FE127" s="23">
        <f t="shared" si="221"/>
        <v>1.8232189104743311E-2</v>
      </c>
      <c r="FF127" s="23">
        <f t="shared" si="222"/>
        <v>1.2679182030695168E-2</v>
      </c>
      <c r="FG127" s="23">
        <f t="shared" si="223"/>
        <v>9.9319292834424196E-3</v>
      </c>
      <c r="FH127" s="23">
        <f t="shared" si="224"/>
        <v>5.5363248878380232E-3</v>
      </c>
      <c r="FI127" s="23">
        <f t="shared" si="225"/>
        <v>9.1377654640685153E-3</v>
      </c>
      <c r="FJ127" s="23">
        <f t="shared" si="226"/>
        <v>1.0963011691591782E-2</v>
      </c>
      <c r="FK127" s="23">
        <f t="shared" si="227"/>
        <v>1.2663691963700626E-2</v>
      </c>
      <c r="FL127" s="23">
        <f t="shared" si="228"/>
        <v>1.3256683877447257E-2</v>
      </c>
      <c r="FM127" s="23">
        <f t="shared" si="229"/>
        <v>1.4802038479285089E-2</v>
      </c>
      <c r="FN127" s="23">
        <f t="shared" si="230"/>
        <v>2.084890166900542E-2</v>
      </c>
      <c r="FO127" s="23">
        <f t="shared" si="231"/>
        <v>2.0590336704558104E-2</v>
      </c>
      <c r="FP127" s="23">
        <f t="shared" si="232"/>
        <v>2.095715009658158E-2</v>
      </c>
      <c r="FQ127" s="23">
        <f t="shared" si="233"/>
        <v>1.9976757939718835E-2</v>
      </c>
      <c r="FR127" s="23">
        <f t="shared" si="234"/>
        <v>2.0206579598111923E-2</v>
      </c>
      <c r="FS127" s="23">
        <f t="shared" si="235"/>
        <v>1.818501625579386E-2</v>
      </c>
      <c r="FT127" s="23">
        <f t="shared" si="236"/>
        <v>1.8536179841079158E-2</v>
      </c>
      <c r="FU127" s="23">
        <f t="shared" si="237"/>
        <v>1.3689796843435659E-2</v>
      </c>
      <c r="FV127" s="23">
        <f t="shared" si="238"/>
        <v>1.6983590245040672E-2</v>
      </c>
      <c r="FW127" s="23">
        <f t="shared" si="239"/>
        <v>1.6087532897370423E-2</v>
      </c>
      <c r="FX127" s="23">
        <f t="shared" si="240"/>
        <v>1.6327812495448183E-2</v>
      </c>
      <c r="FY127" s="23">
        <f t="shared" si="241"/>
        <v>1.6652949662690614E-2</v>
      </c>
      <c r="FZ127" s="23">
        <f t="shared" si="242"/>
        <v>1.9959827969568918E-2</v>
      </c>
      <c r="GA127" s="23">
        <f t="shared" si="243"/>
        <v>1.83284771783228E-2</v>
      </c>
      <c r="GB127" s="23">
        <f t="shared" si="244"/>
        <v>2.1029557610495665E-2</v>
      </c>
      <c r="GC127" s="23">
        <f t="shared" si="245"/>
        <v>1.9746868051625351E-2</v>
      </c>
      <c r="GD127" s="23">
        <f t="shared" si="246"/>
        <v>1.890246313251755E-2</v>
      </c>
      <c r="GE127" s="23">
        <f t="shared" si="247"/>
        <v>1.759788684802328E-2</v>
      </c>
      <c r="GF127" s="23">
        <f t="shared" si="248"/>
        <v>1.608372081009108E-2</v>
      </c>
      <c r="GG127" s="23">
        <f t="shared" si="249"/>
        <v>1.5055265834267683E-2</v>
      </c>
      <c r="GH127" s="23">
        <f t="shared" si="250"/>
        <v>1.5801816438006482E-2</v>
      </c>
      <c r="GI127" s="23">
        <f t="shared" si="251"/>
        <v>1.4480598295577093E-2</v>
      </c>
      <c r="GJ127" s="23">
        <f t="shared" si="252"/>
        <v>1.2974329155084879E-2</v>
      </c>
      <c r="GK127" s="23">
        <f t="shared" si="253"/>
        <v>1.4615009407187305E-2</v>
      </c>
      <c r="GL127" s="23">
        <f t="shared" si="254"/>
        <v>1.6863839807255653E-2</v>
      </c>
      <c r="GM127" s="23">
        <f t="shared" si="255"/>
        <v>1.8116881830963816E-2</v>
      </c>
      <c r="GN127" s="23">
        <f t="shared" si="256"/>
        <v>1.7768960430410836E-2</v>
      </c>
      <c r="GO127" s="23">
        <f t="shared" si="257"/>
        <v>1.9455499851002932E-2</v>
      </c>
      <c r="GP127" s="23">
        <f t="shared" si="258"/>
        <v>1.8259432009271215E-2</v>
      </c>
      <c r="GQ127" s="23">
        <f t="shared" si="259"/>
        <v>2.1440428074979478E-2</v>
      </c>
      <c r="GR127" s="23">
        <f t="shared" si="260"/>
        <v>1.8541574738078583E-2</v>
      </c>
      <c r="GS127" s="23">
        <f t="shared" si="261"/>
        <v>1.8196229158696838E-2</v>
      </c>
      <c r="GT127" s="23">
        <f t="shared" si="72"/>
        <v>1.8975639179198707E-2</v>
      </c>
      <c r="GU127" s="23">
        <f t="shared" si="51"/>
        <v>1.906126628095484E-2</v>
      </c>
      <c r="GV127" s="23">
        <f t="shared" si="51"/>
        <v>1.7363971570104345E-2</v>
      </c>
      <c r="GW127" s="23">
        <f t="shared" si="51"/>
        <v>1.8824197562126999E-2</v>
      </c>
      <c r="GX127" s="23">
        <f t="shared" si="51"/>
        <v>1.5140017749253767E-2</v>
      </c>
      <c r="GY127" s="23">
        <f t="shared" si="51"/>
        <v>1.5625156188148047E-2</v>
      </c>
      <c r="GZ127" s="23">
        <f t="shared" si="51"/>
        <v>1.46113035934992E-2</v>
      </c>
      <c r="HA127" s="23">
        <f t="shared" si="51"/>
        <v>1.3140819573939991E-2</v>
      </c>
      <c r="HB127" s="23">
        <f t="shared" si="52"/>
        <v>1.2669092086083472E-2</v>
      </c>
      <c r="HC127" s="23">
        <f t="shared" si="53"/>
        <v>1.2050662896225712E-2</v>
      </c>
      <c r="HD127" s="23">
        <f t="shared" si="54"/>
        <v>1.1230453762090168E-2</v>
      </c>
      <c r="HE127" s="23">
        <f t="shared" si="55"/>
        <v>1.3525050647466201E-2</v>
      </c>
      <c r="HF127" s="23">
        <f t="shared" si="56"/>
        <v>1.4297465084099381E-2</v>
      </c>
      <c r="HG127" s="23">
        <f t="shared" si="57"/>
        <v>1.4575649213215188E-2</v>
      </c>
      <c r="HH127" s="23">
        <f t="shared" si="58"/>
        <v>1.5729965425219178E-2</v>
      </c>
      <c r="HI127" s="23">
        <f t="shared" si="59"/>
        <v>1.6655716206877742E-2</v>
      </c>
      <c r="HJ127" s="23">
        <f t="shared" si="69"/>
        <v>2.1581622127358709E-2</v>
      </c>
      <c r="HK127" s="23">
        <f t="shared" si="60"/>
        <v>2.4195549553316209E-2</v>
      </c>
      <c r="HL127" s="23">
        <f t="shared" si="61"/>
        <v>2.3167558092905455E-2</v>
      </c>
      <c r="HM127" s="23">
        <f t="shared" si="62"/>
        <v>2.0940386600700554E-2</v>
      </c>
      <c r="HN127" s="23" t="e">
        <f t="shared" si="63"/>
        <v>#DIV/0!</v>
      </c>
      <c r="HO127" s="23" t="e">
        <f t="shared" si="64"/>
        <v>#DIV/0!</v>
      </c>
      <c r="HP127" s="23" t="e">
        <f t="shared" si="65"/>
        <v>#DIV/0!</v>
      </c>
      <c r="HQ127" s="23" t="e">
        <f t="shared" si="66"/>
        <v>#DIV/0!</v>
      </c>
      <c r="HR127" s="23" t="e">
        <f t="shared" si="67"/>
        <v>#DIV/0!</v>
      </c>
    </row>
    <row r="128" spans="2:226" x14ac:dyDescent="0.25">
      <c r="B128" s="157" t="s">
        <v>240</v>
      </c>
      <c r="J128" s="23">
        <f t="shared" si="68"/>
        <v>7.1428571428571425E-2</v>
      </c>
      <c r="K128" s="23">
        <f t="shared" si="73"/>
        <v>7.1428571428571425E-2</v>
      </c>
      <c r="L128" s="23">
        <f t="shared" si="74"/>
        <v>7.1428571428571425E-2</v>
      </c>
      <c r="M128" s="23">
        <f t="shared" si="75"/>
        <v>7.1428571428571425E-2</v>
      </c>
      <c r="N128" s="23">
        <f t="shared" si="76"/>
        <v>0</v>
      </c>
      <c r="O128" s="23">
        <f t="shared" si="77"/>
        <v>0.14285714285714285</v>
      </c>
      <c r="P128" s="23">
        <f t="shared" si="78"/>
        <v>0.14285714285714285</v>
      </c>
      <c r="Q128" s="23">
        <f t="shared" si="79"/>
        <v>0.14285714285714285</v>
      </c>
      <c r="R128" s="23">
        <f t="shared" si="80"/>
        <v>0.14285714285714285</v>
      </c>
      <c r="S128" s="23">
        <f t="shared" si="81"/>
        <v>0.14285714285714285</v>
      </c>
      <c r="T128" s="23">
        <f t="shared" si="82"/>
        <v>0.14285714285714285</v>
      </c>
      <c r="U128" s="23">
        <f t="shared" si="83"/>
        <v>0.14285714285714285</v>
      </c>
      <c r="V128" s="23">
        <f t="shared" si="84"/>
        <v>1.5873015873015872E-2</v>
      </c>
      <c r="W128" s="23">
        <f t="shared" si="85"/>
        <v>1.5873015873015872E-2</v>
      </c>
      <c r="X128" s="23">
        <f t="shared" si="86"/>
        <v>1.5873015873015872E-2</v>
      </c>
      <c r="Y128" s="23">
        <f t="shared" si="87"/>
        <v>3.0158730158730159E-2</v>
      </c>
      <c r="Z128" s="23">
        <f t="shared" si="88"/>
        <v>3.0158730158730159E-2</v>
      </c>
      <c r="AA128" s="23">
        <f t="shared" si="89"/>
        <v>4.2063492063492067E-2</v>
      </c>
      <c r="AB128" s="23">
        <f t="shared" si="90"/>
        <v>4.6392496392496395E-2</v>
      </c>
      <c r="AC128" s="23">
        <f t="shared" si="91"/>
        <v>3.5203321268895041E-2</v>
      </c>
      <c r="AD128" s="23">
        <f t="shared" si="92"/>
        <v>3.5203321268895041E-2</v>
      </c>
      <c r="AE128" s="23">
        <f t="shared" si="93"/>
        <v>3.5203321268895041E-2</v>
      </c>
      <c r="AF128" s="23">
        <f t="shared" si="94"/>
        <v>2.1983705064204207E-2</v>
      </c>
      <c r="AG128" s="23">
        <f t="shared" si="95"/>
        <v>2.5023218742015758E-2</v>
      </c>
      <c r="AH128" s="23">
        <f t="shared" si="96"/>
        <v>1.8787391077616667E-2</v>
      </c>
      <c r="AI128" s="23">
        <f t="shared" si="97"/>
        <v>1.5486135977800413E-2</v>
      </c>
      <c r="AJ128" s="23">
        <f t="shared" si="98"/>
        <v>1.3384050822189681E-2</v>
      </c>
      <c r="AK128" s="23">
        <f t="shared" si="99"/>
        <v>1.6920118714693216E-2</v>
      </c>
      <c r="AL128" s="23">
        <f t="shared" si="100"/>
        <v>1.8720839002808465E-2</v>
      </c>
      <c r="AM128" s="23">
        <f t="shared" si="101"/>
        <v>1.9425697238195871E-2</v>
      </c>
      <c r="AN128" s="23">
        <f t="shared" si="102"/>
        <v>1.927542914625912E-2</v>
      </c>
      <c r="AO128" s="23">
        <f t="shared" si="103"/>
        <v>1.6660448078614328E-2</v>
      </c>
      <c r="AP128" s="23">
        <f t="shared" si="104"/>
        <v>1.8879452096179496E-2</v>
      </c>
      <c r="AQ128" s="23">
        <f t="shared" si="105"/>
        <v>1.9769918724597931E-2</v>
      </c>
      <c r="AR128" s="23">
        <f t="shared" si="106"/>
        <v>1.962009421833778E-2</v>
      </c>
      <c r="AS128" s="23">
        <f t="shared" si="107"/>
        <v>2.213592069281246E-2</v>
      </c>
      <c r="AT128" s="23">
        <f t="shared" si="108"/>
        <v>2.4139261413578427E-2</v>
      </c>
      <c r="AU128" s="23">
        <f t="shared" si="109"/>
        <v>2.6264925017185869E-2</v>
      </c>
      <c r="AV128" s="23">
        <f t="shared" si="110"/>
        <v>2.8932192371513624E-2</v>
      </c>
      <c r="AW128" s="23">
        <f t="shared" si="111"/>
        <v>3.0645756585077837E-2</v>
      </c>
      <c r="AX128" s="23">
        <f t="shared" si="112"/>
        <v>3.27213845709E-2</v>
      </c>
      <c r="AY128" s="23">
        <f t="shared" si="113"/>
        <v>3.6499491378094065E-2</v>
      </c>
      <c r="AZ128" s="23">
        <f t="shared" si="114"/>
        <v>3.8237600154695753E-2</v>
      </c>
      <c r="BA128" s="23">
        <f t="shared" si="115"/>
        <v>4.2675678976953617E-2</v>
      </c>
      <c r="BB128" s="23">
        <f t="shared" si="116"/>
        <v>4.5663636485990249E-2</v>
      </c>
      <c r="BC128" s="23">
        <f t="shared" si="117"/>
        <v>4.8694826580513981E-2</v>
      </c>
      <c r="BD128" s="23">
        <f t="shared" si="118"/>
        <v>5.1509047506979808E-2</v>
      </c>
      <c r="BE128" s="23">
        <f t="shared" si="119"/>
        <v>5.7613739671816773E-2</v>
      </c>
      <c r="BF128" s="23">
        <f t="shared" si="120"/>
        <v>6.17488245066279E-2</v>
      </c>
      <c r="BG128" s="23">
        <f t="shared" si="121"/>
        <v>6.6183679456946781E-2</v>
      </c>
      <c r="BH128" s="23">
        <f t="shared" si="122"/>
        <v>6.7971303597512092E-2</v>
      </c>
      <c r="BI128" s="23">
        <f t="shared" si="123"/>
        <v>7.0408976751297772E-2</v>
      </c>
      <c r="BJ128" s="23">
        <f t="shared" si="124"/>
        <v>7.3561328034490198E-2</v>
      </c>
      <c r="BK128" s="23">
        <f t="shared" si="125"/>
        <v>7.4611447532346872E-2</v>
      </c>
      <c r="BL128" s="23">
        <f t="shared" si="126"/>
        <v>7.2296884253542179E-2</v>
      </c>
      <c r="BM128" s="23">
        <f t="shared" si="127"/>
        <v>7.3774396350480484E-2</v>
      </c>
      <c r="BN128" s="23">
        <f t="shared" si="128"/>
        <v>7.5619940364699198E-2</v>
      </c>
      <c r="BO128" s="23">
        <f t="shared" si="129"/>
        <v>7.4525792782001998E-2</v>
      </c>
      <c r="BP128" s="23">
        <f t="shared" si="130"/>
        <v>7.5523770895630546E-2</v>
      </c>
      <c r="BQ128" s="23">
        <f t="shared" si="131"/>
        <v>7.4078960273287336E-2</v>
      </c>
      <c r="BR128" s="23">
        <f t="shared" si="132"/>
        <v>7.8504819986991034E-2</v>
      </c>
      <c r="BS128" s="23">
        <f t="shared" si="133"/>
        <v>8.1561565189752133E-2</v>
      </c>
      <c r="BT128" s="23">
        <f t="shared" si="134"/>
        <v>8.0713333212596286E-2</v>
      </c>
      <c r="BU128" s="23">
        <f t="shared" si="135"/>
        <v>7.8852179807768166E-2</v>
      </c>
      <c r="BV128" s="23">
        <f t="shared" si="70"/>
        <v>8.2562787017794584E-2</v>
      </c>
      <c r="BW128" s="23">
        <f t="shared" si="136"/>
        <v>8.2567606076593844E-2</v>
      </c>
      <c r="BX128" s="23">
        <f t="shared" si="137"/>
        <v>8.7664475131871991E-2</v>
      </c>
      <c r="BY128" s="23">
        <f t="shared" si="138"/>
        <v>8.6286803186534825E-2</v>
      </c>
      <c r="BZ128" s="23">
        <f t="shared" si="139"/>
        <v>8.8320040686079918E-2</v>
      </c>
      <c r="CA128" s="23">
        <f t="shared" si="140"/>
        <v>9.2559970646522036E-2</v>
      </c>
      <c r="CB128" s="23">
        <f t="shared" si="141"/>
        <v>9.4108700382132954E-2</v>
      </c>
      <c r="CC128" s="23">
        <f t="shared" si="142"/>
        <v>9.433685228362583E-2</v>
      </c>
      <c r="CD128" s="23">
        <f t="shared" si="143"/>
        <v>9.5459652825031036E-2</v>
      </c>
      <c r="CE128" s="23">
        <f t="shared" si="144"/>
        <v>9.7228060450860035E-2</v>
      </c>
      <c r="CF128" s="23">
        <f t="shared" si="145"/>
        <v>0.10321235765499637</v>
      </c>
      <c r="CG128" s="23">
        <f t="shared" si="146"/>
        <v>0.10275575457324852</v>
      </c>
      <c r="CH128" s="23">
        <f t="shared" si="147"/>
        <v>0.10048094630125558</v>
      </c>
      <c r="CI128" s="23">
        <f t="shared" si="148"/>
        <v>0.10437554586865361</v>
      </c>
      <c r="CJ128" s="23">
        <f t="shared" si="149"/>
        <v>0.10278338052378458</v>
      </c>
      <c r="CK128" s="23">
        <f t="shared" si="150"/>
        <v>0.10157591486677765</v>
      </c>
      <c r="CL128" s="23">
        <f t="shared" si="151"/>
        <v>9.5868587075368855E-2</v>
      </c>
      <c r="CM128" s="23">
        <f t="shared" si="152"/>
        <v>9.3073059918819326E-2</v>
      </c>
      <c r="CN128" s="23">
        <f t="shared" si="153"/>
        <v>9.1614735615028961E-2</v>
      </c>
      <c r="CO128" s="23">
        <f t="shared" si="154"/>
        <v>8.9234758053602051E-2</v>
      </c>
      <c r="CP128" s="23">
        <f t="shared" si="155"/>
        <v>8.5372982745121742E-2</v>
      </c>
      <c r="CQ128" s="23">
        <f t="shared" si="156"/>
        <v>8.9158130546131115E-2</v>
      </c>
      <c r="CR128" s="23">
        <f t="shared" si="157"/>
        <v>9.0688824909825411E-2</v>
      </c>
      <c r="CS128" s="23">
        <f t="shared" si="158"/>
        <v>8.4700762879861766E-2</v>
      </c>
      <c r="CT128" s="23">
        <f t="shared" si="159"/>
        <v>8.8072326902770753E-2</v>
      </c>
      <c r="CU128" s="23">
        <f t="shared" si="160"/>
        <v>9.3926639430701647E-2</v>
      </c>
      <c r="CV128" s="23">
        <f t="shared" si="161"/>
        <v>9.8127065869934041E-2</v>
      </c>
      <c r="CW128" s="23">
        <f t="shared" si="162"/>
        <v>9.343538102687246E-2</v>
      </c>
      <c r="CX128" s="23">
        <f t="shared" si="163"/>
        <v>8.5916584034391244E-2</v>
      </c>
      <c r="CY128" s="23">
        <f t="shared" si="164"/>
        <v>8.6070696022435889E-2</v>
      </c>
      <c r="CZ128" s="23">
        <f t="shared" si="165"/>
        <v>9.1310423097673787E-2</v>
      </c>
      <c r="DA128" s="23">
        <f t="shared" si="166"/>
        <v>8.4240879737807847E-2</v>
      </c>
      <c r="DB128" s="23">
        <f t="shared" si="167"/>
        <v>7.6636742192378718E-2</v>
      </c>
      <c r="DC128" s="23">
        <f t="shared" si="168"/>
        <v>7.3602084542336452E-2</v>
      </c>
      <c r="DD128" s="23">
        <f t="shared" si="169"/>
        <v>7.5623090100101736E-2</v>
      </c>
      <c r="DE128" s="23">
        <f t="shared" si="170"/>
        <v>7.5202784678161799E-2</v>
      </c>
      <c r="DF128" s="23">
        <f t="shared" si="171"/>
        <v>7.0517969031273983E-2</v>
      </c>
      <c r="DG128" s="23">
        <f t="shared" si="172"/>
        <v>6.7665896525252955E-2</v>
      </c>
      <c r="DH128" s="23">
        <f t="shared" si="173"/>
        <v>6.9000672860029283E-2</v>
      </c>
      <c r="DI128" s="23">
        <f t="shared" si="174"/>
        <v>6.3980464184557995E-2</v>
      </c>
      <c r="DJ128" s="23">
        <f t="shared" si="175"/>
        <v>5.908018548382233E-2</v>
      </c>
      <c r="DK128" s="23">
        <f t="shared" si="176"/>
        <v>5.2037330050396118E-2</v>
      </c>
      <c r="DL128" s="23">
        <f t="shared" si="177"/>
        <v>4.8510267051283432E-2</v>
      </c>
      <c r="DM128" s="23">
        <f t="shared" si="178"/>
        <v>4.8942813228510455E-2</v>
      </c>
      <c r="DN128" s="23">
        <f t="shared" si="179"/>
        <v>4.6919326511146178E-2</v>
      </c>
      <c r="DO128" s="23">
        <f t="shared" si="180"/>
        <v>3.8603034759271612E-2</v>
      </c>
      <c r="DP128" s="23">
        <f t="shared" si="181"/>
        <v>3.9853041034403514E-2</v>
      </c>
      <c r="DQ128" s="23">
        <f t="shared" si="182"/>
        <v>3.8152719026518837E-2</v>
      </c>
      <c r="DR128" s="23">
        <f t="shared" si="183"/>
        <v>3.8377094631281201E-2</v>
      </c>
      <c r="DS128" s="23">
        <f t="shared" si="184"/>
        <v>3.8261887258009317E-2</v>
      </c>
      <c r="DT128" s="23">
        <f t="shared" si="185"/>
        <v>3.2083918884918995E-2</v>
      </c>
      <c r="DU128" s="23">
        <f t="shared" si="186"/>
        <v>3.0200909807665315E-2</v>
      </c>
      <c r="DV128" s="23">
        <f t="shared" si="187"/>
        <v>2.9653879944540412E-2</v>
      </c>
      <c r="DW128" s="23">
        <f t="shared" si="188"/>
        <v>2.8299970695894325E-2</v>
      </c>
      <c r="DX128" s="23">
        <f t="shared" si="189"/>
        <v>2.5582287878086352E-2</v>
      </c>
      <c r="DY128" s="23">
        <f t="shared" si="190"/>
        <v>2.7508354881545741E-2</v>
      </c>
      <c r="DZ128" s="23">
        <f t="shared" si="191"/>
        <v>2.5452693907478695E-2</v>
      </c>
      <c r="EA128" s="23">
        <f t="shared" si="192"/>
        <v>2.4809896839113922E-2</v>
      </c>
      <c r="EB128" s="23">
        <f t="shared" si="193"/>
        <v>2.4931704155165841E-2</v>
      </c>
      <c r="EC128" s="23">
        <f t="shared" si="194"/>
        <v>2.1995085668338417E-2</v>
      </c>
      <c r="ED128" s="23">
        <f t="shared" si="195"/>
        <v>1.8472390040379628E-2</v>
      </c>
      <c r="EE128" s="23">
        <f t="shared" si="196"/>
        <v>1.5111045502564504E-2</v>
      </c>
      <c r="EF128" s="23">
        <f t="shared" si="197"/>
        <v>1.3192685093638057E-2</v>
      </c>
      <c r="EG128" s="23">
        <f t="shared" si="198"/>
        <v>1.4566049973570614E-2</v>
      </c>
      <c r="EH128" s="23">
        <f t="shared" si="71"/>
        <v>1.2595606623816921E-2</v>
      </c>
      <c r="EI128" s="23">
        <f t="shared" si="199"/>
        <v>1.1847122948503975E-2</v>
      </c>
      <c r="EJ128" s="23">
        <f t="shared" si="200"/>
        <v>1.0948650351918171E-2</v>
      </c>
      <c r="EK128" s="23">
        <f t="shared" si="201"/>
        <v>1.3033928907784962E-2</v>
      </c>
      <c r="EL128" s="23">
        <f t="shared" si="202"/>
        <v>1.4990876070211576E-2</v>
      </c>
      <c r="EM128" s="23">
        <f t="shared" si="203"/>
        <v>1.6079877159212663E-2</v>
      </c>
      <c r="EN128" s="23">
        <f t="shared" si="204"/>
        <v>1.3305952055190473E-2</v>
      </c>
      <c r="EO128" s="23">
        <f t="shared" si="205"/>
        <v>1.506962048552557E-2</v>
      </c>
      <c r="EP128" s="23">
        <f t="shared" si="206"/>
        <v>2.1789381560687344E-2</v>
      </c>
      <c r="EQ128" s="23">
        <f t="shared" si="207"/>
        <v>2.8068816411550766E-2</v>
      </c>
      <c r="ER128" s="23">
        <f t="shared" si="208"/>
        <v>2.3867135739281859E-2</v>
      </c>
      <c r="ES128" s="23">
        <f t="shared" si="209"/>
        <v>2.1910188576855245E-2</v>
      </c>
      <c r="ET128" s="23">
        <f t="shared" si="210"/>
        <v>2.0151946818613486E-2</v>
      </c>
      <c r="EU128" s="23">
        <f t="shared" si="211"/>
        <v>2.0151946818613486E-2</v>
      </c>
      <c r="EV128" s="23">
        <f t="shared" si="212"/>
        <v>2.2197802197802201E-2</v>
      </c>
      <c r="EW128" s="23">
        <f t="shared" si="213"/>
        <v>1.1993720565149137E-2</v>
      </c>
      <c r="EX128" s="23">
        <f t="shared" si="214"/>
        <v>7.6712328767123287E-3</v>
      </c>
      <c r="EY128" s="23">
        <f t="shared" si="215"/>
        <v>7.6712328767123287E-3</v>
      </c>
      <c r="EZ128" s="23">
        <f t="shared" si="216"/>
        <v>1.0418485623965076E-2</v>
      </c>
      <c r="FA128" s="23">
        <f t="shared" si="217"/>
        <v>8.5137237192031718E-3</v>
      </c>
      <c r="FB128" s="23">
        <f t="shared" si="218"/>
        <v>8.5137237192031718E-3</v>
      </c>
      <c r="FC128" s="23">
        <f t="shared" si="219"/>
        <v>4.7041999096793614E-3</v>
      </c>
      <c r="FD128" s="23">
        <f t="shared" si="220"/>
        <v>4.7041999096793614E-3</v>
      </c>
      <c r="FE128" s="23">
        <f t="shared" si="221"/>
        <v>2.7472527472527475E-3</v>
      </c>
      <c r="FF128" s="23">
        <f t="shared" si="222"/>
        <v>2.7472527472527475E-3</v>
      </c>
      <c r="FG128" s="23">
        <f t="shared" si="223"/>
        <v>0</v>
      </c>
      <c r="FH128" s="23">
        <f t="shared" si="224"/>
        <v>1.0989010989010989E-3</v>
      </c>
      <c r="FI128" s="23">
        <f t="shared" si="225"/>
        <v>1.0989010989010989E-3</v>
      </c>
      <c r="FJ128" s="23">
        <f t="shared" si="226"/>
        <v>1.9392372333548805E-3</v>
      </c>
      <c r="FK128" s="23">
        <f t="shared" si="227"/>
        <v>2.7895773694093023E-3</v>
      </c>
      <c r="FL128" s="23">
        <f t="shared" si="228"/>
        <v>2.7895773694093023E-3</v>
      </c>
      <c r="FM128" s="23">
        <f t="shared" si="229"/>
        <v>3.7956135867131253E-3</v>
      </c>
      <c r="FN128" s="23">
        <f t="shared" si="230"/>
        <v>4.5514714854281669E-3</v>
      </c>
      <c r="FO128" s="23">
        <f t="shared" si="231"/>
        <v>5.1332426554346316E-3</v>
      </c>
      <c r="FP128" s="23">
        <f t="shared" si="232"/>
        <v>5.1332426554346316E-3</v>
      </c>
      <c r="FQ128" s="23">
        <f t="shared" si="233"/>
        <v>4.2929065209808496E-3</v>
      </c>
      <c r="FR128" s="23">
        <f t="shared" si="234"/>
        <v>4.0860670284270711E-3</v>
      </c>
      <c r="FS128" s="23">
        <f t="shared" si="235"/>
        <v>4.0860670284270711E-3</v>
      </c>
      <c r="FT128" s="23">
        <f t="shared" si="236"/>
        <v>5.7754486008806602E-3</v>
      </c>
      <c r="FU128" s="23">
        <f t="shared" si="237"/>
        <v>5.6198307982040343E-3</v>
      </c>
      <c r="FV128" s="23">
        <f t="shared" si="238"/>
        <v>5.3172017079827364E-3</v>
      </c>
      <c r="FW128" s="23">
        <f t="shared" si="239"/>
        <v>5.8292344780800226E-3</v>
      </c>
      <c r="FX128" s="23">
        <f t="shared" si="240"/>
        <v>5.8292344780800226E-3</v>
      </c>
      <c r="FY128" s="23">
        <f t="shared" si="241"/>
        <v>5.9376135338274991E-3</v>
      </c>
      <c r="FZ128" s="23">
        <f t="shared" si="242"/>
        <v>6.2683013645153307E-3</v>
      </c>
      <c r="GA128" s="23">
        <f t="shared" si="243"/>
        <v>4.6156364423283035E-3</v>
      </c>
      <c r="GB128" s="23">
        <f t="shared" si="244"/>
        <v>4.3155163943090959E-3</v>
      </c>
      <c r="GC128" s="23">
        <f t="shared" si="245"/>
        <v>3.5077612110605261E-3</v>
      </c>
      <c r="GD128" s="23">
        <f t="shared" si="246"/>
        <v>2.9957284409632403E-3</v>
      </c>
      <c r="GE128" s="23">
        <f t="shared" si="247"/>
        <v>3.8734989039871594E-3</v>
      </c>
      <c r="GF128" s="23">
        <f t="shared" si="248"/>
        <v>4.6045653243633597E-3</v>
      </c>
      <c r="GG128" s="23">
        <f t="shared" si="249"/>
        <v>4.7295621598865108E-3</v>
      </c>
      <c r="GH128" s="23">
        <f t="shared" si="250"/>
        <v>4.9290453171608453E-3</v>
      </c>
      <c r="GI128" s="23">
        <f t="shared" si="251"/>
        <v>5.5672316261672064E-3</v>
      </c>
      <c r="GJ128" s="23">
        <f t="shared" si="252"/>
        <v>5.5350119654080151E-3</v>
      </c>
      <c r="GK128" s="23">
        <f t="shared" si="253"/>
        <v>6.9166090916859919E-3</v>
      </c>
      <c r="GL128" s="23">
        <f t="shared" si="254"/>
        <v>6.5142367746093026E-3</v>
      </c>
      <c r="GM128" s="23">
        <f t="shared" si="255"/>
        <v>6.7764913530652627E-3</v>
      </c>
      <c r="GN128" s="23">
        <f t="shared" si="256"/>
        <v>7.5273703934179885E-3</v>
      </c>
      <c r="GO128" s="23">
        <f t="shared" si="257"/>
        <v>7.3278872361436523E-3</v>
      </c>
      <c r="GP128" s="23">
        <f t="shared" si="258"/>
        <v>6.9432907351535201E-3</v>
      </c>
      <c r="GQ128" s="23">
        <f t="shared" si="259"/>
        <v>7.2538786946758646E-3</v>
      </c>
      <c r="GR128" s="23">
        <f t="shared" si="260"/>
        <v>6.1954877739570351E-3</v>
      </c>
      <c r="GS128" s="23">
        <f t="shared" si="261"/>
        <v>6.5983097685250259E-3</v>
      </c>
      <c r="GT128" s="23">
        <f t="shared" si="72"/>
        <v>6.5174641328580628E-3</v>
      </c>
      <c r="GU128" s="23">
        <f t="shared" si="51"/>
        <v>5.5989188594740792E-3</v>
      </c>
      <c r="GV128" s="23">
        <f t="shared" si="51"/>
        <v>4.5561659919036938E-3</v>
      </c>
      <c r="GW128" s="23">
        <f t="shared" si="51"/>
        <v>5.5827342648189521E-3</v>
      </c>
      <c r="GX128" s="23">
        <f t="shared" si="51"/>
        <v>5.0147403337952009E-3</v>
      </c>
      <c r="GY128" s="23">
        <f t="shared" si="51"/>
        <v>5.2734369504647419E-3</v>
      </c>
      <c r="GZ128" s="23">
        <f t="shared" si="51"/>
        <v>4.3952168099495193E-3</v>
      </c>
      <c r="HA128" s="23">
        <f t="shared" si="51"/>
        <v>3.2522381813213973E-3</v>
      </c>
      <c r="HB128" s="23">
        <f t="shared" si="52"/>
        <v>5.7956225795445047E-3</v>
      </c>
      <c r="HC128" s="23">
        <f t="shared" si="53"/>
        <v>6.4140517694022663E-3</v>
      </c>
      <c r="HD128" s="23">
        <f t="shared" si="54"/>
        <v>5.7013271395840179E-3</v>
      </c>
      <c r="HE128" s="23">
        <f t="shared" si="55"/>
        <v>5.9909527718446159E-3</v>
      </c>
      <c r="HF128" s="23">
        <f t="shared" si="56"/>
        <v>5.4090499496159275E-3</v>
      </c>
      <c r="HG128" s="23">
        <f t="shared" si="57"/>
        <v>5.6574971545848719E-3</v>
      </c>
      <c r="HH128" s="23">
        <f t="shared" si="58"/>
        <v>5.4433403828580513E-3</v>
      </c>
      <c r="HI128" s="23">
        <f t="shared" si="59"/>
        <v>3.8470137144852737E-3</v>
      </c>
      <c r="HJ128" s="23">
        <f t="shared" si="69"/>
        <v>4.5848232226383618E-3</v>
      </c>
      <c r="HK128" s="23">
        <f t="shared" si="60"/>
        <v>4.1810916158992366E-3</v>
      </c>
      <c r="HL128" s="23">
        <f t="shared" si="61"/>
        <v>4.6650998777098274E-3</v>
      </c>
      <c r="HM128" s="23">
        <f t="shared" si="62"/>
        <v>4.6650998777098274E-3</v>
      </c>
      <c r="HN128" s="23" t="e">
        <f t="shared" si="63"/>
        <v>#DIV/0!</v>
      </c>
      <c r="HO128" s="23" t="e">
        <f t="shared" si="64"/>
        <v>#DIV/0!</v>
      </c>
      <c r="HP128" s="23" t="e">
        <f t="shared" si="65"/>
        <v>#DIV/0!</v>
      </c>
      <c r="HQ128" s="23" t="e">
        <f t="shared" si="66"/>
        <v>#DIV/0!</v>
      </c>
      <c r="HR128" s="23" t="e">
        <f t="shared" si="67"/>
        <v>#DIV/0!</v>
      </c>
    </row>
    <row r="129" spans="2:226" x14ac:dyDescent="0.25">
      <c r="J129" s="235"/>
    </row>
    <row r="131" spans="2:226" x14ac:dyDescent="0.25">
      <c r="D131" t="s">
        <v>376</v>
      </c>
      <c r="E131" t="s">
        <v>377</v>
      </c>
      <c r="F131" t="s">
        <v>378</v>
      </c>
      <c r="G131" t="s">
        <v>379</v>
      </c>
      <c r="H131" t="s">
        <v>380</v>
      </c>
      <c r="I131" t="s">
        <v>381</v>
      </c>
      <c r="J131" t="s">
        <v>382</v>
      </c>
      <c r="K131" t="s">
        <v>383</v>
      </c>
      <c r="L131" t="s">
        <v>384</v>
      </c>
      <c r="M131" t="s">
        <v>385</v>
      </c>
      <c r="N131" t="s">
        <v>386</v>
      </c>
      <c r="O131" t="s">
        <v>387</v>
      </c>
      <c r="P131" t="s">
        <v>388</v>
      </c>
      <c r="Q131" t="s">
        <v>389</v>
      </c>
      <c r="R131" t="s">
        <v>390</v>
      </c>
      <c r="S131" t="s">
        <v>391</v>
      </c>
      <c r="T131" t="s">
        <v>392</v>
      </c>
      <c r="U131" t="s">
        <v>393</v>
      </c>
      <c r="V131" t="s">
        <v>394</v>
      </c>
      <c r="W131" t="s">
        <v>395</v>
      </c>
      <c r="X131" t="s">
        <v>396</v>
      </c>
      <c r="Y131" t="s">
        <v>397</v>
      </c>
      <c r="Z131" t="s">
        <v>398</v>
      </c>
      <c r="AA131" t="s">
        <v>399</v>
      </c>
      <c r="AB131" t="s">
        <v>400</v>
      </c>
      <c r="AC131" t="s">
        <v>401</v>
      </c>
      <c r="AD131" t="s">
        <v>402</v>
      </c>
      <c r="AE131" t="s">
        <v>403</v>
      </c>
      <c r="AF131" t="s">
        <v>404</v>
      </c>
      <c r="AG131" t="s">
        <v>405</v>
      </c>
      <c r="AH131" t="s">
        <v>406</v>
      </c>
      <c r="AI131" t="s">
        <v>407</v>
      </c>
      <c r="AJ131" t="s">
        <v>408</v>
      </c>
      <c r="AK131" t="s">
        <v>409</v>
      </c>
      <c r="AL131" t="s">
        <v>410</v>
      </c>
      <c r="AM131" t="s">
        <v>411</v>
      </c>
      <c r="AN131" t="s">
        <v>412</v>
      </c>
      <c r="AO131" t="s">
        <v>413</v>
      </c>
      <c r="AP131" t="s">
        <v>414</v>
      </c>
      <c r="AQ131" t="s">
        <v>415</v>
      </c>
      <c r="AR131" t="s">
        <v>358</v>
      </c>
      <c r="AS131" t="s">
        <v>357</v>
      </c>
      <c r="AT131" t="s">
        <v>356</v>
      </c>
      <c r="AU131" t="s">
        <v>355</v>
      </c>
      <c r="AV131" t="s">
        <v>354</v>
      </c>
      <c r="AW131" t="s">
        <v>353</v>
      </c>
      <c r="AX131" t="s">
        <v>352</v>
      </c>
      <c r="AY131" t="s">
        <v>351</v>
      </c>
      <c r="AZ131" t="s">
        <v>350</v>
      </c>
      <c r="BA131" t="s">
        <v>349</v>
      </c>
      <c r="BB131" t="s">
        <v>348</v>
      </c>
      <c r="BC131" t="s">
        <v>347</v>
      </c>
      <c r="BD131" t="s">
        <v>346</v>
      </c>
      <c r="BE131" t="s">
        <v>345</v>
      </c>
      <c r="BF131" t="s">
        <v>344</v>
      </c>
      <c r="BG131" t="s">
        <v>343</v>
      </c>
      <c r="BH131" t="s">
        <v>342</v>
      </c>
      <c r="BI131" t="s">
        <v>341</v>
      </c>
      <c r="BJ131" t="s">
        <v>340</v>
      </c>
      <c r="BK131" t="s">
        <v>339</v>
      </c>
      <c r="BL131" t="s">
        <v>338</v>
      </c>
      <c r="BM131" t="s">
        <v>337</v>
      </c>
      <c r="BN131" t="s">
        <v>336</v>
      </c>
      <c r="BO131" t="s">
        <v>335</v>
      </c>
      <c r="BP131" t="s">
        <v>334</v>
      </c>
      <c r="BQ131" t="s">
        <v>333</v>
      </c>
      <c r="BR131" t="s">
        <v>332</v>
      </c>
      <c r="BS131" t="s">
        <v>331</v>
      </c>
      <c r="BT131" t="s">
        <v>330</v>
      </c>
      <c r="BU131" t="s">
        <v>329</v>
      </c>
      <c r="BV131" t="s">
        <v>328</v>
      </c>
      <c r="BW131" t="s">
        <v>327</v>
      </c>
      <c r="BX131" t="s">
        <v>326</v>
      </c>
      <c r="BY131" t="s">
        <v>325</v>
      </c>
      <c r="BZ131" t="s">
        <v>324</v>
      </c>
      <c r="CA131" t="s">
        <v>323</v>
      </c>
      <c r="CB131" t="s">
        <v>322</v>
      </c>
      <c r="CC131" t="s">
        <v>321</v>
      </c>
      <c r="CD131" t="s">
        <v>320</v>
      </c>
      <c r="CE131" t="s">
        <v>319</v>
      </c>
      <c r="CF131" t="s">
        <v>318</v>
      </c>
      <c r="CG131" t="s">
        <v>317</v>
      </c>
      <c r="CH131" t="s">
        <v>316</v>
      </c>
      <c r="CI131" t="s">
        <v>315</v>
      </c>
      <c r="CJ131" t="s">
        <v>314</v>
      </c>
      <c r="CK131" t="s">
        <v>313</v>
      </c>
      <c r="CL131" t="s">
        <v>312</v>
      </c>
      <c r="CM131" t="s">
        <v>311</v>
      </c>
      <c r="CN131" t="s">
        <v>310</v>
      </c>
      <c r="CO131" t="s">
        <v>309</v>
      </c>
      <c r="CP131" t="s">
        <v>308</v>
      </c>
      <c r="CQ131" t="s">
        <v>307</v>
      </c>
      <c r="CR131" t="s">
        <v>306</v>
      </c>
      <c r="CS131" t="s">
        <v>305</v>
      </c>
      <c r="CT131" t="s">
        <v>304</v>
      </c>
      <c r="CU131" t="s">
        <v>303</v>
      </c>
      <c r="CV131" t="s">
        <v>302</v>
      </c>
      <c r="CW131" t="s">
        <v>301</v>
      </c>
      <c r="CX131" t="s">
        <v>300</v>
      </c>
      <c r="CY131" t="s">
        <v>299</v>
      </c>
      <c r="CZ131" t="s">
        <v>298</v>
      </c>
      <c r="DA131" t="s">
        <v>297</v>
      </c>
      <c r="DB131" t="s">
        <v>296</v>
      </c>
      <c r="DC131" t="s">
        <v>295</v>
      </c>
      <c r="DD131" t="s">
        <v>294</v>
      </c>
      <c r="DE131" t="s">
        <v>293</v>
      </c>
      <c r="DF131" t="s">
        <v>292</v>
      </c>
      <c r="DG131" t="s">
        <v>291</v>
      </c>
      <c r="DH131" t="s">
        <v>290</v>
      </c>
      <c r="DI131" t="s">
        <v>289</v>
      </c>
      <c r="DJ131" t="s">
        <v>288</v>
      </c>
      <c r="DK131" t="s">
        <v>287</v>
      </c>
      <c r="DL131" t="s">
        <v>286</v>
      </c>
      <c r="DM131" t="s">
        <v>285</v>
      </c>
      <c r="DN131" t="s">
        <v>284</v>
      </c>
      <c r="DO131" t="s">
        <v>283</v>
      </c>
      <c r="DP131" t="s">
        <v>282</v>
      </c>
      <c r="DQ131" t="s">
        <v>281</v>
      </c>
      <c r="DR131" t="s">
        <v>280</v>
      </c>
      <c r="DS131" t="s">
        <v>279</v>
      </c>
      <c r="DT131" t="s">
        <v>278</v>
      </c>
      <c r="DU131" t="s">
        <v>277</v>
      </c>
      <c r="DV131" t="s">
        <v>276</v>
      </c>
      <c r="DW131" t="s">
        <v>275</v>
      </c>
      <c r="DX131" t="s">
        <v>274</v>
      </c>
      <c r="DY131" t="s">
        <v>273</v>
      </c>
      <c r="DZ131" t="s">
        <v>272</v>
      </c>
      <c r="EA131" t="s">
        <v>271</v>
      </c>
      <c r="EB131" t="s">
        <v>270</v>
      </c>
      <c r="EC131" t="s">
        <v>269</v>
      </c>
      <c r="ED131" t="s">
        <v>268</v>
      </c>
      <c r="EE131" t="s">
        <v>267</v>
      </c>
      <c r="EF131" t="s">
        <v>266</v>
      </c>
      <c r="EG131" t="s">
        <v>265</v>
      </c>
      <c r="EH131" t="s">
        <v>264</v>
      </c>
      <c r="EI131" t="s">
        <v>263</v>
      </c>
      <c r="EJ131" t="s">
        <v>262</v>
      </c>
      <c r="EK131" t="s">
        <v>261</v>
      </c>
      <c r="EL131" t="s">
        <v>260</v>
      </c>
      <c r="EM131" t="s">
        <v>259</v>
      </c>
      <c r="EN131" t="s">
        <v>258</v>
      </c>
      <c r="EO131" t="s">
        <v>257</v>
      </c>
      <c r="EP131" t="s">
        <v>256</v>
      </c>
      <c r="EQ131" t="s">
        <v>255</v>
      </c>
      <c r="ER131" t="s">
        <v>254</v>
      </c>
      <c r="ES131" t="s">
        <v>253</v>
      </c>
      <c r="ET131" t="s">
        <v>252</v>
      </c>
      <c r="EU131" t="s">
        <v>251</v>
      </c>
      <c r="EV131" t="s">
        <v>250</v>
      </c>
      <c r="EW131" t="s">
        <v>249</v>
      </c>
      <c r="EX131" t="s">
        <v>175</v>
      </c>
      <c r="EY131" t="s">
        <v>176</v>
      </c>
      <c r="EZ131" t="s">
        <v>177</v>
      </c>
      <c r="FA131" t="s">
        <v>178</v>
      </c>
      <c r="FB131" t="s">
        <v>179</v>
      </c>
      <c r="FC131" t="s">
        <v>180</v>
      </c>
      <c r="FD131" t="s">
        <v>181</v>
      </c>
      <c r="FE131" t="s">
        <v>182</v>
      </c>
      <c r="FF131" t="s">
        <v>183</v>
      </c>
      <c r="FG131" t="s">
        <v>184</v>
      </c>
      <c r="FH131" t="s">
        <v>185</v>
      </c>
      <c r="FI131" t="s">
        <v>186</v>
      </c>
      <c r="FJ131" t="s">
        <v>187</v>
      </c>
      <c r="FK131" t="s">
        <v>188</v>
      </c>
      <c r="FL131" t="s">
        <v>189</v>
      </c>
      <c r="FM131" t="s">
        <v>190</v>
      </c>
      <c r="FN131" t="s">
        <v>191</v>
      </c>
      <c r="FO131" t="s">
        <v>192</v>
      </c>
      <c r="FP131" t="s">
        <v>193</v>
      </c>
      <c r="FQ131" t="s">
        <v>194</v>
      </c>
      <c r="FR131" t="s">
        <v>195</v>
      </c>
      <c r="FS131" t="s">
        <v>196</v>
      </c>
      <c r="FT131" t="s">
        <v>197</v>
      </c>
      <c r="FU131" t="s">
        <v>198</v>
      </c>
      <c r="FV131" t="s">
        <v>199</v>
      </c>
      <c r="FW131" t="s">
        <v>200</v>
      </c>
      <c r="FX131" t="s">
        <v>201</v>
      </c>
      <c r="FY131" t="s">
        <v>202</v>
      </c>
      <c r="FZ131" t="s">
        <v>203</v>
      </c>
      <c r="GA131" t="s">
        <v>204</v>
      </c>
      <c r="GB131" t="s">
        <v>205</v>
      </c>
      <c r="GC131" t="s">
        <v>206</v>
      </c>
      <c r="GD131" t="s">
        <v>207</v>
      </c>
      <c r="GE131" t="s">
        <v>208</v>
      </c>
      <c r="GF131" t="s">
        <v>209</v>
      </c>
      <c r="GG131" t="s">
        <v>210</v>
      </c>
      <c r="GH131" t="s">
        <v>211</v>
      </c>
      <c r="GI131" t="s">
        <v>212</v>
      </c>
      <c r="GJ131" t="s">
        <v>213</v>
      </c>
      <c r="GK131" t="s">
        <v>214</v>
      </c>
      <c r="GL131" t="s">
        <v>215</v>
      </c>
      <c r="GM131" t="s">
        <v>216</v>
      </c>
      <c r="GN131" t="s">
        <v>375</v>
      </c>
      <c r="GO131" t="s">
        <v>217</v>
      </c>
      <c r="GP131" t="s">
        <v>218</v>
      </c>
      <c r="GQ131" t="s">
        <v>219</v>
      </c>
      <c r="GR131" t="s">
        <v>220</v>
      </c>
      <c r="GS131" t="s">
        <v>172</v>
      </c>
      <c r="GT131" t="s">
        <v>173</v>
      </c>
      <c r="GU131" t="s">
        <v>174</v>
      </c>
      <c r="GV131" s="31">
        <v>44063</v>
      </c>
      <c r="GW131" s="31">
        <v>44064</v>
      </c>
      <c r="GX131" s="31">
        <v>44065</v>
      </c>
      <c r="GY131" s="31">
        <v>44066</v>
      </c>
      <c r="GZ131" s="31">
        <v>44067</v>
      </c>
      <c r="HA131" s="31">
        <v>44068</v>
      </c>
      <c r="HB131" s="31">
        <v>44069</v>
      </c>
      <c r="HC131" s="31">
        <v>44070</v>
      </c>
      <c r="HD131" s="31">
        <v>44071</v>
      </c>
      <c r="HE131" s="31">
        <v>44072</v>
      </c>
      <c r="HF131" s="31">
        <v>44073</v>
      </c>
      <c r="HG131" s="31">
        <v>44074</v>
      </c>
      <c r="HH131" s="31">
        <v>44075</v>
      </c>
      <c r="HI131" s="31">
        <v>44076</v>
      </c>
      <c r="HJ131" s="31">
        <v>44077</v>
      </c>
      <c r="HK131" s="31">
        <v>44078</v>
      </c>
      <c r="HL131" s="31">
        <v>44079</v>
      </c>
      <c r="HM131" s="31">
        <v>44080</v>
      </c>
    </row>
    <row r="132" spans="2:226" x14ac:dyDescent="0.25">
      <c r="B132" s="157" t="s">
        <v>242</v>
      </c>
      <c r="J132" s="235">
        <f>J119+J120</f>
        <v>0</v>
      </c>
      <c r="K132" s="235">
        <f t="shared" ref="K132:BV132" si="262">K119+K120</f>
        <v>0</v>
      </c>
      <c r="L132" s="235">
        <f t="shared" si="262"/>
        <v>0</v>
      </c>
      <c r="M132" s="235">
        <f t="shared" si="262"/>
        <v>0</v>
      </c>
      <c r="N132" s="235">
        <f t="shared" si="262"/>
        <v>0</v>
      </c>
      <c r="O132" s="235">
        <f t="shared" si="262"/>
        <v>0</v>
      </c>
      <c r="P132" s="235">
        <f t="shared" si="262"/>
        <v>0</v>
      </c>
      <c r="Q132" s="235">
        <f t="shared" si="262"/>
        <v>0</v>
      </c>
      <c r="R132" s="235">
        <f t="shared" si="262"/>
        <v>0</v>
      </c>
      <c r="S132" s="235">
        <f t="shared" si="262"/>
        <v>0</v>
      </c>
      <c r="T132" s="235">
        <f t="shared" si="262"/>
        <v>0</v>
      </c>
      <c r="U132" s="235">
        <f t="shared" si="262"/>
        <v>0</v>
      </c>
      <c r="V132" s="235">
        <f t="shared" si="262"/>
        <v>0</v>
      </c>
      <c r="W132" s="235">
        <f t="shared" si="262"/>
        <v>0</v>
      </c>
      <c r="X132" s="235">
        <f t="shared" si="262"/>
        <v>2.8571428571428574E-2</v>
      </c>
      <c r="Y132" s="235">
        <f t="shared" si="262"/>
        <v>2.8571428571428574E-2</v>
      </c>
      <c r="Z132" s="235">
        <f t="shared" si="262"/>
        <v>3.506493506493507E-2</v>
      </c>
      <c r="AA132" s="235">
        <f t="shared" si="262"/>
        <v>4.6969696969696974E-2</v>
      </c>
      <c r="AB132" s="235">
        <f t="shared" si="262"/>
        <v>4.6969696969696974E-2</v>
      </c>
      <c r="AC132" s="235">
        <f t="shared" si="262"/>
        <v>5.3995458093818748E-2</v>
      </c>
      <c r="AD132" s="235">
        <f t="shared" si="262"/>
        <v>6.3065752878399245E-2</v>
      </c>
      <c r="AE132" s="235">
        <f t="shared" si="262"/>
        <v>4.3285533098179473E-2</v>
      </c>
      <c r="AF132" s="235">
        <f t="shared" si="262"/>
        <v>5.2880415827390566E-2</v>
      </c>
      <c r="AG132" s="235">
        <f t="shared" si="262"/>
        <v>5.2465936689507157E-2</v>
      </c>
      <c r="AH132" s="235">
        <f t="shared" si="262"/>
        <v>4.5096322177035512E-2</v>
      </c>
      <c r="AI132" s="235">
        <f t="shared" si="262"/>
        <v>5.3318316010540136E-2</v>
      </c>
      <c r="AJ132" s="235">
        <f t="shared" si="262"/>
        <v>4.973489567815674E-2</v>
      </c>
      <c r="AK132" s="235">
        <f t="shared" si="262"/>
        <v>4.3493455207579065E-2</v>
      </c>
      <c r="AL132" s="235">
        <f t="shared" si="262"/>
        <v>3.6502966704485523E-2</v>
      </c>
      <c r="AM132" s="235">
        <f t="shared" si="262"/>
        <v>2.7498402747411388E-2</v>
      </c>
      <c r="AN132" s="235">
        <f t="shared" si="262"/>
        <v>2.3666566403024239E-2</v>
      </c>
      <c r="AO132" s="235">
        <f t="shared" si="262"/>
        <v>2.0488731531941997E-2</v>
      </c>
      <c r="AP132" s="235">
        <f t="shared" si="262"/>
        <v>1.3348988780688457E-2</v>
      </c>
      <c r="AQ132" s="235">
        <f t="shared" si="262"/>
        <v>1.0898711481013568E-2</v>
      </c>
      <c r="AR132" s="235">
        <f t="shared" si="262"/>
        <v>8.7047778019313741E-3</v>
      </c>
      <c r="AS132" s="235">
        <f t="shared" si="262"/>
        <v>8.5484562805170517E-3</v>
      </c>
      <c r="AT132" s="235">
        <f t="shared" si="262"/>
        <v>9.2791414713919856E-3</v>
      </c>
      <c r="AU132" s="235">
        <f t="shared" si="262"/>
        <v>7.8451789773693673E-3</v>
      </c>
      <c r="AV132" s="235">
        <f t="shared" si="262"/>
        <v>7.0079774131655212E-3</v>
      </c>
      <c r="AW132" s="235">
        <f t="shared" si="262"/>
        <v>6.7524459076340141E-3</v>
      </c>
      <c r="AX132" s="235">
        <f t="shared" si="262"/>
        <v>6.9739746485802312E-3</v>
      </c>
      <c r="AY132" s="235">
        <f t="shared" si="262"/>
        <v>7.1987760368720909E-3</v>
      </c>
      <c r="AZ132" s="235">
        <f t="shared" si="262"/>
        <v>6.699852642450663E-3</v>
      </c>
      <c r="BA132" s="235">
        <f t="shared" si="262"/>
        <v>5.9518051347481702E-3</v>
      </c>
      <c r="BB132" s="235">
        <f t="shared" si="262"/>
        <v>5.9746970188726267E-3</v>
      </c>
      <c r="BC132" s="235">
        <f t="shared" si="262"/>
        <v>7.0863914319915927E-3</v>
      </c>
      <c r="BD132" s="235">
        <f t="shared" si="262"/>
        <v>7.925644366725576E-3</v>
      </c>
      <c r="BE132" s="235">
        <f t="shared" si="262"/>
        <v>7.6200424484858444E-3</v>
      </c>
      <c r="BF132" s="235">
        <f t="shared" si="262"/>
        <v>8.2400083456392343E-3</v>
      </c>
      <c r="BG132" s="235">
        <f t="shared" si="262"/>
        <v>9.5920354708622368E-3</v>
      </c>
      <c r="BH132" s="235">
        <f t="shared" si="262"/>
        <v>9.9119361584099827E-3</v>
      </c>
      <c r="BI132" s="235">
        <f t="shared" si="262"/>
        <v>1.1622288891780621E-2</v>
      </c>
      <c r="BJ132" s="235">
        <f t="shared" si="262"/>
        <v>1.2170228659149109E-2</v>
      </c>
      <c r="BK132" s="235">
        <f t="shared" si="262"/>
        <v>1.2678447220722788E-2</v>
      </c>
      <c r="BL132" s="235">
        <f t="shared" si="262"/>
        <v>1.2746066662050375E-2</v>
      </c>
      <c r="BM132" s="235">
        <f t="shared" si="262"/>
        <v>1.3033403344103953E-2</v>
      </c>
      <c r="BN132" s="235">
        <f t="shared" si="262"/>
        <v>1.3117656440405242E-2</v>
      </c>
      <c r="BO132" s="235">
        <f t="shared" si="262"/>
        <v>1.5132832739932685E-2</v>
      </c>
      <c r="BP132" s="235">
        <f t="shared" si="262"/>
        <v>1.4451335360539438E-2</v>
      </c>
      <c r="BQ132" s="235">
        <f t="shared" si="262"/>
        <v>1.3561173257866566E-2</v>
      </c>
      <c r="BR132" s="235">
        <f t="shared" si="262"/>
        <v>1.304329688463228E-2</v>
      </c>
      <c r="BS132" s="235">
        <f t="shared" si="262"/>
        <v>1.3815661067832354E-2</v>
      </c>
      <c r="BT132" s="235">
        <f t="shared" si="262"/>
        <v>1.4635586738479865E-2</v>
      </c>
      <c r="BU132" s="235">
        <f t="shared" si="262"/>
        <v>1.3942567408412342E-2</v>
      </c>
      <c r="BV132" s="235">
        <f t="shared" si="262"/>
        <v>1.3751925270375579E-2</v>
      </c>
      <c r="BW132" s="235">
        <f t="shared" ref="BW132:EH132" si="263">BW119+BW120</f>
        <v>1.4101788939202149E-2</v>
      </c>
      <c r="BX132" s="235">
        <f t="shared" si="263"/>
        <v>1.5468248401063351E-2</v>
      </c>
      <c r="BY132" s="235">
        <f t="shared" si="263"/>
        <v>1.6301401338191114E-2</v>
      </c>
      <c r="BZ132" s="235">
        <f t="shared" si="263"/>
        <v>1.6382323964632153E-2</v>
      </c>
      <c r="CA132" s="235">
        <f t="shared" si="263"/>
        <v>1.768403517334987E-2</v>
      </c>
      <c r="CB132" s="235">
        <f t="shared" si="263"/>
        <v>1.8624153223616435E-2</v>
      </c>
      <c r="CC132" s="235">
        <f t="shared" si="263"/>
        <v>2.0292726831549309E-2</v>
      </c>
      <c r="CD132" s="235">
        <f t="shared" si="263"/>
        <v>2.0062014391534544E-2</v>
      </c>
      <c r="CE132" s="235">
        <f t="shared" si="263"/>
        <v>1.9533631469322681E-2</v>
      </c>
      <c r="CF132" s="235">
        <f t="shared" si="263"/>
        <v>1.9815099792993094E-2</v>
      </c>
      <c r="CG132" s="235">
        <f t="shared" si="263"/>
        <v>2.0081907034449672E-2</v>
      </c>
      <c r="CH132" s="235">
        <f t="shared" si="263"/>
        <v>1.9399515591852726E-2</v>
      </c>
      <c r="CI132" s="235">
        <f t="shared" si="263"/>
        <v>1.8958245838136406E-2</v>
      </c>
      <c r="CJ132" s="235">
        <f t="shared" si="263"/>
        <v>1.7507701669495626E-2</v>
      </c>
      <c r="CK132" s="235">
        <f t="shared" si="263"/>
        <v>1.727106267138874E-2</v>
      </c>
      <c r="CL132" s="235">
        <f t="shared" si="263"/>
        <v>2.0737206883495528E-2</v>
      </c>
      <c r="CM132" s="235">
        <f t="shared" si="263"/>
        <v>2.0704746504830451E-2</v>
      </c>
      <c r="CN132" s="235">
        <f t="shared" si="263"/>
        <v>2.2258677734131555E-2</v>
      </c>
      <c r="CO132" s="235">
        <f t="shared" si="263"/>
        <v>1.9905286159762576E-2</v>
      </c>
      <c r="CP132" s="235">
        <f t="shared" si="263"/>
        <v>2.1134338127504999E-2</v>
      </c>
      <c r="CQ132" s="235">
        <f t="shared" si="263"/>
        <v>2.0933025381130968E-2</v>
      </c>
      <c r="CR132" s="235">
        <f t="shared" si="263"/>
        <v>2.5093163603488955E-2</v>
      </c>
      <c r="CS132" s="235">
        <f t="shared" si="263"/>
        <v>2.583292772683668E-2</v>
      </c>
      <c r="CT132" s="235">
        <f t="shared" si="263"/>
        <v>2.7044419228518253E-2</v>
      </c>
      <c r="CU132" s="235">
        <f t="shared" si="263"/>
        <v>2.6115872627396054E-2</v>
      </c>
      <c r="CV132" s="235">
        <f t="shared" si="263"/>
        <v>3.0977279876863002E-2</v>
      </c>
      <c r="CW132" s="235">
        <f t="shared" si="263"/>
        <v>2.9569774423944532E-2</v>
      </c>
      <c r="CX132" s="235">
        <f t="shared" si="263"/>
        <v>3.4354463419159834E-2</v>
      </c>
      <c r="CY132" s="235">
        <f t="shared" si="263"/>
        <v>3.3415781310160632E-2</v>
      </c>
      <c r="CZ132" s="235">
        <f t="shared" si="263"/>
        <v>3.0964200977877793E-2</v>
      </c>
      <c r="DA132" s="235">
        <f t="shared" si="263"/>
        <v>3.8377870257906524E-2</v>
      </c>
      <c r="DB132" s="235">
        <f t="shared" si="263"/>
        <v>4.1527623309812217E-2</v>
      </c>
      <c r="DC132" s="235">
        <f t="shared" si="263"/>
        <v>4.0885188821223883E-2</v>
      </c>
      <c r="DD132" s="235">
        <f t="shared" si="263"/>
        <v>4.8060833554246896E-2</v>
      </c>
      <c r="DE132" s="235">
        <f t="shared" si="263"/>
        <v>4.4978593793353984E-2</v>
      </c>
      <c r="DF132" s="235">
        <f t="shared" si="263"/>
        <v>4.5328798630145314E-2</v>
      </c>
      <c r="DG132" s="235">
        <f t="shared" si="263"/>
        <v>4.9464303763875811E-2</v>
      </c>
      <c r="DH132" s="235">
        <f t="shared" si="263"/>
        <v>4.6830826130398184E-2</v>
      </c>
      <c r="DI132" s="235">
        <f t="shared" si="263"/>
        <v>5.1728110989134143E-2</v>
      </c>
      <c r="DJ132" s="235">
        <f t="shared" si="263"/>
        <v>5.4435609126944534E-2</v>
      </c>
      <c r="DK132" s="235">
        <f t="shared" si="263"/>
        <v>5.3637874692737689E-2</v>
      </c>
      <c r="DL132" s="235">
        <f t="shared" si="263"/>
        <v>5.5153698413530357E-2</v>
      </c>
      <c r="DM132" s="235">
        <f t="shared" si="263"/>
        <v>6.0823560466371128E-2</v>
      </c>
      <c r="DN132" s="235">
        <f t="shared" si="263"/>
        <v>6.3795078744011857E-2</v>
      </c>
      <c r="DO132" s="235">
        <f t="shared" si="263"/>
        <v>7.2593403800005618E-2</v>
      </c>
      <c r="DP132" s="235">
        <f t="shared" si="263"/>
        <v>7.7809293438005814E-2</v>
      </c>
      <c r="DQ132" s="235">
        <f t="shared" si="263"/>
        <v>8.3201170011681411E-2</v>
      </c>
      <c r="DR132" s="235">
        <f t="shared" si="263"/>
        <v>8.5734744548789862E-2</v>
      </c>
      <c r="DS132" s="235">
        <f t="shared" si="263"/>
        <v>8.8998953458160071E-2</v>
      </c>
      <c r="DT132" s="235">
        <f t="shared" si="263"/>
        <v>9.3689384977859891E-2</v>
      </c>
      <c r="DU132" s="235">
        <f t="shared" si="263"/>
        <v>9.9144361655858132E-2</v>
      </c>
      <c r="DV132" s="235">
        <f t="shared" si="263"/>
        <v>9.4079923890798625E-2</v>
      </c>
      <c r="DW132" s="235">
        <f t="shared" si="263"/>
        <v>8.9374103395504473E-2</v>
      </c>
      <c r="DX132" s="235">
        <f t="shared" si="263"/>
        <v>9.0488591744035368E-2</v>
      </c>
      <c r="DY132" s="235">
        <f t="shared" si="263"/>
        <v>9.7337427764716378E-2</v>
      </c>
      <c r="DZ132" s="235">
        <f t="shared" si="263"/>
        <v>9.7924759471592682E-2</v>
      </c>
      <c r="EA132" s="235">
        <f t="shared" si="263"/>
        <v>9.7023642086034589E-2</v>
      </c>
      <c r="EB132" s="235">
        <f t="shared" si="263"/>
        <v>9.7510871350242265E-2</v>
      </c>
      <c r="EC132" s="235">
        <f t="shared" si="263"/>
        <v>0.10301627726086535</v>
      </c>
      <c r="ED132" s="235">
        <f t="shared" si="263"/>
        <v>0.11607670611076788</v>
      </c>
      <c r="EE132" s="235">
        <f t="shared" si="263"/>
        <v>0.11835413882298319</v>
      </c>
      <c r="EF132" s="235">
        <f t="shared" si="263"/>
        <v>0.11711570362228385</v>
      </c>
      <c r="EG132" s="235">
        <f t="shared" si="263"/>
        <v>0.12950318288583393</v>
      </c>
      <c r="EH132" s="235">
        <f t="shared" si="263"/>
        <v>0.13073470997942999</v>
      </c>
      <c r="EI132" s="235">
        <f t="shared" ref="EI132:GT132" si="264">EI119+EI120</f>
        <v>0.12425645472068693</v>
      </c>
      <c r="EJ132" s="235">
        <f t="shared" si="264"/>
        <v>0.12148457117802859</v>
      </c>
      <c r="EK132" s="235">
        <f t="shared" si="264"/>
        <v>0.12865855188142106</v>
      </c>
      <c r="EL132" s="235">
        <f t="shared" si="264"/>
        <v>0.12970792934533099</v>
      </c>
      <c r="EM132" s="235">
        <f t="shared" si="264"/>
        <v>0.13861793825533988</v>
      </c>
      <c r="EN132" s="235">
        <f t="shared" si="264"/>
        <v>0.13428368028030521</v>
      </c>
      <c r="EO132" s="235">
        <f t="shared" si="264"/>
        <v>0.13414684393657234</v>
      </c>
      <c r="EP132" s="235">
        <f t="shared" si="264"/>
        <v>0.14002041287634334</v>
      </c>
      <c r="EQ132" s="235">
        <f t="shared" si="264"/>
        <v>0.1389515729017283</v>
      </c>
      <c r="ER132" s="235">
        <f t="shared" si="264"/>
        <v>0.12458182500256866</v>
      </c>
      <c r="ES132" s="235">
        <f t="shared" si="264"/>
        <v>0.12363596720739578</v>
      </c>
      <c r="ET132" s="235">
        <f t="shared" si="264"/>
        <v>0.11323303680446536</v>
      </c>
      <c r="EU132" s="235">
        <f t="shared" si="264"/>
        <v>0.11232504648969541</v>
      </c>
      <c r="EV132" s="235">
        <f t="shared" si="264"/>
        <v>0.11930917347382239</v>
      </c>
      <c r="EW132" s="235">
        <f t="shared" si="264"/>
        <v>0.11937608548452831</v>
      </c>
      <c r="EX132" s="235">
        <f t="shared" si="264"/>
        <v>0.13264461734405822</v>
      </c>
      <c r="EY132" s="235">
        <f t="shared" si="264"/>
        <v>0.13423712319885917</v>
      </c>
      <c r="EZ132" s="235">
        <f t="shared" si="264"/>
        <v>0.13405397301570895</v>
      </c>
      <c r="FA132" s="235">
        <f t="shared" si="264"/>
        <v>0.13529939426113022</v>
      </c>
      <c r="FB132" s="235">
        <f t="shared" si="264"/>
        <v>0.14032826369677934</v>
      </c>
      <c r="FC132" s="235">
        <f t="shared" si="264"/>
        <v>0.1343682022528469</v>
      </c>
      <c r="FD132" s="235">
        <f t="shared" si="264"/>
        <v>0.13888068297484382</v>
      </c>
      <c r="FE132" s="235">
        <f t="shared" si="264"/>
        <v>0.13148342270087121</v>
      </c>
      <c r="FF132" s="235">
        <f t="shared" si="264"/>
        <v>0.13778487855446495</v>
      </c>
      <c r="FG132" s="235">
        <f t="shared" si="264"/>
        <v>0.14490384654299818</v>
      </c>
      <c r="FH132" s="235">
        <f t="shared" si="264"/>
        <v>0.14820054983970146</v>
      </c>
      <c r="FI132" s="235">
        <f t="shared" si="264"/>
        <v>0.14422973074283194</v>
      </c>
      <c r="FJ132" s="235">
        <f t="shared" si="264"/>
        <v>0.14750071655651228</v>
      </c>
      <c r="FK132" s="235">
        <f t="shared" si="264"/>
        <v>0.14190091566054411</v>
      </c>
      <c r="FL132" s="235">
        <f t="shared" si="264"/>
        <v>0.13739956795164926</v>
      </c>
      <c r="FM132" s="235">
        <f t="shared" si="264"/>
        <v>0.13248347344647388</v>
      </c>
      <c r="FN132" s="235">
        <f t="shared" si="264"/>
        <v>0.13080086803716037</v>
      </c>
      <c r="FO132" s="235">
        <f t="shared" si="264"/>
        <v>0.12866770708047004</v>
      </c>
      <c r="FP132" s="235">
        <f t="shared" si="264"/>
        <v>0.12573986927868264</v>
      </c>
      <c r="FQ132" s="235">
        <f t="shared" si="264"/>
        <v>0.11985751633750616</v>
      </c>
      <c r="FR132" s="235">
        <f t="shared" si="264"/>
        <v>0.11484740418453686</v>
      </c>
      <c r="FS132" s="235">
        <f t="shared" si="264"/>
        <v>0.11707924834733245</v>
      </c>
      <c r="FT132" s="235">
        <f t="shared" si="264"/>
        <v>0.11043561295004305</v>
      </c>
      <c r="FU132" s="235">
        <f t="shared" si="264"/>
        <v>0.10592269667242091</v>
      </c>
      <c r="FV132" s="235">
        <f t="shared" si="264"/>
        <v>0.10205606963575413</v>
      </c>
      <c r="FW132" s="235">
        <f t="shared" si="264"/>
        <v>0.10643394982008592</v>
      </c>
      <c r="FX132" s="235">
        <f t="shared" si="264"/>
        <v>0.10984155139282512</v>
      </c>
      <c r="FY132" s="235">
        <f t="shared" si="264"/>
        <v>0.11571095463064941</v>
      </c>
      <c r="FZ132" s="235">
        <f t="shared" si="264"/>
        <v>0.11220003489632542</v>
      </c>
      <c r="GA132" s="235">
        <f t="shared" si="264"/>
        <v>0.11227873322595339</v>
      </c>
      <c r="GB132" s="235">
        <f t="shared" si="264"/>
        <v>0.10657645231358842</v>
      </c>
      <c r="GC132" s="235">
        <f t="shared" si="264"/>
        <v>0.11018980438757549</v>
      </c>
      <c r="GD132" s="235">
        <f t="shared" si="264"/>
        <v>0.10604862707152551</v>
      </c>
      <c r="GE132" s="235">
        <f t="shared" si="264"/>
        <v>0.10722737616808631</v>
      </c>
      <c r="GF132" s="235">
        <f t="shared" si="264"/>
        <v>0.10688005457691115</v>
      </c>
      <c r="GG132" s="235">
        <f t="shared" si="264"/>
        <v>0.10929296817403528</v>
      </c>
      <c r="GH132" s="235">
        <f t="shared" si="264"/>
        <v>0.11213469642357055</v>
      </c>
      <c r="GI132" s="235">
        <f t="shared" si="264"/>
        <v>0.11708495238802531</v>
      </c>
      <c r="GJ132" s="235">
        <f t="shared" si="264"/>
        <v>0.11690935523688772</v>
      </c>
      <c r="GK132" s="235">
        <f t="shared" si="264"/>
        <v>0.12342252188443285</v>
      </c>
      <c r="GL132" s="235">
        <f t="shared" si="264"/>
        <v>0.11905010038080911</v>
      </c>
      <c r="GM132" s="235">
        <f t="shared" si="264"/>
        <v>0.1194374434917523</v>
      </c>
      <c r="GN132" s="235">
        <f t="shared" si="264"/>
        <v>0.12379916166925994</v>
      </c>
      <c r="GO132" s="235">
        <f t="shared" si="264"/>
        <v>0.12721395062514695</v>
      </c>
      <c r="GP132" s="235">
        <f t="shared" si="264"/>
        <v>0.13076942253323659</v>
      </c>
      <c r="GQ132" s="235">
        <f t="shared" si="264"/>
        <v>0.13335321602154426</v>
      </c>
      <c r="GR132" s="235">
        <f t="shared" si="264"/>
        <v>0.12768429170430956</v>
      </c>
      <c r="GS132" s="235">
        <f t="shared" si="264"/>
        <v>0.13162727120373868</v>
      </c>
      <c r="GT132" s="235">
        <f t="shared" si="264"/>
        <v>0.13567148940949811</v>
      </c>
      <c r="GU132" s="235">
        <f t="shared" ref="GU132:HA132" si="265">GU119+GU120</f>
        <v>0.13397451593833107</v>
      </c>
      <c r="GV132" s="235">
        <f t="shared" si="265"/>
        <v>0.1308597995806533</v>
      </c>
      <c r="GW132" s="235">
        <f t="shared" si="265"/>
        <v>0.13024483863434846</v>
      </c>
      <c r="GX132" s="235">
        <f t="shared" si="265"/>
        <v>0.1309312109482568</v>
      </c>
      <c r="GY132" s="235">
        <f t="shared" si="265"/>
        <v>0.13484654803718921</v>
      </c>
      <c r="GZ132" s="235">
        <f t="shared" si="265"/>
        <v>0.1332268704807435</v>
      </c>
      <c r="HA132" s="235">
        <f t="shared" si="265"/>
        <v>0.13565709209103738</v>
      </c>
      <c r="HB132" s="235">
        <f t="shared" ref="HB132:HR132" si="266">HB119+HB120</f>
        <v>0.13463527534341421</v>
      </c>
      <c r="HC132" s="235">
        <f t="shared" si="266"/>
        <v>0.14020113805213405</v>
      </c>
      <c r="HD132" s="235">
        <f t="shared" si="266"/>
        <v>0.14027023523348087</v>
      </c>
      <c r="HE132" s="235">
        <f t="shared" si="266"/>
        <v>0.14259340253906055</v>
      </c>
      <c r="HF132" s="235">
        <f t="shared" si="266"/>
        <v>0.14574397216230764</v>
      </c>
      <c r="HG132" s="235">
        <f t="shared" si="266"/>
        <v>0.14904525037041816</v>
      </c>
      <c r="HH132" s="235">
        <f t="shared" si="266"/>
        <v>0.14479855522426457</v>
      </c>
      <c r="HI132" s="235">
        <f t="shared" si="266"/>
        <v>0.14463758733995374</v>
      </c>
      <c r="HJ132" s="235">
        <f>HJ119+HJ120</f>
        <v>0.13864900088120455</v>
      </c>
      <c r="HK132" s="235">
        <f t="shared" si="266"/>
        <v>0.13985644005856854</v>
      </c>
      <c r="HL132" s="235">
        <f t="shared" si="266"/>
        <v>0.136549401000154</v>
      </c>
      <c r="HM132" s="235">
        <f t="shared" si="266"/>
        <v>0.13373134727532326</v>
      </c>
      <c r="HN132" s="235" t="e">
        <f t="shared" si="266"/>
        <v>#DIV/0!</v>
      </c>
      <c r="HO132" s="235" t="e">
        <f t="shared" si="266"/>
        <v>#DIV/0!</v>
      </c>
      <c r="HP132" s="235" t="e">
        <f t="shared" si="266"/>
        <v>#DIV/0!</v>
      </c>
      <c r="HQ132" s="235" t="e">
        <f t="shared" si="266"/>
        <v>#DIV/0!</v>
      </c>
      <c r="HR132" s="235" t="e">
        <f t="shared" si="266"/>
        <v>#DIV/0!</v>
      </c>
    </row>
    <row r="133" spans="2:226" x14ac:dyDescent="0.25">
      <c r="B133" s="157" t="s">
        <v>243</v>
      </c>
      <c r="J133" s="235">
        <f>J121+J122</f>
        <v>7.1428571428571425E-2</v>
      </c>
      <c r="K133" s="235">
        <f t="shared" ref="K133:BV133" si="267">K121+K122</f>
        <v>7.1428571428571425E-2</v>
      </c>
      <c r="L133" s="235">
        <f t="shared" si="267"/>
        <v>7.1428571428571425E-2</v>
      </c>
      <c r="M133" s="235">
        <f t="shared" si="267"/>
        <v>7.1428571428571425E-2</v>
      </c>
      <c r="N133" s="235">
        <f t="shared" si="267"/>
        <v>7.1428571428571425E-2</v>
      </c>
      <c r="O133" s="235">
        <f t="shared" si="267"/>
        <v>7.1428571428571425E-2</v>
      </c>
      <c r="P133" s="235">
        <f t="shared" si="267"/>
        <v>7.1428571428571425E-2</v>
      </c>
      <c r="Q133" s="235">
        <f t="shared" si="267"/>
        <v>0</v>
      </c>
      <c r="R133" s="235">
        <f t="shared" si="267"/>
        <v>0</v>
      </c>
      <c r="S133" s="235">
        <f t="shared" si="267"/>
        <v>0</v>
      </c>
      <c r="T133" s="235">
        <f t="shared" si="267"/>
        <v>0</v>
      </c>
      <c r="U133" s="235">
        <f t="shared" si="267"/>
        <v>2.8571428571428574E-2</v>
      </c>
      <c r="V133" s="235">
        <f t="shared" si="267"/>
        <v>2.8571428571428574E-2</v>
      </c>
      <c r="W133" s="235">
        <f t="shared" si="267"/>
        <v>4.4444444444444446E-2</v>
      </c>
      <c r="X133" s="235">
        <f t="shared" si="267"/>
        <v>0.10158730158730159</v>
      </c>
      <c r="Y133" s="235">
        <f t="shared" si="267"/>
        <v>0.11587301587301588</v>
      </c>
      <c r="Z133" s="235">
        <f t="shared" si="267"/>
        <v>0.14184704184704186</v>
      </c>
      <c r="AA133" s="235">
        <f t="shared" si="267"/>
        <v>0.15375180375180375</v>
      </c>
      <c r="AB133" s="235">
        <f t="shared" si="267"/>
        <v>0.15115440115440118</v>
      </c>
      <c r="AC133" s="235">
        <f t="shared" si="267"/>
        <v>0.18394128640030283</v>
      </c>
      <c r="AD133" s="235">
        <f t="shared" si="267"/>
        <v>0.17940613900801256</v>
      </c>
      <c r="AE133" s="235">
        <f t="shared" si="267"/>
        <v>0.15083471043658397</v>
      </c>
      <c r="AF133" s="235">
        <f t="shared" si="267"/>
        <v>0.1504082712041746</v>
      </c>
      <c r="AG133" s="235">
        <f t="shared" si="267"/>
        <v>0.14165815607108073</v>
      </c>
      <c r="AH133" s="235">
        <f t="shared" si="267"/>
        <v>0.16036563906427803</v>
      </c>
      <c r="AI133" s="235">
        <f t="shared" si="267"/>
        <v>0.15802984536157783</v>
      </c>
      <c r="AJ133" s="235">
        <f t="shared" si="267"/>
        <v>0.13729115288676053</v>
      </c>
      <c r="AK133" s="235">
        <f t="shared" si="267"/>
        <v>0.14151198313305047</v>
      </c>
      <c r="AL133" s="235">
        <f t="shared" si="267"/>
        <v>0.13634991830712009</v>
      </c>
      <c r="AM133" s="235">
        <f t="shared" si="267"/>
        <v>0.15318721940493679</v>
      </c>
      <c r="AN133" s="235">
        <f t="shared" si="267"/>
        <v>0.16196651883687788</v>
      </c>
      <c r="AO133" s="235">
        <f t="shared" si="267"/>
        <v>0.15408925866915282</v>
      </c>
      <c r="AP133" s="235">
        <f t="shared" si="267"/>
        <v>0.15371942466622532</v>
      </c>
      <c r="AQ133" s="235">
        <f t="shared" si="267"/>
        <v>0.16622480332371239</v>
      </c>
      <c r="AR133" s="235">
        <f t="shared" si="267"/>
        <v>0.17500472893532115</v>
      </c>
      <c r="AS133" s="235">
        <f t="shared" si="267"/>
        <v>0.1742058482319607</v>
      </c>
      <c r="AT133" s="235">
        <f t="shared" si="267"/>
        <v>0.16653248400761772</v>
      </c>
      <c r="AU133" s="235">
        <f t="shared" si="267"/>
        <v>0.16113106283748241</v>
      </c>
      <c r="AV133" s="235">
        <f t="shared" si="267"/>
        <v>0.15833366479240779</v>
      </c>
      <c r="AW133" s="235">
        <f t="shared" si="267"/>
        <v>0.15176500197374496</v>
      </c>
      <c r="AX133" s="235">
        <f t="shared" si="267"/>
        <v>0.14628216563532609</v>
      </c>
      <c r="AY133" s="235">
        <f t="shared" si="267"/>
        <v>0.14272015685767037</v>
      </c>
      <c r="AZ133" s="235">
        <f t="shared" si="267"/>
        <v>0.1400736731609753</v>
      </c>
      <c r="BA133" s="235">
        <f t="shared" si="267"/>
        <v>0.13576703877430363</v>
      </c>
      <c r="BB133" s="235">
        <f t="shared" si="267"/>
        <v>0.1332015611861381</v>
      </c>
      <c r="BC133" s="235">
        <f t="shared" si="267"/>
        <v>0.13284563894245616</v>
      </c>
      <c r="BD133" s="235">
        <f t="shared" si="267"/>
        <v>0.13724822197113248</v>
      </c>
      <c r="BE133" s="235">
        <f t="shared" si="267"/>
        <v>0.13966659099720266</v>
      </c>
      <c r="BF133" s="235">
        <f t="shared" si="267"/>
        <v>0.14256498216208824</v>
      </c>
      <c r="BG133" s="235">
        <f t="shared" si="267"/>
        <v>0.14790900812467089</v>
      </c>
      <c r="BH133" s="235">
        <f t="shared" si="267"/>
        <v>0.15454957344170678</v>
      </c>
      <c r="BI133" s="235">
        <f t="shared" si="267"/>
        <v>0.16019546207992277</v>
      </c>
      <c r="BJ133" s="235">
        <f t="shared" si="267"/>
        <v>0.16358495793354921</v>
      </c>
      <c r="BK133" s="235">
        <f t="shared" si="267"/>
        <v>0.16972397466424349</v>
      </c>
      <c r="BL133" s="235">
        <f t="shared" si="267"/>
        <v>0.17374009702885695</v>
      </c>
      <c r="BM133" s="235">
        <f t="shared" si="267"/>
        <v>0.17847340891113109</v>
      </c>
      <c r="BN133" s="235">
        <f t="shared" si="267"/>
        <v>0.18113440253598012</v>
      </c>
      <c r="BO133" s="235">
        <f t="shared" si="267"/>
        <v>0.18394883365193798</v>
      </c>
      <c r="BP133" s="235">
        <f t="shared" si="267"/>
        <v>0.1884899332629193</v>
      </c>
      <c r="BQ133" s="235">
        <f t="shared" si="267"/>
        <v>0.19546575677638395</v>
      </c>
      <c r="BR133" s="235">
        <f t="shared" si="267"/>
        <v>0.19665782391372372</v>
      </c>
      <c r="BS133" s="235">
        <f t="shared" si="267"/>
        <v>0.19927908718340392</v>
      </c>
      <c r="BT133" s="235">
        <f t="shared" si="267"/>
        <v>0.19846490482132334</v>
      </c>
      <c r="BU133" s="235">
        <f t="shared" si="267"/>
        <v>0.20466484193240503</v>
      </c>
      <c r="BV133" s="235">
        <f t="shared" si="267"/>
        <v>0.20386128038166457</v>
      </c>
      <c r="BW133" s="235">
        <f t="shared" ref="BW133:EH133" si="268">BW121+BW122</f>
        <v>0.2134748207803164</v>
      </c>
      <c r="BX133" s="235">
        <f t="shared" si="268"/>
        <v>0.20951910997497303</v>
      </c>
      <c r="BY133" s="235">
        <f t="shared" si="268"/>
        <v>0.21076782176104347</v>
      </c>
      <c r="BZ133" s="235">
        <f t="shared" si="268"/>
        <v>0.20905872684897453</v>
      </c>
      <c r="CA133" s="235">
        <f t="shared" si="268"/>
        <v>0.21093655130697914</v>
      </c>
      <c r="CB133" s="235">
        <f t="shared" si="268"/>
        <v>0.20835646843605471</v>
      </c>
      <c r="CC133" s="235">
        <f t="shared" si="268"/>
        <v>0.21137692719163934</v>
      </c>
      <c r="CD133" s="235">
        <f t="shared" si="268"/>
        <v>0.20153832336078745</v>
      </c>
      <c r="CE133" s="235">
        <f t="shared" si="268"/>
        <v>0.20655008987124004</v>
      </c>
      <c r="CF133" s="235">
        <f t="shared" si="268"/>
        <v>0.2033458082510391</v>
      </c>
      <c r="CG133" s="235">
        <f t="shared" si="268"/>
        <v>0.2062682667133251</v>
      </c>
      <c r="CH133" s="235">
        <f t="shared" si="268"/>
        <v>0.20779024972142088</v>
      </c>
      <c r="CI133" s="235">
        <f t="shared" si="268"/>
        <v>0.20604618355197069</v>
      </c>
      <c r="CJ133" s="235">
        <f t="shared" si="268"/>
        <v>0.20990428771649158</v>
      </c>
      <c r="CK133" s="235">
        <f t="shared" si="268"/>
        <v>0.21423457912629368</v>
      </c>
      <c r="CL133" s="235">
        <f t="shared" si="268"/>
        <v>0.21378231413929399</v>
      </c>
      <c r="CM133" s="235">
        <f t="shared" si="268"/>
        <v>0.20921228628238719</v>
      </c>
      <c r="CN133" s="235">
        <f t="shared" si="268"/>
        <v>0.20385574893577263</v>
      </c>
      <c r="CO133" s="235">
        <f t="shared" si="268"/>
        <v>0.20782982228119373</v>
      </c>
      <c r="CP133" s="235">
        <f t="shared" si="268"/>
        <v>0.20993197127520125</v>
      </c>
      <c r="CQ133" s="235">
        <f t="shared" si="268"/>
        <v>0.2084946918999262</v>
      </c>
      <c r="CR133" s="235">
        <f t="shared" si="268"/>
        <v>0.20409312441634175</v>
      </c>
      <c r="CS133" s="235">
        <f t="shared" si="268"/>
        <v>0.19746916199381562</v>
      </c>
      <c r="CT133" s="235">
        <f t="shared" si="268"/>
        <v>0.2071610940072682</v>
      </c>
      <c r="CU133" s="235">
        <f t="shared" si="268"/>
        <v>0.21651111138648266</v>
      </c>
      <c r="CV133" s="235">
        <f t="shared" si="268"/>
        <v>0.21440023718605625</v>
      </c>
      <c r="CW133" s="235">
        <f t="shared" si="268"/>
        <v>0.22221764054045556</v>
      </c>
      <c r="CX133" s="235">
        <f t="shared" si="268"/>
        <v>0.2317015776559716</v>
      </c>
      <c r="CY133" s="235">
        <f t="shared" si="268"/>
        <v>0.23234604596961286</v>
      </c>
      <c r="CZ133" s="235">
        <f t="shared" si="268"/>
        <v>0.23248755684682726</v>
      </c>
      <c r="DA133" s="235">
        <f t="shared" si="268"/>
        <v>0.23173197602212203</v>
      </c>
      <c r="DB133" s="235">
        <f t="shared" si="268"/>
        <v>0.22970979728761454</v>
      </c>
      <c r="DC133" s="235">
        <f t="shared" si="268"/>
        <v>0.23151030447273713</v>
      </c>
      <c r="DD133" s="235">
        <f t="shared" si="268"/>
        <v>0.23137055408842355</v>
      </c>
      <c r="DE133" s="235">
        <f t="shared" si="268"/>
        <v>0.22723171319737606</v>
      </c>
      <c r="DF133" s="235">
        <f t="shared" si="268"/>
        <v>0.2419733545347621</v>
      </c>
      <c r="DG133" s="235">
        <f t="shared" si="268"/>
        <v>0.27184089161170466</v>
      </c>
      <c r="DH133" s="235">
        <f t="shared" si="268"/>
        <v>0.28702848179929485</v>
      </c>
      <c r="DI133" s="235">
        <f t="shared" si="268"/>
        <v>0.30309708312293848</v>
      </c>
      <c r="DJ133" s="235">
        <f t="shared" si="268"/>
        <v>0.31794438357572263</v>
      </c>
      <c r="DK133" s="235">
        <f t="shared" si="268"/>
        <v>0.32984202285160769</v>
      </c>
      <c r="DL133" s="235">
        <f t="shared" si="268"/>
        <v>0.34287810685042452</v>
      </c>
      <c r="DM133" s="235">
        <f t="shared" si="268"/>
        <v>0.34059067796725095</v>
      </c>
      <c r="DN133" s="235">
        <f t="shared" si="268"/>
        <v>0.34259887385299792</v>
      </c>
      <c r="DO133" s="235">
        <f t="shared" si="268"/>
        <v>0.34827615499040177</v>
      </c>
      <c r="DP133" s="235">
        <f t="shared" si="268"/>
        <v>0.35584145401298722</v>
      </c>
      <c r="DQ133" s="235">
        <f t="shared" si="268"/>
        <v>0.35598189358885968</v>
      </c>
      <c r="DR133" s="235">
        <f t="shared" si="268"/>
        <v>0.34552038101681404</v>
      </c>
      <c r="DS133" s="235">
        <f t="shared" si="268"/>
        <v>0.34156492786781256</v>
      </c>
      <c r="DT133" s="235">
        <f t="shared" si="268"/>
        <v>0.35367517534391368</v>
      </c>
      <c r="DU133" s="235">
        <f t="shared" si="268"/>
        <v>0.34192433625494512</v>
      </c>
      <c r="DV133" s="235">
        <f t="shared" si="268"/>
        <v>0.34103026594102059</v>
      </c>
      <c r="DW133" s="235">
        <f t="shared" si="268"/>
        <v>0.33401754182303323</v>
      </c>
      <c r="DX133" s="235">
        <f t="shared" si="268"/>
        <v>0.33311164755043055</v>
      </c>
      <c r="DY133" s="235">
        <f t="shared" si="268"/>
        <v>0.33248217872527763</v>
      </c>
      <c r="DZ133" s="235">
        <f t="shared" si="268"/>
        <v>0.33846844419920918</v>
      </c>
      <c r="EA133" s="235">
        <f t="shared" si="268"/>
        <v>0.34641629953983155</v>
      </c>
      <c r="EB133" s="235">
        <f t="shared" si="268"/>
        <v>0.35936593982760134</v>
      </c>
      <c r="EC133" s="235">
        <f t="shared" si="268"/>
        <v>0.36425628396069587</v>
      </c>
      <c r="ED133" s="235">
        <f t="shared" si="268"/>
        <v>0.36288479969447474</v>
      </c>
      <c r="EE133" s="235">
        <f t="shared" si="268"/>
        <v>0.35969395814046184</v>
      </c>
      <c r="EF133" s="235">
        <f t="shared" si="268"/>
        <v>0.37589074792215726</v>
      </c>
      <c r="EG133" s="235">
        <f t="shared" si="268"/>
        <v>0.38508277424725046</v>
      </c>
      <c r="EH133" s="235">
        <f t="shared" si="268"/>
        <v>0.3794177496167086</v>
      </c>
      <c r="EI133" s="235">
        <f t="shared" ref="EI133:GT133" si="269">EI121+EI122</f>
        <v>0.37628186111496642</v>
      </c>
      <c r="EJ133" s="235">
        <f t="shared" si="269"/>
        <v>0.38288659052178331</v>
      </c>
      <c r="EK133" s="235">
        <f t="shared" si="269"/>
        <v>0.38884675236429811</v>
      </c>
      <c r="EL133" s="235">
        <f t="shared" si="269"/>
        <v>0.39417872434308365</v>
      </c>
      <c r="EM133" s="235">
        <f t="shared" si="269"/>
        <v>0.40348473364909299</v>
      </c>
      <c r="EN133" s="235">
        <f t="shared" si="269"/>
        <v>0.39974488819634879</v>
      </c>
      <c r="EO133" s="235">
        <f t="shared" si="269"/>
        <v>0.40252722718558431</v>
      </c>
      <c r="EP133" s="235">
        <f t="shared" si="269"/>
        <v>0.40158148303426522</v>
      </c>
      <c r="EQ133" s="235">
        <f t="shared" si="269"/>
        <v>0.39578636629689928</v>
      </c>
      <c r="ER133" s="235">
        <f t="shared" si="269"/>
        <v>0.40802726265544265</v>
      </c>
      <c r="ES133" s="235">
        <f t="shared" si="269"/>
        <v>0.40952758881330309</v>
      </c>
      <c r="ET133" s="235">
        <f t="shared" si="269"/>
        <v>0.40835542764114197</v>
      </c>
      <c r="EU133" s="235">
        <f t="shared" si="269"/>
        <v>0.41989987592893163</v>
      </c>
      <c r="EV133" s="235">
        <f t="shared" si="269"/>
        <v>0.40360357963263538</v>
      </c>
      <c r="EW133" s="235">
        <f t="shared" si="269"/>
        <v>0.41611612563464262</v>
      </c>
      <c r="EX133" s="235">
        <f t="shared" si="269"/>
        <v>0.41830962684967038</v>
      </c>
      <c r="EY133" s="235">
        <f t="shared" si="269"/>
        <v>0.41677957220486161</v>
      </c>
      <c r="EZ133" s="235">
        <f t="shared" si="269"/>
        <v>0.43857444399973333</v>
      </c>
      <c r="FA133" s="235">
        <f t="shared" si="269"/>
        <v>0.41776858319387256</v>
      </c>
      <c r="FB133" s="235">
        <f t="shared" si="269"/>
        <v>0.38875945672711898</v>
      </c>
      <c r="FC133" s="235">
        <f t="shared" si="269"/>
        <v>0.40522643061344771</v>
      </c>
      <c r="FD133" s="235">
        <f t="shared" si="269"/>
        <v>0.39540178904150503</v>
      </c>
      <c r="FE133" s="235">
        <f t="shared" si="269"/>
        <v>0.40383623131156376</v>
      </c>
      <c r="FF133" s="235">
        <f t="shared" si="269"/>
        <v>0.38920526484689777</v>
      </c>
      <c r="FG133" s="235">
        <f t="shared" si="269"/>
        <v>0.36968782576424131</v>
      </c>
      <c r="FH133" s="235">
        <f t="shared" si="269"/>
        <v>0.38177573785215335</v>
      </c>
      <c r="FI133" s="235">
        <f t="shared" si="269"/>
        <v>0.3885861543264354</v>
      </c>
      <c r="FJ133" s="235">
        <f t="shared" si="269"/>
        <v>0.38399593114038677</v>
      </c>
      <c r="FK133" s="235">
        <f t="shared" si="269"/>
        <v>0.39202231242460783</v>
      </c>
      <c r="FL133" s="235">
        <f t="shared" si="269"/>
        <v>0.39293875447312532</v>
      </c>
      <c r="FM133" s="235">
        <f t="shared" si="269"/>
        <v>0.39966986277240557</v>
      </c>
      <c r="FN133" s="235">
        <f t="shared" si="269"/>
        <v>0.38960709370342539</v>
      </c>
      <c r="FO133" s="235">
        <f t="shared" si="269"/>
        <v>0.38734465026451126</v>
      </c>
      <c r="FP133" s="235">
        <f t="shared" si="269"/>
        <v>0.40043655369254916</v>
      </c>
      <c r="FQ133" s="235">
        <f t="shared" si="269"/>
        <v>0.40617885061131664</v>
      </c>
      <c r="FR133" s="235">
        <f t="shared" si="269"/>
        <v>0.41383191183580648</v>
      </c>
      <c r="FS133" s="235">
        <f t="shared" si="269"/>
        <v>0.41061557110441149</v>
      </c>
      <c r="FT133" s="235">
        <f t="shared" si="269"/>
        <v>0.4179520427645611</v>
      </c>
      <c r="FU133" s="235">
        <f t="shared" si="269"/>
        <v>0.4357813967283688</v>
      </c>
      <c r="FV133" s="235">
        <f t="shared" si="269"/>
        <v>0.44217443625929387</v>
      </c>
      <c r="FW133" s="235">
        <f t="shared" si="269"/>
        <v>0.44250725755985704</v>
      </c>
      <c r="FX133" s="235">
        <f t="shared" si="269"/>
        <v>0.45080782549345244</v>
      </c>
      <c r="FY133" s="235">
        <f t="shared" si="269"/>
        <v>0.44291308865134715</v>
      </c>
      <c r="FZ133" s="235">
        <f t="shared" si="269"/>
        <v>0.44850663812787539</v>
      </c>
      <c r="GA133" s="235">
        <f t="shared" si="269"/>
        <v>0.45465986377566103</v>
      </c>
      <c r="GB133" s="235">
        <f t="shared" si="269"/>
        <v>0.45736094420783385</v>
      </c>
      <c r="GC133" s="235">
        <f t="shared" si="269"/>
        <v>0.46248436754948308</v>
      </c>
      <c r="GD133" s="235">
        <f t="shared" si="269"/>
        <v>0.47093739977161564</v>
      </c>
      <c r="GE133" s="235">
        <f t="shared" si="269"/>
        <v>0.47794295428699973</v>
      </c>
      <c r="GF133" s="235">
        <f t="shared" si="269"/>
        <v>0.48806211030854141</v>
      </c>
      <c r="GG133" s="235">
        <f t="shared" si="269"/>
        <v>0.48985162196647414</v>
      </c>
      <c r="GH133" s="235">
        <f t="shared" si="269"/>
        <v>0.48786223084347469</v>
      </c>
      <c r="GI133" s="235">
        <f t="shared" si="269"/>
        <v>0.49005966153989117</v>
      </c>
      <c r="GJ133" s="235">
        <f t="shared" si="269"/>
        <v>0.49390346706846272</v>
      </c>
      <c r="GK133" s="235">
        <f t="shared" si="269"/>
        <v>0.48894156736972094</v>
      </c>
      <c r="GL133" s="235">
        <f t="shared" si="269"/>
        <v>0.4847082600700956</v>
      </c>
      <c r="GM133" s="235">
        <f t="shared" si="269"/>
        <v>0.48410438439601944</v>
      </c>
      <c r="GN133" s="235">
        <f t="shared" si="269"/>
        <v>0.48354824897146287</v>
      </c>
      <c r="GO133" s="235">
        <f t="shared" si="269"/>
        <v>0.4852769518775697</v>
      </c>
      <c r="GP133" s="235">
        <f t="shared" si="269"/>
        <v>0.487997767549468</v>
      </c>
      <c r="GQ133" s="235">
        <f t="shared" si="269"/>
        <v>0.48731426094214869</v>
      </c>
      <c r="GR133" s="235">
        <f t="shared" si="269"/>
        <v>0.49186853020230037</v>
      </c>
      <c r="GS133" s="235">
        <f t="shared" si="269"/>
        <v>0.48743115611461663</v>
      </c>
      <c r="GT133" s="235">
        <f t="shared" si="269"/>
        <v>0.48705887890606636</v>
      </c>
      <c r="GU133" s="235">
        <f t="shared" ref="GU133:HA133" si="270">GU121+GU122</f>
        <v>0.49315397169470754</v>
      </c>
      <c r="GV133" s="235">
        <f t="shared" si="270"/>
        <v>0.49385703991602392</v>
      </c>
      <c r="GW133" s="235">
        <f t="shared" si="270"/>
        <v>0.49302892517558161</v>
      </c>
      <c r="GX133" s="235">
        <f t="shared" si="270"/>
        <v>0.49782352756593573</v>
      </c>
      <c r="GY133" s="235">
        <f t="shared" si="270"/>
        <v>0.50194490038264816</v>
      </c>
      <c r="GZ133" s="235">
        <f t="shared" si="270"/>
        <v>0.51190258305695846</v>
      </c>
      <c r="HA133" s="235">
        <f t="shared" si="270"/>
        <v>0.51456464001353741</v>
      </c>
      <c r="HB133" s="235">
        <f t="shared" ref="HB133:HR133" si="271">HB121+HB122</f>
        <v>0.51170313795848688</v>
      </c>
      <c r="HC133" s="235">
        <f t="shared" si="271"/>
        <v>0.51634135688242022</v>
      </c>
      <c r="HD133" s="235">
        <f t="shared" si="271"/>
        <v>0.52404825175745673</v>
      </c>
      <c r="HE133" s="235">
        <f t="shared" si="271"/>
        <v>0.52179623040022727</v>
      </c>
      <c r="HF133" s="235">
        <f t="shared" si="271"/>
        <v>0.52072768056297214</v>
      </c>
      <c r="HG133" s="235">
        <f t="shared" si="271"/>
        <v>0.51989025040877168</v>
      </c>
      <c r="HH133" s="235">
        <f t="shared" si="271"/>
        <v>0.52197071056552102</v>
      </c>
      <c r="HI133" s="235">
        <f t="shared" si="271"/>
        <v>0.52158349749819277</v>
      </c>
      <c r="HJ133" s="235">
        <f t="shared" si="271"/>
        <v>0.51775354204075086</v>
      </c>
      <c r="HK133" s="235">
        <f t="shared" si="271"/>
        <v>0.50808463951470539</v>
      </c>
      <c r="HL133" s="235">
        <f t="shared" si="271"/>
        <v>0.50719448518972343</v>
      </c>
      <c r="HM133" s="235">
        <f t="shared" si="271"/>
        <v>0.51628498107627396</v>
      </c>
      <c r="HN133" s="235" t="e">
        <f t="shared" si="271"/>
        <v>#DIV/0!</v>
      </c>
      <c r="HO133" s="235" t="e">
        <f t="shared" si="271"/>
        <v>#DIV/0!</v>
      </c>
      <c r="HP133" s="235" t="e">
        <f t="shared" si="271"/>
        <v>#DIV/0!</v>
      </c>
      <c r="HQ133" s="235" t="e">
        <f t="shared" si="271"/>
        <v>#DIV/0!</v>
      </c>
      <c r="HR133" s="235" t="e">
        <f t="shared" si="271"/>
        <v>#DIV/0!</v>
      </c>
    </row>
    <row r="134" spans="2:226" x14ac:dyDescent="0.25">
      <c r="B134" s="157" t="s">
        <v>244</v>
      </c>
      <c r="J134" s="235">
        <f>J123+J124</f>
        <v>0.40476190476190477</v>
      </c>
      <c r="K134" s="235">
        <f t="shared" ref="K134:BV134" si="272">K123+K124</f>
        <v>0.26190476190476192</v>
      </c>
      <c r="L134" s="235">
        <f t="shared" si="272"/>
        <v>0.15476190476190477</v>
      </c>
      <c r="M134" s="235">
        <f t="shared" si="272"/>
        <v>0.15476190476190477</v>
      </c>
      <c r="N134" s="235">
        <f t="shared" si="272"/>
        <v>0.29761904761904762</v>
      </c>
      <c r="O134" s="235">
        <f t="shared" si="272"/>
        <v>0.25</v>
      </c>
      <c r="P134" s="235">
        <f t="shared" si="272"/>
        <v>0.2857142857142857</v>
      </c>
      <c r="Q134" s="235">
        <f t="shared" si="272"/>
        <v>0.2857142857142857</v>
      </c>
      <c r="R134" s="235">
        <f t="shared" si="272"/>
        <v>0.38095238095238093</v>
      </c>
      <c r="S134" s="235">
        <f t="shared" si="272"/>
        <v>0.34523809523809523</v>
      </c>
      <c r="T134" s="235">
        <f t="shared" si="272"/>
        <v>0.34523809523809523</v>
      </c>
      <c r="U134" s="235">
        <f t="shared" si="272"/>
        <v>0.20238095238095238</v>
      </c>
      <c r="V134" s="235">
        <f t="shared" si="272"/>
        <v>0.26587301587301582</v>
      </c>
      <c r="W134" s="235">
        <f t="shared" si="272"/>
        <v>0.25396825396825395</v>
      </c>
      <c r="X134" s="235">
        <f t="shared" si="272"/>
        <v>0.28253968253968254</v>
      </c>
      <c r="Y134" s="235">
        <f t="shared" si="272"/>
        <v>0.21587301587301586</v>
      </c>
      <c r="Z134" s="235">
        <f t="shared" si="272"/>
        <v>0.27431457431457429</v>
      </c>
      <c r="AA134" s="235">
        <f t="shared" si="272"/>
        <v>0.32788600288600289</v>
      </c>
      <c r="AB134" s="235">
        <f t="shared" si="272"/>
        <v>0.38849206349206344</v>
      </c>
      <c r="AC134" s="235">
        <f t="shared" si="272"/>
        <v>0.37418032786885247</v>
      </c>
      <c r="AD134" s="235">
        <f t="shared" si="272"/>
        <v>0.35377216460354632</v>
      </c>
      <c r="AE134" s="235">
        <f t="shared" si="272"/>
        <v>0.38893699976838153</v>
      </c>
      <c r="AF134" s="235">
        <f t="shared" si="272"/>
        <v>0.42859584838245401</v>
      </c>
      <c r="AG134" s="235">
        <f t="shared" si="272"/>
        <v>0.42689187859337779</v>
      </c>
      <c r="AH134" s="235">
        <f t="shared" si="272"/>
        <v>0.43000979242557735</v>
      </c>
      <c r="AI134" s="235">
        <f t="shared" si="272"/>
        <v>0.41256919944541603</v>
      </c>
      <c r="AJ134" s="235">
        <f t="shared" si="272"/>
        <v>0.42362983543198529</v>
      </c>
      <c r="AK134" s="235">
        <f t="shared" si="272"/>
        <v>0.40466977616075206</v>
      </c>
      <c r="AL134" s="235">
        <f t="shared" si="272"/>
        <v>0.38955296020359997</v>
      </c>
      <c r="AM134" s="235">
        <f t="shared" si="272"/>
        <v>0.37090945987760304</v>
      </c>
      <c r="AN134" s="235">
        <f t="shared" si="272"/>
        <v>0.35751055501324269</v>
      </c>
      <c r="AO134" s="235">
        <f t="shared" si="272"/>
        <v>0.34629118207008291</v>
      </c>
      <c r="AP134" s="235">
        <f t="shared" si="272"/>
        <v>0.34343956725803643</v>
      </c>
      <c r="AQ134" s="235">
        <f t="shared" si="272"/>
        <v>0.32560931768832901</v>
      </c>
      <c r="AR134" s="235">
        <f t="shared" si="272"/>
        <v>0.31333732858465674</v>
      </c>
      <c r="AS134" s="235">
        <f t="shared" si="272"/>
        <v>0.30891109766063246</v>
      </c>
      <c r="AT134" s="235">
        <f t="shared" si="272"/>
        <v>0.30065287335821456</v>
      </c>
      <c r="AU134" s="235">
        <f t="shared" si="272"/>
        <v>0.29743346308595053</v>
      </c>
      <c r="AV134" s="235">
        <f t="shared" si="272"/>
        <v>0.29235877795280546</v>
      </c>
      <c r="AW134" s="235">
        <f t="shared" si="272"/>
        <v>0.29734915794318539</v>
      </c>
      <c r="AX134" s="235">
        <f t="shared" si="272"/>
        <v>0.29568046862279707</v>
      </c>
      <c r="AY134" s="235">
        <f t="shared" si="272"/>
        <v>0.29306266813137571</v>
      </c>
      <c r="AZ134" s="235">
        <f t="shared" si="272"/>
        <v>0.28863381062827653</v>
      </c>
      <c r="BA134" s="235">
        <f t="shared" si="272"/>
        <v>0.29199586158532326</v>
      </c>
      <c r="BB134" s="235">
        <f t="shared" si="272"/>
        <v>0.29201036733367935</v>
      </c>
      <c r="BC134" s="235">
        <f t="shared" si="272"/>
        <v>0.2900366821756189</v>
      </c>
      <c r="BD134" s="235">
        <f t="shared" si="272"/>
        <v>0.28263332400695462</v>
      </c>
      <c r="BE134" s="235">
        <f t="shared" si="272"/>
        <v>0.27624359928375941</v>
      </c>
      <c r="BF134" s="235">
        <f t="shared" si="272"/>
        <v>0.27588767544552423</v>
      </c>
      <c r="BG134" s="235">
        <f t="shared" si="272"/>
        <v>0.27908035905057893</v>
      </c>
      <c r="BH134" s="235">
        <f t="shared" si="272"/>
        <v>0.27581832696501746</v>
      </c>
      <c r="BI134" s="235">
        <f t="shared" si="272"/>
        <v>0.27935656196105296</v>
      </c>
      <c r="BJ134" s="235">
        <f t="shared" si="272"/>
        <v>0.28754797419353406</v>
      </c>
      <c r="BK134" s="235">
        <f t="shared" si="272"/>
        <v>0.29261934664838629</v>
      </c>
      <c r="BL134" s="235">
        <f t="shared" si="272"/>
        <v>0.30635067009963535</v>
      </c>
      <c r="BM134" s="235">
        <f t="shared" si="272"/>
        <v>0.3107176757083962</v>
      </c>
      <c r="BN134" s="235">
        <f t="shared" si="272"/>
        <v>0.31351507910820919</v>
      </c>
      <c r="BO134" s="235">
        <f t="shared" si="272"/>
        <v>0.3160705134957047</v>
      </c>
      <c r="BP134" s="235">
        <f t="shared" si="272"/>
        <v>0.31765524423110353</v>
      </c>
      <c r="BQ134" s="235">
        <f t="shared" si="272"/>
        <v>0.31316861196677198</v>
      </c>
      <c r="BR134" s="235">
        <f t="shared" si="272"/>
        <v>0.31215633727110614</v>
      </c>
      <c r="BS134" s="235">
        <f t="shared" si="272"/>
        <v>0.30745424861665849</v>
      </c>
      <c r="BT134" s="235">
        <f t="shared" si="272"/>
        <v>0.30572264108373504</v>
      </c>
      <c r="BU134" s="235">
        <f t="shared" si="272"/>
        <v>0.30804511780380212</v>
      </c>
      <c r="BV134" s="235">
        <f t="shared" si="272"/>
        <v>0.30676297534177255</v>
      </c>
      <c r="BW134" s="235">
        <f t="shared" ref="BW134:EH134" si="273">BW123+BW124</f>
        <v>0.30635672868499453</v>
      </c>
      <c r="BX134" s="235">
        <f t="shared" si="273"/>
        <v>0.30407098699778151</v>
      </c>
      <c r="BY134" s="235">
        <f t="shared" si="273"/>
        <v>0.30519795447280818</v>
      </c>
      <c r="BZ134" s="235">
        <f t="shared" si="273"/>
        <v>0.30306819752775938</v>
      </c>
      <c r="CA134" s="235">
        <f t="shared" si="273"/>
        <v>0.30463058042110802</v>
      </c>
      <c r="CB134" s="235">
        <f t="shared" si="273"/>
        <v>0.30252253994673095</v>
      </c>
      <c r="CC134" s="235">
        <f t="shared" si="273"/>
        <v>0.29960764401124002</v>
      </c>
      <c r="CD134" s="235">
        <f t="shared" si="273"/>
        <v>0.29818748076937135</v>
      </c>
      <c r="CE134" s="235">
        <f t="shared" si="273"/>
        <v>0.29603681292403539</v>
      </c>
      <c r="CF134" s="235">
        <f t="shared" si="273"/>
        <v>0.29143509472913054</v>
      </c>
      <c r="CG134" s="235">
        <f t="shared" si="273"/>
        <v>0.29139882484342039</v>
      </c>
      <c r="CH134" s="235">
        <f t="shared" si="273"/>
        <v>0.2861208817559896</v>
      </c>
      <c r="CI134" s="235">
        <f t="shared" si="273"/>
        <v>0.2767616290778368</v>
      </c>
      <c r="CJ134" s="235">
        <f t="shared" si="273"/>
        <v>0.28149520960449587</v>
      </c>
      <c r="CK134" s="235">
        <f t="shared" si="273"/>
        <v>0.28349956214401661</v>
      </c>
      <c r="CL134" s="235">
        <f t="shared" si="273"/>
        <v>0.28496621904517749</v>
      </c>
      <c r="CM134" s="235">
        <f t="shared" si="273"/>
        <v>0.28573248071124085</v>
      </c>
      <c r="CN134" s="235">
        <f t="shared" si="273"/>
        <v>0.28674846363966822</v>
      </c>
      <c r="CO134" s="235">
        <f t="shared" si="273"/>
        <v>0.28984838973062427</v>
      </c>
      <c r="CP134" s="235">
        <f t="shared" si="273"/>
        <v>0.28940512508652039</v>
      </c>
      <c r="CQ134" s="235">
        <f t="shared" si="273"/>
        <v>0.28794677809825275</v>
      </c>
      <c r="CR134" s="235">
        <f t="shared" si="273"/>
        <v>0.28547664470447998</v>
      </c>
      <c r="CS134" s="235">
        <f t="shared" si="273"/>
        <v>0.29417364240675986</v>
      </c>
      <c r="CT134" s="235">
        <f t="shared" si="273"/>
        <v>0.29113019066555634</v>
      </c>
      <c r="CU134" s="235">
        <f t="shared" si="273"/>
        <v>0.28495312129766315</v>
      </c>
      <c r="CV134" s="235">
        <f t="shared" si="273"/>
        <v>0.2758806266281536</v>
      </c>
      <c r="CW134" s="235">
        <f t="shared" si="273"/>
        <v>0.28095137474992615</v>
      </c>
      <c r="CX134" s="235">
        <f t="shared" si="273"/>
        <v>0.27360345950727399</v>
      </c>
      <c r="CY134" s="235">
        <f t="shared" si="273"/>
        <v>0.27163269408440011</v>
      </c>
      <c r="CZ134" s="235">
        <f t="shared" si="273"/>
        <v>0.26182254813696565</v>
      </c>
      <c r="DA134" s="235">
        <f t="shared" si="273"/>
        <v>0.26214049056320299</v>
      </c>
      <c r="DB134" s="235">
        <f t="shared" si="273"/>
        <v>0.26816043278666774</v>
      </c>
      <c r="DC134" s="235">
        <f t="shared" si="273"/>
        <v>0.2776997396336669</v>
      </c>
      <c r="DD134" s="235">
        <f t="shared" si="273"/>
        <v>0.28234375240470205</v>
      </c>
      <c r="DE134" s="235">
        <f t="shared" si="273"/>
        <v>0.28833310466734619</v>
      </c>
      <c r="DF134" s="235">
        <f t="shared" si="273"/>
        <v>0.29673141311190809</v>
      </c>
      <c r="DG134" s="235">
        <f t="shared" si="273"/>
        <v>0.29877539840788986</v>
      </c>
      <c r="DH134" s="235">
        <f t="shared" si="273"/>
        <v>0.29875736088985233</v>
      </c>
      <c r="DI134" s="235">
        <f t="shared" si="273"/>
        <v>0.29329462647413379</v>
      </c>
      <c r="DJ134" s="235">
        <f t="shared" si="273"/>
        <v>0.29332391934424917</v>
      </c>
      <c r="DK134" s="235">
        <f t="shared" si="273"/>
        <v>0.29662312104000477</v>
      </c>
      <c r="DL134" s="235">
        <f t="shared" si="273"/>
        <v>0.30491948306307481</v>
      </c>
      <c r="DM134" s="235">
        <f t="shared" si="273"/>
        <v>0.30461163488288623</v>
      </c>
      <c r="DN134" s="235">
        <f t="shared" si="273"/>
        <v>0.30048820729007086</v>
      </c>
      <c r="DO134" s="235">
        <f t="shared" si="273"/>
        <v>0.3060486318689003</v>
      </c>
      <c r="DP134" s="235">
        <f t="shared" si="273"/>
        <v>0.31139504425048858</v>
      </c>
      <c r="DQ134" s="235">
        <f t="shared" si="273"/>
        <v>0.32296626216255342</v>
      </c>
      <c r="DR134" s="235">
        <f t="shared" si="273"/>
        <v>0.32169012591046742</v>
      </c>
      <c r="DS134" s="235">
        <f t="shared" si="273"/>
        <v>0.32583759134825541</v>
      </c>
      <c r="DT134" s="235">
        <f t="shared" si="273"/>
        <v>0.32204950951139305</v>
      </c>
      <c r="DU134" s="235">
        <f t="shared" si="273"/>
        <v>0.33952843346513717</v>
      </c>
      <c r="DV134" s="235">
        <f t="shared" si="273"/>
        <v>0.34923380200444976</v>
      </c>
      <c r="DW134" s="235">
        <f t="shared" si="273"/>
        <v>0.34580959463287397</v>
      </c>
      <c r="DX134" s="235">
        <f t="shared" si="273"/>
        <v>0.33647649969277027</v>
      </c>
      <c r="DY134" s="235">
        <f t="shared" si="273"/>
        <v>0.33798830088822307</v>
      </c>
      <c r="DZ134" s="235">
        <f t="shared" si="273"/>
        <v>0.34126380463811012</v>
      </c>
      <c r="EA134" s="235">
        <f t="shared" si="273"/>
        <v>0.33833216941042776</v>
      </c>
      <c r="EB134" s="235">
        <f t="shared" si="273"/>
        <v>0.32086804547148368</v>
      </c>
      <c r="EC134" s="235">
        <f t="shared" si="273"/>
        <v>0.31491641827128114</v>
      </c>
      <c r="ED134" s="235">
        <f t="shared" si="273"/>
        <v>0.32188522918746043</v>
      </c>
      <c r="EE134" s="235">
        <f t="shared" si="273"/>
        <v>0.33240769904496864</v>
      </c>
      <c r="EF134" s="235">
        <f t="shared" si="273"/>
        <v>0.33061075385179706</v>
      </c>
      <c r="EG134" s="235">
        <f t="shared" si="273"/>
        <v>0.30647488591238825</v>
      </c>
      <c r="EH134" s="235">
        <f t="shared" si="273"/>
        <v>0.32199212729169857</v>
      </c>
      <c r="EI134" s="235">
        <f t="shared" ref="EI134:GT134" si="274">EI123+EI124</f>
        <v>0.33827809967523192</v>
      </c>
      <c r="EJ134" s="235">
        <f t="shared" si="274"/>
        <v>0.33500918873871766</v>
      </c>
      <c r="EK134" s="235">
        <f t="shared" si="274"/>
        <v>0.32522082895035787</v>
      </c>
      <c r="EL134" s="235">
        <f t="shared" si="274"/>
        <v>0.31432999256815758</v>
      </c>
      <c r="EM134" s="235">
        <f t="shared" si="274"/>
        <v>0.3051724834106484</v>
      </c>
      <c r="EN134" s="235">
        <f t="shared" si="274"/>
        <v>0.32035476991748418</v>
      </c>
      <c r="EO134" s="235">
        <f t="shared" si="274"/>
        <v>0.29774636512517133</v>
      </c>
      <c r="EP134" s="235">
        <f t="shared" si="274"/>
        <v>0.29242033227300601</v>
      </c>
      <c r="EQ134" s="235">
        <f t="shared" si="274"/>
        <v>0.29539304345240419</v>
      </c>
      <c r="ER134" s="235">
        <f t="shared" si="274"/>
        <v>0.31110732916668982</v>
      </c>
      <c r="ES134" s="235">
        <f t="shared" si="274"/>
        <v>0.31609754443087773</v>
      </c>
      <c r="ET134" s="235">
        <f t="shared" si="274"/>
        <v>0.32525505358838691</v>
      </c>
      <c r="EU134" s="235">
        <f t="shared" si="274"/>
        <v>0.32036920094224375</v>
      </c>
      <c r="EV134" s="235">
        <f t="shared" si="274"/>
        <v>0.33081011804982746</v>
      </c>
      <c r="EW134" s="235">
        <f t="shared" si="274"/>
        <v>0.32602590928435404</v>
      </c>
      <c r="EX134" s="235">
        <f t="shared" si="274"/>
        <v>0.31768200270169999</v>
      </c>
      <c r="EY134" s="235">
        <f t="shared" si="274"/>
        <v>0.30606607764315197</v>
      </c>
      <c r="EZ134" s="235">
        <f t="shared" si="274"/>
        <v>0.28903311061018488</v>
      </c>
      <c r="FA134" s="235">
        <f t="shared" si="274"/>
        <v>0.29635911793619218</v>
      </c>
      <c r="FB134" s="235">
        <f t="shared" si="274"/>
        <v>0.30497338502503557</v>
      </c>
      <c r="FC134" s="235">
        <f t="shared" si="274"/>
        <v>0.31302254017096498</v>
      </c>
      <c r="FD134" s="235">
        <f t="shared" si="274"/>
        <v>0.32139062150985798</v>
      </c>
      <c r="FE134" s="235">
        <f t="shared" si="274"/>
        <v>0.32420862542375228</v>
      </c>
      <c r="FF134" s="235">
        <f t="shared" si="274"/>
        <v>0.34477889510674803</v>
      </c>
      <c r="FG134" s="235">
        <f t="shared" si="274"/>
        <v>0.36398577518319331</v>
      </c>
      <c r="FH134" s="235">
        <f t="shared" si="274"/>
        <v>0.34750225869967682</v>
      </c>
      <c r="FI134" s="235">
        <f t="shared" si="274"/>
        <v>0.34812558495325518</v>
      </c>
      <c r="FJ134" s="235">
        <f t="shared" si="274"/>
        <v>0.33974029535354433</v>
      </c>
      <c r="FK134" s="235">
        <f t="shared" si="274"/>
        <v>0.33173465407264174</v>
      </c>
      <c r="FL134" s="235">
        <f t="shared" si="274"/>
        <v>0.33014435757668481</v>
      </c>
      <c r="FM134" s="235">
        <f t="shared" si="274"/>
        <v>0.31100892643312245</v>
      </c>
      <c r="FN134" s="235">
        <f t="shared" si="274"/>
        <v>0.30796577680612186</v>
      </c>
      <c r="FO134" s="235">
        <f t="shared" si="274"/>
        <v>0.31572272573954141</v>
      </c>
      <c r="FP134" s="235">
        <f t="shared" si="274"/>
        <v>0.30575874014530369</v>
      </c>
      <c r="FQ134" s="235">
        <f t="shared" si="274"/>
        <v>0.30859487459908524</v>
      </c>
      <c r="FR134" s="235">
        <f t="shared" si="274"/>
        <v>0.30919241091090721</v>
      </c>
      <c r="FS134" s="235">
        <f t="shared" si="274"/>
        <v>0.31637541257403734</v>
      </c>
      <c r="FT134" s="235">
        <f t="shared" si="274"/>
        <v>0.31623304895838111</v>
      </c>
      <c r="FU134" s="235">
        <f t="shared" si="274"/>
        <v>0.31031957245666941</v>
      </c>
      <c r="FV134" s="235">
        <f t="shared" si="274"/>
        <v>0.30590172814852806</v>
      </c>
      <c r="FW134" s="235">
        <f t="shared" si="274"/>
        <v>0.30707940351975188</v>
      </c>
      <c r="FX134" s="235">
        <f t="shared" si="274"/>
        <v>0.29851125148829705</v>
      </c>
      <c r="FY134" s="235">
        <f t="shared" si="274"/>
        <v>0.29599821213315247</v>
      </c>
      <c r="FZ134" s="235">
        <f t="shared" si="274"/>
        <v>0.29041873447920674</v>
      </c>
      <c r="GA134" s="235">
        <f t="shared" si="274"/>
        <v>0.29241406504498213</v>
      </c>
      <c r="GB134" s="235">
        <f t="shared" si="274"/>
        <v>0.29391466528507815</v>
      </c>
      <c r="GC134" s="235">
        <f t="shared" si="274"/>
        <v>0.29545590985152637</v>
      </c>
      <c r="GD134" s="235">
        <f t="shared" si="274"/>
        <v>0.29319218602583308</v>
      </c>
      <c r="GE134" s="235">
        <f t="shared" si="274"/>
        <v>0.28690132993791106</v>
      </c>
      <c r="GF134" s="235">
        <f t="shared" si="274"/>
        <v>0.28238484842270439</v>
      </c>
      <c r="GG134" s="235">
        <f t="shared" si="274"/>
        <v>0.28064913287119936</v>
      </c>
      <c r="GH134" s="235">
        <f t="shared" si="274"/>
        <v>0.27829402262653025</v>
      </c>
      <c r="GI134" s="235">
        <f t="shared" si="274"/>
        <v>0.27697280448410089</v>
      </c>
      <c r="GJ134" s="235">
        <f t="shared" si="274"/>
        <v>0.27371700776438457</v>
      </c>
      <c r="GK134" s="235">
        <f t="shared" si="274"/>
        <v>0.27090695232275014</v>
      </c>
      <c r="GL134" s="235">
        <f t="shared" si="274"/>
        <v>0.27487042918469884</v>
      </c>
      <c r="GM134" s="235">
        <f t="shared" si="274"/>
        <v>0.2749359928293128</v>
      </c>
      <c r="GN134" s="235">
        <f t="shared" si="274"/>
        <v>0.27285539206450149</v>
      </c>
      <c r="GO134" s="235">
        <f t="shared" si="274"/>
        <v>0.26678158329630997</v>
      </c>
      <c r="GP134" s="235">
        <f t="shared" si="274"/>
        <v>0.25771492535807461</v>
      </c>
      <c r="GQ134" s="235">
        <f t="shared" si="274"/>
        <v>0.25666702395776503</v>
      </c>
      <c r="GR134" s="235">
        <f t="shared" si="274"/>
        <v>0.25907637930829686</v>
      </c>
      <c r="GS134" s="235">
        <f t="shared" si="274"/>
        <v>0.2598138309404322</v>
      </c>
      <c r="GT134" s="235">
        <f t="shared" si="274"/>
        <v>0.26000166391431717</v>
      </c>
      <c r="GU134" s="235">
        <f t="shared" ref="GU134:HA134" si="275">GU123+GU124</f>
        <v>0.25318263290173776</v>
      </c>
      <c r="GV134" s="235">
        <f t="shared" si="275"/>
        <v>0.26087349956027905</v>
      </c>
      <c r="GW134" s="235">
        <f t="shared" si="275"/>
        <v>0.26447016358089864</v>
      </c>
      <c r="GX134" s="235">
        <f t="shared" si="275"/>
        <v>0.26079543180797393</v>
      </c>
      <c r="GY134" s="235">
        <f t="shared" si="275"/>
        <v>0.25230254695232407</v>
      </c>
      <c r="GZ134" s="235">
        <f t="shared" si="275"/>
        <v>0.25230480749322626</v>
      </c>
      <c r="HA134" s="235">
        <f t="shared" si="275"/>
        <v>0.24698828644075452</v>
      </c>
      <c r="HB134" s="235">
        <f t="shared" ref="HB134:HR134" si="276">HB123+HB124</f>
        <v>0.24901323765925409</v>
      </c>
      <c r="HC134" s="235">
        <f t="shared" si="276"/>
        <v>0.24097365819110322</v>
      </c>
      <c r="HD134" s="235">
        <f t="shared" si="276"/>
        <v>0.23543564706389786</v>
      </c>
      <c r="HE134" s="235">
        <f t="shared" si="276"/>
        <v>0.234859757025283</v>
      </c>
      <c r="HF134" s="235">
        <f t="shared" si="276"/>
        <v>0.23666248937655271</v>
      </c>
      <c r="HG134" s="235">
        <f t="shared" si="276"/>
        <v>0.23438042026218547</v>
      </c>
      <c r="HH134" s="235">
        <f t="shared" si="276"/>
        <v>0.23530936730603716</v>
      </c>
      <c r="HI134" s="235">
        <f t="shared" si="276"/>
        <v>0.23848866846804728</v>
      </c>
      <c r="HJ134" s="235">
        <f t="shared" si="276"/>
        <v>0.24168845240924169</v>
      </c>
      <c r="HK134" s="235">
        <f t="shared" si="276"/>
        <v>0.24315878658634277</v>
      </c>
      <c r="HL134" s="235">
        <f t="shared" si="276"/>
        <v>0.24632588412558165</v>
      </c>
      <c r="HM134" s="235">
        <f t="shared" si="276"/>
        <v>0.23205380558369715</v>
      </c>
      <c r="HN134" s="235" t="e">
        <f t="shared" si="276"/>
        <v>#DIV/0!</v>
      </c>
      <c r="HO134" s="235" t="e">
        <f t="shared" si="276"/>
        <v>#DIV/0!</v>
      </c>
      <c r="HP134" s="235" t="e">
        <f t="shared" si="276"/>
        <v>#DIV/0!</v>
      </c>
      <c r="HQ134" s="235" t="e">
        <f t="shared" si="276"/>
        <v>#DIV/0!</v>
      </c>
      <c r="HR134" s="235" t="e">
        <f t="shared" si="276"/>
        <v>#DIV/0!</v>
      </c>
    </row>
    <row r="135" spans="2:226" x14ac:dyDescent="0.25">
      <c r="B135" s="157" t="s">
        <v>245</v>
      </c>
      <c r="J135" s="235">
        <f>J125+J126</f>
        <v>9.5238095238095233E-2</v>
      </c>
      <c r="K135" s="235">
        <f t="shared" ref="K135:BV135" si="277">K125+K126</f>
        <v>0.23809523809523808</v>
      </c>
      <c r="L135" s="235">
        <f t="shared" si="277"/>
        <v>0.34523809523809523</v>
      </c>
      <c r="M135" s="235">
        <f t="shared" si="277"/>
        <v>0.48809523809523803</v>
      </c>
      <c r="N135" s="235">
        <f t="shared" si="277"/>
        <v>0.48809523809523803</v>
      </c>
      <c r="O135" s="235">
        <f t="shared" si="277"/>
        <v>0.39285714285714285</v>
      </c>
      <c r="P135" s="235">
        <f t="shared" si="277"/>
        <v>0.42857142857142855</v>
      </c>
      <c r="Q135" s="235">
        <f t="shared" si="277"/>
        <v>0.5714285714285714</v>
      </c>
      <c r="R135" s="235">
        <f t="shared" si="277"/>
        <v>0.47619047619047616</v>
      </c>
      <c r="S135" s="235">
        <f t="shared" si="277"/>
        <v>0.51190476190476186</v>
      </c>
      <c r="T135" s="235">
        <f t="shared" si="277"/>
        <v>0.51190476190476186</v>
      </c>
      <c r="U135" s="235">
        <f t="shared" si="277"/>
        <v>0.62619047619047619</v>
      </c>
      <c r="V135" s="235">
        <f t="shared" si="277"/>
        <v>0.68968253968253967</v>
      </c>
      <c r="W135" s="235">
        <f t="shared" si="277"/>
        <v>0.68571428571428572</v>
      </c>
      <c r="X135" s="235">
        <f t="shared" si="277"/>
        <v>0.5714285714285714</v>
      </c>
      <c r="Y135" s="235">
        <f t="shared" si="277"/>
        <v>0.59523809523809523</v>
      </c>
      <c r="Z135" s="235">
        <f t="shared" si="277"/>
        <v>0.4978354978354978</v>
      </c>
      <c r="AA135" s="235">
        <f t="shared" si="277"/>
        <v>0.39664502164502163</v>
      </c>
      <c r="AB135" s="235">
        <f t="shared" si="277"/>
        <v>0.33430735930735933</v>
      </c>
      <c r="AC135" s="235">
        <f t="shared" si="277"/>
        <v>0.31062794218531919</v>
      </c>
      <c r="AD135" s="235">
        <f t="shared" si="277"/>
        <v>0.30836036848917414</v>
      </c>
      <c r="AE135" s="235">
        <f t="shared" si="277"/>
        <v>0.30836036848917414</v>
      </c>
      <c r="AF135" s="235">
        <f t="shared" si="277"/>
        <v>0.2731791318154001</v>
      </c>
      <c r="AG135" s="235">
        <f t="shared" si="277"/>
        <v>0.27027777785021634</v>
      </c>
      <c r="AH135" s="235">
        <f t="shared" si="277"/>
        <v>0.26489229032187167</v>
      </c>
      <c r="AI135" s="235">
        <f t="shared" si="277"/>
        <v>0.26535944906241171</v>
      </c>
      <c r="AJ135" s="235">
        <f t="shared" si="277"/>
        <v>0.27546074417259492</v>
      </c>
      <c r="AK135" s="235">
        <f t="shared" si="277"/>
        <v>0.29407280946075637</v>
      </c>
      <c r="AL135" s="235">
        <f t="shared" si="277"/>
        <v>0.31832250934070833</v>
      </c>
      <c r="AM135" s="235">
        <f t="shared" si="277"/>
        <v>0.32457812617977155</v>
      </c>
      <c r="AN135" s="235">
        <f t="shared" si="277"/>
        <v>0.33467340981079508</v>
      </c>
      <c r="AO135" s="235">
        <f t="shared" si="277"/>
        <v>0.35438137217230342</v>
      </c>
      <c r="AP135" s="235">
        <f t="shared" si="277"/>
        <v>0.35878434330189324</v>
      </c>
      <c r="AQ135" s="235">
        <f t="shared" si="277"/>
        <v>0.36194579864708354</v>
      </c>
      <c r="AR135" s="235">
        <f t="shared" si="277"/>
        <v>0.36655368800744814</v>
      </c>
      <c r="AS135" s="235">
        <f t="shared" si="277"/>
        <v>0.36573667055298442</v>
      </c>
      <c r="AT135" s="235">
        <f t="shared" si="277"/>
        <v>0.37871588540562301</v>
      </c>
      <c r="AU135" s="235">
        <f t="shared" si="277"/>
        <v>0.3848909396970025</v>
      </c>
      <c r="AV135" s="235">
        <f t="shared" si="277"/>
        <v>0.383513448682609</v>
      </c>
      <c r="AW135" s="235">
        <f t="shared" si="277"/>
        <v>0.37745584887500927</v>
      </c>
      <c r="AX135" s="235">
        <f t="shared" si="277"/>
        <v>0.37760513998303813</v>
      </c>
      <c r="AY135" s="235">
        <f t="shared" si="277"/>
        <v>0.3774930577044564</v>
      </c>
      <c r="AZ135" s="235">
        <f t="shared" si="277"/>
        <v>0.37408983035996973</v>
      </c>
      <c r="BA135" s="235">
        <f t="shared" si="277"/>
        <v>0.36444418033822207</v>
      </c>
      <c r="BB135" s="235">
        <f t="shared" si="277"/>
        <v>0.35363785111757062</v>
      </c>
      <c r="BC135" s="235">
        <f t="shared" si="277"/>
        <v>0.3463485563657045</v>
      </c>
      <c r="BD135" s="235">
        <f t="shared" si="277"/>
        <v>0.34043040112174738</v>
      </c>
      <c r="BE135" s="235">
        <f t="shared" si="277"/>
        <v>0.33563186330938699</v>
      </c>
      <c r="BF135" s="235">
        <f t="shared" si="277"/>
        <v>0.32097935048439064</v>
      </c>
      <c r="BG135" s="235">
        <f t="shared" si="277"/>
        <v>0.31034050479399855</v>
      </c>
      <c r="BH135" s="235">
        <f t="shared" si="277"/>
        <v>0.30628970265496108</v>
      </c>
      <c r="BI135" s="235">
        <f t="shared" si="277"/>
        <v>0.29697889411141598</v>
      </c>
      <c r="BJ135" s="235">
        <f t="shared" si="277"/>
        <v>0.28402944246905926</v>
      </c>
      <c r="BK135" s="235">
        <f t="shared" si="277"/>
        <v>0.2752530087961802</v>
      </c>
      <c r="BL135" s="235">
        <f t="shared" si="277"/>
        <v>0.26111257296082913</v>
      </c>
      <c r="BM135" s="235">
        <f t="shared" si="277"/>
        <v>0.25281039869887484</v>
      </c>
      <c r="BN135" s="235">
        <f t="shared" si="277"/>
        <v>0.24539913526351503</v>
      </c>
      <c r="BO135" s="235">
        <f t="shared" si="277"/>
        <v>0.23705580556522352</v>
      </c>
      <c r="BP135" s="235">
        <f t="shared" si="277"/>
        <v>0.23129731892822358</v>
      </c>
      <c r="BQ135" s="235">
        <f t="shared" si="277"/>
        <v>0.22945056471521569</v>
      </c>
      <c r="BR135" s="235">
        <f t="shared" si="277"/>
        <v>0.22513060336750143</v>
      </c>
      <c r="BS135" s="235">
        <f t="shared" si="277"/>
        <v>0.22230841998914452</v>
      </c>
      <c r="BT135" s="235">
        <f t="shared" si="277"/>
        <v>0.22343274101383831</v>
      </c>
      <c r="BU135" s="235">
        <f t="shared" si="277"/>
        <v>0.22378855989375357</v>
      </c>
      <c r="BV135" s="235">
        <f t="shared" si="277"/>
        <v>0.22314897033738673</v>
      </c>
      <c r="BW135" s="235">
        <f t="shared" ref="BW135:EH135" si="278">BW125+BW126</f>
        <v>0.21474886894438955</v>
      </c>
      <c r="BX135" s="235">
        <f t="shared" si="278"/>
        <v>0.21105975188728007</v>
      </c>
      <c r="BY135" s="235">
        <f t="shared" si="278"/>
        <v>0.2043998940209879</v>
      </c>
      <c r="BZ135" s="235">
        <f t="shared" si="278"/>
        <v>0.20341797254260835</v>
      </c>
      <c r="CA135" s="235">
        <f t="shared" si="278"/>
        <v>0.19824530740730206</v>
      </c>
      <c r="CB135" s="235">
        <f t="shared" si="278"/>
        <v>0.19444856784323578</v>
      </c>
      <c r="CC135" s="235">
        <f t="shared" si="278"/>
        <v>0.19046782795002448</v>
      </c>
      <c r="CD135" s="235">
        <f t="shared" si="278"/>
        <v>0.19546147054056626</v>
      </c>
      <c r="CE135" s="235">
        <f t="shared" si="278"/>
        <v>0.1891168389352752</v>
      </c>
      <c r="CF135" s="235">
        <f t="shared" si="278"/>
        <v>0.19266366998164397</v>
      </c>
      <c r="CG135" s="235">
        <f t="shared" si="278"/>
        <v>0.18837835814260678</v>
      </c>
      <c r="CH135" s="235">
        <f t="shared" si="278"/>
        <v>0.18702021032753541</v>
      </c>
      <c r="CI135" s="235">
        <f t="shared" si="278"/>
        <v>0.19134688652878062</v>
      </c>
      <c r="CJ135" s="235">
        <f t="shared" si="278"/>
        <v>0.19138980203672856</v>
      </c>
      <c r="CK135" s="235">
        <f t="shared" si="278"/>
        <v>0.1928662675804724</v>
      </c>
      <c r="CL135" s="235">
        <f t="shared" si="278"/>
        <v>0.19877317789650861</v>
      </c>
      <c r="CM135" s="235">
        <f t="shared" si="278"/>
        <v>0.2039147051474883</v>
      </c>
      <c r="CN135" s="235">
        <f t="shared" si="278"/>
        <v>0.20170172351166654</v>
      </c>
      <c r="CO135" s="235">
        <f t="shared" si="278"/>
        <v>0.20178360835180498</v>
      </c>
      <c r="CP135" s="235">
        <f t="shared" si="278"/>
        <v>0.1992801705322641</v>
      </c>
      <c r="CQ135" s="235">
        <f t="shared" si="278"/>
        <v>0.19707275285981402</v>
      </c>
      <c r="CR135" s="235">
        <f t="shared" si="278"/>
        <v>0.19451885829377896</v>
      </c>
      <c r="CS135" s="235">
        <f t="shared" si="278"/>
        <v>0.1935650077049352</v>
      </c>
      <c r="CT135" s="235">
        <f t="shared" si="278"/>
        <v>0.18875690080763646</v>
      </c>
      <c r="CU135" s="235">
        <f t="shared" si="278"/>
        <v>0.19334501342494614</v>
      </c>
      <c r="CV135" s="235">
        <f t="shared" si="278"/>
        <v>0.19975226289189713</v>
      </c>
      <c r="CW135" s="235">
        <f t="shared" si="278"/>
        <v>0.19806512059402792</v>
      </c>
      <c r="CX135" s="235">
        <f t="shared" si="278"/>
        <v>0.19584365784624941</v>
      </c>
      <c r="CY135" s="235">
        <f t="shared" si="278"/>
        <v>0.19781442326912335</v>
      </c>
      <c r="CZ135" s="235">
        <f t="shared" si="278"/>
        <v>0.20064846543171555</v>
      </c>
      <c r="DA135" s="235">
        <f t="shared" si="278"/>
        <v>0.19522100119088726</v>
      </c>
      <c r="DB135" s="235">
        <f t="shared" si="278"/>
        <v>0.19698225363707117</v>
      </c>
      <c r="DC135" s="235">
        <f t="shared" si="278"/>
        <v>0.19162722405127242</v>
      </c>
      <c r="DD135" s="235">
        <f t="shared" si="278"/>
        <v>0.1914928486817401</v>
      </c>
      <c r="DE135" s="235">
        <f t="shared" si="278"/>
        <v>0.1989999705236119</v>
      </c>
      <c r="DF135" s="235">
        <f t="shared" si="278"/>
        <v>0.18756214840123842</v>
      </c>
      <c r="DG135" s="235">
        <f t="shared" si="278"/>
        <v>0.17550421963967167</v>
      </c>
      <c r="DH135" s="235">
        <f t="shared" si="278"/>
        <v>0.17815573479118685</v>
      </c>
      <c r="DI135" s="235">
        <f t="shared" si="278"/>
        <v>0.1786916826321529</v>
      </c>
      <c r="DJ135" s="235">
        <f t="shared" si="278"/>
        <v>0.17808490175119074</v>
      </c>
      <c r="DK135" s="235">
        <f t="shared" si="278"/>
        <v>0.17205061056672608</v>
      </c>
      <c r="DL135" s="235">
        <f t="shared" si="278"/>
        <v>0.16629787468976659</v>
      </c>
      <c r="DM135" s="235">
        <f t="shared" si="278"/>
        <v>0.16927893618146639</v>
      </c>
      <c r="DN135" s="235">
        <f t="shared" si="278"/>
        <v>0.17503338581346703</v>
      </c>
      <c r="DO135" s="235">
        <f t="shared" si="278"/>
        <v>0.16637139340914334</v>
      </c>
      <c r="DP135" s="235">
        <f t="shared" si="278"/>
        <v>0.15448378353158371</v>
      </c>
      <c r="DQ135" s="235">
        <f t="shared" si="278"/>
        <v>0.14492887667311671</v>
      </c>
      <c r="DR135" s="235">
        <f t="shared" si="278"/>
        <v>0.15122541708176077</v>
      </c>
      <c r="DS135" s="235">
        <f t="shared" si="278"/>
        <v>0.1457722680802247</v>
      </c>
      <c r="DT135" s="235">
        <f t="shared" si="278"/>
        <v>0.14208692902903197</v>
      </c>
      <c r="DU135" s="235">
        <f t="shared" si="278"/>
        <v>0.13455489272001725</v>
      </c>
      <c r="DV135" s="235">
        <f t="shared" si="278"/>
        <v>0.13524309158007758</v>
      </c>
      <c r="DW135" s="235">
        <f t="shared" si="278"/>
        <v>0.14351771169680297</v>
      </c>
      <c r="DX135" s="235">
        <f t="shared" si="278"/>
        <v>0.15016888280354354</v>
      </c>
      <c r="DY135" s="235">
        <f t="shared" si="278"/>
        <v>0.13986603835766442</v>
      </c>
      <c r="DZ135" s="235">
        <f t="shared" si="278"/>
        <v>0.13733599408188957</v>
      </c>
      <c r="EA135" s="235">
        <f t="shared" si="278"/>
        <v>0.13579207962796674</v>
      </c>
      <c r="EB135" s="235">
        <f t="shared" si="278"/>
        <v>0.13733750995037547</v>
      </c>
      <c r="EC135" s="235">
        <f t="shared" si="278"/>
        <v>0.13888722442905033</v>
      </c>
      <c r="ED135" s="235">
        <f t="shared" si="278"/>
        <v>0.13279560649532712</v>
      </c>
      <c r="EE135" s="235">
        <f t="shared" si="278"/>
        <v>0.13061560405957018</v>
      </c>
      <c r="EF135" s="235">
        <f t="shared" si="278"/>
        <v>0.12641463759445279</v>
      </c>
      <c r="EG135" s="235">
        <f t="shared" si="278"/>
        <v>0.12069001764938739</v>
      </c>
      <c r="EH135" s="235">
        <f t="shared" si="278"/>
        <v>0.11256193883165341</v>
      </c>
      <c r="EI135" s="235">
        <f t="shared" ref="EI135:GT135" si="279">EI125+EI126</f>
        <v>0.10676764279345491</v>
      </c>
      <c r="EJ135" s="235">
        <f t="shared" si="279"/>
        <v>0.10371857089653075</v>
      </c>
      <c r="EK135" s="235">
        <f t="shared" si="279"/>
        <v>9.7260432085450779E-2</v>
      </c>
      <c r="EL135" s="235">
        <f t="shared" si="279"/>
        <v>9.7161166649675501E-2</v>
      </c>
      <c r="EM135" s="235">
        <f t="shared" si="279"/>
        <v>9.1617161105669975E-2</v>
      </c>
      <c r="EN135" s="235">
        <f t="shared" si="279"/>
        <v>9.4440620586549687E-2</v>
      </c>
      <c r="EO135" s="235">
        <f t="shared" si="279"/>
        <v>0.10874762052573353</v>
      </c>
      <c r="EP135" s="235">
        <f t="shared" si="279"/>
        <v>0.11083821286022831</v>
      </c>
      <c r="EQ135" s="235">
        <f t="shared" si="279"/>
        <v>0.10667975733399164</v>
      </c>
      <c r="ER135" s="235">
        <f t="shared" si="279"/>
        <v>9.5783398790574251E-2</v>
      </c>
      <c r="ES135" s="235">
        <f t="shared" si="279"/>
        <v>9.2880593832974784E-2</v>
      </c>
      <c r="ET135" s="235">
        <f t="shared" si="279"/>
        <v>9.5078396030776974E-2</v>
      </c>
      <c r="EU135" s="235">
        <f t="shared" si="279"/>
        <v>9.1878811112063724E-2</v>
      </c>
      <c r="EV135" s="235">
        <f t="shared" si="279"/>
        <v>8.9903502470088423E-2</v>
      </c>
      <c r="EW135" s="235">
        <f t="shared" si="279"/>
        <v>9.201123080732497E-2</v>
      </c>
      <c r="EX135" s="235">
        <f t="shared" si="279"/>
        <v>9.5107938405011028E-2</v>
      </c>
      <c r="EY135" s="235">
        <f t="shared" si="279"/>
        <v>0.10534993684373078</v>
      </c>
      <c r="EZ135" s="235">
        <f t="shared" si="279"/>
        <v>0.10241953391332784</v>
      </c>
      <c r="FA135" s="235">
        <f t="shared" si="279"/>
        <v>0.1148737463675403</v>
      </c>
      <c r="FB135" s="235">
        <f t="shared" si="279"/>
        <v>0.13023973630980143</v>
      </c>
      <c r="FC135" s="235">
        <f t="shared" si="279"/>
        <v>0.12157614183975535</v>
      </c>
      <c r="FD135" s="235">
        <f t="shared" si="279"/>
        <v>0.12086214172551532</v>
      </c>
      <c r="FE135" s="235">
        <f t="shared" si="279"/>
        <v>0.11949227871181671</v>
      </c>
      <c r="FF135" s="235">
        <f t="shared" si="279"/>
        <v>0.11280452671394134</v>
      </c>
      <c r="FG135" s="235">
        <f t="shared" si="279"/>
        <v>0.1114906232261248</v>
      </c>
      <c r="FH135" s="235">
        <f t="shared" si="279"/>
        <v>0.1158862276217292</v>
      </c>
      <c r="FI135" s="235">
        <f t="shared" si="279"/>
        <v>0.10882186341450785</v>
      </c>
      <c r="FJ135" s="235">
        <f t="shared" si="279"/>
        <v>0.11586080802460993</v>
      </c>
      <c r="FK135" s="235">
        <f t="shared" si="279"/>
        <v>0.11888884850909644</v>
      </c>
      <c r="FL135" s="235">
        <f t="shared" si="279"/>
        <v>0.12347105875168404</v>
      </c>
      <c r="FM135" s="235">
        <f t="shared" si="279"/>
        <v>0.13824008528199994</v>
      </c>
      <c r="FN135" s="235">
        <f t="shared" si="279"/>
        <v>0.14622588829885885</v>
      </c>
      <c r="FO135" s="235">
        <f t="shared" si="279"/>
        <v>0.14254133755548459</v>
      </c>
      <c r="FP135" s="235">
        <f t="shared" si="279"/>
        <v>0.1419744441314483</v>
      </c>
      <c r="FQ135" s="235">
        <f t="shared" si="279"/>
        <v>0.14109909399139228</v>
      </c>
      <c r="FR135" s="235">
        <f t="shared" si="279"/>
        <v>0.13783562644221042</v>
      </c>
      <c r="FS135" s="235">
        <f t="shared" si="279"/>
        <v>0.13365868468999773</v>
      </c>
      <c r="FT135" s="235">
        <f t="shared" si="279"/>
        <v>0.13106766688505486</v>
      </c>
      <c r="FU135" s="235">
        <f t="shared" si="279"/>
        <v>0.1286667065009012</v>
      </c>
      <c r="FV135" s="235">
        <f t="shared" si="279"/>
        <v>0.12756697400340059</v>
      </c>
      <c r="FW135" s="235">
        <f t="shared" si="279"/>
        <v>0.12206262172485477</v>
      </c>
      <c r="FX135" s="235">
        <f t="shared" si="279"/>
        <v>0.11868232465189713</v>
      </c>
      <c r="FY135" s="235">
        <f t="shared" si="279"/>
        <v>0.12278718138833283</v>
      </c>
      <c r="FZ135" s="235">
        <f t="shared" si="279"/>
        <v>0.12264646316250821</v>
      </c>
      <c r="GA135" s="235">
        <f t="shared" si="279"/>
        <v>0.11770322433275238</v>
      </c>
      <c r="GB135" s="235">
        <f t="shared" si="279"/>
        <v>0.11680286418869476</v>
      </c>
      <c r="GC135" s="235">
        <f t="shared" si="279"/>
        <v>0.10861528894872913</v>
      </c>
      <c r="GD135" s="235">
        <f t="shared" si="279"/>
        <v>0.10792359555754508</v>
      </c>
      <c r="GE135" s="235">
        <f t="shared" si="279"/>
        <v>0.10645695385499249</v>
      </c>
      <c r="GF135" s="235">
        <f t="shared" si="279"/>
        <v>0.10198470055738862</v>
      </c>
      <c r="GG135" s="235">
        <f t="shared" si="279"/>
        <v>0.10042144899413705</v>
      </c>
      <c r="GH135" s="235">
        <f t="shared" si="279"/>
        <v>0.10097818835125724</v>
      </c>
      <c r="GI135" s="235">
        <f t="shared" si="279"/>
        <v>9.5834751666238394E-2</v>
      </c>
      <c r="GJ135" s="235">
        <f t="shared" si="279"/>
        <v>9.6960828809772151E-2</v>
      </c>
      <c r="GK135" s="235">
        <f t="shared" si="279"/>
        <v>9.5197339924222801E-2</v>
      </c>
      <c r="GL135" s="235">
        <f t="shared" si="279"/>
        <v>9.7993133782531522E-2</v>
      </c>
      <c r="GM135" s="235">
        <f t="shared" si="279"/>
        <v>9.6628806098886452E-2</v>
      </c>
      <c r="GN135" s="235">
        <f t="shared" si="279"/>
        <v>9.4500866470946826E-2</v>
      </c>
      <c r="GO135" s="235">
        <f t="shared" si="279"/>
        <v>9.3944127113826631E-2</v>
      </c>
      <c r="GP135" s="235">
        <f t="shared" si="279"/>
        <v>9.8315161814796048E-2</v>
      </c>
      <c r="GQ135" s="235">
        <f t="shared" si="279"/>
        <v>9.3971192308886606E-2</v>
      </c>
      <c r="GR135" s="235">
        <f t="shared" si="279"/>
        <v>9.6633736273057602E-2</v>
      </c>
      <c r="GS135" s="235">
        <f t="shared" si="279"/>
        <v>9.6333202813990562E-2</v>
      </c>
      <c r="GT135" s="235">
        <f t="shared" si="279"/>
        <v>9.17748644580616E-2</v>
      </c>
      <c r="GU135" s="235">
        <f t="shared" ref="GU135:HA135" si="280">GU125+GU126</f>
        <v>9.5028694324794688E-2</v>
      </c>
      <c r="GV135" s="235">
        <f t="shared" si="280"/>
        <v>9.2489523381035638E-2</v>
      </c>
      <c r="GW135" s="235">
        <f t="shared" si="280"/>
        <v>8.7849140782225374E-2</v>
      </c>
      <c r="GX135" s="235">
        <f t="shared" si="280"/>
        <v>9.0295071594784587E-2</v>
      </c>
      <c r="GY135" s="235">
        <f t="shared" si="280"/>
        <v>9.000741148922585E-2</v>
      </c>
      <c r="GZ135" s="235">
        <f t="shared" si="280"/>
        <v>8.3559218565623081E-2</v>
      </c>
      <c r="HA135" s="235">
        <f t="shared" si="280"/>
        <v>8.6396923699409295E-2</v>
      </c>
      <c r="HB135" s="235">
        <f t="shared" ref="HB135:HR135" si="281">HB125+HB126</f>
        <v>8.6183634373216744E-2</v>
      </c>
      <c r="HC135" s="235">
        <f t="shared" si="281"/>
        <v>8.401913220871457E-2</v>
      </c>
      <c r="HD135" s="235">
        <f t="shared" si="281"/>
        <v>8.3314085043490416E-2</v>
      </c>
      <c r="HE135" s="235">
        <f t="shared" si="281"/>
        <v>8.1234606616118393E-2</v>
      </c>
      <c r="HF135" s="235">
        <f t="shared" si="281"/>
        <v>7.715934286445221E-2</v>
      </c>
      <c r="HG135" s="235">
        <f t="shared" si="281"/>
        <v>7.6450932590824555E-2</v>
      </c>
      <c r="HH135" s="235">
        <f t="shared" si="281"/>
        <v>7.6748061096099995E-2</v>
      </c>
      <c r="HI135" s="235">
        <f t="shared" si="281"/>
        <v>7.4787516772443274E-2</v>
      </c>
      <c r="HJ135" s="235">
        <f t="shared" si="281"/>
        <v>7.5742559318805885E-2</v>
      </c>
      <c r="HK135" s="235">
        <f t="shared" si="281"/>
        <v>8.0523492671167818E-2</v>
      </c>
      <c r="HL135" s="235">
        <f t="shared" si="281"/>
        <v>8.2097571713925732E-2</v>
      </c>
      <c r="HM135" s="235">
        <f t="shared" si="281"/>
        <v>9.2324379586295177E-2</v>
      </c>
      <c r="HN135" s="235" t="e">
        <f t="shared" si="281"/>
        <v>#DIV/0!</v>
      </c>
      <c r="HO135" s="235" t="e">
        <f t="shared" si="281"/>
        <v>#DIV/0!</v>
      </c>
      <c r="HP135" s="235" t="e">
        <f t="shared" si="281"/>
        <v>#DIV/0!</v>
      </c>
      <c r="HQ135" s="235" t="e">
        <f t="shared" si="281"/>
        <v>#DIV/0!</v>
      </c>
      <c r="HR135" s="235" t="e">
        <f t="shared" si="281"/>
        <v>#DIV/0!</v>
      </c>
    </row>
    <row r="136" spans="2:226" x14ac:dyDescent="0.25">
      <c r="B136" s="157" t="s">
        <v>246</v>
      </c>
      <c r="J136" s="235">
        <f>J127+J128</f>
        <v>0.4285714285714286</v>
      </c>
      <c r="K136" s="235">
        <f t="shared" ref="K136:BV136" si="282">K127+K128</f>
        <v>0.4285714285714286</v>
      </c>
      <c r="L136" s="235">
        <f t="shared" si="282"/>
        <v>0.4285714285714286</v>
      </c>
      <c r="M136" s="235">
        <f t="shared" si="282"/>
        <v>0.2857142857142857</v>
      </c>
      <c r="N136" s="235">
        <f t="shared" si="282"/>
        <v>0.14285714285714285</v>
      </c>
      <c r="O136" s="235">
        <f t="shared" si="282"/>
        <v>0.2857142857142857</v>
      </c>
      <c r="P136" s="235">
        <f t="shared" si="282"/>
        <v>0.21428571428571427</v>
      </c>
      <c r="Q136" s="235">
        <f t="shared" si="282"/>
        <v>0.14285714285714285</v>
      </c>
      <c r="R136" s="235">
        <f t="shared" si="282"/>
        <v>0.14285714285714285</v>
      </c>
      <c r="S136" s="235">
        <f t="shared" si="282"/>
        <v>0.14285714285714285</v>
      </c>
      <c r="T136" s="235">
        <f t="shared" si="282"/>
        <v>0.14285714285714285</v>
      </c>
      <c r="U136" s="235">
        <f t="shared" si="282"/>
        <v>0.14285714285714285</v>
      </c>
      <c r="V136" s="235">
        <f t="shared" si="282"/>
        <v>1.5873015873015872E-2</v>
      </c>
      <c r="W136" s="235">
        <f t="shared" si="282"/>
        <v>1.5873015873015872E-2</v>
      </c>
      <c r="X136" s="235">
        <f t="shared" si="282"/>
        <v>1.5873015873015872E-2</v>
      </c>
      <c r="Y136" s="235">
        <f t="shared" si="282"/>
        <v>4.4444444444444446E-2</v>
      </c>
      <c r="Z136" s="235">
        <f t="shared" si="282"/>
        <v>5.0937950937950935E-2</v>
      </c>
      <c r="AA136" s="235">
        <f t="shared" si="282"/>
        <v>7.4747474747474757E-2</v>
      </c>
      <c r="AB136" s="235">
        <f t="shared" si="282"/>
        <v>7.9076479076479078E-2</v>
      </c>
      <c r="AC136" s="235">
        <f t="shared" si="282"/>
        <v>7.7254985451706754E-2</v>
      </c>
      <c r="AD136" s="235">
        <f t="shared" si="282"/>
        <v>9.5395575020867762E-2</v>
      </c>
      <c r="AE136" s="235">
        <f t="shared" si="282"/>
        <v>0.10858238820768094</v>
      </c>
      <c r="AF136" s="235">
        <f t="shared" si="282"/>
        <v>9.4936332770580736E-2</v>
      </c>
      <c r="AG136" s="235">
        <f t="shared" si="282"/>
        <v>0.1087062507958179</v>
      </c>
      <c r="AH136" s="235">
        <f t="shared" si="282"/>
        <v>9.9635956011237398E-2</v>
      </c>
      <c r="AI136" s="235">
        <f t="shared" si="282"/>
        <v>0.11072319012005424</v>
      </c>
      <c r="AJ136" s="235">
        <f t="shared" si="282"/>
        <v>0.11388337183050262</v>
      </c>
      <c r="AK136" s="235">
        <f t="shared" si="282"/>
        <v>0.11625197603786211</v>
      </c>
      <c r="AL136" s="235">
        <f t="shared" si="282"/>
        <v>0.11927164544408614</v>
      </c>
      <c r="AM136" s="235">
        <f t="shared" si="282"/>
        <v>0.12382679179027725</v>
      </c>
      <c r="AN136" s="235">
        <f t="shared" si="282"/>
        <v>0.12218294993606008</v>
      </c>
      <c r="AO136" s="235">
        <f t="shared" si="282"/>
        <v>0.12474945555651887</v>
      </c>
      <c r="AP136" s="235">
        <f t="shared" si="282"/>
        <v>0.13070767599315658</v>
      </c>
      <c r="AQ136" s="235">
        <f t="shared" si="282"/>
        <v>0.13532136885986151</v>
      </c>
      <c r="AR136" s="235">
        <f t="shared" si="282"/>
        <v>0.13639947667064256</v>
      </c>
      <c r="AS136" s="235">
        <f t="shared" si="282"/>
        <v>0.14259792727390547</v>
      </c>
      <c r="AT136" s="235">
        <f t="shared" si="282"/>
        <v>0.14481961575715274</v>
      </c>
      <c r="AU136" s="235">
        <f t="shared" si="282"/>
        <v>0.14869935540219523</v>
      </c>
      <c r="AV136" s="235">
        <f t="shared" si="282"/>
        <v>0.15878613115901227</v>
      </c>
      <c r="AW136" s="235">
        <f t="shared" si="282"/>
        <v>0.16667754530042642</v>
      </c>
      <c r="AX136" s="235">
        <f t="shared" si="282"/>
        <v>0.17345825111025842</v>
      </c>
      <c r="AY136" s="235">
        <f t="shared" si="282"/>
        <v>0.17952534126962538</v>
      </c>
      <c r="AZ136" s="235">
        <f t="shared" si="282"/>
        <v>0.19050283320832778</v>
      </c>
      <c r="BA136" s="235">
        <f t="shared" si="282"/>
        <v>0.20184111416740289</v>
      </c>
      <c r="BB136" s="235">
        <f t="shared" si="282"/>
        <v>0.21517552334373929</v>
      </c>
      <c r="BC136" s="235">
        <f t="shared" si="282"/>
        <v>0.22368273108422898</v>
      </c>
      <c r="BD136" s="235">
        <f t="shared" si="282"/>
        <v>0.23176240853343993</v>
      </c>
      <c r="BE136" s="235">
        <f t="shared" si="282"/>
        <v>0.24083790396116508</v>
      </c>
      <c r="BF136" s="235">
        <f t="shared" si="282"/>
        <v>0.25232798356235769</v>
      </c>
      <c r="BG136" s="235">
        <f t="shared" si="282"/>
        <v>0.25307809255988933</v>
      </c>
      <c r="BH136" s="235">
        <f t="shared" si="282"/>
        <v>0.25343046077990461</v>
      </c>
      <c r="BI136" s="235">
        <f t="shared" si="282"/>
        <v>0.25184679295582763</v>
      </c>
      <c r="BJ136" s="235">
        <f t="shared" si="282"/>
        <v>0.25266739674470839</v>
      </c>
      <c r="BK136" s="235">
        <f t="shared" si="282"/>
        <v>0.24972522267046715</v>
      </c>
      <c r="BL136" s="235">
        <f t="shared" si="282"/>
        <v>0.24605059324862816</v>
      </c>
      <c r="BM136" s="235">
        <f t="shared" si="282"/>
        <v>0.24496511333749393</v>
      </c>
      <c r="BN136" s="235">
        <f t="shared" si="282"/>
        <v>0.24683372665189035</v>
      </c>
      <c r="BO136" s="235">
        <f t="shared" si="282"/>
        <v>0.24779201454720115</v>
      </c>
      <c r="BP136" s="235">
        <f t="shared" si="282"/>
        <v>0.2481061682172141</v>
      </c>
      <c r="BQ136" s="235">
        <f t="shared" si="282"/>
        <v>0.2483538932837619</v>
      </c>
      <c r="BR136" s="235">
        <f t="shared" si="282"/>
        <v>0.25301193856303639</v>
      </c>
      <c r="BS136" s="235">
        <f t="shared" si="282"/>
        <v>0.25714258314296062</v>
      </c>
      <c r="BT136" s="235">
        <f t="shared" si="282"/>
        <v>0.2577441263426235</v>
      </c>
      <c r="BU136" s="235">
        <f t="shared" si="282"/>
        <v>0.24955891296162697</v>
      </c>
      <c r="BV136" s="235">
        <f t="shared" si="282"/>
        <v>0.25247484866880066</v>
      </c>
      <c r="BW136" s="235">
        <f t="shared" ref="BW136:EH136" si="283">BW127+BW128</f>
        <v>0.25131779265109733</v>
      </c>
      <c r="BX136" s="235">
        <f t="shared" si="283"/>
        <v>0.25988190273890205</v>
      </c>
      <c r="BY136" s="235">
        <f t="shared" si="283"/>
        <v>0.26333292840696931</v>
      </c>
      <c r="BZ136" s="235">
        <f t="shared" si="283"/>
        <v>0.26807277911602562</v>
      </c>
      <c r="CA136" s="235">
        <f t="shared" si="283"/>
        <v>0.26850352569126085</v>
      </c>
      <c r="CB136" s="235">
        <f t="shared" si="283"/>
        <v>0.27604827055036207</v>
      </c>
      <c r="CC136" s="235">
        <f t="shared" si="283"/>
        <v>0.27825487401554683</v>
      </c>
      <c r="CD136" s="235">
        <f t="shared" si="283"/>
        <v>0.2847507109377404</v>
      </c>
      <c r="CE136" s="235">
        <f t="shared" si="283"/>
        <v>0.28876262680012671</v>
      </c>
      <c r="CF136" s="235">
        <f t="shared" si="283"/>
        <v>0.29274032724519328</v>
      </c>
      <c r="CG136" s="235">
        <f t="shared" si="283"/>
        <v>0.29387264326619805</v>
      </c>
      <c r="CH136" s="235">
        <f t="shared" si="283"/>
        <v>0.29966914260320138</v>
      </c>
      <c r="CI136" s="235">
        <f t="shared" si="283"/>
        <v>0.30688705500327551</v>
      </c>
      <c r="CJ136" s="235">
        <f t="shared" si="283"/>
        <v>0.29970299897278829</v>
      </c>
      <c r="CK136" s="235">
        <f t="shared" si="283"/>
        <v>0.29212852847782855</v>
      </c>
      <c r="CL136" s="235">
        <f t="shared" si="283"/>
        <v>0.28174108203552439</v>
      </c>
      <c r="CM136" s="235">
        <f t="shared" si="283"/>
        <v>0.28043578135405312</v>
      </c>
      <c r="CN136" s="235">
        <f t="shared" si="283"/>
        <v>0.28543538617876102</v>
      </c>
      <c r="CO136" s="235">
        <f t="shared" si="283"/>
        <v>0.28063289347661446</v>
      </c>
      <c r="CP136" s="235">
        <f t="shared" si="283"/>
        <v>0.28024839497850929</v>
      </c>
      <c r="CQ136" s="235">
        <f t="shared" si="283"/>
        <v>0.28555275176087613</v>
      </c>
      <c r="CR136" s="235">
        <f t="shared" si="283"/>
        <v>0.29081820898191035</v>
      </c>
      <c r="CS136" s="235">
        <f t="shared" si="283"/>
        <v>0.28895926016765261</v>
      </c>
      <c r="CT136" s="235">
        <f t="shared" si="283"/>
        <v>0.28590739529102072</v>
      </c>
      <c r="CU136" s="235">
        <f t="shared" si="283"/>
        <v>0.27907488126351199</v>
      </c>
      <c r="CV136" s="235">
        <f t="shared" si="283"/>
        <v>0.27898959341703006</v>
      </c>
      <c r="CW136" s="235">
        <f t="shared" si="283"/>
        <v>0.26919608969164588</v>
      </c>
      <c r="CX136" s="235">
        <f t="shared" si="283"/>
        <v>0.26449684157134512</v>
      </c>
      <c r="CY136" s="235">
        <f t="shared" si="283"/>
        <v>0.26479105536670311</v>
      </c>
      <c r="CZ136" s="235">
        <f t="shared" si="283"/>
        <v>0.27407722860661371</v>
      </c>
      <c r="DA136" s="235">
        <f t="shared" si="283"/>
        <v>0.27252866196588121</v>
      </c>
      <c r="DB136" s="235">
        <f t="shared" si="283"/>
        <v>0.26361989297883431</v>
      </c>
      <c r="DC136" s="235">
        <f t="shared" si="283"/>
        <v>0.25827754302109979</v>
      </c>
      <c r="DD136" s="235">
        <f t="shared" si="283"/>
        <v>0.24673201127088742</v>
      </c>
      <c r="DE136" s="235">
        <f t="shared" si="283"/>
        <v>0.2404566178183119</v>
      </c>
      <c r="DF136" s="235">
        <f t="shared" si="283"/>
        <v>0.22840428532194607</v>
      </c>
      <c r="DG136" s="235">
        <f t="shared" si="283"/>
        <v>0.204415186576858</v>
      </c>
      <c r="DH136" s="235">
        <f t="shared" si="283"/>
        <v>0.18922759638926784</v>
      </c>
      <c r="DI136" s="235">
        <f t="shared" si="283"/>
        <v>0.17318849678164067</v>
      </c>
      <c r="DJ136" s="235">
        <f t="shared" si="283"/>
        <v>0.15621118620189289</v>
      </c>
      <c r="DK136" s="235">
        <f t="shared" si="283"/>
        <v>0.14784637084892391</v>
      </c>
      <c r="DL136" s="235">
        <f t="shared" si="283"/>
        <v>0.13075083698320369</v>
      </c>
      <c r="DM136" s="235">
        <f t="shared" si="283"/>
        <v>0.12469519050202529</v>
      </c>
      <c r="DN136" s="235">
        <f t="shared" si="283"/>
        <v>0.11808445429945236</v>
      </c>
      <c r="DO136" s="235">
        <f t="shared" si="283"/>
        <v>0.10671041593154897</v>
      </c>
      <c r="DP136" s="235">
        <f t="shared" si="283"/>
        <v>0.10047042476693469</v>
      </c>
      <c r="DQ136" s="235">
        <f t="shared" si="283"/>
        <v>9.2921797563788822E-2</v>
      </c>
      <c r="DR136" s="235">
        <f t="shared" si="283"/>
        <v>9.5829331442167889E-2</v>
      </c>
      <c r="DS136" s="235">
        <f t="shared" si="283"/>
        <v>9.7826259245547317E-2</v>
      </c>
      <c r="DT136" s="235">
        <f t="shared" si="283"/>
        <v>8.8499001137801403E-2</v>
      </c>
      <c r="DU136" s="235">
        <f t="shared" si="283"/>
        <v>8.4847975904042361E-2</v>
      </c>
      <c r="DV136" s="235">
        <f t="shared" si="283"/>
        <v>8.0412916583653432E-2</v>
      </c>
      <c r="DW136" s="235">
        <f t="shared" si="283"/>
        <v>8.7281048451785304E-2</v>
      </c>
      <c r="DX136" s="235">
        <f t="shared" si="283"/>
        <v>8.9754378209220192E-2</v>
      </c>
      <c r="DY136" s="235">
        <f t="shared" si="283"/>
        <v>9.2326054264118482E-2</v>
      </c>
      <c r="DZ136" s="235">
        <f t="shared" si="283"/>
        <v>8.5006997609198456E-2</v>
      </c>
      <c r="EA136" s="235">
        <f t="shared" si="283"/>
        <v>8.2435809335739366E-2</v>
      </c>
      <c r="EB136" s="235">
        <f t="shared" si="283"/>
        <v>8.4917633400297246E-2</v>
      </c>
      <c r="EC136" s="235">
        <f t="shared" si="283"/>
        <v>7.8923796078107372E-2</v>
      </c>
      <c r="ED136" s="235">
        <f t="shared" si="283"/>
        <v>6.6357658511969814E-2</v>
      </c>
      <c r="EE136" s="235">
        <f t="shared" si="283"/>
        <v>5.8928599932016087E-2</v>
      </c>
      <c r="EF136" s="235">
        <f t="shared" si="283"/>
        <v>4.9968157009309025E-2</v>
      </c>
      <c r="EG136" s="235">
        <f t="shared" si="283"/>
        <v>5.8249139305139974E-2</v>
      </c>
      <c r="EH136" s="235">
        <f t="shared" si="283"/>
        <v>5.5293474280509444E-2</v>
      </c>
      <c r="EI136" s="235">
        <f t="shared" ref="EI136:GT136" si="284">EI127+EI128</f>
        <v>5.4415941695659775E-2</v>
      </c>
      <c r="EJ136" s="235">
        <f t="shared" si="284"/>
        <v>5.690107866493966E-2</v>
      </c>
      <c r="EK136" s="235">
        <f t="shared" si="284"/>
        <v>6.0013434718472189E-2</v>
      </c>
      <c r="EL136" s="235">
        <f t="shared" si="284"/>
        <v>6.4622187093752254E-2</v>
      </c>
      <c r="EM136" s="235">
        <f t="shared" si="284"/>
        <v>6.1107683579248735E-2</v>
      </c>
      <c r="EN136" s="235">
        <f t="shared" si="284"/>
        <v>5.1176041019312148E-2</v>
      </c>
      <c r="EO136" s="235">
        <f t="shared" si="284"/>
        <v>5.6831943226938478E-2</v>
      </c>
      <c r="EP136" s="235">
        <f t="shared" si="284"/>
        <v>5.5139558956157006E-2</v>
      </c>
      <c r="EQ136" s="235">
        <f t="shared" si="284"/>
        <v>6.31892600149766E-2</v>
      </c>
      <c r="ER136" s="235">
        <f t="shared" si="284"/>
        <v>6.0500184384724501E-2</v>
      </c>
      <c r="ES136" s="235">
        <f t="shared" si="284"/>
        <v>5.7858305715448574E-2</v>
      </c>
      <c r="ET136" s="235">
        <f t="shared" si="284"/>
        <v>5.8078085935228792E-2</v>
      </c>
      <c r="EU136" s="235">
        <f t="shared" si="284"/>
        <v>5.5527065527065531E-2</v>
      </c>
      <c r="EV136" s="235">
        <f t="shared" si="284"/>
        <v>5.6373626373626376E-2</v>
      </c>
      <c r="EW136" s="235">
        <f t="shared" si="284"/>
        <v>4.6470648789149957E-2</v>
      </c>
      <c r="EX136" s="235">
        <f t="shared" si="284"/>
        <v>3.625581469956049E-2</v>
      </c>
      <c r="EY136" s="235">
        <f t="shared" si="284"/>
        <v>3.7567290109396557E-2</v>
      </c>
      <c r="EZ136" s="235">
        <f t="shared" si="284"/>
        <v>3.5918938461044908E-2</v>
      </c>
      <c r="FA136" s="235">
        <f t="shared" si="284"/>
        <v>3.569915824126469E-2</v>
      </c>
      <c r="FB136" s="235">
        <f t="shared" si="284"/>
        <v>3.569915824126469E-2</v>
      </c>
      <c r="FC136" s="235">
        <f t="shared" si="284"/>
        <v>2.5806685122985118E-2</v>
      </c>
      <c r="FD136" s="235">
        <f t="shared" si="284"/>
        <v>2.3464764748277859E-2</v>
      </c>
      <c r="FE136" s="235">
        <f t="shared" si="284"/>
        <v>2.0979441851996058E-2</v>
      </c>
      <c r="FF136" s="235">
        <f t="shared" si="284"/>
        <v>1.5426434777947915E-2</v>
      </c>
      <c r="FG136" s="235">
        <f t="shared" si="284"/>
        <v>9.9319292834424196E-3</v>
      </c>
      <c r="FH136" s="235">
        <f t="shared" si="284"/>
        <v>6.6352259867391225E-3</v>
      </c>
      <c r="FI136" s="235">
        <f t="shared" si="284"/>
        <v>1.0236666562969614E-2</v>
      </c>
      <c r="FJ136" s="235">
        <f t="shared" si="284"/>
        <v>1.2902248924946663E-2</v>
      </c>
      <c r="FK136" s="235">
        <f t="shared" si="284"/>
        <v>1.5453269333109927E-2</v>
      </c>
      <c r="FL136" s="235">
        <f t="shared" si="284"/>
        <v>1.6046261246856559E-2</v>
      </c>
      <c r="FM136" s="235">
        <f t="shared" si="284"/>
        <v>1.8597652065998213E-2</v>
      </c>
      <c r="FN136" s="235">
        <f t="shared" si="284"/>
        <v>2.5400373154433588E-2</v>
      </c>
      <c r="FO136" s="235">
        <f t="shared" si="284"/>
        <v>2.5723579359992733E-2</v>
      </c>
      <c r="FP136" s="235">
        <f t="shared" si="284"/>
        <v>2.609039275201621E-2</v>
      </c>
      <c r="FQ136" s="235">
        <f t="shared" si="284"/>
        <v>2.4269664460699683E-2</v>
      </c>
      <c r="FR136" s="235">
        <f t="shared" si="284"/>
        <v>2.4292646626538995E-2</v>
      </c>
      <c r="FS136" s="235">
        <f t="shared" si="284"/>
        <v>2.2271083284220932E-2</v>
      </c>
      <c r="FT136" s="235">
        <f t="shared" si="284"/>
        <v>2.4311628441959818E-2</v>
      </c>
      <c r="FU136" s="235">
        <f t="shared" si="284"/>
        <v>1.9309627641639692E-2</v>
      </c>
      <c r="FV136" s="235">
        <f t="shared" si="284"/>
        <v>2.2300791953023407E-2</v>
      </c>
      <c r="FW136" s="235">
        <f t="shared" si="284"/>
        <v>2.1916767375450445E-2</v>
      </c>
      <c r="FX136" s="235">
        <f t="shared" si="284"/>
        <v>2.2157046973528206E-2</v>
      </c>
      <c r="FY136" s="235">
        <f t="shared" si="284"/>
        <v>2.2590563196518115E-2</v>
      </c>
      <c r="FZ136" s="235">
        <f t="shared" si="284"/>
        <v>2.6228129334084249E-2</v>
      </c>
      <c r="GA136" s="235">
        <f t="shared" si="284"/>
        <v>2.2944113620651102E-2</v>
      </c>
      <c r="GB136" s="235">
        <f t="shared" si="284"/>
        <v>2.5345074004804763E-2</v>
      </c>
      <c r="GC136" s="235">
        <f t="shared" si="284"/>
        <v>2.3254629262685875E-2</v>
      </c>
      <c r="GD136" s="235">
        <f t="shared" si="284"/>
        <v>2.1898191573480792E-2</v>
      </c>
      <c r="GE136" s="235">
        <f t="shared" si="284"/>
        <v>2.1471385752010439E-2</v>
      </c>
      <c r="GF136" s="235">
        <f t="shared" si="284"/>
        <v>2.0688286134454441E-2</v>
      </c>
      <c r="GG136" s="235">
        <f t="shared" si="284"/>
        <v>1.9784827994154194E-2</v>
      </c>
      <c r="GH136" s="235">
        <f t="shared" si="284"/>
        <v>2.0730861755167328E-2</v>
      </c>
      <c r="GI136" s="235">
        <f t="shared" si="284"/>
        <v>2.0047829921744299E-2</v>
      </c>
      <c r="GJ136" s="235">
        <f t="shared" si="284"/>
        <v>1.8509341120492892E-2</v>
      </c>
      <c r="GK136" s="235">
        <f t="shared" si="284"/>
        <v>2.1531618498873296E-2</v>
      </c>
      <c r="GL136" s="235">
        <f t="shared" si="284"/>
        <v>2.3378076581864957E-2</v>
      </c>
      <c r="GM136" s="235">
        <f t="shared" si="284"/>
        <v>2.489337318402908E-2</v>
      </c>
      <c r="GN136" s="235">
        <f t="shared" si="284"/>
        <v>2.5296330823828823E-2</v>
      </c>
      <c r="GO136" s="235">
        <f t="shared" si="284"/>
        <v>2.6783387087146584E-2</v>
      </c>
      <c r="GP136" s="235">
        <f t="shared" si="284"/>
        <v>2.5202722744424734E-2</v>
      </c>
      <c r="GQ136" s="235">
        <f t="shared" si="284"/>
        <v>2.8694306769655342E-2</v>
      </c>
      <c r="GR136" s="235">
        <f t="shared" si="284"/>
        <v>2.4737062512035619E-2</v>
      </c>
      <c r="GS136" s="235">
        <f t="shared" si="284"/>
        <v>2.4794538927221863E-2</v>
      </c>
      <c r="GT136" s="235">
        <f t="shared" si="284"/>
        <v>2.5493103312056769E-2</v>
      </c>
      <c r="GU136" s="235">
        <f t="shared" ref="GU136:HA136" si="285">GU127+GU128</f>
        <v>2.466018514042892E-2</v>
      </c>
      <c r="GV136" s="235">
        <f t="shared" si="285"/>
        <v>2.1920137562008037E-2</v>
      </c>
      <c r="GW136" s="235">
        <f t="shared" si="285"/>
        <v>2.4406931826945949E-2</v>
      </c>
      <c r="GX136" s="235">
        <f t="shared" si="285"/>
        <v>2.0154758083048969E-2</v>
      </c>
      <c r="GY136" s="235">
        <f t="shared" si="285"/>
        <v>2.0898593138612788E-2</v>
      </c>
      <c r="GZ136" s="235">
        <f t="shared" si="285"/>
        <v>1.9006520403448718E-2</v>
      </c>
      <c r="HA136" s="235">
        <f t="shared" si="285"/>
        <v>1.6393057755261387E-2</v>
      </c>
      <c r="HB136" s="235">
        <f t="shared" ref="HB136:HR136" si="286">HB127+HB128</f>
        <v>1.8464714665627976E-2</v>
      </c>
      <c r="HC136" s="235">
        <f t="shared" si="286"/>
        <v>1.8464714665627976E-2</v>
      </c>
      <c r="HD136" s="235">
        <f t="shared" si="286"/>
        <v>1.6931780901674187E-2</v>
      </c>
      <c r="HE136" s="235">
        <f t="shared" si="286"/>
        <v>1.9516003419310816E-2</v>
      </c>
      <c r="HF136" s="235">
        <f t="shared" si="286"/>
        <v>1.9706515033715309E-2</v>
      </c>
      <c r="HG136" s="235">
        <f t="shared" si="286"/>
        <v>2.0233146367800062E-2</v>
      </c>
      <c r="HH136" s="235">
        <f t="shared" si="286"/>
        <v>2.117330580807723E-2</v>
      </c>
      <c r="HI136" s="235">
        <f t="shared" si="286"/>
        <v>2.0502729921363014E-2</v>
      </c>
      <c r="HJ136" s="235">
        <f t="shared" si="286"/>
        <v>2.616644534999707E-2</v>
      </c>
      <c r="HK136" s="235">
        <f t="shared" si="286"/>
        <v>2.8376641169215445E-2</v>
      </c>
      <c r="HL136" s="235">
        <f t="shared" si="286"/>
        <v>2.7832657970615283E-2</v>
      </c>
      <c r="HM136" s="235">
        <f t="shared" si="286"/>
        <v>2.5605486478410381E-2</v>
      </c>
      <c r="HN136" s="235" t="e">
        <f t="shared" si="286"/>
        <v>#DIV/0!</v>
      </c>
      <c r="HO136" s="235" t="e">
        <f t="shared" si="286"/>
        <v>#DIV/0!</v>
      </c>
      <c r="HP136" s="235" t="e">
        <f t="shared" si="286"/>
        <v>#DIV/0!</v>
      </c>
      <c r="HQ136" s="235" t="e">
        <f t="shared" si="286"/>
        <v>#DIV/0!</v>
      </c>
      <c r="HR136" s="235" t="e">
        <f t="shared" si="286"/>
        <v>#DIV/0!</v>
      </c>
    </row>
    <row r="137" spans="2:226" x14ac:dyDescent="0.25">
      <c r="B137" s="157"/>
      <c r="GY137" s="235"/>
    </row>
    <row r="138" spans="2:226" x14ac:dyDescent="0.25">
      <c r="B138" s="157"/>
    </row>
    <row r="139" spans="2:226" x14ac:dyDescent="0.25">
      <c r="B139" s="157"/>
    </row>
    <row r="140" spans="2:226" x14ac:dyDescent="0.25">
      <c r="B140" s="157"/>
    </row>
    <row r="141" spans="2:226" x14ac:dyDescent="0.25">
      <c r="B141" s="157"/>
    </row>
    <row r="187" spans="209:209" x14ac:dyDescent="0.25">
      <c r="HA187" t="s">
        <v>76</v>
      </c>
    </row>
  </sheetData>
  <pageMargins left="0.7" right="0.7" top="0.75" bottom="0.75" header="0.3" footer="0.3"/>
  <ignoredErrors>
    <ignoredError sqref="C13"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CEBF4-B9AC-436D-A9B9-740F60E5AFD6}">
  <dimension ref="A26:HQ464"/>
  <sheetViews>
    <sheetView topLeftCell="FU30" zoomScaleNormal="100" workbookViewId="0">
      <selection activeCell="GO57" sqref="GO57"/>
    </sheetView>
  </sheetViews>
  <sheetFormatPr defaultRowHeight="15" x14ac:dyDescent="0.25"/>
  <cols>
    <col min="2" max="2" width="17" bestFit="1" customWidth="1"/>
    <col min="3" max="3" width="17.140625" bestFit="1" customWidth="1"/>
    <col min="4" max="4" width="14.5703125" bestFit="1" customWidth="1"/>
    <col min="5" max="29" width="9.85546875" customWidth="1"/>
    <col min="30" max="33" width="11.5703125" bestFit="1" customWidth="1"/>
    <col min="34" max="34" width="8.7109375" customWidth="1"/>
    <col min="35" max="36" width="11.5703125" bestFit="1" customWidth="1"/>
    <col min="87" max="87" width="9.28515625" bestFit="1" customWidth="1"/>
    <col min="88" max="88" width="12" bestFit="1" customWidth="1"/>
  </cols>
  <sheetData>
    <row r="26" spans="2:4" x14ac:dyDescent="0.25">
      <c r="B26" s="22"/>
      <c r="C26" s="22"/>
      <c r="D26" s="22"/>
    </row>
    <row r="27" spans="2:4" x14ac:dyDescent="0.25">
      <c r="B27" s="22"/>
      <c r="C27" s="22"/>
      <c r="D27" s="22"/>
    </row>
    <row r="28" spans="2:4" x14ac:dyDescent="0.25">
      <c r="B28" s="22"/>
      <c r="C28" s="22"/>
      <c r="D28" s="22"/>
    </row>
    <row r="29" spans="2:4" x14ac:dyDescent="0.25">
      <c r="B29" s="22"/>
      <c r="C29" s="22"/>
      <c r="D29" s="22"/>
    </row>
    <row r="30" spans="2:4" x14ac:dyDescent="0.25">
      <c r="B30" s="22"/>
      <c r="C30" s="19"/>
      <c r="D30" s="22"/>
    </row>
    <row r="31" spans="2:4" x14ac:dyDescent="0.25">
      <c r="B31" s="22"/>
      <c r="C31" s="19"/>
      <c r="D31" s="22"/>
    </row>
    <row r="32" spans="2:4" x14ac:dyDescent="0.25">
      <c r="B32" s="22"/>
      <c r="C32" s="22"/>
      <c r="D32" s="22"/>
    </row>
    <row r="33" spans="2:38" x14ac:dyDescent="0.25">
      <c r="B33" s="22"/>
      <c r="C33" s="22"/>
      <c r="D33" s="22"/>
    </row>
    <row r="34" spans="2:38" x14ac:dyDescent="0.25">
      <c r="B34" s="22"/>
      <c r="C34" s="22"/>
      <c r="D34" s="22"/>
    </row>
    <row r="35" spans="2:38" x14ac:dyDescent="0.25">
      <c r="B35" s="22"/>
      <c r="C35" s="22"/>
      <c r="D35" s="22"/>
    </row>
    <row r="36" spans="2:38" x14ac:dyDescent="0.25">
      <c r="B36" s="22"/>
      <c r="C36" s="22"/>
      <c r="D36" s="22"/>
    </row>
    <row r="37" spans="2:38" x14ac:dyDescent="0.25">
      <c r="B37" s="22"/>
      <c r="C37" s="22"/>
      <c r="D37" s="22"/>
    </row>
    <row r="38" spans="2:38" x14ac:dyDescent="0.25">
      <c r="B38" s="22"/>
      <c r="C38" s="22"/>
      <c r="D38" s="22"/>
    </row>
    <row r="39" spans="2:38" x14ac:dyDescent="0.25">
      <c r="B39" s="22"/>
      <c r="C39" s="22"/>
      <c r="D39" s="22"/>
    </row>
    <row r="40" spans="2:38" x14ac:dyDescent="0.25">
      <c r="B40" s="22"/>
      <c r="C40" s="19"/>
      <c r="D40" s="22"/>
    </row>
    <row r="41" spans="2:38" x14ac:dyDescent="0.25">
      <c r="B41" s="22"/>
      <c r="C41" s="19"/>
      <c r="D41" s="22"/>
    </row>
    <row r="42" spans="2:38" x14ac:dyDescent="0.25">
      <c r="B42" s="22"/>
      <c r="C42" s="22"/>
      <c r="D42" s="22"/>
    </row>
    <row r="43" spans="2:38" x14ac:dyDescent="0.25">
      <c r="B43" s="22"/>
      <c r="C43" s="22"/>
      <c r="D43" s="22"/>
    </row>
    <row r="44" spans="2:38" x14ac:dyDescent="0.25">
      <c r="B44" s="22"/>
      <c r="C44" s="22"/>
      <c r="D44" s="22"/>
      <c r="G44" s="9"/>
    </row>
    <row r="45" spans="2:38" x14ac:dyDescent="0.25">
      <c r="B45" s="22"/>
      <c r="C45" s="22"/>
      <c r="D45" s="22"/>
    </row>
    <row r="46" spans="2:38" x14ac:dyDescent="0.25">
      <c r="B46" s="22"/>
      <c r="C46" s="22"/>
      <c r="D46" s="22"/>
      <c r="AL46" s="12"/>
    </row>
    <row r="47" spans="2:38" x14ac:dyDescent="0.25">
      <c r="AL47" s="12"/>
    </row>
    <row r="49" spans="1:225" ht="15.75" thickBot="1" x14ac:dyDescent="0.3"/>
    <row r="50" spans="1:225" ht="15.75" thickBot="1" x14ac:dyDescent="0.3">
      <c r="D50" s="53">
        <v>0</v>
      </c>
      <c r="E50" s="93">
        <v>1</v>
      </c>
      <c r="F50" s="93">
        <v>2</v>
      </c>
      <c r="G50" s="93">
        <v>3</v>
      </c>
      <c r="H50" s="93">
        <v>4</v>
      </c>
      <c r="I50" s="93">
        <v>5</v>
      </c>
      <c r="J50" s="93">
        <v>6</v>
      </c>
      <c r="K50" s="93">
        <v>7</v>
      </c>
      <c r="L50" s="93">
        <v>8</v>
      </c>
      <c r="M50" s="93">
        <v>9</v>
      </c>
      <c r="N50" s="93">
        <v>10</v>
      </c>
      <c r="O50" s="93">
        <v>11</v>
      </c>
      <c r="P50" s="93">
        <v>12</v>
      </c>
      <c r="Q50" s="93">
        <v>13</v>
      </c>
      <c r="R50" s="93">
        <v>14</v>
      </c>
      <c r="S50" s="93">
        <v>15</v>
      </c>
      <c r="T50" s="93">
        <v>16</v>
      </c>
      <c r="U50" s="93">
        <v>17</v>
      </c>
      <c r="V50" s="93">
        <v>18</v>
      </c>
      <c r="W50" s="93">
        <v>19</v>
      </c>
      <c r="X50" s="93">
        <v>20</v>
      </c>
      <c r="Y50" s="93">
        <v>21</v>
      </c>
      <c r="Z50" s="93">
        <v>22</v>
      </c>
      <c r="AA50" s="93">
        <v>23</v>
      </c>
      <c r="AB50" s="93">
        <v>24</v>
      </c>
      <c r="AC50" s="76">
        <v>25</v>
      </c>
      <c r="AD50" s="93">
        <v>26</v>
      </c>
      <c r="AE50" s="76">
        <v>27</v>
      </c>
      <c r="AF50" s="93">
        <v>28</v>
      </c>
      <c r="AG50" s="76">
        <v>29</v>
      </c>
      <c r="AH50" s="93">
        <v>30</v>
      </c>
      <c r="AI50" s="76">
        <v>31</v>
      </c>
      <c r="AJ50" s="93">
        <v>32</v>
      </c>
      <c r="AK50" s="76">
        <v>33</v>
      </c>
      <c r="AL50" s="93">
        <v>34</v>
      </c>
      <c r="AM50" s="76">
        <v>35</v>
      </c>
      <c r="AN50" s="93">
        <v>36</v>
      </c>
      <c r="AO50" s="76">
        <v>37</v>
      </c>
      <c r="AP50" s="93">
        <v>38</v>
      </c>
      <c r="AQ50" s="76">
        <v>39</v>
      </c>
      <c r="AR50" s="93">
        <v>40</v>
      </c>
      <c r="AS50" s="76">
        <v>41</v>
      </c>
      <c r="AT50" s="93">
        <v>42</v>
      </c>
      <c r="AU50" s="76">
        <v>43</v>
      </c>
      <c r="AV50" s="93">
        <v>44</v>
      </c>
      <c r="AW50" s="76">
        <v>45</v>
      </c>
      <c r="AX50" s="93">
        <v>46</v>
      </c>
      <c r="AY50" s="76">
        <v>47</v>
      </c>
      <c r="AZ50" s="93">
        <v>48</v>
      </c>
      <c r="BA50" s="76">
        <v>49</v>
      </c>
      <c r="BB50" s="93">
        <v>50</v>
      </c>
      <c r="BC50" s="76">
        <v>51</v>
      </c>
      <c r="BD50" s="93">
        <v>52</v>
      </c>
      <c r="BE50" s="76">
        <v>53</v>
      </c>
      <c r="BF50" s="93">
        <v>54</v>
      </c>
      <c r="BG50" s="76">
        <v>55</v>
      </c>
      <c r="BH50" s="93">
        <v>56</v>
      </c>
      <c r="BI50" s="76">
        <v>57</v>
      </c>
      <c r="BJ50" s="93">
        <v>58</v>
      </c>
      <c r="BK50" s="76">
        <v>59</v>
      </c>
      <c r="BL50" s="93">
        <v>60</v>
      </c>
      <c r="BM50" s="76">
        <v>61</v>
      </c>
      <c r="BN50" s="93">
        <v>62</v>
      </c>
      <c r="BO50" s="76">
        <v>63</v>
      </c>
      <c r="BP50" s="93">
        <v>64</v>
      </c>
      <c r="BQ50" s="76">
        <v>65</v>
      </c>
      <c r="BR50" s="93">
        <v>66</v>
      </c>
      <c r="BS50" s="76">
        <v>67</v>
      </c>
      <c r="BT50" s="93">
        <v>68</v>
      </c>
      <c r="BU50" s="76">
        <v>69</v>
      </c>
      <c r="BV50" s="93">
        <v>70</v>
      </c>
      <c r="BW50" s="76">
        <v>71</v>
      </c>
      <c r="BX50" s="93">
        <v>72</v>
      </c>
      <c r="BY50" s="76">
        <v>73</v>
      </c>
      <c r="BZ50" s="93">
        <v>74</v>
      </c>
      <c r="CA50" s="76">
        <v>75</v>
      </c>
      <c r="CB50" s="93">
        <v>76</v>
      </c>
      <c r="CC50" s="76">
        <v>77</v>
      </c>
      <c r="CD50" s="93">
        <v>78</v>
      </c>
      <c r="CE50" s="76">
        <v>79</v>
      </c>
      <c r="CF50" s="93">
        <v>80</v>
      </c>
      <c r="CG50" s="76">
        <v>81</v>
      </c>
      <c r="CH50" s="93">
        <v>82</v>
      </c>
      <c r="CI50" s="76">
        <v>83</v>
      </c>
      <c r="CJ50" s="93">
        <v>84</v>
      </c>
      <c r="CK50" s="76">
        <v>85</v>
      </c>
      <c r="CL50" s="93">
        <v>86</v>
      </c>
      <c r="CM50" s="76">
        <v>87</v>
      </c>
      <c r="CN50" s="93">
        <v>88</v>
      </c>
      <c r="CO50" s="76">
        <v>89</v>
      </c>
      <c r="CP50" s="93">
        <v>90</v>
      </c>
      <c r="CQ50" s="76">
        <v>91</v>
      </c>
      <c r="CR50" s="93">
        <v>92</v>
      </c>
      <c r="CS50" s="76">
        <v>93</v>
      </c>
      <c r="CT50" s="93">
        <v>94</v>
      </c>
      <c r="CU50" s="76">
        <v>95</v>
      </c>
      <c r="CV50" s="93">
        <v>96</v>
      </c>
      <c r="CW50" s="76">
        <v>97</v>
      </c>
      <c r="CX50" s="93">
        <v>98</v>
      </c>
      <c r="CY50" s="76">
        <v>99</v>
      </c>
      <c r="CZ50" s="93">
        <v>100</v>
      </c>
      <c r="DA50" s="76">
        <v>101</v>
      </c>
      <c r="DB50" s="93">
        <v>102</v>
      </c>
      <c r="DC50" s="76">
        <v>103</v>
      </c>
      <c r="DD50" s="93">
        <v>104</v>
      </c>
      <c r="DE50" s="76">
        <v>105</v>
      </c>
      <c r="DF50" s="93">
        <v>106</v>
      </c>
      <c r="DG50" s="76">
        <v>107</v>
      </c>
      <c r="DH50" s="93">
        <v>108</v>
      </c>
      <c r="DI50" s="76">
        <v>109</v>
      </c>
      <c r="DJ50" s="93">
        <v>110</v>
      </c>
      <c r="DK50" s="76">
        <v>111</v>
      </c>
      <c r="DL50" s="93">
        <v>112</v>
      </c>
      <c r="DM50" s="76">
        <v>113</v>
      </c>
      <c r="DN50" s="93">
        <v>114</v>
      </c>
      <c r="DO50" s="76">
        <v>115</v>
      </c>
      <c r="DP50" s="93">
        <v>116</v>
      </c>
      <c r="DQ50" s="76">
        <v>117</v>
      </c>
      <c r="DR50" s="93">
        <v>118</v>
      </c>
      <c r="DS50" s="76">
        <v>119</v>
      </c>
      <c r="DT50" s="93">
        <v>120</v>
      </c>
      <c r="DU50" s="76">
        <v>121</v>
      </c>
      <c r="DV50" s="93">
        <v>122</v>
      </c>
      <c r="DW50" s="76">
        <v>123</v>
      </c>
      <c r="DX50" s="93">
        <v>124</v>
      </c>
      <c r="DY50" s="76">
        <v>125</v>
      </c>
      <c r="DZ50" s="93">
        <v>126</v>
      </c>
      <c r="EA50" s="76">
        <v>127</v>
      </c>
      <c r="EB50" s="93">
        <v>128</v>
      </c>
      <c r="EC50" s="76">
        <v>129</v>
      </c>
      <c r="ED50" s="93">
        <v>130</v>
      </c>
      <c r="EE50" s="76">
        <v>131</v>
      </c>
      <c r="EF50" s="93">
        <v>132</v>
      </c>
      <c r="EG50" s="76">
        <v>133</v>
      </c>
      <c r="EH50" s="93">
        <v>134</v>
      </c>
      <c r="EI50" s="76">
        <v>135</v>
      </c>
      <c r="EJ50" s="93">
        <v>136</v>
      </c>
      <c r="EK50" s="76">
        <v>137</v>
      </c>
      <c r="EL50" s="93">
        <v>138</v>
      </c>
      <c r="EM50" s="76">
        <v>139</v>
      </c>
      <c r="EN50" s="93">
        <v>140</v>
      </c>
      <c r="EO50" s="76">
        <v>141</v>
      </c>
      <c r="EP50" s="93">
        <v>142</v>
      </c>
      <c r="EQ50" s="76">
        <v>143</v>
      </c>
      <c r="ER50" s="93">
        <v>144</v>
      </c>
      <c r="ES50" s="76">
        <v>145</v>
      </c>
      <c r="ET50" s="93">
        <v>146</v>
      </c>
      <c r="EU50" s="76">
        <v>147</v>
      </c>
      <c r="EV50" s="93">
        <v>148</v>
      </c>
      <c r="EW50" s="76">
        <v>149</v>
      </c>
      <c r="EX50" s="93">
        <v>150</v>
      </c>
      <c r="EY50" s="76">
        <v>151</v>
      </c>
      <c r="EZ50" s="93">
        <v>152</v>
      </c>
      <c r="FA50" s="76">
        <v>153</v>
      </c>
      <c r="FB50" s="93">
        <v>154</v>
      </c>
      <c r="FC50" s="76">
        <v>155</v>
      </c>
      <c r="FD50" s="93">
        <v>156</v>
      </c>
      <c r="FE50" s="76">
        <v>157</v>
      </c>
      <c r="FF50" s="93">
        <v>158</v>
      </c>
      <c r="FG50" s="76">
        <v>159</v>
      </c>
      <c r="FH50" s="93">
        <v>160</v>
      </c>
      <c r="FI50" s="76">
        <v>161</v>
      </c>
      <c r="FJ50" s="93">
        <v>162</v>
      </c>
      <c r="FK50" s="76">
        <v>163</v>
      </c>
      <c r="FL50" s="93">
        <v>164</v>
      </c>
      <c r="FM50" s="76">
        <v>165</v>
      </c>
      <c r="FN50" s="93">
        <v>166</v>
      </c>
      <c r="FO50" s="76">
        <v>167</v>
      </c>
      <c r="FP50" s="93">
        <v>168</v>
      </c>
      <c r="FQ50" s="76">
        <v>169</v>
      </c>
      <c r="FR50" s="93">
        <v>170</v>
      </c>
      <c r="FS50" s="76">
        <v>171</v>
      </c>
      <c r="FT50" s="93">
        <v>172</v>
      </c>
      <c r="FU50" s="76">
        <v>173</v>
      </c>
      <c r="FV50" s="93">
        <v>174</v>
      </c>
      <c r="FW50" s="76">
        <v>175</v>
      </c>
      <c r="FX50" s="93">
        <v>176</v>
      </c>
      <c r="FY50" s="76">
        <v>177</v>
      </c>
      <c r="FZ50" s="93">
        <v>178</v>
      </c>
      <c r="GA50" s="76">
        <v>179</v>
      </c>
      <c r="GB50" s="93">
        <v>180</v>
      </c>
      <c r="GC50" s="76">
        <v>181</v>
      </c>
      <c r="GD50" s="93">
        <v>182</v>
      </c>
      <c r="GE50" s="76">
        <v>183</v>
      </c>
      <c r="GF50" s="93">
        <v>184</v>
      </c>
      <c r="GG50" s="76">
        <v>185</v>
      </c>
      <c r="GH50" s="93">
        <v>186</v>
      </c>
      <c r="GI50" s="76">
        <v>187</v>
      </c>
      <c r="GJ50" s="93">
        <v>188</v>
      </c>
      <c r="GK50" s="76">
        <v>189</v>
      </c>
      <c r="GL50" s="93">
        <v>190</v>
      </c>
      <c r="GM50" s="76">
        <v>191</v>
      </c>
      <c r="GN50" s="93">
        <v>192</v>
      </c>
      <c r="GO50" s="76">
        <v>193</v>
      </c>
      <c r="GP50" s="93">
        <v>194</v>
      </c>
      <c r="GQ50" s="76">
        <v>195</v>
      </c>
      <c r="GR50" s="93">
        <v>196</v>
      </c>
      <c r="GS50" s="76">
        <v>197</v>
      </c>
      <c r="GT50" s="93">
        <v>198</v>
      </c>
      <c r="GU50" s="76">
        <v>199</v>
      </c>
      <c r="GV50" s="93">
        <v>200</v>
      </c>
      <c r="GW50" s="76">
        <v>201</v>
      </c>
      <c r="GX50" s="93">
        <v>202</v>
      </c>
      <c r="GY50" s="76">
        <v>203</v>
      </c>
      <c r="GZ50" s="93">
        <v>204</v>
      </c>
      <c r="HA50" s="76">
        <v>205</v>
      </c>
      <c r="HB50" s="93">
        <v>206</v>
      </c>
      <c r="HC50" s="76">
        <v>207</v>
      </c>
      <c r="HD50" s="93">
        <v>208</v>
      </c>
      <c r="HE50" s="76">
        <v>209</v>
      </c>
      <c r="HF50" s="93">
        <v>210</v>
      </c>
      <c r="HG50" s="76">
        <v>211</v>
      </c>
      <c r="HH50" s="93">
        <v>212</v>
      </c>
      <c r="HI50" s="76">
        <v>213</v>
      </c>
      <c r="HJ50" s="93">
        <v>214</v>
      </c>
      <c r="HK50" s="76">
        <v>215</v>
      </c>
      <c r="HL50" s="93">
        <v>216</v>
      </c>
      <c r="HM50" s="76">
        <v>217</v>
      </c>
      <c r="HN50" s="93">
        <v>218</v>
      </c>
      <c r="HO50" s="76">
        <v>219</v>
      </c>
      <c r="HP50" s="93">
        <v>220</v>
      </c>
      <c r="HQ50" s="76">
        <v>221</v>
      </c>
    </row>
    <row r="51" spans="1:225" ht="15.75" thickBot="1" x14ac:dyDescent="0.3">
      <c r="C51" s="50" t="s">
        <v>16</v>
      </c>
      <c r="D51" s="17">
        <v>43893</v>
      </c>
      <c r="E51" s="31">
        <v>43894</v>
      </c>
      <c r="F51" s="31">
        <v>43895</v>
      </c>
      <c r="G51" s="31">
        <v>43896</v>
      </c>
      <c r="H51" s="31">
        <v>43897</v>
      </c>
      <c r="I51" s="31">
        <v>43898</v>
      </c>
      <c r="J51" s="31">
        <v>43899</v>
      </c>
      <c r="K51" s="31">
        <v>43900</v>
      </c>
      <c r="L51" s="31">
        <v>43901</v>
      </c>
      <c r="M51" s="31">
        <v>43902</v>
      </c>
      <c r="N51" s="31">
        <v>43903</v>
      </c>
      <c r="O51" s="31">
        <v>43904</v>
      </c>
      <c r="P51" s="31">
        <v>43905</v>
      </c>
      <c r="Q51" s="31">
        <v>43906</v>
      </c>
      <c r="R51" s="31">
        <v>43907</v>
      </c>
      <c r="S51" s="31">
        <v>43908</v>
      </c>
      <c r="T51" s="31">
        <v>43909</v>
      </c>
      <c r="U51" s="31">
        <v>43910</v>
      </c>
      <c r="V51" s="31">
        <v>43911</v>
      </c>
      <c r="W51" s="31">
        <v>43912</v>
      </c>
      <c r="X51" s="31">
        <v>43913</v>
      </c>
      <c r="Y51" s="31">
        <v>43914</v>
      </c>
      <c r="Z51" s="31">
        <v>43915</v>
      </c>
      <c r="AA51" s="31">
        <v>43916</v>
      </c>
      <c r="AB51" s="31">
        <v>43917</v>
      </c>
      <c r="AC51" s="31">
        <v>43918</v>
      </c>
      <c r="AD51" s="31">
        <v>43919</v>
      </c>
      <c r="AE51" s="31">
        <v>43920</v>
      </c>
      <c r="AF51" s="31">
        <v>43921</v>
      </c>
      <c r="AG51" s="31">
        <v>43922</v>
      </c>
      <c r="AH51" s="31">
        <v>43923</v>
      </c>
      <c r="AI51" s="31">
        <v>43924</v>
      </c>
      <c r="AJ51" s="31">
        <v>43925</v>
      </c>
      <c r="AK51" s="31">
        <v>43926</v>
      </c>
      <c r="AL51" s="31">
        <v>43927</v>
      </c>
      <c r="AM51" s="31">
        <v>43928</v>
      </c>
      <c r="AN51" s="31">
        <v>43929</v>
      </c>
      <c r="AO51" s="31">
        <v>43930</v>
      </c>
      <c r="AP51" s="31">
        <v>43931</v>
      </c>
      <c r="AQ51" s="31">
        <v>43932</v>
      </c>
      <c r="AR51" s="31">
        <v>43933</v>
      </c>
      <c r="AS51" s="31">
        <v>43934</v>
      </c>
      <c r="AT51" s="31">
        <v>43935</v>
      </c>
      <c r="AU51" s="31">
        <v>43936</v>
      </c>
      <c r="AV51" s="31">
        <v>43937</v>
      </c>
      <c r="AW51" s="31">
        <v>43938</v>
      </c>
      <c r="AX51" s="31">
        <v>43939</v>
      </c>
      <c r="AY51" s="31">
        <v>43940</v>
      </c>
      <c r="AZ51" s="31">
        <v>43941</v>
      </c>
      <c r="BA51" s="31">
        <v>43942</v>
      </c>
      <c r="BB51" s="31">
        <v>43943</v>
      </c>
      <c r="BC51" s="31">
        <v>43944</v>
      </c>
      <c r="BD51" s="31">
        <v>43945</v>
      </c>
      <c r="BE51" s="31">
        <v>43946</v>
      </c>
      <c r="BF51" s="31">
        <v>43947</v>
      </c>
      <c r="BG51" s="31">
        <v>43948</v>
      </c>
      <c r="BH51" s="31">
        <v>43949</v>
      </c>
      <c r="BI51" s="31">
        <v>43950</v>
      </c>
      <c r="BJ51" s="31">
        <v>43951</v>
      </c>
      <c r="BK51" s="31">
        <v>43952</v>
      </c>
      <c r="BL51" s="31">
        <v>43953</v>
      </c>
      <c r="BM51" s="31">
        <v>43954</v>
      </c>
      <c r="BN51" s="31">
        <v>43955</v>
      </c>
      <c r="BO51" s="31">
        <v>43956</v>
      </c>
      <c r="BP51" s="31">
        <v>43957</v>
      </c>
      <c r="BQ51" s="31">
        <v>43958</v>
      </c>
      <c r="BR51" s="31">
        <v>43959</v>
      </c>
      <c r="BS51" s="31">
        <v>43960</v>
      </c>
      <c r="BT51" s="31">
        <v>43961</v>
      </c>
      <c r="BU51" s="31">
        <v>43962</v>
      </c>
      <c r="BV51" s="31">
        <v>43963</v>
      </c>
      <c r="BW51" s="31">
        <v>43964</v>
      </c>
      <c r="BX51" s="31">
        <v>43965</v>
      </c>
      <c r="BY51" s="31">
        <v>43966</v>
      </c>
      <c r="BZ51" s="31">
        <v>43967</v>
      </c>
      <c r="CA51" s="31">
        <v>43968</v>
      </c>
      <c r="CB51" s="31">
        <v>43969</v>
      </c>
      <c r="CC51" s="31">
        <v>43970</v>
      </c>
      <c r="CD51" s="31">
        <v>43971</v>
      </c>
      <c r="CE51" s="31">
        <v>43972</v>
      </c>
      <c r="CF51" s="31">
        <v>43973</v>
      </c>
      <c r="CG51" s="31">
        <v>43974</v>
      </c>
      <c r="CH51" s="31">
        <v>43975</v>
      </c>
      <c r="CI51" s="31">
        <v>43976</v>
      </c>
      <c r="CJ51" s="31">
        <v>43977</v>
      </c>
      <c r="CK51" s="31">
        <v>43978</v>
      </c>
      <c r="CL51" s="31">
        <v>43979</v>
      </c>
      <c r="CM51" s="31">
        <v>43980</v>
      </c>
      <c r="CN51" s="31">
        <v>43981</v>
      </c>
      <c r="CO51" s="31">
        <v>43982</v>
      </c>
      <c r="CP51" s="31">
        <v>43983</v>
      </c>
      <c r="CQ51" s="31">
        <v>43984</v>
      </c>
      <c r="CR51" s="31">
        <v>43985</v>
      </c>
      <c r="CS51" s="31">
        <v>43986</v>
      </c>
      <c r="CT51" s="31">
        <v>43987</v>
      </c>
      <c r="CU51" s="31">
        <v>43988</v>
      </c>
      <c r="CV51" s="31">
        <v>43989</v>
      </c>
      <c r="CW51" s="31">
        <v>43990</v>
      </c>
      <c r="CX51" s="31">
        <v>43991</v>
      </c>
      <c r="CY51" s="31">
        <v>43992</v>
      </c>
      <c r="CZ51" s="31">
        <v>43993</v>
      </c>
      <c r="DA51" s="31">
        <v>43994</v>
      </c>
      <c r="DB51" s="31">
        <v>43995</v>
      </c>
      <c r="DC51" s="31">
        <v>43996</v>
      </c>
      <c r="DD51" s="31">
        <v>43997</v>
      </c>
      <c r="DE51" s="31">
        <v>43998</v>
      </c>
      <c r="DF51" s="31">
        <v>43999</v>
      </c>
      <c r="DG51" s="31">
        <v>44000</v>
      </c>
      <c r="DH51" s="31">
        <v>44001</v>
      </c>
      <c r="DI51" s="31">
        <v>44002</v>
      </c>
      <c r="DJ51" s="31">
        <v>44003</v>
      </c>
      <c r="DK51" s="31">
        <v>44004</v>
      </c>
      <c r="DL51" s="31">
        <v>44005</v>
      </c>
      <c r="DM51" s="31">
        <v>44006</v>
      </c>
      <c r="DN51" s="31">
        <v>44007</v>
      </c>
      <c r="DO51" s="31">
        <v>44008</v>
      </c>
      <c r="DP51" s="31">
        <v>44009</v>
      </c>
      <c r="DQ51" s="31">
        <v>44010</v>
      </c>
      <c r="DR51" s="31">
        <v>44011</v>
      </c>
      <c r="DS51" s="31">
        <v>44012</v>
      </c>
      <c r="DT51" s="31">
        <v>44013</v>
      </c>
      <c r="DU51" s="31">
        <v>44014</v>
      </c>
      <c r="DV51" s="31">
        <v>44015</v>
      </c>
      <c r="DW51" s="31">
        <v>44016</v>
      </c>
      <c r="DX51" s="31">
        <v>44017</v>
      </c>
      <c r="DY51" s="31">
        <v>44018</v>
      </c>
      <c r="DZ51" s="31">
        <v>44019</v>
      </c>
      <c r="EA51" s="31">
        <v>44020</v>
      </c>
      <c r="EB51" s="31">
        <v>44021</v>
      </c>
      <c r="EC51" s="31">
        <v>44022</v>
      </c>
      <c r="ED51" s="31">
        <v>44023</v>
      </c>
      <c r="EE51" s="31">
        <v>44024</v>
      </c>
      <c r="EF51" s="31">
        <v>44025</v>
      </c>
      <c r="EG51" s="31">
        <v>44026</v>
      </c>
      <c r="EH51" s="31">
        <v>44027</v>
      </c>
      <c r="EI51" s="31">
        <v>44028</v>
      </c>
      <c r="EJ51" s="31">
        <v>44029</v>
      </c>
      <c r="EK51" s="31">
        <v>44030</v>
      </c>
      <c r="EL51" s="31">
        <v>44031</v>
      </c>
      <c r="EM51" s="31">
        <v>44032</v>
      </c>
      <c r="EN51" s="31">
        <v>44033</v>
      </c>
      <c r="EO51" s="31">
        <v>44034</v>
      </c>
      <c r="EP51" s="31">
        <v>44035</v>
      </c>
      <c r="EQ51" s="31">
        <v>44036</v>
      </c>
      <c r="ER51" s="31">
        <v>44037</v>
      </c>
      <c r="ES51" s="31">
        <v>44038</v>
      </c>
      <c r="ET51" s="31">
        <v>44039</v>
      </c>
      <c r="EU51" s="31">
        <v>44040</v>
      </c>
      <c r="EV51" s="31">
        <v>44041</v>
      </c>
      <c r="EW51" s="31">
        <v>44042</v>
      </c>
      <c r="EX51" s="31">
        <v>44043</v>
      </c>
      <c r="EY51" s="31">
        <v>44044</v>
      </c>
      <c r="EZ51" s="31">
        <v>44045</v>
      </c>
      <c r="FA51" s="31">
        <v>44046</v>
      </c>
      <c r="FB51" s="31">
        <v>44047</v>
      </c>
      <c r="FC51" s="31">
        <v>44048</v>
      </c>
      <c r="FD51" s="31">
        <v>44049</v>
      </c>
      <c r="FE51" s="31">
        <v>44050</v>
      </c>
      <c r="FF51" s="31">
        <v>44051</v>
      </c>
      <c r="FG51" s="31">
        <v>44052</v>
      </c>
      <c r="FH51" s="31">
        <v>44053</v>
      </c>
      <c r="FI51" s="31">
        <v>44054</v>
      </c>
      <c r="FJ51" s="31">
        <v>44055</v>
      </c>
      <c r="FK51" s="31">
        <v>44056</v>
      </c>
      <c r="FL51" s="31">
        <v>44057</v>
      </c>
      <c r="FM51" s="31">
        <v>44058</v>
      </c>
      <c r="FN51" s="31">
        <v>44059</v>
      </c>
      <c r="FO51" s="31">
        <v>44060</v>
      </c>
      <c r="FP51" s="31">
        <v>44061</v>
      </c>
      <c r="FQ51" s="31">
        <v>44062</v>
      </c>
      <c r="FR51" s="31">
        <v>44063</v>
      </c>
      <c r="FS51" s="31">
        <v>44064</v>
      </c>
      <c r="FT51" s="31">
        <v>44065</v>
      </c>
      <c r="FU51" s="31">
        <v>44066</v>
      </c>
      <c r="FV51" s="31">
        <v>44067</v>
      </c>
      <c r="FW51" s="31">
        <v>44068</v>
      </c>
      <c r="FX51" s="31">
        <v>44069</v>
      </c>
      <c r="FY51" s="31">
        <v>44070</v>
      </c>
      <c r="FZ51" s="31">
        <v>44071</v>
      </c>
      <c r="GA51" s="31">
        <v>44072</v>
      </c>
      <c r="GB51" s="31">
        <v>44073</v>
      </c>
      <c r="GC51" s="31">
        <v>44074</v>
      </c>
      <c r="GD51" s="31">
        <v>44075</v>
      </c>
      <c r="GE51" s="31">
        <v>44076</v>
      </c>
      <c r="GF51" s="31">
        <v>44077</v>
      </c>
      <c r="GG51" s="31">
        <v>44078</v>
      </c>
      <c r="GH51" s="31">
        <v>44079</v>
      </c>
      <c r="GI51" s="31">
        <v>44080</v>
      </c>
      <c r="GJ51" s="31">
        <v>44081</v>
      </c>
      <c r="GK51" s="31">
        <v>44082</v>
      </c>
      <c r="GL51" s="31">
        <v>44083</v>
      </c>
      <c r="GM51" s="31">
        <v>44084</v>
      </c>
      <c r="GN51" s="31">
        <v>44085</v>
      </c>
      <c r="GO51" s="31">
        <v>44086</v>
      </c>
      <c r="GP51" s="31">
        <v>44087</v>
      </c>
      <c r="GQ51" s="31">
        <v>44088</v>
      </c>
      <c r="GR51" s="31">
        <v>44089</v>
      </c>
      <c r="GS51" s="31">
        <v>44090</v>
      </c>
      <c r="GT51" s="31">
        <v>44091</v>
      </c>
      <c r="GU51" s="31">
        <v>44092</v>
      </c>
      <c r="GV51" s="31">
        <v>44093</v>
      </c>
      <c r="GW51" s="31">
        <v>44094</v>
      </c>
      <c r="GX51" s="31">
        <v>44095</v>
      </c>
      <c r="GY51" s="31">
        <v>44096</v>
      </c>
      <c r="GZ51" s="31">
        <v>44097</v>
      </c>
      <c r="HA51" s="31">
        <v>44098</v>
      </c>
      <c r="HB51" s="31">
        <v>44099</v>
      </c>
      <c r="HC51" s="31">
        <v>44100</v>
      </c>
      <c r="HD51" s="31">
        <v>44101</v>
      </c>
      <c r="HE51" s="31">
        <v>44102</v>
      </c>
      <c r="HF51" s="31">
        <v>44103</v>
      </c>
      <c r="HG51" s="31">
        <v>44104</v>
      </c>
      <c r="HH51" s="31">
        <v>44105</v>
      </c>
      <c r="HI51" s="31">
        <v>44106</v>
      </c>
      <c r="HJ51" s="31">
        <v>44107</v>
      </c>
      <c r="HK51" s="31">
        <v>44108</v>
      </c>
      <c r="HL51" s="31">
        <v>44109</v>
      </c>
      <c r="HM51" s="31">
        <v>44110</v>
      </c>
      <c r="HN51" s="31">
        <v>44111</v>
      </c>
      <c r="HO51" s="31">
        <v>44112</v>
      </c>
      <c r="HP51" s="31">
        <v>44113</v>
      </c>
      <c r="HQ51" s="31">
        <v>44114</v>
      </c>
    </row>
    <row r="52" spans="1:225" x14ac:dyDescent="0.25">
      <c r="A52" s="13"/>
      <c r="B52" s="25"/>
      <c r="C52" s="54" t="s">
        <v>68</v>
      </c>
      <c r="D52" s="22">
        <v>3</v>
      </c>
      <c r="E52" s="22">
        <v>7</v>
      </c>
      <c r="F52" s="22">
        <v>12</v>
      </c>
      <c r="G52" s="22">
        <v>20</v>
      </c>
      <c r="H52" s="22">
        <v>29</v>
      </c>
      <c r="I52" s="22">
        <v>31</v>
      </c>
      <c r="J52" s="22">
        <v>36</v>
      </c>
      <c r="K52" s="22">
        <v>46</v>
      </c>
      <c r="L52" s="22">
        <v>50</v>
      </c>
      <c r="M52" s="22">
        <v>63</v>
      </c>
      <c r="N52" s="22">
        <v>83</v>
      </c>
      <c r="O52" s="25">
        <v>97</v>
      </c>
      <c r="P52" s="25">
        <v>115</v>
      </c>
      <c r="Q52" s="25">
        <v>145</v>
      </c>
      <c r="R52" s="157">
        <v>186</v>
      </c>
      <c r="S52" s="25">
        <v>241</v>
      </c>
      <c r="T52" s="25">
        <v>312</v>
      </c>
      <c r="U52" s="25">
        <v>539</v>
      </c>
      <c r="V52" s="25">
        <v>491</v>
      </c>
      <c r="W52" s="25">
        <v>591</v>
      </c>
      <c r="X52" s="25">
        <v>653</v>
      </c>
      <c r="Y52" s="25">
        <v>767</v>
      </c>
      <c r="Z52" s="25">
        <v>895</v>
      </c>
      <c r="AA52" s="25">
        <v>1050</v>
      </c>
      <c r="AB52" s="25">
        <v>1257</v>
      </c>
      <c r="AC52" s="25">
        <v>1515</v>
      </c>
      <c r="AD52" s="25">
        <v>1675</v>
      </c>
      <c r="AE52" s="25">
        <v>1817</v>
      </c>
      <c r="AF52" s="25">
        <v>1956</v>
      </c>
      <c r="AG52" s="25">
        <v>2204</v>
      </c>
      <c r="AH52" s="6">
        <v>2426</v>
      </c>
      <c r="AI52" s="6">
        <v>2631</v>
      </c>
      <c r="AJ52" s="6">
        <v>2827</v>
      </c>
      <c r="AK52" s="25">
        <v>3125</v>
      </c>
      <c r="AL52" s="6">
        <v>3372</v>
      </c>
      <c r="AM52" s="25">
        <v>3511</v>
      </c>
      <c r="AN52" s="25">
        <v>3755</v>
      </c>
      <c r="AO52" s="25">
        <v>4072</v>
      </c>
      <c r="AP52" s="25">
        <v>4282</v>
      </c>
      <c r="AQ52" s="25">
        <v>4693</v>
      </c>
      <c r="AR52">
        <v>4917</v>
      </c>
      <c r="AS52">
        <v>5177</v>
      </c>
      <c r="AT52">
        <v>5318</v>
      </c>
      <c r="AU52">
        <v>5513</v>
      </c>
      <c r="AV52">
        <v>5787</v>
      </c>
      <c r="AW52">
        <v>6047</v>
      </c>
      <c r="AX52">
        <v>6351</v>
      </c>
      <c r="AY52">
        <v>6612</v>
      </c>
      <c r="AZ52">
        <v>6753</v>
      </c>
      <c r="BA52">
        <v>6898</v>
      </c>
      <c r="BB52">
        <v>7063</v>
      </c>
      <c r="BC52">
        <v>7274</v>
      </c>
      <c r="BD52">
        <v>7456</v>
      </c>
      <c r="BE52">
        <v>7642</v>
      </c>
      <c r="BF52">
        <v>7784</v>
      </c>
      <c r="BG52">
        <v>7880</v>
      </c>
      <c r="BH52">
        <v>7899</v>
      </c>
      <c r="BI52">
        <v>7995</v>
      </c>
      <c r="BJ52">
        <v>8133</v>
      </c>
      <c r="BK52">
        <v>8251</v>
      </c>
      <c r="BL52">
        <v>8345</v>
      </c>
      <c r="BM52">
        <v>8435</v>
      </c>
      <c r="BN52">
        <v>8466</v>
      </c>
      <c r="BO52">
        <v>8544</v>
      </c>
      <c r="BP52">
        <v>8599</v>
      </c>
      <c r="BQ52">
        <v>8696</v>
      </c>
      <c r="BR52">
        <v>8776</v>
      </c>
      <c r="BS52">
        <v>8859</v>
      </c>
      <c r="BT52">
        <v>8928</v>
      </c>
      <c r="BU52">
        <v>8974</v>
      </c>
      <c r="BV52">
        <v>9035</v>
      </c>
      <c r="BW52">
        <v>9132</v>
      </c>
      <c r="BX52">
        <v>9219</v>
      </c>
      <c r="BY52">
        <v>9275</v>
      </c>
      <c r="BZ52">
        <v>9331</v>
      </c>
      <c r="CA52">
        <v>9370</v>
      </c>
      <c r="CB52">
        <v>9432</v>
      </c>
      <c r="CC52">
        <v>9467</v>
      </c>
      <c r="CD52">
        <v>9526</v>
      </c>
      <c r="CE52">
        <v>9618</v>
      </c>
      <c r="CF52">
        <v>9667</v>
      </c>
      <c r="CG52">
        <v>9704</v>
      </c>
      <c r="CH52">
        <v>9749</v>
      </c>
      <c r="CI52" s="100">
        <v>9799</v>
      </c>
      <c r="CJ52" s="152">
        <v>9830</v>
      </c>
      <c r="CK52" s="100">
        <v>9895</v>
      </c>
      <c r="CL52" s="100">
        <v>9934</v>
      </c>
      <c r="CM52" s="100">
        <v>9976</v>
      </c>
      <c r="CN52">
        <v>10004</v>
      </c>
      <c r="CO52">
        <v>10035</v>
      </c>
      <c r="CP52">
        <v>10070</v>
      </c>
      <c r="CQ52">
        <v>10094</v>
      </c>
      <c r="CR52">
        <v>10120</v>
      </c>
      <c r="CS52">
        <v>10186</v>
      </c>
      <c r="CT52">
        <v>10247</v>
      </c>
      <c r="CU52">
        <v>10317</v>
      </c>
      <c r="CV52">
        <v>10375</v>
      </c>
      <c r="CW52">
        <v>10413</v>
      </c>
      <c r="CX52">
        <v>10489</v>
      </c>
      <c r="CY52" s="154">
        <v>10539</v>
      </c>
      <c r="CZ52">
        <v>10595</v>
      </c>
      <c r="DA52">
        <v>10679</v>
      </c>
      <c r="DB52">
        <v>10734</v>
      </c>
      <c r="DC52">
        <v>10775</v>
      </c>
      <c r="DD52">
        <v>10820</v>
      </c>
      <c r="DE52">
        <v>10867</v>
      </c>
      <c r="DF52">
        <v>10907</v>
      </c>
      <c r="DG52">
        <v>10954</v>
      </c>
      <c r="DH52">
        <v>10993</v>
      </c>
      <c r="DI52">
        <v>11027</v>
      </c>
      <c r="DJ52">
        <v>11052</v>
      </c>
      <c r="DK52">
        <v>11077</v>
      </c>
      <c r="DL52">
        <v>11102</v>
      </c>
      <c r="DM52">
        <v>11127</v>
      </c>
      <c r="DN52">
        <v>11169</v>
      </c>
      <c r="DO52">
        <v>11207</v>
      </c>
      <c r="DP52">
        <v>11229</v>
      </c>
      <c r="DQ52">
        <v>11266</v>
      </c>
      <c r="DR52">
        <v>11300</v>
      </c>
      <c r="DS52">
        <v>11327</v>
      </c>
      <c r="DT52" s="157">
        <v>11353</v>
      </c>
      <c r="DU52" s="157">
        <v>11385</v>
      </c>
      <c r="DV52" s="157">
        <v>11417</v>
      </c>
      <c r="DW52" s="157">
        <v>11438</v>
      </c>
      <c r="DX52" s="157">
        <v>11465</v>
      </c>
      <c r="DY52" s="157">
        <v>11484</v>
      </c>
      <c r="DZ52">
        <v>11494</v>
      </c>
      <c r="EA52" s="157">
        <v>11512</v>
      </c>
      <c r="EB52" s="157">
        <v>11536</v>
      </c>
      <c r="EC52" s="157">
        <v>11554</v>
      </c>
      <c r="ED52" s="157">
        <v>11589</v>
      </c>
      <c r="EE52" s="157">
        <v>11639</v>
      </c>
      <c r="EF52" s="157">
        <v>11664</v>
      </c>
      <c r="EG52" s="157">
        <v>11716</v>
      </c>
      <c r="EH52">
        <v>11764</v>
      </c>
      <c r="EI52">
        <v>11811</v>
      </c>
      <c r="EJ52">
        <v>11858</v>
      </c>
      <c r="EK52">
        <v>11907</v>
      </c>
      <c r="EL52">
        <v>11959</v>
      </c>
      <c r="EM52">
        <v>12033</v>
      </c>
      <c r="EN52">
        <v>12113</v>
      </c>
      <c r="EO52">
        <v>12188</v>
      </c>
      <c r="EP52">
        <v>12280</v>
      </c>
      <c r="EQ52">
        <v>12381</v>
      </c>
      <c r="ER52">
        <v>12428</v>
      </c>
      <c r="ES52">
        <v>12527</v>
      </c>
      <c r="ET52">
        <v>12620</v>
      </c>
      <c r="EU52">
        <v>12731</v>
      </c>
      <c r="EV52">
        <v>12842</v>
      </c>
      <c r="EW52">
        <v>12991</v>
      </c>
      <c r="EX52">
        <v>13146</v>
      </c>
      <c r="EY52">
        <v>13353</v>
      </c>
      <c r="EZ52">
        <v>13536</v>
      </c>
      <c r="FA52">
        <v>13732</v>
      </c>
      <c r="FB52">
        <v>13924</v>
      </c>
      <c r="FC52">
        <v>14141</v>
      </c>
      <c r="FD52">
        <v>14382</v>
      </c>
      <c r="FE52">
        <v>14603</v>
      </c>
      <c r="FF52">
        <v>14786</v>
      </c>
      <c r="FG52">
        <v>15029</v>
      </c>
      <c r="FH52">
        <v>15284</v>
      </c>
      <c r="FI52">
        <v>15572</v>
      </c>
      <c r="FJ52">
        <v>15869</v>
      </c>
      <c r="FK52">
        <v>16120</v>
      </c>
      <c r="FL52">
        <v>16349</v>
      </c>
      <c r="FM52">
        <v>16619</v>
      </c>
      <c r="FN52">
        <v>16787</v>
      </c>
      <c r="FO52">
        <v>16944</v>
      </c>
      <c r="FP52">
        <v>17105</v>
      </c>
      <c r="FQ52">
        <v>17293</v>
      </c>
      <c r="FR52">
        <v>17474</v>
      </c>
      <c r="FS52">
        <v>17635</v>
      </c>
      <c r="FT52">
        <v>17827</v>
      </c>
      <c r="FU52">
        <v>17954</v>
      </c>
      <c r="FV52">
        <v>18141</v>
      </c>
      <c r="FW52">
        <v>18238</v>
      </c>
      <c r="FX52">
        <v>18444</v>
      </c>
      <c r="FY52">
        <v>18609</v>
      </c>
      <c r="FZ52">
        <v>18760</v>
      </c>
      <c r="GA52">
        <v>18898</v>
      </c>
      <c r="GB52">
        <v>19104</v>
      </c>
      <c r="GC52">
        <v>19269</v>
      </c>
      <c r="GD52">
        <v>19446</v>
      </c>
      <c r="GE52">
        <v>19734</v>
      </c>
      <c r="GF52">
        <v>19983</v>
      </c>
      <c r="GG52">
        <v>20262</v>
      </c>
      <c r="GH52">
        <v>20464</v>
      </c>
    </row>
    <row r="53" spans="1:225" x14ac:dyDescent="0.25">
      <c r="A53" s="13"/>
      <c r="B53" s="25"/>
      <c r="C53" s="54" t="s">
        <v>67</v>
      </c>
      <c r="D53" s="22">
        <v>4</v>
      </c>
      <c r="E53" s="22">
        <v>7</v>
      </c>
      <c r="F53" s="22">
        <v>9</v>
      </c>
      <c r="G53" s="22">
        <v>10</v>
      </c>
      <c r="H53" s="22">
        <v>17</v>
      </c>
      <c r="I53" s="22">
        <v>22</v>
      </c>
      <c r="J53" s="22">
        <v>23</v>
      </c>
      <c r="K53" s="22">
        <v>29</v>
      </c>
      <c r="L53" s="22">
        <v>49</v>
      </c>
      <c r="M53" s="22">
        <v>42</v>
      </c>
      <c r="N53" s="22">
        <v>66</v>
      </c>
      <c r="O53" s="25">
        <v>89</v>
      </c>
      <c r="P53" s="25">
        <v>101</v>
      </c>
      <c r="Q53" s="25">
        <v>129</v>
      </c>
      <c r="R53" s="157">
        <v>166</v>
      </c>
      <c r="S53" s="25">
        <v>194</v>
      </c>
      <c r="T53" s="25">
        <v>265</v>
      </c>
      <c r="U53" s="25">
        <v>492</v>
      </c>
      <c r="V53" s="25">
        <v>459</v>
      </c>
      <c r="W53" s="25">
        <v>533</v>
      </c>
      <c r="X53" s="25">
        <v>599</v>
      </c>
      <c r="Y53" s="25">
        <v>738</v>
      </c>
      <c r="Z53" s="25">
        <v>868</v>
      </c>
      <c r="AA53" s="25">
        <v>1027</v>
      </c>
      <c r="AB53" s="25">
        <v>1232</v>
      </c>
      <c r="AC53" s="25">
        <v>1399</v>
      </c>
      <c r="AD53" s="25">
        <v>1552</v>
      </c>
      <c r="AE53" s="25">
        <v>1699</v>
      </c>
      <c r="AF53" s="25">
        <v>1844</v>
      </c>
      <c r="AG53" s="25">
        <v>2015</v>
      </c>
      <c r="AH53" s="6">
        <v>2199</v>
      </c>
      <c r="AI53" s="6">
        <v>2370</v>
      </c>
      <c r="AJ53" s="6">
        <v>2543</v>
      </c>
      <c r="AK53" s="25">
        <v>2772</v>
      </c>
      <c r="AL53" s="25">
        <v>2888</v>
      </c>
      <c r="AM53" s="25">
        <v>3011</v>
      </c>
      <c r="AN53" s="25">
        <v>3141</v>
      </c>
      <c r="AO53" s="25">
        <v>3318</v>
      </c>
      <c r="AP53" s="25">
        <v>3550</v>
      </c>
      <c r="AQ53" s="25">
        <v>3707</v>
      </c>
      <c r="AR53">
        <v>3891</v>
      </c>
      <c r="AS53">
        <v>3987</v>
      </c>
      <c r="AT53">
        <v>4087</v>
      </c>
      <c r="AU53">
        <v>4194</v>
      </c>
      <c r="AV53">
        <v>4327</v>
      </c>
      <c r="AW53">
        <v>4533</v>
      </c>
      <c r="AX53">
        <v>4688</v>
      </c>
      <c r="AY53">
        <v>4818</v>
      </c>
      <c r="AZ53">
        <v>4917</v>
      </c>
      <c r="BA53">
        <v>5018</v>
      </c>
      <c r="BB53">
        <v>5125</v>
      </c>
      <c r="BC53">
        <v>5266</v>
      </c>
      <c r="BD53">
        <v>5350</v>
      </c>
      <c r="BE53">
        <v>5424</v>
      </c>
      <c r="BF53">
        <v>5514</v>
      </c>
      <c r="BG53">
        <v>5559</v>
      </c>
      <c r="BH53">
        <v>5594</v>
      </c>
      <c r="BI53">
        <v>5663</v>
      </c>
      <c r="BJ53">
        <v>5714</v>
      </c>
      <c r="BK53">
        <v>5793</v>
      </c>
      <c r="BL53">
        <v>5864</v>
      </c>
      <c r="BM53">
        <v>5898</v>
      </c>
      <c r="BN53">
        <v>5921</v>
      </c>
      <c r="BO53">
        <v>5991</v>
      </c>
      <c r="BP53">
        <v>6049</v>
      </c>
      <c r="BQ53">
        <v>6099</v>
      </c>
      <c r="BR53">
        <v>6141</v>
      </c>
      <c r="BS53">
        <v>6190</v>
      </c>
      <c r="BT53">
        <v>6230</v>
      </c>
      <c r="BU53">
        <v>6265</v>
      </c>
      <c r="BV53">
        <v>6290</v>
      </c>
      <c r="BW53">
        <v>6323</v>
      </c>
      <c r="BX53">
        <v>6377</v>
      </c>
      <c r="BY53">
        <v>6416</v>
      </c>
      <c r="BZ53">
        <v>6442</v>
      </c>
      <c r="CA53">
        <v>6456</v>
      </c>
      <c r="CB53">
        <v>6472</v>
      </c>
      <c r="CC53">
        <v>6489</v>
      </c>
      <c r="CD53">
        <v>6519</v>
      </c>
      <c r="CE53">
        <v>6551</v>
      </c>
      <c r="CF53">
        <v>6586</v>
      </c>
      <c r="CG53">
        <v>6608</v>
      </c>
      <c r="CH53">
        <v>6620</v>
      </c>
      <c r="CI53" s="100">
        <v>6630</v>
      </c>
      <c r="CJ53" s="152">
        <v>6637</v>
      </c>
      <c r="CK53" s="100">
        <v>6665</v>
      </c>
      <c r="CL53" s="100">
        <v>6676</v>
      </c>
      <c r="CM53" s="100">
        <v>6690</v>
      </c>
      <c r="CN53">
        <v>6711</v>
      </c>
      <c r="CO53">
        <v>6734</v>
      </c>
      <c r="CP53">
        <v>6743</v>
      </c>
      <c r="CQ53">
        <v>6748</v>
      </c>
      <c r="CR53">
        <v>6756</v>
      </c>
      <c r="CS53">
        <v>6767</v>
      </c>
      <c r="CT53">
        <v>6778</v>
      </c>
      <c r="CU53">
        <v>6787</v>
      </c>
      <c r="CV53">
        <v>6870</v>
      </c>
      <c r="CW53">
        <v>6898</v>
      </c>
      <c r="CX53">
        <v>6912</v>
      </c>
      <c r="CY53" s="154">
        <v>6945</v>
      </c>
      <c r="CZ53">
        <v>6974</v>
      </c>
      <c r="DA53">
        <v>6989</v>
      </c>
      <c r="DB53">
        <v>7020</v>
      </c>
      <c r="DC53">
        <v>7042</v>
      </c>
      <c r="DD53">
        <v>7067</v>
      </c>
      <c r="DE53">
        <v>7098</v>
      </c>
      <c r="DF53">
        <v>7119</v>
      </c>
      <c r="DG53">
        <v>7143</v>
      </c>
      <c r="DH53">
        <v>7155</v>
      </c>
      <c r="DI53">
        <v>7165</v>
      </c>
      <c r="DJ53">
        <v>7170</v>
      </c>
      <c r="DK53">
        <v>7177</v>
      </c>
      <c r="DL53">
        <v>7189</v>
      </c>
      <c r="DM53">
        <v>7206</v>
      </c>
      <c r="DN53">
        <v>7216</v>
      </c>
      <c r="DO53">
        <v>7234</v>
      </c>
      <c r="DP53">
        <v>7247</v>
      </c>
      <c r="DQ53">
        <v>7258</v>
      </c>
      <c r="DR53">
        <v>7267</v>
      </c>
      <c r="DS53">
        <v>7276</v>
      </c>
      <c r="DT53" s="157">
        <v>7288</v>
      </c>
      <c r="DU53" s="157">
        <v>7307</v>
      </c>
      <c r="DV53" s="157">
        <v>7327</v>
      </c>
      <c r="DW53" s="157">
        <v>7339</v>
      </c>
      <c r="DX53" s="157">
        <v>7349</v>
      </c>
      <c r="DY53" s="157">
        <v>7354</v>
      </c>
      <c r="DZ53">
        <v>7361</v>
      </c>
      <c r="EA53" s="157">
        <v>7373</v>
      </c>
      <c r="EB53" s="157">
        <v>7380</v>
      </c>
      <c r="EC53" s="157">
        <v>7393</v>
      </c>
      <c r="ED53" s="157">
        <v>7406</v>
      </c>
      <c r="EE53" s="157">
        <v>7415</v>
      </c>
      <c r="EF53" s="157">
        <v>7431</v>
      </c>
      <c r="EG53" s="157">
        <v>7439</v>
      </c>
      <c r="EH53">
        <v>7453</v>
      </c>
      <c r="EI53">
        <v>7477</v>
      </c>
      <c r="EJ53">
        <v>7496</v>
      </c>
      <c r="EK53">
        <v>7517</v>
      </c>
      <c r="EL53">
        <v>7560</v>
      </c>
      <c r="EM53">
        <v>7595</v>
      </c>
      <c r="EN53">
        <v>7631</v>
      </c>
      <c r="EO53">
        <v>7667</v>
      </c>
      <c r="EP53">
        <v>7699</v>
      </c>
      <c r="EQ53">
        <v>7739</v>
      </c>
      <c r="ER53">
        <v>7770</v>
      </c>
      <c r="ES53">
        <v>7817</v>
      </c>
      <c r="ET53">
        <v>7878</v>
      </c>
      <c r="EU53">
        <v>7927</v>
      </c>
      <c r="EV53">
        <v>7972</v>
      </c>
      <c r="EW53">
        <v>8067</v>
      </c>
      <c r="EX53">
        <v>8139</v>
      </c>
      <c r="EY53">
        <v>8234</v>
      </c>
      <c r="EZ53">
        <v>8293</v>
      </c>
      <c r="FA53">
        <v>8365</v>
      </c>
      <c r="FB53">
        <v>8543</v>
      </c>
      <c r="FC53">
        <v>8636</v>
      </c>
      <c r="FD53">
        <v>8834</v>
      </c>
      <c r="FE53">
        <v>8951</v>
      </c>
      <c r="FF53">
        <v>9086</v>
      </c>
      <c r="FG53">
        <v>9214</v>
      </c>
      <c r="FH53">
        <v>9425</v>
      </c>
      <c r="FI53">
        <v>9608</v>
      </c>
      <c r="FJ53">
        <v>9764</v>
      </c>
      <c r="FK53">
        <v>9885</v>
      </c>
      <c r="FL53">
        <v>10080</v>
      </c>
      <c r="FM53">
        <v>10274</v>
      </c>
      <c r="FN53">
        <v>10405</v>
      </c>
      <c r="FO53">
        <v>10567</v>
      </c>
      <c r="FP53">
        <v>10724</v>
      </c>
      <c r="FQ53">
        <v>10886</v>
      </c>
      <c r="FR53">
        <v>11049</v>
      </c>
      <c r="FS53">
        <v>11190</v>
      </c>
      <c r="FT53">
        <v>11278</v>
      </c>
      <c r="FU53">
        <v>11387</v>
      </c>
      <c r="FV53">
        <v>11553</v>
      </c>
      <c r="FW53">
        <v>11696</v>
      </c>
      <c r="FX53">
        <v>11828</v>
      </c>
      <c r="FY53">
        <v>11961</v>
      </c>
      <c r="FZ53">
        <v>12094</v>
      </c>
      <c r="GA53">
        <v>12221</v>
      </c>
      <c r="GB53">
        <v>12325</v>
      </c>
      <c r="GC53">
        <v>12485</v>
      </c>
      <c r="GD53">
        <v>12617</v>
      </c>
      <c r="GE53">
        <v>12817</v>
      </c>
      <c r="GF53">
        <v>12970</v>
      </c>
      <c r="GG53">
        <v>13178</v>
      </c>
      <c r="GH53">
        <v>13362</v>
      </c>
    </row>
    <row r="54" spans="1:225" x14ac:dyDescent="0.25">
      <c r="A54" s="13"/>
      <c r="B54" s="25"/>
      <c r="C54" s="54" t="s">
        <v>66</v>
      </c>
      <c r="D54" s="22">
        <v>12</v>
      </c>
      <c r="E54" s="22">
        <v>17</v>
      </c>
      <c r="F54" s="22">
        <v>26</v>
      </c>
      <c r="G54" s="22">
        <v>41</v>
      </c>
      <c r="H54" s="22">
        <v>61</v>
      </c>
      <c r="I54" s="22">
        <v>96</v>
      </c>
      <c r="J54" s="22">
        <v>141</v>
      </c>
      <c r="K54" s="22">
        <v>168</v>
      </c>
      <c r="L54" s="22">
        <v>212</v>
      </c>
      <c r="M54" s="22">
        <v>265</v>
      </c>
      <c r="N54" s="22">
        <v>377</v>
      </c>
      <c r="O54" s="25">
        <v>424</v>
      </c>
      <c r="P54" s="25">
        <v>477</v>
      </c>
      <c r="Q54" s="25">
        <v>589</v>
      </c>
      <c r="R54">
        <v>662</v>
      </c>
      <c r="S54" s="25">
        <v>759</v>
      </c>
      <c r="T54" s="25">
        <v>870</v>
      </c>
      <c r="U54" s="25">
        <v>1144</v>
      </c>
      <c r="V54" s="25">
        <v>1179</v>
      </c>
      <c r="W54" s="25">
        <v>1403</v>
      </c>
      <c r="X54" s="25">
        <v>1558</v>
      </c>
      <c r="Y54" s="25">
        <v>1739</v>
      </c>
      <c r="Z54" s="25">
        <v>1916</v>
      </c>
      <c r="AA54" s="25">
        <v>2163</v>
      </c>
      <c r="AB54" s="25">
        <v>2490</v>
      </c>
      <c r="AC54" s="25">
        <v>2750</v>
      </c>
      <c r="AD54" s="25">
        <v>3020</v>
      </c>
      <c r="AE54" s="25">
        <v>3235</v>
      </c>
      <c r="AF54" s="25">
        <v>3415</v>
      </c>
      <c r="AG54" s="25">
        <v>3563</v>
      </c>
      <c r="AH54" s="6">
        <v>3792</v>
      </c>
      <c r="AI54" s="6">
        <v>3948</v>
      </c>
      <c r="AJ54" s="6">
        <v>4085</v>
      </c>
      <c r="AK54" s="25">
        <v>4262</v>
      </c>
      <c r="AL54" s="25">
        <v>4455</v>
      </c>
      <c r="AM54" s="25">
        <v>4611</v>
      </c>
      <c r="AN54" s="25">
        <v>4795</v>
      </c>
      <c r="AO54" s="25">
        <v>5009</v>
      </c>
      <c r="AP54" s="25">
        <v>5261</v>
      </c>
      <c r="AQ54" s="25">
        <v>5465</v>
      </c>
      <c r="AR54">
        <v>5718</v>
      </c>
      <c r="AS54">
        <v>5856</v>
      </c>
      <c r="AT54">
        <v>6029</v>
      </c>
      <c r="AU54">
        <v>6144</v>
      </c>
      <c r="AV54">
        <v>6352</v>
      </c>
      <c r="AW54">
        <v>6527</v>
      </c>
      <c r="AX54">
        <v>6723</v>
      </c>
      <c r="AY54">
        <v>6898</v>
      </c>
      <c r="AZ54">
        <v>7055</v>
      </c>
      <c r="BA54">
        <v>7194</v>
      </c>
      <c r="BB54">
        <v>7315</v>
      </c>
      <c r="BC54">
        <v>7442</v>
      </c>
      <c r="BD54">
        <v>7599</v>
      </c>
      <c r="BE54">
        <v>7724</v>
      </c>
      <c r="BF54">
        <v>7871</v>
      </c>
      <c r="BG54">
        <v>7969</v>
      </c>
      <c r="BH54">
        <v>8003</v>
      </c>
      <c r="BI54">
        <v>8036</v>
      </c>
      <c r="BJ54">
        <v>8136</v>
      </c>
      <c r="BK54">
        <v>8225</v>
      </c>
      <c r="BL54">
        <v>8303</v>
      </c>
      <c r="BM54">
        <v>8376</v>
      </c>
      <c r="BN54">
        <v>8407</v>
      </c>
      <c r="BO54">
        <v>8440</v>
      </c>
      <c r="BP54">
        <v>8456</v>
      </c>
      <c r="BQ54">
        <v>8508</v>
      </c>
      <c r="BR54">
        <v>8545</v>
      </c>
      <c r="BS54">
        <v>8599</v>
      </c>
      <c r="BT54">
        <v>8628</v>
      </c>
      <c r="BU54">
        <v>8647</v>
      </c>
      <c r="BV54">
        <v>8685</v>
      </c>
      <c r="BW54">
        <v>8702</v>
      </c>
      <c r="BX54">
        <v>8748</v>
      </c>
      <c r="BY54">
        <v>8770</v>
      </c>
      <c r="BZ54">
        <v>8803</v>
      </c>
      <c r="CA54">
        <v>8813</v>
      </c>
      <c r="CB54">
        <v>8831</v>
      </c>
      <c r="CC54">
        <v>8851</v>
      </c>
      <c r="CD54">
        <v>8879</v>
      </c>
      <c r="CE54">
        <v>8900</v>
      </c>
      <c r="CF54">
        <v>8916</v>
      </c>
      <c r="CG54">
        <v>8949</v>
      </c>
      <c r="CH54">
        <v>8972</v>
      </c>
      <c r="CI54" s="100">
        <v>8992</v>
      </c>
      <c r="CJ54" s="152">
        <v>9017</v>
      </c>
      <c r="CK54" s="100">
        <v>9038</v>
      </c>
      <c r="CL54" s="100">
        <v>9083</v>
      </c>
      <c r="CM54" s="100">
        <v>9106</v>
      </c>
      <c r="CN54">
        <v>9130</v>
      </c>
      <c r="CO54">
        <v>9167</v>
      </c>
      <c r="CP54">
        <v>9173</v>
      </c>
      <c r="CQ54">
        <v>9194</v>
      </c>
      <c r="CR54">
        <v>9212</v>
      </c>
      <c r="CS54">
        <v>9261</v>
      </c>
      <c r="CT54">
        <v>9304</v>
      </c>
      <c r="CU54">
        <v>9333</v>
      </c>
      <c r="CV54">
        <v>9353</v>
      </c>
      <c r="CW54">
        <v>9390</v>
      </c>
      <c r="CX54">
        <v>9412</v>
      </c>
      <c r="CY54" s="154">
        <v>9439</v>
      </c>
      <c r="CZ54">
        <v>9467</v>
      </c>
      <c r="DA54">
        <v>9509</v>
      </c>
      <c r="DB54">
        <v>9551</v>
      </c>
      <c r="DC54">
        <v>9575</v>
      </c>
      <c r="DD54">
        <v>9586</v>
      </c>
      <c r="DE54">
        <v>9615</v>
      </c>
      <c r="DF54">
        <v>9637</v>
      </c>
      <c r="DG54">
        <v>9651</v>
      </c>
      <c r="DH54">
        <v>9671</v>
      </c>
      <c r="DI54">
        <v>9675</v>
      </c>
      <c r="DJ54">
        <v>9691</v>
      </c>
      <c r="DK54">
        <v>9699</v>
      </c>
      <c r="DL54">
        <v>9709</v>
      </c>
      <c r="DM54">
        <v>9726</v>
      </c>
      <c r="DN54">
        <v>9742</v>
      </c>
      <c r="DO54">
        <v>9753</v>
      </c>
      <c r="DP54">
        <v>9761</v>
      </c>
      <c r="DQ54">
        <v>9763</v>
      </c>
      <c r="DR54">
        <v>9773</v>
      </c>
      <c r="DS54">
        <v>9778</v>
      </c>
      <c r="DT54" s="157">
        <v>9786</v>
      </c>
      <c r="DU54" s="157">
        <v>9795</v>
      </c>
      <c r="DV54" s="157">
        <v>9802</v>
      </c>
      <c r="DW54" s="157">
        <v>9815</v>
      </c>
      <c r="DX54" s="157">
        <v>9824</v>
      </c>
      <c r="DY54" s="157">
        <v>9827</v>
      </c>
      <c r="DZ54">
        <v>9838</v>
      </c>
      <c r="EA54" s="157">
        <v>9848</v>
      </c>
      <c r="EB54" s="157">
        <v>9856</v>
      </c>
      <c r="EC54" s="157">
        <v>9868</v>
      </c>
      <c r="ED54" s="157">
        <v>9882</v>
      </c>
      <c r="EE54" s="157">
        <v>9903</v>
      </c>
      <c r="EF54" s="157">
        <v>9916</v>
      </c>
      <c r="EG54" s="157">
        <v>9895</v>
      </c>
      <c r="EH54">
        <v>9900</v>
      </c>
      <c r="EI54">
        <v>9914</v>
      </c>
      <c r="EJ54">
        <v>9931</v>
      </c>
      <c r="EK54">
        <v>9947</v>
      </c>
      <c r="EL54">
        <v>9966</v>
      </c>
      <c r="EM54">
        <v>9989</v>
      </c>
      <c r="EN54">
        <v>10003</v>
      </c>
      <c r="EO54">
        <v>10029</v>
      </c>
      <c r="EP54">
        <v>10039</v>
      </c>
      <c r="EQ54">
        <v>10062</v>
      </c>
      <c r="ER54">
        <v>10076</v>
      </c>
      <c r="ES54">
        <v>10103</v>
      </c>
      <c r="ET54">
        <v>10119</v>
      </c>
      <c r="EU54">
        <v>10154</v>
      </c>
      <c r="EV54">
        <v>10193</v>
      </c>
      <c r="EW54">
        <v>10238</v>
      </c>
      <c r="EX54">
        <v>10275</v>
      </c>
      <c r="EY54">
        <v>10325</v>
      </c>
      <c r="EZ54">
        <v>10386</v>
      </c>
      <c r="FA54">
        <v>10439</v>
      </c>
      <c r="FB54">
        <v>10490</v>
      </c>
      <c r="FC54">
        <v>10543</v>
      </c>
      <c r="FD54">
        <v>10603</v>
      </c>
      <c r="FE54">
        <v>10673</v>
      </c>
      <c r="FF54">
        <v>10745</v>
      </c>
      <c r="FG54">
        <v>10831</v>
      </c>
      <c r="FH54">
        <v>10896</v>
      </c>
      <c r="FI54">
        <v>11003</v>
      </c>
      <c r="FJ54">
        <v>11061</v>
      </c>
      <c r="FK54">
        <v>11117</v>
      </c>
      <c r="FL54">
        <v>11187</v>
      </c>
      <c r="FM54">
        <v>11257</v>
      </c>
      <c r="FN54">
        <v>11334</v>
      </c>
      <c r="FO54">
        <v>11394</v>
      </c>
      <c r="FP54">
        <v>11463</v>
      </c>
      <c r="FQ54">
        <v>11529</v>
      </c>
      <c r="FR54">
        <v>11579</v>
      </c>
      <c r="FS54">
        <v>11660</v>
      </c>
      <c r="FT54">
        <v>11722</v>
      </c>
      <c r="FU54">
        <v>11790</v>
      </c>
      <c r="FV54">
        <v>11876</v>
      </c>
      <c r="FW54">
        <v>11933</v>
      </c>
      <c r="FX54">
        <v>12032</v>
      </c>
      <c r="FY54">
        <v>12105</v>
      </c>
      <c r="FZ54">
        <v>12193</v>
      </c>
      <c r="GA54">
        <v>12279</v>
      </c>
      <c r="GB54">
        <v>12344</v>
      </c>
      <c r="GC54">
        <v>12414</v>
      </c>
      <c r="GD54">
        <v>12465</v>
      </c>
      <c r="GE54">
        <v>12534</v>
      </c>
      <c r="GF54">
        <v>12598</v>
      </c>
      <c r="GG54">
        <v>12676</v>
      </c>
      <c r="GH54">
        <v>12757</v>
      </c>
    </row>
    <row r="55" spans="1:225" x14ac:dyDescent="0.25">
      <c r="A55" s="13"/>
      <c r="B55" s="25"/>
      <c r="C55" s="20" t="s">
        <v>8</v>
      </c>
      <c r="D55" s="22"/>
      <c r="E55" s="22">
        <v>1</v>
      </c>
      <c r="F55" s="22">
        <v>2</v>
      </c>
      <c r="G55" s="22">
        <v>10</v>
      </c>
      <c r="H55" s="22">
        <v>13</v>
      </c>
      <c r="I55" s="22">
        <v>23</v>
      </c>
      <c r="J55" s="22">
        <v>27</v>
      </c>
      <c r="K55" s="22">
        <v>30</v>
      </c>
      <c r="L55" s="22">
        <v>34</v>
      </c>
      <c r="M55" s="22">
        <v>54</v>
      </c>
      <c r="N55" s="22">
        <v>64</v>
      </c>
      <c r="O55" s="25">
        <v>77</v>
      </c>
      <c r="P55" s="25">
        <v>101</v>
      </c>
      <c r="Q55" s="25">
        <v>136</v>
      </c>
      <c r="R55">
        <v>176</v>
      </c>
      <c r="S55" s="25">
        <v>216</v>
      </c>
      <c r="T55" s="25">
        <v>250</v>
      </c>
      <c r="U55" s="25">
        <v>374</v>
      </c>
      <c r="V55" s="25">
        <v>377</v>
      </c>
      <c r="W55" s="25">
        <v>439</v>
      </c>
      <c r="X55" s="25">
        <v>522</v>
      </c>
      <c r="Y55" s="25">
        <v>595</v>
      </c>
      <c r="Z55" s="25">
        <v>701</v>
      </c>
      <c r="AA55" s="25">
        <v>826</v>
      </c>
      <c r="AB55" s="25">
        <v>958</v>
      </c>
      <c r="AC55" s="25">
        <v>1091</v>
      </c>
      <c r="AD55" s="25">
        <v>1274</v>
      </c>
      <c r="AE55" s="25">
        <v>1378</v>
      </c>
      <c r="AF55" s="25">
        <v>1478</v>
      </c>
      <c r="AG55" s="25">
        <v>1618</v>
      </c>
      <c r="AH55" s="6">
        <v>1732</v>
      </c>
      <c r="AI55" s="6">
        <v>1884</v>
      </c>
      <c r="AJ55" s="6">
        <v>1985</v>
      </c>
      <c r="AK55" s="25">
        <v>2114</v>
      </c>
      <c r="AL55" s="25">
        <v>2210</v>
      </c>
      <c r="AM55" s="25">
        <v>2301</v>
      </c>
      <c r="AN55" s="25">
        <v>2392</v>
      </c>
      <c r="AO55" s="25">
        <v>2530</v>
      </c>
      <c r="AP55" s="25">
        <v>2692</v>
      </c>
      <c r="AQ55" s="25">
        <v>2847</v>
      </c>
      <c r="AR55">
        <v>3015</v>
      </c>
      <c r="AS55">
        <v>3225</v>
      </c>
      <c r="AT55">
        <v>3341</v>
      </c>
      <c r="AU55">
        <v>3457</v>
      </c>
      <c r="AV55">
        <v>3579</v>
      </c>
      <c r="AW55">
        <v>3742</v>
      </c>
      <c r="AX55">
        <v>3902</v>
      </c>
      <c r="AY55">
        <v>4106</v>
      </c>
      <c r="AZ55">
        <v>4253</v>
      </c>
      <c r="BA55">
        <v>4351</v>
      </c>
      <c r="BB55">
        <v>4438</v>
      </c>
      <c r="BC55">
        <v>4574</v>
      </c>
      <c r="BD55">
        <v>4685</v>
      </c>
      <c r="BE55">
        <v>4779</v>
      </c>
      <c r="BF55">
        <v>4853</v>
      </c>
      <c r="BG55">
        <v>4894</v>
      </c>
      <c r="BH55">
        <v>4916</v>
      </c>
      <c r="BI55">
        <v>4990</v>
      </c>
      <c r="BJ55">
        <v>5048</v>
      </c>
      <c r="BK55">
        <v>5119</v>
      </c>
      <c r="BL55">
        <v>5188</v>
      </c>
      <c r="BM55">
        <v>5249</v>
      </c>
      <c r="BN55">
        <v>5273</v>
      </c>
      <c r="BO55">
        <v>5303</v>
      </c>
      <c r="BP55">
        <v>5336</v>
      </c>
      <c r="BQ55">
        <v>5362</v>
      </c>
      <c r="BR55">
        <v>5397</v>
      </c>
      <c r="BS55">
        <v>5413</v>
      </c>
      <c r="BT55">
        <v>5438</v>
      </c>
      <c r="BU55">
        <v>5462</v>
      </c>
      <c r="BV55">
        <v>5486</v>
      </c>
      <c r="BW55">
        <v>5505</v>
      </c>
      <c r="BX55">
        <v>5529</v>
      </c>
      <c r="BY55">
        <v>5544</v>
      </c>
      <c r="BZ55">
        <v>5560</v>
      </c>
      <c r="CA55">
        <v>5586</v>
      </c>
      <c r="CB55">
        <v>5598</v>
      </c>
      <c r="CC55">
        <v>5613</v>
      </c>
      <c r="CD55">
        <v>5651</v>
      </c>
      <c r="CE55">
        <v>5692</v>
      </c>
      <c r="CF55">
        <v>5722</v>
      </c>
      <c r="CG55">
        <v>5741</v>
      </c>
      <c r="CH55">
        <v>5793</v>
      </c>
      <c r="CI55" s="100">
        <v>5869</v>
      </c>
      <c r="CJ55" s="152">
        <v>5910</v>
      </c>
      <c r="CK55" s="100">
        <v>5944</v>
      </c>
      <c r="CL55" s="100">
        <v>5982</v>
      </c>
      <c r="CM55" s="100">
        <v>6027</v>
      </c>
      <c r="CN55">
        <v>6058</v>
      </c>
      <c r="CO55">
        <v>6085</v>
      </c>
      <c r="CP55">
        <v>6109</v>
      </c>
      <c r="CQ55">
        <v>6125</v>
      </c>
      <c r="CR55">
        <v>6134</v>
      </c>
      <c r="CS55">
        <v>6155</v>
      </c>
      <c r="CT55">
        <v>6191</v>
      </c>
      <c r="CU55">
        <v>6217</v>
      </c>
      <c r="CV55">
        <v>6246</v>
      </c>
      <c r="CW55">
        <v>6283</v>
      </c>
      <c r="CX55">
        <v>6303</v>
      </c>
      <c r="CY55" s="154">
        <v>6334</v>
      </c>
      <c r="CZ55">
        <v>6353</v>
      </c>
      <c r="DA55">
        <v>6384</v>
      </c>
      <c r="DB55">
        <v>6405</v>
      </c>
      <c r="DC55">
        <v>6423</v>
      </c>
      <c r="DD55">
        <v>6463</v>
      </c>
      <c r="DE55">
        <v>6467</v>
      </c>
      <c r="DF55">
        <v>6476</v>
      </c>
      <c r="DG55">
        <v>6490</v>
      </c>
      <c r="DH55">
        <v>6507</v>
      </c>
      <c r="DI55">
        <v>6517</v>
      </c>
      <c r="DJ55">
        <v>6530</v>
      </c>
      <c r="DK55">
        <v>6541</v>
      </c>
      <c r="DL55">
        <v>6546</v>
      </c>
      <c r="DM55">
        <v>6549</v>
      </c>
      <c r="DN55">
        <v>6564</v>
      </c>
      <c r="DO55">
        <v>6573</v>
      </c>
      <c r="DP55">
        <v>6589</v>
      </c>
      <c r="DQ55">
        <v>6595</v>
      </c>
      <c r="DR55">
        <v>6604</v>
      </c>
      <c r="DS55">
        <v>6605</v>
      </c>
      <c r="DT55" s="157">
        <v>6611</v>
      </c>
      <c r="DU55" s="157">
        <v>6617</v>
      </c>
      <c r="DV55" s="157">
        <v>6619</v>
      </c>
      <c r="DW55" s="157">
        <v>6620</v>
      </c>
      <c r="DX55" s="157">
        <v>6624</v>
      </c>
      <c r="DY55" s="157">
        <v>6626</v>
      </c>
      <c r="DZ55">
        <v>6627</v>
      </c>
      <c r="EA55" s="157">
        <v>6632</v>
      </c>
      <c r="EB55" s="157">
        <v>6634</v>
      </c>
      <c r="EC55" s="157">
        <v>6638</v>
      </c>
      <c r="ED55" s="157">
        <v>6640</v>
      </c>
      <c r="EE55" s="157">
        <v>6645</v>
      </c>
      <c r="EF55" s="157">
        <v>6649</v>
      </c>
      <c r="EG55" s="157">
        <v>6657</v>
      </c>
      <c r="EH55">
        <v>6662</v>
      </c>
      <c r="EI55">
        <v>6651</v>
      </c>
      <c r="EJ55">
        <v>6649</v>
      </c>
      <c r="EK55">
        <v>6655</v>
      </c>
      <c r="EL55">
        <v>6658</v>
      </c>
      <c r="EM55">
        <v>6665</v>
      </c>
      <c r="EN55">
        <v>6675</v>
      </c>
      <c r="EO55">
        <v>6681</v>
      </c>
      <c r="EP55">
        <v>6684</v>
      </c>
      <c r="EQ55">
        <v>6690</v>
      </c>
      <c r="ER55">
        <v>6696</v>
      </c>
      <c r="ES55">
        <v>6708</v>
      </c>
      <c r="ET55">
        <v>6714</v>
      </c>
      <c r="EU55">
        <v>6719</v>
      </c>
      <c r="EV55">
        <v>6724</v>
      </c>
      <c r="EW55">
        <v>6736</v>
      </c>
      <c r="EX55">
        <v>6751</v>
      </c>
      <c r="EY55">
        <v>6775</v>
      </c>
      <c r="EZ55">
        <v>6789</v>
      </c>
      <c r="FA55">
        <v>6790</v>
      </c>
      <c r="FB55">
        <v>6798</v>
      </c>
      <c r="FC55">
        <v>6805</v>
      </c>
      <c r="FD55">
        <v>6824</v>
      </c>
      <c r="FE55">
        <v>6847</v>
      </c>
      <c r="FF55">
        <v>6866</v>
      </c>
      <c r="FG55">
        <v>6905</v>
      </c>
      <c r="FH55">
        <v>6926</v>
      </c>
      <c r="FI55">
        <v>6961</v>
      </c>
      <c r="FJ55">
        <v>6993</v>
      </c>
      <c r="FK55">
        <v>7018</v>
      </c>
      <c r="FL55">
        <v>7044</v>
      </c>
      <c r="FM55">
        <v>7066</v>
      </c>
      <c r="FN55">
        <v>7097</v>
      </c>
      <c r="FO55">
        <v>7116</v>
      </c>
      <c r="FP55">
        <v>7137</v>
      </c>
      <c r="FQ55">
        <v>7170</v>
      </c>
      <c r="FR55">
        <v>7196</v>
      </c>
      <c r="FS55">
        <v>7233</v>
      </c>
      <c r="FT55">
        <v>7263</v>
      </c>
      <c r="FU55">
        <v>7305</v>
      </c>
      <c r="FV55">
        <v>7356</v>
      </c>
      <c r="FW55">
        <v>7394</v>
      </c>
      <c r="FX55">
        <v>7428</v>
      </c>
      <c r="FY55">
        <v>7463</v>
      </c>
      <c r="FZ55">
        <v>7507</v>
      </c>
      <c r="GA55">
        <v>7539</v>
      </c>
      <c r="GB55">
        <v>7574</v>
      </c>
      <c r="GC55">
        <v>7602</v>
      </c>
      <c r="GD55">
        <v>7630</v>
      </c>
      <c r="GE55">
        <v>7671</v>
      </c>
      <c r="GF55">
        <v>7704</v>
      </c>
      <c r="GG55">
        <v>7743</v>
      </c>
      <c r="GH55">
        <v>7788</v>
      </c>
    </row>
    <row r="56" spans="1:225" x14ac:dyDescent="0.25">
      <c r="A56" s="13"/>
      <c r="B56" s="25"/>
      <c r="C56" s="20" t="s">
        <v>6</v>
      </c>
      <c r="D56" s="22"/>
      <c r="E56" s="22"/>
      <c r="F56" s="22">
        <v>2</v>
      </c>
      <c r="G56" s="22">
        <v>6</v>
      </c>
      <c r="H56" s="22">
        <v>9</v>
      </c>
      <c r="I56" s="22">
        <v>11</v>
      </c>
      <c r="J56" s="22">
        <v>18</v>
      </c>
      <c r="K56" s="22">
        <v>22</v>
      </c>
      <c r="L56" s="22">
        <v>48</v>
      </c>
      <c r="M56" s="22">
        <v>48</v>
      </c>
      <c r="N56" s="22">
        <v>83</v>
      </c>
      <c r="O56" s="25">
        <v>88</v>
      </c>
      <c r="P56" s="25">
        <v>111</v>
      </c>
      <c r="Q56" s="25">
        <v>142</v>
      </c>
      <c r="R56">
        <v>176</v>
      </c>
      <c r="S56" s="25">
        <v>201</v>
      </c>
      <c r="T56" s="25">
        <v>240</v>
      </c>
      <c r="U56" s="25">
        <v>342</v>
      </c>
      <c r="V56" s="25">
        <v>323</v>
      </c>
      <c r="W56" s="25">
        <v>354</v>
      </c>
      <c r="X56" s="25">
        <v>416</v>
      </c>
      <c r="Y56" s="25">
        <v>479</v>
      </c>
      <c r="Z56" s="25">
        <v>572</v>
      </c>
      <c r="AA56" s="25">
        <v>655</v>
      </c>
      <c r="AB56" s="25">
        <v>742</v>
      </c>
      <c r="AC56" s="25">
        <v>822</v>
      </c>
      <c r="AD56" s="25">
        <v>912</v>
      </c>
      <c r="AE56" s="25">
        <v>981</v>
      </c>
      <c r="AF56" s="25">
        <v>1044</v>
      </c>
      <c r="AG56" s="25">
        <v>1106</v>
      </c>
      <c r="AH56" s="6">
        <v>1195</v>
      </c>
      <c r="AI56" s="6">
        <v>1268</v>
      </c>
      <c r="AJ56" s="6">
        <v>1330</v>
      </c>
      <c r="AK56" s="25">
        <v>1423</v>
      </c>
      <c r="AL56" s="25">
        <v>1476</v>
      </c>
      <c r="AM56" s="25">
        <v>1530</v>
      </c>
      <c r="AN56" s="25">
        <v>1604</v>
      </c>
      <c r="AO56" s="25">
        <v>1663</v>
      </c>
      <c r="AP56" s="25">
        <v>1726</v>
      </c>
      <c r="AQ56" s="25">
        <v>1779</v>
      </c>
      <c r="AR56">
        <v>1860</v>
      </c>
      <c r="AS56">
        <v>1930</v>
      </c>
      <c r="AT56">
        <v>1984</v>
      </c>
      <c r="AU56">
        <v>2051</v>
      </c>
      <c r="AV56">
        <v>2117</v>
      </c>
      <c r="AW56">
        <v>2185</v>
      </c>
      <c r="AX56">
        <v>2254</v>
      </c>
      <c r="AY56">
        <v>2310</v>
      </c>
      <c r="AZ56">
        <v>2355</v>
      </c>
      <c r="BA56">
        <v>2409</v>
      </c>
      <c r="BB56">
        <v>2459</v>
      </c>
      <c r="BC56">
        <v>2523</v>
      </c>
      <c r="BD56">
        <v>2592</v>
      </c>
      <c r="BE56">
        <v>2636</v>
      </c>
      <c r="BF56">
        <v>2709</v>
      </c>
      <c r="BG56">
        <v>2735</v>
      </c>
      <c r="BH56">
        <v>2757</v>
      </c>
      <c r="BI56">
        <v>2777</v>
      </c>
      <c r="BJ56">
        <v>2823</v>
      </c>
      <c r="BK56">
        <v>2859</v>
      </c>
      <c r="BL56">
        <v>2888</v>
      </c>
      <c r="BM56">
        <v>2913</v>
      </c>
      <c r="BN56">
        <v>2929</v>
      </c>
      <c r="BO56">
        <v>2980</v>
      </c>
      <c r="BP56">
        <v>2984</v>
      </c>
      <c r="BQ56">
        <v>3155</v>
      </c>
      <c r="BR56">
        <v>3178</v>
      </c>
      <c r="BS56">
        <v>3205</v>
      </c>
      <c r="BT56">
        <v>3228</v>
      </c>
      <c r="BU56">
        <v>3240</v>
      </c>
      <c r="BV56">
        <v>3250</v>
      </c>
      <c r="BW56">
        <v>3270</v>
      </c>
      <c r="BX56">
        <v>3291</v>
      </c>
      <c r="BY56">
        <v>3305</v>
      </c>
      <c r="BZ56">
        <v>3330</v>
      </c>
      <c r="CA56">
        <v>3346</v>
      </c>
      <c r="CB56">
        <v>3363</v>
      </c>
      <c r="CC56">
        <v>3373</v>
      </c>
      <c r="CD56">
        <v>3391</v>
      </c>
      <c r="CE56">
        <v>3416</v>
      </c>
      <c r="CF56">
        <v>3439</v>
      </c>
      <c r="CG56">
        <v>3458</v>
      </c>
      <c r="CH56">
        <v>3477</v>
      </c>
      <c r="CI56" s="100">
        <v>3500</v>
      </c>
      <c r="CJ56" s="152">
        <v>3509</v>
      </c>
      <c r="CK56" s="100">
        <v>3531</v>
      </c>
      <c r="CL56" s="100">
        <v>3553</v>
      </c>
      <c r="CM56" s="100">
        <v>3575</v>
      </c>
      <c r="CN56">
        <v>3588</v>
      </c>
      <c r="CO56">
        <v>3626</v>
      </c>
      <c r="CP56">
        <v>3642</v>
      </c>
      <c r="CQ56">
        <v>3665</v>
      </c>
      <c r="CR56">
        <v>3677</v>
      </c>
      <c r="CS56">
        <v>3707</v>
      </c>
      <c r="CT56">
        <v>3734</v>
      </c>
      <c r="CU56">
        <v>3753</v>
      </c>
      <c r="CV56">
        <v>3775</v>
      </c>
      <c r="CW56">
        <v>3787</v>
      </c>
      <c r="CX56">
        <v>3802</v>
      </c>
      <c r="CY56" s="154">
        <v>3825</v>
      </c>
      <c r="CZ56">
        <v>3840</v>
      </c>
      <c r="DA56">
        <v>3861</v>
      </c>
      <c r="DB56">
        <v>3871</v>
      </c>
      <c r="DC56">
        <v>3883</v>
      </c>
      <c r="DD56">
        <v>3901</v>
      </c>
      <c r="DE56">
        <v>3917</v>
      </c>
      <c r="DF56">
        <v>3929</v>
      </c>
      <c r="DG56">
        <v>3928</v>
      </c>
      <c r="DH56">
        <v>3936</v>
      </c>
      <c r="DI56">
        <v>3946</v>
      </c>
      <c r="DJ56">
        <v>3960</v>
      </c>
      <c r="DK56">
        <v>3967</v>
      </c>
      <c r="DL56">
        <v>3977</v>
      </c>
      <c r="DM56">
        <v>3982</v>
      </c>
      <c r="DN56">
        <v>3999</v>
      </c>
      <c r="DO56">
        <v>4007</v>
      </c>
      <c r="DP56">
        <v>4013</v>
      </c>
      <c r="DQ56">
        <v>4021</v>
      </c>
      <c r="DR56">
        <v>4030</v>
      </c>
      <c r="DS56">
        <v>4035</v>
      </c>
      <c r="DT56" s="157">
        <v>4039</v>
      </c>
      <c r="DU56" s="157">
        <v>4040</v>
      </c>
      <c r="DV56" s="157">
        <v>4042</v>
      </c>
      <c r="DW56" s="157">
        <v>4053</v>
      </c>
      <c r="DX56" s="157">
        <v>4066</v>
      </c>
      <c r="DY56" s="157">
        <v>4072</v>
      </c>
      <c r="DZ56">
        <v>4075</v>
      </c>
      <c r="EA56" s="157">
        <v>4075</v>
      </c>
      <c r="EB56" s="157">
        <v>4087</v>
      </c>
      <c r="EC56" s="157">
        <v>4084</v>
      </c>
      <c r="ED56" s="157">
        <v>4094</v>
      </c>
      <c r="EE56" s="157">
        <v>4102</v>
      </c>
      <c r="EF56" s="157">
        <v>4111</v>
      </c>
      <c r="EG56" s="157">
        <v>4117</v>
      </c>
      <c r="EH56">
        <v>4131</v>
      </c>
      <c r="EI56">
        <v>4145</v>
      </c>
      <c r="EJ56">
        <v>4154</v>
      </c>
      <c r="EK56">
        <v>4164</v>
      </c>
      <c r="EL56">
        <v>4179</v>
      </c>
      <c r="EM56">
        <v>4204</v>
      </c>
      <c r="EN56">
        <v>4215</v>
      </c>
      <c r="EO56">
        <v>4228</v>
      </c>
      <c r="EP56">
        <v>4244</v>
      </c>
      <c r="EQ56">
        <v>4248</v>
      </c>
      <c r="ER56">
        <v>4268</v>
      </c>
      <c r="ES56">
        <v>4284</v>
      </c>
      <c r="ET56">
        <v>4293</v>
      </c>
      <c r="EU56">
        <v>4302</v>
      </c>
      <c r="EV56">
        <v>4326</v>
      </c>
      <c r="EW56">
        <v>4350</v>
      </c>
      <c r="EX56">
        <v>4385</v>
      </c>
      <c r="EY56">
        <v>4409</v>
      </c>
      <c r="EZ56">
        <v>4433</v>
      </c>
      <c r="FA56">
        <v>4450</v>
      </c>
      <c r="FB56">
        <v>4477</v>
      </c>
      <c r="FC56">
        <v>4502</v>
      </c>
      <c r="FD56">
        <v>4553</v>
      </c>
      <c r="FE56">
        <v>4602</v>
      </c>
      <c r="FF56">
        <v>4638</v>
      </c>
      <c r="FG56">
        <v>4672</v>
      </c>
      <c r="FH56">
        <v>4705</v>
      </c>
      <c r="FI56">
        <v>4750</v>
      </c>
      <c r="FJ56">
        <v>4795</v>
      </c>
      <c r="FK56">
        <v>4847</v>
      </c>
      <c r="FL56">
        <v>4883</v>
      </c>
      <c r="FM56">
        <v>4913</v>
      </c>
      <c r="FN56">
        <v>4949</v>
      </c>
      <c r="FO56">
        <v>4980</v>
      </c>
      <c r="FP56">
        <v>5003</v>
      </c>
      <c r="FQ56">
        <v>5047</v>
      </c>
      <c r="FR56">
        <v>5080</v>
      </c>
      <c r="FS56">
        <v>5114</v>
      </c>
      <c r="FT56">
        <v>5162</v>
      </c>
      <c r="FU56">
        <v>5194</v>
      </c>
      <c r="FV56">
        <v>5227</v>
      </c>
      <c r="FW56">
        <v>5251</v>
      </c>
      <c r="FX56">
        <v>5289</v>
      </c>
      <c r="FY56">
        <v>5338</v>
      </c>
      <c r="FZ56">
        <v>5373</v>
      </c>
      <c r="GA56">
        <v>5412</v>
      </c>
      <c r="GB56">
        <v>5461</v>
      </c>
      <c r="GC56">
        <v>5511</v>
      </c>
      <c r="GD56">
        <v>5547</v>
      </c>
      <c r="GE56">
        <v>5620</v>
      </c>
      <c r="GF56">
        <v>5654</v>
      </c>
      <c r="GG56">
        <v>5727</v>
      </c>
      <c r="GH56">
        <v>5792</v>
      </c>
    </row>
    <row r="57" spans="1:225" x14ac:dyDescent="0.25">
      <c r="A57" s="13"/>
      <c r="B57" s="25"/>
      <c r="C57" s="20" t="s">
        <v>9</v>
      </c>
      <c r="D57" s="22">
        <v>3</v>
      </c>
      <c r="E57" s="22">
        <v>3</v>
      </c>
      <c r="F57" s="22">
        <v>17</v>
      </c>
      <c r="G57" s="22">
        <v>24</v>
      </c>
      <c r="H57" s="22">
        <v>36</v>
      </c>
      <c r="I57" s="22">
        <v>38</v>
      </c>
      <c r="J57" s="22">
        <v>40</v>
      </c>
      <c r="K57" s="22">
        <v>42</v>
      </c>
      <c r="L57" s="22">
        <v>63</v>
      </c>
      <c r="M57" s="22">
        <v>80</v>
      </c>
      <c r="N57" s="22">
        <v>71</v>
      </c>
      <c r="O57" s="25">
        <v>106</v>
      </c>
      <c r="P57" s="25">
        <v>131</v>
      </c>
      <c r="Q57" s="25">
        <v>153</v>
      </c>
      <c r="R57">
        <v>203</v>
      </c>
      <c r="S57" s="25">
        <v>265</v>
      </c>
      <c r="T57" s="25">
        <v>301</v>
      </c>
      <c r="U57" s="25">
        <v>405</v>
      </c>
      <c r="V57" s="25">
        <v>418</v>
      </c>
      <c r="W57" s="25">
        <v>449</v>
      </c>
      <c r="X57" s="25">
        <v>501</v>
      </c>
      <c r="Y57" s="25">
        <v>687</v>
      </c>
      <c r="Z57" s="25">
        <v>782</v>
      </c>
      <c r="AA57" s="25">
        <v>876</v>
      </c>
      <c r="AB57" s="25">
        <v>967</v>
      </c>
      <c r="AC57" s="25">
        <v>1094</v>
      </c>
      <c r="AD57" s="25">
        <v>1191</v>
      </c>
      <c r="AE57" s="25">
        <v>1306</v>
      </c>
      <c r="AF57" s="25">
        <v>1424</v>
      </c>
      <c r="AG57" s="25">
        <v>1511</v>
      </c>
      <c r="AH57" s="6">
        <v>1597</v>
      </c>
      <c r="AI57" s="6">
        <v>1709</v>
      </c>
      <c r="AJ57" s="6">
        <v>1760</v>
      </c>
      <c r="AK57" s="25">
        <v>1903</v>
      </c>
      <c r="AL57" s="6">
        <v>2010</v>
      </c>
      <c r="AM57" s="6">
        <v>2100</v>
      </c>
      <c r="AN57" s="25">
        <v>2181</v>
      </c>
      <c r="AO57" s="25">
        <v>2305</v>
      </c>
      <c r="AP57" s="25">
        <v>2408</v>
      </c>
      <c r="AQ57" s="25">
        <v>2533</v>
      </c>
      <c r="AR57">
        <v>2650</v>
      </c>
      <c r="AS57">
        <v>2694</v>
      </c>
      <c r="AT57">
        <v>2880</v>
      </c>
      <c r="AU57">
        <v>2922</v>
      </c>
      <c r="AV57">
        <v>3020</v>
      </c>
      <c r="AW57">
        <v>3156</v>
      </c>
      <c r="AX57">
        <v>3271</v>
      </c>
      <c r="AY57">
        <v>3371</v>
      </c>
      <c r="AZ57">
        <v>3455</v>
      </c>
      <c r="BA57">
        <v>3541</v>
      </c>
      <c r="BB57">
        <v>3634</v>
      </c>
      <c r="BC57">
        <v>3711</v>
      </c>
      <c r="BD57">
        <v>3814</v>
      </c>
      <c r="BE57">
        <v>3861</v>
      </c>
      <c r="BF57">
        <v>3914</v>
      </c>
      <c r="BG57">
        <v>3979</v>
      </c>
      <c r="BH57">
        <v>3997</v>
      </c>
      <c r="BI57">
        <v>4045</v>
      </c>
      <c r="BJ57">
        <v>4105</v>
      </c>
      <c r="BK57">
        <v>4144</v>
      </c>
      <c r="BL57">
        <v>4193</v>
      </c>
      <c r="BM57">
        <v>4219</v>
      </c>
      <c r="BN57">
        <v>4263</v>
      </c>
      <c r="BO57">
        <v>4278</v>
      </c>
      <c r="BP57">
        <v>4298</v>
      </c>
      <c r="BQ57">
        <v>4322</v>
      </c>
      <c r="BR57">
        <v>4366</v>
      </c>
      <c r="BS57">
        <v>4389</v>
      </c>
      <c r="BT57">
        <v>4416</v>
      </c>
      <c r="BU57">
        <v>4434</v>
      </c>
      <c r="BV57">
        <v>4444</v>
      </c>
      <c r="BW57">
        <v>4465</v>
      </c>
      <c r="BX57">
        <v>4484</v>
      </c>
      <c r="BY57">
        <v>4520</v>
      </c>
      <c r="BZ57">
        <v>4536</v>
      </c>
      <c r="CA57">
        <v>4544</v>
      </c>
      <c r="CB57">
        <v>4555</v>
      </c>
      <c r="CC57">
        <v>4558</v>
      </c>
      <c r="CD57">
        <v>4562</v>
      </c>
      <c r="CE57">
        <v>4579</v>
      </c>
      <c r="CF57">
        <v>4597</v>
      </c>
      <c r="CG57">
        <v>4627</v>
      </c>
      <c r="CH57">
        <v>4634</v>
      </c>
      <c r="CI57" s="100">
        <v>4651</v>
      </c>
      <c r="CJ57" s="152">
        <v>4658</v>
      </c>
      <c r="CK57" s="100">
        <v>4663</v>
      </c>
      <c r="CL57" s="100">
        <v>4677</v>
      </c>
      <c r="CM57" s="100">
        <v>4688</v>
      </c>
      <c r="CN57">
        <v>4694</v>
      </c>
      <c r="CO57">
        <v>4703</v>
      </c>
      <c r="CP57">
        <v>4712</v>
      </c>
      <c r="CQ57">
        <v>4719</v>
      </c>
      <c r="CR57">
        <v>4728</v>
      </c>
      <c r="CS57">
        <v>4735</v>
      </c>
      <c r="CT57">
        <v>4753</v>
      </c>
      <c r="CU57">
        <v>4768</v>
      </c>
      <c r="CV57">
        <v>4782</v>
      </c>
      <c r="CW57">
        <v>4791</v>
      </c>
      <c r="CX57">
        <v>4801</v>
      </c>
      <c r="CY57" s="154">
        <v>4807</v>
      </c>
      <c r="CZ57">
        <v>4815</v>
      </c>
      <c r="DA57">
        <v>4823</v>
      </c>
      <c r="DB57">
        <v>4835</v>
      </c>
      <c r="DC57">
        <v>4844</v>
      </c>
      <c r="DD57">
        <v>4847</v>
      </c>
      <c r="DE57">
        <v>4852</v>
      </c>
      <c r="DF57">
        <v>4857</v>
      </c>
      <c r="DG57">
        <v>4863</v>
      </c>
      <c r="DH57">
        <v>4866</v>
      </c>
      <c r="DI57">
        <v>4869</v>
      </c>
      <c r="DJ57">
        <v>4874</v>
      </c>
      <c r="DK57">
        <v>4876</v>
      </c>
      <c r="DL57">
        <v>4878</v>
      </c>
      <c r="DM57">
        <v>4881</v>
      </c>
      <c r="DN57">
        <v>4885</v>
      </c>
      <c r="DO57">
        <v>4886</v>
      </c>
      <c r="DP57">
        <v>4886</v>
      </c>
      <c r="DQ57">
        <v>4887</v>
      </c>
      <c r="DR57">
        <v>4888</v>
      </c>
      <c r="DS57">
        <v>4888</v>
      </c>
      <c r="DT57" s="157">
        <v>4891</v>
      </c>
      <c r="DU57" s="157">
        <v>4894</v>
      </c>
      <c r="DV57" s="157">
        <v>4899</v>
      </c>
      <c r="DW57" s="157">
        <v>4900</v>
      </c>
      <c r="DX57" s="157">
        <v>4901</v>
      </c>
      <c r="DY57" s="157">
        <v>4902</v>
      </c>
      <c r="DZ57">
        <v>4903</v>
      </c>
      <c r="EA57" s="157">
        <v>4904</v>
      </c>
      <c r="EB57" s="157">
        <v>4906</v>
      </c>
      <c r="EC57" s="157">
        <v>4907</v>
      </c>
      <c r="ED57" s="157">
        <v>4907</v>
      </c>
      <c r="EE57" s="157">
        <v>4910</v>
      </c>
      <c r="EF57" s="157">
        <v>4911</v>
      </c>
      <c r="EG57" s="157">
        <v>4902</v>
      </c>
      <c r="EH57">
        <v>4907</v>
      </c>
      <c r="EI57">
        <v>4908</v>
      </c>
      <c r="EJ57">
        <v>4909</v>
      </c>
      <c r="EK57">
        <v>4914</v>
      </c>
      <c r="EL57">
        <v>4915</v>
      </c>
      <c r="EM57">
        <v>4919</v>
      </c>
      <c r="EN57">
        <v>4922</v>
      </c>
      <c r="EO57">
        <v>4923</v>
      </c>
      <c r="EP57">
        <v>4923</v>
      </c>
      <c r="EQ57">
        <v>4927</v>
      </c>
      <c r="ER57">
        <v>4930</v>
      </c>
      <c r="ES57">
        <v>4932</v>
      </c>
      <c r="ET57">
        <v>4936</v>
      </c>
      <c r="EU57">
        <v>4938</v>
      </c>
      <c r="EV57">
        <v>4941</v>
      </c>
      <c r="EW57">
        <v>4945</v>
      </c>
      <c r="EX57">
        <v>4947</v>
      </c>
      <c r="EY57">
        <v>4954</v>
      </c>
      <c r="EZ57">
        <v>4957</v>
      </c>
      <c r="FA57">
        <v>4962</v>
      </c>
      <c r="FB57">
        <v>4966</v>
      </c>
      <c r="FC57">
        <v>4973</v>
      </c>
      <c r="FD57">
        <v>4975</v>
      </c>
      <c r="FE57">
        <v>4984</v>
      </c>
      <c r="FF57">
        <v>4991</v>
      </c>
      <c r="FG57">
        <v>5008</v>
      </c>
      <c r="FH57">
        <v>5020</v>
      </c>
      <c r="FI57">
        <v>5041</v>
      </c>
      <c r="FJ57">
        <v>5054</v>
      </c>
      <c r="FK57">
        <v>5071</v>
      </c>
      <c r="FL57">
        <v>5089</v>
      </c>
      <c r="FM57">
        <v>5125</v>
      </c>
      <c r="FN57">
        <v>5146</v>
      </c>
      <c r="FO57">
        <v>5152</v>
      </c>
      <c r="FP57">
        <v>5163</v>
      </c>
      <c r="FQ57">
        <v>5176</v>
      </c>
      <c r="FR57">
        <v>5199</v>
      </c>
      <c r="FS57">
        <v>5222</v>
      </c>
      <c r="FT57">
        <v>5245</v>
      </c>
      <c r="FU57">
        <v>5274</v>
      </c>
      <c r="FV57">
        <v>5294</v>
      </c>
      <c r="FW57">
        <v>5319</v>
      </c>
      <c r="FX57">
        <v>5342</v>
      </c>
      <c r="FY57">
        <v>5364</v>
      </c>
      <c r="FZ57">
        <v>5383</v>
      </c>
      <c r="GA57">
        <v>5409</v>
      </c>
      <c r="GB57">
        <v>5426</v>
      </c>
      <c r="GC57">
        <v>5450</v>
      </c>
      <c r="GD57">
        <v>5469</v>
      </c>
      <c r="GE57">
        <v>5492</v>
      </c>
      <c r="GF57">
        <v>5509</v>
      </c>
      <c r="GG57">
        <v>5537</v>
      </c>
      <c r="GH57">
        <v>5559</v>
      </c>
    </row>
    <row r="58" spans="1:225" x14ac:dyDescent="0.25">
      <c r="A58" s="13"/>
      <c r="B58" s="25"/>
      <c r="C58" s="20" t="s">
        <v>11</v>
      </c>
      <c r="D58" s="22"/>
      <c r="E58" s="22"/>
      <c r="F58" s="22">
        <v>1</v>
      </c>
      <c r="G58" s="22">
        <v>1</v>
      </c>
      <c r="H58" s="22">
        <v>4</v>
      </c>
      <c r="I58" s="22">
        <v>9</v>
      </c>
      <c r="J58" s="22">
        <v>10</v>
      </c>
      <c r="K58" s="22">
        <v>10</v>
      </c>
      <c r="L58" s="22">
        <v>12</v>
      </c>
      <c r="M58" s="22">
        <v>13</v>
      </c>
      <c r="N58" s="22">
        <v>18</v>
      </c>
      <c r="O58" s="25">
        <v>24</v>
      </c>
      <c r="P58" s="25">
        <v>29</v>
      </c>
      <c r="Q58" s="25">
        <v>37</v>
      </c>
      <c r="R58">
        <v>46</v>
      </c>
      <c r="S58" s="25">
        <v>60</v>
      </c>
      <c r="T58" s="25">
        <v>76</v>
      </c>
      <c r="U58" s="25">
        <v>136</v>
      </c>
      <c r="V58" s="25">
        <v>165</v>
      </c>
      <c r="W58" s="25">
        <v>192</v>
      </c>
      <c r="X58" s="25">
        <v>221</v>
      </c>
      <c r="Y58" s="25">
        <v>252</v>
      </c>
      <c r="Z58" s="25">
        <v>321</v>
      </c>
      <c r="AA58" s="25">
        <v>393</v>
      </c>
      <c r="AB58" s="25">
        <v>453</v>
      </c>
      <c r="AC58" s="25">
        <v>521</v>
      </c>
      <c r="AD58" s="25">
        <v>595</v>
      </c>
      <c r="AE58" s="25">
        <v>652</v>
      </c>
      <c r="AF58" s="25">
        <v>693</v>
      </c>
      <c r="AG58" s="25">
        <v>773</v>
      </c>
      <c r="AH58" s="6">
        <v>860</v>
      </c>
      <c r="AI58" s="6">
        <v>939</v>
      </c>
      <c r="AJ58" s="6">
        <v>1051</v>
      </c>
      <c r="AK58" s="25">
        <v>1133</v>
      </c>
      <c r="AL58" s="25">
        <v>1206</v>
      </c>
      <c r="AM58" s="25">
        <v>1271</v>
      </c>
      <c r="AN58" s="25">
        <v>1338</v>
      </c>
      <c r="AO58" s="25">
        <v>1416</v>
      </c>
      <c r="AP58" s="25">
        <v>1607</v>
      </c>
      <c r="AQ58" s="25">
        <v>1703</v>
      </c>
      <c r="AR58">
        <v>1776</v>
      </c>
      <c r="AS58">
        <v>1832</v>
      </c>
      <c r="AT58">
        <v>1889</v>
      </c>
      <c r="AU58">
        <v>1941</v>
      </c>
      <c r="AV58">
        <v>2032</v>
      </c>
      <c r="AW58">
        <v>2149</v>
      </c>
      <c r="AX58">
        <v>2202</v>
      </c>
      <c r="AY58">
        <v>2277</v>
      </c>
      <c r="AZ58">
        <v>2325</v>
      </c>
      <c r="BA58">
        <v>2389</v>
      </c>
      <c r="BB58">
        <v>2427</v>
      </c>
      <c r="BC58">
        <v>2488</v>
      </c>
      <c r="BD58">
        <v>2536</v>
      </c>
      <c r="BE58">
        <v>2574</v>
      </c>
      <c r="BF58">
        <v>2621</v>
      </c>
      <c r="BG58">
        <v>2630</v>
      </c>
      <c r="BH58">
        <v>2635</v>
      </c>
      <c r="BI58">
        <v>2665</v>
      </c>
      <c r="BJ58">
        <v>2702</v>
      </c>
      <c r="BK58">
        <v>2720</v>
      </c>
      <c r="BL58">
        <v>2746</v>
      </c>
      <c r="BM58">
        <v>2767</v>
      </c>
      <c r="BN58">
        <v>2779</v>
      </c>
      <c r="BO58">
        <v>2795</v>
      </c>
      <c r="BP58">
        <v>2804</v>
      </c>
      <c r="BQ58">
        <v>2822</v>
      </c>
      <c r="BR58">
        <v>2843</v>
      </c>
      <c r="BS58">
        <v>2860</v>
      </c>
      <c r="BT58">
        <v>2867</v>
      </c>
      <c r="BU58">
        <v>2861</v>
      </c>
      <c r="BV58">
        <v>2873</v>
      </c>
      <c r="BW58">
        <v>2886</v>
      </c>
      <c r="BX58">
        <v>2898</v>
      </c>
      <c r="BY58">
        <v>2903</v>
      </c>
      <c r="BZ58">
        <v>2914</v>
      </c>
      <c r="CA58">
        <v>2918</v>
      </c>
      <c r="CB58">
        <v>2919</v>
      </c>
      <c r="CC58">
        <v>2925</v>
      </c>
      <c r="CD58">
        <v>2933</v>
      </c>
      <c r="CE58">
        <v>2941</v>
      </c>
      <c r="CF58">
        <v>2948</v>
      </c>
      <c r="CG58">
        <v>2957</v>
      </c>
      <c r="CH58">
        <v>2964</v>
      </c>
      <c r="CI58" s="100">
        <v>2969</v>
      </c>
      <c r="CJ58" s="152">
        <v>2975</v>
      </c>
      <c r="CK58" s="100">
        <v>2981</v>
      </c>
      <c r="CL58" s="100">
        <v>2986</v>
      </c>
      <c r="CM58" s="100">
        <v>2988</v>
      </c>
      <c r="CN58">
        <v>2991</v>
      </c>
      <c r="CO58">
        <v>2995</v>
      </c>
      <c r="CP58">
        <v>2996</v>
      </c>
      <c r="CQ58">
        <v>2996</v>
      </c>
      <c r="CR58">
        <v>2996</v>
      </c>
      <c r="CS58">
        <v>3001</v>
      </c>
      <c r="CT58">
        <v>3005</v>
      </c>
      <c r="CU58">
        <v>3012</v>
      </c>
      <c r="CV58">
        <v>3016</v>
      </c>
      <c r="CW58">
        <v>3020</v>
      </c>
      <c r="CX58">
        <v>3024</v>
      </c>
      <c r="CY58" s="154">
        <v>3028</v>
      </c>
      <c r="CZ58">
        <v>3030</v>
      </c>
      <c r="DA58">
        <v>3031</v>
      </c>
      <c r="DB58">
        <v>3031</v>
      </c>
      <c r="DC58">
        <v>3040</v>
      </c>
      <c r="DD58">
        <v>3052</v>
      </c>
      <c r="DE58">
        <v>3058</v>
      </c>
      <c r="DF58">
        <v>3059</v>
      </c>
      <c r="DG58">
        <v>3062</v>
      </c>
      <c r="DH58">
        <v>3066</v>
      </c>
      <c r="DI58">
        <v>3070</v>
      </c>
      <c r="DJ58">
        <v>3083</v>
      </c>
      <c r="DK58">
        <v>3087</v>
      </c>
      <c r="DL58">
        <v>3088</v>
      </c>
      <c r="DM58">
        <v>3091</v>
      </c>
      <c r="DN58">
        <v>3093</v>
      </c>
      <c r="DO58">
        <v>3098</v>
      </c>
      <c r="DP58">
        <v>3099</v>
      </c>
      <c r="DQ58">
        <v>3105</v>
      </c>
      <c r="DR58">
        <v>3109</v>
      </c>
      <c r="DS58">
        <v>3112</v>
      </c>
      <c r="DT58" s="157">
        <v>3114</v>
      </c>
      <c r="DU58" s="157">
        <v>3116</v>
      </c>
      <c r="DV58" s="157">
        <v>3121</v>
      </c>
      <c r="DW58" s="157">
        <v>3121</v>
      </c>
      <c r="DX58" s="157">
        <v>3124</v>
      </c>
      <c r="DY58" s="157">
        <v>3125</v>
      </c>
      <c r="DZ58">
        <v>3129</v>
      </c>
      <c r="EA58" s="157">
        <v>3131</v>
      </c>
      <c r="EB58" s="157">
        <v>3128</v>
      </c>
      <c r="EC58" s="157">
        <v>3129</v>
      </c>
      <c r="ED58" s="157">
        <v>3133</v>
      </c>
      <c r="EE58" s="157">
        <v>3137</v>
      </c>
      <c r="EF58" s="157">
        <v>3138</v>
      </c>
      <c r="EG58" s="157">
        <v>3139</v>
      </c>
      <c r="EH58">
        <v>3144</v>
      </c>
      <c r="EI58">
        <v>3146</v>
      </c>
      <c r="EJ58">
        <v>3150</v>
      </c>
      <c r="EK58">
        <v>3152</v>
      </c>
      <c r="EL58">
        <v>3156</v>
      </c>
      <c r="EM58">
        <v>3166</v>
      </c>
      <c r="EN58">
        <v>3169</v>
      </c>
      <c r="EO58">
        <v>3173</v>
      </c>
      <c r="EP58">
        <v>3173</v>
      </c>
      <c r="EQ58">
        <v>3174</v>
      </c>
      <c r="ER58">
        <v>3176</v>
      </c>
      <c r="ES58">
        <v>3177</v>
      </c>
      <c r="ET58">
        <v>3181</v>
      </c>
      <c r="EU58">
        <v>3181</v>
      </c>
      <c r="EV58">
        <v>3187</v>
      </c>
      <c r="EW58">
        <v>3187</v>
      </c>
      <c r="EX58">
        <v>3190</v>
      </c>
      <c r="EY58">
        <v>3197</v>
      </c>
      <c r="EZ58">
        <v>3200</v>
      </c>
      <c r="FA58">
        <v>3207</v>
      </c>
      <c r="FB58">
        <v>3210</v>
      </c>
      <c r="FC58">
        <v>3215</v>
      </c>
      <c r="FD58">
        <v>3226</v>
      </c>
      <c r="FE58">
        <v>3238</v>
      </c>
      <c r="FF58">
        <v>3248</v>
      </c>
      <c r="FG58">
        <v>3253</v>
      </c>
      <c r="FH58">
        <v>3261</v>
      </c>
      <c r="FI58">
        <v>3268</v>
      </c>
      <c r="FJ58">
        <v>3282</v>
      </c>
      <c r="FK58">
        <v>3299</v>
      </c>
      <c r="FL58">
        <v>3316</v>
      </c>
      <c r="FM58">
        <v>3323</v>
      </c>
      <c r="FN58">
        <v>3334</v>
      </c>
      <c r="FO58">
        <v>3343</v>
      </c>
      <c r="FP58">
        <v>3356</v>
      </c>
      <c r="FQ58">
        <v>3364</v>
      </c>
      <c r="FR58">
        <v>3382</v>
      </c>
      <c r="FS58">
        <v>3406</v>
      </c>
      <c r="FT58">
        <v>3422</v>
      </c>
      <c r="FU58">
        <v>3435</v>
      </c>
      <c r="FV58">
        <v>3447</v>
      </c>
      <c r="FW58">
        <v>3452</v>
      </c>
      <c r="FX58">
        <v>3468</v>
      </c>
      <c r="FY58">
        <v>3474</v>
      </c>
      <c r="FZ58">
        <v>3481</v>
      </c>
      <c r="GA58">
        <v>3494</v>
      </c>
      <c r="GB58">
        <v>3506</v>
      </c>
      <c r="GC58">
        <v>3516</v>
      </c>
      <c r="GD58">
        <v>3519</v>
      </c>
      <c r="GE58">
        <v>3537</v>
      </c>
      <c r="GF58">
        <v>3553</v>
      </c>
      <c r="GG58">
        <v>3562</v>
      </c>
      <c r="GH58">
        <v>3579</v>
      </c>
    </row>
    <row r="59" spans="1:225" x14ac:dyDescent="0.25">
      <c r="A59" s="13"/>
      <c r="B59" s="25"/>
      <c r="C59" s="20" t="s">
        <v>14</v>
      </c>
      <c r="D59" s="22"/>
      <c r="E59" s="22"/>
      <c r="F59" s="22">
        <v>1</v>
      </c>
      <c r="G59" s="22">
        <v>2</v>
      </c>
      <c r="H59" s="22">
        <v>2</v>
      </c>
      <c r="I59" s="22">
        <v>2</v>
      </c>
      <c r="J59" s="22">
        <v>2</v>
      </c>
      <c r="K59" s="22">
        <v>2</v>
      </c>
      <c r="L59" s="22">
        <v>4</v>
      </c>
      <c r="M59" s="22">
        <v>3</v>
      </c>
      <c r="N59" s="22">
        <v>7</v>
      </c>
      <c r="O59" s="25">
        <v>14</v>
      </c>
      <c r="P59" s="25">
        <v>21</v>
      </c>
      <c r="Q59" s="25">
        <v>23</v>
      </c>
      <c r="R59">
        <v>25</v>
      </c>
      <c r="S59" s="25">
        <v>31</v>
      </c>
      <c r="T59" s="25">
        <v>38</v>
      </c>
      <c r="U59" s="25">
        <v>52</v>
      </c>
      <c r="V59" s="25">
        <v>52</v>
      </c>
      <c r="W59" s="25">
        <v>59</v>
      </c>
      <c r="X59" s="25">
        <v>66</v>
      </c>
      <c r="Y59" s="25">
        <v>73</v>
      </c>
      <c r="Z59" s="25">
        <v>84</v>
      </c>
      <c r="AA59" s="25">
        <v>94</v>
      </c>
      <c r="AB59" s="25">
        <v>107</v>
      </c>
      <c r="AC59" s="25">
        <v>119</v>
      </c>
      <c r="AD59" s="25">
        <v>137</v>
      </c>
      <c r="AE59" s="25">
        <v>144</v>
      </c>
      <c r="AF59" s="25">
        <v>163</v>
      </c>
      <c r="AG59" s="25">
        <v>186</v>
      </c>
      <c r="AH59" s="6">
        <v>200</v>
      </c>
      <c r="AI59" s="6">
        <v>222</v>
      </c>
      <c r="AJ59" s="6">
        <v>231</v>
      </c>
      <c r="AK59" s="25">
        <v>250</v>
      </c>
      <c r="AL59" s="25">
        <v>260</v>
      </c>
      <c r="AM59" s="25">
        <v>271</v>
      </c>
      <c r="AN59" s="25">
        <v>290</v>
      </c>
      <c r="AO59" s="25">
        <v>303</v>
      </c>
      <c r="AP59" s="25">
        <v>331</v>
      </c>
      <c r="AQ59" s="25">
        <v>369</v>
      </c>
      <c r="AR59">
        <v>385</v>
      </c>
      <c r="AS59">
        <v>419</v>
      </c>
      <c r="AT59">
        <v>427</v>
      </c>
      <c r="AU59">
        <v>440</v>
      </c>
      <c r="AV59">
        <v>461</v>
      </c>
      <c r="AW59">
        <v>510</v>
      </c>
      <c r="AX59">
        <v>556</v>
      </c>
      <c r="AY59">
        <v>577</v>
      </c>
      <c r="AZ59">
        <v>583</v>
      </c>
      <c r="BA59">
        <v>606</v>
      </c>
      <c r="BB59">
        <v>625</v>
      </c>
      <c r="BC59">
        <v>653</v>
      </c>
      <c r="BD59">
        <v>665</v>
      </c>
      <c r="BE59">
        <v>690</v>
      </c>
      <c r="BF59">
        <v>711</v>
      </c>
      <c r="BG59">
        <v>716</v>
      </c>
      <c r="BH59">
        <v>719</v>
      </c>
      <c r="BI59">
        <v>726</v>
      </c>
      <c r="BJ59">
        <v>735</v>
      </c>
      <c r="BK59">
        <v>749</v>
      </c>
      <c r="BL59">
        <v>764</v>
      </c>
      <c r="BM59">
        <v>766</v>
      </c>
      <c r="BN59">
        <v>772</v>
      </c>
      <c r="BO59">
        <v>787</v>
      </c>
      <c r="BP59">
        <v>804</v>
      </c>
      <c r="BQ59">
        <v>809</v>
      </c>
      <c r="BR59">
        <v>821</v>
      </c>
      <c r="BS59">
        <v>835</v>
      </c>
      <c r="BT59">
        <v>850</v>
      </c>
      <c r="BU59">
        <v>851</v>
      </c>
      <c r="BV59">
        <v>859</v>
      </c>
      <c r="BW59">
        <v>862</v>
      </c>
      <c r="BX59">
        <v>864</v>
      </c>
      <c r="BY59">
        <v>870</v>
      </c>
      <c r="BZ59">
        <v>874</v>
      </c>
      <c r="CA59">
        <v>880</v>
      </c>
      <c r="CB59">
        <v>882</v>
      </c>
      <c r="CC59">
        <v>883</v>
      </c>
      <c r="CD59">
        <v>889</v>
      </c>
      <c r="CE59">
        <v>894</v>
      </c>
      <c r="CF59">
        <v>898</v>
      </c>
      <c r="CG59">
        <v>898</v>
      </c>
      <c r="CH59">
        <v>900</v>
      </c>
      <c r="CI59" s="100">
        <v>901</v>
      </c>
      <c r="CJ59" s="152">
        <v>907</v>
      </c>
      <c r="CK59" s="100">
        <v>912</v>
      </c>
      <c r="CL59" s="100">
        <v>916</v>
      </c>
      <c r="CM59" s="100">
        <v>919</v>
      </c>
      <c r="CN59">
        <v>921</v>
      </c>
      <c r="CO59">
        <v>927</v>
      </c>
      <c r="CP59">
        <v>929</v>
      </c>
      <c r="CQ59">
        <v>929</v>
      </c>
      <c r="CR59">
        <v>931</v>
      </c>
      <c r="CS59">
        <v>939</v>
      </c>
      <c r="CT59">
        <v>942</v>
      </c>
      <c r="CU59">
        <v>946</v>
      </c>
      <c r="CV59">
        <v>948</v>
      </c>
      <c r="CW59">
        <v>948</v>
      </c>
      <c r="CX59">
        <v>949</v>
      </c>
      <c r="CY59" s="154">
        <v>952</v>
      </c>
      <c r="CZ59">
        <v>953</v>
      </c>
      <c r="DA59">
        <v>956</v>
      </c>
      <c r="DB59">
        <v>957</v>
      </c>
      <c r="DC59">
        <v>959</v>
      </c>
      <c r="DD59">
        <v>966</v>
      </c>
      <c r="DE59">
        <v>967</v>
      </c>
      <c r="DF59">
        <v>969</v>
      </c>
      <c r="DG59">
        <v>972</v>
      </c>
      <c r="DH59">
        <v>975</v>
      </c>
      <c r="DI59">
        <v>975</v>
      </c>
      <c r="DJ59">
        <v>975</v>
      </c>
      <c r="DK59">
        <v>975</v>
      </c>
      <c r="DL59">
        <v>973</v>
      </c>
      <c r="DM59">
        <v>977</v>
      </c>
      <c r="DN59">
        <v>978</v>
      </c>
      <c r="DO59">
        <v>978</v>
      </c>
      <c r="DP59">
        <v>980</v>
      </c>
      <c r="DQ59">
        <v>982</v>
      </c>
      <c r="DR59">
        <v>982</v>
      </c>
      <c r="DS59">
        <v>985</v>
      </c>
      <c r="DT59" s="157">
        <v>986</v>
      </c>
      <c r="DU59" s="157">
        <v>986</v>
      </c>
      <c r="DV59" s="157">
        <v>987</v>
      </c>
      <c r="DW59" s="157">
        <v>989</v>
      </c>
      <c r="DX59" s="157">
        <v>989</v>
      </c>
      <c r="DY59" s="157">
        <v>989</v>
      </c>
      <c r="DZ59">
        <v>989</v>
      </c>
      <c r="EA59" s="157">
        <v>989</v>
      </c>
      <c r="EB59" s="157">
        <v>989</v>
      </c>
      <c r="EC59" s="157">
        <v>983</v>
      </c>
      <c r="ED59" s="157">
        <v>983</v>
      </c>
      <c r="EE59" s="157">
        <v>983</v>
      </c>
      <c r="EF59" s="157">
        <v>983</v>
      </c>
      <c r="EG59" s="157">
        <v>983</v>
      </c>
      <c r="EH59">
        <v>983</v>
      </c>
      <c r="EI59">
        <v>983</v>
      </c>
      <c r="EJ59">
        <v>982</v>
      </c>
      <c r="EK59">
        <v>982</v>
      </c>
      <c r="EL59">
        <v>982</v>
      </c>
      <c r="EM59">
        <v>983</v>
      </c>
      <c r="EN59">
        <v>984</v>
      </c>
      <c r="EO59">
        <v>984</v>
      </c>
      <c r="EP59">
        <v>985</v>
      </c>
      <c r="EQ59">
        <v>987</v>
      </c>
      <c r="ER59">
        <v>990</v>
      </c>
      <c r="ES59">
        <v>991</v>
      </c>
      <c r="ET59">
        <v>992</v>
      </c>
      <c r="EU59">
        <v>994</v>
      </c>
      <c r="EV59">
        <v>998</v>
      </c>
      <c r="EW59">
        <v>999</v>
      </c>
      <c r="EX59">
        <v>1008</v>
      </c>
      <c r="EY59">
        <v>1016</v>
      </c>
      <c r="EZ59">
        <v>1020</v>
      </c>
      <c r="FA59">
        <v>1028</v>
      </c>
      <c r="FB59">
        <v>1034</v>
      </c>
      <c r="FC59">
        <v>1037</v>
      </c>
      <c r="FD59">
        <v>1042</v>
      </c>
      <c r="FE59">
        <v>1047</v>
      </c>
      <c r="FF59">
        <v>1051</v>
      </c>
      <c r="FG59">
        <v>1056</v>
      </c>
      <c r="FH59">
        <v>1058</v>
      </c>
      <c r="FI59">
        <v>1104</v>
      </c>
      <c r="FJ59">
        <v>1114</v>
      </c>
      <c r="FK59">
        <v>1123</v>
      </c>
      <c r="FL59">
        <v>1142</v>
      </c>
      <c r="FM59">
        <v>1148</v>
      </c>
      <c r="FN59">
        <v>1158</v>
      </c>
      <c r="FO59">
        <v>1171</v>
      </c>
      <c r="FP59">
        <v>1178</v>
      </c>
      <c r="FQ59">
        <v>1193</v>
      </c>
      <c r="FR59">
        <v>1206</v>
      </c>
      <c r="FS59">
        <v>1220</v>
      </c>
      <c r="FT59">
        <v>1236</v>
      </c>
      <c r="FU59">
        <v>1247</v>
      </c>
      <c r="FV59">
        <v>1253</v>
      </c>
      <c r="FW59">
        <v>1265</v>
      </c>
      <c r="FX59">
        <v>1273</v>
      </c>
      <c r="FY59">
        <v>1282</v>
      </c>
      <c r="FZ59">
        <v>1294</v>
      </c>
      <c r="GA59">
        <v>1310</v>
      </c>
      <c r="GB59">
        <v>1318</v>
      </c>
      <c r="GC59">
        <v>1321</v>
      </c>
      <c r="GD59">
        <v>1334</v>
      </c>
      <c r="GE59">
        <v>1348</v>
      </c>
      <c r="GF59">
        <v>1365</v>
      </c>
      <c r="GG59">
        <v>1373</v>
      </c>
      <c r="GH59">
        <v>1390</v>
      </c>
    </row>
    <row r="60" spans="1:225" x14ac:dyDescent="0.25">
      <c r="A60" s="13"/>
      <c r="B60" s="25"/>
      <c r="C60" s="20" t="s">
        <v>13</v>
      </c>
      <c r="D60" s="22"/>
      <c r="E60" s="22"/>
      <c r="F60" s="22"/>
      <c r="G60" s="22">
        <v>3</v>
      </c>
      <c r="H60" s="22">
        <v>2</v>
      </c>
      <c r="I60" s="22">
        <v>2</v>
      </c>
      <c r="J60" s="22">
        <v>2</v>
      </c>
      <c r="K60" s="22">
        <v>4</v>
      </c>
      <c r="L60" s="22">
        <v>8</v>
      </c>
      <c r="M60" s="22">
        <v>9</v>
      </c>
      <c r="N60" s="22">
        <v>9</v>
      </c>
      <c r="O60" s="25">
        <v>10</v>
      </c>
      <c r="P60" s="25">
        <v>12</v>
      </c>
      <c r="Q60" s="25">
        <v>17</v>
      </c>
      <c r="R60">
        <v>20</v>
      </c>
      <c r="S60" s="25">
        <v>26</v>
      </c>
      <c r="T60" s="25">
        <v>31</v>
      </c>
      <c r="U60" s="25">
        <v>45</v>
      </c>
      <c r="V60" s="25">
        <v>47</v>
      </c>
      <c r="W60" s="25">
        <v>49</v>
      </c>
      <c r="X60" s="25">
        <v>55</v>
      </c>
      <c r="Y60" s="25">
        <v>63</v>
      </c>
      <c r="Z60" s="25">
        <v>77</v>
      </c>
      <c r="AA60" s="25">
        <v>91</v>
      </c>
      <c r="AB60" s="25">
        <v>109</v>
      </c>
      <c r="AC60" s="25">
        <v>121</v>
      </c>
      <c r="AD60" s="25">
        <v>134</v>
      </c>
      <c r="AE60" s="25">
        <v>148</v>
      </c>
      <c r="AF60" s="25">
        <v>161</v>
      </c>
      <c r="AG60" s="25">
        <v>178</v>
      </c>
      <c r="AH60" s="6">
        <v>194</v>
      </c>
      <c r="AI60" s="6">
        <v>217</v>
      </c>
      <c r="AJ60" s="6">
        <v>236</v>
      </c>
      <c r="AK60" s="25">
        <v>243</v>
      </c>
      <c r="AL60" s="6">
        <v>280</v>
      </c>
      <c r="AM60" s="6">
        <v>313</v>
      </c>
      <c r="AN60" s="25">
        <v>332</v>
      </c>
      <c r="AO60" s="25">
        <v>362</v>
      </c>
      <c r="AP60" s="25">
        <v>388</v>
      </c>
      <c r="AQ60" s="25">
        <v>415</v>
      </c>
      <c r="AR60">
        <v>430</v>
      </c>
      <c r="AS60">
        <v>456</v>
      </c>
      <c r="AT60">
        <v>474</v>
      </c>
      <c r="AU60">
        <v>479</v>
      </c>
      <c r="AV60">
        <v>481</v>
      </c>
      <c r="AW60">
        <v>501</v>
      </c>
      <c r="AX60">
        <v>512</v>
      </c>
      <c r="AY60">
        <v>525</v>
      </c>
      <c r="AZ60">
        <v>532</v>
      </c>
      <c r="BA60">
        <v>536</v>
      </c>
      <c r="BB60">
        <v>544</v>
      </c>
      <c r="BC60">
        <v>558</v>
      </c>
      <c r="BD60">
        <v>561</v>
      </c>
      <c r="BE60">
        <v>564</v>
      </c>
      <c r="BF60">
        <v>568</v>
      </c>
      <c r="BG60">
        <v>570</v>
      </c>
      <c r="BH60">
        <v>580</v>
      </c>
      <c r="BI60">
        <v>581</v>
      </c>
      <c r="BJ60">
        <v>584</v>
      </c>
      <c r="BK60">
        <v>587</v>
      </c>
      <c r="BL60">
        <v>590</v>
      </c>
      <c r="BM60">
        <v>592</v>
      </c>
      <c r="BN60">
        <v>597</v>
      </c>
      <c r="BO60">
        <v>599</v>
      </c>
      <c r="BP60">
        <v>611</v>
      </c>
      <c r="BQ60">
        <v>619</v>
      </c>
      <c r="BR60">
        <v>624</v>
      </c>
      <c r="BS60">
        <v>625</v>
      </c>
      <c r="BT60">
        <v>628</v>
      </c>
      <c r="BU60">
        <v>630</v>
      </c>
      <c r="BV60">
        <v>631</v>
      </c>
      <c r="BW60">
        <v>632</v>
      </c>
      <c r="BX60">
        <v>634</v>
      </c>
      <c r="BY60">
        <v>638</v>
      </c>
      <c r="BZ60">
        <v>638</v>
      </c>
      <c r="CA60">
        <v>639</v>
      </c>
      <c r="CB60">
        <v>643</v>
      </c>
      <c r="CC60">
        <v>644</v>
      </c>
      <c r="CD60">
        <v>647</v>
      </c>
      <c r="CE60">
        <v>655</v>
      </c>
      <c r="CF60">
        <v>657</v>
      </c>
      <c r="CG60">
        <v>661</v>
      </c>
      <c r="CH60">
        <v>665</v>
      </c>
      <c r="CI60" s="100">
        <v>671</v>
      </c>
      <c r="CJ60" s="152">
        <v>672</v>
      </c>
      <c r="CK60" s="100">
        <v>675</v>
      </c>
      <c r="CL60" s="100">
        <v>678</v>
      </c>
      <c r="CM60" s="100">
        <v>690</v>
      </c>
      <c r="CN60">
        <v>691</v>
      </c>
      <c r="CO60">
        <v>696</v>
      </c>
      <c r="CP60">
        <v>697</v>
      </c>
      <c r="CQ60">
        <v>701</v>
      </c>
      <c r="CR60">
        <v>703</v>
      </c>
      <c r="CS60">
        <v>709</v>
      </c>
      <c r="CT60">
        <v>712</v>
      </c>
      <c r="CU60">
        <v>713</v>
      </c>
      <c r="CV60">
        <v>715</v>
      </c>
      <c r="CW60">
        <v>715</v>
      </c>
      <c r="CX60">
        <v>715</v>
      </c>
      <c r="CY60" s="154">
        <v>720</v>
      </c>
      <c r="CZ60">
        <v>721</v>
      </c>
      <c r="DA60">
        <v>722</v>
      </c>
      <c r="DB60">
        <v>725</v>
      </c>
      <c r="DC60">
        <v>726</v>
      </c>
      <c r="DD60">
        <v>728</v>
      </c>
      <c r="DE60">
        <v>728</v>
      </c>
      <c r="DF60">
        <v>728</v>
      </c>
      <c r="DG60">
        <v>730</v>
      </c>
      <c r="DH60">
        <v>730</v>
      </c>
      <c r="DI60">
        <v>731</v>
      </c>
      <c r="DJ60">
        <v>731</v>
      </c>
      <c r="DK60">
        <v>732</v>
      </c>
      <c r="DL60">
        <v>733</v>
      </c>
      <c r="DM60">
        <v>734</v>
      </c>
      <c r="DN60">
        <v>735</v>
      </c>
      <c r="DO60">
        <v>736</v>
      </c>
      <c r="DP60">
        <v>736</v>
      </c>
      <c r="DQ60">
        <v>736</v>
      </c>
      <c r="DR60">
        <v>736</v>
      </c>
      <c r="DS60">
        <v>736</v>
      </c>
      <c r="DT60" s="157">
        <v>736</v>
      </c>
      <c r="DU60" s="157">
        <v>738</v>
      </c>
      <c r="DV60" s="157">
        <v>739</v>
      </c>
      <c r="DW60" s="157">
        <v>740</v>
      </c>
      <c r="DX60" s="157">
        <v>743</v>
      </c>
      <c r="DY60" s="157">
        <v>743</v>
      </c>
      <c r="DZ60">
        <v>743</v>
      </c>
      <c r="EA60" s="157">
        <v>744</v>
      </c>
      <c r="EB60" s="157">
        <v>744</v>
      </c>
      <c r="EC60" s="157">
        <v>744</v>
      </c>
      <c r="ED60" s="157">
        <v>746</v>
      </c>
      <c r="EE60" s="157">
        <v>746</v>
      </c>
      <c r="EF60" s="157">
        <v>748</v>
      </c>
      <c r="EG60" s="157">
        <v>755</v>
      </c>
      <c r="EH60">
        <v>763</v>
      </c>
      <c r="EI60">
        <v>769</v>
      </c>
      <c r="EJ60">
        <v>775</v>
      </c>
      <c r="EK60">
        <v>789</v>
      </c>
      <c r="EL60">
        <v>795</v>
      </c>
      <c r="EM60">
        <v>801</v>
      </c>
      <c r="EN60">
        <v>804</v>
      </c>
      <c r="EO60">
        <v>807</v>
      </c>
      <c r="EP60">
        <v>813</v>
      </c>
      <c r="EQ60">
        <v>819</v>
      </c>
      <c r="ER60">
        <v>826</v>
      </c>
      <c r="ES60">
        <v>831</v>
      </c>
      <c r="ET60">
        <v>839</v>
      </c>
      <c r="EU60">
        <v>847</v>
      </c>
      <c r="EV60">
        <v>855</v>
      </c>
      <c r="EW60">
        <v>863</v>
      </c>
      <c r="EX60">
        <v>867</v>
      </c>
      <c r="EY60">
        <v>871</v>
      </c>
      <c r="EZ60">
        <v>876</v>
      </c>
      <c r="FA60">
        <v>884</v>
      </c>
      <c r="FB60">
        <v>894</v>
      </c>
      <c r="FC60">
        <v>900</v>
      </c>
      <c r="FD60">
        <v>905</v>
      </c>
      <c r="FE60">
        <v>909</v>
      </c>
      <c r="FF60">
        <v>916</v>
      </c>
      <c r="FG60">
        <v>922</v>
      </c>
      <c r="FH60">
        <v>922</v>
      </c>
      <c r="FI60">
        <v>948</v>
      </c>
      <c r="FJ60">
        <v>954</v>
      </c>
      <c r="FK60">
        <v>958</v>
      </c>
      <c r="FL60">
        <v>961</v>
      </c>
      <c r="FM60">
        <v>966</v>
      </c>
      <c r="FN60">
        <v>971</v>
      </c>
      <c r="FO60">
        <v>972</v>
      </c>
      <c r="FP60">
        <v>975</v>
      </c>
      <c r="FQ60">
        <v>984</v>
      </c>
      <c r="FR60">
        <v>991</v>
      </c>
      <c r="FS60">
        <v>998</v>
      </c>
      <c r="FT60">
        <v>1013</v>
      </c>
      <c r="FU60">
        <v>1022</v>
      </c>
      <c r="FV60">
        <v>1027</v>
      </c>
      <c r="FW60">
        <v>1029</v>
      </c>
      <c r="FX60">
        <v>1030</v>
      </c>
      <c r="FY60">
        <v>1037</v>
      </c>
      <c r="FZ60">
        <v>1041</v>
      </c>
      <c r="GA60">
        <v>1053</v>
      </c>
      <c r="GB60">
        <v>1056</v>
      </c>
      <c r="GC60">
        <v>1059</v>
      </c>
      <c r="GD60">
        <v>1059</v>
      </c>
      <c r="GE60">
        <v>1061</v>
      </c>
      <c r="GF60">
        <v>1064</v>
      </c>
      <c r="GG60">
        <v>1070</v>
      </c>
      <c r="GH60">
        <v>1080</v>
      </c>
    </row>
    <row r="61" spans="1:225" x14ac:dyDescent="0.25">
      <c r="A61" s="13"/>
      <c r="C61" s="20" t="s">
        <v>20</v>
      </c>
      <c r="D61" s="22"/>
      <c r="E61" s="22"/>
      <c r="F61" s="22">
        <v>4</v>
      </c>
      <c r="G61" s="22">
        <v>6</v>
      </c>
      <c r="H61" s="22">
        <v>8</v>
      </c>
      <c r="I61" s="22">
        <v>9</v>
      </c>
      <c r="J61" s="22">
        <v>11</v>
      </c>
      <c r="K61" s="22">
        <v>15</v>
      </c>
      <c r="L61" s="22">
        <v>5</v>
      </c>
      <c r="M61" s="22">
        <v>8</v>
      </c>
      <c r="N61" s="22">
        <v>8</v>
      </c>
      <c r="O61" s="25">
        <v>9</v>
      </c>
      <c r="P61" s="25">
        <v>11</v>
      </c>
      <c r="Q61" s="25">
        <v>14</v>
      </c>
      <c r="R61">
        <v>15</v>
      </c>
      <c r="S61" s="25">
        <v>19</v>
      </c>
      <c r="T61" s="25">
        <v>21</v>
      </c>
      <c r="U61" s="25">
        <v>39</v>
      </c>
      <c r="V61" s="25">
        <v>33</v>
      </c>
      <c r="W61" s="25">
        <v>34</v>
      </c>
      <c r="X61" s="25">
        <v>39</v>
      </c>
      <c r="Y61" s="25">
        <v>42</v>
      </c>
      <c r="Z61" s="25">
        <v>52</v>
      </c>
      <c r="AA61" s="25">
        <v>70</v>
      </c>
      <c r="AB61" s="25">
        <v>82</v>
      </c>
      <c r="AC61" s="25">
        <v>96</v>
      </c>
      <c r="AD61" s="25">
        <v>119</v>
      </c>
      <c r="AE61" s="25">
        <v>124</v>
      </c>
      <c r="AF61" s="25">
        <v>131</v>
      </c>
      <c r="AG61" s="25">
        <v>145</v>
      </c>
      <c r="AH61" s="6">
        <v>166</v>
      </c>
      <c r="AI61" s="6">
        <v>182</v>
      </c>
      <c r="AJ61" s="6">
        <v>199</v>
      </c>
      <c r="AK61" s="25">
        <v>217</v>
      </c>
      <c r="AL61" s="25">
        <v>225</v>
      </c>
      <c r="AM61" s="25">
        <v>230</v>
      </c>
      <c r="AN61" s="25">
        <v>263</v>
      </c>
      <c r="AO61" s="25">
        <v>300</v>
      </c>
      <c r="AP61" s="25">
        <v>332</v>
      </c>
      <c r="AQ61" s="25">
        <v>347</v>
      </c>
      <c r="AR61">
        <v>365</v>
      </c>
      <c r="AS61">
        <v>378</v>
      </c>
      <c r="AT61">
        <v>386</v>
      </c>
      <c r="AU61">
        <v>396</v>
      </c>
      <c r="AV61">
        <v>426</v>
      </c>
      <c r="AW61">
        <v>448</v>
      </c>
      <c r="AX61">
        <v>458</v>
      </c>
      <c r="AY61">
        <v>472</v>
      </c>
      <c r="AZ61">
        <v>475</v>
      </c>
      <c r="BA61">
        <v>481</v>
      </c>
      <c r="BB61">
        <v>493</v>
      </c>
      <c r="BC61">
        <v>501</v>
      </c>
      <c r="BD61">
        <v>513</v>
      </c>
      <c r="BE61">
        <v>517</v>
      </c>
      <c r="BF61">
        <v>521</v>
      </c>
      <c r="BG61">
        <v>522</v>
      </c>
      <c r="BH61">
        <v>525</v>
      </c>
      <c r="BI61">
        <v>528</v>
      </c>
      <c r="BJ61">
        <v>531</v>
      </c>
      <c r="BK61">
        <v>534</v>
      </c>
      <c r="BL61">
        <v>539</v>
      </c>
      <c r="BM61">
        <v>539</v>
      </c>
      <c r="BN61">
        <v>541</v>
      </c>
      <c r="BO61">
        <v>541</v>
      </c>
      <c r="BP61">
        <v>546</v>
      </c>
      <c r="BQ61">
        <v>549</v>
      </c>
      <c r="BR61">
        <v>568</v>
      </c>
      <c r="BS61">
        <v>572</v>
      </c>
      <c r="BT61">
        <v>577</v>
      </c>
      <c r="BU61">
        <v>583</v>
      </c>
      <c r="BV61">
        <v>589</v>
      </c>
      <c r="BW61">
        <v>591</v>
      </c>
      <c r="BX61">
        <v>593</v>
      </c>
      <c r="BY61">
        <v>595</v>
      </c>
      <c r="BZ61">
        <v>597</v>
      </c>
      <c r="CA61">
        <v>598</v>
      </c>
      <c r="CB61">
        <v>600</v>
      </c>
      <c r="CC61">
        <v>600</v>
      </c>
      <c r="CD61">
        <v>602</v>
      </c>
      <c r="CE61">
        <v>604</v>
      </c>
      <c r="CF61">
        <v>606</v>
      </c>
      <c r="CG61">
        <v>606</v>
      </c>
      <c r="CH61">
        <v>607</v>
      </c>
      <c r="CI61" s="100">
        <v>607</v>
      </c>
      <c r="CJ61" s="152">
        <v>607</v>
      </c>
      <c r="CK61" s="100">
        <v>608</v>
      </c>
      <c r="CL61" s="100">
        <v>608</v>
      </c>
      <c r="CM61" s="100">
        <v>610</v>
      </c>
      <c r="CN61">
        <v>611</v>
      </c>
      <c r="CO61">
        <v>611</v>
      </c>
      <c r="CP61">
        <v>611</v>
      </c>
      <c r="CQ61">
        <v>611</v>
      </c>
      <c r="CR61">
        <v>611</v>
      </c>
      <c r="CS61">
        <v>614</v>
      </c>
      <c r="CT61">
        <v>615</v>
      </c>
      <c r="CU61">
        <v>615</v>
      </c>
      <c r="CV61">
        <v>616</v>
      </c>
      <c r="CW61">
        <v>616</v>
      </c>
      <c r="CX61">
        <v>618</v>
      </c>
      <c r="CY61" s="154">
        <v>619</v>
      </c>
      <c r="CZ61">
        <v>621</v>
      </c>
      <c r="DA61">
        <v>625</v>
      </c>
      <c r="DB61">
        <v>629</v>
      </c>
      <c r="DC61">
        <v>629</v>
      </c>
      <c r="DD61">
        <v>630</v>
      </c>
      <c r="DE61">
        <v>630</v>
      </c>
      <c r="DF61">
        <v>632</v>
      </c>
      <c r="DG61">
        <v>632</v>
      </c>
      <c r="DH61">
        <v>633</v>
      </c>
      <c r="DI61">
        <v>632</v>
      </c>
      <c r="DJ61">
        <v>632</v>
      </c>
      <c r="DK61">
        <v>632</v>
      </c>
      <c r="DL61">
        <v>632</v>
      </c>
      <c r="DM61">
        <v>633</v>
      </c>
      <c r="DN61">
        <v>635</v>
      </c>
      <c r="DO61">
        <v>635</v>
      </c>
      <c r="DP61">
        <v>636</v>
      </c>
      <c r="DQ61">
        <v>636</v>
      </c>
      <c r="DR61">
        <v>636</v>
      </c>
      <c r="DS61">
        <v>633</v>
      </c>
      <c r="DT61" s="157">
        <v>633</v>
      </c>
      <c r="DU61" s="157">
        <v>635</v>
      </c>
      <c r="DV61" s="157">
        <v>635</v>
      </c>
      <c r="DW61" s="157">
        <v>636</v>
      </c>
      <c r="DX61" s="157">
        <v>637</v>
      </c>
      <c r="DY61" s="157">
        <v>637</v>
      </c>
      <c r="DZ61">
        <v>637</v>
      </c>
      <c r="EA61" s="157">
        <v>638</v>
      </c>
      <c r="EB61" s="157">
        <v>638</v>
      </c>
      <c r="EC61" s="157">
        <v>639</v>
      </c>
      <c r="ED61" s="157">
        <v>639</v>
      </c>
      <c r="EE61" s="157">
        <v>640</v>
      </c>
      <c r="EF61" s="157">
        <v>640</v>
      </c>
      <c r="EG61" s="157">
        <v>641</v>
      </c>
      <c r="EH61">
        <v>641</v>
      </c>
      <c r="EI61">
        <v>643</v>
      </c>
      <c r="EJ61">
        <v>644</v>
      </c>
      <c r="EK61">
        <v>645</v>
      </c>
      <c r="EL61">
        <v>645</v>
      </c>
      <c r="EM61">
        <v>645</v>
      </c>
      <c r="EN61">
        <v>645</v>
      </c>
      <c r="EO61">
        <v>647</v>
      </c>
      <c r="EP61">
        <v>647</v>
      </c>
      <c r="EQ61">
        <v>649</v>
      </c>
      <c r="ER61">
        <v>649</v>
      </c>
      <c r="ES61">
        <v>649</v>
      </c>
      <c r="ET61">
        <v>650</v>
      </c>
      <c r="EU61">
        <v>650</v>
      </c>
      <c r="EV61">
        <v>651</v>
      </c>
      <c r="EW61">
        <v>652</v>
      </c>
      <c r="EX61">
        <v>654</v>
      </c>
      <c r="EY61">
        <v>655</v>
      </c>
      <c r="EZ61">
        <v>659</v>
      </c>
      <c r="FA61">
        <v>660</v>
      </c>
      <c r="FB61">
        <v>659</v>
      </c>
      <c r="FC61">
        <v>659</v>
      </c>
      <c r="FD61">
        <v>659</v>
      </c>
      <c r="FE61">
        <v>660</v>
      </c>
      <c r="FF61">
        <v>663</v>
      </c>
      <c r="FG61">
        <v>665</v>
      </c>
      <c r="FH61">
        <v>679</v>
      </c>
      <c r="FI61">
        <v>693</v>
      </c>
      <c r="FJ61">
        <v>704</v>
      </c>
      <c r="FK61">
        <v>713</v>
      </c>
      <c r="FL61">
        <v>723</v>
      </c>
      <c r="FM61">
        <v>728</v>
      </c>
      <c r="FN61">
        <v>734</v>
      </c>
      <c r="FO61">
        <v>745</v>
      </c>
      <c r="FP61">
        <v>757</v>
      </c>
      <c r="FQ61">
        <v>765</v>
      </c>
      <c r="FR61">
        <v>769</v>
      </c>
      <c r="FS61">
        <v>773</v>
      </c>
      <c r="FT61">
        <v>779</v>
      </c>
      <c r="FU61">
        <v>786</v>
      </c>
      <c r="FV61">
        <v>791</v>
      </c>
      <c r="FW61">
        <v>795</v>
      </c>
      <c r="FX61">
        <v>803</v>
      </c>
      <c r="FY61">
        <v>806</v>
      </c>
      <c r="FZ61">
        <v>809</v>
      </c>
      <c r="GA61">
        <v>816</v>
      </c>
      <c r="GB61">
        <v>821</v>
      </c>
      <c r="GC61">
        <v>826</v>
      </c>
      <c r="GD61">
        <v>827</v>
      </c>
      <c r="GE61">
        <v>829</v>
      </c>
      <c r="GF61">
        <v>834</v>
      </c>
      <c r="GG61">
        <v>840</v>
      </c>
      <c r="GH61">
        <v>842</v>
      </c>
    </row>
    <row r="62" spans="1:225" x14ac:dyDescent="0.25">
      <c r="A62" s="13"/>
      <c r="C62" s="20" t="s">
        <v>15</v>
      </c>
      <c r="D62" s="22">
        <v>2</v>
      </c>
      <c r="E62" s="22">
        <v>2</v>
      </c>
      <c r="F62" s="22">
        <v>3</v>
      </c>
      <c r="G62" s="22">
        <v>3</v>
      </c>
      <c r="H62" s="22">
        <v>3</v>
      </c>
      <c r="I62" s="22">
        <v>8</v>
      </c>
      <c r="J62" s="22">
        <v>10</v>
      </c>
      <c r="K62" s="22">
        <v>12</v>
      </c>
      <c r="L62" s="22">
        <v>12</v>
      </c>
      <c r="M62" s="22">
        <v>13</v>
      </c>
      <c r="N62" s="22">
        <v>4</v>
      </c>
      <c r="O62" s="32">
        <v>5</v>
      </c>
      <c r="P62" s="32">
        <v>10</v>
      </c>
      <c r="Q62" s="32">
        <v>11</v>
      </c>
      <c r="R62" s="22">
        <v>11</v>
      </c>
      <c r="S62" s="32">
        <v>15</v>
      </c>
      <c r="T62" s="32">
        <v>29</v>
      </c>
      <c r="U62" s="32">
        <v>44</v>
      </c>
      <c r="V62" s="32">
        <v>48</v>
      </c>
      <c r="W62" s="32">
        <v>58</v>
      </c>
      <c r="X62" s="32">
        <v>69</v>
      </c>
      <c r="Y62" s="32">
        <v>69</v>
      </c>
      <c r="Z62" s="32">
        <v>83</v>
      </c>
      <c r="AA62" s="32">
        <v>113</v>
      </c>
      <c r="AB62" s="32">
        <v>124</v>
      </c>
      <c r="AC62" s="32">
        <v>135</v>
      </c>
      <c r="AD62" s="32">
        <v>143</v>
      </c>
      <c r="AE62" s="32">
        <v>148</v>
      </c>
      <c r="AF62" s="25">
        <v>159</v>
      </c>
      <c r="AG62" s="157">
        <v>167</v>
      </c>
      <c r="AH62" s="6">
        <v>173</v>
      </c>
      <c r="AI62" s="6">
        <v>179</v>
      </c>
      <c r="AJ62" s="6">
        <v>186</v>
      </c>
      <c r="AK62" s="157">
        <v>199</v>
      </c>
      <c r="AL62" s="157">
        <v>203</v>
      </c>
      <c r="AM62" s="157">
        <v>210</v>
      </c>
      <c r="AN62" s="157">
        <v>223</v>
      </c>
      <c r="AO62" s="157">
        <v>231</v>
      </c>
      <c r="AP62" s="157">
        <v>243</v>
      </c>
      <c r="AQ62" s="157">
        <v>257</v>
      </c>
      <c r="AR62">
        <v>267</v>
      </c>
      <c r="AS62">
        <v>275</v>
      </c>
      <c r="AT62">
        <v>276</v>
      </c>
      <c r="AU62">
        <v>281</v>
      </c>
      <c r="AV62">
        <v>286</v>
      </c>
      <c r="AW62">
        <v>292</v>
      </c>
      <c r="AX62">
        <v>295</v>
      </c>
      <c r="AY62">
        <v>300</v>
      </c>
      <c r="AZ62">
        <v>304</v>
      </c>
      <c r="BA62">
        <v>308</v>
      </c>
      <c r="BB62">
        <v>311</v>
      </c>
      <c r="BC62">
        <v>315</v>
      </c>
      <c r="BD62">
        <v>324</v>
      </c>
      <c r="BE62">
        <v>327</v>
      </c>
      <c r="BF62">
        <v>327</v>
      </c>
      <c r="BG62">
        <v>327</v>
      </c>
      <c r="BH62">
        <v>327</v>
      </c>
      <c r="BI62">
        <v>328</v>
      </c>
      <c r="BJ62">
        <v>331</v>
      </c>
      <c r="BK62">
        <v>334</v>
      </c>
      <c r="BL62">
        <v>334</v>
      </c>
      <c r="BM62">
        <v>334</v>
      </c>
      <c r="BN62">
        <v>335</v>
      </c>
      <c r="BO62">
        <v>338</v>
      </c>
      <c r="BP62">
        <v>339</v>
      </c>
      <c r="BQ62">
        <v>340</v>
      </c>
      <c r="BR62">
        <v>340</v>
      </c>
      <c r="BS62">
        <v>340</v>
      </c>
      <c r="BT62">
        <v>341</v>
      </c>
      <c r="BU62">
        <v>344</v>
      </c>
      <c r="BV62">
        <v>344</v>
      </c>
      <c r="BW62">
        <v>344</v>
      </c>
      <c r="BX62">
        <v>345</v>
      </c>
      <c r="BY62">
        <v>345</v>
      </c>
      <c r="BZ62">
        <v>345</v>
      </c>
      <c r="CA62">
        <v>345</v>
      </c>
      <c r="CB62">
        <v>345</v>
      </c>
      <c r="CC62">
        <v>345</v>
      </c>
      <c r="CD62">
        <v>345</v>
      </c>
      <c r="CE62">
        <v>347</v>
      </c>
      <c r="CF62">
        <v>347</v>
      </c>
      <c r="CG62">
        <v>347</v>
      </c>
      <c r="CH62">
        <v>347</v>
      </c>
      <c r="CI62" s="100">
        <v>347</v>
      </c>
      <c r="CJ62" s="158">
        <v>347</v>
      </c>
      <c r="CK62" s="100">
        <v>347</v>
      </c>
      <c r="CL62" s="100">
        <v>348</v>
      </c>
      <c r="CM62" s="100">
        <v>348</v>
      </c>
      <c r="CN62">
        <v>349</v>
      </c>
      <c r="CO62">
        <v>350</v>
      </c>
      <c r="CP62">
        <v>350</v>
      </c>
      <c r="CQ62">
        <v>350</v>
      </c>
      <c r="CR62">
        <v>350</v>
      </c>
      <c r="CS62">
        <v>351</v>
      </c>
      <c r="CT62">
        <v>351</v>
      </c>
      <c r="CU62">
        <v>353</v>
      </c>
      <c r="CV62">
        <v>353</v>
      </c>
      <c r="CW62">
        <v>353</v>
      </c>
      <c r="CX62">
        <v>353</v>
      </c>
      <c r="CY62" s="153">
        <v>353</v>
      </c>
      <c r="CZ62">
        <v>354</v>
      </c>
      <c r="DA62">
        <v>355</v>
      </c>
      <c r="DB62">
        <v>355</v>
      </c>
      <c r="DC62">
        <v>357</v>
      </c>
      <c r="DD62">
        <v>357</v>
      </c>
      <c r="DE62">
        <v>357</v>
      </c>
      <c r="DF62">
        <v>358</v>
      </c>
      <c r="DG62">
        <v>360</v>
      </c>
      <c r="DH62">
        <v>360</v>
      </c>
      <c r="DI62">
        <v>360</v>
      </c>
      <c r="DJ62">
        <v>360</v>
      </c>
      <c r="DK62">
        <v>360</v>
      </c>
      <c r="DL62">
        <v>360</v>
      </c>
      <c r="DM62">
        <v>363</v>
      </c>
      <c r="DN62">
        <v>363</v>
      </c>
      <c r="DO62">
        <v>363</v>
      </c>
      <c r="DP62">
        <v>363</v>
      </c>
      <c r="DQ62">
        <v>363</v>
      </c>
      <c r="DR62">
        <v>363</v>
      </c>
      <c r="DS62">
        <v>363</v>
      </c>
      <c r="DT62" s="157">
        <v>363</v>
      </c>
      <c r="DU62" s="157">
        <v>363</v>
      </c>
      <c r="DV62" s="157">
        <v>363</v>
      </c>
      <c r="DW62" s="157">
        <v>363</v>
      </c>
      <c r="DX62" s="157">
        <v>365</v>
      </c>
      <c r="DY62" s="157">
        <v>365</v>
      </c>
      <c r="DZ62">
        <v>365</v>
      </c>
      <c r="EA62" s="157">
        <v>366</v>
      </c>
      <c r="EB62" s="157">
        <v>367</v>
      </c>
      <c r="EC62" s="157">
        <v>367</v>
      </c>
      <c r="ED62" s="157">
        <v>368</v>
      </c>
      <c r="EE62" s="157">
        <v>368</v>
      </c>
      <c r="EF62" s="157">
        <v>368</v>
      </c>
      <c r="EG62" s="157">
        <v>368</v>
      </c>
      <c r="EH62">
        <v>368</v>
      </c>
      <c r="EI62">
        <v>368</v>
      </c>
      <c r="EJ62">
        <v>368</v>
      </c>
      <c r="EK62">
        <v>368</v>
      </c>
      <c r="EL62">
        <v>369</v>
      </c>
      <c r="EM62">
        <v>369</v>
      </c>
      <c r="EN62">
        <v>370</v>
      </c>
      <c r="EO62">
        <v>370</v>
      </c>
      <c r="EP62">
        <v>370</v>
      </c>
      <c r="EQ62">
        <v>371</v>
      </c>
      <c r="ER62">
        <v>373</v>
      </c>
      <c r="ES62">
        <v>376</v>
      </c>
      <c r="ET62">
        <v>378</v>
      </c>
      <c r="EU62">
        <v>380</v>
      </c>
      <c r="EV62">
        <v>381</v>
      </c>
      <c r="EW62">
        <v>383</v>
      </c>
      <c r="EX62">
        <v>386</v>
      </c>
      <c r="EY62">
        <v>389</v>
      </c>
      <c r="EZ62">
        <v>394</v>
      </c>
      <c r="FA62">
        <v>397</v>
      </c>
      <c r="FB62">
        <v>404</v>
      </c>
      <c r="FC62">
        <v>409</v>
      </c>
      <c r="FD62">
        <v>415</v>
      </c>
      <c r="FE62">
        <v>422</v>
      </c>
      <c r="FF62">
        <v>429</v>
      </c>
      <c r="FG62">
        <v>436</v>
      </c>
      <c r="FH62">
        <v>445</v>
      </c>
      <c r="FI62">
        <v>450</v>
      </c>
      <c r="FJ62">
        <v>460</v>
      </c>
      <c r="FK62">
        <v>473</v>
      </c>
      <c r="FL62">
        <v>485</v>
      </c>
      <c r="FM62">
        <v>493</v>
      </c>
      <c r="FN62">
        <v>503</v>
      </c>
      <c r="FO62">
        <v>513</v>
      </c>
      <c r="FP62">
        <v>524</v>
      </c>
      <c r="FQ62">
        <v>529</v>
      </c>
      <c r="FR62">
        <v>537</v>
      </c>
      <c r="FS62">
        <v>544</v>
      </c>
      <c r="FT62">
        <v>553</v>
      </c>
      <c r="FU62">
        <v>559</v>
      </c>
      <c r="FV62">
        <v>562</v>
      </c>
      <c r="FW62">
        <v>567</v>
      </c>
      <c r="FX62">
        <v>572</v>
      </c>
      <c r="FY62">
        <v>578</v>
      </c>
      <c r="FZ62">
        <v>588</v>
      </c>
      <c r="GA62">
        <v>592</v>
      </c>
      <c r="GB62">
        <v>594</v>
      </c>
      <c r="GC62">
        <v>602</v>
      </c>
      <c r="GD62">
        <v>604</v>
      </c>
      <c r="GE62">
        <v>608</v>
      </c>
      <c r="GF62">
        <v>616</v>
      </c>
      <c r="GG62">
        <v>623</v>
      </c>
      <c r="GH62">
        <v>630</v>
      </c>
    </row>
    <row r="63" spans="1:225" ht="15.75" thickBot="1" x14ac:dyDescent="0.3">
      <c r="A63" s="13"/>
      <c r="C63" s="21" t="s">
        <v>12</v>
      </c>
      <c r="D63" s="22"/>
      <c r="E63" s="22"/>
      <c r="F63" s="22"/>
      <c r="G63" s="22"/>
      <c r="H63" s="22"/>
      <c r="I63" s="22"/>
      <c r="J63" s="22"/>
      <c r="K63" s="22"/>
      <c r="L63" s="22"/>
      <c r="M63" s="22">
        <v>3</v>
      </c>
      <c r="N63" s="22">
        <v>14</v>
      </c>
      <c r="O63" s="25">
        <v>16</v>
      </c>
      <c r="P63" s="25">
        <v>16</v>
      </c>
      <c r="Q63" s="25">
        <v>17</v>
      </c>
      <c r="R63" s="157">
        <v>19</v>
      </c>
      <c r="S63" s="25">
        <v>24</v>
      </c>
      <c r="T63" s="25">
        <v>27</v>
      </c>
      <c r="U63" s="25">
        <v>39</v>
      </c>
      <c r="V63" s="25">
        <v>39</v>
      </c>
      <c r="W63" s="25">
        <v>43</v>
      </c>
      <c r="X63" s="25">
        <v>50</v>
      </c>
      <c r="Y63" s="25">
        <v>56</v>
      </c>
      <c r="Z63" s="25">
        <v>61</v>
      </c>
      <c r="AA63" s="25">
        <v>73</v>
      </c>
      <c r="AB63" s="25">
        <v>82</v>
      </c>
      <c r="AC63" s="25">
        <v>99</v>
      </c>
      <c r="AD63" s="25">
        <v>114</v>
      </c>
      <c r="AE63" s="25">
        <v>118</v>
      </c>
      <c r="AF63" s="25">
        <v>127</v>
      </c>
      <c r="AG63" s="25">
        <v>148</v>
      </c>
      <c r="AH63" s="6">
        <v>163</v>
      </c>
      <c r="AI63" s="6">
        <v>174</v>
      </c>
      <c r="AJ63" s="6">
        <v>194</v>
      </c>
      <c r="AK63" s="25">
        <v>210</v>
      </c>
      <c r="AL63" s="25">
        <v>218</v>
      </c>
      <c r="AM63" s="25">
        <v>221</v>
      </c>
      <c r="AN63" s="25">
        <v>235</v>
      </c>
      <c r="AO63" s="25">
        <v>253</v>
      </c>
      <c r="AP63" s="25">
        <v>277</v>
      </c>
      <c r="AQ63" s="25">
        <v>298</v>
      </c>
      <c r="AR63">
        <v>313</v>
      </c>
      <c r="AS63">
        <v>322</v>
      </c>
      <c r="AT63">
        <v>328</v>
      </c>
      <c r="AU63">
        <v>335</v>
      </c>
      <c r="AV63">
        <v>346</v>
      </c>
      <c r="AW63">
        <v>359</v>
      </c>
      <c r="AX63">
        <v>377</v>
      </c>
      <c r="AY63">
        <v>389</v>
      </c>
      <c r="AZ63">
        <v>398</v>
      </c>
      <c r="BA63">
        <v>403</v>
      </c>
      <c r="BB63">
        <v>408</v>
      </c>
      <c r="BC63">
        <v>424</v>
      </c>
      <c r="BD63">
        <v>440</v>
      </c>
      <c r="BE63">
        <v>452</v>
      </c>
      <c r="BF63">
        <v>452</v>
      </c>
      <c r="BG63">
        <v>464</v>
      </c>
      <c r="BH63">
        <v>464</v>
      </c>
      <c r="BI63">
        <v>468</v>
      </c>
      <c r="BJ63">
        <v>474</v>
      </c>
      <c r="BK63">
        <v>476</v>
      </c>
      <c r="BL63">
        <v>482</v>
      </c>
      <c r="BM63">
        <v>483</v>
      </c>
      <c r="BN63">
        <v>487</v>
      </c>
      <c r="BO63">
        <v>491</v>
      </c>
      <c r="BP63">
        <v>493</v>
      </c>
      <c r="BQ63">
        <v>493</v>
      </c>
      <c r="BR63">
        <v>494</v>
      </c>
      <c r="BS63">
        <v>495</v>
      </c>
      <c r="BT63">
        <v>496</v>
      </c>
      <c r="BU63">
        <v>497</v>
      </c>
      <c r="BV63">
        <v>498</v>
      </c>
      <c r="BW63">
        <v>499</v>
      </c>
      <c r="BX63">
        <v>499</v>
      </c>
      <c r="BY63">
        <v>500</v>
      </c>
      <c r="BZ63">
        <v>500</v>
      </c>
      <c r="CA63">
        <v>500</v>
      </c>
      <c r="CB63">
        <v>501</v>
      </c>
      <c r="CC63">
        <v>501</v>
      </c>
      <c r="CD63">
        <v>503</v>
      </c>
      <c r="CE63">
        <v>503</v>
      </c>
      <c r="CF63">
        <v>505</v>
      </c>
      <c r="CG63">
        <v>508</v>
      </c>
      <c r="CH63">
        <v>508</v>
      </c>
      <c r="CI63" s="100">
        <v>509</v>
      </c>
      <c r="CJ63" s="152">
        <v>509</v>
      </c>
      <c r="CK63" s="100">
        <v>509</v>
      </c>
      <c r="CL63" s="100">
        <v>509</v>
      </c>
      <c r="CM63" s="100">
        <v>509</v>
      </c>
      <c r="CN63">
        <v>509</v>
      </c>
      <c r="CO63">
        <v>513</v>
      </c>
      <c r="CP63">
        <v>513</v>
      </c>
      <c r="CQ63">
        <v>515</v>
      </c>
      <c r="CR63">
        <v>515</v>
      </c>
      <c r="CS63">
        <v>517</v>
      </c>
      <c r="CT63">
        <v>520</v>
      </c>
      <c r="CU63">
        <v>521</v>
      </c>
      <c r="CV63">
        <v>525</v>
      </c>
      <c r="CW63">
        <v>525</v>
      </c>
      <c r="CX63">
        <v>525</v>
      </c>
      <c r="CY63" s="154">
        <v>526</v>
      </c>
      <c r="CZ63">
        <v>528</v>
      </c>
      <c r="DA63">
        <v>527</v>
      </c>
      <c r="DB63">
        <v>527</v>
      </c>
      <c r="DC63">
        <v>530</v>
      </c>
      <c r="DD63">
        <v>531</v>
      </c>
      <c r="DE63">
        <v>531</v>
      </c>
      <c r="DF63">
        <v>533</v>
      </c>
      <c r="DG63">
        <v>534</v>
      </c>
      <c r="DH63">
        <v>534</v>
      </c>
      <c r="DI63">
        <v>535</v>
      </c>
      <c r="DJ63">
        <v>535</v>
      </c>
      <c r="DK63">
        <v>535</v>
      </c>
      <c r="DL63">
        <v>535</v>
      </c>
      <c r="DM63">
        <v>535</v>
      </c>
      <c r="DN63">
        <v>535</v>
      </c>
      <c r="DO63">
        <v>535</v>
      </c>
      <c r="DP63">
        <v>535</v>
      </c>
      <c r="DQ63">
        <v>535</v>
      </c>
      <c r="DR63">
        <v>535</v>
      </c>
      <c r="DS63">
        <v>535</v>
      </c>
      <c r="DT63" s="157">
        <v>535</v>
      </c>
      <c r="DU63" s="157">
        <v>536</v>
      </c>
      <c r="DV63" s="157">
        <v>536</v>
      </c>
      <c r="DW63" s="157">
        <v>534</v>
      </c>
      <c r="DX63" s="157">
        <v>534</v>
      </c>
      <c r="DY63" s="157">
        <v>533</v>
      </c>
      <c r="DZ63">
        <v>533</v>
      </c>
      <c r="EA63" s="157">
        <v>534</v>
      </c>
      <c r="EB63" s="157">
        <v>533</v>
      </c>
      <c r="EC63" s="157">
        <v>534</v>
      </c>
      <c r="ED63" s="157">
        <v>534</v>
      </c>
      <c r="EE63" s="157">
        <v>534</v>
      </c>
      <c r="EF63" s="157">
        <v>534</v>
      </c>
      <c r="EG63" s="157">
        <v>534</v>
      </c>
      <c r="EH63">
        <v>536</v>
      </c>
      <c r="EI63">
        <v>536</v>
      </c>
      <c r="EJ63">
        <v>538</v>
      </c>
      <c r="EK63">
        <v>541</v>
      </c>
      <c r="EL63">
        <v>541</v>
      </c>
      <c r="EM63">
        <v>541</v>
      </c>
      <c r="EN63">
        <v>542</v>
      </c>
      <c r="EO63">
        <v>544</v>
      </c>
      <c r="EP63">
        <v>547</v>
      </c>
      <c r="EQ63">
        <v>548</v>
      </c>
      <c r="ER63">
        <v>550</v>
      </c>
      <c r="ES63">
        <v>551</v>
      </c>
      <c r="ET63">
        <v>551</v>
      </c>
      <c r="EU63">
        <v>551</v>
      </c>
      <c r="EV63">
        <v>551</v>
      </c>
      <c r="EW63">
        <v>552</v>
      </c>
      <c r="EX63">
        <v>553</v>
      </c>
      <c r="EY63">
        <v>554</v>
      </c>
      <c r="EZ63">
        <v>555</v>
      </c>
      <c r="FA63">
        <v>556</v>
      </c>
      <c r="FB63">
        <v>556</v>
      </c>
      <c r="FC63">
        <v>561</v>
      </c>
      <c r="FD63">
        <v>564</v>
      </c>
      <c r="FE63">
        <v>565</v>
      </c>
      <c r="FF63">
        <v>568</v>
      </c>
      <c r="FG63">
        <v>573</v>
      </c>
      <c r="FH63">
        <v>573</v>
      </c>
      <c r="FI63">
        <v>575</v>
      </c>
      <c r="FJ63">
        <v>577</v>
      </c>
      <c r="FK63">
        <v>580</v>
      </c>
      <c r="FL63">
        <v>581</v>
      </c>
      <c r="FM63">
        <v>583</v>
      </c>
      <c r="FN63">
        <v>584</v>
      </c>
      <c r="FO63">
        <v>587</v>
      </c>
      <c r="FP63">
        <v>588</v>
      </c>
      <c r="FQ63">
        <v>589</v>
      </c>
      <c r="FR63">
        <v>592</v>
      </c>
      <c r="FS63">
        <v>594</v>
      </c>
      <c r="FT63">
        <v>597</v>
      </c>
      <c r="FU63">
        <v>601</v>
      </c>
      <c r="FV63">
        <v>601</v>
      </c>
      <c r="FW63">
        <v>604</v>
      </c>
      <c r="FX63">
        <v>605</v>
      </c>
      <c r="FY63">
        <v>607</v>
      </c>
      <c r="FZ63">
        <v>608</v>
      </c>
      <c r="GA63">
        <v>609</v>
      </c>
      <c r="GB63">
        <v>611</v>
      </c>
      <c r="GC63">
        <v>612</v>
      </c>
      <c r="GD63">
        <v>612</v>
      </c>
      <c r="GE63">
        <v>612</v>
      </c>
      <c r="GF63">
        <v>614</v>
      </c>
      <c r="GG63">
        <v>617</v>
      </c>
      <c r="GH63">
        <v>619</v>
      </c>
    </row>
    <row r="64" spans="1:225" x14ac:dyDescent="0.25">
      <c r="C64" s="22"/>
    </row>
    <row r="65" spans="3:225" x14ac:dyDescent="0.25">
      <c r="C65" s="19"/>
      <c r="D65" s="22"/>
      <c r="E65" s="22"/>
      <c r="F65" s="22"/>
      <c r="G65" s="22"/>
      <c r="H65" s="22"/>
      <c r="I65" s="22"/>
      <c r="J65" s="22"/>
      <c r="K65" s="22"/>
      <c r="L65" s="22"/>
      <c r="O65" s="25"/>
    </row>
    <row r="66" spans="3:225" x14ac:dyDescent="0.25">
      <c r="AC66" s="6"/>
      <c r="AD66" s="6"/>
    </row>
    <row r="73" spans="3:225" x14ac:dyDescent="0.25">
      <c r="I73" s="104" t="s">
        <v>107</v>
      </c>
    </row>
    <row r="74" spans="3:225" x14ac:dyDescent="0.25">
      <c r="I74" s="104"/>
      <c r="DZ74" s="157"/>
      <c r="EA74" s="157"/>
      <c r="EB74" s="157"/>
      <c r="EC74" s="157"/>
      <c r="ED74" s="157"/>
    </row>
    <row r="75" spans="3:225" x14ac:dyDescent="0.25">
      <c r="C75" t="s">
        <v>119</v>
      </c>
      <c r="D75" s="31">
        <v>43893</v>
      </c>
      <c r="E75" s="31">
        <v>43894</v>
      </c>
      <c r="F75" s="31">
        <v>43895</v>
      </c>
      <c r="G75" s="31">
        <v>43896</v>
      </c>
      <c r="H75" s="31">
        <v>43897</v>
      </c>
      <c r="I75" s="31">
        <v>43898</v>
      </c>
      <c r="J75" s="31">
        <v>43899</v>
      </c>
      <c r="K75" s="31">
        <v>43900</v>
      </c>
      <c r="L75" s="31">
        <v>43901</v>
      </c>
      <c r="M75" s="31">
        <v>43902</v>
      </c>
      <c r="N75" s="31">
        <v>43903</v>
      </c>
      <c r="O75" s="31">
        <v>43904</v>
      </c>
      <c r="P75" s="31">
        <v>43905</v>
      </c>
      <c r="Q75" s="31">
        <v>43906</v>
      </c>
      <c r="R75" s="31">
        <v>43907</v>
      </c>
      <c r="S75" s="31">
        <v>43908</v>
      </c>
      <c r="T75" s="31">
        <v>43909</v>
      </c>
      <c r="U75" s="31">
        <v>43910</v>
      </c>
      <c r="V75" s="31">
        <v>43911</v>
      </c>
      <c r="W75" s="31">
        <v>43912</v>
      </c>
      <c r="X75" s="31">
        <v>43913</v>
      </c>
      <c r="Y75" s="31">
        <v>43914</v>
      </c>
      <c r="Z75" s="31">
        <v>43915</v>
      </c>
      <c r="AA75" s="31">
        <v>43916</v>
      </c>
      <c r="AB75" s="31">
        <v>43917</v>
      </c>
      <c r="AC75" s="31">
        <v>43918</v>
      </c>
      <c r="AD75" s="31">
        <v>43919</v>
      </c>
      <c r="AE75" s="31">
        <v>43920</v>
      </c>
      <c r="AF75" s="31">
        <v>43921</v>
      </c>
      <c r="AG75" s="31">
        <v>43922</v>
      </c>
      <c r="AH75" s="31">
        <v>43923</v>
      </c>
      <c r="AI75" s="31">
        <v>43924</v>
      </c>
      <c r="AJ75" s="31">
        <v>43925</v>
      </c>
      <c r="AK75" s="31">
        <v>43926</v>
      </c>
      <c r="AL75" s="31">
        <v>43927</v>
      </c>
      <c r="AM75" s="31">
        <v>43928</v>
      </c>
      <c r="AN75" s="31">
        <v>43929</v>
      </c>
      <c r="AO75" s="31">
        <v>43930</v>
      </c>
      <c r="AP75" s="31">
        <v>43931</v>
      </c>
      <c r="AQ75" s="31">
        <v>43932</v>
      </c>
      <c r="AR75" s="31">
        <v>43933</v>
      </c>
      <c r="AS75" s="31">
        <v>43934</v>
      </c>
      <c r="AT75" s="31">
        <v>43935</v>
      </c>
      <c r="AU75" s="31">
        <v>43936</v>
      </c>
      <c r="AV75" s="31">
        <v>43937</v>
      </c>
      <c r="AW75" s="31">
        <v>43938</v>
      </c>
      <c r="AX75" s="31">
        <v>43939</v>
      </c>
      <c r="AY75" s="31">
        <v>43940</v>
      </c>
      <c r="AZ75" s="31">
        <v>43941</v>
      </c>
      <c r="BA75" s="31">
        <v>43942</v>
      </c>
      <c r="BB75" s="31">
        <v>43943</v>
      </c>
      <c r="BC75" s="31">
        <v>43944</v>
      </c>
      <c r="BD75" s="31">
        <v>43945</v>
      </c>
      <c r="BE75" s="31">
        <v>43946</v>
      </c>
      <c r="BF75" s="31">
        <v>43947</v>
      </c>
      <c r="BG75" s="31">
        <v>43948</v>
      </c>
      <c r="BH75" s="31">
        <v>43949</v>
      </c>
      <c r="BI75" s="31">
        <v>43950</v>
      </c>
      <c r="BJ75" s="31">
        <v>43951</v>
      </c>
      <c r="BK75" s="31">
        <v>43952</v>
      </c>
      <c r="BL75" s="31">
        <v>43953</v>
      </c>
      <c r="BM75" s="31">
        <v>43954</v>
      </c>
      <c r="BN75" s="31">
        <v>43955</v>
      </c>
      <c r="BO75" s="31">
        <v>43956</v>
      </c>
      <c r="BP75" s="31">
        <v>43957</v>
      </c>
      <c r="BQ75" s="31">
        <v>43958</v>
      </c>
      <c r="BR75" s="31">
        <v>43959</v>
      </c>
      <c r="BS75" s="31">
        <v>43960</v>
      </c>
      <c r="BT75" s="31">
        <v>43961</v>
      </c>
      <c r="BU75" s="31">
        <v>43962</v>
      </c>
      <c r="BV75" s="31">
        <v>43963</v>
      </c>
      <c r="BW75" s="31">
        <v>43964</v>
      </c>
      <c r="BX75" s="31">
        <v>43965</v>
      </c>
      <c r="BY75" s="31">
        <v>43966</v>
      </c>
      <c r="BZ75" s="31">
        <v>43967</v>
      </c>
      <c r="CA75" s="31">
        <v>43968</v>
      </c>
      <c r="CB75" s="31">
        <v>43969</v>
      </c>
      <c r="CC75" s="31">
        <v>43970</v>
      </c>
      <c r="CD75" s="31">
        <v>43971</v>
      </c>
      <c r="CE75" s="31">
        <v>43972</v>
      </c>
      <c r="CF75" s="31">
        <v>43973</v>
      </c>
      <c r="CG75" s="31">
        <v>43974</v>
      </c>
      <c r="CH75" s="31">
        <v>43975</v>
      </c>
      <c r="CI75" s="31">
        <v>43976</v>
      </c>
      <c r="CJ75" s="31">
        <v>43977</v>
      </c>
      <c r="CK75" s="31">
        <v>43978</v>
      </c>
      <c r="CL75" s="31">
        <v>43979</v>
      </c>
      <c r="CM75" s="31">
        <v>43980</v>
      </c>
      <c r="CN75" s="31">
        <v>43981</v>
      </c>
      <c r="CO75" s="31">
        <v>43982</v>
      </c>
      <c r="CP75" s="31">
        <v>43983</v>
      </c>
      <c r="CQ75" s="31">
        <v>43984</v>
      </c>
      <c r="CR75" s="31">
        <v>43985</v>
      </c>
      <c r="CS75" s="31">
        <v>43986</v>
      </c>
      <c r="CT75" s="31">
        <v>43987</v>
      </c>
      <c r="CU75" s="31">
        <v>43988</v>
      </c>
      <c r="CV75" s="31">
        <v>43989</v>
      </c>
      <c r="CW75" s="31">
        <v>43990</v>
      </c>
      <c r="CX75" s="31">
        <v>43991</v>
      </c>
      <c r="CY75" s="31">
        <v>43992</v>
      </c>
      <c r="CZ75" s="31">
        <v>43993</v>
      </c>
      <c r="DA75" s="31">
        <v>43994</v>
      </c>
      <c r="DB75" s="31">
        <v>43995</v>
      </c>
      <c r="DC75" s="31">
        <v>43996</v>
      </c>
      <c r="DD75" s="31">
        <v>43997</v>
      </c>
      <c r="DE75" s="31">
        <v>43998</v>
      </c>
      <c r="DF75" s="31">
        <v>43999</v>
      </c>
      <c r="DG75" s="31">
        <v>44000</v>
      </c>
      <c r="DH75" s="31">
        <v>44001</v>
      </c>
      <c r="DI75" s="31">
        <v>44002</v>
      </c>
      <c r="DJ75" s="31">
        <v>44003</v>
      </c>
      <c r="DK75" s="31">
        <v>44004</v>
      </c>
      <c r="DL75" s="31">
        <v>44005</v>
      </c>
      <c r="DM75" s="31">
        <v>44006</v>
      </c>
      <c r="DN75" s="31">
        <v>44007</v>
      </c>
      <c r="DO75" s="31">
        <v>44008</v>
      </c>
      <c r="DP75" s="31">
        <v>44009</v>
      </c>
      <c r="DQ75" s="31">
        <v>44010</v>
      </c>
      <c r="DR75" s="31">
        <v>44011</v>
      </c>
      <c r="DS75" s="31">
        <v>44012</v>
      </c>
      <c r="DT75" s="31">
        <v>44013</v>
      </c>
      <c r="DU75" s="31">
        <v>44014</v>
      </c>
      <c r="DV75" s="31">
        <v>44015</v>
      </c>
      <c r="DW75" s="31">
        <v>44016</v>
      </c>
      <c r="DX75" s="31">
        <v>44017</v>
      </c>
      <c r="DY75" s="31">
        <v>44018</v>
      </c>
      <c r="DZ75" s="31">
        <v>44019</v>
      </c>
      <c r="EA75" s="31">
        <v>44020</v>
      </c>
      <c r="EB75" s="31">
        <v>44021</v>
      </c>
      <c r="EC75" s="31">
        <v>44022</v>
      </c>
      <c r="ED75" s="31">
        <v>44023</v>
      </c>
      <c r="EE75" s="31">
        <v>44024</v>
      </c>
      <c r="EF75" s="31">
        <v>44025</v>
      </c>
      <c r="EG75" s="31">
        <v>44026</v>
      </c>
      <c r="EH75" s="31">
        <v>44027</v>
      </c>
      <c r="EI75" s="31">
        <v>44028</v>
      </c>
      <c r="EJ75" s="31">
        <v>44029</v>
      </c>
      <c r="EK75" s="31">
        <v>44030</v>
      </c>
      <c r="EL75" s="31">
        <v>44031</v>
      </c>
      <c r="EM75" s="31">
        <v>44032</v>
      </c>
      <c r="EN75" s="31">
        <v>44033</v>
      </c>
      <c r="EO75" s="31">
        <v>44034</v>
      </c>
      <c r="EP75" s="31">
        <v>44035</v>
      </c>
      <c r="EQ75" s="31">
        <v>44036</v>
      </c>
      <c r="ER75" s="31">
        <v>44037</v>
      </c>
      <c r="ES75" s="31">
        <v>44038</v>
      </c>
      <c r="ET75" s="31">
        <v>44039</v>
      </c>
      <c r="EU75" s="31">
        <v>44040</v>
      </c>
      <c r="EV75" s="31">
        <v>44041</v>
      </c>
      <c r="EW75" s="31">
        <v>44042</v>
      </c>
      <c r="EX75" s="31">
        <v>44043</v>
      </c>
      <c r="EY75" s="31">
        <v>44044</v>
      </c>
      <c r="EZ75" s="31">
        <v>44045</v>
      </c>
      <c r="FA75" s="31">
        <v>44046</v>
      </c>
      <c r="FB75" s="31">
        <v>44047</v>
      </c>
      <c r="FC75" s="31">
        <v>44048</v>
      </c>
      <c r="FD75" s="31">
        <v>44049</v>
      </c>
      <c r="FE75" s="31">
        <v>44050</v>
      </c>
      <c r="FF75" s="31">
        <v>44051</v>
      </c>
      <c r="FG75" s="31">
        <v>44052</v>
      </c>
      <c r="FH75" s="31">
        <v>44053</v>
      </c>
      <c r="FI75" s="31">
        <v>44054</v>
      </c>
      <c r="FJ75" s="31">
        <v>44055</v>
      </c>
      <c r="FK75" s="31">
        <v>44056</v>
      </c>
      <c r="FL75" s="31">
        <v>44057</v>
      </c>
      <c r="FM75" s="31">
        <v>44058</v>
      </c>
      <c r="FN75" s="31">
        <v>44059</v>
      </c>
      <c r="FO75" s="31">
        <v>44060</v>
      </c>
      <c r="FP75" s="31">
        <v>44061</v>
      </c>
      <c r="FQ75" s="31">
        <v>44062</v>
      </c>
      <c r="FR75" s="31">
        <v>44063</v>
      </c>
      <c r="FS75" s="31">
        <v>44064</v>
      </c>
      <c r="FT75" s="31">
        <v>44065</v>
      </c>
      <c r="FU75" s="31">
        <v>44066</v>
      </c>
      <c r="FV75" s="31">
        <v>44067</v>
      </c>
      <c r="FW75" s="31">
        <v>44068</v>
      </c>
      <c r="FX75" s="31">
        <v>44069</v>
      </c>
      <c r="FY75" s="31">
        <v>44070</v>
      </c>
      <c r="FZ75" s="31">
        <v>44071</v>
      </c>
      <c r="GA75" s="31">
        <v>44072</v>
      </c>
      <c r="GB75" s="31">
        <v>44073</v>
      </c>
      <c r="GC75" s="31">
        <v>44074</v>
      </c>
      <c r="GD75" s="31">
        <v>44075</v>
      </c>
      <c r="GE75" s="31">
        <v>44076</v>
      </c>
      <c r="GF75" s="31">
        <v>44077</v>
      </c>
      <c r="GG75" s="31">
        <v>44078</v>
      </c>
      <c r="GH75" s="31">
        <v>44079</v>
      </c>
      <c r="GI75" s="31">
        <v>44080</v>
      </c>
      <c r="GJ75" s="31">
        <v>44081</v>
      </c>
      <c r="GK75" s="31">
        <v>44082</v>
      </c>
      <c r="GL75" s="31">
        <v>44083</v>
      </c>
      <c r="GM75" s="31">
        <v>44084</v>
      </c>
      <c r="GN75" s="31">
        <v>44085</v>
      </c>
      <c r="GO75" s="31">
        <v>44086</v>
      </c>
      <c r="GP75" s="31">
        <v>44087</v>
      </c>
      <c r="GQ75" s="31">
        <v>44088</v>
      </c>
      <c r="GR75" s="31">
        <v>44089</v>
      </c>
      <c r="GS75" s="31">
        <v>44090</v>
      </c>
      <c r="GT75" s="31">
        <v>44091</v>
      </c>
      <c r="GU75" s="31">
        <v>44092</v>
      </c>
      <c r="GV75" s="31">
        <v>44093</v>
      </c>
      <c r="GW75" s="31">
        <v>44094</v>
      </c>
      <c r="GX75" s="31">
        <v>44095</v>
      </c>
      <c r="GY75" s="31">
        <v>44096</v>
      </c>
      <c r="GZ75" s="31">
        <v>44097</v>
      </c>
      <c r="HA75" s="31">
        <v>44098</v>
      </c>
      <c r="HB75" s="31">
        <v>44099</v>
      </c>
      <c r="HC75" s="31">
        <v>44100</v>
      </c>
      <c r="HD75" s="31">
        <v>44101</v>
      </c>
      <c r="HE75" s="31">
        <v>44102</v>
      </c>
      <c r="HF75" s="31">
        <v>44103</v>
      </c>
      <c r="HG75" s="31">
        <v>44104</v>
      </c>
      <c r="HH75" s="31">
        <v>44105</v>
      </c>
      <c r="HI75" s="31">
        <v>44106</v>
      </c>
      <c r="HJ75" s="31">
        <v>44107</v>
      </c>
      <c r="HK75" s="31">
        <v>44108</v>
      </c>
      <c r="HL75" s="31">
        <v>44109</v>
      </c>
      <c r="HM75" s="31">
        <v>44110</v>
      </c>
      <c r="HN75" s="31">
        <v>44111</v>
      </c>
      <c r="HO75" s="31">
        <v>44112</v>
      </c>
      <c r="HP75" s="31">
        <v>44113</v>
      </c>
      <c r="HQ75" s="31">
        <v>44114</v>
      </c>
    </row>
    <row r="76" spans="3:225" x14ac:dyDescent="0.25">
      <c r="C76" s="54" t="s">
        <v>68</v>
      </c>
      <c r="E76">
        <f t="shared" ref="E76:AS76" si="0">E52-D52</f>
        <v>4</v>
      </c>
      <c r="F76">
        <f t="shared" si="0"/>
        <v>5</v>
      </c>
      <c r="G76">
        <f t="shared" si="0"/>
        <v>8</v>
      </c>
      <c r="H76">
        <f t="shared" si="0"/>
        <v>9</v>
      </c>
      <c r="I76">
        <f t="shared" si="0"/>
        <v>2</v>
      </c>
      <c r="J76">
        <f t="shared" si="0"/>
        <v>5</v>
      </c>
      <c r="K76">
        <f t="shared" si="0"/>
        <v>10</v>
      </c>
      <c r="L76">
        <f t="shared" si="0"/>
        <v>4</v>
      </c>
      <c r="M76">
        <f t="shared" si="0"/>
        <v>13</v>
      </c>
      <c r="N76">
        <f t="shared" si="0"/>
        <v>20</v>
      </c>
      <c r="O76">
        <f t="shared" si="0"/>
        <v>14</v>
      </c>
      <c r="P76">
        <f t="shared" si="0"/>
        <v>18</v>
      </c>
      <c r="Q76">
        <f t="shared" si="0"/>
        <v>30</v>
      </c>
      <c r="R76">
        <f t="shared" si="0"/>
        <v>41</v>
      </c>
      <c r="S76">
        <f t="shared" si="0"/>
        <v>55</v>
      </c>
      <c r="T76">
        <f t="shared" si="0"/>
        <v>71</v>
      </c>
      <c r="U76">
        <f t="shared" si="0"/>
        <v>227</v>
      </c>
      <c r="V76">
        <f t="shared" si="0"/>
        <v>-48</v>
      </c>
      <c r="W76">
        <f t="shared" si="0"/>
        <v>100</v>
      </c>
      <c r="X76">
        <f t="shared" si="0"/>
        <v>62</v>
      </c>
      <c r="Y76">
        <f t="shared" si="0"/>
        <v>114</v>
      </c>
      <c r="Z76">
        <f t="shared" si="0"/>
        <v>128</v>
      </c>
      <c r="AA76">
        <f t="shared" si="0"/>
        <v>155</v>
      </c>
      <c r="AB76">
        <f t="shared" si="0"/>
        <v>207</v>
      </c>
      <c r="AC76">
        <f t="shared" si="0"/>
        <v>258</v>
      </c>
      <c r="AD76">
        <f t="shared" si="0"/>
        <v>160</v>
      </c>
      <c r="AE76">
        <f t="shared" si="0"/>
        <v>142</v>
      </c>
      <c r="AF76">
        <f t="shared" si="0"/>
        <v>139</v>
      </c>
      <c r="AG76">
        <f t="shared" si="0"/>
        <v>248</v>
      </c>
      <c r="AH76">
        <f t="shared" si="0"/>
        <v>222</v>
      </c>
      <c r="AI76">
        <f t="shared" si="0"/>
        <v>205</v>
      </c>
      <c r="AJ76">
        <f t="shared" si="0"/>
        <v>196</v>
      </c>
      <c r="AK76">
        <f t="shared" si="0"/>
        <v>298</v>
      </c>
      <c r="AL76">
        <f t="shared" si="0"/>
        <v>247</v>
      </c>
      <c r="AM76">
        <f t="shared" si="0"/>
        <v>139</v>
      </c>
      <c r="AN76">
        <f t="shared" si="0"/>
        <v>244</v>
      </c>
      <c r="AO76">
        <f t="shared" si="0"/>
        <v>317</v>
      </c>
      <c r="AP76">
        <f t="shared" si="0"/>
        <v>210</v>
      </c>
      <c r="AQ76">
        <f t="shared" si="0"/>
        <v>411</v>
      </c>
      <c r="AR76">
        <f t="shared" si="0"/>
        <v>224</v>
      </c>
      <c r="AS76">
        <f t="shared" si="0"/>
        <v>260</v>
      </c>
      <c r="AT76">
        <f t="shared" ref="AT76:BF76" si="1">AT52-AS52</f>
        <v>141</v>
      </c>
      <c r="AU76">
        <f t="shared" si="1"/>
        <v>195</v>
      </c>
      <c r="AV76">
        <f t="shared" si="1"/>
        <v>274</v>
      </c>
      <c r="AW76">
        <f t="shared" si="1"/>
        <v>260</v>
      </c>
      <c r="AX76">
        <f t="shared" si="1"/>
        <v>304</v>
      </c>
      <c r="AY76">
        <f t="shared" si="1"/>
        <v>261</v>
      </c>
      <c r="AZ76">
        <f t="shared" si="1"/>
        <v>141</v>
      </c>
      <c r="BA76">
        <f t="shared" si="1"/>
        <v>145</v>
      </c>
      <c r="BB76">
        <f t="shared" si="1"/>
        <v>165</v>
      </c>
      <c r="BC76">
        <f t="shared" si="1"/>
        <v>211</v>
      </c>
      <c r="BD76">
        <f t="shared" si="1"/>
        <v>182</v>
      </c>
      <c r="BE76">
        <f t="shared" si="1"/>
        <v>186</v>
      </c>
      <c r="BF76">
        <f t="shared" si="1"/>
        <v>142</v>
      </c>
      <c r="BG76">
        <f t="shared" ref="BG76:BH87" si="2">BG52-BF52</f>
        <v>96</v>
      </c>
      <c r="BH76">
        <f t="shared" si="2"/>
        <v>19</v>
      </c>
      <c r="BI76">
        <f t="shared" ref="BI76:BZ76" si="3">BI52-BH52</f>
        <v>96</v>
      </c>
      <c r="BJ76">
        <f t="shared" si="3"/>
        <v>138</v>
      </c>
      <c r="BK76">
        <f t="shared" si="3"/>
        <v>118</v>
      </c>
      <c r="BL76">
        <f t="shared" si="3"/>
        <v>94</v>
      </c>
      <c r="BM76">
        <f t="shared" si="3"/>
        <v>90</v>
      </c>
      <c r="BN76">
        <f t="shared" si="3"/>
        <v>31</v>
      </c>
      <c r="BO76">
        <f t="shared" si="3"/>
        <v>78</v>
      </c>
      <c r="BP76">
        <f t="shared" si="3"/>
        <v>55</v>
      </c>
      <c r="BQ76">
        <f t="shared" si="3"/>
        <v>97</v>
      </c>
      <c r="BR76">
        <f t="shared" si="3"/>
        <v>80</v>
      </c>
      <c r="BS76">
        <f t="shared" si="3"/>
        <v>83</v>
      </c>
      <c r="BT76">
        <f t="shared" si="3"/>
        <v>69</v>
      </c>
      <c r="BU76">
        <f t="shared" si="3"/>
        <v>46</v>
      </c>
      <c r="BV76">
        <f t="shared" si="3"/>
        <v>61</v>
      </c>
      <c r="BW76">
        <f t="shared" si="3"/>
        <v>97</v>
      </c>
      <c r="BX76">
        <f t="shared" si="3"/>
        <v>87</v>
      </c>
      <c r="BY76">
        <f t="shared" si="3"/>
        <v>56</v>
      </c>
      <c r="BZ76">
        <f t="shared" si="3"/>
        <v>56</v>
      </c>
      <c r="CA76">
        <f t="shared" ref="CA76:CG87" si="4">CA52-BZ52</f>
        <v>39</v>
      </c>
      <c r="CB76">
        <f t="shared" si="4"/>
        <v>62</v>
      </c>
      <c r="CC76">
        <f t="shared" si="4"/>
        <v>35</v>
      </c>
      <c r="CD76">
        <f t="shared" si="4"/>
        <v>59</v>
      </c>
      <c r="CE76">
        <f t="shared" si="4"/>
        <v>92</v>
      </c>
      <c r="CF76">
        <f t="shared" si="4"/>
        <v>49</v>
      </c>
      <c r="CG76">
        <f t="shared" si="4"/>
        <v>37</v>
      </c>
      <c r="CH76">
        <f t="shared" ref="CH76:CI87" si="5">CH52-CG52</f>
        <v>45</v>
      </c>
      <c r="CI76">
        <f t="shared" si="5"/>
        <v>50</v>
      </c>
      <c r="CJ76">
        <f t="shared" ref="CJ76:CK87" si="6">CJ52-CI52</f>
        <v>31</v>
      </c>
      <c r="CK76">
        <f t="shared" si="6"/>
        <v>65</v>
      </c>
      <c r="CL76" s="157">
        <f t="shared" ref="CL76:CL87" si="7">CL52-CK52</f>
        <v>39</v>
      </c>
      <c r="CM76" s="157">
        <f t="shared" ref="CM76:CM87" si="8">CM52-CL52</f>
        <v>42</v>
      </c>
      <c r="CN76" s="157">
        <f t="shared" ref="CN76:CS87" si="9">CN52-CM52</f>
        <v>28</v>
      </c>
      <c r="CO76" s="157">
        <f t="shared" si="9"/>
        <v>31</v>
      </c>
      <c r="CP76" s="157">
        <f t="shared" si="9"/>
        <v>35</v>
      </c>
      <c r="CQ76" s="157">
        <f t="shared" si="9"/>
        <v>24</v>
      </c>
      <c r="CR76" s="157">
        <f t="shared" si="9"/>
        <v>26</v>
      </c>
      <c r="CS76" s="157">
        <f t="shared" si="9"/>
        <v>66</v>
      </c>
      <c r="CT76" s="157">
        <f t="shared" ref="CT76:CU87" si="10">CT52-CS52</f>
        <v>61</v>
      </c>
      <c r="CU76" s="157">
        <f t="shared" si="10"/>
        <v>70</v>
      </c>
      <c r="CV76" s="157">
        <f t="shared" ref="CV76:CZ87" si="11">CV52-CU52</f>
        <v>58</v>
      </c>
      <c r="CW76" s="157">
        <f t="shared" si="11"/>
        <v>38</v>
      </c>
      <c r="CX76" s="157">
        <f t="shared" si="11"/>
        <v>76</v>
      </c>
      <c r="CY76" s="157">
        <f t="shared" si="11"/>
        <v>50</v>
      </c>
      <c r="CZ76" s="157">
        <f t="shared" si="11"/>
        <v>56</v>
      </c>
      <c r="DA76" s="157">
        <f t="shared" ref="DA76:DA87" si="12">DA52-CZ52</f>
        <v>84</v>
      </c>
      <c r="DB76" s="157">
        <f t="shared" ref="DB76:DE87" si="13">DB52-DA52</f>
        <v>55</v>
      </c>
      <c r="DC76" s="157">
        <f t="shared" si="13"/>
        <v>41</v>
      </c>
      <c r="DD76" s="157">
        <f t="shared" si="13"/>
        <v>45</v>
      </c>
      <c r="DE76" s="157">
        <f t="shared" si="13"/>
        <v>47</v>
      </c>
      <c r="DF76" s="157">
        <f t="shared" ref="DF76:DF87" si="14">DF52-DE52</f>
        <v>40</v>
      </c>
      <c r="DG76" s="157">
        <f t="shared" ref="DG76:DG87" si="15">DG52-DF52</f>
        <v>47</v>
      </c>
      <c r="DH76" s="157">
        <f t="shared" ref="DH76:DH87" si="16">DH52-DG52</f>
        <v>39</v>
      </c>
      <c r="DI76" s="157">
        <f t="shared" ref="DI76:DI87" si="17">DI52-DH52</f>
        <v>34</v>
      </c>
      <c r="DJ76" s="157">
        <f t="shared" ref="DJ76:DJ87" si="18">DJ52-DI52</f>
        <v>25</v>
      </c>
      <c r="DK76" s="157">
        <f t="shared" ref="DK76:DK87" si="19">DK52-DJ52</f>
        <v>25</v>
      </c>
      <c r="DL76" s="157">
        <f>DL52-DK52</f>
        <v>25</v>
      </c>
      <c r="DM76" s="157">
        <f t="shared" ref="DM76:DM87" si="20">DM52-DL52</f>
        <v>25</v>
      </c>
      <c r="DN76" s="157">
        <f t="shared" ref="DN76:DN87" si="21">DN52-DM52</f>
        <v>42</v>
      </c>
      <c r="DO76" s="157">
        <f t="shared" ref="DO76:DO87" si="22">DO52-DN52</f>
        <v>38</v>
      </c>
      <c r="DP76" s="157">
        <f t="shared" ref="DP76:DP87" si="23">DP52-DO52</f>
        <v>22</v>
      </c>
      <c r="DQ76" s="157">
        <f t="shared" ref="DQ76:DQ87" si="24">DQ52-DP52</f>
        <v>37</v>
      </c>
      <c r="DR76" s="157">
        <f t="shared" ref="DR76:DR87" si="25">DR52-DQ52</f>
        <v>34</v>
      </c>
      <c r="DS76" s="157">
        <f t="shared" ref="DS76:DS87" si="26">DS52-DR52</f>
        <v>27</v>
      </c>
      <c r="DT76" s="157">
        <f t="shared" ref="DT76:DT87" si="27">DT52-DS52</f>
        <v>26</v>
      </c>
      <c r="DU76" s="157">
        <f t="shared" ref="DU76:DU87" si="28">DU52-DT52</f>
        <v>32</v>
      </c>
      <c r="DV76" s="157">
        <f t="shared" ref="DV76:DV87" si="29">DV52-DU52</f>
        <v>32</v>
      </c>
      <c r="DW76" s="157">
        <f t="shared" ref="DW76:DW87" si="30">DW52-DV52</f>
        <v>21</v>
      </c>
      <c r="DX76" s="157">
        <f t="shared" ref="DX76:DX87" si="31">DX52-DW52</f>
        <v>27</v>
      </c>
      <c r="DY76" s="157">
        <f t="shared" ref="DY76:DY87" si="32">DY52-DX52</f>
        <v>19</v>
      </c>
      <c r="DZ76" s="157">
        <f t="shared" ref="DZ76:DZ87" si="33">DZ52-DY52</f>
        <v>10</v>
      </c>
      <c r="EA76" s="157">
        <f t="shared" ref="EA76:EA87" si="34">EA52-DZ52</f>
        <v>18</v>
      </c>
      <c r="EB76" s="157">
        <f t="shared" ref="EB76:EB87" si="35">EB52-EA52</f>
        <v>24</v>
      </c>
      <c r="EC76" s="157">
        <f t="shared" ref="EC76:EC87" si="36">EC52-EB52</f>
        <v>18</v>
      </c>
      <c r="ED76" s="157">
        <f t="shared" ref="ED76:ED87" si="37">ED52-EC52</f>
        <v>35</v>
      </c>
      <c r="EE76" s="157">
        <f t="shared" ref="EE76:EE87" si="38">EE52-ED52</f>
        <v>50</v>
      </c>
      <c r="EF76" s="157">
        <f t="shared" ref="EF76:EF87" si="39">EF52-EE52</f>
        <v>25</v>
      </c>
      <c r="EG76" s="157">
        <f>EG52-EF52</f>
        <v>52</v>
      </c>
      <c r="EH76" s="157">
        <f t="shared" ref="EH76:EI87" si="40">EH52-EG52</f>
        <v>48</v>
      </c>
      <c r="EI76" s="157">
        <f t="shared" si="40"/>
        <v>47</v>
      </c>
      <c r="EJ76" s="157">
        <f t="shared" ref="EJ76:EK87" si="41">EJ52-EI52</f>
        <v>47</v>
      </c>
      <c r="EK76" s="157">
        <f t="shared" si="41"/>
        <v>49</v>
      </c>
      <c r="EL76" s="157">
        <f t="shared" ref="EL76:EM87" si="42">EL52-EK52</f>
        <v>52</v>
      </c>
      <c r="EM76" s="157">
        <f t="shared" si="42"/>
        <v>74</v>
      </c>
      <c r="EN76" s="157">
        <f t="shared" ref="EN76:EO87" si="43">EN52-EM52</f>
        <v>80</v>
      </c>
      <c r="EO76" s="157">
        <f t="shared" si="43"/>
        <v>75</v>
      </c>
      <c r="EP76" s="157">
        <f t="shared" ref="EP76:EQ87" si="44">EP52-EO52</f>
        <v>92</v>
      </c>
      <c r="EQ76" s="157">
        <f t="shared" si="44"/>
        <v>101</v>
      </c>
      <c r="ER76" s="157">
        <f t="shared" ref="ER76:ES87" si="45">ER52-EQ52</f>
        <v>47</v>
      </c>
      <c r="ES76" s="157">
        <f t="shared" si="45"/>
        <v>99</v>
      </c>
      <c r="ET76" s="157">
        <f t="shared" ref="ET76:EU87" si="46">ET52-ES52</f>
        <v>93</v>
      </c>
      <c r="EU76" s="157">
        <f t="shared" si="46"/>
        <v>111</v>
      </c>
      <c r="EV76" s="157">
        <f t="shared" ref="EV76:EW87" si="47">EV52-EU52</f>
        <v>111</v>
      </c>
      <c r="EW76" s="157">
        <f t="shared" si="47"/>
        <v>149</v>
      </c>
      <c r="EX76" s="157">
        <f t="shared" ref="EX76:EY87" si="48">EX52-EW52</f>
        <v>155</v>
      </c>
      <c r="EY76" s="157">
        <f t="shared" si="48"/>
        <v>207</v>
      </c>
      <c r="EZ76" s="157">
        <f t="shared" ref="EZ76:FA87" si="49">EZ52-EY52</f>
        <v>183</v>
      </c>
      <c r="FA76" s="157">
        <f t="shared" si="49"/>
        <v>196</v>
      </c>
      <c r="FB76" s="157">
        <f t="shared" ref="FB76:FC87" si="50">FB52-FA52</f>
        <v>192</v>
      </c>
      <c r="FC76" s="157">
        <f t="shared" si="50"/>
        <v>217</v>
      </c>
      <c r="FD76" s="157">
        <f t="shared" ref="FD76:FE87" si="51">FD52-FC52</f>
        <v>241</v>
      </c>
      <c r="FE76" s="157">
        <f t="shared" si="51"/>
        <v>221</v>
      </c>
      <c r="FF76" s="157">
        <f t="shared" ref="FF76:FG87" si="52">FF52-FE52</f>
        <v>183</v>
      </c>
      <c r="FG76" s="157">
        <f t="shared" si="52"/>
        <v>243</v>
      </c>
      <c r="FH76" s="157">
        <f t="shared" ref="FH76:FI87" si="53">FH52-FG52</f>
        <v>255</v>
      </c>
      <c r="FI76" s="157">
        <f t="shared" si="53"/>
        <v>288</v>
      </c>
      <c r="FJ76" s="157">
        <f t="shared" ref="FJ76:FK87" si="54">FJ52-FI52</f>
        <v>297</v>
      </c>
      <c r="FK76" s="157">
        <f t="shared" si="54"/>
        <v>251</v>
      </c>
      <c r="FL76" s="157">
        <f t="shared" ref="FL76:FM87" si="55">FL52-FK52</f>
        <v>229</v>
      </c>
      <c r="FM76" s="157">
        <f t="shared" si="55"/>
        <v>270</v>
      </c>
      <c r="FN76" s="157">
        <f t="shared" ref="FN76:FQ87" si="56">FN52-FM52</f>
        <v>168</v>
      </c>
      <c r="FO76" s="157">
        <f t="shared" si="56"/>
        <v>157</v>
      </c>
      <c r="FP76" s="157">
        <f t="shared" si="56"/>
        <v>161</v>
      </c>
      <c r="FQ76" s="157">
        <f t="shared" si="56"/>
        <v>188</v>
      </c>
      <c r="FR76" s="157">
        <f t="shared" ref="FR76:FS87" si="57">FR52-FQ52</f>
        <v>181</v>
      </c>
      <c r="FS76" s="157">
        <f t="shared" si="57"/>
        <v>161</v>
      </c>
      <c r="FT76" s="157">
        <f t="shared" ref="FT76:FW87" si="58">FT52-FS52</f>
        <v>192</v>
      </c>
      <c r="FU76" s="157">
        <f t="shared" si="58"/>
        <v>127</v>
      </c>
      <c r="FV76" s="157">
        <f t="shared" si="58"/>
        <v>187</v>
      </c>
      <c r="FW76" s="157">
        <f t="shared" si="58"/>
        <v>97</v>
      </c>
      <c r="FX76" s="157">
        <f t="shared" ref="FX76:FY87" si="59">FX52-FW52</f>
        <v>206</v>
      </c>
      <c r="FY76" s="157">
        <f t="shared" si="59"/>
        <v>165</v>
      </c>
      <c r="FZ76" s="157">
        <f t="shared" ref="FZ76:FZ87" si="60">FZ52-FY52</f>
        <v>151</v>
      </c>
      <c r="GA76" s="157">
        <f t="shared" ref="GA76:GH87" si="61">GA52-FZ52</f>
        <v>138</v>
      </c>
      <c r="GB76" s="157">
        <f t="shared" si="61"/>
        <v>206</v>
      </c>
      <c r="GC76" s="157">
        <f t="shared" si="61"/>
        <v>165</v>
      </c>
      <c r="GD76" s="157">
        <f t="shared" si="61"/>
        <v>177</v>
      </c>
      <c r="GE76" s="157">
        <f t="shared" si="61"/>
        <v>288</v>
      </c>
      <c r="GF76" s="157">
        <f t="shared" si="61"/>
        <v>249</v>
      </c>
      <c r="GG76" s="157">
        <f t="shared" si="61"/>
        <v>279</v>
      </c>
      <c r="GH76" s="157">
        <f t="shared" si="61"/>
        <v>202</v>
      </c>
    </row>
    <row r="77" spans="3:225" x14ac:dyDescent="0.25">
      <c r="C77" s="54" t="s">
        <v>67</v>
      </c>
      <c r="E77">
        <f t="shared" ref="E77:M77" si="62">E54-D54</f>
        <v>5</v>
      </c>
      <c r="F77">
        <f t="shared" si="62"/>
        <v>9</v>
      </c>
      <c r="G77">
        <f t="shared" si="62"/>
        <v>15</v>
      </c>
      <c r="H77">
        <f t="shared" si="62"/>
        <v>20</v>
      </c>
      <c r="I77">
        <f t="shared" si="62"/>
        <v>35</v>
      </c>
      <c r="J77">
        <f t="shared" si="62"/>
        <v>45</v>
      </c>
      <c r="K77">
        <f t="shared" si="62"/>
        <v>27</v>
      </c>
      <c r="L77">
        <f t="shared" si="62"/>
        <v>44</v>
      </c>
      <c r="M77">
        <f t="shared" si="62"/>
        <v>53</v>
      </c>
      <c r="N77">
        <f>N53-M54</f>
        <v>-199</v>
      </c>
      <c r="O77">
        <f t="shared" ref="O77:AT77" si="63">O53-N53</f>
        <v>23</v>
      </c>
      <c r="P77">
        <f t="shared" si="63"/>
        <v>12</v>
      </c>
      <c r="Q77">
        <f t="shared" si="63"/>
        <v>28</v>
      </c>
      <c r="R77">
        <f t="shared" si="63"/>
        <v>37</v>
      </c>
      <c r="S77">
        <f t="shared" si="63"/>
        <v>28</v>
      </c>
      <c r="T77">
        <f t="shared" si="63"/>
        <v>71</v>
      </c>
      <c r="U77">
        <f t="shared" si="63"/>
        <v>227</v>
      </c>
      <c r="V77">
        <f t="shared" si="63"/>
        <v>-33</v>
      </c>
      <c r="W77">
        <f t="shared" si="63"/>
        <v>74</v>
      </c>
      <c r="X77">
        <f t="shared" si="63"/>
        <v>66</v>
      </c>
      <c r="Y77">
        <f t="shared" si="63"/>
        <v>139</v>
      </c>
      <c r="Z77">
        <f t="shared" si="63"/>
        <v>130</v>
      </c>
      <c r="AA77">
        <f t="shared" si="63"/>
        <v>159</v>
      </c>
      <c r="AB77">
        <f t="shared" si="63"/>
        <v>205</v>
      </c>
      <c r="AC77">
        <f t="shared" si="63"/>
        <v>167</v>
      </c>
      <c r="AD77">
        <f t="shared" si="63"/>
        <v>153</v>
      </c>
      <c r="AE77">
        <f t="shared" si="63"/>
        <v>147</v>
      </c>
      <c r="AF77">
        <f t="shared" si="63"/>
        <v>145</v>
      </c>
      <c r="AG77">
        <f t="shared" si="63"/>
        <v>171</v>
      </c>
      <c r="AH77">
        <f t="shared" si="63"/>
        <v>184</v>
      </c>
      <c r="AI77">
        <f t="shared" si="63"/>
        <v>171</v>
      </c>
      <c r="AJ77">
        <f t="shared" si="63"/>
        <v>173</v>
      </c>
      <c r="AK77">
        <f t="shared" si="63"/>
        <v>229</v>
      </c>
      <c r="AL77">
        <f t="shared" si="63"/>
        <v>116</v>
      </c>
      <c r="AM77">
        <f t="shared" si="63"/>
        <v>123</v>
      </c>
      <c r="AN77">
        <f t="shared" si="63"/>
        <v>130</v>
      </c>
      <c r="AO77">
        <f t="shared" si="63"/>
        <v>177</v>
      </c>
      <c r="AP77">
        <f t="shared" si="63"/>
        <v>232</v>
      </c>
      <c r="AQ77">
        <f t="shared" si="63"/>
        <v>157</v>
      </c>
      <c r="AR77">
        <f t="shared" si="63"/>
        <v>184</v>
      </c>
      <c r="AS77">
        <f t="shared" si="63"/>
        <v>96</v>
      </c>
      <c r="AT77">
        <f t="shared" si="63"/>
        <v>100</v>
      </c>
      <c r="AU77">
        <f t="shared" ref="AU77:AZ77" si="64">AU53-AT53</f>
        <v>107</v>
      </c>
      <c r="AV77">
        <f t="shared" si="64"/>
        <v>133</v>
      </c>
      <c r="AW77">
        <f t="shared" si="64"/>
        <v>206</v>
      </c>
      <c r="AX77">
        <f t="shared" si="64"/>
        <v>155</v>
      </c>
      <c r="AY77">
        <f t="shared" si="64"/>
        <v>130</v>
      </c>
      <c r="AZ77">
        <f t="shared" si="64"/>
        <v>99</v>
      </c>
      <c r="BA77">
        <f t="shared" ref="BA77:BF77" si="65">BA53-AZ53</f>
        <v>101</v>
      </c>
      <c r="BB77">
        <f t="shared" si="65"/>
        <v>107</v>
      </c>
      <c r="BC77">
        <f t="shared" si="65"/>
        <v>141</v>
      </c>
      <c r="BD77">
        <f t="shared" si="65"/>
        <v>84</v>
      </c>
      <c r="BE77">
        <f t="shared" si="65"/>
        <v>74</v>
      </c>
      <c r="BF77">
        <f t="shared" si="65"/>
        <v>90</v>
      </c>
      <c r="BG77">
        <f t="shared" si="2"/>
        <v>45</v>
      </c>
      <c r="BH77">
        <f t="shared" si="2"/>
        <v>35</v>
      </c>
      <c r="BI77">
        <f t="shared" ref="BI77:BZ77" si="66">BI53-BH53</f>
        <v>69</v>
      </c>
      <c r="BJ77">
        <f t="shared" si="66"/>
        <v>51</v>
      </c>
      <c r="BK77">
        <f t="shared" si="66"/>
        <v>79</v>
      </c>
      <c r="BL77">
        <f t="shared" si="66"/>
        <v>71</v>
      </c>
      <c r="BM77">
        <f t="shared" si="66"/>
        <v>34</v>
      </c>
      <c r="BN77">
        <f t="shared" si="66"/>
        <v>23</v>
      </c>
      <c r="BO77">
        <f t="shared" si="66"/>
        <v>70</v>
      </c>
      <c r="BP77">
        <f t="shared" si="66"/>
        <v>58</v>
      </c>
      <c r="BQ77">
        <f t="shared" si="66"/>
        <v>50</v>
      </c>
      <c r="BR77">
        <f t="shared" si="66"/>
        <v>42</v>
      </c>
      <c r="BS77">
        <f t="shared" si="66"/>
        <v>49</v>
      </c>
      <c r="BT77">
        <f t="shared" si="66"/>
        <v>40</v>
      </c>
      <c r="BU77">
        <f t="shared" si="66"/>
        <v>35</v>
      </c>
      <c r="BV77">
        <f t="shared" si="66"/>
        <v>25</v>
      </c>
      <c r="BW77">
        <f t="shared" si="66"/>
        <v>33</v>
      </c>
      <c r="BX77">
        <f t="shared" si="66"/>
        <v>54</v>
      </c>
      <c r="BY77">
        <f t="shared" si="66"/>
        <v>39</v>
      </c>
      <c r="BZ77">
        <f t="shared" si="66"/>
        <v>26</v>
      </c>
      <c r="CA77">
        <f t="shared" si="4"/>
        <v>14</v>
      </c>
      <c r="CB77">
        <f t="shared" si="4"/>
        <v>16</v>
      </c>
      <c r="CC77">
        <f t="shared" si="4"/>
        <v>17</v>
      </c>
      <c r="CD77">
        <f t="shared" si="4"/>
        <v>30</v>
      </c>
      <c r="CE77">
        <f t="shared" si="4"/>
        <v>32</v>
      </c>
      <c r="CF77">
        <f t="shared" si="4"/>
        <v>35</v>
      </c>
      <c r="CG77">
        <f t="shared" si="4"/>
        <v>22</v>
      </c>
      <c r="CH77">
        <f t="shared" si="5"/>
        <v>12</v>
      </c>
      <c r="CI77">
        <f t="shared" si="5"/>
        <v>10</v>
      </c>
      <c r="CJ77">
        <f t="shared" si="6"/>
        <v>7</v>
      </c>
      <c r="CK77">
        <f t="shared" si="6"/>
        <v>28</v>
      </c>
      <c r="CL77" s="157">
        <f t="shared" si="7"/>
        <v>11</v>
      </c>
      <c r="CM77" s="157">
        <f t="shared" si="8"/>
        <v>14</v>
      </c>
      <c r="CN77" s="157">
        <f t="shared" si="9"/>
        <v>21</v>
      </c>
      <c r="CO77" s="157">
        <f t="shared" si="9"/>
        <v>23</v>
      </c>
      <c r="CP77" s="157">
        <f t="shared" si="9"/>
        <v>9</v>
      </c>
      <c r="CQ77" s="157">
        <f t="shared" si="9"/>
        <v>5</v>
      </c>
      <c r="CR77" s="157">
        <f t="shared" si="9"/>
        <v>8</v>
      </c>
      <c r="CS77" s="157">
        <f t="shared" si="9"/>
        <v>11</v>
      </c>
      <c r="CT77" s="157">
        <f t="shared" si="10"/>
        <v>11</v>
      </c>
      <c r="CU77" s="157">
        <f t="shared" si="10"/>
        <v>9</v>
      </c>
      <c r="CV77" s="157">
        <f t="shared" si="11"/>
        <v>83</v>
      </c>
      <c r="CW77" s="157">
        <f t="shared" si="11"/>
        <v>28</v>
      </c>
      <c r="CX77" s="157">
        <f t="shared" si="11"/>
        <v>14</v>
      </c>
      <c r="CY77" s="6">
        <f t="shared" si="11"/>
        <v>33</v>
      </c>
      <c r="CZ77" s="6">
        <f t="shared" si="11"/>
        <v>29</v>
      </c>
      <c r="DA77" s="6">
        <f t="shared" si="12"/>
        <v>15</v>
      </c>
      <c r="DB77" s="6">
        <f t="shared" si="13"/>
        <v>31</v>
      </c>
      <c r="DC77" s="6">
        <f t="shared" si="13"/>
        <v>22</v>
      </c>
      <c r="DD77" s="6">
        <f t="shared" si="13"/>
        <v>25</v>
      </c>
      <c r="DE77" s="6">
        <f t="shared" si="13"/>
        <v>31</v>
      </c>
      <c r="DF77" s="6">
        <f t="shared" si="14"/>
        <v>21</v>
      </c>
      <c r="DG77" s="6">
        <f t="shared" si="15"/>
        <v>24</v>
      </c>
      <c r="DH77" s="6">
        <f t="shared" si="16"/>
        <v>12</v>
      </c>
      <c r="DI77" s="6">
        <f t="shared" si="17"/>
        <v>10</v>
      </c>
      <c r="DJ77" s="6">
        <f t="shared" si="18"/>
        <v>5</v>
      </c>
      <c r="DK77" s="6">
        <f t="shared" si="19"/>
        <v>7</v>
      </c>
      <c r="DL77" s="6">
        <f t="shared" ref="DL77:DL87" si="67">DL53-DK53</f>
        <v>12</v>
      </c>
      <c r="DM77" s="6">
        <f t="shared" si="20"/>
        <v>17</v>
      </c>
      <c r="DN77" s="6">
        <f t="shared" si="21"/>
        <v>10</v>
      </c>
      <c r="DO77" s="6">
        <f t="shared" si="22"/>
        <v>18</v>
      </c>
      <c r="DP77" s="6">
        <f t="shared" si="23"/>
        <v>13</v>
      </c>
      <c r="DQ77" s="6">
        <f t="shared" si="24"/>
        <v>11</v>
      </c>
      <c r="DR77" s="6">
        <f t="shared" si="25"/>
        <v>9</v>
      </c>
      <c r="DS77" s="6">
        <f t="shared" si="26"/>
        <v>9</v>
      </c>
      <c r="DT77" s="6">
        <f t="shared" si="27"/>
        <v>12</v>
      </c>
      <c r="DU77" s="6">
        <f t="shared" si="28"/>
        <v>19</v>
      </c>
      <c r="DV77" s="6">
        <f t="shared" si="29"/>
        <v>20</v>
      </c>
      <c r="DW77" s="6">
        <f t="shared" si="30"/>
        <v>12</v>
      </c>
      <c r="DX77" s="6">
        <f t="shared" si="31"/>
        <v>10</v>
      </c>
      <c r="DY77" s="6">
        <f t="shared" si="32"/>
        <v>5</v>
      </c>
      <c r="DZ77" s="6">
        <f t="shared" si="33"/>
        <v>7</v>
      </c>
      <c r="EA77" s="6">
        <f t="shared" si="34"/>
        <v>12</v>
      </c>
      <c r="EB77" s="6">
        <f t="shared" si="35"/>
        <v>7</v>
      </c>
      <c r="EC77" s="6">
        <f t="shared" si="36"/>
        <v>13</v>
      </c>
      <c r="ED77" s="6">
        <f t="shared" si="37"/>
        <v>13</v>
      </c>
      <c r="EE77" s="6">
        <f t="shared" si="38"/>
        <v>9</v>
      </c>
      <c r="EF77" s="6">
        <f t="shared" si="39"/>
        <v>16</v>
      </c>
      <c r="EG77" s="6">
        <f t="shared" ref="EG77:EG87" si="68">EG53-EF53</f>
        <v>8</v>
      </c>
      <c r="EH77" s="6">
        <f t="shared" si="40"/>
        <v>14</v>
      </c>
      <c r="EI77" s="6">
        <f t="shared" si="40"/>
        <v>24</v>
      </c>
      <c r="EJ77" s="6">
        <f t="shared" si="41"/>
        <v>19</v>
      </c>
      <c r="EK77" s="6">
        <f t="shared" si="41"/>
        <v>21</v>
      </c>
      <c r="EL77" s="6">
        <f t="shared" si="42"/>
        <v>43</v>
      </c>
      <c r="EM77" s="6">
        <f t="shared" si="42"/>
        <v>35</v>
      </c>
      <c r="EN77" s="6">
        <f t="shared" si="43"/>
        <v>36</v>
      </c>
      <c r="EO77" s="6">
        <f t="shared" si="43"/>
        <v>36</v>
      </c>
      <c r="EP77" s="6">
        <f t="shared" si="44"/>
        <v>32</v>
      </c>
      <c r="EQ77" s="6">
        <f t="shared" si="44"/>
        <v>40</v>
      </c>
      <c r="ER77" s="6">
        <f t="shared" si="45"/>
        <v>31</v>
      </c>
      <c r="ES77" s="6">
        <f t="shared" si="45"/>
        <v>47</v>
      </c>
      <c r="ET77" s="6">
        <f t="shared" si="46"/>
        <v>61</v>
      </c>
      <c r="EU77" s="6">
        <f t="shared" si="46"/>
        <v>49</v>
      </c>
      <c r="EV77" s="6">
        <f t="shared" si="47"/>
        <v>45</v>
      </c>
      <c r="EW77" s="6">
        <f t="shared" si="47"/>
        <v>95</v>
      </c>
      <c r="EX77" s="6">
        <f t="shared" si="48"/>
        <v>72</v>
      </c>
      <c r="EY77" s="6">
        <f t="shared" si="48"/>
        <v>95</v>
      </c>
      <c r="EZ77" s="6">
        <f t="shared" si="49"/>
        <v>59</v>
      </c>
      <c r="FA77" s="6">
        <f t="shared" si="49"/>
        <v>72</v>
      </c>
      <c r="FB77" s="6">
        <f t="shared" si="50"/>
        <v>178</v>
      </c>
      <c r="FC77" s="6">
        <f t="shared" si="50"/>
        <v>93</v>
      </c>
      <c r="FD77" s="6">
        <f t="shared" si="51"/>
        <v>198</v>
      </c>
      <c r="FE77" s="6">
        <f t="shared" si="51"/>
        <v>117</v>
      </c>
      <c r="FF77" s="6">
        <f t="shared" si="52"/>
        <v>135</v>
      </c>
      <c r="FG77" s="6">
        <f t="shared" si="52"/>
        <v>128</v>
      </c>
      <c r="FH77" s="6">
        <f t="shared" si="53"/>
        <v>211</v>
      </c>
      <c r="FI77" s="6">
        <f t="shared" si="53"/>
        <v>183</v>
      </c>
      <c r="FJ77" s="6">
        <f t="shared" si="54"/>
        <v>156</v>
      </c>
      <c r="FK77" s="6">
        <f t="shared" si="54"/>
        <v>121</v>
      </c>
      <c r="FL77" s="6">
        <f t="shared" si="55"/>
        <v>195</v>
      </c>
      <c r="FM77" s="6">
        <f t="shared" si="55"/>
        <v>194</v>
      </c>
      <c r="FN77" s="6">
        <f t="shared" si="56"/>
        <v>131</v>
      </c>
      <c r="FO77" s="6">
        <f t="shared" si="56"/>
        <v>162</v>
      </c>
      <c r="FP77" s="6">
        <f t="shared" si="56"/>
        <v>157</v>
      </c>
      <c r="FQ77" s="6">
        <f t="shared" si="56"/>
        <v>162</v>
      </c>
      <c r="FR77" s="6">
        <f t="shared" si="57"/>
        <v>163</v>
      </c>
      <c r="FS77" s="6">
        <f t="shared" si="57"/>
        <v>141</v>
      </c>
      <c r="FT77" s="6">
        <f t="shared" si="58"/>
        <v>88</v>
      </c>
      <c r="FU77" s="6">
        <f t="shared" si="58"/>
        <v>109</v>
      </c>
      <c r="FV77" s="6">
        <f t="shared" si="58"/>
        <v>166</v>
      </c>
      <c r="FW77" s="6">
        <f t="shared" si="58"/>
        <v>143</v>
      </c>
      <c r="FX77" s="6">
        <f t="shared" si="59"/>
        <v>132</v>
      </c>
      <c r="FY77" s="6">
        <f t="shared" si="59"/>
        <v>133</v>
      </c>
      <c r="FZ77" s="6">
        <f t="shared" si="60"/>
        <v>133</v>
      </c>
      <c r="GA77" s="6">
        <f t="shared" si="61"/>
        <v>127</v>
      </c>
      <c r="GB77" s="6">
        <f t="shared" si="61"/>
        <v>104</v>
      </c>
      <c r="GC77" s="6">
        <f t="shared" si="61"/>
        <v>160</v>
      </c>
      <c r="GD77" s="6">
        <f t="shared" si="61"/>
        <v>132</v>
      </c>
      <c r="GE77" s="6">
        <f t="shared" si="61"/>
        <v>200</v>
      </c>
      <c r="GF77" s="6">
        <f t="shared" si="61"/>
        <v>153</v>
      </c>
      <c r="GG77" s="6">
        <f t="shared" si="61"/>
        <v>208</v>
      </c>
      <c r="GH77" s="6">
        <f t="shared" si="61"/>
        <v>184</v>
      </c>
    </row>
    <row r="78" spans="3:225" x14ac:dyDescent="0.25">
      <c r="C78" s="54" t="s">
        <v>66</v>
      </c>
      <c r="E78">
        <f t="shared" ref="E78:M78" si="69">E53-D53</f>
        <v>3</v>
      </c>
      <c r="F78">
        <f t="shared" si="69"/>
        <v>2</v>
      </c>
      <c r="G78">
        <f t="shared" si="69"/>
        <v>1</v>
      </c>
      <c r="H78">
        <f t="shared" si="69"/>
        <v>7</v>
      </c>
      <c r="I78">
        <f t="shared" si="69"/>
        <v>5</v>
      </c>
      <c r="J78">
        <f t="shared" si="69"/>
        <v>1</v>
      </c>
      <c r="K78">
        <f t="shared" si="69"/>
        <v>6</v>
      </c>
      <c r="L78">
        <f t="shared" si="69"/>
        <v>20</v>
      </c>
      <c r="M78">
        <f t="shared" si="69"/>
        <v>-7</v>
      </c>
      <c r="N78">
        <f>N54-M53</f>
        <v>335</v>
      </c>
      <c r="O78">
        <f t="shared" ref="O78:BF78" si="70">O54-N54</f>
        <v>47</v>
      </c>
      <c r="P78">
        <f t="shared" si="70"/>
        <v>53</v>
      </c>
      <c r="Q78">
        <f t="shared" si="70"/>
        <v>112</v>
      </c>
      <c r="R78">
        <f t="shared" si="70"/>
        <v>73</v>
      </c>
      <c r="S78">
        <f t="shared" si="70"/>
        <v>97</v>
      </c>
      <c r="T78">
        <f t="shared" si="70"/>
        <v>111</v>
      </c>
      <c r="U78">
        <f t="shared" si="70"/>
        <v>274</v>
      </c>
      <c r="V78">
        <f t="shared" si="70"/>
        <v>35</v>
      </c>
      <c r="W78">
        <f t="shared" si="70"/>
        <v>224</v>
      </c>
      <c r="X78">
        <f t="shared" si="70"/>
        <v>155</v>
      </c>
      <c r="Y78">
        <f t="shared" si="70"/>
        <v>181</v>
      </c>
      <c r="Z78">
        <f t="shared" si="70"/>
        <v>177</v>
      </c>
      <c r="AA78">
        <f t="shared" si="70"/>
        <v>247</v>
      </c>
      <c r="AB78">
        <f t="shared" si="70"/>
        <v>327</v>
      </c>
      <c r="AC78">
        <f t="shared" si="70"/>
        <v>260</v>
      </c>
      <c r="AD78">
        <f t="shared" si="70"/>
        <v>270</v>
      </c>
      <c r="AE78">
        <f t="shared" si="70"/>
        <v>215</v>
      </c>
      <c r="AF78">
        <f t="shared" si="70"/>
        <v>180</v>
      </c>
      <c r="AG78">
        <f t="shared" si="70"/>
        <v>148</v>
      </c>
      <c r="AH78">
        <f t="shared" si="70"/>
        <v>229</v>
      </c>
      <c r="AI78">
        <f t="shared" si="70"/>
        <v>156</v>
      </c>
      <c r="AJ78">
        <f t="shared" si="70"/>
        <v>137</v>
      </c>
      <c r="AK78">
        <f t="shared" si="70"/>
        <v>177</v>
      </c>
      <c r="AL78">
        <f t="shared" si="70"/>
        <v>193</v>
      </c>
      <c r="AM78">
        <f t="shared" si="70"/>
        <v>156</v>
      </c>
      <c r="AN78">
        <f t="shared" si="70"/>
        <v>184</v>
      </c>
      <c r="AO78">
        <f t="shared" si="70"/>
        <v>214</v>
      </c>
      <c r="AP78">
        <f t="shared" si="70"/>
        <v>252</v>
      </c>
      <c r="AQ78">
        <f t="shared" si="70"/>
        <v>204</v>
      </c>
      <c r="AR78">
        <f t="shared" si="70"/>
        <v>253</v>
      </c>
      <c r="AS78">
        <f t="shared" si="70"/>
        <v>138</v>
      </c>
      <c r="AT78">
        <f t="shared" si="70"/>
        <v>173</v>
      </c>
      <c r="AU78">
        <f t="shared" si="70"/>
        <v>115</v>
      </c>
      <c r="AV78">
        <f t="shared" si="70"/>
        <v>208</v>
      </c>
      <c r="AW78">
        <f t="shared" si="70"/>
        <v>175</v>
      </c>
      <c r="AX78">
        <f t="shared" si="70"/>
        <v>196</v>
      </c>
      <c r="AY78">
        <f t="shared" si="70"/>
        <v>175</v>
      </c>
      <c r="AZ78">
        <f t="shared" si="70"/>
        <v>157</v>
      </c>
      <c r="BA78">
        <f t="shared" si="70"/>
        <v>139</v>
      </c>
      <c r="BB78">
        <f t="shared" si="70"/>
        <v>121</v>
      </c>
      <c r="BC78">
        <f t="shared" si="70"/>
        <v>127</v>
      </c>
      <c r="BD78">
        <f t="shared" si="70"/>
        <v>157</v>
      </c>
      <c r="BE78">
        <f t="shared" si="70"/>
        <v>125</v>
      </c>
      <c r="BF78">
        <f t="shared" si="70"/>
        <v>147</v>
      </c>
      <c r="BG78">
        <f t="shared" si="2"/>
        <v>98</v>
      </c>
      <c r="BH78">
        <f t="shared" si="2"/>
        <v>34</v>
      </c>
      <c r="BI78">
        <f t="shared" ref="BI78:BZ78" si="71">BI54-BH54</f>
        <v>33</v>
      </c>
      <c r="BJ78">
        <f t="shared" si="71"/>
        <v>100</v>
      </c>
      <c r="BK78">
        <f t="shared" si="71"/>
        <v>89</v>
      </c>
      <c r="BL78">
        <f t="shared" si="71"/>
        <v>78</v>
      </c>
      <c r="BM78">
        <f t="shared" si="71"/>
        <v>73</v>
      </c>
      <c r="BN78">
        <f t="shared" si="71"/>
        <v>31</v>
      </c>
      <c r="BO78">
        <f t="shared" si="71"/>
        <v>33</v>
      </c>
      <c r="BP78">
        <f t="shared" si="71"/>
        <v>16</v>
      </c>
      <c r="BQ78">
        <f t="shared" si="71"/>
        <v>52</v>
      </c>
      <c r="BR78">
        <f t="shared" si="71"/>
        <v>37</v>
      </c>
      <c r="BS78">
        <f t="shared" si="71"/>
        <v>54</v>
      </c>
      <c r="BT78">
        <f t="shared" si="71"/>
        <v>29</v>
      </c>
      <c r="BU78">
        <f t="shared" si="71"/>
        <v>19</v>
      </c>
      <c r="BV78">
        <f t="shared" si="71"/>
        <v>38</v>
      </c>
      <c r="BW78">
        <f t="shared" si="71"/>
        <v>17</v>
      </c>
      <c r="BX78">
        <f t="shared" si="71"/>
        <v>46</v>
      </c>
      <c r="BY78">
        <f t="shared" si="71"/>
        <v>22</v>
      </c>
      <c r="BZ78">
        <f t="shared" si="71"/>
        <v>33</v>
      </c>
      <c r="CA78">
        <f t="shared" si="4"/>
        <v>10</v>
      </c>
      <c r="CB78">
        <f t="shared" si="4"/>
        <v>18</v>
      </c>
      <c r="CC78">
        <f t="shared" si="4"/>
        <v>20</v>
      </c>
      <c r="CD78">
        <f t="shared" si="4"/>
        <v>28</v>
      </c>
      <c r="CE78">
        <f t="shared" si="4"/>
        <v>21</v>
      </c>
      <c r="CF78">
        <f t="shared" si="4"/>
        <v>16</v>
      </c>
      <c r="CG78">
        <f t="shared" si="4"/>
        <v>33</v>
      </c>
      <c r="CH78">
        <f t="shared" si="5"/>
        <v>23</v>
      </c>
      <c r="CI78">
        <f t="shared" si="5"/>
        <v>20</v>
      </c>
      <c r="CJ78">
        <f t="shared" si="6"/>
        <v>25</v>
      </c>
      <c r="CK78">
        <f t="shared" si="6"/>
        <v>21</v>
      </c>
      <c r="CL78" s="157">
        <f t="shared" si="7"/>
        <v>45</v>
      </c>
      <c r="CM78" s="157">
        <f t="shared" si="8"/>
        <v>23</v>
      </c>
      <c r="CN78" s="157">
        <f t="shared" si="9"/>
        <v>24</v>
      </c>
      <c r="CO78" s="157">
        <f t="shared" si="9"/>
        <v>37</v>
      </c>
      <c r="CP78" s="157">
        <f t="shared" si="9"/>
        <v>6</v>
      </c>
      <c r="CQ78" s="157">
        <f t="shared" si="9"/>
        <v>21</v>
      </c>
      <c r="CR78" s="157">
        <f t="shared" si="9"/>
        <v>18</v>
      </c>
      <c r="CS78" s="157">
        <f t="shared" si="9"/>
        <v>49</v>
      </c>
      <c r="CT78" s="157">
        <f t="shared" si="10"/>
        <v>43</v>
      </c>
      <c r="CU78" s="157">
        <f t="shared" si="10"/>
        <v>29</v>
      </c>
      <c r="CV78" s="157">
        <f t="shared" si="11"/>
        <v>20</v>
      </c>
      <c r="CW78" s="157">
        <f t="shared" si="11"/>
        <v>37</v>
      </c>
      <c r="CX78" s="157">
        <f t="shared" si="11"/>
        <v>22</v>
      </c>
      <c r="CY78" s="157">
        <f t="shared" si="11"/>
        <v>27</v>
      </c>
      <c r="CZ78" s="157">
        <f t="shared" si="11"/>
        <v>28</v>
      </c>
      <c r="DA78" s="157">
        <f t="shared" si="12"/>
        <v>42</v>
      </c>
      <c r="DB78" s="157">
        <f t="shared" si="13"/>
        <v>42</v>
      </c>
      <c r="DC78" s="157">
        <f t="shared" si="13"/>
        <v>24</v>
      </c>
      <c r="DD78" s="157">
        <f t="shared" si="13"/>
        <v>11</v>
      </c>
      <c r="DE78" s="157">
        <f t="shared" si="13"/>
        <v>29</v>
      </c>
      <c r="DF78" s="157">
        <f t="shared" si="14"/>
        <v>22</v>
      </c>
      <c r="DG78" s="157">
        <f t="shared" si="15"/>
        <v>14</v>
      </c>
      <c r="DH78" s="157">
        <f t="shared" si="16"/>
        <v>20</v>
      </c>
      <c r="DI78" s="157">
        <f t="shared" si="17"/>
        <v>4</v>
      </c>
      <c r="DJ78" s="157">
        <f t="shared" si="18"/>
        <v>16</v>
      </c>
      <c r="DK78" s="157">
        <f t="shared" si="19"/>
        <v>8</v>
      </c>
      <c r="DL78" s="157">
        <f t="shared" si="67"/>
        <v>10</v>
      </c>
      <c r="DM78" s="157">
        <f t="shared" si="20"/>
        <v>17</v>
      </c>
      <c r="DN78" s="157">
        <f t="shared" si="21"/>
        <v>16</v>
      </c>
      <c r="DO78" s="157">
        <f t="shared" si="22"/>
        <v>11</v>
      </c>
      <c r="DP78" s="157">
        <f t="shared" si="23"/>
        <v>8</v>
      </c>
      <c r="DQ78" s="157">
        <f t="shared" si="24"/>
        <v>2</v>
      </c>
      <c r="DR78" s="157">
        <f t="shared" si="25"/>
        <v>10</v>
      </c>
      <c r="DS78" s="157">
        <f t="shared" si="26"/>
        <v>5</v>
      </c>
      <c r="DT78" s="157">
        <f t="shared" si="27"/>
        <v>8</v>
      </c>
      <c r="DU78" s="157">
        <f t="shared" si="28"/>
        <v>9</v>
      </c>
      <c r="DV78" s="157">
        <f t="shared" si="29"/>
        <v>7</v>
      </c>
      <c r="DW78" s="157">
        <f t="shared" si="30"/>
        <v>13</v>
      </c>
      <c r="DX78" s="157">
        <f t="shared" si="31"/>
        <v>9</v>
      </c>
      <c r="DY78" s="157">
        <f t="shared" si="32"/>
        <v>3</v>
      </c>
      <c r="DZ78" s="157">
        <f t="shared" si="33"/>
        <v>11</v>
      </c>
      <c r="EA78" s="157">
        <f t="shared" si="34"/>
        <v>10</v>
      </c>
      <c r="EB78" s="157">
        <f t="shared" si="35"/>
        <v>8</v>
      </c>
      <c r="EC78" s="157">
        <f t="shared" si="36"/>
        <v>12</v>
      </c>
      <c r="ED78" s="157">
        <f t="shared" si="37"/>
        <v>14</v>
      </c>
      <c r="EE78" s="157">
        <f t="shared" si="38"/>
        <v>21</v>
      </c>
      <c r="EF78" s="157">
        <f t="shared" si="39"/>
        <v>13</v>
      </c>
      <c r="EG78" s="157">
        <f t="shared" si="68"/>
        <v>-21</v>
      </c>
      <c r="EH78" s="157">
        <f t="shared" si="40"/>
        <v>5</v>
      </c>
      <c r="EI78" s="157">
        <f t="shared" si="40"/>
        <v>14</v>
      </c>
      <c r="EJ78" s="157">
        <f t="shared" si="41"/>
        <v>17</v>
      </c>
      <c r="EK78" s="157">
        <f t="shared" si="41"/>
        <v>16</v>
      </c>
      <c r="EL78" s="157">
        <f t="shared" si="42"/>
        <v>19</v>
      </c>
      <c r="EM78" s="157">
        <f t="shared" si="42"/>
        <v>23</v>
      </c>
      <c r="EN78" s="157">
        <f t="shared" si="43"/>
        <v>14</v>
      </c>
      <c r="EO78" s="157">
        <f t="shared" si="43"/>
        <v>26</v>
      </c>
      <c r="EP78" s="157">
        <f t="shared" si="44"/>
        <v>10</v>
      </c>
      <c r="EQ78" s="157">
        <f t="shared" si="44"/>
        <v>23</v>
      </c>
      <c r="ER78" s="157">
        <f t="shared" si="45"/>
        <v>14</v>
      </c>
      <c r="ES78" s="157">
        <f t="shared" si="45"/>
        <v>27</v>
      </c>
      <c r="ET78" s="157">
        <f t="shared" si="46"/>
        <v>16</v>
      </c>
      <c r="EU78" s="157">
        <f t="shared" si="46"/>
        <v>35</v>
      </c>
      <c r="EV78" s="157">
        <f t="shared" si="47"/>
        <v>39</v>
      </c>
      <c r="EW78" s="157">
        <f t="shared" si="47"/>
        <v>45</v>
      </c>
      <c r="EX78" s="157">
        <f t="shared" si="48"/>
        <v>37</v>
      </c>
      <c r="EY78" s="157">
        <f t="shared" si="48"/>
        <v>50</v>
      </c>
      <c r="EZ78" s="157">
        <f t="shared" si="49"/>
        <v>61</v>
      </c>
      <c r="FA78" s="157">
        <f t="shared" si="49"/>
        <v>53</v>
      </c>
      <c r="FB78" s="157">
        <f t="shared" si="50"/>
        <v>51</v>
      </c>
      <c r="FC78" s="157">
        <f t="shared" si="50"/>
        <v>53</v>
      </c>
      <c r="FD78" s="157">
        <f t="shared" si="51"/>
        <v>60</v>
      </c>
      <c r="FE78" s="157">
        <f t="shared" si="51"/>
        <v>70</v>
      </c>
      <c r="FF78" s="157">
        <f t="shared" si="52"/>
        <v>72</v>
      </c>
      <c r="FG78" s="157">
        <f t="shared" si="52"/>
        <v>86</v>
      </c>
      <c r="FH78" s="157">
        <f t="shared" si="53"/>
        <v>65</v>
      </c>
      <c r="FI78" s="157">
        <f t="shared" si="53"/>
        <v>107</v>
      </c>
      <c r="FJ78" s="157">
        <f t="shared" si="54"/>
        <v>58</v>
      </c>
      <c r="FK78" s="157">
        <f t="shared" si="54"/>
        <v>56</v>
      </c>
      <c r="FL78" s="157">
        <f t="shared" si="55"/>
        <v>70</v>
      </c>
      <c r="FM78" s="157">
        <f t="shared" si="55"/>
        <v>70</v>
      </c>
      <c r="FN78" s="157">
        <f t="shared" si="56"/>
        <v>77</v>
      </c>
      <c r="FO78" s="157">
        <f t="shared" si="56"/>
        <v>60</v>
      </c>
      <c r="FP78" s="157">
        <f t="shared" si="56"/>
        <v>69</v>
      </c>
      <c r="FQ78" s="157">
        <f t="shared" si="56"/>
        <v>66</v>
      </c>
      <c r="FR78" s="157">
        <f t="shared" si="57"/>
        <v>50</v>
      </c>
      <c r="FS78" s="157">
        <f t="shared" si="57"/>
        <v>81</v>
      </c>
      <c r="FT78" s="157">
        <f t="shared" si="58"/>
        <v>62</v>
      </c>
      <c r="FU78" s="157">
        <f t="shared" si="58"/>
        <v>68</v>
      </c>
      <c r="FV78" s="157">
        <f t="shared" si="58"/>
        <v>86</v>
      </c>
      <c r="FW78" s="157">
        <f t="shared" si="58"/>
        <v>57</v>
      </c>
      <c r="FX78" s="157">
        <f t="shared" si="59"/>
        <v>99</v>
      </c>
      <c r="FY78" s="157">
        <f t="shared" si="59"/>
        <v>73</v>
      </c>
      <c r="FZ78" s="157">
        <f t="shared" si="60"/>
        <v>88</v>
      </c>
      <c r="GA78" s="157">
        <f t="shared" si="61"/>
        <v>86</v>
      </c>
      <c r="GB78" s="157">
        <f t="shared" si="61"/>
        <v>65</v>
      </c>
      <c r="GC78" s="157">
        <f t="shared" si="61"/>
        <v>70</v>
      </c>
      <c r="GD78" s="157">
        <f t="shared" si="61"/>
        <v>51</v>
      </c>
      <c r="GE78" s="157">
        <f t="shared" si="61"/>
        <v>69</v>
      </c>
      <c r="GF78" s="157">
        <f t="shared" si="61"/>
        <v>64</v>
      </c>
      <c r="GG78" s="157">
        <f t="shared" si="61"/>
        <v>78</v>
      </c>
      <c r="GH78" s="157">
        <f t="shared" si="61"/>
        <v>81</v>
      </c>
    </row>
    <row r="79" spans="3:225" x14ac:dyDescent="0.25">
      <c r="C79" s="20" t="s">
        <v>8</v>
      </c>
      <c r="E79">
        <f t="shared" ref="E79:BF79" si="72">E55-D55</f>
        <v>1</v>
      </c>
      <c r="F79">
        <f t="shared" si="72"/>
        <v>1</v>
      </c>
      <c r="G79">
        <f t="shared" si="72"/>
        <v>8</v>
      </c>
      <c r="H79">
        <f t="shared" si="72"/>
        <v>3</v>
      </c>
      <c r="I79">
        <f t="shared" si="72"/>
        <v>10</v>
      </c>
      <c r="J79">
        <f t="shared" si="72"/>
        <v>4</v>
      </c>
      <c r="K79">
        <f t="shared" si="72"/>
        <v>3</v>
      </c>
      <c r="L79">
        <f t="shared" si="72"/>
        <v>4</v>
      </c>
      <c r="M79">
        <f t="shared" si="72"/>
        <v>20</v>
      </c>
      <c r="N79">
        <f t="shared" si="72"/>
        <v>10</v>
      </c>
      <c r="O79">
        <f t="shared" si="72"/>
        <v>13</v>
      </c>
      <c r="P79">
        <f t="shared" si="72"/>
        <v>24</v>
      </c>
      <c r="Q79">
        <f t="shared" si="72"/>
        <v>35</v>
      </c>
      <c r="R79">
        <f t="shared" si="72"/>
        <v>40</v>
      </c>
      <c r="S79">
        <f t="shared" si="72"/>
        <v>40</v>
      </c>
      <c r="T79">
        <f t="shared" si="72"/>
        <v>34</v>
      </c>
      <c r="U79">
        <f t="shared" si="72"/>
        <v>124</v>
      </c>
      <c r="V79">
        <f t="shared" si="72"/>
        <v>3</v>
      </c>
      <c r="W79">
        <f t="shared" si="72"/>
        <v>62</v>
      </c>
      <c r="X79">
        <f t="shared" si="72"/>
        <v>83</v>
      </c>
      <c r="Y79">
        <f t="shared" si="72"/>
        <v>73</v>
      </c>
      <c r="Z79">
        <f t="shared" si="72"/>
        <v>106</v>
      </c>
      <c r="AA79">
        <f t="shared" si="72"/>
        <v>125</v>
      </c>
      <c r="AB79">
        <f t="shared" si="72"/>
        <v>132</v>
      </c>
      <c r="AC79">
        <f t="shared" si="72"/>
        <v>133</v>
      </c>
      <c r="AD79">
        <f t="shared" si="72"/>
        <v>183</v>
      </c>
      <c r="AE79">
        <f t="shared" si="72"/>
        <v>104</v>
      </c>
      <c r="AF79">
        <f t="shared" si="72"/>
        <v>100</v>
      </c>
      <c r="AG79">
        <f t="shared" si="72"/>
        <v>140</v>
      </c>
      <c r="AH79">
        <f t="shared" si="72"/>
        <v>114</v>
      </c>
      <c r="AI79">
        <f t="shared" si="72"/>
        <v>152</v>
      </c>
      <c r="AJ79">
        <f t="shared" si="72"/>
        <v>101</v>
      </c>
      <c r="AK79">
        <f t="shared" si="72"/>
        <v>129</v>
      </c>
      <c r="AL79">
        <f t="shared" si="72"/>
        <v>96</v>
      </c>
      <c r="AM79">
        <f t="shared" si="72"/>
        <v>91</v>
      </c>
      <c r="AN79">
        <f t="shared" si="72"/>
        <v>91</v>
      </c>
      <c r="AO79">
        <f t="shared" si="72"/>
        <v>138</v>
      </c>
      <c r="AP79">
        <f t="shared" si="72"/>
        <v>162</v>
      </c>
      <c r="AQ79">
        <f t="shared" si="72"/>
        <v>155</v>
      </c>
      <c r="AR79">
        <f t="shared" si="72"/>
        <v>168</v>
      </c>
      <c r="AS79">
        <f t="shared" si="72"/>
        <v>210</v>
      </c>
      <c r="AT79">
        <f t="shared" si="72"/>
        <v>116</v>
      </c>
      <c r="AU79">
        <f t="shared" si="72"/>
        <v>116</v>
      </c>
      <c r="AV79">
        <f t="shared" si="72"/>
        <v>122</v>
      </c>
      <c r="AW79">
        <f t="shared" si="72"/>
        <v>163</v>
      </c>
      <c r="AX79">
        <f t="shared" si="72"/>
        <v>160</v>
      </c>
      <c r="AY79">
        <f t="shared" si="72"/>
        <v>204</v>
      </c>
      <c r="AZ79">
        <f t="shared" si="72"/>
        <v>147</v>
      </c>
      <c r="BA79">
        <f t="shared" si="72"/>
        <v>98</v>
      </c>
      <c r="BB79">
        <f t="shared" si="72"/>
        <v>87</v>
      </c>
      <c r="BC79">
        <f t="shared" si="72"/>
        <v>136</v>
      </c>
      <c r="BD79">
        <f t="shared" si="72"/>
        <v>111</v>
      </c>
      <c r="BE79">
        <f t="shared" si="72"/>
        <v>94</v>
      </c>
      <c r="BF79">
        <f t="shared" si="72"/>
        <v>74</v>
      </c>
      <c r="BG79">
        <f t="shared" si="2"/>
        <v>41</v>
      </c>
      <c r="BH79">
        <f t="shared" si="2"/>
        <v>22</v>
      </c>
      <c r="BI79">
        <f t="shared" ref="BI79:BZ79" si="73">BI55-BH55</f>
        <v>74</v>
      </c>
      <c r="BJ79">
        <f t="shared" si="73"/>
        <v>58</v>
      </c>
      <c r="BK79">
        <f t="shared" si="73"/>
        <v>71</v>
      </c>
      <c r="BL79">
        <f t="shared" si="73"/>
        <v>69</v>
      </c>
      <c r="BM79">
        <f t="shared" si="73"/>
        <v>61</v>
      </c>
      <c r="BN79">
        <f t="shared" si="73"/>
        <v>24</v>
      </c>
      <c r="BO79">
        <f t="shared" si="73"/>
        <v>30</v>
      </c>
      <c r="BP79">
        <f t="shared" si="73"/>
        <v>33</v>
      </c>
      <c r="BQ79">
        <f t="shared" si="73"/>
        <v>26</v>
      </c>
      <c r="BR79">
        <f t="shared" si="73"/>
        <v>35</v>
      </c>
      <c r="BS79">
        <f t="shared" si="73"/>
        <v>16</v>
      </c>
      <c r="BT79">
        <f t="shared" si="73"/>
        <v>25</v>
      </c>
      <c r="BU79">
        <f t="shared" si="73"/>
        <v>24</v>
      </c>
      <c r="BV79">
        <f t="shared" si="73"/>
        <v>24</v>
      </c>
      <c r="BW79">
        <f t="shared" si="73"/>
        <v>19</v>
      </c>
      <c r="BX79">
        <f t="shared" si="73"/>
        <v>24</v>
      </c>
      <c r="BY79">
        <f t="shared" si="73"/>
        <v>15</v>
      </c>
      <c r="BZ79">
        <f t="shared" si="73"/>
        <v>16</v>
      </c>
      <c r="CA79">
        <f t="shared" si="4"/>
        <v>26</v>
      </c>
      <c r="CB79">
        <f t="shared" si="4"/>
        <v>12</v>
      </c>
      <c r="CC79">
        <f t="shared" si="4"/>
        <v>15</v>
      </c>
      <c r="CD79">
        <f t="shared" si="4"/>
        <v>38</v>
      </c>
      <c r="CE79" s="107">
        <f t="shared" si="4"/>
        <v>41</v>
      </c>
      <c r="CF79" s="107">
        <f t="shared" si="4"/>
        <v>30</v>
      </c>
      <c r="CG79" s="107">
        <f t="shared" si="4"/>
        <v>19</v>
      </c>
      <c r="CH79" s="107">
        <f t="shared" si="5"/>
        <v>52</v>
      </c>
      <c r="CI79" s="107">
        <f t="shared" si="5"/>
        <v>76</v>
      </c>
      <c r="CJ79" s="107">
        <f t="shared" si="6"/>
        <v>41</v>
      </c>
      <c r="CK79" s="107">
        <f t="shared" si="6"/>
        <v>34</v>
      </c>
      <c r="CL79" s="107">
        <f t="shared" si="7"/>
        <v>38</v>
      </c>
      <c r="CM79" s="107">
        <f t="shared" si="8"/>
        <v>45</v>
      </c>
      <c r="CN79" s="107">
        <f t="shared" si="9"/>
        <v>31</v>
      </c>
      <c r="CO79" s="107">
        <f t="shared" si="9"/>
        <v>27</v>
      </c>
      <c r="CP79" s="107">
        <f t="shared" si="9"/>
        <v>24</v>
      </c>
      <c r="CQ79" s="107">
        <f t="shared" si="9"/>
        <v>16</v>
      </c>
      <c r="CR79" s="107">
        <f t="shared" si="9"/>
        <v>9</v>
      </c>
      <c r="CS79" s="107">
        <f t="shared" si="9"/>
        <v>21</v>
      </c>
      <c r="CT79" s="107">
        <f t="shared" si="10"/>
        <v>36</v>
      </c>
      <c r="CU79" s="107">
        <f t="shared" si="10"/>
        <v>26</v>
      </c>
      <c r="CV79" s="107">
        <f t="shared" si="11"/>
        <v>29</v>
      </c>
      <c r="CW79" s="107">
        <f t="shared" si="11"/>
        <v>37</v>
      </c>
      <c r="CX79" s="107">
        <f t="shared" si="11"/>
        <v>20</v>
      </c>
      <c r="CY79" s="107">
        <f t="shared" si="11"/>
        <v>31</v>
      </c>
      <c r="CZ79" s="107">
        <f t="shared" si="11"/>
        <v>19</v>
      </c>
      <c r="DA79" s="107">
        <f t="shared" si="12"/>
        <v>31</v>
      </c>
      <c r="DB79" s="107">
        <f t="shared" si="13"/>
        <v>21</v>
      </c>
      <c r="DC79" s="107">
        <f t="shared" si="13"/>
        <v>18</v>
      </c>
      <c r="DD79" s="107">
        <f t="shared" si="13"/>
        <v>40</v>
      </c>
      <c r="DE79" s="107">
        <f t="shared" si="13"/>
        <v>4</v>
      </c>
      <c r="DF79" s="107">
        <f t="shared" si="14"/>
        <v>9</v>
      </c>
      <c r="DG79" s="107">
        <f t="shared" si="15"/>
        <v>14</v>
      </c>
      <c r="DH79" s="107">
        <f t="shared" si="16"/>
        <v>17</v>
      </c>
      <c r="DI79" s="107">
        <f t="shared" si="17"/>
        <v>10</v>
      </c>
      <c r="DJ79" s="107">
        <f t="shared" si="18"/>
        <v>13</v>
      </c>
      <c r="DK79" s="107">
        <f t="shared" si="19"/>
        <v>11</v>
      </c>
      <c r="DL79" s="107">
        <f t="shared" si="67"/>
        <v>5</v>
      </c>
      <c r="DM79" s="107">
        <f t="shared" si="20"/>
        <v>3</v>
      </c>
      <c r="DN79" s="107">
        <f t="shared" si="21"/>
        <v>15</v>
      </c>
      <c r="DO79" s="107">
        <f t="shared" si="22"/>
        <v>9</v>
      </c>
      <c r="DP79" s="107">
        <f t="shared" si="23"/>
        <v>16</v>
      </c>
      <c r="DQ79" s="107">
        <f t="shared" si="24"/>
        <v>6</v>
      </c>
      <c r="DR79" s="107">
        <f t="shared" si="25"/>
        <v>9</v>
      </c>
      <c r="DS79" s="107">
        <f t="shared" si="26"/>
        <v>1</v>
      </c>
      <c r="DT79" s="107">
        <f t="shared" si="27"/>
        <v>6</v>
      </c>
      <c r="DU79" s="107">
        <f t="shared" si="28"/>
        <v>6</v>
      </c>
      <c r="DV79" s="107">
        <f t="shared" si="29"/>
        <v>2</v>
      </c>
      <c r="DW79" s="107">
        <f t="shared" si="30"/>
        <v>1</v>
      </c>
      <c r="DX79" s="107">
        <f t="shared" si="31"/>
        <v>4</v>
      </c>
      <c r="DY79" s="107">
        <f t="shared" si="32"/>
        <v>2</v>
      </c>
      <c r="DZ79" s="107">
        <f t="shared" si="33"/>
        <v>1</v>
      </c>
      <c r="EA79" s="107">
        <f t="shared" si="34"/>
        <v>5</v>
      </c>
      <c r="EB79" s="107">
        <f t="shared" si="35"/>
        <v>2</v>
      </c>
      <c r="EC79" s="107">
        <f t="shared" si="36"/>
        <v>4</v>
      </c>
      <c r="ED79" s="107">
        <f t="shared" si="37"/>
        <v>2</v>
      </c>
      <c r="EE79" s="107">
        <f t="shared" si="38"/>
        <v>5</v>
      </c>
      <c r="EF79" s="107">
        <f t="shared" si="39"/>
        <v>4</v>
      </c>
      <c r="EG79" s="107">
        <f t="shared" si="68"/>
        <v>8</v>
      </c>
      <c r="EH79" s="107">
        <f t="shared" si="40"/>
        <v>5</v>
      </c>
      <c r="EI79" s="107">
        <f t="shared" si="40"/>
        <v>-11</v>
      </c>
      <c r="EJ79" s="107">
        <f t="shared" si="41"/>
        <v>-2</v>
      </c>
      <c r="EK79" s="107">
        <f t="shared" si="41"/>
        <v>6</v>
      </c>
      <c r="EL79" s="107">
        <f t="shared" si="42"/>
        <v>3</v>
      </c>
      <c r="EM79" s="107">
        <f t="shared" si="42"/>
        <v>7</v>
      </c>
      <c r="EN79" s="107">
        <f t="shared" si="43"/>
        <v>10</v>
      </c>
      <c r="EO79" s="107">
        <f t="shared" si="43"/>
        <v>6</v>
      </c>
      <c r="EP79" s="107">
        <f t="shared" si="44"/>
        <v>3</v>
      </c>
      <c r="EQ79" s="107">
        <f t="shared" si="44"/>
        <v>6</v>
      </c>
      <c r="ER79" s="107">
        <f t="shared" si="45"/>
        <v>6</v>
      </c>
      <c r="ES79" s="107">
        <f t="shared" si="45"/>
        <v>12</v>
      </c>
      <c r="ET79" s="107">
        <f t="shared" si="46"/>
        <v>6</v>
      </c>
      <c r="EU79" s="107">
        <f t="shared" si="46"/>
        <v>5</v>
      </c>
      <c r="EV79" s="107">
        <f t="shared" si="47"/>
        <v>5</v>
      </c>
      <c r="EW79" s="107">
        <f t="shared" si="47"/>
        <v>12</v>
      </c>
      <c r="EX79" s="107">
        <f t="shared" si="48"/>
        <v>15</v>
      </c>
      <c r="EY79" s="107">
        <f t="shared" si="48"/>
        <v>24</v>
      </c>
      <c r="EZ79" s="107">
        <f t="shared" si="49"/>
        <v>14</v>
      </c>
      <c r="FA79" s="107">
        <f t="shared" si="49"/>
        <v>1</v>
      </c>
      <c r="FB79" s="107">
        <f t="shared" si="50"/>
        <v>8</v>
      </c>
      <c r="FC79" s="107">
        <f t="shared" si="50"/>
        <v>7</v>
      </c>
      <c r="FD79" s="107">
        <f t="shared" si="51"/>
        <v>19</v>
      </c>
      <c r="FE79" s="107">
        <f t="shared" si="51"/>
        <v>23</v>
      </c>
      <c r="FF79" s="107">
        <f t="shared" si="52"/>
        <v>19</v>
      </c>
      <c r="FG79" s="107">
        <f t="shared" si="52"/>
        <v>39</v>
      </c>
      <c r="FH79" s="107">
        <f t="shared" si="53"/>
        <v>21</v>
      </c>
      <c r="FI79" s="107">
        <f t="shared" si="53"/>
        <v>35</v>
      </c>
      <c r="FJ79" s="107">
        <f t="shared" si="54"/>
        <v>32</v>
      </c>
      <c r="FK79" s="107">
        <f t="shared" si="54"/>
        <v>25</v>
      </c>
      <c r="FL79" s="107">
        <f t="shared" si="55"/>
        <v>26</v>
      </c>
      <c r="FM79" s="107">
        <f t="shared" si="55"/>
        <v>22</v>
      </c>
      <c r="FN79" s="107">
        <f t="shared" si="56"/>
        <v>31</v>
      </c>
      <c r="FO79" s="107">
        <f t="shared" si="56"/>
        <v>19</v>
      </c>
      <c r="FP79" s="107">
        <f t="shared" si="56"/>
        <v>21</v>
      </c>
      <c r="FQ79" s="107">
        <f t="shared" si="56"/>
        <v>33</v>
      </c>
      <c r="FR79" s="107">
        <f t="shared" si="57"/>
        <v>26</v>
      </c>
      <c r="FS79" s="107">
        <f t="shared" si="57"/>
        <v>37</v>
      </c>
      <c r="FT79" s="107">
        <f t="shared" si="58"/>
        <v>30</v>
      </c>
      <c r="FU79" s="107">
        <f t="shared" si="58"/>
        <v>42</v>
      </c>
      <c r="FV79" s="107">
        <f t="shared" si="58"/>
        <v>51</v>
      </c>
      <c r="FW79" s="107">
        <f t="shared" si="58"/>
        <v>38</v>
      </c>
      <c r="FX79" s="107">
        <f t="shared" si="59"/>
        <v>34</v>
      </c>
      <c r="FY79" s="107">
        <f t="shared" si="59"/>
        <v>35</v>
      </c>
      <c r="FZ79" s="107">
        <f t="shared" si="60"/>
        <v>44</v>
      </c>
      <c r="GA79" s="107">
        <f t="shared" si="61"/>
        <v>32</v>
      </c>
      <c r="GB79" s="107">
        <f t="shared" si="61"/>
        <v>35</v>
      </c>
      <c r="GC79" s="107">
        <f t="shared" si="61"/>
        <v>28</v>
      </c>
      <c r="GD79" s="107">
        <f t="shared" si="61"/>
        <v>28</v>
      </c>
      <c r="GE79" s="107">
        <f t="shared" si="61"/>
        <v>41</v>
      </c>
      <c r="GF79" s="107">
        <f t="shared" si="61"/>
        <v>33</v>
      </c>
      <c r="GG79" s="107">
        <f t="shared" si="61"/>
        <v>39</v>
      </c>
      <c r="GH79" s="107">
        <f t="shared" si="61"/>
        <v>45</v>
      </c>
    </row>
    <row r="80" spans="3:225" x14ac:dyDescent="0.25">
      <c r="C80" s="20" t="s">
        <v>6</v>
      </c>
      <c r="E80">
        <f t="shared" ref="E80:BF80" si="74">E56-D56</f>
        <v>0</v>
      </c>
      <c r="F80">
        <f t="shared" si="74"/>
        <v>2</v>
      </c>
      <c r="G80">
        <f t="shared" si="74"/>
        <v>4</v>
      </c>
      <c r="H80">
        <f t="shared" si="74"/>
        <v>3</v>
      </c>
      <c r="I80">
        <f t="shared" si="74"/>
        <v>2</v>
      </c>
      <c r="J80">
        <f t="shared" si="74"/>
        <v>7</v>
      </c>
      <c r="K80">
        <f t="shared" si="74"/>
        <v>4</v>
      </c>
      <c r="L80">
        <f t="shared" si="74"/>
        <v>26</v>
      </c>
      <c r="M80">
        <f t="shared" si="74"/>
        <v>0</v>
      </c>
      <c r="N80">
        <f t="shared" si="74"/>
        <v>35</v>
      </c>
      <c r="O80">
        <f t="shared" si="74"/>
        <v>5</v>
      </c>
      <c r="P80">
        <f t="shared" si="74"/>
        <v>23</v>
      </c>
      <c r="Q80">
        <f t="shared" si="74"/>
        <v>31</v>
      </c>
      <c r="R80">
        <f t="shared" si="74"/>
        <v>34</v>
      </c>
      <c r="S80">
        <f t="shared" si="74"/>
        <v>25</v>
      </c>
      <c r="T80">
        <f t="shared" si="74"/>
        <v>39</v>
      </c>
      <c r="U80">
        <f t="shared" si="74"/>
        <v>102</v>
      </c>
      <c r="V80">
        <f t="shared" si="74"/>
        <v>-19</v>
      </c>
      <c r="W80">
        <f t="shared" si="74"/>
        <v>31</v>
      </c>
      <c r="X80">
        <f t="shared" si="74"/>
        <v>62</v>
      </c>
      <c r="Y80">
        <f t="shared" si="74"/>
        <v>63</v>
      </c>
      <c r="Z80">
        <f t="shared" si="74"/>
        <v>93</v>
      </c>
      <c r="AA80">
        <f t="shared" si="74"/>
        <v>83</v>
      </c>
      <c r="AB80">
        <f t="shared" si="74"/>
        <v>87</v>
      </c>
      <c r="AC80">
        <f t="shared" si="74"/>
        <v>80</v>
      </c>
      <c r="AD80">
        <f t="shared" si="74"/>
        <v>90</v>
      </c>
      <c r="AE80">
        <f t="shared" si="74"/>
        <v>69</v>
      </c>
      <c r="AF80">
        <f t="shared" si="74"/>
        <v>63</v>
      </c>
      <c r="AG80">
        <f t="shared" si="74"/>
        <v>62</v>
      </c>
      <c r="AH80">
        <f t="shared" si="74"/>
        <v>89</v>
      </c>
      <c r="AI80">
        <f t="shared" si="74"/>
        <v>73</v>
      </c>
      <c r="AJ80">
        <f t="shared" si="74"/>
        <v>62</v>
      </c>
      <c r="AK80">
        <f t="shared" si="74"/>
        <v>93</v>
      </c>
      <c r="AL80">
        <f t="shared" si="74"/>
        <v>53</v>
      </c>
      <c r="AM80">
        <f t="shared" si="74"/>
        <v>54</v>
      </c>
      <c r="AN80">
        <f t="shared" si="74"/>
        <v>74</v>
      </c>
      <c r="AO80">
        <f t="shared" si="74"/>
        <v>59</v>
      </c>
      <c r="AP80">
        <f t="shared" si="74"/>
        <v>63</v>
      </c>
      <c r="AQ80">
        <f t="shared" si="74"/>
        <v>53</v>
      </c>
      <c r="AR80">
        <f t="shared" si="74"/>
        <v>81</v>
      </c>
      <c r="AS80">
        <f t="shared" si="74"/>
        <v>70</v>
      </c>
      <c r="AT80">
        <f t="shared" si="74"/>
        <v>54</v>
      </c>
      <c r="AU80">
        <f t="shared" si="74"/>
        <v>67</v>
      </c>
      <c r="AV80">
        <f t="shared" si="74"/>
        <v>66</v>
      </c>
      <c r="AW80">
        <f t="shared" si="74"/>
        <v>68</v>
      </c>
      <c r="AX80">
        <f t="shared" si="74"/>
        <v>69</v>
      </c>
      <c r="AY80">
        <f t="shared" si="74"/>
        <v>56</v>
      </c>
      <c r="AZ80">
        <f t="shared" si="74"/>
        <v>45</v>
      </c>
      <c r="BA80">
        <f t="shared" si="74"/>
        <v>54</v>
      </c>
      <c r="BB80">
        <f t="shared" si="74"/>
        <v>50</v>
      </c>
      <c r="BC80">
        <f t="shared" si="74"/>
        <v>64</v>
      </c>
      <c r="BD80">
        <f t="shared" si="74"/>
        <v>69</v>
      </c>
      <c r="BE80">
        <f t="shared" si="74"/>
        <v>44</v>
      </c>
      <c r="BF80">
        <f t="shared" si="74"/>
        <v>73</v>
      </c>
      <c r="BG80">
        <f t="shared" si="2"/>
        <v>26</v>
      </c>
      <c r="BH80">
        <f t="shared" si="2"/>
        <v>22</v>
      </c>
      <c r="BI80">
        <f t="shared" ref="BI80:BZ80" si="75">BI56-BH56</f>
        <v>20</v>
      </c>
      <c r="BJ80">
        <f t="shared" si="75"/>
        <v>46</v>
      </c>
      <c r="BK80">
        <f t="shared" si="75"/>
        <v>36</v>
      </c>
      <c r="BL80">
        <f t="shared" si="75"/>
        <v>29</v>
      </c>
      <c r="BM80">
        <f t="shared" si="75"/>
        <v>25</v>
      </c>
      <c r="BN80">
        <f t="shared" si="75"/>
        <v>16</v>
      </c>
      <c r="BO80">
        <f t="shared" si="75"/>
        <v>51</v>
      </c>
      <c r="BP80">
        <f t="shared" si="75"/>
        <v>4</v>
      </c>
      <c r="BQ80">
        <f t="shared" si="75"/>
        <v>171</v>
      </c>
      <c r="BR80">
        <f t="shared" si="75"/>
        <v>23</v>
      </c>
      <c r="BS80">
        <f t="shared" si="75"/>
        <v>27</v>
      </c>
      <c r="BT80">
        <f t="shared" si="75"/>
        <v>23</v>
      </c>
      <c r="BU80">
        <f t="shared" si="75"/>
        <v>12</v>
      </c>
      <c r="BV80">
        <f t="shared" si="75"/>
        <v>10</v>
      </c>
      <c r="BW80">
        <f t="shared" si="75"/>
        <v>20</v>
      </c>
      <c r="BX80">
        <f t="shared" si="75"/>
        <v>21</v>
      </c>
      <c r="BY80">
        <f t="shared" si="75"/>
        <v>14</v>
      </c>
      <c r="BZ80">
        <f t="shared" si="75"/>
        <v>25</v>
      </c>
      <c r="CA80">
        <f t="shared" si="4"/>
        <v>16</v>
      </c>
      <c r="CB80">
        <f t="shared" si="4"/>
        <v>17</v>
      </c>
      <c r="CC80">
        <f t="shared" si="4"/>
        <v>10</v>
      </c>
      <c r="CD80">
        <f t="shared" si="4"/>
        <v>18</v>
      </c>
      <c r="CE80" s="107">
        <f t="shared" si="4"/>
        <v>25</v>
      </c>
      <c r="CF80" s="107">
        <f t="shared" si="4"/>
        <v>23</v>
      </c>
      <c r="CG80" s="107">
        <f t="shared" si="4"/>
        <v>19</v>
      </c>
      <c r="CH80" s="107">
        <f t="shared" si="5"/>
        <v>19</v>
      </c>
      <c r="CI80" s="107">
        <f t="shared" si="5"/>
        <v>23</v>
      </c>
      <c r="CJ80" s="107">
        <f t="shared" si="6"/>
        <v>9</v>
      </c>
      <c r="CK80" s="107">
        <f t="shared" si="6"/>
        <v>22</v>
      </c>
      <c r="CL80" s="107">
        <f t="shared" si="7"/>
        <v>22</v>
      </c>
      <c r="CM80" s="107">
        <f t="shared" si="8"/>
        <v>22</v>
      </c>
      <c r="CN80" s="107">
        <f t="shared" si="9"/>
        <v>13</v>
      </c>
      <c r="CO80" s="107">
        <f t="shared" si="9"/>
        <v>38</v>
      </c>
      <c r="CP80" s="107">
        <f t="shared" si="9"/>
        <v>16</v>
      </c>
      <c r="CQ80" s="107">
        <f t="shared" si="9"/>
        <v>23</v>
      </c>
      <c r="CR80" s="107">
        <f t="shared" si="9"/>
        <v>12</v>
      </c>
      <c r="CS80" s="107">
        <f t="shared" si="9"/>
        <v>30</v>
      </c>
      <c r="CT80" s="107">
        <f t="shared" si="10"/>
        <v>27</v>
      </c>
      <c r="CU80" s="107">
        <f t="shared" si="10"/>
        <v>19</v>
      </c>
      <c r="CV80" s="107">
        <f t="shared" si="11"/>
        <v>22</v>
      </c>
      <c r="CW80" s="107">
        <f t="shared" si="11"/>
        <v>12</v>
      </c>
      <c r="CX80" s="107">
        <f t="shared" si="11"/>
        <v>15</v>
      </c>
      <c r="CY80" s="107">
        <f t="shared" si="11"/>
        <v>23</v>
      </c>
      <c r="CZ80" s="107">
        <f t="shared" si="11"/>
        <v>15</v>
      </c>
      <c r="DA80" s="107">
        <f t="shared" si="12"/>
        <v>21</v>
      </c>
      <c r="DB80" s="107">
        <f t="shared" si="13"/>
        <v>10</v>
      </c>
      <c r="DC80" s="107">
        <f t="shared" si="13"/>
        <v>12</v>
      </c>
      <c r="DD80" s="107">
        <f t="shared" si="13"/>
        <v>18</v>
      </c>
      <c r="DE80" s="107">
        <f t="shared" si="13"/>
        <v>16</v>
      </c>
      <c r="DF80" s="107">
        <f t="shared" si="14"/>
        <v>12</v>
      </c>
      <c r="DG80" s="107">
        <f t="shared" si="15"/>
        <v>-1</v>
      </c>
      <c r="DH80" s="107">
        <f t="shared" si="16"/>
        <v>8</v>
      </c>
      <c r="DI80" s="107">
        <f t="shared" si="17"/>
        <v>10</v>
      </c>
      <c r="DJ80" s="107">
        <f t="shared" si="18"/>
        <v>14</v>
      </c>
      <c r="DK80" s="107">
        <f t="shared" si="19"/>
        <v>7</v>
      </c>
      <c r="DL80" s="107">
        <f t="shared" si="67"/>
        <v>10</v>
      </c>
      <c r="DM80" s="107">
        <f t="shared" si="20"/>
        <v>5</v>
      </c>
      <c r="DN80" s="107">
        <f t="shared" si="21"/>
        <v>17</v>
      </c>
      <c r="DO80" s="107">
        <f t="shared" si="22"/>
        <v>8</v>
      </c>
      <c r="DP80" s="107">
        <f t="shared" si="23"/>
        <v>6</v>
      </c>
      <c r="DQ80" s="107">
        <f t="shared" si="24"/>
        <v>8</v>
      </c>
      <c r="DR80" s="107">
        <f t="shared" si="25"/>
        <v>9</v>
      </c>
      <c r="DS80" s="107">
        <f t="shared" si="26"/>
        <v>5</v>
      </c>
      <c r="DT80" s="107">
        <f t="shared" si="27"/>
        <v>4</v>
      </c>
      <c r="DU80" s="107">
        <f t="shared" si="28"/>
        <v>1</v>
      </c>
      <c r="DV80" s="107">
        <f t="shared" si="29"/>
        <v>2</v>
      </c>
      <c r="DW80" s="107">
        <f t="shared" si="30"/>
        <v>11</v>
      </c>
      <c r="DX80" s="107">
        <f t="shared" si="31"/>
        <v>13</v>
      </c>
      <c r="DY80" s="107">
        <f t="shared" si="32"/>
        <v>6</v>
      </c>
      <c r="DZ80" s="107">
        <f t="shared" si="33"/>
        <v>3</v>
      </c>
      <c r="EA80" s="107">
        <f t="shared" si="34"/>
        <v>0</v>
      </c>
      <c r="EB80" s="107">
        <f t="shared" si="35"/>
        <v>12</v>
      </c>
      <c r="EC80" s="107">
        <f t="shared" si="36"/>
        <v>-3</v>
      </c>
      <c r="ED80" s="107">
        <f t="shared" si="37"/>
        <v>10</v>
      </c>
      <c r="EE80" s="107">
        <f t="shared" si="38"/>
        <v>8</v>
      </c>
      <c r="EF80" s="107">
        <f t="shared" si="39"/>
        <v>9</v>
      </c>
      <c r="EG80" s="107">
        <f t="shared" si="68"/>
        <v>6</v>
      </c>
      <c r="EH80" s="107">
        <f t="shared" si="40"/>
        <v>14</v>
      </c>
      <c r="EI80" s="107">
        <f t="shared" si="40"/>
        <v>14</v>
      </c>
      <c r="EJ80" s="107">
        <f t="shared" si="41"/>
        <v>9</v>
      </c>
      <c r="EK80" s="107">
        <f t="shared" si="41"/>
        <v>10</v>
      </c>
      <c r="EL80" s="107">
        <f t="shared" si="42"/>
        <v>15</v>
      </c>
      <c r="EM80" s="107">
        <f t="shared" si="42"/>
        <v>25</v>
      </c>
      <c r="EN80" s="107">
        <f t="shared" si="43"/>
        <v>11</v>
      </c>
      <c r="EO80" s="107">
        <f t="shared" si="43"/>
        <v>13</v>
      </c>
      <c r="EP80" s="107">
        <f t="shared" si="44"/>
        <v>16</v>
      </c>
      <c r="EQ80" s="107">
        <f t="shared" si="44"/>
        <v>4</v>
      </c>
      <c r="ER80" s="107">
        <f t="shared" si="45"/>
        <v>20</v>
      </c>
      <c r="ES80" s="107">
        <f t="shared" si="45"/>
        <v>16</v>
      </c>
      <c r="ET80" s="107">
        <f t="shared" si="46"/>
        <v>9</v>
      </c>
      <c r="EU80" s="107">
        <f t="shared" si="46"/>
        <v>9</v>
      </c>
      <c r="EV80" s="107">
        <f t="shared" si="47"/>
        <v>24</v>
      </c>
      <c r="EW80" s="107">
        <f t="shared" si="47"/>
        <v>24</v>
      </c>
      <c r="EX80" s="107">
        <f t="shared" si="48"/>
        <v>35</v>
      </c>
      <c r="EY80" s="107">
        <f t="shared" si="48"/>
        <v>24</v>
      </c>
      <c r="EZ80" s="107">
        <f t="shared" si="49"/>
        <v>24</v>
      </c>
      <c r="FA80" s="107">
        <f t="shared" si="49"/>
        <v>17</v>
      </c>
      <c r="FB80" s="107">
        <f t="shared" si="50"/>
        <v>27</v>
      </c>
      <c r="FC80" s="107">
        <f t="shared" si="50"/>
        <v>25</v>
      </c>
      <c r="FD80" s="107">
        <f t="shared" si="51"/>
        <v>51</v>
      </c>
      <c r="FE80" s="107">
        <f t="shared" si="51"/>
        <v>49</v>
      </c>
      <c r="FF80" s="107">
        <f t="shared" si="52"/>
        <v>36</v>
      </c>
      <c r="FG80" s="107">
        <f t="shared" si="52"/>
        <v>34</v>
      </c>
      <c r="FH80" s="107">
        <f t="shared" si="53"/>
        <v>33</v>
      </c>
      <c r="FI80" s="107">
        <f t="shared" si="53"/>
        <v>45</v>
      </c>
      <c r="FJ80" s="107">
        <f t="shared" si="54"/>
        <v>45</v>
      </c>
      <c r="FK80" s="107">
        <f t="shared" si="54"/>
        <v>52</v>
      </c>
      <c r="FL80" s="107">
        <f t="shared" si="55"/>
        <v>36</v>
      </c>
      <c r="FM80" s="107">
        <f t="shared" si="55"/>
        <v>30</v>
      </c>
      <c r="FN80" s="107">
        <f t="shared" si="56"/>
        <v>36</v>
      </c>
      <c r="FO80" s="107">
        <f t="shared" si="56"/>
        <v>31</v>
      </c>
      <c r="FP80" s="107">
        <f t="shared" si="56"/>
        <v>23</v>
      </c>
      <c r="FQ80" s="107">
        <f t="shared" si="56"/>
        <v>44</v>
      </c>
      <c r="FR80" s="107">
        <f t="shared" si="57"/>
        <v>33</v>
      </c>
      <c r="FS80" s="107">
        <f t="shared" si="57"/>
        <v>34</v>
      </c>
      <c r="FT80" s="107">
        <f t="shared" si="58"/>
        <v>48</v>
      </c>
      <c r="FU80" s="107">
        <f t="shared" si="58"/>
        <v>32</v>
      </c>
      <c r="FV80" s="107">
        <f t="shared" si="58"/>
        <v>33</v>
      </c>
      <c r="FW80" s="107">
        <f t="shared" si="58"/>
        <v>24</v>
      </c>
      <c r="FX80" s="107">
        <f t="shared" si="59"/>
        <v>38</v>
      </c>
      <c r="FY80" s="107">
        <f t="shared" si="59"/>
        <v>49</v>
      </c>
      <c r="FZ80" s="107">
        <f t="shared" si="60"/>
        <v>35</v>
      </c>
      <c r="GA80" s="107">
        <f t="shared" si="61"/>
        <v>39</v>
      </c>
      <c r="GB80" s="107">
        <f t="shared" si="61"/>
        <v>49</v>
      </c>
      <c r="GC80" s="107">
        <f t="shared" si="61"/>
        <v>50</v>
      </c>
      <c r="GD80" s="107">
        <f t="shared" si="61"/>
        <v>36</v>
      </c>
      <c r="GE80" s="107">
        <f t="shared" si="61"/>
        <v>73</v>
      </c>
      <c r="GF80" s="107">
        <f t="shared" si="61"/>
        <v>34</v>
      </c>
      <c r="GG80" s="107">
        <f t="shared" si="61"/>
        <v>73</v>
      </c>
      <c r="GH80" s="107">
        <f t="shared" si="61"/>
        <v>65</v>
      </c>
    </row>
    <row r="81" spans="3:225" x14ac:dyDescent="0.25">
      <c r="C81" s="20" t="s">
        <v>9</v>
      </c>
      <c r="E81">
        <f t="shared" ref="E81:BF81" si="76">E57-D57</f>
        <v>0</v>
      </c>
      <c r="F81">
        <f t="shared" si="76"/>
        <v>14</v>
      </c>
      <c r="G81">
        <f t="shared" si="76"/>
        <v>7</v>
      </c>
      <c r="H81">
        <f t="shared" si="76"/>
        <v>12</v>
      </c>
      <c r="I81">
        <f t="shared" si="76"/>
        <v>2</v>
      </c>
      <c r="J81">
        <f t="shared" si="76"/>
        <v>2</v>
      </c>
      <c r="K81">
        <f t="shared" si="76"/>
        <v>2</v>
      </c>
      <c r="L81">
        <f t="shared" si="76"/>
        <v>21</v>
      </c>
      <c r="M81">
        <f t="shared" si="76"/>
        <v>17</v>
      </c>
      <c r="N81">
        <f t="shared" si="76"/>
        <v>-9</v>
      </c>
      <c r="O81">
        <f t="shared" si="76"/>
        <v>35</v>
      </c>
      <c r="P81">
        <f t="shared" si="76"/>
        <v>25</v>
      </c>
      <c r="Q81">
        <f t="shared" si="76"/>
        <v>22</v>
      </c>
      <c r="R81">
        <f t="shared" si="76"/>
        <v>50</v>
      </c>
      <c r="S81">
        <f t="shared" si="76"/>
        <v>62</v>
      </c>
      <c r="T81">
        <f t="shared" si="76"/>
        <v>36</v>
      </c>
      <c r="U81">
        <f t="shared" si="76"/>
        <v>104</v>
      </c>
      <c r="V81">
        <f t="shared" si="76"/>
        <v>13</v>
      </c>
      <c r="W81">
        <f t="shared" si="76"/>
        <v>31</v>
      </c>
      <c r="X81">
        <f t="shared" si="76"/>
        <v>52</v>
      </c>
      <c r="Y81">
        <f t="shared" si="76"/>
        <v>186</v>
      </c>
      <c r="Z81">
        <f t="shared" si="76"/>
        <v>95</v>
      </c>
      <c r="AA81">
        <f t="shared" si="76"/>
        <v>94</v>
      </c>
      <c r="AB81">
        <f t="shared" si="76"/>
        <v>91</v>
      </c>
      <c r="AC81">
        <f t="shared" si="76"/>
        <v>127</v>
      </c>
      <c r="AD81">
        <f t="shared" si="76"/>
        <v>97</v>
      </c>
      <c r="AE81">
        <f t="shared" si="76"/>
        <v>115</v>
      </c>
      <c r="AF81">
        <f t="shared" si="76"/>
        <v>118</v>
      </c>
      <c r="AG81">
        <f t="shared" si="76"/>
        <v>87</v>
      </c>
      <c r="AH81">
        <f t="shared" si="76"/>
        <v>86</v>
      </c>
      <c r="AI81">
        <f t="shared" si="76"/>
        <v>112</v>
      </c>
      <c r="AJ81">
        <f t="shared" si="76"/>
        <v>51</v>
      </c>
      <c r="AK81">
        <f t="shared" si="76"/>
        <v>143</v>
      </c>
      <c r="AL81">
        <f t="shared" si="76"/>
        <v>107</v>
      </c>
      <c r="AM81">
        <f t="shared" si="76"/>
        <v>90</v>
      </c>
      <c r="AN81">
        <f t="shared" si="76"/>
        <v>81</v>
      </c>
      <c r="AO81">
        <f t="shared" si="76"/>
        <v>124</v>
      </c>
      <c r="AP81">
        <f t="shared" si="76"/>
        <v>103</v>
      </c>
      <c r="AQ81">
        <f t="shared" si="76"/>
        <v>125</v>
      </c>
      <c r="AR81">
        <f t="shared" si="76"/>
        <v>117</v>
      </c>
      <c r="AS81">
        <f t="shared" si="76"/>
        <v>44</v>
      </c>
      <c r="AT81">
        <f t="shared" si="76"/>
        <v>186</v>
      </c>
      <c r="AU81">
        <f t="shared" si="76"/>
        <v>42</v>
      </c>
      <c r="AV81">
        <f t="shared" si="76"/>
        <v>98</v>
      </c>
      <c r="AW81">
        <f t="shared" si="76"/>
        <v>136</v>
      </c>
      <c r="AX81">
        <f t="shared" si="76"/>
        <v>115</v>
      </c>
      <c r="AY81">
        <f t="shared" si="76"/>
        <v>100</v>
      </c>
      <c r="AZ81">
        <f t="shared" si="76"/>
        <v>84</v>
      </c>
      <c r="BA81">
        <f t="shared" si="76"/>
        <v>86</v>
      </c>
      <c r="BB81">
        <f t="shared" si="76"/>
        <v>93</v>
      </c>
      <c r="BC81">
        <f t="shared" si="76"/>
        <v>77</v>
      </c>
      <c r="BD81">
        <f t="shared" si="76"/>
        <v>103</v>
      </c>
      <c r="BE81">
        <f t="shared" si="76"/>
        <v>47</v>
      </c>
      <c r="BF81">
        <f t="shared" si="76"/>
        <v>53</v>
      </c>
      <c r="BG81">
        <f t="shared" si="2"/>
        <v>65</v>
      </c>
      <c r="BH81">
        <f t="shared" si="2"/>
        <v>18</v>
      </c>
      <c r="BI81">
        <f t="shared" ref="BI81:BZ81" si="77">BI57-BH57</f>
        <v>48</v>
      </c>
      <c r="BJ81">
        <f t="shared" si="77"/>
        <v>60</v>
      </c>
      <c r="BK81">
        <f t="shared" si="77"/>
        <v>39</v>
      </c>
      <c r="BL81">
        <f t="shared" si="77"/>
        <v>49</v>
      </c>
      <c r="BM81">
        <f t="shared" si="77"/>
        <v>26</v>
      </c>
      <c r="BN81">
        <f t="shared" si="77"/>
        <v>44</v>
      </c>
      <c r="BO81">
        <f t="shared" si="77"/>
        <v>15</v>
      </c>
      <c r="BP81">
        <f t="shared" si="77"/>
        <v>20</v>
      </c>
      <c r="BQ81">
        <f t="shared" si="77"/>
        <v>24</v>
      </c>
      <c r="BR81">
        <f t="shared" si="77"/>
        <v>44</v>
      </c>
      <c r="BS81">
        <f t="shared" si="77"/>
        <v>23</v>
      </c>
      <c r="BT81">
        <f t="shared" si="77"/>
        <v>27</v>
      </c>
      <c r="BU81">
        <f t="shared" si="77"/>
        <v>18</v>
      </c>
      <c r="BV81">
        <f t="shared" si="77"/>
        <v>10</v>
      </c>
      <c r="BW81">
        <f t="shared" si="77"/>
        <v>21</v>
      </c>
      <c r="BX81">
        <f t="shared" si="77"/>
        <v>19</v>
      </c>
      <c r="BY81">
        <f t="shared" si="77"/>
        <v>36</v>
      </c>
      <c r="BZ81">
        <f t="shared" si="77"/>
        <v>16</v>
      </c>
      <c r="CA81">
        <f t="shared" si="4"/>
        <v>8</v>
      </c>
      <c r="CB81">
        <f t="shared" si="4"/>
        <v>11</v>
      </c>
      <c r="CC81">
        <f t="shared" si="4"/>
        <v>3</v>
      </c>
      <c r="CD81">
        <f t="shared" si="4"/>
        <v>4</v>
      </c>
      <c r="CE81">
        <f t="shared" si="4"/>
        <v>17</v>
      </c>
      <c r="CF81">
        <f t="shared" si="4"/>
        <v>18</v>
      </c>
      <c r="CG81">
        <f t="shared" si="4"/>
        <v>30</v>
      </c>
      <c r="CH81">
        <f t="shared" si="5"/>
        <v>7</v>
      </c>
      <c r="CI81">
        <f t="shared" si="5"/>
        <v>17</v>
      </c>
      <c r="CJ81">
        <f t="shared" si="6"/>
        <v>7</v>
      </c>
      <c r="CK81">
        <f t="shared" si="6"/>
        <v>5</v>
      </c>
      <c r="CL81" s="157">
        <f t="shared" si="7"/>
        <v>14</v>
      </c>
      <c r="CM81" s="157">
        <f t="shared" si="8"/>
        <v>11</v>
      </c>
      <c r="CN81" s="157">
        <f t="shared" si="9"/>
        <v>6</v>
      </c>
      <c r="CO81" s="157">
        <f t="shared" si="9"/>
        <v>9</v>
      </c>
      <c r="CP81" s="157">
        <f t="shared" si="9"/>
        <v>9</v>
      </c>
      <c r="CQ81" s="157">
        <f t="shared" si="9"/>
        <v>7</v>
      </c>
      <c r="CR81" s="157">
        <f t="shared" si="9"/>
        <v>9</v>
      </c>
      <c r="CS81" s="157">
        <f t="shared" si="9"/>
        <v>7</v>
      </c>
      <c r="CT81" s="157">
        <f t="shared" si="10"/>
        <v>18</v>
      </c>
      <c r="CU81" s="157">
        <f t="shared" si="10"/>
        <v>15</v>
      </c>
      <c r="CV81" s="157">
        <f t="shared" si="11"/>
        <v>14</v>
      </c>
      <c r="CW81" s="157">
        <f t="shared" si="11"/>
        <v>9</v>
      </c>
      <c r="CX81" s="157">
        <f t="shared" si="11"/>
        <v>10</v>
      </c>
      <c r="CY81" s="157">
        <f t="shared" si="11"/>
        <v>6</v>
      </c>
      <c r="CZ81" s="157">
        <f t="shared" si="11"/>
        <v>8</v>
      </c>
      <c r="DA81" s="157">
        <f t="shared" si="12"/>
        <v>8</v>
      </c>
      <c r="DB81" s="157">
        <f t="shared" si="13"/>
        <v>12</v>
      </c>
      <c r="DC81" s="157">
        <f t="shared" si="13"/>
        <v>9</v>
      </c>
      <c r="DD81" s="157">
        <f t="shared" si="13"/>
        <v>3</v>
      </c>
      <c r="DE81" s="157">
        <f t="shared" si="13"/>
        <v>5</v>
      </c>
      <c r="DF81" s="157">
        <f t="shared" si="14"/>
        <v>5</v>
      </c>
      <c r="DG81" s="157">
        <f t="shared" si="15"/>
        <v>6</v>
      </c>
      <c r="DH81" s="157">
        <f t="shared" si="16"/>
        <v>3</v>
      </c>
      <c r="DI81" s="157">
        <f t="shared" si="17"/>
        <v>3</v>
      </c>
      <c r="DJ81" s="157">
        <f t="shared" si="18"/>
        <v>5</v>
      </c>
      <c r="DK81" s="157">
        <f t="shared" si="19"/>
        <v>2</v>
      </c>
      <c r="DL81" s="157">
        <f t="shared" si="67"/>
        <v>2</v>
      </c>
      <c r="DM81" s="157">
        <f t="shared" si="20"/>
        <v>3</v>
      </c>
      <c r="DN81" s="157">
        <f t="shared" si="21"/>
        <v>4</v>
      </c>
      <c r="DO81" s="157">
        <f t="shared" si="22"/>
        <v>1</v>
      </c>
      <c r="DP81" s="157">
        <f t="shared" si="23"/>
        <v>0</v>
      </c>
      <c r="DQ81" s="157">
        <f t="shared" si="24"/>
        <v>1</v>
      </c>
      <c r="DR81" s="157">
        <f t="shared" si="25"/>
        <v>1</v>
      </c>
      <c r="DS81" s="157">
        <f t="shared" si="26"/>
        <v>0</v>
      </c>
      <c r="DT81" s="157">
        <f t="shared" si="27"/>
        <v>3</v>
      </c>
      <c r="DU81" s="157">
        <f t="shared" si="28"/>
        <v>3</v>
      </c>
      <c r="DV81" s="157">
        <f t="shared" si="29"/>
        <v>5</v>
      </c>
      <c r="DW81" s="157">
        <f t="shared" si="30"/>
        <v>1</v>
      </c>
      <c r="DX81" s="157">
        <f t="shared" si="31"/>
        <v>1</v>
      </c>
      <c r="DY81" s="157">
        <f t="shared" si="32"/>
        <v>1</v>
      </c>
      <c r="DZ81" s="157">
        <f t="shared" si="33"/>
        <v>1</v>
      </c>
      <c r="EA81" s="157">
        <f t="shared" si="34"/>
        <v>1</v>
      </c>
      <c r="EB81" s="157">
        <f t="shared" si="35"/>
        <v>2</v>
      </c>
      <c r="EC81" s="157">
        <f t="shared" si="36"/>
        <v>1</v>
      </c>
      <c r="ED81" s="157">
        <f t="shared" si="37"/>
        <v>0</v>
      </c>
      <c r="EE81" s="157">
        <f t="shared" si="38"/>
        <v>3</v>
      </c>
      <c r="EF81" s="157">
        <f t="shared" si="39"/>
        <v>1</v>
      </c>
      <c r="EG81" s="157">
        <f t="shared" si="68"/>
        <v>-9</v>
      </c>
      <c r="EH81" s="157">
        <f t="shared" si="40"/>
        <v>5</v>
      </c>
      <c r="EI81" s="157">
        <f t="shared" si="40"/>
        <v>1</v>
      </c>
      <c r="EJ81" s="157">
        <f t="shared" si="41"/>
        <v>1</v>
      </c>
      <c r="EK81" s="157">
        <f t="shared" si="41"/>
        <v>5</v>
      </c>
      <c r="EL81" s="157">
        <f t="shared" si="42"/>
        <v>1</v>
      </c>
      <c r="EM81" s="157">
        <f t="shared" si="42"/>
        <v>4</v>
      </c>
      <c r="EN81" s="157">
        <f t="shared" si="43"/>
        <v>3</v>
      </c>
      <c r="EO81" s="157">
        <f t="shared" si="43"/>
        <v>1</v>
      </c>
      <c r="EP81" s="157">
        <f t="shared" si="44"/>
        <v>0</v>
      </c>
      <c r="EQ81" s="157">
        <f t="shared" si="44"/>
        <v>4</v>
      </c>
      <c r="ER81" s="157">
        <f t="shared" si="45"/>
        <v>3</v>
      </c>
      <c r="ES81" s="157">
        <f t="shared" si="45"/>
        <v>2</v>
      </c>
      <c r="ET81" s="157">
        <f t="shared" si="46"/>
        <v>4</v>
      </c>
      <c r="EU81" s="157">
        <f t="shared" si="46"/>
        <v>2</v>
      </c>
      <c r="EV81" s="157">
        <f t="shared" si="47"/>
        <v>3</v>
      </c>
      <c r="EW81" s="157">
        <f t="shared" si="47"/>
        <v>4</v>
      </c>
      <c r="EX81" s="157">
        <f t="shared" si="48"/>
        <v>2</v>
      </c>
      <c r="EY81" s="157">
        <f t="shared" si="48"/>
        <v>7</v>
      </c>
      <c r="EZ81" s="157">
        <f t="shared" si="49"/>
        <v>3</v>
      </c>
      <c r="FA81" s="157">
        <f t="shared" si="49"/>
        <v>5</v>
      </c>
      <c r="FB81" s="157">
        <f t="shared" si="50"/>
        <v>4</v>
      </c>
      <c r="FC81" s="157">
        <f t="shared" si="50"/>
        <v>7</v>
      </c>
      <c r="FD81" s="157">
        <f t="shared" si="51"/>
        <v>2</v>
      </c>
      <c r="FE81" s="157">
        <f t="shared" si="51"/>
        <v>9</v>
      </c>
      <c r="FF81" s="157">
        <f t="shared" si="52"/>
        <v>7</v>
      </c>
      <c r="FG81" s="157">
        <f t="shared" si="52"/>
        <v>17</v>
      </c>
      <c r="FH81" s="157">
        <f t="shared" si="53"/>
        <v>12</v>
      </c>
      <c r="FI81" s="157">
        <f t="shared" si="53"/>
        <v>21</v>
      </c>
      <c r="FJ81" s="157">
        <f t="shared" si="54"/>
        <v>13</v>
      </c>
      <c r="FK81" s="157">
        <f t="shared" si="54"/>
        <v>17</v>
      </c>
      <c r="FL81" s="157">
        <f t="shared" si="55"/>
        <v>18</v>
      </c>
      <c r="FM81" s="157">
        <f t="shared" si="55"/>
        <v>36</v>
      </c>
      <c r="FN81" s="157">
        <f t="shared" si="56"/>
        <v>21</v>
      </c>
      <c r="FO81" s="157">
        <f t="shared" si="56"/>
        <v>6</v>
      </c>
      <c r="FP81" s="157">
        <f t="shared" si="56"/>
        <v>11</v>
      </c>
      <c r="FQ81" s="157">
        <f t="shared" si="56"/>
        <v>13</v>
      </c>
      <c r="FR81" s="157">
        <f t="shared" si="57"/>
        <v>23</v>
      </c>
      <c r="FS81" s="157">
        <f t="shared" si="57"/>
        <v>23</v>
      </c>
      <c r="FT81" s="157">
        <f t="shared" si="58"/>
        <v>23</v>
      </c>
      <c r="FU81" s="157">
        <f t="shared" si="58"/>
        <v>29</v>
      </c>
      <c r="FV81" s="157">
        <f t="shared" si="58"/>
        <v>20</v>
      </c>
      <c r="FW81" s="157">
        <f t="shared" si="58"/>
        <v>25</v>
      </c>
      <c r="FX81" s="157">
        <f t="shared" si="59"/>
        <v>23</v>
      </c>
      <c r="FY81" s="157">
        <f t="shared" si="59"/>
        <v>22</v>
      </c>
      <c r="FZ81" s="157">
        <f t="shared" si="60"/>
        <v>19</v>
      </c>
      <c r="GA81" s="157">
        <f t="shared" si="61"/>
        <v>26</v>
      </c>
      <c r="GB81" s="157">
        <f t="shared" si="61"/>
        <v>17</v>
      </c>
      <c r="GC81" s="157">
        <f t="shared" si="61"/>
        <v>24</v>
      </c>
      <c r="GD81" s="157">
        <f t="shared" si="61"/>
        <v>19</v>
      </c>
      <c r="GE81" s="157">
        <f t="shared" si="61"/>
        <v>23</v>
      </c>
      <c r="GF81" s="157">
        <f t="shared" si="61"/>
        <v>17</v>
      </c>
      <c r="GG81" s="157">
        <f t="shared" si="61"/>
        <v>28</v>
      </c>
      <c r="GH81" s="157">
        <f t="shared" si="61"/>
        <v>22</v>
      </c>
    </row>
    <row r="82" spans="3:225" x14ac:dyDescent="0.25">
      <c r="C82" s="20" t="s">
        <v>11</v>
      </c>
      <c r="E82">
        <f t="shared" ref="E82:BF82" si="78">E58-D58</f>
        <v>0</v>
      </c>
      <c r="F82">
        <f t="shared" si="78"/>
        <v>1</v>
      </c>
      <c r="G82">
        <f t="shared" si="78"/>
        <v>0</v>
      </c>
      <c r="H82">
        <f t="shared" si="78"/>
        <v>3</v>
      </c>
      <c r="I82">
        <f t="shared" si="78"/>
        <v>5</v>
      </c>
      <c r="J82">
        <f t="shared" si="78"/>
        <v>1</v>
      </c>
      <c r="K82">
        <f t="shared" si="78"/>
        <v>0</v>
      </c>
      <c r="L82">
        <f t="shared" si="78"/>
        <v>2</v>
      </c>
      <c r="M82">
        <f t="shared" si="78"/>
        <v>1</v>
      </c>
      <c r="N82">
        <f t="shared" si="78"/>
        <v>5</v>
      </c>
      <c r="O82">
        <f t="shared" si="78"/>
        <v>6</v>
      </c>
      <c r="P82">
        <f t="shared" si="78"/>
        <v>5</v>
      </c>
      <c r="Q82">
        <f t="shared" si="78"/>
        <v>8</v>
      </c>
      <c r="R82">
        <f t="shared" si="78"/>
        <v>9</v>
      </c>
      <c r="S82">
        <f t="shared" si="78"/>
        <v>14</v>
      </c>
      <c r="T82">
        <f t="shared" si="78"/>
        <v>16</v>
      </c>
      <c r="U82">
        <f t="shared" si="78"/>
        <v>60</v>
      </c>
      <c r="V82">
        <f t="shared" si="78"/>
        <v>29</v>
      </c>
      <c r="W82">
        <f t="shared" si="78"/>
        <v>27</v>
      </c>
      <c r="X82">
        <f t="shared" si="78"/>
        <v>29</v>
      </c>
      <c r="Y82">
        <f t="shared" si="78"/>
        <v>31</v>
      </c>
      <c r="Z82">
        <f t="shared" si="78"/>
        <v>69</v>
      </c>
      <c r="AA82">
        <f t="shared" si="78"/>
        <v>72</v>
      </c>
      <c r="AB82">
        <f t="shared" si="78"/>
        <v>60</v>
      </c>
      <c r="AC82">
        <f t="shared" si="78"/>
        <v>68</v>
      </c>
      <c r="AD82">
        <f t="shared" si="78"/>
        <v>74</v>
      </c>
      <c r="AE82">
        <f t="shared" si="78"/>
        <v>57</v>
      </c>
      <c r="AF82">
        <f t="shared" si="78"/>
        <v>41</v>
      </c>
      <c r="AG82">
        <f t="shared" si="78"/>
        <v>80</v>
      </c>
      <c r="AH82">
        <f t="shared" si="78"/>
        <v>87</v>
      </c>
      <c r="AI82">
        <f t="shared" si="78"/>
        <v>79</v>
      </c>
      <c r="AJ82">
        <f t="shared" si="78"/>
        <v>112</v>
      </c>
      <c r="AK82">
        <f t="shared" si="78"/>
        <v>82</v>
      </c>
      <c r="AL82">
        <f t="shared" si="78"/>
        <v>73</v>
      </c>
      <c r="AM82">
        <f t="shared" si="78"/>
        <v>65</v>
      </c>
      <c r="AN82">
        <f t="shared" si="78"/>
        <v>67</v>
      </c>
      <c r="AO82">
        <f t="shared" si="78"/>
        <v>78</v>
      </c>
      <c r="AP82">
        <f t="shared" si="78"/>
        <v>191</v>
      </c>
      <c r="AQ82">
        <f t="shared" si="78"/>
        <v>96</v>
      </c>
      <c r="AR82">
        <f t="shared" si="78"/>
        <v>73</v>
      </c>
      <c r="AS82">
        <f t="shared" si="78"/>
        <v>56</v>
      </c>
      <c r="AT82">
        <f t="shared" si="78"/>
        <v>57</v>
      </c>
      <c r="AU82">
        <f t="shared" si="78"/>
        <v>52</v>
      </c>
      <c r="AV82">
        <f t="shared" si="78"/>
        <v>91</v>
      </c>
      <c r="AW82">
        <f t="shared" si="78"/>
        <v>117</v>
      </c>
      <c r="AX82">
        <f t="shared" si="78"/>
        <v>53</v>
      </c>
      <c r="AY82">
        <f t="shared" si="78"/>
        <v>75</v>
      </c>
      <c r="AZ82">
        <f t="shared" si="78"/>
        <v>48</v>
      </c>
      <c r="BA82">
        <f t="shared" si="78"/>
        <v>64</v>
      </c>
      <c r="BB82">
        <f t="shared" si="78"/>
        <v>38</v>
      </c>
      <c r="BC82">
        <f t="shared" si="78"/>
        <v>61</v>
      </c>
      <c r="BD82">
        <f t="shared" si="78"/>
        <v>48</v>
      </c>
      <c r="BE82">
        <f t="shared" si="78"/>
        <v>38</v>
      </c>
      <c r="BF82">
        <f t="shared" si="78"/>
        <v>47</v>
      </c>
      <c r="BG82">
        <f t="shared" si="2"/>
        <v>9</v>
      </c>
      <c r="BH82">
        <f t="shared" si="2"/>
        <v>5</v>
      </c>
      <c r="BI82">
        <f t="shared" ref="BI82:BZ82" si="79">BI58-BH58</f>
        <v>30</v>
      </c>
      <c r="BJ82">
        <f t="shared" si="79"/>
        <v>37</v>
      </c>
      <c r="BK82">
        <f t="shared" si="79"/>
        <v>18</v>
      </c>
      <c r="BL82">
        <f t="shared" si="79"/>
        <v>26</v>
      </c>
      <c r="BM82">
        <f t="shared" si="79"/>
        <v>21</v>
      </c>
      <c r="BN82">
        <f t="shared" si="79"/>
        <v>12</v>
      </c>
      <c r="BO82">
        <f t="shared" si="79"/>
        <v>16</v>
      </c>
      <c r="BP82">
        <f t="shared" si="79"/>
        <v>9</v>
      </c>
      <c r="BQ82">
        <f t="shared" si="79"/>
        <v>18</v>
      </c>
      <c r="BR82">
        <f t="shared" si="79"/>
        <v>21</v>
      </c>
      <c r="BS82">
        <f t="shared" si="79"/>
        <v>17</v>
      </c>
      <c r="BT82">
        <f t="shared" si="79"/>
        <v>7</v>
      </c>
      <c r="BU82">
        <f t="shared" si="79"/>
        <v>-6</v>
      </c>
      <c r="BV82">
        <f t="shared" si="79"/>
        <v>12</v>
      </c>
      <c r="BW82">
        <f t="shared" si="79"/>
        <v>13</v>
      </c>
      <c r="BX82">
        <f t="shared" si="79"/>
        <v>12</v>
      </c>
      <c r="BY82">
        <f t="shared" si="79"/>
        <v>5</v>
      </c>
      <c r="BZ82">
        <f t="shared" si="79"/>
        <v>11</v>
      </c>
      <c r="CA82">
        <f t="shared" si="4"/>
        <v>4</v>
      </c>
      <c r="CB82">
        <f t="shared" si="4"/>
        <v>1</v>
      </c>
      <c r="CC82">
        <f t="shared" si="4"/>
        <v>6</v>
      </c>
      <c r="CD82">
        <f t="shared" si="4"/>
        <v>8</v>
      </c>
      <c r="CE82">
        <f t="shared" si="4"/>
        <v>8</v>
      </c>
      <c r="CF82">
        <f t="shared" si="4"/>
        <v>7</v>
      </c>
      <c r="CG82">
        <f t="shared" si="4"/>
        <v>9</v>
      </c>
      <c r="CH82">
        <f t="shared" si="5"/>
        <v>7</v>
      </c>
      <c r="CI82">
        <f t="shared" si="5"/>
        <v>5</v>
      </c>
      <c r="CJ82">
        <f t="shared" si="6"/>
        <v>6</v>
      </c>
      <c r="CK82">
        <f t="shared" si="6"/>
        <v>6</v>
      </c>
      <c r="CL82" s="157">
        <f t="shared" si="7"/>
        <v>5</v>
      </c>
      <c r="CM82" s="157">
        <f t="shared" si="8"/>
        <v>2</v>
      </c>
      <c r="CN82" s="157">
        <f t="shared" si="9"/>
        <v>3</v>
      </c>
      <c r="CO82" s="157">
        <f t="shared" si="9"/>
        <v>4</v>
      </c>
      <c r="CP82" s="157">
        <f t="shared" si="9"/>
        <v>1</v>
      </c>
      <c r="CQ82" s="157">
        <f t="shared" si="9"/>
        <v>0</v>
      </c>
      <c r="CR82" s="157">
        <f t="shared" si="9"/>
        <v>0</v>
      </c>
      <c r="CS82" s="157">
        <f t="shared" si="9"/>
        <v>5</v>
      </c>
      <c r="CT82" s="157">
        <f t="shared" si="10"/>
        <v>4</v>
      </c>
      <c r="CU82" s="157">
        <f t="shared" si="10"/>
        <v>7</v>
      </c>
      <c r="CV82" s="157">
        <f t="shared" si="11"/>
        <v>4</v>
      </c>
      <c r="CW82" s="157">
        <f t="shared" si="11"/>
        <v>4</v>
      </c>
      <c r="CX82" s="157">
        <f t="shared" si="11"/>
        <v>4</v>
      </c>
      <c r="CY82" s="157">
        <f t="shared" si="11"/>
        <v>4</v>
      </c>
      <c r="CZ82" s="157">
        <f t="shared" si="11"/>
        <v>2</v>
      </c>
      <c r="DA82" s="157">
        <f t="shared" si="12"/>
        <v>1</v>
      </c>
      <c r="DB82" s="157">
        <f t="shared" si="13"/>
        <v>0</v>
      </c>
      <c r="DC82" s="157">
        <f t="shared" si="13"/>
        <v>9</v>
      </c>
      <c r="DD82" s="157">
        <f t="shared" si="13"/>
        <v>12</v>
      </c>
      <c r="DE82" s="157">
        <f t="shared" si="13"/>
        <v>6</v>
      </c>
      <c r="DF82" s="157">
        <f t="shared" si="14"/>
        <v>1</v>
      </c>
      <c r="DG82" s="157">
        <f t="shared" si="15"/>
        <v>3</v>
      </c>
      <c r="DH82" s="157">
        <f t="shared" si="16"/>
        <v>4</v>
      </c>
      <c r="DI82" s="157">
        <f t="shared" si="17"/>
        <v>4</v>
      </c>
      <c r="DJ82" s="157">
        <f t="shared" si="18"/>
        <v>13</v>
      </c>
      <c r="DK82" s="157">
        <f t="shared" si="19"/>
        <v>4</v>
      </c>
      <c r="DL82" s="157">
        <f t="shared" si="67"/>
        <v>1</v>
      </c>
      <c r="DM82" s="157">
        <f t="shared" si="20"/>
        <v>3</v>
      </c>
      <c r="DN82" s="157">
        <f t="shared" si="21"/>
        <v>2</v>
      </c>
      <c r="DO82" s="157">
        <f t="shared" si="22"/>
        <v>5</v>
      </c>
      <c r="DP82" s="157">
        <f t="shared" si="23"/>
        <v>1</v>
      </c>
      <c r="DQ82" s="157">
        <f t="shared" si="24"/>
        <v>6</v>
      </c>
      <c r="DR82" s="157">
        <f t="shared" si="25"/>
        <v>4</v>
      </c>
      <c r="DS82" s="157">
        <f t="shared" si="26"/>
        <v>3</v>
      </c>
      <c r="DT82" s="157">
        <f t="shared" si="27"/>
        <v>2</v>
      </c>
      <c r="DU82" s="157">
        <f t="shared" si="28"/>
        <v>2</v>
      </c>
      <c r="DV82" s="157">
        <f t="shared" si="29"/>
        <v>5</v>
      </c>
      <c r="DW82" s="157">
        <f t="shared" si="30"/>
        <v>0</v>
      </c>
      <c r="DX82" s="157">
        <f t="shared" si="31"/>
        <v>3</v>
      </c>
      <c r="DY82" s="157">
        <f t="shared" si="32"/>
        <v>1</v>
      </c>
      <c r="DZ82" s="157">
        <f t="shared" si="33"/>
        <v>4</v>
      </c>
      <c r="EA82" s="157">
        <f t="shared" si="34"/>
        <v>2</v>
      </c>
      <c r="EB82" s="157">
        <f t="shared" si="35"/>
        <v>-3</v>
      </c>
      <c r="EC82" s="157">
        <f t="shared" si="36"/>
        <v>1</v>
      </c>
      <c r="ED82" s="157">
        <f t="shared" si="37"/>
        <v>4</v>
      </c>
      <c r="EE82" s="157">
        <f t="shared" si="38"/>
        <v>4</v>
      </c>
      <c r="EF82" s="157">
        <f t="shared" si="39"/>
        <v>1</v>
      </c>
      <c r="EG82" s="157">
        <f t="shared" si="68"/>
        <v>1</v>
      </c>
      <c r="EH82" s="157">
        <f t="shared" si="40"/>
        <v>5</v>
      </c>
      <c r="EI82" s="157">
        <f t="shared" si="40"/>
        <v>2</v>
      </c>
      <c r="EJ82" s="157">
        <f t="shared" si="41"/>
        <v>4</v>
      </c>
      <c r="EK82" s="157">
        <f t="shared" si="41"/>
        <v>2</v>
      </c>
      <c r="EL82" s="157">
        <f t="shared" si="42"/>
        <v>4</v>
      </c>
      <c r="EM82" s="157">
        <f t="shared" si="42"/>
        <v>10</v>
      </c>
      <c r="EN82" s="157">
        <f t="shared" si="43"/>
        <v>3</v>
      </c>
      <c r="EO82" s="157">
        <f t="shared" si="43"/>
        <v>4</v>
      </c>
      <c r="EP82" s="157">
        <f t="shared" si="44"/>
        <v>0</v>
      </c>
      <c r="EQ82" s="157">
        <f t="shared" si="44"/>
        <v>1</v>
      </c>
      <c r="ER82" s="157">
        <f t="shared" si="45"/>
        <v>2</v>
      </c>
      <c r="ES82" s="157">
        <f t="shared" si="45"/>
        <v>1</v>
      </c>
      <c r="ET82" s="157">
        <f t="shared" si="46"/>
        <v>4</v>
      </c>
      <c r="EU82" s="157">
        <f t="shared" si="46"/>
        <v>0</v>
      </c>
      <c r="EV82" s="157">
        <f t="shared" si="47"/>
        <v>6</v>
      </c>
      <c r="EW82" s="157">
        <f t="shared" si="47"/>
        <v>0</v>
      </c>
      <c r="EX82" s="157">
        <f t="shared" si="48"/>
        <v>3</v>
      </c>
      <c r="EY82" s="157">
        <f t="shared" si="48"/>
        <v>7</v>
      </c>
      <c r="EZ82" s="157">
        <f t="shared" si="49"/>
        <v>3</v>
      </c>
      <c r="FA82" s="157">
        <f t="shared" si="49"/>
        <v>7</v>
      </c>
      <c r="FB82" s="157">
        <f t="shared" si="50"/>
        <v>3</v>
      </c>
      <c r="FC82" s="157">
        <f t="shared" si="50"/>
        <v>5</v>
      </c>
      <c r="FD82" s="157">
        <f t="shared" si="51"/>
        <v>11</v>
      </c>
      <c r="FE82" s="157">
        <f t="shared" si="51"/>
        <v>12</v>
      </c>
      <c r="FF82" s="157">
        <f t="shared" si="52"/>
        <v>10</v>
      </c>
      <c r="FG82" s="157">
        <f t="shared" si="52"/>
        <v>5</v>
      </c>
      <c r="FH82" s="157">
        <f t="shared" si="53"/>
        <v>8</v>
      </c>
      <c r="FI82" s="157">
        <f t="shared" si="53"/>
        <v>7</v>
      </c>
      <c r="FJ82" s="157">
        <f t="shared" si="54"/>
        <v>14</v>
      </c>
      <c r="FK82" s="157">
        <f t="shared" si="54"/>
        <v>17</v>
      </c>
      <c r="FL82" s="157">
        <f t="shared" si="55"/>
        <v>17</v>
      </c>
      <c r="FM82" s="157">
        <f t="shared" si="55"/>
        <v>7</v>
      </c>
      <c r="FN82" s="157">
        <f t="shared" si="56"/>
        <v>11</v>
      </c>
      <c r="FO82" s="157">
        <f t="shared" si="56"/>
        <v>9</v>
      </c>
      <c r="FP82" s="157">
        <f t="shared" si="56"/>
        <v>13</v>
      </c>
      <c r="FQ82" s="157">
        <f t="shared" si="56"/>
        <v>8</v>
      </c>
      <c r="FR82" s="157">
        <f t="shared" si="57"/>
        <v>18</v>
      </c>
      <c r="FS82" s="157">
        <f t="shared" si="57"/>
        <v>24</v>
      </c>
      <c r="FT82" s="157">
        <f t="shared" si="58"/>
        <v>16</v>
      </c>
      <c r="FU82" s="157">
        <f t="shared" si="58"/>
        <v>13</v>
      </c>
      <c r="FV82" s="157">
        <f t="shared" si="58"/>
        <v>12</v>
      </c>
      <c r="FW82" s="157">
        <f t="shared" si="58"/>
        <v>5</v>
      </c>
      <c r="FX82" s="157">
        <f t="shared" si="59"/>
        <v>16</v>
      </c>
      <c r="FY82" s="157">
        <f t="shared" si="59"/>
        <v>6</v>
      </c>
      <c r="FZ82" s="157">
        <f t="shared" si="60"/>
        <v>7</v>
      </c>
      <c r="GA82" s="157">
        <f t="shared" si="61"/>
        <v>13</v>
      </c>
      <c r="GB82" s="157">
        <f t="shared" si="61"/>
        <v>12</v>
      </c>
      <c r="GC82" s="157">
        <f t="shared" si="61"/>
        <v>10</v>
      </c>
      <c r="GD82" s="157">
        <f t="shared" si="61"/>
        <v>3</v>
      </c>
      <c r="GE82" s="157">
        <f t="shared" si="61"/>
        <v>18</v>
      </c>
      <c r="GF82" s="157">
        <f t="shared" si="61"/>
        <v>16</v>
      </c>
      <c r="GG82" s="157">
        <f t="shared" si="61"/>
        <v>9</v>
      </c>
      <c r="GH82" s="157">
        <f t="shared" si="61"/>
        <v>17</v>
      </c>
    </row>
    <row r="83" spans="3:225" x14ac:dyDescent="0.25">
      <c r="C83" s="20" t="s">
        <v>14</v>
      </c>
      <c r="E83">
        <f t="shared" ref="E83:BF83" si="80">E59-D59</f>
        <v>0</v>
      </c>
      <c r="F83">
        <f t="shared" si="80"/>
        <v>1</v>
      </c>
      <c r="G83">
        <f t="shared" si="80"/>
        <v>1</v>
      </c>
      <c r="H83">
        <f t="shared" si="80"/>
        <v>0</v>
      </c>
      <c r="I83">
        <f t="shared" si="80"/>
        <v>0</v>
      </c>
      <c r="J83">
        <f t="shared" si="80"/>
        <v>0</v>
      </c>
      <c r="K83">
        <f t="shared" si="80"/>
        <v>0</v>
      </c>
      <c r="L83">
        <f t="shared" si="80"/>
        <v>2</v>
      </c>
      <c r="M83">
        <f t="shared" si="80"/>
        <v>-1</v>
      </c>
      <c r="N83">
        <f t="shared" si="80"/>
        <v>4</v>
      </c>
      <c r="O83">
        <f t="shared" si="80"/>
        <v>7</v>
      </c>
      <c r="P83">
        <f t="shared" si="80"/>
        <v>7</v>
      </c>
      <c r="Q83">
        <f t="shared" si="80"/>
        <v>2</v>
      </c>
      <c r="R83">
        <f t="shared" si="80"/>
        <v>2</v>
      </c>
      <c r="S83">
        <f t="shared" si="80"/>
        <v>6</v>
      </c>
      <c r="T83">
        <f t="shared" si="80"/>
        <v>7</v>
      </c>
      <c r="U83">
        <f t="shared" si="80"/>
        <v>14</v>
      </c>
      <c r="V83">
        <f t="shared" si="80"/>
        <v>0</v>
      </c>
      <c r="W83">
        <f t="shared" si="80"/>
        <v>7</v>
      </c>
      <c r="X83">
        <f t="shared" si="80"/>
        <v>7</v>
      </c>
      <c r="Y83">
        <f t="shared" si="80"/>
        <v>7</v>
      </c>
      <c r="Z83">
        <f t="shared" si="80"/>
        <v>11</v>
      </c>
      <c r="AA83">
        <f t="shared" si="80"/>
        <v>10</v>
      </c>
      <c r="AB83">
        <f t="shared" si="80"/>
        <v>13</v>
      </c>
      <c r="AC83">
        <f t="shared" si="80"/>
        <v>12</v>
      </c>
      <c r="AD83">
        <f t="shared" si="80"/>
        <v>18</v>
      </c>
      <c r="AE83">
        <f t="shared" si="80"/>
        <v>7</v>
      </c>
      <c r="AF83">
        <f t="shared" si="80"/>
        <v>19</v>
      </c>
      <c r="AG83">
        <f t="shared" si="80"/>
        <v>23</v>
      </c>
      <c r="AH83">
        <f t="shared" si="80"/>
        <v>14</v>
      </c>
      <c r="AI83">
        <f t="shared" si="80"/>
        <v>22</v>
      </c>
      <c r="AJ83">
        <f t="shared" si="80"/>
        <v>9</v>
      </c>
      <c r="AK83">
        <f t="shared" si="80"/>
        <v>19</v>
      </c>
      <c r="AL83">
        <f t="shared" si="80"/>
        <v>10</v>
      </c>
      <c r="AM83">
        <f t="shared" si="80"/>
        <v>11</v>
      </c>
      <c r="AN83">
        <f t="shared" si="80"/>
        <v>19</v>
      </c>
      <c r="AO83">
        <f t="shared" si="80"/>
        <v>13</v>
      </c>
      <c r="AP83">
        <f t="shared" si="80"/>
        <v>28</v>
      </c>
      <c r="AQ83">
        <f t="shared" si="80"/>
        <v>38</v>
      </c>
      <c r="AR83">
        <f t="shared" si="80"/>
        <v>16</v>
      </c>
      <c r="AS83">
        <f t="shared" si="80"/>
        <v>34</v>
      </c>
      <c r="AT83">
        <f t="shared" si="80"/>
        <v>8</v>
      </c>
      <c r="AU83">
        <f t="shared" si="80"/>
        <v>13</v>
      </c>
      <c r="AV83">
        <f t="shared" si="80"/>
        <v>21</v>
      </c>
      <c r="AW83">
        <f t="shared" si="80"/>
        <v>49</v>
      </c>
      <c r="AX83">
        <f t="shared" si="80"/>
        <v>46</v>
      </c>
      <c r="AY83">
        <f t="shared" si="80"/>
        <v>21</v>
      </c>
      <c r="AZ83">
        <f t="shared" si="80"/>
        <v>6</v>
      </c>
      <c r="BA83">
        <f t="shared" si="80"/>
        <v>23</v>
      </c>
      <c r="BB83">
        <f t="shared" si="80"/>
        <v>19</v>
      </c>
      <c r="BC83">
        <f t="shared" si="80"/>
        <v>28</v>
      </c>
      <c r="BD83">
        <f t="shared" si="80"/>
        <v>12</v>
      </c>
      <c r="BE83">
        <f t="shared" si="80"/>
        <v>25</v>
      </c>
      <c r="BF83">
        <f t="shared" si="80"/>
        <v>21</v>
      </c>
      <c r="BG83">
        <f t="shared" si="2"/>
        <v>5</v>
      </c>
      <c r="BH83">
        <f t="shared" si="2"/>
        <v>3</v>
      </c>
      <c r="BI83">
        <f t="shared" ref="BI83:BZ83" si="81">BI59-BH59</f>
        <v>7</v>
      </c>
      <c r="BJ83">
        <f t="shared" si="81"/>
        <v>9</v>
      </c>
      <c r="BK83">
        <f t="shared" si="81"/>
        <v>14</v>
      </c>
      <c r="BL83">
        <f t="shared" si="81"/>
        <v>15</v>
      </c>
      <c r="BM83">
        <f t="shared" si="81"/>
        <v>2</v>
      </c>
      <c r="BN83">
        <f t="shared" si="81"/>
        <v>6</v>
      </c>
      <c r="BO83">
        <f t="shared" si="81"/>
        <v>15</v>
      </c>
      <c r="BP83">
        <f t="shared" si="81"/>
        <v>17</v>
      </c>
      <c r="BQ83">
        <f t="shared" si="81"/>
        <v>5</v>
      </c>
      <c r="BR83">
        <f t="shared" si="81"/>
        <v>12</v>
      </c>
      <c r="BS83">
        <f t="shared" si="81"/>
        <v>14</v>
      </c>
      <c r="BT83">
        <f t="shared" si="81"/>
        <v>15</v>
      </c>
      <c r="BU83">
        <f t="shared" si="81"/>
        <v>1</v>
      </c>
      <c r="BV83">
        <f t="shared" si="81"/>
        <v>8</v>
      </c>
      <c r="BW83">
        <f t="shared" si="81"/>
        <v>3</v>
      </c>
      <c r="BX83">
        <f t="shared" si="81"/>
        <v>2</v>
      </c>
      <c r="BY83">
        <f t="shared" si="81"/>
        <v>6</v>
      </c>
      <c r="BZ83">
        <f t="shared" si="81"/>
        <v>4</v>
      </c>
      <c r="CA83">
        <f t="shared" si="4"/>
        <v>6</v>
      </c>
      <c r="CB83">
        <f t="shared" si="4"/>
        <v>2</v>
      </c>
      <c r="CC83">
        <f t="shared" si="4"/>
        <v>1</v>
      </c>
      <c r="CD83">
        <f t="shared" si="4"/>
        <v>6</v>
      </c>
      <c r="CE83">
        <f t="shared" si="4"/>
        <v>5</v>
      </c>
      <c r="CF83">
        <f t="shared" si="4"/>
        <v>4</v>
      </c>
      <c r="CG83">
        <f t="shared" si="4"/>
        <v>0</v>
      </c>
      <c r="CH83">
        <f t="shared" si="5"/>
        <v>2</v>
      </c>
      <c r="CI83">
        <f t="shared" si="5"/>
        <v>1</v>
      </c>
      <c r="CJ83">
        <f t="shared" si="6"/>
        <v>6</v>
      </c>
      <c r="CK83">
        <f t="shared" si="6"/>
        <v>5</v>
      </c>
      <c r="CL83" s="157">
        <f t="shared" si="7"/>
        <v>4</v>
      </c>
      <c r="CM83" s="157">
        <f t="shared" si="8"/>
        <v>3</v>
      </c>
      <c r="CN83" s="157">
        <f t="shared" si="9"/>
        <v>2</v>
      </c>
      <c r="CO83" s="157">
        <f t="shared" si="9"/>
        <v>6</v>
      </c>
      <c r="CP83" s="157">
        <f t="shared" si="9"/>
        <v>2</v>
      </c>
      <c r="CQ83" s="157">
        <f t="shared" si="9"/>
        <v>0</v>
      </c>
      <c r="CR83" s="157">
        <f t="shared" si="9"/>
        <v>2</v>
      </c>
      <c r="CS83" s="157">
        <f t="shared" si="9"/>
        <v>8</v>
      </c>
      <c r="CT83" s="157">
        <f t="shared" si="10"/>
        <v>3</v>
      </c>
      <c r="CU83" s="157">
        <f t="shared" si="10"/>
        <v>4</v>
      </c>
      <c r="CV83" s="157">
        <f t="shared" si="11"/>
        <v>2</v>
      </c>
      <c r="CW83" s="157">
        <f t="shared" si="11"/>
        <v>0</v>
      </c>
      <c r="CX83" s="157">
        <f t="shared" si="11"/>
        <v>1</v>
      </c>
      <c r="CY83" s="157">
        <f t="shared" si="11"/>
        <v>3</v>
      </c>
      <c r="CZ83" s="157">
        <f t="shared" si="11"/>
        <v>1</v>
      </c>
      <c r="DA83" s="157">
        <f t="shared" si="12"/>
        <v>3</v>
      </c>
      <c r="DB83" s="157">
        <f t="shared" si="13"/>
        <v>1</v>
      </c>
      <c r="DC83" s="157">
        <f t="shared" si="13"/>
        <v>2</v>
      </c>
      <c r="DD83" s="157">
        <f t="shared" si="13"/>
        <v>7</v>
      </c>
      <c r="DE83" s="157">
        <f t="shared" si="13"/>
        <v>1</v>
      </c>
      <c r="DF83" s="157">
        <f t="shared" si="14"/>
        <v>2</v>
      </c>
      <c r="DG83" s="157">
        <f t="shared" si="15"/>
        <v>3</v>
      </c>
      <c r="DH83" s="157">
        <f t="shared" si="16"/>
        <v>3</v>
      </c>
      <c r="DI83" s="157">
        <f t="shared" si="17"/>
        <v>0</v>
      </c>
      <c r="DJ83" s="157">
        <f t="shared" si="18"/>
        <v>0</v>
      </c>
      <c r="DK83" s="157">
        <f t="shared" si="19"/>
        <v>0</v>
      </c>
      <c r="DL83" s="157">
        <f t="shared" si="67"/>
        <v>-2</v>
      </c>
      <c r="DM83" s="157">
        <f t="shared" si="20"/>
        <v>4</v>
      </c>
      <c r="DN83" s="157">
        <f t="shared" si="21"/>
        <v>1</v>
      </c>
      <c r="DO83" s="157">
        <f t="shared" si="22"/>
        <v>0</v>
      </c>
      <c r="DP83" s="157">
        <f t="shared" si="23"/>
        <v>2</v>
      </c>
      <c r="DQ83" s="157">
        <f t="shared" si="24"/>
        <v>2</v>
      </c>
      <c r="DR83" s="157">
        <f t="shared" si="25"/>
        <v>0</v>
      </c>
      <c r="DS83" s="157">
        <f t="shared" si="26"/>
        <v>3</v>
      </c>
      <c r="DT83" s="157">
        <f t="shared" si="27"/>
        <v>1</v>
      </c>
      <c r="DU83" s="157">
        <f t="shared" si="28"/>
        <v>0</v>
      </c>
      <c r="DV83" s="157">
        <f t="shared" si="29"/>
        <v>1</v>
      </c>
      <c r="DW83" s="157">
        <f t="shared" si="30"/>
        <v>2</v>
      </c>
      <c r="DX83" s="157">
        <f t="shared" si="31"/>
        <v>0</v>
      </c>
      <c r="DY83" s="157">
        <f t="shared" si="32"/>
        <v>0</v>
      </c>
      <c r="DZ83" s="157">
        <f t="shared" si="33"/>
        <v>0</v>
      </c>
      <c r="EA83" s="157">
        <f t="shared" si="34"/>
        <v>0</v>
      </c>
      <c r="EB83" s="157">
        <f t="shared" si="35"/>
        <v>0</v>
      </c>
      <c r="EC83" s="157">
        <f t="shared" si="36"/>
        <v>-6</v>
      </c>
      <c r="ED83" s="157">
        <f t="shared" si="37"/>
        <v>0</v>
      </c>
      <c r="EE83" s="157">
        <f t="shared" si="38"/>
        <v>0</v>
      </c>
      <c r="EF83" s="157">
        <f t="shared" si="39"/>
        <v>0</v>
      </c>
      <c r="EG83" s="157">
        <f t="shared" si="68"/>
        <v>0</v>
      </c>
      <c r="EH83" s="157">
        <f t="shared" si="40"/>
        <v>0</v>
      </c>
      <c r="EI83" s="157">
        <f t="shared" si="40"/>
        <v>0</v>
      </c>
      <c r="EJ83" s="157">
        <f t="shared" si="41"/>
        <v>-1</v>
      </c>
      <c r="EK83" s="157">
        <f t="shared" si="41"/>
        <v>0</v>
      </c>
      <c r="EL83" s="157">
        <f t="shared" si="42"/>
        <v>0</v>
      </c>
      <c r="EM83" s="157">
        <f t="shared" si="42"/>
        <v>1</v>
      </c>
      <c r="EN83" s="157">
        <f t="shared" si="43"/>
        <v>1</v>
      </c>
      <c r="EO83" s="157">
        <f t="shared" si="43"/>
        <v>0</v>
      </c>
      <c r="EP83" s="157">
        <f t="shared" si="44"/>
        <v>1</v>
      </c>
      <c r="EQ83" s="157">
        <f t="shared" si="44"/>
        <v>2</v>
      </c>
      <c r="ER83" s="157">
        <f t="shared" si="45"/>
        <v>3</v>
      </c>
      <c r="ES83" s="157">
        <f t="shared" si="45"/>
        <v>1</v>
      </c>
      <c r="ET83" s="157">
        <f t="shared" si="46"/>
        <v>1</v>
      </c>
      <c r="EU83" s="157">
        <f t="shared" si="46"/>
        <v>2</v>
      </c>
      <c r="EV83" s="157">
        <f t="shared" si="47"/>
        <v>4</v>
      </c>
      <c r="EW83" s="157">
        <f t="shared" si="47"/>
        <v>1</v>
      </c>
      <c r="EX83" s="157">
        <f t="shared" si="48"/>
        <v>9</v>
      </c>
      <c r="EY83" s="157">
        <f t="shared" si="48"/>
        <v>8</v>
      </c>
      <c r="EZ83" s="157">
        <f t="shared" si="49"/>
        <v>4</v>
      </c>
      <c r="FA83" s="157">
        <f t="shared" si="49"/>
        <v>8</v>
      </c>
      <c r="FB83" s="157">
        <f t="shared" si="50"/>
        <v>6</v>
      </c>
      <c r="FC83" s="157">
        <f t="shared" si="50"/>
        <v>3</v>
      </c>
      <c r="FD83" s="157">
        <f t="shared" si="51"/>
        <v>5</v>
      </c>
      <c r="FE83" s="157">
        <f t="shared" si="51"/>
        <v>5</v>
      </c>
      <c r="FF83" s="157">
        <f t="shared" si="52"/>
        <v>4</v>
      </c>
      <c r="FG83" s="157">
        <f t="shared" si="52"/>
        <v>5</v>
      </c>
      <c r="FH83" s="157">
        <f t="shared" si="53"/>
        <v>2</v>
      </c>
      <c r="FI83" s="157">
        <f t="shared" si="53"/>
        <v>46</v>
      </c>
      <c r="FJ83" s="157">
        <f t="shared" si="54"/>
        <v>10</v>
      </c>
      <c r="FK83" s="157">
        <f t="shared" si="54"/>
        <v>9</v>
      </c>
      <c r="FL83" s="157">
        <f t="shared" si="55"/>
        <v>19</v>
      </c>
      <c r="FM83" s="157">
        <f t="shared" si="55"/>
        <v>6</v>
      </c>
      <c r="FN83" s="157">
        <f t="shared" si="56"/>
        <v>10</v>
      </c>
      <c r="FO83" s="157">
        <f t="shared" si="56"/>
        <v>13</v>
      </c>
      <c r="FP83" s="157">
        <f t="shared" si="56"/>
        <v>7</v>
      </c>
      <c r="FQ83" s="157">
        <f t="shared" si="56"/>
        <v>15</v>
      </c>
      <c r="FR83" s="157">
        <f t="shared" si="57"/>
        <v>13</v>
      </c>
      <c r="FS83" s="157">
        <f t="shared" si="57"/>
        <v>14</v>
      </c>
      <c r="FT83" s="157">
        <f t="shared" si="58"/>
        <v>16</v>
      </c>
      <c r="FU83" s="157">
        <f t="shared" si="58"/>
        <v>11</v>
      </c>
      <c r="FV83" s="157">
        <f t="shared" si="58"/>
        <v>6</v>
      </c>
      <c r="FW83" s="157">
        <f t="shared" si="58"/>
        <v>12</v>
      </c>
      <c r="FX83" s="157">
        <f t="shared" si="59"/>
        <v>8</v>
      </c>
      <c r="FY83" s="157">
        <f t="shared" si="59"/>
        <v>9</v>
      </c>
      <c r="FZ83" s="157">
        <f t="shared" si="60"/>
        <v>12</v>
      </c>
      <c r="GA83" s="157">
        <f t="shared" si="61"/>
        <v>16</v>
      </c>
      <c r="GB83" s="157">
        <f t="shared" si="61"/>
        <v>8</v>
      </c>
      <c r="GC83" s="157">
        <f t="shared" si="61"/>
        <v>3</v>
      </c>
      <c r="GD83" s="157">
        <f t="shared" si="61"/>
        <v>13</v>
      </c>
      <c r="GE83" s="157">
        <f t="shared" si="61"/>
        <v>14</v>
      </c>
      <c r="GF83" s="157">
        <f t="shared" si="61"/>
        <v>17</v>
      </c>
      <c r="GG83" s="157">
        <f t="shared" si="61"/>
        <v>8</v>
      </c>
      <c r="GH83" s="157">
        <f t="shared" si="61"/>
        <v>17</v>
      </c>
    </row>
    <row r="84" spans="3:225" x14ac:dyDescent="0.25">
      <c r="C84" s="20" t="s">
        <v>13</v>
      </c>
      <c r="E84">
        <f t="shared" ref="E84:BF84" si="82">E60-D60</f>
        <v>0</v>
      </c>
      <c r="F84">
        <f t="shared" si="82"/>
        <v>0</v>
      </c>
      <c r="G84">
        <f t="shared" si="82"/>
        <v>3</v>
      </c>
      <c r="H84">
        <f t="shared" si="82"/>
        <v>-1</v>
      </c>
      <c r="I84">
        <f t="shared" si="82"/>
        <v>0</v>
      </c>
      <c r="J84">
        <f t="shared" si="82"/>
        <v>0</v>
      </c>
      <c r="K84">
        <f t="shared" si="82"/>
        <v>2</v>
      </c>
      <c r="L84">
        <f t="shared" si="82"/>
        <v>4</v>
      </c>
      <c r="M84">
        <f t="shared" si="82"/>
        <v>1</v>
      </c>
      <c r="N84">
        <f t="shared" si="82"/>
        <v>0</v>
      </c>
      <c r="O84">
        <f t="shared" si="82"/>
        <v>1</v>
      </c>
      <c r="P84">
        <f t="shared" si="82"/>
        <v>2</v>
      </c>
      <c r="Q84">
        <f t="shared" si="82"/>
        <v>5</v>
      </c>
      <c r="R84">
        <f t="shared" si="82"/>
        <v>3</v>
      </c>
      <c r="S84">
        <f t="shared" si="82"/>
        <v>6</v>
      </c>
      <c r="T84">
        <f t="shared" si="82"/>
        <v>5</v>
      </c>
      <c r="U84">
        <f t="shared" si="82"/>
        <v>14</v>
      </c>
      <c r="V84">
        <f t="shared" si="82"/>
        <v>2</v>
      </c>
      <c r="W84">
        <f t="shared" si="82"/>
        <v>2</v>
      </c>
      <c r="X84">
        <f t="shared" si="82"/>
        <v>6</v>
      </c>
      <c r="Y84">
        <f t="shared" si="82"/>
        <v>8</v>
      </c>
      <c r="Z84">
        <f t="shared" si="82"/>
        <v>14</v>
      </c>
      <c r="AA84">
        <f t="shared" si="82"/>
        <v>14</v>
      </c>
      <c r="AB84">
        <f t="shared" si="82"/>
        <v>18</v>
      </c>
      <c r="AC84">
        <f t="shared" si="82"/>
        <v>12</v>
      </c>
      <c r="AD84">
        <f t="shared" si="82"/>
        <v>13</v>
      </c>
      <c r="AE84">
        <f t="shared" si="82"/>
        <v>14</v>
      </c>
      <c r="AF84">
        <f t="shared" si="82"/>
        <v>13</v>
      </c>
      <c r="AG84">
        <f t="shared" si="82"/>
        <v>17</v>
      </c>
      <c r="AH84">
        <f t="shared" si="82"/>
        <v>16</v>
      </c>
      <c r="AI84">
        <f t="shared" si="82"/>
        <v>23</v>
      </c>
      <c r="AJ84">
        <f t="shared" si="82"/>
        <v>19</v>
      </c>
      <c r="AK84">
        <f t="shared" si="82"/>
        <v>7</v>
      </c>
      <c r="AL84">
        <f t="shared" si="82"/>
        <v>37</v>
      </c>
      <c r="AM84">
        <f t="shared" si="82"/>
        <v>33</v>
      </c>
      <c r="AN84">
        <f t="shared" si="82"/>
        <v>19</v>
      </c>
      <c r="AO84">
        <f t="shared" si="82"/>
        <v>30</v>
      </c>
      <c r="AP84">
        <f t="shared" si="82"/>
        <v>26</v>
      </c>
      <c r="AQ84">
        <f t="shared" si="82"/>
        <v>27</v>
      </c>
      <c r="AR84">
        <f t="shared" si="82"/>
        <v>15</v>
      </c>
      <c r="AS84">
        <f t="shared" si="82"/>
        <v>26</v>
      </c>
      <c r="AT84">
        <f t="shared" si="82"/>
        <v>18</v>
      </c>
      <c r="AU84">
        <f t="shared" si="82"/>
        <v>5</v>
      </c>
      <c r="AV84">
        <f t="shared" si="82"/>
        <v>2</v>
      </c>
      <c r="AW84">
        <f t="shared" si="82"/>
        <v>20</v>
      </c>
      <c r="AX84">
        <f t="shared" si="82"/>
        <v>11</v>
      </c>
      <c r="AY84">
        <f t="shared" si="82"/>
        <v>13</v>
      </c>
      <c r="AZ84">
        <f t="shared" si="82"/>
        <v>7</v>
      </c>
      <c r="BA84">
        <f t="shared" si="82"/>
        <v>4</v>
      </c>
      <c r="BB84">
        <f t="shared" si="82"/>
        <v>8</v>
      </c>
      <c r="BC84">
        <f t="shared" si="82"/>
        <v>14</v>
      </c>
      <c r="BD84">
        <f t="shared" si="82"/>
        <v>3</v>
      </c>
      <c r="BE84">
        <f t="shared" si="82"/>
        <v>3</v>
      </c>
      <c r="BF84">
        <f t="shared" si="82"/>
        <v>4</v>
      </c>
      <c r="BG84">
        <f t="shared" si="2"/>
        <v>2</v>
      </c>
      <c r="BH84">
        <f t="shared" si="2"/>
        <v>10</v>
      </c>
      <c r="BI84">
        <f t="shared" ref="BI84:BZ84" si="83">BI60-BH60</f>
        <v>1</v>
      </c>
      <c r="BJ84">
        <f t="shared" si="83"/>
        <v>3</v>
      </c>
      <c r="BK84">
        <f t="shared" si="83"/>
        <v>3</v>
      </c>
      <c r="BL84">
        <f t="shared" si="83"/>
        <v>3</v>
      </c>
      <c r="BM84">
        <f t="shared" si="83"/>
        <v>2</v>
      </c>
      <c r="BN84">
        <f t="shared" si="83"/>
        <v>5</v>
      </c>
      <c r="BO84">
        <f t="shared" si="83"/>
        <v>2</v>
      </c>
      <c r="BP84">
        <f t="shared" si="83"/>
        <v>12</v>
      </c>
      <c r="BQ84">
        <f t="shared" si="83"/>
        <v>8</v>
      </c>
      <c r="BR84">
        <f t="shared" si="83"/>
        <v>5</v>
      </c>
      <c r="BS84">
        <f t="shared" si="83"/>
        <v>1</v>
      </c>
      <c r="BT84">
        <f t="shared" si="83"/>
        <v>3</v>
      </c>
      <c r="BU84">
        <f t="shared" si="83"/>
        <v>2</v>
      </c>
      <c r="BV84">
        <f t="shared" si="83"/>
        <v>1</v>
      </c>
      <c r="BW84">
        <f t="shared" si="83"/>
        <v>1</v>
      </c>
      <c r="BX84">
        <f t="shared" si="83"/>
        <v>2</v>
      </c>
      <c r="BY84">
        <f t="shared" si="83"/>
        <v>4</v>
      </c>
      <c r="BZ84">
        <f t="shared" si="83"/>
        <v>0</v>
      </c>
      <c r="CA84">
        <f t="shared" si="4"/>
        <v>1</v>
      </c>
      <c r="CB84">
        <f t="shared" si="4"/>
        <v>4</v>
      </c>
      <c r="CC84">
        <f t="shared" si="4"/>
        <v>1</v>
      </c>
      <c r="CD84">
        <f t="shared" si="4"/>
        <v>3</v>
      </c>
      <c r="CE84">
        <f t="shared" si="4"/>
        <v>8</v>
      </c>
      <c r="CF84">
        <f t="shared" si="4"/>
        <v>2</v>
      </c>
      <c r="CG84">
        <f t="shared" si="4"/>
        <v>4</v>
      </c>
      <c r="CH84">
        <f t="shared" si="5"/>
        <v>4</v>
      </c>
      <c r="CI84">
        <f t="shared" si="5"/>
        <v>6</v>
      </c>
      <c r="CJ84">
        <f t="shared" si="6"/>
        <v>1</v>
      </c>
      <c r="CK84">
        <f t="shared" si="6"/>
        <v>3</v>
      </c>
      <c r="CL84" s="157">
        <f t="shared" si="7"/>
        <v>3</v>
      </c>
      <c r="CM84" s="157">
        <f t="shared" si="8"/>
        <v>12</v>
      </c>
      <c r="CN84" s="157">
        <f t="shared" si="9"/>
        <v>1</v>
      </c>
      <c r="CO84" s="157">
        <f t="shared" si="9"/>
        <v>5</v>
      </c>
      <c r="CP84" s="157">
        <f t="shared" si="9"/>
        <v>1</v>
      </c>
      <c r="CQ84" s="157">
        <f t="shared" si="9"/>
        <v>4</v>
      </c>
      <c r="CR84" s="157">
        <f t="shared" si="9"/>
        <v>2</v>
      </c>
      <c r="CS84" s="157">
        <f t="shared" si="9"/>
        <v>6</v>
      </c>
      <c r="CT84" s="157">
        <f t="shared" si="10"/>
        <v>3</v>
      </c>
      <c r="CU84" s="157">
        <f t="shared" si="10"/>
        <v>1</v>
      </c>
      <c r="CV84" s="157">
        <f t="shared" si="11"/>
        <v>2</v>
      </c>
      <c r="CW84" s="157">
        <f t="shared" si="11"/>
        <v>0</v>
      </c>
      <c r="CX84" s="157">
        <f t="shared" si="11"/>
        <v>0</v>
      </c>
      <c r="CY84" s="157">
        <f t="shared" si="11"/>
        <v>5</v>
      </c>
      <c r="CZ84" s="157">
        <f t="shared" si="11"/>
        <v>1</v>
      </c>
      <c r="DA84" s="157">
        <f t="shared" si="12"/>
        <v>1</v>
      </c>
      <c r="DB84" s="157">
        <f t="shared" si="13"/>
        <v>3</v>
      </c>
      <c r="DC84" s="157">
        <f t="shared" si="13"/>
        <v>1</v>
      </c>
      <c r="DD84" s="157">
        <f t="shared" si="13"/>
        <v>2</v>
      </c>
      <c r="DE84" s="157">
        <f t="shared" si="13"/>
        <v>0</v>
      </c>
      <c r="DF84" s="157">
        <f t="shared" si="14"/>
        <v>0</v>
      </c>
      <c r="DG84" s="157">
        <f t="shared" si="15"/>
        <v>2</v>
      </c>
      <c r="DH84" s="157">
        <f t="shared" si="16"/>
        <v>0</v>
      </c>
      <c r="DI84" s="157">
        <f t="shared" si="17"/>
        <v>1</v>
      </c>
      <c r="DJ84" s="157">
        <f t="shared" si="18"/>
        <v>0</v>
      </c>
      <c r="DK84" s="157">
        <f t="shared" si="19"/>
        <v>1</v>
      </c>
      <c r="DL84" s="157">
        <f t="shared" si="67"/>
        <v>1</v>
      </c>
      <c r="DM84" s="157">
        <f t="shared" si="20"/>
        <v>1</v>
      </c>
      <c r="DN84" s="157">
        <f t="shared" si="21"/>
        <v>1</v>
      </c>
      <c r="DO84" s="157">
        <f t="shared" si="22"/>
        <v>1</v>
      </c>
      <c r="DP84" s="157">
        <f t="shared" si="23"/>
        <v>0</v>
      </c>
      <c r="DQ84" s="157">
        <f t="shared" si="24"/>
        <v>0</v>
      </c>
      <c r="DR84" s="157">
        <f t="shared" si="25"/>
        <v>0</v>
      </c>
      <c r="DS84" s="157">
        <f t="shared" si="26"/>
        <v>0</v>
      </c>
      <c r="DT84" s="157">
        <f t="shared" si="27"/>
        <v>0</v>
      </c>
      <c r="DU84" s="157">
        <f t="shared" si="28"/>
        <v>2</v>
      </c>
      <c r="DV84" s="157">
        <f t="shared" si="29"/>
        <v>1</v>
      </c>
      <c r="DW84" s="157">
        <f t="shared" si="30"/>
        <v>1</v>
      </c>
      <c r="DX84" s="157">
        <f t="shared" si="31"/>
        <v>3</v>
      </c>
      <c r="DY84" s="157">
        <f t="shared" si="32"/>
        <v>0</v>
      </c>
      <c r="DZ84" s="157">
        <f t="shared" si="33"/>
        <v>0</v>
      </c>
      <c r="EA84" s="157">
        <f t="shared" si="34"/>
        <v>1</v>
      </c>
      <c r="EB84" s="157">
        <f t="shared" si="35"/>
        <v>0</v>
      </c>
      <c r="EC84" s="157">
        <f t="shared" si="36"/>
        <v>0</v>
      </c>
      <c r="ED84" s="157">
        <f t="shared" si="37"/>
        <v>2</v>
      </c>
      <c r="EE84" s="157">
        <f t="shared" si="38"/>
        <v>0</v>
      </c>
      <c r="EF84" s="157">
        <f t="shared" si="39"/>
        <v>2</v>
      </c>
      <c r="EG84" s="157">
        <f t="shared" si="68"/>
        <v>7</v>
      </c>
      <c r="EH84" s="157">
        <f t="shared" si="40"/>
        <v>8</v>
      </c>
      <c r="EI84" s="157">
        <f t="shared" si="40"/>
        <v>6</v>
      </c>
      <c r="EJ84" s="157">
        <f t="shared" si="41"/>
        <v>6</v>
      </c>
      <c r="EK84" s="157">
        <f t="shared" si="41"/>
        <v>14</v>
      </c>
      <c r="EL84" s="157">
        <f t="shared" si="42"/>
        <v>6</v>
      </c>
      <c r="EM84" s="157">
        <f t="shared" si="42"/>
        <v>6</v>
      </c>
      <c r="EN84" s="157">
        <f t="shared" si="43"/>
        <v>3</v>
      </c>
      <c r="EO84" s="157">
        <f t="shared" si="43"/>
        <v>3</v>
      </c>
      <c r="EP84" s="157">
        <f t="shared" si="44"/>
        <v>6</v>
      </c>
      <c r="EQ84" s="157">
        <f t="shared" si="44"/>
        <v>6</v>
      </c>
      <c r="ER84" s="157">
        <f t="shared" si="45"/>
        <v>7</v>
      </c>
      <c r="ES84" s="157">
        <f t="shared" si="45"/>
        <v>5</v>
      </c>
      <c r="ET84" s="157">
        <f t="shared" si="46"/>
        <v>8</v>
      </c>
      <c r="EU84" s="157">
        <f t="shared" si="46"/>
        <v>8</v>
      </c>
      <c r="EV84" s="157">
        <f t="shared" si="47"/>
        <v>8</v>
      </c>
      <c r="EW84" s="157">
        <f t="shared" si="47"/>
        <v>8</v>
      </c>
      <c r="EX84" s="157">
        <f t="shared" si="48"/>
        <v>4</v>
      </c>
      <c r="EY84" s="157">
        <f t="shared" si="48"/>
        <v>4</v>
      </c>
      <c r="EZ84" s="157">
        <f t="shared" si="49"/>
        <v>5</v>
      </c>
      <c r="FA84" s="157">
        <f t="shared" si="49"/>
        <v>8</v>
      </c>
      <c r="FB84" s="157">
        <f t="shared" si="50"/>
        <v>10</v>
      </c>
      <c r="FC84" s="157">
        <f t="shared" si="50"/>
        <v>6</v>
      </c>
      <c r="FD84" s="157">
        <f t="shared" si="51"/>
        <v>5</v>
      </c>
      <c r="FE84" s="157">
        <f t="shared" si="51"/>
        <v>4</v>
      </c>
      <c r="FF84" s="157">
        <f t="shared" si="52"/>
        <v>7</v>
      </c>
      <c r="FG84" s="157">
        <f t="shared" si="52"/>
        <v>6</v>
      </c>
      <c r="FH84" s="157">
        <f t="shared" si="53"/>
        <v>0</v>
      </c>
      <c r="FI84" s="157">
        <f t="shared" si="53"/>
        <v>26</v>
      </c>
      <c r="FJ84" s="157">
        <f t="shared" si="54"/>
        <v>6</v>
      </c>
      <c r="FK84" s="157">
        <f t="shared" si="54"/>
        <v>4</v>
      </c>
      <c r="FL84" s="157">
        <f t="shared" si="55"/>
        <v>3</v>
      </c>
      <c r="FM84" s="157">
        <f t="shared" si="55"/>
        <v>5</v>
      </c>
      <c r="FN84" s="157">
        <f t="shared" si="56"/>
        <v>5</v>
      </c>
      <c r="FO84" s="157">
        <f t="shared" si="56"/>
        <v>1</v>
      </c>
      <c r="FP84" s="157">
        <f t="shared" si="56"/>
        <v>3</v>
      </c>
      <c r="FQ84" s="157">
        <f t="shared" si="56"/>
        <v>9</v>
      </c>
      <c r="FR84" s="157">
        <f t="shared" si="57"/>
        <v>7</v>
      </c>
      <c r="FS84" s="157">
        <f t="shared" si="57"/>
        <v>7</v>
      </c>
      <c r="FT84" s="157">
        <f t="shared" si="58"/>
        <v>15</v>
      </c>
      <c r="FU84" s="157">
        <f t="shared" si="58"/>
        <v>9</v>
      </c>
      <c r="FV84" s="157">
        <f t="shared" si="58"/>
        <v>5</v>
      </c>
      <c r="FW84" s="157">
        <f t="shared" si="58"/>
        <v>2</v>
      </c>
      <c r="FX84" s="157">
        <f t="shared" si="59"/>
        <v>1</v>
      </c>
      <c r="FY84" s="157">
        <f t="shared" si="59"/>
        <v>7</v>
      </c>
      <c r="FZ84" s="157">
        <f t="shared" si="60"/>
        <v>4</v>
      </c>
      <c r="GA84" s="157">
        <f t="shared" si="61"/>
        <v>12</v>
      </c>
      <c r="GB84" s="157">
        <f t="shared" si="61"/>
        <v>3</v>
      </c>
      <c r="GC84" s="157">
        <f t="shared" si="61"/>
        <v>3</v>
      </c>
      <c r="GD84" s="157">
        <f t="shared" si="61"/>
        <v>0</v>
      </c>
      <c r="GE84" s="157">
        <f t="shared" si="61"/>
        <v>2</v>
      </c>
      <c r="GF84" s="157">
        <f t="shared" si="61"/>
        <v>3</v>
      </c>
      <c r="GG84" s="157">
        <f t="shared" si="61"/>
        <v>6</v>
      </c>
      <c r="GH84" s="157">
        <f t="shared" si="61"/>
        <v>10</v>
      </c>
    </row>
    <row r="85" spans="3:225" x14ac:dyDescent="0.25">
      <c r="C85" s="20" t="s">
        <v>20</v>
      </c>
      <c r="E85">
        <f t="shared" ref="E85:BF85" si="84">E61-D61</f>
        <v>0</v>
      </c>
      <c r="F85">
        <f t="shared" si="84"/>
        <v>4</v>
      </c>
      <c r="G85">
        <f t="shared" si="84"/>
        <v>2</v>
      </c>
      <c r="H85">
        <f t="shared" si="84"/>
        <v>2</v>
      </c>
      <c r="I85">
        <f t="shared" si="84"/>
        <v>1</v>
      </c>
      <c r="J85">
        <f t="shared" si="84"/>
        <v>2</v>
      </c>
      <c r="K85">
        <f t="shared" si="84"/>
        <v>4</v>
      </c>
      <c r="L85">
        <f t="shared" si="84"/>
        <v>-10</v>
      </c>
      <c r="M85">
        <f t="shared" si="84"/>
        <v>3</v>
      </c>
      <c r="N85">
        <f t="shared" si="84"/>
        <v>0</v>
      </c>
      <c r="O85">
        <f t="shared" si="84"/>
        <v>1</v>
      </c>
      <c r="P85">
        <f t="shared" si="84"/>
        <v>2</v>
      </c>
      <c r="Q85">
        <f t="shared" si="84"/>
        <v>3</v>
      </c>
      <c r="R85">
        <f t="shared" si="84"/>
        <v>1</v>
      </c>
      <c r="S85">
        <f t="shared" si="84"/>
        <v>4</v>
      </c>
      <c r="T85">
        <f t="shared" si="84"/>
        <v>2</v>
      </c>
      <c r="U85">
        <f t="shared" si="84"/>
        <v>18</v>
      </c>
      <c r="V85">
        <f t="shared" si="84"/>
        <v>-6</v>
      </c>
      <c r="W85">
        <f t="shared" si="84"/>
        <v>1</v>
      </c>
      <c r="X85">
        <f t="shared" si="84"/>
        <v>5</v>
      </c>
      <c r="Y85">
        <f t="shared" si="84"/>
        <v>3</v>
      </c>
      <c r="Z85">
        <f t="shared" si="84"/>
        <v>10</v>
      </c>
      <c r="AA85">
        <f t="shared" si="84"/>
        <v>18</v>
      </c>
      <c r="AB85">
        <f t="shared" si="84"/>
        <v>12</v>
      </c>
      <c r="AC85">
        <f t="shared" si="84"/>
        <v>14</v>
      </c>
      <c r="AD85">
        <f t="shared" si="84"/>
        <v>23</v>
      </c>
      <c r="AE85">
        <f t="shared" si="84"/>
        <v>5</v>
      </c>
      <c r="AF85">
        <f t="shared" si="84"/>
        <v>7</v>
      </c>
      <c r="AG85">
        <f t="shared" si="84"/>
        <v>14</v>
      </c>
      <c r="AH85">
        <f t="shared" si="84"/>
        <v>21</v>
      </c>
      <c r="AI85">
        <f t="shared" si="84"/>
        <v>16</v>
      </c>
      <c r="AJ85">
        <f t="shared" si="84"/>
        <v>17</v>
      </c>
      <c r="AK85">
        <f t="shared" si="84"/>
        <v>18</v>
      </c>
      <c r="AL85">
        <f t="shared" si="84"/>
        <v>8</v>
      </c>
      <c r="AM85">
        <f t="shared" si="84"/>
        <v>5</v>
      </c>
      <c r="AN85">
        <f t="shared" si="84"/>
        <v>33</v>
      </c>
      <c r="AO85">
        <f t="shared" si="84"/>
        <v>37</v>
      </c>
      <c r="AP85">
        <f t="shared" si="84"/>
        <v>32</v>
      </c>
      <c r="AQ85">
        <f t="shared" si="84"/>
        <v>15</v>
      </c>
      <c r="AR85">
        <f t="shared" si="84"/>
        <v>18</v>
      </c>
      <c r="AS85">
        <f t="shared" si="84"/>
        <v>13</v>
      </c>
      <c r="AT85">
        <f t="shared" si="84"/>
        <v>8</v>
      </c>
      <c r="AU85">
        <f t="shared" si="84"/>
        <v>10</v>
      </c>
      <c r="AV85">
        <f t="shared" si="84"/>
        <v>30</v>
      </c>
      <c r="AW85">
        <f t="shared" si="84"/>
        <v>22</v>
      </c>
      <c r="AX85">
        <f t="shared" si="84"/>
        <v>10</v>
      </c>
      <c r="AY85">
        <f t="shared" si="84"/>
        <v>14</v>
      </c>
      <c r="AZ85">
        <f t="shared" si="84"/>
        <v>3</v>
      </c>
      <c r="BA85">
        <f t="shared" si="84"/>
        <v>6</v>
      </c>
      <c r="BB85">
        <f t="shared" si="84"/>
        <v>12</v>
      </c>
      <c r="BC85">
        <f t="shared" si="84"/>
        <v>8</v>
      </c>
      <c r="BD85">
        <f t="shared" si="84"/>
        <v>12</v>
      </c>
      <c r="BE85">
        <f t="shared" si="84"/>
        <v>4</v>
      </c>
      <c r="BF85">
        <f t="shared" si="84"/>
        <v>4</v>
      </c>
      <c r="BG85">
        <f t="shared" si="2"/>
        <v>1</v>
      </c>
      <c r="BH85">
        <f t="shared" si="2"/>
        <v>3</v>
      </c>
      <c r="BI85">
        <f t="shared" ref="BI85:BZ85" si="85">BI61-BH61</f>
        <v>3</v>
      </c>
      <c r="BJ85">
        <f t="shared" si="85"/>
        <v>3</v>
      </c>
      <c r="BK85">
        <f t="shared" si="85"/>
        <v>3</v>
      </c>
      <c r="BL85">
        <f t="shared" si="85"/>
        <v>5</v>
      </c>
      <c r="BM85">
        <f t="shared" si="85"/>
        <v>0</v>
      </c>
      <c r="BN85">
        <f t="shared" si="85"/>
        <v>2</v>
      </c>
      <c r="BO85">
        <f t="shared" si="85"/>
        <v>0</v>
      </c>
      <c r="BP85">
        <f t="shared" si="85"/>
        <v>5</v>
      </c>
      <c r="BQ85">
        <f t="shared" si="85"/>
        <v>3</v>
      </c>
      <c r="BR85">
        <f t="shared" si="85"/>
        <v>19</v>
      </c>
      <c r="BS85">
        <f t="shared" si="85"/>
        <v>4</v>
      </c>
      <c r="BT85">
        <f t="shared" si="85"/>
        <v>5</v>
      </c>
      <c r="BU85">
        <f t="shared" si="85"/>
        <v>6</v>
      </c>
      <c r="BV85">
        <f t="shared" si="85"/>
        <v>6</v>
      </c>
      <c r="BW85">
        <f t="shared" si="85"/>
        <v>2</v>
      </c>
      <c r="BX85">
        <f t="shared" si="85"/>
        <v>2</v>
      </c>
      <c r="BY85">
        <f t="shared" si="85"/>
        <v>2</v>
      </c>
      <c r="BZ85">
        <f t="shared" si="85"/>
        <v>2</v>
      </c>
      <c r="CA85">
        <f t="shared" si="4"/>
        <v>1</v>
      </c>
      <c r="CB85">
        <f t="shared" si="4"/>
        <v>2</v>
      </c>
      <c r="CC85">
        <f t="shared" si="4"/>
        <v>0</v>
      </c>
      <c r="CD85">
        <f t="shared" si="4"/>
        <v>2</v>
      </c>
      <c r="CE85">
        <f t="shared" si="4"/>
        <v>2</v>
      </c>
      <c r="CF85">
        <f t="shared" si="4"/>
        <v>2</v>
      </c>
      <c r="CG85">
        <f t="shared" si="4"/>
        <v>0</v>
      </c>
      <c r="CH85">
        <f t="shared" si="5"/>
        <v>1</v>
      </c>
      <c r="CI85">
        <f t="shared" si="5"/>
        <v>0</v>
      </c>
      <c r="CJ85">
        <f t="shared" si="6"/>
        <v>0</v>
      </c>
      <c r="CK85">
        <f t="shared" si="6"/>
        <v>1</v>
      </c>
      <c r="CL85" s="157">
        <f t="shared" si="7"/>
        <v>0</v>
      </c>
      <c r="CM85" s="157">
        <f t="shared" si="8"/>
        <v>2</v>
      </c>
      <c r="CN85" s="157">
        <f t="shared" si="9"/>
        <v>1</v>
      </c>
      <c r="CO85" s="157">
        <f t="shared" si="9"/>
        <v>0</v>
      </c>
      <c r="CP85" s="157">
        <f t="shared" si="9"/>
        <v>0</v>
      </c>
      <c r="CQ85" s="157">
        <f t="shared" si="9"/>
        <v>0</v>
      </c>
      <c r="CR85" s="157">
        <f t="shared" si="9"/>
        <v>0</v>
      </c>
      <c r="CS85" s="157">
        <f t="shared" si="9"/>
        <v>3</v>
      </c>
      <c r="CT85" s="157">
        <f t="shared" si="10"/>
        <v>1</v>
      </c>
      <c r="CU85" s="157">
        <f t="shared" si="10"/>
        <v>0</v>
      </c>
      <c r="CV85" s="157">
        <f t="shared" si="11"/>
        <v>1</v>
      </c>
      <c r="CW85" s="157">
        <f t="shared" si="11"/>
        <v>0</v>
      </c>
      <c r="CX85" s="157">
        <f t="shared" si="11"/>
        <v>2</v>
      </c>
      <c r="CY85" s="157">
        <f t="shared" si="11"/>
        <v>1</v>
      </c>
      <c r="CZ85" s="157">
        <f t="shared" si="11"/>
        <v>2</v>
      </c>
      <c r="DA85" s="157">
        <f t="shared" si="12"/>
        <v>4</v>
      </c>
      <c r="DB85" s="157">
        <f t="shared" si="13"/>
        <v>4</v>
      </c>
      <c r="DC85" s="157">
        <f t="shared" si="13"/>
        <v>0</v>
      </c>
      <c r="DD85" s="157">
        <f t="shared" si="13"/>
        <v>1</v>
      </c>
      <c r="DE85" s="157">
        <f t="shared" si="13"/>
        <v>0</v>
      </c>
      <c r="DF85" s="157">
        <f t="shared" si="14"/>
        <v>2</v>
      </c>
      <c r="DG85" s="157">
        <f t="shared" si="15"/>
        <v>0</v>
      </c>
      <c r="DH85" s="157">
        <f t="shared" si="16"/>
        <v>1</v>
      </c>
      <c r="DI85" s="157">
        <f t="shared" si="17"/>
        <v>-1</v>
      </c>
      <c r="DJ85" s="157">
        <f t="shared" si="18"/>
        <v>0</v>
      </c>
      <c r="DK85" s="157">
        <f t="shared" si="19"/>
        <v>0</v>
      </c>
      <c r="DL85" s="157">
        <f t="shared" si="67"/>
        <v>0</v>
      </c>
      <c r="DM85" s="157">
        <f t="shared" si="20"/>
        <v>1</v>
      </c>
      <c r="DN85" s="157">
        <f t="shared" si="21"/>
        <v>2</v>
      </c>
      <c r="DO85" s="157">
        <f t="shared" si="22"/>
        <v>0</v>
      </c>
      <c r="DP85" s="157">
        <f t="shared" si="23"/>
        <v>1</v>
      </c>
      <c r="DQ85" s="157">
        <f t="shared" si="24"/>
        <v>0</v>
      </c>
      <c r="DR85" s="157">
        <f t="shared" si="25"/>
        <v>0</v>
      </c>
      <c r="DS85" s="157">
        <f t="shared" si="26"/>
        <v>-3</v>
      </c>
      <c r="DT85" s="157">
        <f t="shared" si="27"/>
        <v>0</v>
      </c>
      <c r="DU85" s="157">
        <f t="shared" si="28"/>
        <v>2</v>
      </c>
      <c r="DV85" s="157">
        <f t="shared" si="29"/>
        <v>0</v>
      </c>
      <c r="DW85" s="157">
        <f t="shared" si="30"/>
        <v>1</v>
      </c>
      <c r="DX85" s="157">
        <f t="shared" si="31"/>
        <v>1</v>
      </c>
      <c r="DY85" s="157">
        <f t="shared" si="32"/>
        <v>0</v>
      </c>
      <c r="DZ85" s="157">
        <f t="shared" si="33"/>
        <v>0</v>
      </c>
      <c r="EA85" s="157">
        <f t="shared" si="34"/>
        <v>1</v>
      </c>
      <c r="EB85" s="157">
        <f t="shared" si="35"/>
        <v>0</v>
      </c>
      <c r="EC85" s="157">
        <f t="shared" si="36"/>
        <v>1</v>
      </c>
      <c r="ED85" s="157">
        <f t="shared" si="37"/>
        <v>0</v>
      </c>
      <c r="EE85" s="157">
        <f t="shared" si="38"/>
        <v>1</v>
      </c>
      <c r="EF85" s="157">
        <f t="shared" si="39"/>
        <v>0</v>
      </c>
      <c r="EG85" s="157">
        <f t="shared" si="68"/>
        <v>1</v>
      </c>
      <c r="EH85" s="157">
        <f t="shared" si="40"/>
        <v>0</v>
      </c>
      <c r="EI85" s="157">
        <f t="shared" si="40"/>
        <v>2</v>
      </c>
      <c r="EJ85" s="157">
        <f t="shared" si="41"/>
        <v>1</v>
      </c>
      <c r="EK85" s="157">
        <f t="shared" si="41"/>
        <v>1</v>
      </c>
      <c r="EL85" s="157">
        <f t="shared" si="42"/>
        <v>0</v>
      </c>
      <c r="EM85" s="157">
        <f t="shared" si="42"/>
        <v>0</v>
      </c>
      <c r="EN85" s="157">
        <f t="shared" si="43"/>
        <v>0</v>
      </c>
      <c r="EO85" s="157">
        <f t="shared" si="43"/>
        <v>2</v>
      </c>
      <c r="EP85" s="157">
        <f t="shared" si="44"/>
        <v>0</v>
      </c>
      <c r="EQ85" s="157">
        <f t="shared" si="44"/>
        <v>2</v>
      </c>
      <c r="ER85" s="157">
        <f t="shared" si="45"/>
        <v>0</v>
      </c>
      <c r="ES85" s="157">
        <f t="shared" si="45"/>
        <v>0</v>
      </c>
      <c r="ET85" s="157">
        <f t="shared" si="46"/>
        <v>1</v>
      </c>
      <c r="EU85" s="157">
        <f t="shared" si="46"/>
        <v>0</v>
      </c>
      <c r="EV85" s="157">
        <f t="shared" si="47"/>
        <v>1</v>
      </c>
      <c r="EW85" s="157">
        <f t="shared" si="47"/>
        <v>1</v>
      </c>
      <c r="EX85" s="157">
        <f t="shared" si="48"/>
        <v>2</v>
      </c>
      <c r="EY85" s="157">
        <f t="shared" si="48"/>
        <v>1</v>
      </c>
      <c r="EZ85" s="157">
        <f t="shared" si="49"/>
        <v>4</v>
      </c>
      <c r="FA85" s="157">
        <f t="shared" si="49"/>
        <v>1</v>
      </c>
      <c r="FB85" s="157">
        <f t="shared" si="50"/>
        <v>-1</v>
      </c>
      <c r="FC85" s="157">
        <f t="shared" si="50"/>
        <v>0</v>
      </c>
      <c r="FD85" s="157">
        <f t="shared" si="51"/>
        <v>0</v>
      </c>
      <c r="FE85" s="157">
        <f t="shared" si="51"/>
        <v>1</v>
      </c>
      <c r="FF85" s="157">
        <f t="shared" si="52"/>
        <v>3</v>
      </c>
      <c r="FG85" s="157">
        <f t="shared" si="52"/>
        <v>2</v>
      </c>
      <c r="FH85" s="157">
        <f t="shared" si="53"/>
        <v>14</v>
      </c>
      <c r="FI85" s="157">
        <f t="shared" si="53"/>
        <v>14</v>
      </c>
      <c r="FJ85" s="157">
        <f t="shared" si="54"/>
        <v>11</v>
      </c>
      <c r="FK85" s="157">
        <f t="shared" si="54"/>
        <v>9</v>
      </c>
      <c r="FL85" s="157">
        <f t="shared" si="55"/>
        <v>10</v>
      </c>
      <c r="FM85" s="157">
        <f t="shared" si="55"/>
        <v>5</v>
      </c>
      <c r="FN85" s="157">
        <f t="shared" si="56"/>
        <v>6</v>
      </c>
      <c r="FO85" s="157">
        <f t="shared" si="56"/>
        <v>11</v>
      </c>
      <c r="FP85" s="157">
        <f t="shared" si="56"/>
        <v>12</v>
      </c>
      <c r="FQ85" s="157">
        <f t="shared" si="56"/>
        <v>8</v>
      </c>
      <c r="FR85" s="157">
        <f t="shared" si="57"/>
        <v>4</v>
      </c>
      <c r="FS85" s="157">
        <f t="shared" si="57"/>
        <v>4</v>
      </c>
      <c r="FT85" s="157">
        <f t="shared" si="58"/>
        <v>6</v>
      </c>
      <c r="FU85" s="157">
        <f t="shared" si="58"/>
        <v>7</v>
      </c>
      <c r="FV85" s="157">
        <f t="shared" si="58"/>
        <v>5</v>
      </c>
      <c r="FW85" s="157">
        <f t="shared" si="58"/>
        <v>4</v>
      </c>
      <c r="FX85" s="157">
        <f t="shared" si="59"/>
        <v>8</v>
      </c>
      <c r="FY85" s="157">
        <f t="shared" si="59"/>
        <v>3</v>
      </c>
      <c r="FZ85" s="157">
        <f t="shared" si="60"/>
        <v>3</v>
      </c>
      <c r="GA85" s="157">
        <f t="shared" si="61"/>
        <v>7</v>
      </c>
      <c r="GB85" s="157">
        <f t="shared" si="61"/>
        <v>5</v>
      </c>
      <c r="GC85" s="157">
        <f t="shared" si="61"/>
        <v>5</v>
      </c>
      <c r="GD85" s="157">
        <f t="shared" si="61"/>
        <v>1</v>
      </c>
      <c r="GE85" s="157">
        <f t="shared" si="61"/>
        <v>2</v>
      </c>
      <c r="GF85" s="157">
        <f t="shared" si="61"/>
        <v>5</v>
      </c>
      <c r="GG85" s="157">
        <f t="shared" si="61"/>
        <v>6</v>
      </c>
      <c r="GH85" s="157">
        <f t="shared" si="61"/>
        <v>2</v>
      </c>
    </row>
    <row r="86" spans="3:225" x14ac:dyDescent="0.25">
      <c r="C86" s="20" t="s">
        <v>12</v>
      </c>
      <c r="E86">
        <f t="shared" ref="E86:BF86" si="86">E62-D62</f>
        <v>0</v>
      </c>
      <c r="F86">
        <f t="shared" si="86"/>
        <v>1</v>
      </c>
      <c r="G86">
        <f t="shared" si="86"/>
        <v>0</v>
      </c>
      <c r="H86">
        <f t="shared" si="86"/>
        <v>0</v>
      </c>
      <c r="I86">
        <f t="shared" si="86"/>
        <v>5</v>
      </c>
      <c r="J86">
        <f t="shared" si="86"/>
        <v>2</v>
      </c>
      <c r="K86">
        <f t="shared" si="86"/>
        <v>2</v>
      </c>
      <c r="L86">
        <f t="shared" si="86"/>
        <v>0</v>
      </c>
      <c r="M86">
        <f t="shared" si="86"/>
        <v>1</v>
      </c>
      <c r="N86">
        <f t="shared" si="86"/>
        <v>-9</v>
      </c>
      <c r="O86">
        <f t="shared" si="86"/>
        <v>1</v>
      </c>
      <c r="P86">
        <f t="shared" si="86"/>
        <v>5</v>
      </c>
      <c r="Q86">
        <f t="shared" si="86"/>
        <v>1</v>
      </c>
      <c r="R86">
        <f t="shared" si="86"/>
        <v>0</v>
      </c>
      <c r="S86">
        <f t="shared" si="86"/>
        <v>4</v>
      </c>
      <c r="T86">
        <f t="shared" si="86"/>
        <v>14</v>
      </c>
      <c r="U86">
        <f t="shared" si="86"/>
        <v>15</v>
      </c>
      <c r="V86">
        <f t="shared" si="86"/>
        <v>4</v>
      </c>
      <c r="W86">
        <f t="shared" si="86"/>
        <v>10</v>
      </c>
      <c r="X86">
        <f t="shared" si="86"/>
        <v>11</v>
      </c>
      <c r="Y86">
        <f t="shared" si="86"/>
        <v>0</v>
      </c>
      <c r="Z86">
        <f t="shared" si="86"/>
        <v>14</v>
      </c>
      <c r="AA86">
        <f t="shared" si="86"/>
        <v>30</v>
      </c>
      <c r="AB86">
        <f t="shared" si="86"/>
        <v>11</v>
      </c>
      <c r="AC86">
        <f t="shared" si="86"/>
        <v>11</v>
      </c>
      <c r="AD86">
        <f t="shared" si="86"/>
        <v>8</v>
      </c>
      <c r="AE86">
        <f t="shared" si="86"/>
        <v>5</v>
      </c>
      <c r="AF86">
        <f t="shared" si="86"/>
        <v>11</v>
      </c>
      <c r="AG86">
        <f t="shared" si="86"/>
        <v>8</v>
      </c>
      <c r="AH86">
        <f t="shared" si="86"/>
        <v>6</v>
      </c>
      <c r="AI86">
        <f t="shared" si="86"/>
        <v>6</v>
      </c>
      <c r="AJ86">
        <f t="shared" si="86"/>
        <v>7</v>
      </c>
      <c r="AK86">
        <f t="shared" si="86"/>
        <v>13</v>
      </c>
      <c r="AL86">
        <f t="shared" si="86"/>
        <v>4</v>
      </c>
      <c r="AM86">
        <f t="shared" si="86"/>
        <v>7</v>
      </c>
      <c r="AN86">
        <f t="shared" si="86"/>
        <v>13</v>
      </c>
      <c r="AO86">
        <f t="shared" si="86"/>
        <v>8</v>
      </c>
      <c r="AP86">
        <f t="shared" si="86"/>
        <v>12</v>
      </c>
      <c r="AQ86">
        <f t="shared" si="86"/>
        <v>14</v>
      </c>
      <c r="AR86">
        <f t="shared" si="86"/>
        <v>10</v>
      </c>
      <c r="AS86">
        <f t="shared" si="86"/>
        <v>8</v>
      </c>
      <c r="AT86">
        <f t="shared" si="86"/>
        <v>1</v>
      </c>
      <c r="AU86">
        <f t="shared" si="86"/>
        <v>5</v>
      </c>
      <c r="AV86">
        <f t="shared" si="86"/>
        <v>5</v>
      </c>
      <c r="AW86">
        <f t="shared" si="86"/>
        <v>6</v>
      </c>
      <c r="AX86" s="107">
        <f t="shared" si="86"/>
        <v>3</v>
      </c>
      <c r="AY86" s="107">
        <f t="shared" si="86"/>
        <v>5</v>
      </c>
      <c r="AZ86" s="107">
        <f t="shared" si="86"/>
        <v>4</v>
      </c>
      <c r="BA86" s="107">
        <f t="shared" si="86"/>
        <v>4</v>
      </c>
      <c r="BB86" s="107">
        <f t="shared" si="86"/>
        <v>3</v>
      </c>
      <c r="BC86" s="107">
        <f t="shared" si="86"/>
        <v>4</v>
      </c>
      <c r="BD86" s="107">
        <f t="shared" si="86"/>
        <v>9</v>
      </c>
      <c r="BE86" s="107">
        <f t="shared" si="86"/>
        <v>3</v>
      </c>
      <c r="BF86" s="107">
        <f t="shared" si="86"/>
        <v>0</v>
      </c>
      <c r="BG86" s="107">
        <f t="shared" si="2"/>
        <v>0</v>
      </c>
      <c r="BH86" s="107">
        <f t="shared" si="2"/>
        <v>0</v>
      </c>
      <c r="BI86" s="107">
        <f t="shared" ref="BI86:BZ86" si="87">BI62-BH62</f>
        <v>1</v>
      </c>
      <c r="BJ86" s="107">
        <f t="shared" si="87"/>
        <v>3</v>
      </c>
      <c r="BK86" s="107">
        <f t="shared" si="87"/>
        <v>3</v>
      </c>
      <c r="BL86" s="107">
        <f t="shared" si="87"/>
        <v>0</v>
      </c>
      <c r="BM86" s="107">
        <f t="shared" si="87"/>
        <v>0</v>
      </c>
      <c r="BN86" s="107">
        <f t="shared" si="87"/>
        <v>1</v>
      </c>
      <c r="BO86" s="107">
        <f t="shared" si="87"/>
        <v>3</v>
      </c>
      <c r="BP86" s="107">
        <f t="shared" si="87"/>
        <v>1</v>
      </c>
      <c r="BQ86" s="107">
        <f t="shared" si="87"/>
        <v>1</v>
      </c>
      <c r="BR86" s="107">
        <f t="shared" si="87"/>
        <v>0</v>
      </c>
      <c r="BS86" s="107">
        <f t="shared" si="87"/>
        <v>0</v>
      </c>
      <c r="BT86" s="107">
        <f t="shared" si="87"/>
        <v>1</v>
      </c>
      <c r="BU86" s="107">
        <f t="shared" si="87"/>
        <v>3</v>
      </c>
      <c r="BV86" s="107">
        <f t="shared" si="87"/>
        <v>0</v>
      </c>
      <c r="BW86" s="107">
        <f t="shared" si="87"/>
        <v>0</v>
      </c>
      <c r="BX86" s="107">
        <f t="shared" si="87"/>
        <v>1</v>
      </c>
      <c r="BY86" s="107">
        <f t="shared" si="87"/>
        <v>0</v>
      </c>
      <c r="BZ86" s="107">
        <f t="shared" si="87"/>
        <v>0</v>
      </c>
      <c r="CA86" s="107">
        <f t="shared" si="4"/>
        <v>0</v>
      </c>
      <c r="CB86" s="107">
        <f t="shared" si="4"/>
        <v>0</v>
      </c>
      <c r="CC86" s="107">
        <f t="shared" si="4"/>
        <v>0</v>
      </c>
      <c r="CD86" s="107">
        <f t="shared" si="4"/>
        <v>0</v>
      </c>
      <c r="CE86" s="107">
        <f t="shared" si="4"/>
        <v>2</v>
      </c>
      <c r="CF86" s="107">
        <f t="shared" si="4"/>
        <v>0</v>
      </c>
      <c r="CG86" s="107">
        <f t="shared" si="4"/>
        <v>0</v>
      </c>
      <c r="CH86" s="107">
        <f t="shared" si="5"/>
        <v>0</v>
      </c>
      <c r="CI86" s="107">
        <f t="shared" si="5"/>
        <v>0</v>
      </c>
      <c r="CJ86" s="107">
        <f t="shared" si="6"/>
        <v>0</v>
      </c>
      <c r="CK86" s="107">
        <f t="shared" si="6"/>
        <v>0</v>
      </c>
      <c r="CL86" s="107">
        <f t="shared" si="7"/>
        <v>1</v>
      </c>
      <c r="CM86" s="107">
        <f t="shared" si="8"/>
        <v>0</v>
      </c>
      <c r="CN86" s="107">
        <f t="shared" si="9"/>
        <v>1</v>
      </c>
      <c r="CO86" s="107">
        <f t="shared" si="9"/>
        <v>1</v>
      </c>
      <c r="CP86" s="107">
        <f t="shared" si="9"/>
        <v>0</v>
      </c>
      <c r="CQ86" s="107">
        <f t="shared" si="9"/>
        <v>0</v>
      </c>
      <c r="CR86" s="107">
        <f t="shared" si="9"/>
        <v>0</v>
      </c>
      <c r="CS86" s="107">
        <f t="shared" si="9"/>
        <v>1</v>
      </c>
      <c r="CT86" s="107">
        <f t="shared" si="10"/>
        <v>0</v>
      </c>
      <c r="CU86" s="107">
        <f t="shared" si="10"/>
        <v>2</v>
      </c>
      <c r="CV86" s="107">
        <f t="shared" si="11"/>
        <v>0</v>
      </c>
      <c r="CW86" s="107">
        <f t="shared" si="11"/>
        <v>0</v>
      </c>
      <c r="CX86" s="107">
        <f t="shared" si="11"/>
        <v>0</v>
      </c>
      <c r="CY86" s="107">
        <f t="shared" si="11"/>
        <v>0</v>
      </c>
      <c r="CZ86" s="107">
        <f t="shared" si="11"/>
        <v>1</v>
      </c>
      <c r="DA86" s="107">
        <f t="shared" si="12"/>
        <v>1</v>
      </c>
      <c r="DB86" s="107">
        <f t="shared" si="13"/>
        <v>0</v>
      </c>
      <c r="DC86" s="107">
        <f t="shared" si="13"/>
        <v>2</v>
      </c>
      <c r="DD86" s="107">
        <f t="shared" si="13"/>
        <v>0</v>
      </c>
      <c r="DE86" s="107">
        <f t="shared" si="13"/>
        <v>0</v>
      </c>
      <c r="DF86" s="107">
        <f t="shared" si="14"/>
        <v>1</v>
      </c>
      <c r="DG86" s="107">
        <f t="shared" si="15"/>
        <v>2</v>
      </c>
      <c r="DH86" s="107">
        <f t="shared" si="16"/>
        <v>0</v>
      </c>
      <c r="DI86" s="107">
        <f t="shared" si="17"/>
        <v>0</v>
      </c>
      <c r="DJ86" s="107">
        <f t="shared" si="18"/>
        <v>0</v>
      </c>
      <c r="DK86" s="107">
        <f t="shared" si="19"/>
        <v>0</v>
      </c>
      <c r="DL86" s="107">
        <f t="shared" si="67"/>
        <v>0</v>
      </c>
      <c r="DM86" s="107">
        <f t="shared" si="20"/>
        <v>3</v>
      </c>
      <c r="DN86" s="107">
        <f t="shared" si="21"/>
        <v>0</v>
      </c>
      <c r="DO86" s="107">
        <f t="shared" si="22"/>
        <v>0</v>
      </c>
      <c r="DP86" s="107">
        <f t="shared" si="23"/>
        <v>0</v>
      </c>
      <c r="DQ86" s="107">
        <f t="shared" si="24"/>
        <v>0</v>
      </c>
      <c r="DR86" s="107">
        <f t="shared" si="25"/>
        <v>0</v>
      </c>
      <c r="DS86" s="107">
        <f t="shared" si="26"/>
        <v>0</v>
      </c>
      <c r="DT86" s="107">
        <f t="shared" si="27"/>
        <v>0</v>
      </c>
      <c r="DU86" s="107">
        <f t="shared" si="28"/>
        <v>0</v>
      </c>
      <c r="DV86" s="107">
        <f t="shared" si="29"/>
        <v>0</v>
      </c>
      <c r="DW86" s="107">
        <f t="shared" si="30"/>
        <v>0</v>
      </c>
      <c r="DX86" s="107">
        <f t="shared" si="31"/>
        <v>2</v>
      </c>
      <c r="DY86" s="107">
        <f t="shared" si="32"/>
        <v>0</v>
      </c>
      <c r="DZ86" s="107">
        <f t="shared" si="33"/>
        <v>0</v>
      </c>
      <c r="EA86" s="107">
        <f t="shared" si="34"/>
        <v>1</v>
      </c>
      <c r="EB86" s="107">
        <f t="shared" si="35"/>
        <v>1</v>
      </c>
      <c r="EC86" s="107">
        <f t="shared" si="36"/>
        <v>0</v>
      </c>
      <c r="ED86" s="107">
        <f t="shared" si="37"/>
        <v>1</v>
      </c>
      <c r="EE86" s="107">
        <f t="shared" si="38"/>
        <v>0</v>
      </c>
      <c r="EF86" s="107">
        <f t="shared" si="39"/>
        <v>0</v>
      </c>
      <c r="EG86" s="107">
        <f t="shared" si="68"/>
        <v>0</v>
      </c>
      <c r="EH86" s="107">
        <f t="shared" si="40"/>
        <v>0</v>
      </c>
      <c r="EI86" s="107">
        <f t="shared" si="40"/>
        <v>0</v>
      </c>
      <c r="EJ86" s="107">
        <f t="shared" si="41"/>
        <v>0</v>
      </c>
      <c r="EK86" s="107">
        <f t="shared" si="41"/>
        <v>0</v>
      </c>
      <c r="EL86" s="107">
        <f t="shared" si="42"/>
        <v>1</v>
      </c>
      <c r="EM86" s="107">
        <f t="shared" si="42"/>
        <v>0</v>
      </c>
      <c r="EN86" s="107">
        <f t="shared" si="43"/>
        <v>1</v>
      </c>
      <c r="EO86" s="107">
        <f t="shared" si="43"/>
        <v>0</v>
      </c>
      <c r="EP86" s="107">
        <f t="shared" si="44"/>
        <v>0</v>
      </c>
      <c r="EQ86" s="107">
        <f t="shared" si="44"/>
        <v>1</v>
      </c>
      <c r="ER86" s="107">
        <f t="shared" si="45"/>
        <v>2</v>
      </c>
      <c r="ES86" s="107">
        <f t="shared" si="45"/>
        <v>3</v>
      </c>
      <c r="ET86" s="107">
        <f t="shared" si="46"/>
        <v>2</v>
      </c>
      <c r="EU86" s="107">
        <f t="shared" si="46"/>
        <v>2</v>
      </c>
      <c r="EV86" s="107">
        <f t="shared" si="47"/>
        <v>1</v>
      </c>
      <c r="EW86" s="107">
        <f t="shared" si="47"/>
        <v>2</v>
      </c>
      <c r="EX86" s="107">
        <f t="shared" si="48"/>
        <v>3</v>
      </c>
      <c r="EY86" s="107">
        <f t="shared" si="48"/>
        <v>3</v>
      </c>
      <c r="EZ86" s="107">
        <f t="shared" si="49"/>
        <v>5</v>
      </c>
      <c r="FA86" s="107">
        <f t="shared" si="49"/>
        <v>3</v>
      </c>
      <c r="FB86" s="107">
        <f t="shared" si="50"/>
        <v>7</v>
      </c>
      <c r="FC86" s="107">
        <f t="shared" si="50"/>
        <v>5</v>
      </c>
      <c r="FD86" s="107">
        <f t="shared" si="51"/>
        <v>6</v>
      </c>
      <c r="FE86" s="107">
        <f t="shared" si="51"/>
        <v>7</v>
      </c>
      <c r="FF86" s="107">
        <f t="shared" si="52"/>
        <v>7</v>
      </c>
      <c r="FG86" s="107">
        <f t="shared" si="52"/>
        <v>7</v>
      </c>
      <c r="FH86" s="107">
        <f t="shared" si="53"/>
        <v>9</v>
      </c>
      <c r="FI86" s="107">
        <f t="shared" si="53"/>
        <v>5</v>
      </c>
      <c r="FJ86" s="107">
        <f t="shared" si="54"/>
        <v>10</v>
      </c>
      <c r="FK86" s="107">
        <f t="shared" si="54"/>
        <v>13</v>
      </c>
      <c r="FL86" s="107">
        <f t="shared" si="55"/>
        <v>12</v>
      </c>
      <c r="FM86" s="107">
        <f t="shared" si="55"/>
        <v>8</v>
      </c>
      <c r="FN86" s="107">
        <f t="shared" si="56"/>
        <v>10</v>
      </c>
      <c r="FO86" s="107">
        <f t="shared" si="56"/>
        <v>10</v>
      </c>
      <c r="FP86" s="107">
        <f t="shared" si="56"/>
        <v>11</v>
      </c>
      <c r="FQ86" s="107">
        <f t="shared" si="56"/>
        <v>5</v>
      </c>
      <c r="FR86" s="107">
        <f t="shared" si="57"/>
        <v>8</v>
      </c>
      <c r="FS86" s="107">
        <f t="shared" si="57"/>
        <v>7</v>
      </c>
      <c r="FT86" s="107">
        <f t="shared" si="58"/>
        <v>9</v>
      </c>
      <c r="FU86" s="107">
        <f t="shared" si="58"/>
        <v>6</v>
      </c>
      <c r="FV86" s="107">
        <f t="shared" si="58"/>
        <v>3</v>
      </c>
      <c r="FW86" s="107">
        <f t="shared" si="58"/>
        <v>5</v>
      </c>
      <c r="FX86" s="107">
        <f t="shared" si="59"/>
        <v>5</v>
      </c>
      <c r="FY86" s="107">
        <f t="shared" si="59"/>
        <v>6</v>
      </c>
      <c r="FZ86" s="107">
        <f t="shared" si="60"/>
        <v>10</v>
      </c>
      <c r="GA86" s="107">
        <f t="shared" si="61"/>
        <v>4</v>
      </c>
      <c r="GB86" s="107">
        <f t="shared" si="61"/>
        <v>2</v>
      </c>
      <c r="GC86" s="107">
        <f t="shared" si="61"/>
        <v>8</v>
      </c>
      <c r="GD86" s="107">
        <f t="shared" si="61"/>
        <v>2</v>
      </c>
      <c r="GE86" s="107">
        <f t="shared" si="61"/>
        <v>4</v>
      </c>
      <c r="GF86" s="107">
        <f t="shared" si="61"/>
        <v>8</v>
      </c>
      <c r="GG86" s="107">
        <f t="shared" si="61"/>
        <v>7</v>
      </c>
      <c r="GH86" s="107">
        <f t="shared" si="61"/>
        <v>7</v>
      </c>
    </row>
    <row r="87" spans="3:225" ht="15.75" thickBot="1" x14ac:dyDescent="0.3">
      <c r="C87" s="21" t="s">
        <v>15</v>
      </c>
      <c r="E87">
        <f t="shared" ref="E87:BF87" si="88">E63-D63</f>
        <v>0</v>
      </c>
      <c r="F87">
        <f t="shared" si="88"/>
        <v>0</v>
      </c>
      <c r="G87">
        <f t="shared" si="88"/>
        <v>0</v>
      </c>
      <c r="H87">
        <f t="shared" si="88"/>
        <v>0</v>
      </c>
      <c r="I87">
        <f t="shared" si="88"/>
        <v>0</v>
      </c>
      <c r="J87">
        <f t="shared" si="88"/>
        <v>0</v>
      </c>
      <c r="K87">
        <f t="shared" si="88"/>
        <v>0</v>
      </c>
      <c r="L87">
        <f t="shared" si="88"/>
        <v>0</v>
      </c>
      <c r="M87">
        <f t="shared" si="88"/>
        <v>3</v>
      </c>
      <c r="N87">
        <f t="shared" si="88"/>
        <v>11</v>
      </c>
      <c r="O87">
        <f t="shared" si="88"/>
        <v>2</v>
      </c>
      <c r="P87">
        <f t="shared" si="88"/>
        <v>0</v>
      </c>
      <c r="Q87">
        <f t="shared" si="88"/>
        <v>1</v>
      </c>
      <c r="R87">
        <f t="shared" si="88"/>
        <v>2</v>
      </c>
      <c r="S87">
        <f t="shared" si="88"/>
        <v>5</v>
      </c>
      <c r="T87">
        <f t="shared" si="88"/>
        <v>3</v>
      </c>
      <c r="U87">
        <f t="shared" si="88"/>
        <v>12</v>
      </c>
      <c r="V87">
        <f t="shared" si="88"/>
        <v>0</v>
      </c>
      <c r="W87">
        <f t="shared" si="88"/>
        <v>4</v>
      </c>
      <c r="X87">
        <f t="shared" si="88"/>
        <v>7</v>
      </c>
      <c r="Y87">
        <f t="shared" si="88"/>
        <v>6</v>
      </c>
      <c r="Z87">
        <f t="shared" si="88"/>
        <v>5</v>
      </c>
      <c r="AA87">
        <f t="shared" si="88"/>
        <v>12</v>
      </c>
      <c r="AB87">
        <f t="shared" si="88"/>
        <v>9</v>
      </c>
      <c r="AC87">
        <f t="shared" si="88"/>
        <v>17</v>
      </c>
      <c r="AD87">
        <f t="shared" si="88"/>
        <v>15</v>
      </c>
      <c r="AE87">
        <f t="shared" si="88"/>
        <v>4</v>
      </c>
      <c r="AF87">
        <f t="shared" si="88"/>
        <v>9</v>
      </c>
      <c r="AG87">
        <f t="shared" si="88"/>
        <v>21</v>
      </c>
      <c r="AH87">
        <f t="shared" si="88"/>
        <v>15</v>
      </c>
      <c r="AI87">
        <f t="shared" si="88"/>
        <v>11</v>
      </c>
      <c r="AJ87">
        <f t="shared" si="88"/>
        <v>20</v>
      </c>
      <c r="AK87">
        <f t="shared" si="88"/>
        <v>16</v>
      </c>
      <c r="AL87">
        <f t="shared" si="88"/>
        <v>8</v>
      </c>
      <c r="AM87">
        <f t="shared" si="88"/>
        <v>3</v>
      </c>
      <c r="AN87">
        <f t="shared" si="88"/>
        <v>14</v>
      </c>
      <c r="AO87">
        <f t="shared" si="88"/>
        <v>18</v>
      </c>
      <c r="AP87">
        <f t="shared" si="88"/>
        <v>24</v>
      </c>
      <c r="AQ87">
        <f t="shared" si="88"/>
        <v>21</v>
      </c>
      <c r="AR87">
        <f t="shared" si="88"/>
        <v>15</v>
      </c>
      <c r="AS87">
        <f t="shared" si="88"/>
        <v>9</v>
      </c>
      <c r="AT87">
        <f t="shared" si="88"/>
        <v>6</v>
      </c>
      <c r="AU87">
        <f t="shared" si="88"/>
        <v>7</v>
      </c>
      <c r="AV87">
        <f t="shared" si="88"/>
        <v>11</v>
      </c>
      <c r="AW87">
        <f t="shared" si="88"/>
        <v>13</v>
      </c>
      <c r="AX87" s="107">
        <f t="shared" si="88"/>
        <v>18</v>
      </c>
      <c r="AY87" s="77">
        <f t="shared" si="88"/>
        <v>12</v>
      </c>
      <c r="AZ87" s="77">
        <f t="shared" si="88"/>
        <v>9</v>
      </c>
      <c r="BA87" s="77">
        <f t="shared" si="88"/>
        <v>5</v>
      </c>
      <c r="BB87" s="77">
        <f t="shared" si="88"/>
        <v>5</v>
      </c>
      <c r="BC87" s="77">
        <f t="shared" si="88"/>
        <v>16</v>
      </c>
      <c r="BD87" s="77">
        <f t="shared" si="88"/>
        <v>16</v>
      </c>
      <c r="BE87" s="77">
        <f t="shared" si="88"/>
        <v>12</v>
      </c>
      <c r="BF87" s="77">
        <f t="shared" si="88"/>
        <v>0</v>
      </c>
      <c r="BG87" s="77">
        <f t="shared" si="2"/>
        <v>12</v>
      </c>
      <c r="BH87" s="77">
        <f t="shared" si="2"/>
        <v>0</v>
      </c>
      <c r="BI87" s="77">
        <f t="shared" ref="BI87:BZ87" si="89">BI63-BH63</f>
        <v>4</v>
      </c>
      <c r="BJ87" s="77">
        <f t="shared" si="89"/>
        <v>6</v>
      </c>
      <c r="BK87" s="77">
        <f t="shared" si="89"/>
        <v>2</v>
      </c>
      <c r="BL87" s="77">
        <f t="shared" si="89"/>
        <v>6</v>
      </c>
      <c r="BM87" s="77">
        <f t="shared" si="89"/>
        <v>1</v>
      </c>
      <c r="BN87" s="77">
        <f t="shared" si="89"/>
        <v>4</v>
      </c>
      <c r="BO87" s="77">
        <f t="shared" si="89"/>
        <v>4</v>
      </c>
      <c r="BP87" s="77">
        <f t="shared" si="89"/>
        <v>2</v>
      </c>
      <c r="BQ87" s="77">
        <f t="shared" si="89"/>
        <v>0</v>
      </c>
      <c r="BR87" s="77">
        <f t="shared" si="89"/>
        <v>1</v>
      </c>
      <c r="BS87" s="77">
        <f t="shared" si="89"/>
        <v>1</v>
      </c>
      <c r="BT87" s="77">
        <f t="shared" si="89"/>
        <v>1</v>
      </c>
      <c r="BU87" s="77">
        <f t="shared" si="89"/>
        <v>1</v>
      </c>
      <c r="BV87" s="77">
        <f t="shared" si="89"/>
        <v>1</v>
      </c>
      <c r="BW87" s="77">
        <f t="shared" si="89"/>
        <v>1</v>
      </c>
      <c r="BX87" s="77">
        <f t="shared" si="89"/>
        <v>0</v>
      </c>
      <c r="BY87" s="77">
        <f t="shared" si="89"/>
        <v>1</v>
      </c>
      <c r="BZ87" s="77">
        <f t="shared" si="89"/>
        <v>0</v>
      </c>
      <c r="CA87" s="77">
        <f t="shared" si="4"/>
        <v>0</v>
      </c>
      <c r="CB87" s="77">
        <f t="shared" si="4"/>
        <v>1</v>
      </c>
      <c r="CC87" s="77">
        <f t="shared" si="4"/>
        <v>0</v>
      </c>
      <c r="CD87" s="77">
        <f t="shared" si="4"/>
        <v>2</v>
      </c>
      <c r="CE87" s="77">
        <f t="shared" si="4"/>
        <v>0</v>
      </c>
      <c r="CF87" s="77">
        <f t="shared" si="4"/>
        <v>2</v>
      </c>
      <c r="CG87" s="77">
        <f t="shared" si="4"/>
        <v>3</v>
      </c>
      <c r="CH87" s="77">
        <f t="shared" si="5"/>
        <v>0</v>
      </c>
      <c r="CI87" s="77">
        <f t="shared" si="5"/>
        <v>1</v>
      </c>
      <c r="CJ87" s="77">
        <f t="shared" si="6"/>
        <v>0</v>
      </c>
      <c r="CK87" s="77">
        <f t="shared" si="6"/>
        <v>0</v>
      </c>
      <c r="CL87" s="77">
        <f t="shared" si="7"/>
        <v>0</v>
      </c>
      <c r="CM87" s="77">
        <f t="shared" si="8"/>
        <v>0</v>
      </c>
      <c r="CN87" s="77">
        <f t="shared" si="9"/>
        <v>0</v>
      </c>
      <c r="CO87" s="77">
        <f t="shared" si="9"/>
        <v>4</v>
      </c>
      <c r="CP87" s="77">
        <f t="shared" si="9"/>
        <v>0</v>
      </c>
      <c r="CQ87" s="77">
        <f t="shared" si="9"/>
        <v>2</v>
      </c>
      <c r="CR87" s="77">
        <f t="shared" si="9"/>
        <v>0</v>
      </c>
      <c r="CS87" s="77">
        <f t="shared" si="9"/>
        <v>2</v>
      </c>
      <c r="CT87" s="77">
        <f t="shared" si="10"/>
        <v>3</v>
      </c>
      <c r="CU87" s="77">
        <f t="shared" si="10"/>
        <v>1</v>
      </c>
      <c r="CV87" s="77">
        <f t="shared" si="11"/>
        <v>4</v>
      </c>
      <c r="CW87" s="77">
        <f t="shared" si="11"/>
        <v>0</v>
      </c>
      <c r="CX87" s="77">
        <f t="shared" si="11"/>
        <v>0</v>
      </c>
      <c r="CY87" s="77">
        <f t="shared" si="11"/>
        <v>1</v>
      </c>
      <c r="CZ87" s="77">
        <f t="shared" si="11"/>
        <v>2</v>
      </c>
      <c r="DA87" s="77">
        <f t="shared" si="12"/>
        <v>-1</v>
      </c>
      <c r="DB87" s="77">
        <f t="shared" si="13"/>
        <v>0</v>
      </c>
      <c r="DC87" s="77">
        <f t="shared" si="13"/>
        <v>3</v>
      </c>
      <c r="DD87" s="77">
        <f t="shared" si="13"/>
        <v>1</v>
      </c>
      <c r="DE87" s="77">
        <f t="shared" si="13"/>
        <v>0</v>
      </c>
      <c r="DF87" s="77">
        <f t="shared" si="14"/>
        <v>2</v>
      </c>
      <c r="DG87" s="77">
        <f t="shared" si="15"/>
        <v>1</v>
      </c>
      <c r="DH87" s="77">
        <f t="shared" si="16"/>
        <v>0</v>
      </c>
      <c r="DI87" s="77">
        <f t="shared" si="17"/>
        <v>1</v>
      </c>
      <c r="DJ87" s="77">
        <f t="shared" si="18"/>
        <v>0</v>
      </c>
      <c r="DK87" s="77">
        <f t="shared" si="19"/>
        <v>0</v>
      </c>
      <c r="DL87" s="77">
        <f t="shared" si="67"/>
        <v>0</v>
      </c>
      <c r="DM87" s="77">
        <f t="shared" si="20"/>
        <v>0</v>
      </c>
      <c r="DN87" s="77">
        <f t="shared" si="21"/>
        <v>0</v>
      </c>
      <c r="DO87" s="77">
        <f t="shared" si="22"/>
        <v>0</v>
      </c>
      <c r="DP87" s="77">
        <f t="shared" si="23"/>
        <v>0</v>
      </c>
      <c r="DQ87" s="77">
        <f t="shared" si="24"/>
        <v>0</v>
      </c>
      <c r="DR87" s="77">
        <f t="shared" si="25"/>
        <v>0</v>
      </c>
      <c r="DS87" s="77">
        <f t="shared" si="26"/>
        <v>0</v>
      </c>
      <c r="DT87" s="77">
        <f t="shared" si="27"/>
        <v>0</v>
      </c>
      <c r="DU87" s="77">
        <f t="shared" si="28"/>
        <v>1</v>
      </c>
      <c r="DV87" s="77">
        <f t="shared" si="29"/>
        <v>0</v>
      </c>
      <c r="DW87" s="77">
        <f t="shared" si="30"/>
        <v>-2</v>
      </c>
      <c r="DX87" s="77">
        <f t="shared" si="31"/>
        <v>0</v>
      </c>
      <c r="DY87" s="77">
        <f t="shared" si="32"/>
        <v>-1</v>
      </c>
      <c r="DZ87" s="77">
        <f t="shared" si="33"/>
        <v>0</v>
      </c>
      <c r="EA87" s="77">
        <f t="shared" si="34"/>
        <v>1</v>
      </c>
      <c r="EB87" s="77">
        <f t="shared" si="35"/>
        <v>-1</v>
      </c>
      <c r="EC87" s="77">
        <f t="shared" si="36"/>
        <v>1</v>
      </c>
      <c r="ED87" s="77">
        <f t="shared" si="37"/>
        <v>0</v>
      </c>
      <c r="EE87" s="77">
        <f t="shared" si="38"/>
        <v>0</v>
      </c>
      <c r="EF87" s="77">
        <f t="shared" si="39"/>
        <v>0</v>
      </c>
      <c r="EG87" s="77">
        <f t="shared" si="68"/>
        <v>0</v>
      </c>
      <c r="EH87" s="77">
        <f t="shared" si="40"/>
        <v>2</v>
      </c>
      <c r="EI87" s="77">
        <f t="shared" si="40"/>
        <v>0</v>
      </c>
      <c r="EJ87" s="77">
        <f t="shared" si="41"/>
        <v>2</v>
      </c>
      <c r="EK87" s="77">
        <f t="shared" si="41"/>
        <v>3</v>
      </c>
      <c r="EL87" s="77">
        <f t="shared" si="42"/>
        <v>0</v>
      </c>
      <c r="EM87" s="77">
        <f t="shared" si="42"/>
        <v>0</v>
      </c>
      <c r="EN87" s="77">
        <f t="shared" si="43"/>
        <v>1</v>
      </c>
      <c r="EO87" s="77">
        <f t="shared" si="43"/>
        <v>2</v>
      </c>
      <c r="EP87" s="77">
        <f t="shared" si="44"/>
        <v>3</v>
      </c>
      <c r="EQ87" s="77">
        <f t="shared" si="44"/>
        <v>1</v>
      </c>
      <c r="ER87" s="77">
        <f t="shared" si="45"/>
        <v>2</v>
      </c>
      <c r="ES87" s="77">
        <f t="shared" si="45"/>
        <v>1</v>
      </c>
      <c r="ET87" s="77">
        <f t="shared" si="46"/>
        <v>0</v>
      </c>
      <c r="EU87" s="77">
        <f t="shared" si="46"/>
        <v>0</v>
      </c>
      <c r="EV87" s="77">
        <f t="shared" si="47"/>
        <v>0</v>
      </c>
      <c r="EW87" s="77">
        <f t="shared" si="47"/>
        <v>1</v>
      </c>
      <c r="EX87" s="77">
        <f t="shared" si="48"/>
        <v>1</v>
      </c>
      <c r="EY87" s="77">
        <f t="shared" si="48"/>
        <v>1</v>
      </c>
      <c r="EZ87" s="77">
        <f t="shared" si="49"/>
        <v>1</v>
      </c>
      <c r="FA87" s="77">
        <f t="shared" si="49"/>
        <v>1</v>
      </c>
      <c r="FB87" s="77">
        <f t="shared" si="50"/>
        <v>0</v>
      </c>
      <c r="FC87" s="77">
        <f t="shared" si="50"/>
        <v>5</v>
      </c>
      <c r="FD87" s="77">
        <f t="shared" si="51"/>
        <v>3</v>
      </c>
      <c r="FE87" s="77">
        <f t="shared" si="51"/>
        <v>1</v>
      </c>
      <c r="FF87" s="77">
        <f t="shared" si="52"/>
        <v>3</v>
      </c>
      <c r="FG87" s="77">
        <f t="shared" si="52"/>
        <v>5</v>
      </c>
      <c r="FH87" s="77">
        <f t="shared" si="53"/>
        <v>0</v>
      </c>
      <c r="FI87" s="77">
        <f t="shared" si="53"/>
        <v>2</v>
      </c>
      <c r="FJ87" s="77">
        <f t="shared" si="54"/>
        <v>2</v>
      </c>
      <c r="FK87" s="77">
        <f t="shared" si="54"/>
        <v>3</v>
      </c>
      <c r="FL87" s="77">
        <f t="shared" si="55"/>
        <v>1</v>
      </c>
      <c r="FM87" s="77">
        <f t="shared" si="55"/>
        <v>2</v>
      </c>
      <c r="FN87" s="77">
        <f t="shared" si="56"/>
        <v>1</v>
      </c>
      <c r="FO87" s="77">
        <f t="shared" si="56"/>
        <v>3</v>
      </c>
      <c r="FP87" s="77">
        <f t="shared" si="56"/>
        <v>1</v>
      </c>
      <c r="FQ87" s="77">
        <f t="shared" si="56"/>
        <v>1</v>
      </c>
      <c r="FR87" s="77">
        <f t="shared" si="57"/>
        <v>3</v>
      </c>
      <c r="FS87" s="77">
        <f t="shared" si="57"/>
        <v>2</v>
      </c>
      <c r="FT87" s="77">
        <f t="shared" si="58"/>
        <v>3</v>
      </c>
      <c r="FU87" s="77">
        <f t="shared" si="58"/>
        <v>4</v>
      </c>
      <c r="FV87" s="77">
        <f t="shared" si="58"/>
        <v>0</v>
      </c>
      <c r="FW87" s="77">
        <f t="shared" si="58"/>
        <v>3</v>
      </c>
      <c r="FX87" s="77">
        <f t="shared" si="59"/>
        <v>1</v>
      </c>
      <c r="FY87" s="77">
        <f t="shared" si="59"/>
        <v>2</v>
      </c>
      <c r="FZ87" s="77">
        <f t="shared" si="60"/>
        <v>1</v>
      </c>
      <c r="GA87" s="77">
        <f t="shared" si="61"/>
        <v>1</v>
      </c>
      <c r="GB87" s="77">
        <f t="shared" si="61"/>
        <v>2</v>
      </c>
      <c r="GC87" s="77">
        <f t="shared" si="61"/>
        <v>1</v>
      </c>
      <c r="GD87" s="77">
        <f t="shared" si="61"/>
        <v>0</v>
      </c>
      <c r="GE87" s="77">
        <f t="shared" si="61"/>
        <v>0</v>
      </c>
      <c r="GF87" s="77">
        <f t="shared" si="61"/>
        <v>2</v>
      </c>
      <c r="GG87" s="77">
        <f t="shared" si="61"/>
        <v>3</v>
      </c>
      <c r="GH87" s="77">
        <f t="shared" si="61"/>
        <v>2</v>
      </c>
    </row>
    <row r="88" spans="3:225" x14ac:dyDescent="0.25">
      <c r="AX88" s="107"/>
      <c r="AY88" s="107"/>
      <c r="AZ88" s="24" t="s">
        <v>127</v>
      </c>
      <c r="BA88" s="107"/>
      <c r="DZ88" s="157"/>
      <c r="EA88" s="157"/>
      <c r="EB88" s="157"/>
      <c r="EC88" s="157"/>
      <c r="ED88" s="157"/>
      <c r="EE88" s="157"/>
      <c r="EF88" s="157"/>
      <c r="EG88" s="157"/>
    </row>
    <row r="89" spans="3:225" x14ac:dyDescent="0.25">
      <c r="C89" t="s">
        <v>119</v>
      </c>
      <c r="D89" s="31">
        <v>43893</v>
      </c>
      <c r="E89" s="31">
        <v>43894</v>
      </c>
      <c r="F89" s="31">
        <v>43895</v>
      </c>
      <c r="G89" s="31">
        <v>43896</v>
      </c>
      <c r="H89" s="31">
        <v>43897</v>
      </c>
      <c r="I89" s="31">
        <v>43898</v>
      </c>
      <c r="J89" s="31">
        <v>43899</v>
      </c>
      <c r="K89" s="31">
        <v>43900</v>
      </c>
      <c r="L89" s="31">
        <v>43901</v>
      </c>
      <c r="M89" s="31">
        <v>43902</v>
      </c>
      <c r="N89" s="31">
        <v>43903</v>
      </c>
      <c r="O89" s="31">
        <v>43904</v>
      </c>
      <c r="P89" s="31">
        <v>43905</v>
      </c>
      <c r="Q89" s="31">
        <v>43906</v>
      </c>
      <c r="R89" s="31">
        <v>43907</v>
      </c>
      <c r="S89" s="31">
        <v>43908</v>
      </c>
      <c r="T89" s="31">
        <v>43909</v>
      </c>
      <c r="U89" s="31">
        <v>43910</v>
      </c>
      <c r="V89" s="31">
        <v>43911</v>
      </c>
      <c r="W89" s="31">
        <v>43912</v>
      </c>
      <c r="X89" s="31">
        <v>43913</v>
      </c>
      <c r="Y89" s="31">
        <v>43914</v>
      </c>
      <c r="Z89" s="31">
        <v>43915</v>
      </c>
      <c r="AA89" s="31">
        <v>43916</v>
      </c>
      <c r="AB89" s="31">
        <v>43917</v>
      </c>
      <c r="AC89" s="31">
        <v>43918</v>
      </c>
      <c r="AD89" s="31">
        <v>43919</v>
      </c>
      <c r="AE89" s="31">
        <v>43920</v>
      </c>
      <c r="AF89" s="31">
        <v>43921</v>
      </c>
      <c r="AG89" s="31">
        <v>43922</v>
      </c>
      <c r="AH89" s="31">
        <v>43923</v>
      </c>
      <c r="AI89" s="31">
        <v>43924</v>
      </c>
      <c r="AJ89" s="31">
        <v>43925</v>
      </c>
      <c r="AK89" s="31">
        <v>43926</v>
      </c>
      <c r="AL89" s="31">
        <v>43927</v>
      </c>
      <c r="AM89" s="31">
        <v>43928</v>
      </c>
      <c r="AN89" s="31">
        <v>43929</v>
      </c>
      <c r="AO89" s="31">
        <v>43930</v>
      </c>
      <c r="AP89" s="31">
        <v>43931</v>
      </c>
      <c r="AQ89" s="31">
        <v>43932</v>
      </c>
      <c r="AR89" s="31">
        <v>43933</v>
      </c>
      <c r="AS89" s="31">
        <v>43934</v>
      </c>
      <c r="AT89" s="31">
        <v>43935</v>
      </c>
      <c r="AU89" s="31">
        <v>43936</v>
      </c>
      <c r="AV89" s="31">
        <v>43937</v>
      </c>
      <c r="AW89" s="31">
        <v>43938</v>
      </c>
      <c r="AX89" s="31">
        <v>43939</v>
      </c>
      <c r="AY89" s="31">
        <v>43940</v>
      </c>
      <c r="AZ89" s="31">
        <v>43941</v>
      </c>
      <c r="BA89" s="31">
        <v>43942</v>
      </c>
      <c r="BB89" s="31">
        <v>43943</v>
      </c>
      <c r="BC89" s="31">
        <v>43944</v>
      </c>
      <c r="BD89" s="31">
        <v>43945</v>
      </c>
      <c r="BE89" s="31">
        <v>43946</v>
      </c>
      <c r="BF89" s="31">
        <v>43947</v>
      </c>
      <c r="BG89" s="31">
        <v>43948</v>
      </c>
      <c r="BH89" s="31">
        <v>43949</v>
      </c>
      <c r="BI89" s="31">
        <v>43950</v>
      </c>
      <c r="BJ89" s="31">
        <v>43951</v>
      </c>
      <c r="BK89" s="31">
        <v>43952</v>
      </c>
      <c r="BL89" s="31">
        <v>43953</v>
      </c>
      <c r="BM89" s="31">
        <v>43954</v>
      </c>
      <c r="BN89" s="31">
        <v>43955</v>
      </c>
      <c r="BO89" s="31">
        <v>43956</v>
      </c>
      <c r="BP89" s="31">
        <v>43957</v>
      </c>
      <c r="BQ89" s="31">
        <v>43958</v>
      </c>
      <c r="BR89" s="31">
        <v>43959</v>
      </c>
      <c r="BS89" s="31">
        <v>43960</v>
      </c>
      <c r="BT89" s="31">
        <v>43961</v>
      </c>
      <c r="BU89" s="31">
        <v>43962</v>
      </c>
      <c r="BV89" s="31">
        <v>43963</v>
      </c>
      <c r="BW89" s="31">
        <v>43964</v>
      </c>
      <c r="BX89" s="31">
        <v>43965</v>
      </c>
      <c r="BY89" s="31">
        <v>43966</v>
      </c>
      <c r="BZ89" s="31">
        <v>43967</v>
      </c>
      <c r="CA89" s="31">
        <v>43968</v>
      </c>
      <c r="CB89" s="31">
        <v>43969</v>
      </c>
      <c r="CC89" s="31">
        <v>43970</v>
      </c>
      <c r="CD89" s="31">
        <v>43971</v>
      </c>
      <c r="CE89" s="31">
        <v>43972</v>
      </c>
      <c r="CF89" s="31">
        <v>43973</v>
      </c>
      <c r="CG89" s="31">
        <v>43974</v>
      </c>
      <c r="CH89" s="31">
        <v>43975</v>
      </c>
      <c r="CI89" s="31">
        <v>43976</v>
      </c>
      <c r="CJ89" s="31">
        <v>43977</v>
      </c>
      <c r="CK89" s="31">
        <v>43978</v>
      </c>
      <c r="CL89" s="31">
        <v>43979</v>
      </c>
      <c r="CM89" s="31">
        <v>43980</v>
      </c>
      <c r="CN89" s="31">
        <v>43981</v>
      </c>
      <c r="CO89" s="31">
        <v>43982</v>
      </c>
      <c r="CP89" s="31">
        <v>43983</v>
      </c>
      <c r="CQ89" s="31">
        <v>43984</v>
      </c>
      <c r="CR89" s="31">
        <v>43985</v>
      </c>
      <c r="CS89" s="31">
        <v>43986</v>
      </c>
      <c r="CT89" s="31">
        <v>43987</v>
      </c>
      <c r="CU89" s="31">
        <v>43988</v>
      </c>
      <c r="CV89" s="31">
        <v>43989</v>
      </c>
      <c r="CW89" s="31">
        <v>43990</v>
      </c>
      <c r="CX89" s="31">
        <v>43991</v>
      </c>
      <c r="CY89" s="31">
        <v>43992</v>
      </c>
      <c r="CZ89" s="31">
        <v>43993</v>
      </c>
      <c r="DA89" s="31">
        <v>43994</v>
      </c>
      <c r="DB89" s="31">
        <v>43995</v>
      </c>
      <c r="DC89" s="31">
        <v>43996</v>
      </c>
      <c r="DD89" s="31">
        <v>43997</v>
      </c>
      <c r="DE89" s="31">
        <v>43998</v>
      </c>
      <c r="DF89" s="31">
        <v>43999</v>
      </c>
      <c r="DG89" s="31">
        <v>44000</v>
      </c>
      <c r="DH89" s="31">
        <v>44001</v>
      </c>
      <c r="DI89" s="31">
        <v>44002</v>
      </c>
      <c r="DJ89" s="31">
        <v>44003</v>
      </c>
      <c r="DK89" s="31">
        <v>44004</v>
      </c>
      <c r="DL89" s="31">
        <v>44005</v>
      </c>
      <c r="DM89" s="31">
        <v>44006</v>
      </c>
      <c r="DN89" s="31">
        <v>44007</v>
      </c>
      <c r="DO89" s="31">
        <v>44008</v>
      </c>
      <c r="DP89" s="31">
        <v>44009</v>
      </c>
      <c r="DQ89" s="31">
        <v>44010</v>
      </c>
      <c r="DR89" s="31">
        <v>44011</v>
      </c>
      <c r="DS89" s="31">
        <v>44012</v>
      </c>
      <c r="DT89" s="31">
        <v>44013</v>
      </c>
      <c r="DU89" s="31">
        <v>44014</v>
      </c>
      <c r="DV89" s="31">
        <v>44015</v>
      </c>
      <c r="DW89" s="31">
        <v>44016</v>
      </c>
      <c r="DX89" s="31">
        <v>44017</v>
      </c>
      <c r="DY89" s="31">
        <v>44018</v>
      </c>
      <c r="DZ89" s="31">
        <v>44019</v>
      </c>
      <c r="EA89" s="31">
        <v>44020</v>
      </c>
      <c r="EB89" s="31">
        <v>44021</v>
      </c>
      <c r="EC89" s="31">
        <v>44022</v>
      </c>
      <c r="ED89" s="31">
        <v>44023</v>
      </c>
      <c r="EE89" s="31">
        <v>44024</v>
      </c>
      <c r="EF89" s="31">
        <v>44025</v>
      </c>
      <c r="EG89" s="31">
        <v>44026</v>
      </c>
      <c r="EH89" s="31">
        <v>44027</v>
      </c>
      <c r="EI89" s="31">
        <v>44028</v>
      </c>
      <c r="EJ89" s="31">
        <v>44029</v>
      </c>
      <c r="EK89" s="31">
        <v>44030</v>
      </c>
      <c r="EL89" s="31">
        <v>44031</v>
      </c>
      <c r="EM89" s="31">
        <v>44032</v>
      </c>
      <c r="EN89" s="31">
        <v>44033</v>
      </c>
      <c r="EO89" s="31">
        <v>44034</v>
      </c>
      <c r="EP89" s="31">
        <v>44035</v>
      </c>
      <c r="EQ89" s="31">
        <v>44036</v>
      </c>
      <c r="ER89" s="31">
        <v>44037</v>
      </c>
      <c r="ES89" s="31">
        <v>44038</v>
      </c>
      <c r="ET89" s="31">
        <v>44039</v>
      </c>
      <c r="EU89" s="31">
        <v>44040</v>
      </c>
      <c r="EV89" s="31">
        <v>44041</v>
      </c>
      <c r="EW89" s="31">
        <v>44042</v>
      </c>
      <c r="EX89" s="31">
        <v>44043</v>
      </c>
      <c r="EY89" s="31">
        <v>44044</v>
      </c>
      <c r="EZ89" s="31">
        <v>44045</v>
      </c>
      <c r="FA89" s="31">
        <v>44046</v>
      </c>
      <c r="FB89" s="31">
        <v>44047</v>
      </c>
      <c r="FC89" s="31">
        <v>44048</v>
      </c>
      <c r="FD89" s="31">
        <v>44049</v>
      </c>
      <c r="FE89" s="31">
        <v>44050</v>
      </c>
      <c r="FF89" s="31">
        <v>44051</v>
      </c>
      <c r="FG89" s="31">
        <v>44052</v>
      </c>
      <c r="FH89" s="31">
        <v>44053</v>
      </c>
      <c r="FI89" s="31">
        <v>44054</v>
      </c>
      <c r="FJ89" s="31">
        <v>44055</v>
      </c>
      <c r="FK89" s="31">
        <v>44056</v>
      </c>
      <c r="FL89" s="31">
        <v>44057</v>
      </c>
      <c r="FM89" s="31">
        <v>44058</v>
      </c>
      <c r="FN89" s="31">
        <v>44059</v>
      </c>
      <c r="FO89" s="31">
        <v>44060</v>
      </c>
      <c r="FP89" s="31">
        <v>44061</v>
      </c>
      <c r="FQ89" s="31">
        <v>44062</v>
      </c>
      <c r="FR89" s="31">
        <v>44063</v>
      </c>
      <c r="FS89" s="31">
        <v>44064</v>
      </c>
      <c r="FT89" s="31">
        <v>44065</v>
      </c>
      <c r="FU89" s="31">
        <v>44066</v>
      </c>
      <c r="FV89" s="31">
        <v>44067</v>
      </c>
      <c r="FW89" s="31">
        <v>44068</v>
      </c>
      <c r="FX89" s="31">
        <v>44069</v>
      </c>
      <c r="FY89" s="31">
        <v>44070</v>
      </c>
      <c r="FZ89" s="31">
        <v>44071</v>
      </c>
      <c r="GA89" s="31">
        <v>44072</v>
      </c>
      <c r="GB89" s="31">
        <v>44073</v>
      </c>
      <c r="GC89" s="31">
        <v>44074</v>
      </c>
      <c r="GD89" s="31">
        <v>44075</v>
      </c>
      <c r="GE89" s="31">
        <v>44076</v>
      </c>
      <c r="GF89" s="31">
        <v>44077</v>
      </c>
      <c r="GG89" s="31">
        <v>44078</v>
      </c>
      <c r="GH89" s="31">
        <v>44079</v>
      </c>
      <c r="GI89" s="31">
        <v>44080</v>
      </c>
      <c r="GJ89" s="31">
        <v>44081</v>
      </c>
      <c r="GK89" s="31">
        <v>44082</v>
      </c>
      <c r="GL89" s="31">
        <v>44083</v>
      </c>
      <c r="GM89" s="31">
        <v>44084</v>
      </c>
      <c r="GN89" s="31">
        <v>44085</v>
      </c>
      <c r="GO89" s="31">
        <v>44086</v>
      </c>
      <c r="GP89" s="31">
        <v>44087</v>
      </c>
      <c r="GQ89" s="31">
        <v>44088</v>
      </c>
      <c r="GR89" s="31">
        <v>44089</v>
      </c>
      <c r="GS89" s="31">
        <v>44090</v>
      </c>
      <c r="GT89" s="31">
        <v>44091</v>
      </c>
      <c r="GU89" s="31">
        <v>44092</v>
      </c>
      <c r="GV89" s="31">
        <v>44093</v>
      </c>
      <c r="GW89" s="31">
        <v>44094</v>
      </c>
      <c r="GX89" s="31">
        <v>44095</v>
      </c>
      <c r="GY89" s="31">
        <v>44096</v>
      </c>
      <c r="GZ89" s="31">
        <v>44097</v>
      </c>
      <c r="HA89" s="31">
        <v>44098</v>
      </c>
      <c r="HB89" s="31">
        <v>44099</v>
      </c>
      <c r="HC89" s="31">
        <v>44100</v>
      </c>
      <c r="HD89" s="31">
        <v>44101</v>
      </c>
      <c r="HE89" s="31">
        <v>44102</v>
      </c>
      <c r="HF89" s="31">
        <v>44103</v>
      </c>
      <c r="HG89" s="31">
        <v>44104</v>
      </c>
      <c r="HH89" s="31">
        <v>44105</v>
      </c>
      <c r="HI89" s="31">
        <v>44106</v>
      </c>
      <c r="HJ89" s="31">
        <v>44107</v>
      </c>
      <c r="HK89" s="31">
        <v>44108</v>
      </c>
      <c r="HL89" s="31">
        <v>44109</v>
      </c>
      <c r="HM89" s="31">
        <v>44110</v>
      </c>
      <c r="HN89" s="31">
        <v>44111</v>
      </c>
      <c r="HO89" s="31">
        <v>44112</v>
      </c>
      <c r="HP89" s="31">
        <v>44113</v>
      </c>
      <c r="HQ89" s="31">
        <v>44114</v>
      </c>
    </row>
    <row r="90" spans="3:225" x14ac:dyDescent="0.25">
      <c r="C90" s="54" t="s">
        <v>68</v>
      </c>
      <c r="E90">
        <v>4</v>
      </c>
      <c r="F90">
        <v>5</v>
      </c>
      <c r="G90">
        <v>8</v>
      </c>
      <c r="H90">
        <v>9</v>
      </c>
      <c r="I90">
        <v>2</v>
      </c>
      <c r="J90">
        <v>5</v>
      </c>
      <c r="K90">
        <v>10</v>
      </c>
      <c r="L90">
        <v>4</v>
      </c>
      <c r="M90">
        <v>13</v>
      </c>
      <c r="N90">
        <v>20</v>
      </c>
      <c r="O90">
        <v>14</v>
      </c>
      <c r="P90">
        <v>18</v>
      </c>
      <c r="Q90">
        <v>30</v>
      </c>
      <c r="R90">
        <v>41</v>
      </c>
      <c r="S90">
        <v>55</v>
      </c>
      <c r="T90">
        <v>71</v>
      </c>
      <c r="U90">
        <v>227</v>
      </c>
      <c r="V90">
        <v>-48</v>
      </c>
      <c r="W90">
        <v>100</v>
      </c>
      <c r="X90">
        <v>62</v>
      </c>
      <c r="Y90">
        <v>114</v>
      </c>
      <c r="Z90">
        <v>128</v>
      </c>
      <c r="AA90">
        <v>155</v>
      </c>
      <c r="AB90">
        <v>207</v>
      </c>
      <c r="AC90">
        <v>258</v>
      </c>
      <c r="AD90">
        <v>160</v>
      </c>
      <c r="AE90">
        <v>142</v>
      </c>
      <c r="AF90">
        <v>139</v>
      </c>
      <c r="AG90">
        <v>248</v>
      </c>
      <c r="AH90">
        <v>222</v>
      </c>
      <c r="AI90">
        <v>205</v>
      </c>
      <c r="AJ90">
        <v>196</v>
      </c>
      <c r="AK90">
        <v>298</v>
      </c>
      <c r="AL90">
        <v>247</v>
      </c>
      <c r="AM90">
        <v>139</v>
      </c>
      <c r="AN90">
        <v>244</v>
      </c>
      <c r="AO90">
        <v>317</v>
      </c>
      <c r="AP90">
        <v>210</v>
      </c>
      <c r="AQ90">
        <v>411</v>
      </c>
      <c r="AR90">
        <v>224</v>
      </c>
      <c r="AS90">
        <v>260</v>
      </c>
      <c r="AT90">
        <v>141</v>
      </c>
      <c r="AU90">
        <v>195</v>
      </c>
      <c r="AV90">
        <v>274</v>
      </c>
      <c r="AW90">
        <v>260</v>
      </c>
      <c r="AX90">
        <v>304</v>
      </c>
      <c r="AY90">
        <v>261</v>
      </c>
      <c r="AZ90">
        <v>141</v>
      </c>
      <c r="BA90">
        <v>145</v>
      </c>
      <c r="BB90">
        <v>165</v>
      </c>
      <c r="BC90">
        <v>211</v>
      </c>
      <c r="BD90">
        <v>182</v>
      </c>
      <c r="BE90">
        <v>186</v>
      </c>
      <c r="BF90">
        <v>142</v>
      </c>
      <c r="BG90">
        <v>96</v>
      </c>
      <c r="BH90">
        <v>19</v>
      </c>
      <c r="BI90">
        <v>96</v>
      </c>
      <c r="BJ90">
        <v>138</v>
      </c>
      <c r="BK90">
        <v>118</v>
      </c>
      <c r="BL90">
        <v>94</v>
      </c>
      <c r="BM90">
        <v>90</v>
      </c>
      <c r="BN90">
        <v>31</v>
      </c>
      <c r="BO90">
        <v>78</v>
      </c>
      <c r="BP90">
        <v>55</v>
      </c>
      <c r="BQ90">
        <v>97</v>
      </c>
      <c r="BR90">
        <v>80</v>
      </c>
      <c r="BS90">
        <v>83</v>
      </c>
      <c r="BT90">
        <v>69</v>
      </c>
      <c r="BU90">
        <v>46</v>
      </c>
      <c r="BV90">
        <v>61</v>
      </c>
      <c r="BW90">
        <v>97</v>
      </c>
      <c r="BX90">
        <v>87</v>
      </c>
      <c r="BY90">
        <v>56</v>
      </c>
      <c r="BZ90">
        <v>56</v>
      </c>
      <c r="CA90">
        <v>39</v>
      </c>
      <c r="CB90">
        <v>62</v>
      </c>
      <c r="CC90">
        <v>35</v>
      </c>
      <c r="CD90">
        <v>59</v>
      </c>
      <c r="CE90">
        <v>92</v>
      </c>
      <c r="CF90">
        <v>49</v>
      </c>
      <c r="CG90">
        <v>37</v>
      </c>
      <c r="CH90">
        <v>45</v>
      </c>
      <c r="CI90">
        <v>50</v>
      </c>
      <c r="CJ90">
        <v>31</v>
      </c>
      <c r="CK90">
        <v>65</v>
      </c>
      <c r="CL90">
        <v>39</v>
      </c>
      <c r="CM90">
        <v>42</v>
      </c>
      <c r="CN90">
        <v>28</v>
      </c>
      <c r="CO90">
        <v>31</v>
      </c>
      <c r="CP90">
        <v>35</v>
      </c>
      <c r="CQ90">
        <v>24</v>
      </c>
      <c r="CR90">
        <v>26</v>
      </c>
      <c r="CS90">
        <v>66</v>
      </c>
      <c r="CT90">
        <v>61</v>
      </c>
      <c r="CU90">
        <v>70</v>
      </c>
      <c r="CV90">
        <v>58</v>
      </c>
      <c r="CW90">
        <v>38</v>
      </c>
      <c r="CX90">
        <v>76</v>
      </c>
      <c r="CY90">
        <v>50</v>
      </c>
      <c r="CZ90">
        <v>56</v>
      </c>
      <c r="DA90">
        <v>84</v>
      </c>
      <c r="DB90">
        <v>55</v>
      </c>
      <c r="DC90">
        <v>41</v>
      </c>
      <c r="DD90">
        <v>45</v>
      </c>
      <c r="DE90">
        <v>47</v>
      </c>
      <c r="DF90">
        <v>40</v>
      </c>
      <c r="DG90">
        <v>47</v>
      </c>
      <c r="DH90">
        <v>39</v>
      </c>
      <c r="DI90">
        <v>34</v>
      </c>
      <c r="DJ90">
        <v>25</v>
      </c>
      <c r="DK90">
        <v>25</v>
      </c>
      <c r="DL90">
        <v>25</v>
      </c>
      <c r="DM90">
        <v>25</v>
      </c>
      <c r="DN90">
        <v>42</v>
      </c>
      <c r="DO90">
        <v>38</v>
      </c>
      <c r="DP90">
        <v>22</v>
      </c>
      <c r="DQ90">
        <v>37</v>
      </c>
      <c r="DR90">
        <v>34</v>
      </c>
      <c r="DS90" s="157">
        <v>27</v>
      </c>
      <c r="DT90" s="157">
        <v>26</v>
      </c>
      <c r="DU90" s="157">
        <v>32</v>
      </c>
      <c r="DV90" s="157">
        <v>32</v>
      </c>
      <c r="DW90" s="157">
        <v>21</v>
      </c>
      <c r="DX90" s="157">
        <v>27</v>
      </c>
      <c r="DY90" s="157">
        <v>19</v>
      </c>
      <c r="DZ90" s="157">
        <v>10</v>
      </c>
      <c r="EA90">
        <v>18</v>
      </c>
      <c r="EB90">
        <v>24</v>
      </c>
      <c r="EC90">
        <v>18</v>
      </c>
      <c r="ED90">
        <v>35</v>
      </c>
      <c r="EE90">
        <v>50</v>
      </c>
      <c r="EF90">
        <v>25</v>
      </c>
      <c r="EG90">
        <v>52</v>
      </c>
      <c r="EH90">
        <v>48</v>
      </c>
      <c r="EI90">
        <v>47</v>
      </c>
      <c r="EJ90">
        <v>47</v>
      </c>
      <c r="EK90">
        <v>49</v>
      </c>
      <c r="EL90">
        <v>52</v>
      </c>
      <c r="EM90">
        <v>74</v>
      </c>
      <c r="EN90">
        <v>80</v>
      </c>
      <c r="EO90">
        <v>75</v>
      </c>
      <c r="EP90">
        <v>92</v>
      </c>
      <c r="EQ90">
        <v>101</v>
      </c>
      <c r="ER90">
        <v>47</v>
      </c>
      <c r="ES90">
        <v>99</v>
      </c>
      <c r="ET90">
        <v>93</v>
      </c>
      <c r="EU90">
        <v>111</v>
      </c>
      <c r="EV90">
        <v>111</v>
      </c>
      <c r="EW90">
        <v>149</v>
      </c>
      <c r="EX90">
        <v>155</v>
      </c>
      <c r="EY90">
        <v>207</v>
      </c>
      <c r="EZ90">
        <v>183</v>
      </c>
      <c r="FA90">
        <v>196</v>
      </c>
      <c r="FB90">
        <v>192</v>
      </c>
      <c r="FC90">
        <v>217</v>
      </c>
      <c r="FD90">
        <v>241</v>
      </c>
      <c r="FE90">
        <v>221</v>
      </c>
      <c r="FF90">
        <v>183</v>
      </c>
      <c r="FG90">
        <v>243</v>
      </c>
      <c r="FH90">
        <v>255</v>
      </c>
      <c r="FI90">
        <v>288</v>
      </c>
      <c r="FJ90">
        <v>297</v>
      </c>
      <c r="FK90">
        <v>251</v>
      </c>
      <c r="FL90">
        <v>229</v>
      </c>
      <c r="FM90">
        <v>270</v>
      </c>
      <c r="FN90">
        <v>168</v>
      </c>
      <c r="FO90">
        <v>157</v>
      </c>
      <c r="FP90">
        <v>161</v>
      </c>
      <c r="FQ90">
        <v>188</v>
      </c>
      <c r="FR90">
        <v>181</v>
      </c>
      <c r="FS90">
        <v>161</v>
      </c>
      <c r="FT90">
        <v>192</v>
      </c>
      <c r="FU90">
        <v>127</v>
      </c>
      <c r="FV90">
        <v>187</v>
      </c>
      <c r="FW90">
        <v>97</v>
      </c>
      <c r="FX90">
        <v>206</v>
      </c>
      <c r="FY90">
        <v>165</v>
      </c>
      <c r="FZ90">
        <v>151</v>
      </c>
      <c r="GA90">
        <v>138</v>
      </c>
      <c r="GB90">
        <v>206</v>
      </c>
      <c r="GC90">
        <v>165</v>
      </c>
      <c r="GD90">
        <v>177</v>
      </c>
      <c r="GE90" s="157">
        <v>288</v>
      </c>
      <c r="GF90">
        <v>249</v>
      </c>
      <c r="GG90">
        <v>279</v>
      </c>
      <c r="GH90">
        <v>202</v>
      </c>
    </row>
    <row r="91" spans="3:225" x14ac:dyDescent="0.25">
      <c r="C91" s="54" t="s">
        <v>67</v>
      </c>
      <c r="E91">
        <v>5</v>
      </c>
      <c r="F91">
        <v>9</v>
      </c>
      <c r="G91">
        <v>15</v>
      </c>
      <c r="H91">
        <v>20</v>
      </c>
      <c r="I91">
        <v>35</v>
      </c>
      <c r="J91">
        <v>45</v>
      </c>
      <c r="K91">
        <v>27</v>
      </c>
      <c r="L91">
        <v>44</v>
      </c>
      <c r="M91">
        <v>53</v>
      </c>
      <c r="N91">
        <v>-199</v>
      </c>
      <c r="O91">
        <v>23</v>
      </c>
      <c r="P91">
        <v>12</v>
      </c>
      <c r="Q91">
        <v>28</v>
      </c>
      <c r="R91">
        <v>37</v>
      </c>
      <c r="S91">
        <v>28</v>
      </c>
      <c r="T91">
        <v>71</v>
      </c>
      <c r="U91">
        <v>227</v>
      </c>
      <c r="V91">
        <v>-33</v>
      </c>
      <c r="W91">
        <v>74</v>
      </c>
      <c r="X91">
        <v>66</v>
      </c>
      <c r="Y91">
        <v>139</v>
      </c>
      <c r="Z91">
        <v>130</v>
      </c>
      <c r="AA91">
        <v>159</v>
      </c>
      <c r="AB91">
        <v>205</v>
      </c>
      <c r="AC91">
        <v>167</v>
      </c>
      <c r="AD91">
        <v>153</v>
      </c>
      <c r="AE91">
        <v>147</v>
      </c>
      <c r="AF91">
        <v>145</v>
      </c>
      <c r="AG91">
        <v>171</v>
      </c>
      <c r="AH91">
        <v>184</v>
      </c>
      <c r="AI91">
        <v>171</v>
      </c>
      <c r="AJ91">
        <v>173</v>
      </c>
      <c r="AK91">
        <v>229</v>
      </c>
      <c r="AL91">
        <v>116</v>
      </c>
      <c r="AM91">
        <v>123</v>
      </c>
      <c r="AN91">
        <v>130</v>
      </c>
      <c r="AO91">
        <v>177</v>
      </c>
      <c r="AP91">
        <v>232</v>
      </c>
      <c r="AQ91">
        <v>157</v>
      </c>
      <c r="AR91">
        <v>184</v>
      </c>
      <c r="AS91">
        <v>96</v>
      </c>
      <c r="AT91">
        <v>100</v>
      </c>
      <c r="AU91">
        <v>107</v>
      </c>
      <c r="AV91">
        <v>133</v>
      </c>
      <c r="AW91">
        <v>206</v>
      </c>
      <c r="AX91">
        <v>155</v>
      </c>
      <c r="AY91">
        <v>130</v>
      </c>
      <c r="AZ91">
        <v>99</v>
      </c>
      <c r="BA91">
        <v>101</v>
      </c>
      <c r="BB91">
        <v>107</v>
      </c>
      <c r="BC91">
        <v>141</v>
      </c>
      <c r="BD91">
        <v>84</v>
      </c>
      <c r="BE91">
        <v>74</v>
      </c>
      <c r="BF91">
        <v>90</v>
      </c>
      <c r="BG91">
        <v>45</v>
      </c>
      <c r="BH91">
        <v>35</v>
      </c>
      <c r="BI91">
        <v>69</v>
      </c>
      <c r="BJ91">
        <v>51</v>
      </c>
      <c r="BK91">
        <v>79</v>
      </c>
      <c r="BL91">
        <v>71</v>
      </c>
      <c r="BM91">
        <v>34</v>
      </c>
      <c r="BN91">
        <v>23</v>
      </c>
      <c r="BO91">
        <v>70</v>
      </c>
      <c r="BP91">
        <v>58</v>
      </c>
      <c r="BQ91">
        <v>50</v>
      </c>
      <c r="BR91">
        <v>42</v>
      </c>
      <c r="BS91">
        <v>49</v>
      </c>
      <c r="BT91">
        <v>40</v>
      </c>
      <c r="BU91">
        <v>35</v>
      </c>
      <c r="BV91">
        <v>25</v>
      </c>
      <c r="BW91">
        <v>33</v>
      </c>
      <c r="BX91">
        <v>54</v>
      </c>
      <c r="BY91">
        <v>39</v>
      </c>
      <c r="BZ91">
        <v>26</v>
      </c>
      <c r="CA91">
        <v>14</v>
      </c>
      <c r="CB91">
        <v>16</v>
      </c>
      <c r="CC91">
        <v>17</v>
      </c>
      <c r="CD91">
        <v>30</v>
      </c>
      <c r="CE91">
        <v>32</v>
      </c>
      <c r="CF91">
        <v>35</v>
      </c>
      <c r="CG91">
        <v>22</v>
      </c>
      <c r="CH91">
        <v>12</v>
      </c>
      <c r="CI91">
        <v>10</v>
      </c>
      <c r="CJ91">
        <v>7</v>
      </c>
      <c r="CK91">
        <v>28</v>
      </c>
      <c r="CL91">
        <v>11</v>
      </c>
      <c r="CM91">
        <v>14</v>
      </c>
      <c r="CN91">
        <v>21</v>
      </c>
      <c r="CO91">
        <v>23</v>
      </c>
      <c r="CP91">
        <v>9</v>
      </c>
      <c r="CQ91">
        <v>5</v>
      </c>
      <c r="CR91">
        <v>8</v>
      </c>
      <c r="CS91">
        <v>11</v>
      </c>
      <c r="CT91">
        <v>11</v>
      </c>
      <c r="CU91">
        <v>9</v>
      </c>
      <c r="CV91">
        <v>83</v>
      </c>
      <c r="CW91">
        <v>28</v>
      </c>
      <c r="CX91">
        <v>14</v>
      </c>
      <c r="CY91">
        <v>33</v>
      </c>
      <c r="CZ91">
        <v>29</v>
      </c>
      <c r="DA91">
        <v>15</v>
      </c>
      <c r="DB91">
        <v>31</v>
      </c>
      <c r="DC91">
        <v>22</v>
      </c>
      <c r="DD91">
        <v>25</v>
      </c>
      <c r="DE91">
        <v>31</v>
      </c>
      <c r="DF91">
        <v>21</v>
      </c>
      <c r="DG91">
        <v>24</v>
      </c>
      <c r="DH91">
        <v>12</v>
      </c>
      <c r="DI91">
        <v>10</v>
      </c>
      <c r="DJ91">
        <v>5</v>
      </c>
      <c r="DK91">
        <v>7</v>
      </c>
      <c r="DL91">
        <v>12</v>
      </c>
      <c r="DM91">
        <v>17</v>
      </c>
      <c r="DN91">
        <v>10</v>
      </c>
      <c r="DO91">
        <v>18</v>
      </c>
      <c r="DP91">
        <v>13</v>
      </c>
      <c r="DQ91">
        <v>11</v>
      </c>
      <c r="DR91">
        <v>9</v>
      </c>
      <c r="DS91" s="6">
        <v>9</v>
      </c>
      <c r="DT91" s="6">
        <v>12</v>
      </c>
      <c r="DU91" s="6">
        <v>19</v>
      </c>
      <c r="DV91" s="6">
        <v>20</v>
      </c>
      <c r="DW91" s="6">
        <v>12</v>
      </c>
      <c r="DX91" s="6">
        <v>10</v>
      </c>
      <c r="DY91" s="6">
        <v>5</v>
      </c>
      <c r="DZ91" s="6">
        <v>7</v>
      </c>
      <c r="EA91">
        <v>12</v>
      </c>
      <c r="EB91">
        <v>7</v>
      </c>
      <c r="EC91">
        <v>13</v>
      </c>
      <c r="ED91">
        <v>13</v>
      </c>
      <c r="EE91">
        <v>9</v>
      </c>
      <c r="EF91">
        <v>16</v>
      </c>
      <c r="EG91">
        <v>8</v>
      </c>
      <c r="EH91">
        <v>14</v>
      </c>
      <c r="EI91">
        <v>24</v>
      </c>
      <c r="EJ91">
        <v>19</v>
      </c>
      <c r="EK91">
        <v>21</v>
      </c>
      <c r="EL91">
        <v>43</v>
      </c>
      <c r="EM91">
        <v>35</v>
      </c>
      <c r="EN91">
        <v>36</v>
      </c>
      <c r="EO91">
        <v>36</v>
      </c>
      <c r="EP91">
        <v>32</v>
      </c>
      <c r="EQ91">
        <v>40</v>
      </c>
      <c r="ER91">
        <v>31</v>
      </c>
      <c r="ES91">
        <v>47</v>
      </c>
      <c r="ET91">
        <v>61</v>
      </c>
      <c r="EU91">
        <v>49</v>
      </c>
      <c r="EV91">
        <v>45</v>
      </c>
      <c r="EW91">
        <v>95</v>
      </c>
      <c r="EX91">
        <v>72</v>
      </c>
      <c r="EY91">
        <v>95</v>
      </c>
      <c r="EZ91">
        <v>59</v>
      </c>
      <c r="FA91">
        <v>72</v>
      </c>
      <c r="FB91">
        <v>178</v>
      </c>
      <c r="FC91">
        <v>93</v>
      </c>
      <c r="FD91">
        <v>198</v>
      </c>
      <c r="FE91">
        <v>117</v>
      </c>
      <c r="FF91">
        <v>135</v>
      </c>
      <c r="FG91">
        <v>128</v>
      </c>
      <c r="FH91">
        <v>211</v>
      </c>
      <c r="FI91">
        <v>183</v>
      </c>
      <c r="FJ91">
        <v>156</v>
      </c>
      <c r="FK91">
        <v>121</v>
      </c>
      <c r="FL91">
        <v>195</v>
      </c>
      <c r="FM91">
        <v>194</v>
      </c>
      <c r="FN91">
        <v>131</v>
      </c>
      <c r="FO91">
        <v>162</v>
      </c>
      <c r="FP91">
        <v>157</v>
      </c>
      <c r="FQ91">
        <v>162</v>
      </c>
      <c r="FR91">
        <v>163</v>
      </c>
      <c r="FS91">
        <v>141</v>
      </c>
      <c r="FT91">
        <v>88</v>
      </c>
      <c r="FU91">
        <v>109</v>
      </c>
      <c r="FV91">
        <v>166</v>
      </c>
      <c r="FW91">
        <v>143</v>
      </c>
      <c r="FX91">
        <v>132</v>
      </c>
      <c r="FY91">
        <v>133</v>
      </c>
      <c r="FZ91">
        <v>133</v>
      </c>
      <c r="GA91">
        <v>127</v>
      </c>
      <c r="GB91">
        <v>104</v>
      </c>
      <c r="GC91">
        <v>160</v>
      </c>
      <c r="GD91">
        <v>132</v>
      </c>
      <c r="GE91" s="157">
        <v>200</v>
      </c>
      <c r="GF91">
        <v>153</v>
      </c>
      <c r="GG91">
        <v>208</v>
      </c>
      <c r="GH91">
        <v>184</v>
      </c>
    </row>
    <row r="92" spans="3:225" x14ac:dyDescent="0.25">
      <c r="C92" s="54" t="s">
        <v>66</v>
      </c>
      <c r="E92">
        <v>3</v>
      </c>
      <c r="F92">
        <v>2</v>
      </c>
      <c r="G92">
        <v>1</v>
      </c>
      <c r="H92">
        <v>7</v>
      </c>
      <c r="I92">
        <v>5</v>
      </c>
      <c r="J92">
        <v>1</v>
      </c>
      <c r="K92">
        <v>6</v>
      </c>
      <c r="L92">
        <v>20</v>
      </c>
      <c r="M92">
        <v>-7</v>
      </c>
      <c r="N92">
        <v>335</v>
      </c>
      <c r="O92">
        <v>47</v>
      </c>
      <c r="P92">
        <v>53</v>
      </c>
      <c r="Q92">
        <v>112</v>
      </c>
      <c r="R92">
        <v>73</v>
      </c>
      <c r="S92">
        <v>97</v>
      </c>
      <c r="T92">
        <v>111</v>
      </c>
      <c r="U92">
        <v>274</v>
      </c>
      <c r="V92">
        <v>35</v>
      </c>
      <c r="W92">
        <v>224</v>
      </c>
      <c r="X92">
        <v>155</v>
      </c>
      <c r="Y92">
        <v>181</v>
      </c>
      <c r="Z92">
        <v>177</v>
      </c>
      <c r="AA92">
        <v>247</v>
      </c>
      <c r="AB92">
        <v>327</v>
      </c>
      <c r="AC92">
        <v>260</v>
      </c>
      <c r="AD92">
        <v>270</v>
      </c>
      <c r="AE92">
        <v>215</v>
      </c>
      <c r="AF92">
        <v>180</v>
      </c>
      <c r="AG92">
        <v>148</v>
      </c>
      <c r="AH92">
        <v>229</v>
      </c>
      <c r="AI92">
        <v>156</v>
      </c>
      <c r="AJ92">
        <v>137</v>
      </c>
      <c r="AK92">
        <v>177</v>
      </c>
      <c r="AL92">
        <v>193</v>
      </c>
      <c r="AM92">
        <v>156</v>
      </c>
      <c r="AN92">
        <v>184</v>
      </c>
      <c r="AO92">
        <v>214</v>
      </c>
      <c r="AP92">
        <v>252</v>
      </c>
      <c r="AQ92">
        <v>204</v>
      </c>
      <c r="AR92">
        <v>253</v>
      </c>
      <c r="AS92">
        <v>138</v>
      </c>
      <c r="AT92">
        <v>173</v>
      </c>
      <c r="AU92">
        <v>115</v>
      </c>
      <c r="AV92">
        <v>208</v>
      </c>
      <c r="AW92">
        <v>175</v>
      </c>
      <c r="AX92">
        <v>196</v>
      </c>
      <c r="AY92">
        <v>175</v>
      </c>
      <c r="AZ92">
        <v>157</v>
      </c>
      <c r="BA92">
        <v>139</v>
      </c>
      <c r="BB92">
        <v>121</v>
      </c>
      <c r="BC92">
        <v>127</v>
      </c>
      <c r="BD92">
        <v>157</v>
      </c>
      <c r="BE92">
        <v>125</v>
      </c>
      <c r="BF92">
        <v>147</v>
      </c>
      <c r="BG92">
        <v>98</v>
      </c>
      <c r="BH92">
        <v>34</v>
      </c>
      <c r="BI92">
        <v>33</v>
      </c>
      <c r="BJ92">
        <v>100</v>
      </c>
      <c r="BK92">
        <v>89</v>
      </c>
      <c r="BL92">
        <v>78</v>
      </c>
      <c r="BM92">
        <v>73</v>
      </c>
      <c r="BN92">
        <v>31</v>
      </c>
      <c r="BO92">
        <v>33</v>
      </c>
      <c r="BP92">
        <v>16</v>
      </c>
      <c r="BQ92">
        <v>52</v>
      </c>
      <c r="BR92">
        <v>37</v>
      </c>
      <c r="BS92">
        <v>54</v>
      </c>
      <c r="BT92">
        <v>29</v>
      </c>
      <c r="BU92">
        <v>19</v>
      </c>
      <c r="BV92">
        <v>38</v>
      </c>
      <c r="BW92">
        <v>17</v>
      </c>
      <c r="BX92">
        <v>46</v>
      </c>
      <c r="BY92">
        <v>22</v>
      </c>
      <c r="BZ92">
        <v>33</v>
      </c>
      <c r="CA92">
        <v>10</v>
      </c>
      <c r="CB92">
        <v>18</v>
      </c>
      <c r="CC92">
        <v>20</v>
      </c>
      <c r="CD92">
        <v>28</v>
      </c>
      <c r="CE92">
        <v>21</v>
      </c>
      <c r="CF92">
        <v>16</v>
      </c>
      <c r="CG92">
        <v>33</v>
      </c>
      <c r="CH92">
        <v>23</v>
      </c>
      <c r="CI92">
        <v>20</v>
      </c>
      <c r="CJ92">
        <v>25</v>
      </c>
      <c r="CK92">
        <v>21</v>
      </c>
      <c r="CL92">
        <v>45</v>
      </c>
      <c r="CM92">
        <v>23</v>
      </c>
      <c r="CN92">
        <v>24</v>
      </c>
      <c r="CO92">
        <v>37</v>
      </c>
      <c r="CP92">
        <v>6</v>
      </c>
      <c r="CQ92">
        <v>21</v>
      </c>
      <c r="CR92">
        <v>18</v>
      </c>
      <c r="CS92">
        <v>49</v>
      </c>
      <c r="CT92">
        <v>43</v>
      </c>
      <c r="CU92">
        <v>29</v>
      </c>
      <c r="CV92">
        <v>20</v>
      </c>
      <c r="CW92">
        <v>37</v>
      </c>
      <c r="CX92">
        <v>22</v>
      </c>
      <c r="CY92">
        <v>27</v>
      </c>
      <c r="CZ92">
        <v>28</v>
      </c>
      <c r="DA92">
        <v>42</v>
      </c>
      <c r="DB92">
        <v>42</v>
      </c>
      <c r="DC92">
        <v>24</v>
      </c>
      <c r="DD92">
        <v>11</v>
      </c>
      <c r="DE92">
        <v>29</v>
      </c>
      <c r="DF92">
        <v>22</v>
      </c>
      <c r="DG92">
        <v>14</v>
      </c>
      <c r="DH92">
        <v>20</v>
      </c>
      <c r="DI92">
        <v>4</v>
      </c>
      <c r="DJ92">
        <v>16</v>
      </c>
      <c r="DK92">
        <v>8</v>
      </c>
      <c r="DL92">
        <v>10</v>
      </c>
      <c r="DM92">
        <v>17</v>
      </c>
      <c r="DN92">
        <v>16</v>
      </c>
      <c r="DO92">
        <v>11</v>
      </c>
      <c r="DP92">
        <v>8</v>
      </c>
      <c r="DQ92">
        <v>2</v>
      </c>
      <c r="DR92">
        <v>10</v>
      </c>
      <c r="DS92" s="157">
        <v>5</v>
      </c>
      <c r="DT92" s="157">
        <v>8</v>
      </c>
      <c r="DU92" s="157">
        <v>9</v>
      </c>
      <c r="DV92" s="157">
        <v>7</v>
      </c>
      <c r="DW92" s="157">
        <v>13</v>
      </c>
      <c r="DX92" s="157">
        <v>9</v>
      </c>
      <c r="DY92" s="157">
        <v>3</v>
      </c>
      <c r="DZ92" s="157">
        <v>11</v>
      </c>
      <c r="EA92">
        <v>10</v>
      </c>
      <c r="EB92">
        <v>8</v>
      </c>
      <c r="EC92">
        <v>12</v>
      </c>
      <c r="ED92">
        <v>14</v>
      </c>
      <c r="EE92">
        <v>21</v>
      </c>
      <c r="EF92">
        <v>13</v>
      </c>
      <c r="EG92">
        <v>-21</v>
      </c>
      <c r="EH92">
        <v>5</v>
      </c>
      <c r="EI92">
        <v>14</v>
      </c>
      <c r="EJ92">
        <v>17</v>
      </c>
      <c r="EK92">
        <v>16</v>
      </c>
      <c r="EL92">
        <v>19</v>
      </c>
      <c r="EM92">
        <v>23</v>
      </c>
      <c r="EN92">
        <v>14</v>
      </c>
      <c r="EO92">
        <v>26</v>
      </c>
      <c r="EP92">
        <v>10</v>
      </c>
      <c r="EQ92">
        <v>23</v>
      </c>
      <c r="ER92">
        <v>14</v>
      </c>
      <c r="ES92">
        <v>27</v>
      </c>
      <c r="ET92">
        <v>16</v>
      </c>
      <c r="EU92">
        <v>35</v>
      </c>
      <c r="EV92">
        <v>39</v>
      </c>
      <c r="EW92">
        <v>45</v>
      </c>
      <c r="EX92">
        <v>37</v>
      </c>
      <c r="EY92">
        <v>50</v>
      </c>
      <c r="EZ92">
        <v>61</v>
      </c>
      <c r="FA92">
        <v>53</v>
      </c>
      <c r="FB92">
        <v>51</v>
      </c>
      <c r="FC92">
        <v>53</v>
      </c>
      <c r="FD92">
        <v>60</v>
      </c>
      <c r="FE92">
        <v>70</v>
      </c>
      <c r="FF92">
        <v>72</v>
      </c>
      <c r="FG92">
        <v>86</v>
      </c>
      <c r="FH92">
        <v>65</v>
      </c>
      <c r="FI92">
        <v>107</v>
      </c>
      <c r="FJ92">
        <v>58</v>
      </c>
      <c r="FK92">
        <v>56</v>
      </c>
      <c r="FL92">
        <v>70</v>
      </c>
      <c r="FM92">
        <v>70</v>
      </c>
      <c r="FN92">
        <v>77</v>
      </c>
      <c r="FO92">
        <v>60</v>
      </c>
      <c r="FP92">
        <v>69</v>
      </c>
      <c r="FQ92">
        <v>66</v>
      </c>
      <c r="FR92">
        <v>50</v>
      </c>
      <c r="FS92">
        <v>81</v>
      </c>
      <c r="FT92">
        <v>62</v>
      </c>
      <c r="FU92">
        <v>68</v>
      </c>
      <c r="FV92">
        <v>86</v>
      </c>
      <c r="FW92">
        <v>57</v>
      </c>
      <c r="FX92">
        <v>99</v>
      </c>
      <c r="FY92">
        <v>73</v>
      </c>
      <c r="FZ92">
        <v>88</v>
      </c>
      <c r="GA92">
        <v>86</v>
      </c>
      <c r="GB92">
        <v>65</v>
      </c>
      <c r="GC92">
        <v>70</v>
      </c>
      <c r="GD92">
        <v>51</v>
      </c>
      <c r="GE92" s="157">
        <v>69</v>
      </c>
      <c r="GF92">
        <v>64</v>
      </c>
      <c r="GG92">
        <v>78</v>
      </c>
      <c r="GH92">
        <v>81</v>
      </c>
    </row>
    <row r="93" spans="3:225" x14ac:dyDescent="0.25">
      <c r="C93" s="20" t="s">
        <v>8</v>
      </c>
      <c r="E93">
        <v>1</v>
      </c>
      <c r="F93">
        <v>1</v>
      </c>
      <c r="G93">
        <v>8</v>
      </c>
      <c r="H93">
        <v>3</v>
      </c>
      <c r="I93">
        <v>10</v>
      </c>
      <c r="J93">
        <v>4</v>
      </c>
      <c r="K93">
        <v>3</v>
      </c>
      <c r="L93">
        <v>4</v>
      </c>
      <c r="M93">
        <v>20</v>
      </c>
      <c r="N93">
        <v>10</v>
      </c>
      <c r="O93">
        <v>13</v>
      </c>
      <c r="P93">
        <v>24</v>
      </c>
      <c r="Q93">
        <v>35</v>
      </c>
      <c r="R93">
        <v>40</v>
      </c>
      <c r="S93">
        <v>40</v>
      </c>
      <c r="T93">
        <v>34</v>
      </c>
      <c r="U93">
        <v>124</v>
      </c>
      <c r="V93">
        <v>3</v>
      </c>
      <c r="W93">
        <v>62</v>
      </c>
      <c r="X93">
        <v>83</v>
      </c>
      <c r="Y93">
        <v>73</v>
      </c>
      <c r="Z93">
        <v>106</v>
      </c>
      <c r="AA93">
        <v>125</v>
      </c>
      <c r="AB93">
        <v>132</v>
      </c>
      <c r="AC93">
        <v>133</v>
      </c>
      <c r="AD93">
        <v>183</v>
      </c>
      <c r="AE93">
        <v>104</v>
      </c>
      <c r="AF93">
        <v>100</v>
      </c>
      <c r="AG93">
        <v>140</v>
      </c>
      <c r="AH93">
        <v>114</v>
      </c>
      <c r="AI93">
        <v>152</v>
      </c>
      <c r="AJ93">
        <v>101</v>
      </c>
      <c r="AK93">
        <v>129</v>
      </c>
      <c r="AL93">
        <v>96</v>
      </c>
      <c r="AM93">
        <v>91</v>
      </c>
      <c r="AN93">
        <v>91</v>
      </c>
      <c r="AO93">
        <v>138</v>
      </c>
      <c r="AP93">
        <v>162</v>
      </c>
      <c r="AQ93">
        <v>155</v>
      </c>
      <c r="AR93">
        <v>168</v>
      </c>
      <c r="AS93">
        <v>210</v>
      </c>
      <c r="AT93">
        <v>116</v>
      </c>
      <c r="AU93">
        <v>116</v>
      </c>
      <c r="AV93">
        <v>122</v>
      </c>
      <c r="AW93">
        <v>163</v>
      </c>
      <c r="AX93">
        <v>160</v>
      </c>
      <c r="AY93">
        <v>204</v>
      </c>
      <c r="AZ93">
        <v>147</v>
      </c>
      <c r="BA93">
        <v>98</v>
      </c>
      <c r="BB93">
        <v>87</v>
      </c>
      <c r="BC93">
        <v>136</v>
      </c>
      <c r="BD93">
        <v>111</v>
      </c>
      <c r="BE93">
        <v>94</v>
      </c>
      <c r="BF93">
        <v>74</v>
      </c>
      <c r="BG93">
        <v>41</v>
      </c>
      <c r="BH93">
        <v>22</v>
      </c>
      <c r="BI93">
        <v>74</v>
      </c>
      <c r="BJ93">
        <v>58</v>
      </c>
      <c r="BK93">
        <v>71</v>
      </c>
      <c r="BL93">
        <v>69</v>
      </c>
      <c r="BM93">
        <v>61</v>
      </c>
      <c r="BN93">
        <v>24</v>
      </c>
      <c r="BO93">
        <v>30</v>
      </c>
      <c r="BP93">
        <v>33</v>
      </c>
      <c r="BQ93">
        <v>26</v>
      </c>
      <c r="BR93">
        <v>35</v>
      </c>
      <c r="BS93">
        <v>16</v>
      </c>
      <c r="BT93">
        <v>25</v>
      </c>
      <c r="BU93">
        <v>24</v>
      </c>
      <c r="BV93">
        <v>24</v>
      </c>
      <c r="BW93">
        <v>19</v>
      </c>
      <c r="BX93">
        <v>24</v>
      </c>
      <c r="BY93">
        <v>15</v>
      </c>
      <c r="BZ93">
        <v>16</v>
      </c>
      <c r="CA93">
        <v>26</v>
      </c>
      <c r="CB93">
        <v>12</v>
      </c>
      <c r="CC93">
        <v>15</v>
      </c>
      <c r="CD93">
        <v>38</v>
      </c>
      <c r="CE93">
        <v>41</v>
      </c>
      <c r="CF93">
        <v>30</v>
      </c>
      <c r="CG93">
        <v>19</v>
      </c>
      <c r="CH93">
        <v>52</v>
      </c>
      <c r="CI93">
        <v>76</v>
      </c>
      <c r="CJ93">
        <v>41</v>
      </c>
      <c r="CK93">
        <v>34</v>
      </c>
      <c r="CL93">
        <v>38</v>
      </c>
      <c r="CM93">
        <v>45</v>
      </c>
      <c r="CN93">
        <v>31</v>
      </c>
      <c r="CO93">
        <v>27</v>
      </c>
      <c r="CP93">
        <v>24</v>
      </c>
      <c r="CQ93">
        <v>16</v>
      </c>
      <c r="CR93">
        <v>9</v>
      </c>
      <c r="CS93">
        <v>21</v>
      </c>
      <c r="CT93">
        <v>36</v>
      </c>
      <c r="CU93">
        <v>26</v>
      </c>
      <c r="CV93">
        <v>29</v>
      </c>
      <c r="CW93">
        <v>37</v>
      </c>
      <c r="CX93">
        <v>20</v>
      </c>
      <c r="CY93">
        <v>31</v>
      </c>
      <c r="CZ93">
        <v>19</v>
      </c>
      <c r="DA93">
        <v>31</v>
      </c>
      <c r="DB93">
        <v>21</v>
      </c>
      <c r="DC93">
        <v>18</v>
      </c>
      <c r="DD93">
        <v>40</v>
      </c>
      <c r="DE93">
        <v>4</v>
      </c>
      <c r="DF93">
        <v>9</v>
      </c>
      <c r="DG93">
        <v>14</v>
      </c>
      <c r="DH93">
        <v>17</v>
      </c>
      <c r="DI93">
        <v>10</v>
      </c>
      <c r="DJ93">
        <v>13</v>
      </c>
      <c r="DK93">
        <v>11</v>
      </c>
      <c r="DL93">
        <v>5</v>
      </c>
      <c r="DM93">
        <v>3</v>
      </c>
      <c r="DN93">
        <v>15</v>
      </c>
      <c r="DO93">
        <v>9</v>
      </c>
      <c r="DP93">
        <v>16</v>
      </c>
      <c r="DQ93">
        <v>6</v>
      </c>
      <c r="DR93">
        <v>9</v>
      </c>
      <c r="DS93" s="107">
        <v>1</v>
      </c>
      <c r="DT93" s="107">
        <v>6</v>
      </c>
      <c r="DU93" s="107">
        <v>6</v>
      </c>
      <c r="DV93" s="107">
        <v>2</v>
      </c>
      <c r="DW93" s="107">
        <v>1</v>
      </c>
      <c r="DX93" s="107">
        <v>4</v>
      </c>
      <c r="DY93" s="107">
        <v>2</v>
      </c>
      <c r="DZ93" s="107">
        <v>1</v>
      </c>
      <c r="EA93">
        <v>5</v>
      </c>
      <c r="EB93">
        <v>2</v>
      </c>
      <c r="EC93">
        <v>4</v>
      </c>
      <c r="ED93">
        <v>2</v>
      </c>
      <c r="EE93">
        <v>5</v>
      </c>
      <c r="EF93">
        <v>4</v>
      </c>
      <c r="EG93">
        <v>8</v>
      </c>
      <c r="EH93">
        <v>5</v>
      </c>
      <c r="EI93">
        <v>-11</v>
      </c>
      <c r="EJ93">
        <v>-2</v>
      </c>
      <c r="EK93">
        <v>6</v>
      </c>
      <c r="EL93">
        <v>3</v>
      </c>
      <c r="EM93">
        <v>7</v>
      </c>
      <c r="EN93">
        <v>10</v>
      </c>
      <c r="EO93">
        <v>6</v>
      </c>
      <c r="EP93">
        <v>3</v>
      </c>
      <c r="EQ93">
        <v>6</v>
      </c>
      <c r="ER93">
        <v>6</v>
      </c>
      <c r="ES93">
        <v>12</v>
      </c>
      <c r="ET93">
        <v>6</v>
      </c>
      <c r="EU93">
        <v>5</v>
      </c>
      <c r="EV93">
        <v>5</v>
      </c>
      <c r="EW93">
        <v>12</v>
      </c>
      <c r="EX93">
        <v>15</v>
      </c>
      <c r="EY93">
        <v>24</v>
      </c>
      <c r="EZ93">
        <v>14</v>
      </c>
      <c r="FA93">
        <v>1</v>
      </c>
      <c r="FB93">
        <v>8</v>
      </c>
      <c r="FC93">
        <v>7</v>
      </c>
      <c r="FD93">
        <v>19</v>
      </c>
      <c r="FE93">
        <v>23</v>
      </c>
      <c r="FF93">
        <v>19</v>
      </c>
      <c r="FG93">
        <v>39</v>
      </c>
      <c r="FH93">
        <v>21</v>
      </c>
      <c r="FI93">
        <v>35</v>
      </c>
      <c r="FJ93">
        <v>32</v>
      </c>
      <c r="FK93">
        <v>25</v>
      </c>
      <c r="FL93">
        <v>26</v>
      </c>
      <c r="FM93">
        <v>22</v>
      </c>
      <c r="FN93">
        <v>31</v>
      </c>
      <c r="FO93">
        <v>19</v>
      </c>
      <c r="FP93">
        <v>21</v>
      </c>
      <c r="FQ93">
        <v>33</v>
      </c>
      <c r="FR93">
        <v>26</v>
      </c>
      <c r="FS93">
        <v>37</v>
      </c>
      <c r="FT93">
        <v>30</v>
      </c>
      <c r="FU93">
        <v>42</v>
      </c>
      <c r="FV93">
        <v>51</v>
      </c>
      <c r="FW93">
        <v>38</v>
      </c>
      <c r="FX93">
        <v>34</v>
      </c>
      <c r="FY93">
        <v>35</v>
      </c>
      <c r="FZ93">
        <v>44</v>
      </c>
      <c r="GA93">
        <v>32</v>
      </c>
      <c r="GB93">
        <v>35</v>
      </c>
      <c r="GC93">
        <v>28</v>
      </c>
      <c r="GD93">
        <v>28</v>
      </c>
      <c r="GE93" s="157">
        <v>41</v>
      </c>
      <c r="GF93">
        <v>33</v>
      </c>
      <c r="GG93">
        <v>39</v>
      </c>
      <c r="GH93">
        <v>45</v>
      </c>
    </row>
    <row r="94" spans="3:225" x14ac:dyDescent="0.25">
      <c r="C94" s="20" t="s">
        <v>6</v>
      </c>
      <c r="E94">
        <v>0</v>
      </c>
      <c r="F94">
        <v>2</v>
      </c>
      <c r="G94">
        <v>4</v>
      </c>
      <c r="H94">
        <v>3</v>
      </c>
      <c r="I94">
        <v>2</v>
      </c>
      <c r="J94">
        <v>7</v>
      </c>
      <c r="K94">
        <v>4</v>
      </c>
      <c r="L94">
        <v>26</v>
      </c>
      <c r="M94">
        <v>0</v>
      </c>
      <c r="N94">
        <v>35</v>
      </c>
      <c r="O94">
        <v>5</v>
      </c>
      <c r="P94">
        <v>23</v>
      </c>
      <c r="Q94">
        <v>31</v>
      </c>
      <c r="R94">
        <v>34</v>
      </c>
      <c r="S94">
        <v>25</v>
      </c>
      <c r="T94">
        <v>39</v>
      </c>
      <c r="U94">
        <v>102</v>
      </c>
      <c r="V94">
        <v>-19</v>
      </c>
      <c r="W94">
        <v>31</v>
      </c>
      <c r="X94">
        <v>62</v>
      </c>
      <c r="Y94">
        <v>63</v>
      </c>
      <c r="Z94">
        <v>93</v>
      </c>
      <c r="AA94">
        <v>83</v>
      </c>
      <c r="AB94">
        <v>87</v>
      </c>
      <c r="AC94">
        <v>80</v>
      </c>
      <c r="AD94">
        <v>90</v>
      </c>
      <c r="AE94">
        <v>69</v>
      </c>
      <c r="AF94">
        <v>63</v>
      </c>
      <c r="AG94">
        <v>62</v>
      </c>
      <c r="AH94">
        <v>89</v>
      </c>
      <c r="AI94">
        <v>73</v>
      </c>
      <c r="AJ94">
        <v>62</v>
      </c>
      <c r="AK94">
        <v>93</v>
      </c>
      <c r="AL94">
        <v>53</v>
      </c>
      <c r="AM94">
        <v>54</v>
      </c>
      <c r="AN94">
        <v>74</v>
      </c>
      <c r="AO94">
        <v>59</v>
      </c>
      <c r="AP94">
        <v>63</v>
      </c>
      <c r="AQ94">
        <v>53</v>
      </c>
      <c r="AR94">
        <v>81</v>
      </c>
      <c r="AS94">
        <v>70</v>
      </c>
      <c r="AT94">
        <v>54</v>
      </c>
      <c r="AU94">
        <v>67</v>
      </c>
      <c r="AV94">
        <v>66</v>
      </c>
      <c r="AW94">
        <v>68</v>
      </c>
      <c r="AX94">
        <v>69</v>
      </c>
      <c r="AY94">
        <v>56</v>
      </c>
      <c r="AZ94">
        <v>45</v>
      </c>
      <c r="BA94">
        <v>54</v>
      </c>
      <c r="BB94">
        <v>50</v>
      </c>
      <c r="BC94">
        <v>64</v>
      </c>
      <c r="BD94">
        <v>69</v>
      </c>
      <c r="BE94">
        <v>44</v>
      </c>
      <c r="BF94">
        <v>73</v>
      </c>
      <c r="BG94">
        <v>26</v>
      </c>
      <c r="BH94">
        <v>22</v>
      </c>
      <c r="BI94">
        <v>20</v>
      </c>
      <c r="BJ94">
        <v>46</v>
      </c>
      <c r="BK94">
        <v>36</v>
      </c>
      <c r="BL94">
        <v>29</v>
      </c>
      <c r="BM94">
        <v>25</v>
      </c>
      <c r="BN94">
        <v>16</v>
      </c>
      <c r="BO94">
        <v>51</v>
      </c>
      <c r="BP94">
        <v>4</v>
      </c>
      <c r="BQ94">
        <v>171</v>
      </c>
      <c r="BR94">
        <v>23</v>
      </c>
      <c r="BS94">
        <v>27</v>
      </c>
      <c r="BT94">
        <v>23</v>
      </c>
      <c r="BU94">
        <v>12</v>
      </c>
      <c r="BV94">
        <v>10</v>
      </c>
      <c r="BW94">
        <v>20</v>
      </c>
      <c r="BX94">
        <v>21</v>
      </c>
      <c r="BY94">
        <v>14</v>
      </c>
      <c r="BZ94">
        <v>25</v>
      </c>
      <c r="CA94">
        <v>16</v>
      </c>
      <c r="CB94">
        <v>17</v>
      </c>
      <c r="CC94">
        <v>10</v>
      </c>
      <c r="CD94">
        <v>18</v>
      </c>
      <c r="CE94">
        <v>25</v>
      </c>
      <c r="CF94">
        <v>23</v>
      </c>
      <c r="CG94">
        <v>19</v>
      </c>
      <c r="CH94">
        <v>19</v>
      </c>
      <c r="CI94">
        <v>23</v>
      </c>
      <c r="CJ94">
        <v>9</v>
      </c>
      <c r="CK94">
        <v>22</v>
      </c>
      <c r="CL94">
        <v>22</v>
      </c>
      <c r="CM94">
        <v>22</v>
      </c>
      <c r="CN94">
        <v>13</v>
      </c>
      <c r="CO94">
        <v>38</v>
      </c>
      <c r="CP94">
        <v>16</v>
      </c>
      <c r="CQ94">
        <v>23</v>
      </c>
      <c r="CR94">
        <v>12</v>
      </c>
      <c r="CS94">
        <v>30</v>
      </c>
      <c r="CT94">
        <v>27</v>
      </c>
      <c r="CU94">
        <v>19</v>
      </c>
      <c r="CV94">
        <v>22</v>
      </c>
      <c r="CW94">
        <v>12</v>
      </c>
      <c r="CX94">
        <v>15</v>
      </c>
      <c r="CY94">
        <v>23</v>
      </c>
      <c r="CZ94">
        <v>15</v>
      </c>
      <c r="DA94">
        <v>21</v>
      </c>
      <c r="DB94">
        <v>10</v>
      </c>
      <c r="DC94">
        <v>12</v>
      </c>
      <c r="DD94">
        <v>18</v>
      </c>
      <c r="DE94">
        <v>16</v>
      </c>
      <c r="DF94">
        <v>12</v>
      </c>
      <c r="DG94">
        <v>-1</v>
      </c>
      <c r="DH94">
        <v>8</v>
      </c>
      <c r="DI94">
        <v>10</v>
      </c>
      <c r="DJ94">
        <v>14</v>
      </c>
      <c r="DK94">
        <v>7</v>
      </c>
      <c r="DL94">
        <v>10</v>
      </c>
      <c r="DM94">
        <v>5</v>
      </c>
      <c r="DN94">
        <v>17</v>
      </c>
      <c r="DO94">
        <v>8</v>
      </c>
      <c r="DP94">
        <v>6</v>
      </c>
      <c r="DQ94">
        <v>8</v>
      </c>
      <c r="DR94">
        <v>9</v>
      </c>
      <c r="DS94" s="107">
        <v>5</v>
      </c>
      <c r="DT94" s="107">
        <v>4</v>
      </c>
      <c r="DU94" s="107">
        <v>1</v>
      </c>
      <c r="DV94" s="107">
        <v>2</v>
      </c>
      <c r="DW94" s="107">
        <v>11</v>
      </c>
      <c r="DX94" s="107">
        <v>13</v>
      </c>
      <c r="DY94" s="107">
        <v>6</v>
      </c>
      <c r="DZ94" s="107">
        <v>3</v>
      </c>
      <c r="EA94">
        <v>0</v>
      </c>
      <c r="EB94">
        <v>12</v>
      </c>
      <c r="EC94">
        <v>-3</v>
      </c>
      <c r="ED94">
        <v>10</v>
      </c>
      <c r="EE94">
        <v>8</v>
      </c>
      <c r="EF94">
        <v>9</v>
      </c>
      <c r="EG94">
        <v>6</v>
      </c>
      <c r="EH94">
        <v>14</v>
      </c>
      <c r="EI94">
        <v>14</v>
      </c>
      <c r="EJ94">
        <v>9</v>
      </c>
      <c r="EK94">
        <v>10</v>
      </c>
      <c r="EL94">
        <v>15</v>
      </c>
      <c r="EM94">
        <v>25</v>
      </c>
      <c r="EN94">
        <v>11</v>
      </c>
      <c r="EO94">
        <v>13</v>
      </c>
      <c r="EP94">
        <v>16</v>
      </c>
      <c r="EQ94">
        <v>4</v>
      </c>
      <c r="ER94">
        <v>20</v>
      </c>
      <c r="ES94">
        <v>16</v>
      </c>
      <c r="ET94">
        <v>9</v>
      </c>
      <c r="EU94">
        <v>9</v>
      </c>
      <c r="EV94">
        <v>24</v>
      </c>
      <c r="EW94">
        <v>24</v>
      </c>
      <c r="EX94">
        <v>35</v>
      </c>
      <c r="EY94">
        <v>24</v>
      </c>
      <c r="EZ94">
        <v>24</v>
      </c>
      <c r="FA94">
        <v>17</v>
      </c>
      <c r="FB94">
        <v>27</v>
      </c>
      <c r="FC94">
        <v>25</v>
      </c>
      <c r="FD94">
        <v>51</v>
      </c>
      <c r="FE94">
        <v>49</v>
      </c>
      <c r="FF94">
        <v>36</v>
      </c>
      <c r="FG94">
        <v>34</v>
      </c>
      <c r="FH94">
        <v>33</v>
      </c>
      <c r="FI94">
        <v>45</v>
      </c>
      <c r="FJ94">
        <v>45</v>
      </c>
      <c r="FK94">
        <v>52</v>
      </c>
      <c r="FL94">
        <v>36</v>
      </c>
      <c r="FM94">
        <v>30</v>
      </c>
      <c r="FN94">
        <v>36</v>
      </c>
      <c r="FO94">
        <v>31</v>
      </c>
      <c r="FP94">
        <v>23</v>
      </c>
      <c r="FQ94">
        <v>44</v>
      </c>
      <c r="FR94">
        <v>33</v>
      </c>
      <c r="FS94">
        <v>34</v>
      </c>
      <c r="FT94">
        <v>48</v>
      </c>
      <c r="FU94">
        <v>32</v>
      </c>
      <c r="FV94">
        <v>33</v>
      </c>
      <c r="FW94">
        <v>24</v>
      </c>
      <c r="FX94">
        <v>38</v>
      </c>
      <c r="FY94">
        <v>49</v>
      </c>
      <c r="FZ94">
        <v>35</v>
      </c>
      <c r="GA94">
        <v>39</v>
      </c>
      <c r="GB94">
        <v>49</v>
      </c>
      <c r="GC94">
        <v>50</v>
      </c>
      <c r="GD94">
        <v>36</v>
      </c>
      <c r="GE94" s="157">
        <v>73</v>
      </c>
      <c r="GF94">
        <v>34</v>
      </c>
      <c r="GG94">
        <v>73</v>
      </c>
      <c r="GH94">
        <v>65</v>
      </c>
    </row>
    <row r="95" spans="3:225" x14ac:dyDescent="0.25">
      <c r="C95" s="20" t="s">
        <v>9</v>
      </c>
      <c r="E95">
        <v>0</v>
      </c>
      <c r="F95">
        <v>14</v>
      </c>
      <c r="G95">
        <v>7</v>
      </c>
      <c r="H95">
        <v>12</v>
      </c>
      <c r="I95">
        <v>2</v>
      </c>
      <c r="J95">
        <v>2</v>
      </c>
      <c r="K95">
        <v>2</v>
      </c>
      <c r="L95">
        <v>21</v>
      </c>
      <c r="M95">
        <v>17</v>
      </c>
      <c r="N95">
        <v>-9</v>
      </c>
      <c r="O95">
        <v>35</v>
      </c>
      <c r="P95">
        <v>25</v>
      </c>
      <c r="Q95">
        <v>22</v>
      </c>
      <c r="R95">
        <v>50</v>
      </c>
      <c r="S95">
        <v>62</v>
      </c>
      <c r="T95">
        <v>36</v>
      </c>
      <c r="U95">
        <v>104</v>
      </c>
      <c r="V95">
        <v>13</v>
      </c>
      <c r="W95">
        <v>31</v>
      </c>
      <c r="X95">
        <v>52</v>
      </c>
      <c r="Y95">
        <v>186</v>
      </c>
      <c r="Z95">
        <v>95</v>
      </c>
      <c r="AA95">
        <v>94</v>
      </c>
      <c r="AB95">
        <v>91</v>
      </c>
      <c r="AC95">
        <v>127</v>
      </c>
      <c r="AD95">
        <v>97</v>
      </c>
      <c r="AE95">
        <v>115</v>
      </c>
      <c r="AF95">
        <v>118</v>
      </c>
      <c r="AG95">
        <v>87</v>
      </c>
      <c r="AH95">
        <v>86</v>
      </c>
      <c r="AI95">
        <v>112</v>
      </c>
      <c r="AJ95">
        <v>51</v>
      </c>
      <c r="AK95">
        <v>143</v>
      </c>
      <c r="AL95">
        <v>107</v>
      </c>
      <c r="AM95">
        <v>90</v>
      </c>
      <c r="AN95">
        <v>81</v>
      </c>
      <c r="AO95">
        <v>124</v>
      </c>
      <c r="AP95">
        <v>103</v>
      </c>
      <c r="AQ95">
        <v>125</v>
      </c>
      <c r="AR95">
        <v>117</v>
      </c>
      <c r="AS95">
        <v>44</v>
      </c>
      <c r="AT95">
        <v>186</v>
      </c>
      <c r="AU95">
        <v>42</v>
      </c>
      <c r="AV95">
        <v>98</v>
      </c>
      <c r="AW95">
        <v>136</v>
      </c>
      <c r="AX95">
        <v>115</v>
      </c>
      <c r="AY95">
        <v>100</v>
      </c>
      <c r="AZ95">
        <v>84</v>
      </c>
      <c r="BA95">
        <v>86</v>
      </c>
      <c r="BB95">
        <v>93</v>
      </c>
      <c r="BC95">
        <v>77</v>
      </c>
      <c r="BD95">
        <v>103</v>
      </c>
      <c r="BE95">
        <v>47</v>
      </c>
      <c r="BF95">
        <v>53</v>
      </c>
      <c r="BG95">
        <v>65</v>
      </c>
      <c r="BH95">
        <v>18</v>
      </c>
      <c r="BI95">
        <v>48</v>
      </c>
      <c r="BJ95">
        <v>60</v>
      </c>
      <c r="BK95">
        <v>39</v>
      </c>
      <c r="BL95">
        <v>49</v>
      </c>
      <c r="BM95">
        <v>26</v>
      </c>
      <c r="BN95">
        <v>44</v>
      </c>
      <c r="BO95">
        <v>15</v>
      </c>
      <c r="BP95">
        <v>20</v>
      </c>
      <c r="BQ95">
        <v>24</v>
      </c>
      <c r="BR95">
        <v>44</v>
      </c>
      <c r="BS95">
        <v>23</v>
      </c>
      <c r="BT95">
        <v>27</v>
      </c>
      <c r="BU95">
        <v>18</v>
      </c>
      <c r="BV95">
        <v>10</v>
      </c>
      <c r="BW95">
        <v>21</v>
      </c>
      <c r="BX95">
        <v>19</v>
      </c>
      <c r="BY95">
        <v>36</v>
      </c>
      <c r="BZ95">
        <v>16</v>
      </c>
      <c r="CA95">
        <v>8</v>
      </c>
      <c r="CB95">
        <v>11</v>
      </c>
      <c r="CC95">
        <v>3</v>
      </c>
      <c r="CD95">
        <v>4</v>
      </c>
      <c r="CE95">
        <v>17</v>
      </c>
      <c r="CF95">
        <v>18</v>
      </c>
      <c r="CG95">
        <v>30</v>
      </c>
      <c r="CH95">
        <v>7</v>
      </c>
      <c r="CI95">
        <v>17</v>
      </c>
      <c r="CJ95">
        <v>7</v>
      </c>
      <c r="CK95">
        <v>5</v>
      </c>
      <c r="CL95">
        <v>14</v>
      </c>
      <c r="CM95">
        <v>11</v>
      </c>
      <c r="CN95">
        <v>6</v>
      </c>
      <c r="CO95">
        <v>9</v>
      </c>
      <c r="CP95">
        <v>9</v>
      </c>
      <c r="CQ95">
        <v>7</v>
      </c>
      <c r="CR95">
        <v>9</v>
      </c>
      <c r="CS95">
        <v>7</v>
      </c>
      <c r="CT95">
        <v>18</v>
      </c>
      <c r="CU95">
        <v>15</v>
      </c>
      <c r="CV95">
        <v>14</v>
      </c>
      <c r="CW95">
        <v>9</v>
      </c>
      <c r="CX95">
        <v>10</v>
      </c>
      <c r="CY95">
        <v>6</v>
      </c>
      <c r="CZ95">
        <v>8</v>
      </c>
      <c r="DA95">
        <v>8</v>
      </c>
      <c r="DB95">
        <v>12</v>
      </c>
      <c r="DC95">
        <v>9</v>
      </c>
      <c r="DD95">
        <v>3</v>
      </c>
      <c r="DE95">
        <v>5</v>
      </c>
      <c r="DF95">
        <v>5</v>
      </c>
      <c r="DG95">
        <v>6</v>
      </c>
      <c r="DH95">
        <v>3</v>
      </c>
      <c r="DI95">
        <v>3</v>
      </c>
      <c r="DJ95">
        <v>5</v>
      </c>
      <c r="DK95">
        <v>2</v>
      </c>
      <c r="DL95">
        <v>2</v>
      </c>
      <c r="DM95">
        <v>3</v>
      </c>
      <c r="DN95">
        <v>4</v>
      </c>
      <c r="DO95">
        <v>1</v>
      </c>
      <c r="DP95">
        <v>0</v>
      </c>
      <c r="DQ95">
        <v>1</v>
      </c>
      <c r="DR95">
        <v>1</v>
      </c>
      <c r="DS95" s="157">
        <v>0</v>
      </c>
      <c r="DT95" s="157">
        <v>3</v>
      </c>
      <c r="DU95" s="157">
        <v>3</v>
      </c>
      <c r="DV95" s="157">
        <v>5</v>
      </c>
      <c r="DW95" s="157">
        <v>1</v>
      </c>
      <c r="DX95" s="157">
        <v>1</v>
      </c>
      <c r="DY95" s="157">
        <v>1</v>
      </c>
      <c r="DZ95" s="157">
        <v>1</v>
      </c>
      <c r="EA95">
        <v>1</v>
      </c>
      <c r="EB95">
        <v>2</v>
      </c>
      <c r="EC95">
        <v>1</v>
      </c>
      <c r="ED95">
        <v>0</v>
      </c>
      <c r="EE95">
        <v>3</v>
      </c>
      <c r="EF95">
        <v>1</v>
      </c>
      <c r="EG95">
        <v>-9</v>
      </c>
      <c r="EH95">
        <v>5</v>
      </c>
      <c r="EI95">
        <v>1</v>
      </c>
      <c r="EJ95">
        <v>1</v>
      </c>
      <c r="EK95">
        <v>5</v>
      </c>
      <c r="EL95">
        <v>1</v>
      </c>
      <c r="EM95">
        <v>4</v>
      </c>
      <c r="EN95">
        <v>3</v>
      </c>
      <c r="EO95">
        <v>1</v>
      </c>
      <c r="EP95">
        <v>0</v>
      </c>
      <c r="EQ95">
        <v>4</v>
      </c>
      <c r="ER95">
        <v>3</v>
      </c>
      <c r="ES95">
        <v>2</v>
      </c>
      <c r="ET95">
        <v>4</v>
      </c>
      <c r="EU95">
        <v>2</v>
      </c>
      <c r="EV95">
        <v>3</v>
      </c>
      <c r="EW95">
        <v>4</v>
      </c>
      <c r="EX95">
        <v>2</v>
      </c>
      <c r="EY95">
        <v>7</v>
      </c>
      <c r="EZ95">
        <v>3</v>
      </c>
      <c r="FA95">
        <v>5</v>
      </c>
      <c r="FB95">
        <v>4</v>
      </c>
      <c r="FC95">
        <v>7</v>
      </c>
      <c r="FD95">
        <v>2</v>
      </c>
      <c r="FE95">
        <v>9</v>
      </c>
      <c r="FF95">
        <v>7</v>
      </c>
      <c r="FG95">
        <v>17</v>
      </c>
      <c r="FH95">
        <v>12</v>
      </c>
      <c r="FI95">
        <v>21</v>
      </c>
      <c r="FJ95">
        <v>13</v>
      </c>
      <c r="FK95">
        <v>17</v>
      </c>
      <c r="FL95">
        <v>18</v>
      </c>
      <c r="FM95">
        <v>36</v>
      </c>
      <c r="FN95">
        <v>21</v>
      </c>
      <c r="FO95">
        <v>6</v>
      </c>
      <c r="FP95">
        <v>11</v>
      </c>
      <c r="FQ95">
        <v>13</v>
      </c>
      <c r="FR95">
        <v>23</v>
      </c>
      <c r="FS95">
        <v>23</v>
      </c>
      <c r="FT95">
        <v>23</v>
      </c>
      <c r="FU95">
        <v>29</v>
      </c>
      <c r="FV95">
        <v>20</v>
      </c>
      <c r="FW95">
        <v>25</v>
      </c>
      <c r="FX95">
        <v>23</v>
      </c>
      <c r="FY95">
        <v>22</v>
      </c>
      <c r="FZ95">
        <v>19</v>
      </c>
      <c r="GA95">
        <v>26</v>
      </c>
      <c r="GB95">
        <v>17</v>
      </c>
      <c r="GC95">
        <v>24</v>
      </c>
      <c r="GD95">
        <v>19</v>
      </c>
      <c r="GE95" s="157">
        <v>23</v>
      </c>
      <c r="GF95">
        <v>17</v>
      </c>
      <c r="GG95">
        <v>28</v>
      </c>
      <c r="GH95">
        <v>22</v>
      </c>
    </row>
    <row r="96" spans="3:225" x14ac:dyDescent="0.25">
      <c r="C96" s="20" t="s">
        <v>11</v>
      </c>
      <c r="E96">
        <v>0</v>
      </c>
      <c r="F96">
        <v>1</v>
      </c>
      <c r="G96">
        <v>0</v>
      </c>
      <c r="H96">
        <v>3</v>
      </c>
      <c r="I96">
        <v>5</v>
      </c>
      <c r="J96">
        <v>1</v>
      </c>
      <c r="K96">
        <v>0</v>
      </c>
      <c r="L96">
        <v>2</v>
      </c>
      <c r="M96">
        <v>1</v>
      </c>
      <c r="N96">
        <v>5</v>
      </c>
      <c r="O96">
        <v>6</v>
      </c>
      <c r="P96">
        <v>5</v>
      </c>
      <c r="Q96">
        <v>8</v>
      </c>
      <c r="R96">
        <v>9</v>
      </c>
      <c r="S96">
        <v>14</v>
      </c>
      <c r="T96">
        <v>16</v>
      </c>
      <c r="U96">
        <v>60</v>
      </c>
      <c r="V96">
        <v>29</v>
      </c>
      <c r="W96">
        <v>27</v>
      </c>
      <c r="X96">
        <v>29</v>
      </c>
      <c r="Y96">
        <v>31</v>
      </c>
      <c r="Z96">
        <v>69</v>
      </c>
      <c r="AA96">
        <v>72</v>
      </c>
      <c r="AB96">
        <v>60</v>
      </c>
      <c r="AC96">
        <v>68</v>
      </c>
      <c r="AD96">
        <v>74</v>
      </c>
      <c r="AE96">
        <v>57</v>
      </c>
      <c r="AF96">
        <v>41</v>
      </c>
      <c r="AG96">
        <v>80</v>
      </c>
      <c r="AH96">
        <v>87</v>
      </c>
      <c r="AI96">
        <v>79</v>
      </c>
      <c r="AJ96">
        <v>112</v>
      </c>
      <c r="AK96">
        <v>82</v>
      </c>
      <c r="AL96">
        <v>73</v>
      </c>
      <c r="AM96">
        <v>65</v>
      </c>
      <c r="AN96">
        <v>67</v>
      </c>
      <c r="AO96">
        <v>78</v>
      </c>
      <c r="AP96">
        <v>191</v>
      </c>
      <c r="AQ96">
        <v>96</v>
      </c>
      <c r="AR96">
        <v>73</v>
      </c>
      <c r="AS96">
        <v>56</v>
      </c>
      <c r="AT96">
        <v>57</v>
      </c>
      <c r="AU96">
        <v>52</v>
      </c>
      <c r="AV96">
        <v>91</v>
      </c>
      <c r="AW96">
        <v>117</v>
      </c>
      <c r="AX96">
        <v>53</v>
      </c>
      <c r="AY96">
        <v>75</v>
      </c>
      <c r="AZ96">
        <v>48</v>
      </c>
      <c r="BA96">
        <v>64</v>
      </c>
      <c r="BB96">
        <v>38</v>
      </c>
      <c r="BC96">
        <v>61</v>
      </c>
      <c r="BD96">
        <v>48</v>
      </c>
      <c r="BE96">
        <v>38</v>
      </c>
      <c r="BF96">
        <v>47</v>
      </c>
      <c r="BG96">
        <v>9</v>
      </c>
      <c r="BH96">
        <v>5</v>
      </c>
      <c r="BI96">
        <v>30</v>
      </c>
      <c r="BJ96">
        <v>37</v>
      </c>
      <c r="BK96">
        <v>18</v>
      </c>
      <c r="BL96">
        <v>26</v>
      </c>
      <c r="BM96">
        <v>21</v>
      </c>
      <c r="BN96">
        <v>12</v>
      </c>
      <c r="BO96">
        <v>16</v>
      </c>
      <c r="BP96">
        <v>9</v>
      </c>
      <c r="BQ96">
        <v>18</v>
      </c>
      <c r="BR96">
        <v>21</v>
      </c>
      <c r="BS96">
        <v>17</v>
      </c>
      <c r="BT96">
        <v>7</v>
      </c>
      <c r="BU96">
        <v>-6</v>
      </c>
      <c r="BV96">
        <v>12</v>
      </c>
      <c r="BW96">
        <v>13</v>
      </c>
      <c r="BX96">
        <v>12</v>
      </c>
      <c r="BY96">
        <v>5</v>
      </c>
      <c r="BZ96">
        <v>11</v>
      </c>
      <c r="CA96">
        <v>4</v>
      </c>
      <c r="CB96">
        <v>1</v>
      </c>
      <c r="CC96">
        <v>6</v>
      </c>
      <c r="CD96">
        <v>8</v>
      </c>
      <c r="CE96">
        <v>8</v>
      </c>
      <c r="CF96">
        <v>7</v>
      </c>
      <c r="CG96">
        <v>9</v>
      </c>
      <c r="CH96">
        <v>7</v>
      </c>
      <c r="CI96">
        <v>5</v>
      </c>
      <c r="CJ96">
        <v>6</v>
      </c>
      <c r="CK96">
        <v>6</v>
      </c>
      <c r="CL96">
        <v>5</v>
      </c>
      <c r="CM96">
        <v>2</v>
      </c>
      <c r="CN96">
        <v>3</v>
      </c>
      <c r="CO96">
        <v>4</v>
      </c>
      <c r="CP96">
        <v>1</v>
      </c>
      <c r="CQ96">
        <v>0</v>
      </c>
      <c r="CR96">
        <v>0</v>
      </c>
      <c r="CS96">
        <v>5</v>
      </c>
      <c r="CT96">
        <v>4</v>
      </c>
      <c r="CU96">
        <v>7</v>
      </c>
      <c r="CV96">
        <v>4</v>
      </c>
      <c r="CW96">
        <v>4</v>
      </c>
      <c r="CX96">
        <v>4</v>
      </c>
      <c r="CY96">
        <v>4</v>
      </c>
      <c r="CZ96">
        <v>2</v>
      </c>
      <c r="DA96">
        <v>1</v>
      </c>
      <c r="DB96">
        <v>0</v>
      </c>
      <c r="DC96">
        <v>9</v>
      </c>
      <c r="DD96">
        <v>12</v>
      </c>
      <c r="DE96">
        <v>6</v>
      </c>
      <c r="DF96">
        <v>1</v>
      </c>
      <c r="DG96">
        <v>3</v>
      </c>
      <c r="DH96">
        <v>4</v>
      </c>
      <c r="DI96">
        <v>4</v>
      </c>
      <c r="DJ96">
        <v>13</v>
      </c>
      <c r="DK96">
        <v>4</v>
      </c>
      <c r="DL96">
        <v>1</v>
      </c>
      <c r="DM96">
        <v>3</v>
      </c>
      <c r="DN96">
        <v>2</v>
      </c>
      <c r="DO96">
        <v>5</v>
      </c>
      <c r="DP96">
        <v>1</v>
      </c>
      <c r="DQ96">
        <v>6</v>
      </c>
      <c r="DR96">
        <v>4</v>
      </c>
      <c r="DS96" s="157">
        <v>3</v>
      </c>
      <c r="DT96" s="157">
        <v>2</v>
      </c>
      <c r="DU96" s="157">
        <v>2</v>
      </c>
      <c r="DV96" s="157">
        <v>5</v>
      </c>
      <c r="DW96" s="157">
        <v>0</v>
      </c>
      <c r="DX96" s="157">
        <v>3</v>
      </c>
      <c r="DY96" s="157">
        <v>1</v>
      </c>
      <c r="DZ96" s="157">
        <v>4</v>
      </c>
      <c r="EA96">
        <v>2</v>
      </c>
      <c r="EB96">
        <v>-3</v>
      </c>
      <c r="EC96">
        <v>1</v>
      </c>
      <c r="ED96">
        <v>4</v>
      </c>
      <c r="EE96">
        <v>4</v>
      </c>
      <c r="EF96">
        <v>1</v>
      </c>
      <c r="EG96">
        <v>1</v>
      </c>
      <c r="EH96">
        <v>5</v>
      </c>
      <c r="EI96">
        <v>2</v>
      </c>
      <c r="EJ96">
        <v>4</v>
      </c>
      <c r="EK96">
        <v>2</v>
      </c>
      <c r="EL96">
        <v>4</v>
      </c>
      <c r="EM96">
        <v>10</v>
      </c>
      <c r="EN96">
        <v>3</v>
      </c>
      <c r="EO96">
        <v>4</v>
      </c>
      <c r="EP96">
        <v>0</v>
      </c>
      <c r="EQ96">
        <v>1</v>
      </c>
      <c r="ER96">
        <v>2</v>
      </c>
      <c r="ES96">
        <v>1</v>
      </c>
      <c r="ET96">
        <v>4</v>
      </c>
      <c r="EU96">
        <v>0</v>
      </c>
      <c r="EV96">
        <v>6</v>
      </c>
      <c r="EW96">
        <v>0</v>
      </c>
      <c r="EX96">
        <v>3</v>
      </c>
      <c r="EY96">
        <v>7</v>
      </c>
      <c r="EZ96">
        <v>3</v>
      </c>
      <c r="FA96">
        <v>7</v>
      </c>
      <c r="FB96">
        <v>3</v>
      </c>
      <c r="FC96">
        <v>5</v>
      </c>
      <c r="FD96">
        <v>11</v>
      </c>
      <c r="FE96">
        <v>12</v>
      </c>
      <c r="FF96">
        <v>10</v>
      </c>
      <c r="FG96">
        <v>5</v>
      </c>
      <c r="FH96">
        <v>8</v>
      </c>
      <c r="FI96">
        <v>7</v>
      </c>
      <c r="FJ96">
        <v>14</v>
      </c>
      <c r="FK96">
        <v>17</v>
      </c>
      <c r="FL96">
        <v>17</v>
      </c>
      <c r="FM96">
        <v>7</v>
      </c>
      <c r="FN96">
        <v>11</v>
      </c>
      <c r="FO96">
        <v>9</v>
      </c>
      <c r="FP96">
        <v>13</v>
      </c>
      <c r="FQ96">
        <v>8</v>
      </c>
      <c r="FR96">
        <v>18</v>
      </c>
      <c r="FS96">
        <v>24</v>
      </c>
      <c r="FT96">
        <v>16</v>
      </c>
      <c r="FU96">
        <v>13</v>
      </c>
      <c r="FV96">
        <v>12</v>
      </c>
      <c r="FW96">
        <v>5</v>
      </c>
      <c r="FX96">
        <v>16</v>
      </c>
      <c r="FY96">
        <v>6</v>
      </c>
      <c r="FZ96">
        <v>7</v>
      </c>
      <c r="GA96">
        <v>13</v>
      </c>
      <c r="GB96">
        <v>12</v>
      </c>
      <c r="GC96">
        <v>10</v>
      </c>
      <c r="GD96">
        <v>3</v>
      </c>
      <c r="GE96" s="157">
        <v>18</v>
      </c>
      <c r="GF96">
        <v>16</v>
      </c>
      <c r="GG96">
        <v>9</v>
      </c>
      <c r="GH96">
        <v>17</v>
      </c>
    </row>
    <row r="97" spans="1:225" x14ac:dyDescent="0.25">
      <c r="C97" s="20" t="s">
        <v>14</v>
      </c>
      <c r="E97">
        <v>0</v>
      </c>
      <c r="F97">
        <v>1</v>
      </c>
      <c r="G97">
        <v>1</v>
      </c>
      <c r="H97">
        <v>0</v>
      </c>
      <c r="I97">
        <v>0</v>
      </c>
      <c r="J97">
        <v>0</v>
      </c>
      <c r="K97">
        <v>0</v>
      </c>
      <c r="L97">
        <v>2</v>
      </c>
      <c r="M97">
        <v>-1</v>
      </c>
      <c r="N97">
        <v>4</v>
      </c>
      <c r="O97">
        <v>7</v>
      </c>
      <c r="P97">
        <v>7</v>
      </c>
      <c r="Q97">
        <v>2</v>
      </c>
      <c r="R97">
        <v>2</v>
      </c>
      <c r="S97">
        <v>6</v>
      </c>
      <c r="T97">
        <v>7</v>
      </c>
      <c r="U97">
        <v>14</v>
      </c>
      <c r="V97">
        <v>0</v>
      </c>
      <c r="W97">
        <v>7</v>
      </c>
      <c r="X97">
        <v>7</v>
      </c>
      <c r="Y97">
        <v>7</v>
      </c>
      <c r="Z97">
        <v>11</v>
      </c>
      <c r="AA97">
        <v>10</v>
      </c>
      <c r="AB97">
        <v>13</v>
      </c>
      <c r="AC97">
        <v>12</v>
      </c>
      <c r="AD97">
        <v>18</v>
      </c>
      <c r="AE97">
        <v>7</v>
      </c>
      <c r="AF97">
        <v>19</v>
      </c>
      <c r="AG97">
        <v>23</v>
      </c>
      <c r="AH97">
        <v>14</v>
      </c>
      <c r="AI97">
        <v>22</v>
      </c>
      <c r="AJ97">
        <v>9</v>
      </c>
      <c r="AK97">
        <v>19</v>
      </c>
      <c r="AL97">
        <v>10</v>
      </c>
      <c r="AM97">
        <v>11</v>
      </c>
      <c r="AN97">
        <v>19</v>
      </c>
      <c r="AO97">
        <v>13</v>
      </c>
      <c r="AP97">
        <v>28</v>
      </c>
      <c r="AQ97">
        <v>38</v>
      </c>
      <c r="AR97">
        <v>16</v>
      </c>
      <c r="AS97">
        <v>34</v>
      </c>
      <c r="AT97">
        <v>8</v>
      </c>
      <c r="AU97">
        <v>13</v>
      </c>
      <c r="AV97">
        <v>21</v>
      </c>
      <c r="AW97">
        <v>49</v>
      </c>
      <c r="AX97">
        <v>46</v>
      </c>
      <c r="AY97">
        <v>21</v>
      </c>
      <c r="AZ97">
        <v>6</v>
      </c>
      <c r="BA97">
        <v>23</v>
      </c>
      <c r="BB97">
        <v>19</v>
      </c>
      <c r="BC97">
        <v>28</v>
      </c>
      <c r="BD97">
        <v>12</v>
      </c>
      <c r="BE97">
        <v>25</v>
      </c>
      <c r="BF97">
        <v>21</v>
      </c>
      <c r="BG97">
        <v>5</v>
      </c>
      <c r="BH97">
        <v>3</v>
      </c>
      <c r="BI97">
        <v>7</v>
      </c>
      <c r="BJ97">
        <v>9</v>
      </c>
      <c r="BK97">
        <v>14</v>
      </c>
      <c r="BL97">
        <v>15</v>
      </c>
      <c r="BM97">
        <v>2</v>
      </c>
      <c r="BN97">
        <v>6</v>
      </c>
      <c r="BO97">
        <v>15</v>
      </c>
      <c r="BP97">
        <v>17</v>
      </c>
      <c r="BQ97">
        <v>5</v>
      </c>
      <c r="BR97">
        <v>12</v>
      </c>
      <c r="BS97">
        <v>14</v>
      </c>
      <c r="BT97">
        <v>15</v>
      </c>
      <c r="BU97">
        <v>1</v>
      </c>
      <c r="BV97">
        <v>8</v>
      </c>
      <c r="BW97">
        <v>3</v>
      </c>
      <c r="BX97">
        <v>2</v>
      </c>
      <c r="BY97">
        <v>6</v>
      </c>
      <c r="BZ97">
        <v>4</v>
      </c>
      <c r="CA97">
        <v>6</v>
      </c>
      <c r="CB97">
        <v>2</v>
      </c>
      <c r="CC97">
        <v>1</v>
      </c>
      <c r="CD97">
        <v>6</v>
      </c>
      <c r="CE97">
        <v>5</v>
      </c>
      <c r="CF97">
        <v>4</v>
      </c>
      <c r="CG97">
        <v>0</v>
      </c>
      <c r="CH97">
        <v>2</v>
      </c>
      <c r="CI97">
        <v>1</v>
      </c>
      <c r="CJ97">
        <v>6</v>
      </c>
      <c r="CK97">
        <v>5</v>
      </c>
      <c r="CL97">
        <v>4</v>
      </c>
      <c r="CM97">
        <v>3</v>
      </c>
      <c r="CN97">
        <v>2</v>
      </c>
      <c r="CO97">
        <v>6</v>
      </c>
      <c r="CP97">
        <v>2</v>
      </c>
      <c r="CQ97">
        <v>0</v>
      </c>
      <c r="CR97">
        <v>2</v>
      </c>
      <c r="CS97">
        <v>8</v>
      </c>
      <c r="CT97">
        <v>3</v>
      </c>
      <c r="CU97">
        <v>4</v>
      </c>
      <c r="CV97">
        <v>2</v>
      </c>
      <c r="CW97">
        <v>0</v>
      </c>
      <c r="CX97">
        <v>1</v>
      </c>
      <c r="CY97">
        <v>3</v>
      </c>
      <c r="CZ97">
        <v>1</v>
      </c>
      <c r="DA97">
        <v>3</v>
      </c>
      <c r="DB97">
        <v>1</v>
      </c>
      <c r="DC97">
        <v>2</v>
      </c>
      <c r="DD97">
        <v>7</v>
      </c>
      <c r="DE97">
        <v>1</v>
      </c>
      <c r="DF97">
        <v>2</v>
      </c>
      <c r="DG97">
        <v>3</v>
      </c>
      <c r="DH97">
        <v>3</v>
      </c>
      <c r="DI97">
        <v>0</v>
      </c>
      <c r="DJ97">
        <v>0</v>
      </c>
      <c r="DK97">
        <v>0</v>
      </c>
      <c r="DL97">
        <v>-2</v>
      </c>
      <c r="DM97">
        <v>4</v>
      </c>
      <c r="DN97">
        <v>1</v>
      </c>
      <c r="DO97">
        <v>0</v>
      </c>
      <c r="DP97">
        <v>2</v>
      </c>
      <c r="DQ97">
        <v>2</v>
      </c>
      <c r="DR97">
        <v>0</v>
      </c>
      <c r="DS97" s="157">
        <v>3</v>
      </c>
      <c r="DT97" s="157">
        <v>1</v>
      </c>
      <c r="DU97" s="157">
        <v>0</v>
      </c>
      <c r="DV97" s="157">
        <v>1</v>
      </c>
      <c r="DW97" s="157">
        <v>2</v>
      </c>
      <c r="DX97" s="157">
        <v>0</v>
      </c>
      <c r="DY97" s="157">
        <v>0</v>
      </c>
      <c r="DZ97" s="157">
        <v>0</v>
      </c>
      <c r="EA97">
        <v>0</v>
      </c>
      <c r="EB97">
        <v>0</v>
      </c>
      <c r="EC97">
        <v>-6</v>
      </c>
      <c r="ED97">
        <v>0</v>
      </c>
      <c r="EE97">
        <v>0</v>
      </c>
      <c r="EF97">
        <v>0</v>
      </c>
      <c r="EG97">
        <v>0</v>
      </c>
      <c r="EH97">
        <v>0</v>
      </c>
      <c r="EI97">
        <v>0</v>
      </c>
      <c r="EJ97">
        <v>-1</v>
      </c>
      <c r="EK97">
        <v>0</v>
      </c>
      <c r="EL97">
        <v>0</v>
      </c>
      <c r="EM97">
        <v>1</v>
      </c>
      <c r="EN97">
        <v>1</v>
      </c>
      <c r="EO97">
        <v>0</v>
      </c>
      <c r="EP97">
        <v>1</v>
      </c>
      <c r="EQ97">
        <v>2</v>
      </c>
      <c r="ER97">
        <v>3</v>
      </c>
      <c r="ES97">
        <v>1</v>
      </c>
      <c r="ET97">
        <v>1</v>
      </c>
      <c r="EU97">
        <v>2</v>
      </c>
      <c r="EV97">
        <v>4</v>
      </c>
      <c r="EW97">
        <v>1</v>
      </c>
      <c r="EX97">
        <v>9</v>
      </c>
      <c r="EY97">
        <v>8</v>
      </c>
      <c r="EZ97">
        <v>4</v>
      </c>
      <c r="FA97">
        <v>8</v>
      </c>
      <c r="FB97">
        <v>6</v>
      </c>
      <c r="FC97">
        <v>3</v>
      </c>
      <c r="FD97">
        <v>5</v>
      </c>
      <c r="FE97">
        <v>5</v>
      </c>
      <c r="FF97">
        <v>4</v>
      </c>
      <c r="FG97">
        <v>5</v>
      </c>
      <c r="FH97">
        <v>2</v>
      </c>
      <c r="FI97">
        <v>46</v>
      </c>
      <c r="FJ97">
        <v>10</v>
      </c>
      <c r="FK97">
        <v>9</v>
      </c>
      <c r="FL97">
        <v>19</v>
      </c>
      <c r="FM97">
        <v>6</v>
      </c>
      <c r="FN97">
        <v>10</v>
      </c>
      <c r="FO97">
        <v>13</v>
      </c>
      <c r="FP97">
        <v>7</v>
      </c>
      <c r="FQ97">
        <v>15</v>
      </c>
      <c r="FR97">
        <v>13</v>
      </c>
      <c r="FS97">
        <v>14</v>
      </c>
      <c r="FT97">
        <v>16</v>
      </c>
      <c r="FU97">
        <v>11</v>
      </c>
      <c r="FV97">
        <v>6</v>
      </c>
      <c r="FW97">
        <v>12</v>
      </c>
      <c r="FX97">
        <v>8</v>
      </c>
      <c r="FY97">
        <v>9</v>
      </c>
      <c r="FZ97">
        <v>12</v>
      </c>
      <c r="GA97">
        <v>16</v>
      </c>
      <c r="GB97">
        <v>8</v>
      </c>
      <c r="GC97">
        <v>3</v>
      </c>
      <c r="GD97">
        <v>13</v>
      </c>
      <c r="GE97" s="157">
        <v>14</v>
      </c>
      <c r="GF97">
        <v>17</v>
      </c>
      <c r="GG97">
        <v>8</v>
      </c>
      <c r="GH97">
        <v>17</v>
      </c>
    </row>
    <row r="98" spans="1:225" x14ac:dyDescent="0.25">
      <c r="C98" s="20" t="s">
        <v>13</v>
      </c>
      <c r="E98">
        <v>0</v>
      </c>
      <c r="F98">
        <v>0</v>
      </c>
      <c r="G98">
        <v>3</v>
      </c>
      <c r="H98">
        <v>-1</v>
      </c>
      <c r="I98">
        <v>0</v>
      </c>
      <c r="J98">
        <v>0</v>
      </c>
      <c r="K98">
        <v>2</v>
      </c>
      <c r="L98">
        <v>4</v>
      </c>
      <c r="M98">
        <v>1</v>
      </c>
      <c r="N98">
        <v>0</v>
      </c>
      <c r="O98">
        <v>1</v>
      </c>
      <c r="P98">
        <v>2</v>
      </c>
      <c r="Q98">
        <v>5</v>
      </c>
      <c r="R98">
        <v>3</v>
      </c>
      <c r="S98">
        <v>6</v>
      </c>
      <c r="T98">
        <v>5</v>
      </c>
      <c r="U98">
        <v>14</v>
      </c>
      <c r="V98">
        <v>2</v>
      </c>
      <c r="W98">
        <v>2</v>
      </c>
      <c r="X98">
        <v>6</v>
      </c>
      <c r="Y98">
        <v>8</v>
      </c>
      <c r="Z98">
        <v>14</v>
      </c>
      <c r="AA98">
        <v>14</v>
      </c>
      <c r="AB98">
        <v>18</v>
      </c>
      <c r="AC98">
        <v>12</v>
      </c>
      <c r="AD98">
        <v>13</v>
      </c>
      <c r="AE98">
        <v>14</v>
      </c>
      <c r="AF98">
        <v>13</v>
      </c>
      <c r="AG98">
        <v>17</v>
      </c>
      <c r="AH98">
        <v>16</v>
      </c>
      <c r="AI98">
        <v>23</v>
      </c>
      <c r="AJ98">
        <v>19</v>
      </c>
      <c r="AK98">
        <v>7</v>
      </c>
      <c r="AL98">
        <v>37</v>
      </c>
      <c r="AM98">
        <v>33</v>
      </c>
      <c r="AN98">
        <v>19</v>
      </c>
      <c r="AO98">
        <v>30</v>
      </c>
      <c r="AP98">
        <v>26</v>
      </c>
      <c r="AQ98">
        <v>27</v>
      </c>
      <c r="AR98">
        <v>15</v>
      </c>
      <c r="AS98">
        <v>26</v>
      </c>
      <c r="AT98">
        <v>18</v>
      </c>
      <c r="AU98">
        <v>5</v>
      </c>
      <c r="AV98">
        <v>2</v>
      </c>
      <c r="AW98">
        <v>20</v>
      </c>
      <c r="AX98">
        <v>11</v>
      </c>
      <c r="AY98">
        <v>13</v>
      </c>
      <c r="AZ98">
        <v>7</v>
      </c>
      <c r="BA98">
        <v>4</v>
      </c>
      <c r="BB98">
        <v>8</v>
      </c>
      <c r="BC98">
        <v>14</v>
      </c>
      <c r="BD98">
        <v>3</v>
      </c>
      <c r="BE98">
        <v>3</v>
      </c>
      <c r="BF98">
        <v>4</v>
      </c>
      <c r="BG98">
        <v>2</v>
      </c>
      <c r="BH98">
        <v>10</v>
      </c>
      <c r="BI98">
        <v>1</v>
      </c>
      <c r="BJ98">
        <v>3</v>
      </c>
      <c r="BK98">
        <v>3</v>
      </c>
      <c r="BL98">
        <v>3</v>
      </c>
      <c r="BM98">
        <v>2</v>
      </c>
      <c r="BN98">
        <v>5</v>
      </c>
      <c r="BO98">
        <v>2</v>
      </c>
      <c r="BP98">
        <v>12</v>
      </c>
      <c r="BQ98">
        <v>8</v>
      </c>
      <c r="BR98">
        <v>5</v>
      </c>
      <c r="BS98">
        <v>1</v>
      </c>
      <c r="BT98">
        <v>3</v>
      </c>
      <c r="BU98">
        <v>2</v>
      </c>
      <c r="BV98">
        <v>1</v>
      </c>
      <c r="BW98">
        <v>1</v>
      </c>
      <c r="BX98">
        <v>2</v>
      </c>
      <c r="BY98">
        <v>4</v>
      </c>
      <c r="BZ98">
        <v>0</v>
      </c>
      <c r="CA98">
        <v>1</v>
      </c>
      <c r="CB98">
        <v>4</v>
      </c>
      <c r="CC98">
        <v>1</v>
      </c>
      <c r="CD98">
        <v>3</v>
      </c>
      <c r="CE98">
        <v>8</v>
      </c>
      <c r="CF98">
        <v>2</v>
      </c>
      <c r="CG98">
        <v>4</v>
      </c>
      <c r="CH98">
        <v>4</v>
      </c>
      <c r="CI98">
        <v>6</v>
      </c>
      <c r="CJ98">
        <v>1</v>
      </c>
      <c r="CK98">
        <v>3</v>
      </c>
      <c r="CL98">
        <v>3</v>
      </c>
      <c r="CM98">
        <v>12</v>
      </c>
      <c r="CN98">
        <v>1</v>
      </c>
      <c r="CO98">
        <v>5</v>
      </c>
      <c r="CP98">
        <v>1</v>
      </c>
      <c r="CQ98">
        <v>4</v>
      </c>
      <c r="CR98">
        <v>2</v>
      </c>
      <c r="CS98">
        <v>6</v>
      </c>
      <c r="CT98">
        <v>3</v>
      </c>
      <c r="CU98">
        <v>1</v>
      </c>
      <c r="CV98">
        <v>2</v>
      </c>
      <c r="CW98">
        <v>0</v>
      </c>
      <c r="CX98">
        <v>0</v>
      </c>
      <c r="CY98">
        <v>5</v>
      </c>
      <c r="CZ98">
        <v>1</v>
      </c>
      <c r="DA98">
        <v>1</v>
      </c>
      <c r="DB98">
        <v>3</v>
      </c>
      <c r="DC98">
        <v>1</v>
      </c>
      <c r="DD98">
        <v>2</v>
      </c>
      <c r="DE98">
        <v>0</v>
      </c>
      <c r="DF98">
        <v>0</v>
      </c>
      <c r="DG98">
        <v>2</v>
      </c>
      <c r="DH98">
        <v>0</v>
      </c>
      <c r="DI98">
        <v>1</v>
      </c>
      <c r="DJ98">
        <v>0</v>
      </c>
      <c r="DK98">
        <v>1</v>
      </c>
      <c r="DL98">
        <v>1</v>
      </c>
      <c r="DM98">
        <v>1</v>
      </c>
      <c r="DN98">
        <v>1</v>
      </c>
      <c r="DO98">
        <v>1</v>
      </c>
      <c r="DP98">
        <v>0</v>
      </c>
      <c r="DQ98">
        <v>0</v>
      </c>
      <c r="DR98">
        <v>0</v>
      </c>
      <c r="DS98" s="157">
        <v>0</v>
      </c>
      <c r="DT98" s="157">
        <v>0</v>
      </c>
      <c r="DU98" s="157">
        <v>2</v>
      </c>
      <c r="DV98" s="157">
        <v>1</v>
      </c>
      <c r="DW98" s="157">
        <v>1</v>
      </c>
      <c r="DX98" s="157">
        <v>3</v>
      </c>
      <c r="DY98" s="157">
        <v>0</v>
      </c>
      <c r="DZ98" s="157">
        <v>0</v>
      </c>
      <c r="EA98">
        <v>1</v>
      </c>
      <c r="EB98">
        <v>0</v>
      </c>
      <c r="EC98">
        <v>0</v>
      </c>
      <c r="ED98">
        <v>2</v>
      </c>
      <c r="EE98">
        <v>0</v>
      </c>
      <c r="EF98">
        <v>2</v>
      </c>
      <c r="EG98">
        <v>7</v>
      </c>
      <c r="EH98">
        <v>8</v>
      </c>
      <c r="EI98">
        <v>6</v>
      </c>
      <c r="EJ98">
        <v>6</v>
      </c>
      <c r="EK98">
        <v>14</v>
      </c>
      <c r="EL98">
        <v>6</v>
      </c>
      <c r="EM98">
        <v>6</v>
      </c>
      <c r="EN98">
        <v>3</v>
      </c>
      <c r="EO98">
        <v>3</v>
      </c>
      <c r="EP98">
        <v>6</v>
      </c>
      <c r="EQ98">
        <v>6</v>
      </c>
      <c r="ER98">
        <v>7</v>
      </c>
      <c r="ES98">
        <v>5</v>
      </c>
      <c r="ET98">
        <v>8</v>
      </c>
      <c r="EU98">
        <v>8</v>
      </c>
      <c r="EV98">
        <v>8</v>
      </c>
      <c r="EW98">
        <v>8</v>
      </c>
      <c r="EX98">
        <v>4</v>
      </c>
      <c r="EY98">
        <v>4</v>
      </c>
      <c r="EZ98">
        <v>5</v>
      </c>
      <c r="FA98">
        <v>8</v>
      </c>
      <c r="FB98">
        <v>10</v>
      </c>
      <c r="FC98">
        <v>6</v>
      </c>
      <c r="FD98">
        <v>5</v>
      </c>
      <c r="FE98">
        <v>4</v>
      </c>
      <c r="FF98">
        <v>7</v>
      </c>
      <c r="FG98">
        <v>6</v>
      </c>
      <c r="FH98">
        <v>0</v>
      </c>
      <c r="FI98">
        <v>26</v>
      </c>
      <c r="FJ98">
        <v>6</v>
      </c>
      <c r="FK98">
        <v>4</v>
      </c>
      <c r="FL98">
        <v>3</v>
      </c>
      <c r="FM98">
        <v>5</v>
      </c>
      <c r="FN98">
        <v>5</v>
      </c>
      <c r="FO98">
        <v>1</v>
      </c>
      <c r="FP98">
        <v>3</v>
      </c>
      <c r="FQ98">
        <v>9</v>
      </c>
      <c r="FR98">
        <v>7</v>
      </c>
      <c r="FS98">
        <v>7</v>
      </c>
      <c r="FT98">
        <v>15</v>
      </c>
      <c r="FU98">
        <v>9</v>
      </c>
      <c r="FV98">
        <v>5</v>
      </c>
      <c r="FW98">
        <v>2</v>
      </c>
      <c r="FX98">
        <v>1</v>
      </c>
      <c r="FY98">
        <v>7</v>
      </c>
      <c r="FZ98">
        <v>4</v>
      </c>
      <c r="GA98">
        <v>12</v>
      </c>
      <c r="GB98">
        <v>3</v>
      </c>
      <c r="GC98">
        <v>3</v>
      </c>
      <c r="GD98">
        <v>0</v>
      </c>
      <c r="GE98" s="157">
        <v>2</v>
      </c>
      <c r="GF98">
        <v>3</v>
      </c>
      <c r="GG98">
        <v>6</v>
      </c>
      <c r="GH98">
        <v>10</v>
      </c>
    </row>
    <row r="99" spans="1:225" x14ac:dyDescent="0.25">
      <c r="C99" s="20" t="s">
        <v>20</v>
      </c>
      <c r="E99">
        <v>0</v>
      </c>
      <c r="F99">
        <v>4</v>
      </c>
      <c r="G99">
        <v>2</v>
      </c>
      <c r="H99">
        <v>2</v>
      </c>
      <c r="I99">
        <v>1</v>
      </c>
      <c r="J99">
        <v>2</v>
      </c>
      <c r="K99">
        <v>4</v>
      </c>
      <c r="L99">
        <v>-10</v>
      </c>
      <c r="M99">
        <v>3</v>
      </c>
      <c r="N99">
        <v>0</v>
      </c>
      <c r="O99">
        <v>1</v>
      </c>
      <c r="P99">
        <v>2</v>
      </c>
      <c r="Q99">
        <v>3</v>
      </c>
      <c r="R99">
        <v>1</v>
      </c>
      <c r="S99">
        <v>4</v>
      </c>
      <c r="T99">
        <v>2</v>
      </c>
      <c r="U99">
        <v>18</v>
      </c>
      <c r="V99">
        <v>-6</v>
      </c>
      <c r="W99">
        <v>1</v>
      </c>
      <c r="X99">
        <v>5</v>
      </c>
      <c r="Y99">
        <v>3</v>
      </c>
      <c r="Z99">
        <v>10</v>
      </c>
      <c r="AA99">
        <v>18</v>
      </c>
      <c r="AB99">
        <v>12</v>
      </c>
      <c r="AC99">
        <v>14</v>
      </c>
      <c r="AD99">
        <v>23</v>
      </c>
      <c r="AE99">
        <v>5</v>
      </c>
      <c r="AF99">
        <v>7</v>
      </c>
      <c r="AG99">
        <v>14</v>
      </c>
      <c r="AH99">
        <v>21</v>
      </c>
      <c r="AI99">
        <v>16</v>
      </c>
      <c r="AJ99">
        <v>17</v>
      </c>
      <c r="AK99">
        <v>18</v>
      </c>
      <c r="AL99">
        <v>8</v>
      </c>
      <c r="AM99">
        <v>5</v>
      </c>
      <c r="AN99">
        <v>33</v>
      </c>
      <c r="AO99">
        <v>37</v>
      </c>
      <c r="AP99">
        <v>32</v>
      </c>
      <c r="AQ99">
        <v>15</v>
      </c>
      <c r="AR99">
        <v>18</v>
      </c>
      <c r="AS99">
        <v>13</v>
      </c>
      <c r="AT99">
        <v>8</v>
      </c>
      <c r="AU99">
        <v>10</v>
      </c>
      <c r="AV99">
        <v>30</v>
      </c>
      <c r="AW99">
        <v>22</v>
      </c>
      <c r="AX99">
        <v>10</v>
      </c>
      <c r="AY99">
        <v>14</v>
      </c>
      <c r="AZ99">
        <v>3</v>
      </c>
      <c r="BA99">
        <v>6</v>
      </c>
      <c r="BB99">
        <v>12</v>
      </c>
      <c r="BC99">
        <v>8</v>
      </c>
      <c r="BD99">
        <v>12</v>
      </c>
      <c r="BE99">
        <v>4</v>
      </c>
      <c r="BF99">
        <v>4</v>
      </c>
      <c r="BG99">
        <v>1</v>
      </c>
      <c r="BH99">
        <v>3</v>
      </c>
      <c r="BI99">
        <v>3</v>
      </c>
      <c r="BJ99">
        <v>3</v>
      </c>
      <c r="BK99">
        <v>3</v>
      </c>
      <c r="BL99">
        <v>5</v>
      </c>
      <c r="BM99">
        <v>0</v>
      </c>
      <c r="BN99">
        <v>2</v>
      </c>
      <c r="BO99">
        <v>0</v>
      </c>
      <c r="BP99">
        <v>5</v>
      </c>
      <c r="BQ99">
        <v>3</v>
      </c>
      <c r="BR99">
        <v>19</v>
      </c>
      <c r="BS99">
        <v>4</v>
      </c>
      <c r="BT99">
        <v>5</v>
      </c>
      <c r="BU99">
        <v>6</v>
      </c>
      <c r="BV99">
        <v>6</v>
      </c>
      <c r="BW99">
        <v>2</v>
      </c>
      <c r="BX99">
        <v>2</v>
      </c>
      <c r="BY99">
        <v>2</v>
      </c>
      <c r="BZ99">
        <v>2</v>
      </c>
      <c r="CA99">
        <v>1</v>
      </c>
      <c r="CB99">
        <v>2</v>
      </c>
      <c r="CC99">
        <v>0</v>
      </c>
      <c r="CD99">
        <v>2</v>
      </c>
      <c r="CE99">
        <v>2</v>
      </c>
      <c r="CF99">
        <v>2</v>
      </c>
      <c r="CG99">
        <v>0</v>
      </c>
      <c r="CH99">
        <v>1</v>
      </c>
      <c r="CI99">
        <v>0</v>
      </c>
      <c r="CJ99">
        <v>0</v>
      </c>
      <c r="CK99">
        <v>1</v>
      </c>
      <c r="CL99">
        <v>0</v>
      </c>
      <c r="CM99">
        <v>2</v>
      </c>
      <c r="CN99">
        <v>1</v>
      </c>
      <c r="CO99">
        <v>0</v>
      </c>
      <c r="CP99">
        <v>0</v>
      </c>
      <c r="CQ99">
        <v>0</v>
      </c>
      <c r="CR99">
        <v>0</v>
      </c>
      <c r="CS99">
        <v>3</v>
      </c>
      <c r="CT99">
        <v>1</v>
      </c>
      <c r="CU99">
        <v>0</v>
      </c>
      <c r="CV99">
        <v>1</v>
      </c>
      <c r="CW99">
        <v>0</v>
      </c>
      <c r="CX99">
        <v>2</v>
      </c>
      <c r="CY99">
        <v>1</v>
      </c>
      <c r="CZ99">
        <v>2</v>
      </c>
      <c r="DA99">
        <v>4</v>
      </c>
      <c r="DB99">
        <v>4</v>
      </c>
      <c r="DC99">
        <v>0</v>
      </c>
      <c r="DD99">
        <v>1</v>
      </c>
      <c r="DE99">
        <v>0</v>
      </c>
      <c r="DF99">
        <v>2</v>
      </c>
      <c r="DG99">
        <v>0</v>
      </c>
      <c r="DH99">
        <v>1</v>
      </c>
      <c r="DI99">
        <v>-1</v>
      </c>
      <c r="DJ99">
        <v>0</v>
      </c>
      <c r="DK99">
        <v>0</v>
      </c>
      <c r="DL99">
        <v>0</v>
      </c>
      <c r="DM99">
        <v>1</v>
      </c>
      <c r="DN99">
        <v>2</v>
      </c>
      <c r="DO99">
        <v>0</v>
      </c>
      <c r="DP99">
        <v>1</v>
      </c>
      <c r="DQ99">
        <v>0</v>
      </c>
      <c r="DR99">
        <v>0</v>
      </c>
      <c r="DS99" s="157">
        <v>-3</v>
      </c>
      <c r="DT99" s="157">
        <v>0</v>
      </c>
      <c r="DU99" s="157">
        <v>2</v>
      </c>
      <c r="DV99" s="157">
        <v>0</v>
      </c>
      <c r="DW99" s="157">
        <v>1</v>
      </c>
      <c r="DX99" s="157">
        <v>1</v>
      </c>
      <c r="DY99" s="157">
        <v>0</v>
      </c>
      <c r="DZ99" s="157">
        <v>0</v>
      </c>
      <c r="EA99">
        <v>1</v>
      </c>
      <c r="EB99">
        <v>0</v>
      </c>
      <c r="EC99">
        <v>1</v>
      </c>
      <c r="ED99">
        <v>0</v>
      </c>
      <c r="EE99">
        <v>1</v>
      </c>
      <c r="EF99">
        <v>0</v>
      </c>
      <c r="EG99">
        <v>1</v>
      </c>
      <c r="EH99">
        <v>0</v>
      </c>
      <c r="EI99">
        <v>2</v>
      </c>
      <c r="EJ99">
        <v>1</v>
      </c>
      <c r="EK99">
        <v>1</v>
      </c>
      <c r="EL99">
        <v>0</v>
      </c>
      <c r="EM99">
        <v>0</v>
      </c>
      <c r="EN99">
        <v>0</v>
      </c>
      <c r="EO99">
        <v>2</v>
      </c>
      <c r="EP99">
        <v>0</v>
      </c>
      <c r="EQ99">
        <v>2</v>
      </c>
      <c r="ER99">
        <v>0</v>
      </c>
      <c r="ES99">
        <v>0</v>
      </c>
      <c r="ET99">
        <v>1</v>
      </c>
      <c r="EU99">
        <v>0</v>
      </c>
      <c r="EV99">
        <v>1</v>
      </c>
      <c r="EW99">
        <v>1</v>
      </c>
      <c r="EX99">
        <v>2</v>
      </c>
      <c r="EY99">
        <v>1</v>
      </c>
      <c r="EZ99">
        <v>4</v>
      </c>
      <c r="FA99">
        <v>1</v>
      </c>
      <c r="FB99">
        <v>-1</v>
      </c>
      <c r="FC99">
        <v>0</v>
      </c>
      <c r="FD99">
        <v>0</v>
      </c>
      <c r="FE99">
        <v>1</v>
      </c>
      <c r="FF99">
        <v>3</v>
      </c>
      <c r="FG99">
        <v>2</v>
      </c>
      <c r="FH99">
        <v>14</v>
      </c>
      <c r="FI99">
        <v>14</v>
      </c>
      <c r="FJ99">
        <v>11</v>
      </c>
      <c r="FK99">
        <v>9</v>
      </c>
      <c r="FL99">
        <v>10</v>
      </c>
      <c r="FM99">
        <v>5</v>
      </c>
      <c r="FN99">
        <v>6</v>
      </c>
      <c r="FO99">
        <v>11</v>
      </c>
      <c r="FP99">
        <v>12</v>
      </c>
      <c r="FQ99">
        <v>8</v>
      </c>
      <c r="FR99">
        <v>4</v>
      </c>
      <c r="FS99">
        <v>4</v>
      </c>
      <c r="FT99">
        <v>6</v>
      </c>
      <c r="FU99">
        <v>7</v>
      </c>
      <c r="FV99">
        <v>5</v>
      </c>
      <c r="FW99">
        <v>4</v>
      </c>
      <c r="FX99">
        <v>8</v>
      </c>
      <c r="FY99">
        <v>3</v>
      </c>
      <c r="FZ99">
        <v>3</v>
      </c>
      <c r="GA99">
        <v>7</v>
      </c>
      <c r="GB99">
        <v>5</v>
      </c>
      <c r="GC99">
        <v>5</v>
      </c>
      <c r="GD99">
        <v>1</v>
      </c>
      <c r="GE99" s="157">
        <v>2</v>
      </c>
      <c r="GF99">
        <v>5</v>
      </c>
      <c r="GG99">
        <v>6</v>
      </c>
      <c r="GH99">
        <v>2</v>
      </c>
    </row>
    <row r="100" spans="1:225" x14ac:dyDescent="0.25">
      <c r="C100" s="20" t="s">
        <v>12</v>
      </c>
      <c r="E100">
        <v>0</v>
      </c>
      <c r="F100">
        <v>1</v>
      </c>
      <c r="G100">
        <v>0</v>
      </c>
      <c r="H100">
        <v>0</v>
      </c>
      <c r="I100">
        <v>5</v>
      </c>
      <c r="J100">
        <v>2</v>
      </c>
      <c r="K100">
        <v>2</v>
      </c>
      <c r="L100">
        <v>0</v>
      </c>
      <c r="M100">
        <v>1</v>
      </c>
      <c r="N100">
        <v>-9</v>
      </c>
      <c r="O100">
        <v>1</v>
      </c>
      <c r="P100">
        <v>5</v>
      </c>
      <c r="Q100">
        <v>1</v>
      </c>
      <c r="R100">
        <v>0</v>
      </c>
      <c r="S100">
        <v>4</v>
      </c>
      <c r="T100">
        <v>14</v>
      </c>
      <c r="U100">
        <v>15</v>
      </c>
      <c r="V100">
        <v>4</v>
      </c>
      <c r="W100">
        <v>10</v>
      </c>
      <c r="X100">
        <v>11</v>
      </c>
      <c r="Y100">
        <v>0</v>
      </c>
      <c r="Z100">
        <v>14</v>
      </c>
      <c r="AA100">
        <v>30</v>
      </c>
      <c r="AB100">
        <v>11</v>
      </c>
      <c r="AC100">
        <v>11</v>
      </c>
      <c r="AD100">
        <v>8</v>
      </c>
      <c r="AE100">
        <v>5</v>
      </c>
      <c r="AF100">
        <v>11</v>
      </c>
      <c r="AG100">
        <v>8</v>
      </c>
      <c r="AH100">
        <v>6</v>
      </c>
      <c r="AI100">
        <v>6</v>
      </c>
      <c r="AJ100">
        <v>7</v>
      </c>
      <c r="AK100">
        <v>13</v>
      </c>
      <c r="AL100">
        <v>4</v>
      </c>
      <c r="AM100">
        <v>7</v>
      </c>
      <c r="AN100">
        <v>13</v>
      </c>
      <c r="AO100">
        <v>8</v>
      </c>
      <c r="AP100">
        <v>12</v>
      </c>
      <c r="AQ100">
        <v>14</v>
      </c>
      <c r="AR100">
        <v>10</v>
      </c>
      <c r="AS100">
        <v>8</v>
      </c>
      <c r="AT100">
        <v>1</v>
      </c>
      <c r="AU100">
        <v>5</v>
      </c>
      <c r="AV100">
        <v>5</v>
      </c>
      <c r="AW100">
        <v>6</v>
      </c>
      <c r="AX100" s="107">
        <v>3</v>
      </c>
      <c r="AY100" s="107">
        <v>5</v>
      </c>
      <c r="AZ100" s="107">
        <v>4</v>
      </c>
      <c r="BA100" s="107">
        <v>4</v>
      </c>
      <c r="BB100" s="107">
        <v>3</v>
      </c>
      <c r="BC100" s="107">
        <v>4</v>
      </c>
      <c r="BD100" s="107">
        <v>9</v>
      </c>
      <c r="BE100" s="107">
        <v>3</v>
      </c>
      <c r="BF100" s="107">
        <v>0</v>
      </c>
      <c r="BG100" s="107">
        <v>0</v>
      </c>
      <c r="BH100" s="107">
        <v>0</v>
      </c>
      <c r="BI100" s="107">
        <v>1</v>
      </c>
      <c r="BJ100" s="107">
        <v>3</v>
      </c>
      <c r="BK100" s="107">
        <v>3</v>
      </c>
      <c r="BL100" s="107">
        <v>0</v>
      </c>
      <c r="BM100" s="107">
        <v>0</v>
      </c>
      <c r="BN100" s="107">
        <v>1</v>
      </c>
      <c r="BO100" s="107">
        <v>3</v>
      </c>
      <c r="BP100" s="107">
        <v>1</v>
      </c>
      <c r="BQ100" s="107">
        <v>1</v>
      </c>
      <c r="BR100" s="107">
        <v>0</v>
      </c>
      <c r="BS100">
        <v>0</v>
      </c>
      <c r="BT100" s="107">
        <v>1</v>
      </c>
      <c r="BU100">
        <v>3</v>
      </c>
      <c r="BV100">
        <v>0</v>
      </c>
      <c r="BW100" s="107">
        <v>0</v>
      </c>
      <c r="BX100">
        <v>1</v>
      </c>
      <c r="BY100">
        <v>0</v>
      </c>
      <c r="BZ100">
        <v>0</v>
      </c>
      <c r="CA100">
        <v>0</v>
      </c>
      <c r="CB100" s="107">
        <v>0</v>
      </c>
      <c r="CC100">
        <v>0</v>
      </c>
      <c r="CD100">
        <v>0</v>
      </c>
      <c r="CE100">
        <v>2</v>
      </c>
      <c r="CF100">
        <v>0</v>
      </c>
      <c r="CG100">
        <v>0</v>
      </c>
      <c r="CH100">
        <v>0</v>
      </c>
      <c r="CI100">
        <v>0</v>
      </c>
      <c r="CJ100">
        <v>0</v>
      </c>
      <c r="CK100">
        <v>0</v>
      </c>
      <c r="CL100">
        <v>1</v>
      </c>
      <c r="CM100">
        <v>0</v>
      </c>
      <c r="CN100">
        <v>1</v>
      </c>
      <c r="CO100">
        <v>1</v>
      </c>
      <c r="CP100">
        <v>0</v>
      </c>
      <c r="CQ100">
        <v>0</v>
      </c>
      <c r="CR100">
        <v>0</v>
      </c>
      <c r="CS100">
        <v>1</v>
      </c>
      <c r="CT100">
        <v>0</v>
      </c>
      <c r="CU100">
        <v>2</v>
      </c>
      <c r="CV100">
        <v>0</v>
      </c>
      <c r="CW100">
        <v>0</v>
      </c>
      <c r="CX100">
        <v>0</v>
      </c>
      <c r="CY100">
        <v>0</v>
      </c>
      <c r="CZ100">
        <v>1</v>
      </c>
      <c r="DA100">
        <v>1</v>
      </c>
      <c r="DB100">
        <v>0</v>
      </c>
      <c r="DC100">
        <v>2</v>
      </c>
      <c r="DD100">
        <v>0</v>
      </c>
      <c r="DE100">
        <v>0</v>
      </c>
      <c r="DF100">
        <v>1</v>
      </c>
      <c r="DG100">
        <v>2</v>
      </c>
      <c r="DH100">
        <v>0</v>
      </c>
      <c r="DI100">
        <v>0</v>
      </c>
      <c r="DJ100">
        <v>0</v>
      </c>
      <c r="DK100">
        <v>0</v>
      </c>
      <c r="DL100">
        <v>0</v>
      </c>
      <c r="DM100">
        <v>3</v>
      </c>
      <c r="DN100">
        <v>0</v>
      </c>
      <c r="DO100">
        <v>0</v>
      </c>
      <c r="DP100">
        <v>0</v>
      </c>
      <c r="DQ100">
        <v>0</v>
      </c>
      <c r="DR100">
        <v>0</v>
      </c>
      <c r="DS100" s="107">
        <v>0</v>
      </c>
      <c r="DT100" s="107">
        <v>0</v>
      </c>
      <c r="DU100" s="107">
        <v>0</v>
      </c>
      <c r="DV100" s="107">
        <v>0</v>
      </c>
      <c r="DW100" s="107">
        <v>0</v>
      </c>
      <c r="DX100" s="107">
        <v>2</v>
      </c>
      <c r="DY100" s="107">
        <v>0</v>
      </c>
      <c r="DZ100" s="107">
        <v>0</v>
      </c>
      <c r="EA100">
        <v>1</v>
      </c>
      <c r="EB100">
        <v>1</v>
      </c>
      <c r="EC100">
        <v>0</v>
      </c>
      <c r="ED100">
        <v>1</v>
      </c>
      <c r="EE100">
        <v>0</v>
      </c>
      <c r="EF100">
        <v>0</v>
      </c>
      <c r="EG100">
        <v>0</v>
      </c>
      <c r="EH100">
        <v>0</v>
      </c>
      <c r="EI100">
        <v>0</v>
      </c>
      <c r="EJ100">
        <v>0</v>
      </c>
      <c r="EK100">
        <v>0</v>
      </c>
      <c r="EL100">
        <v>1</v>
      </c>
      <c r="EM100">
        <v>0</v>
      </c>
      <c r="EN100">
        <v>1</v>
      </c>
      <c r="EO100">
        <v>0</v>
      </c>
      <c r="EP100">
        <v>0</v>
      </c>
      <c r="EQ100">
        <v>1</v>
      </c>
      <c r="ER100">
        <v>2</v>
      </c>
      <c r="ES100">
        <v>3</v>
      </c>
      <c r="ET100">
        <v>2</v>
      </c>
      <c r="EU100">
        <v>2</v>
      </c>
      <c r="EV100">
        <v>1</v>
      </c>
      <c r="EW100">
        <v>2</v>
      </c>
      <c r="EX100">
        <v>3</v>
      </c>
      <c r="EY100">
        <v>3</v>
      </c>
      <c r="EZ100">
        <v>5</v>
      </c>
      <c r="FA100">
        <v>3</v>
      </c>
      <c r="FB100">
        <v>7</v>
      </c>
      <c r="FC100">
        <v>5</v>
      </c>
      <c r="FD100">
        <v>6</v>
      </c>
      <c r="FE100">
        <v>7</v>
      </c>
      <c r="FF100">
        <v>7</v>
      </c>
      <c r="FG100">
        <v>7</v>
      </c>
      <c r="FH100">
        <v>9</v>
      </c>
      <c r="FI100">
        <v>5</v>
      </c>
      <c r="FJ100">
        <v>10</v>
      </c>
      <c r="FK100">
        <v>13</v>
      </c>
      <c r="FL100">
        <v>12</v>
      </c>
      <c r="FM100">
        <v>8</v>
      </c>
      <c r="FN100">
        <v>10</v>
      </c>
      <c r="FO100">
        <v>10</v>
      </c>
      <c r="FP100">
        <v>11</v>
      </c>
      <c r="FQ100">
        <v>5</v>
      </c>
      <c r="FR100">
        <v>8</v>
      </c>
      <c r="FS100">
        <v>7</v>
      </c>
      <c r="FT100">
        <v>9</v>
      </c>
      <c r="FU100">
        <v>6</v>
      </c>
      <c r="FV100">
        <v>3</v>
      </c>
      <c r="FW100">
        <v>5</v>
      </c>
      <c r="FX100">
        <v>5</v>
      </c>
      <c r="FY100">
        <v>6</v>
      </c>
      <c r="FZ100">
        <v>10</v>
      </c>
      <c r="GA100">
        <v>4</v>
      </c>
      <c r="GB100">
        <v>2</v>
      </c>
      <c r="GC100">
        <v>8</v>
      </c>
      <c r="GD100">
        <v>2</v>
      </c>
      <c r="GE100" s="157">
        <v>4</v>
      </c>
      <c r="GF100">
        <v>8</v>
      </c>
      <c r="GG100">
        <v>7</v>
      </c>
      <c r="GH100">
        <v>7</v>
      </c>
    </row>
    <row r="101" spans="1:225" ht="15.75" thickBot="1" x14ac:dyDescent="0.3">
      <c r="C101" s="21" t="s">
        <v>15</v>
      </c>
      <c r="E101">
        <v>0</v>
      </c>
      <c r="F101">
        <v>0</v>
      </c>
      <c r="G101">
        <v>0</v>
      </c>
      <c r="H101">
        <v>0</v>
      </c>
      <c r="I101">
        <v>0</v>
      </c>
      <c r="J101">
        <v>0</v>
      </c>
      <c r="K101">
        <v>0</v>
      </c>
      <c r="L101">
        <v>0</v>
      </c>
      <c r="M101">
        <v>3</v>
      </c>
      <c r="N101">
        <v>11</v>
      </c>
      <c r="O101">
        <v>2</v>
      </c>
      <c r="P101">
        <v>0</v>
      </c>
      <c r="Q101">
        <v>1</v>
      </c>
      <c r="R101">
        <v>2</v>
      </c>
      <c r="S101">
        <v>5</v>
      </c>
      <c r="T101">
        <v>3</v>
      </c>
      <c r="U101">
        <v>12</v>
      </c>
      <c r="V101">
        <v>0</v>
      </c>
      <c r="W101">
        <v>4</v>
      </c>
      <c r="X101">
        <v>7</v>
      </c>
      <c r="Y101">
        <v>6</v>
      </c>
      <c r="Z101">
        <v>5</v>
      </c>
      <c r="AA101">
        <v>12</v>
      </c>
      <c r="AB101">
        <v>9</v>
      </c>
      <c r="AC101">
        <v>17</v>
      </c>
      <c r="AD101">
        <v>15</v>
      </c>
      <c r="AE101">
        <v>4</v>
      </c>
      <c r="AF101">
        <v>9</v>
      </c>
      <c r="AG101">
        <v>21</v>
      </c>
      <c r="AH101">
        <v>15</v>
      </c>
      <c r="AI101">
        <v>11</v>
      </c>
      <c r="AJ101">
        <v>20</v>
      </c>
      <c r="AK101">
        <v>16</v>
      </c>
      <c r="AL101">
        <v>8</v>
      </c>
      <c r="AM101">
        <v>3</v>
      </c>
      <c r="AN101">
        <v>14</v>
      </c>
      <c r="AO101">
        <v>18</v>
      </c>
      <c r="AP101">
        <v>24</v>
      </c>
      <c r="AQ101">
        <v>21</v>
      </c>
      <c r="AR101">
        <v>15</v>
      </c>
      <c r="AS101">
        <v>9</v>
      </c>
      <c r="AT101">
        <v>6</v>
      </c>
      <c r="AU101">
        <v>7</v>
      </c>
      <c r="AV101">
        <v>11</v>
      </c>
      <c r="AW101">
        <v>13</v>
      </c>
      <c r="AX101" s="107">
        <v>18</v>
      </c>
      <c r="AY101" s="77">
        <v>12</v>
      </c>
      <c r="AZ101" s="77">
        <v>9</v>
      </c>
      <c r="BA101" s="77">
        <v>5</v>
      </c>
      <c r="BB101" s="77">
        <v>5</v>
      </c>
      <c r="BC101" s="77">
        <v>16</v>
      </c>
      <c r="BD101" s="77">
        <v>16</v>
      </c>
      <c r="BE101" s="77">
        <v>12</v>
      </c>
      <c r="BF101" s="77">
        <v>0</v>
      </c>
      <c r="BG101" s="77">
        <v>12</v>
      </c>
      <c r="BH101" s="77">
        <v>0</v>
      </c>
      <c r="BI101" s="77">
        <v>4</v>
      </c>
      <c r="BJ101" s="77">
        <v>6</v>
      </c>
      <c r="BK101" s="77">
        <v>2</v>
      </c>
      <c r="BL101" s="77">
        <v>6</v>
      </c>
      <c r="BM101" s="77">
        <v>1</v>
      </c>
      <c r="BN101" s="77">
        <v>4</v>
      </c>
      <c r="BO101" s="77">
        <v>4</v>
      </c>
      <c r="BP101" s="77">
        <v>2</v>
      </c>
      <c r="BQ101" s="77">
        <v>0</v>
      </c>
      <c r="BR101" s="77">
        <v>1</v>
      </c>
      <c r="BS101">
        <v>1</v>
      </c>
      <c r="BT101" s="77">
        <v>1</v>
      </c>
      <c r="BU101">
        <v>1</v>
      </c>
      <c r="BV101">
        <v>1</v>
      </c>
      <c r="BW101" s="77">
        <v>1</v>
      </c>
      <c r="BX101">
        <v>0</v>
      </c>
      <c r="BY101">
        <v>1</v>
      </c>
      <c r="BZ101">
        <v>0</v>
      </c>
      <c r="CA101">
        <v>0</v>
      </c>
      <c r="CB101" s="77">
        <v>1</v>
      </c>
      <c r="CC101">
        <v>0</v>
      </c>
      <c r="CD101">
        <v>2</v>
      </c>
      <c r="CE101">
        <v>0</v>
      </c>
      <c r="CF101">
        <v>2</v>
      </c>
      <c r="CG101">
        <v>3</v>
      </c>
      <c r="CH101">
        <v>0</v>
      </c>
      <c r="CI101">
        <v>1</v>
      </c>
      <c r="CJ101">
        <v>0</v>
      </c>
      <c r="CK101">
        <v>0</v>
      </c>
      <c r="CL101">
        <v>0</v>
      </c>
      <c r="CM101">
        <v>0</v>
      </c>
      <c r="CN101">
        <v>0</v>
      </c>
      <c r="CO101">
        <v>4</v>
      </c>
      <c r="CP101">
        <v>0</v>
      </c>
      <c r="CQ101">
        <v>2</v>
      </c>
      <c r="CR101">
        <v>0</v>
      </c>
      <c r="CS101">
        <v>2</v>
      </c>
      <c r="CT101">
        <v>3</v>
      </c>
      <c r="CU101">
        <v>1</v>
      </c>
      <c r="CV101">
        <v>4</v>
      </c>
      <c r="CW101">
        <v>0</v>
      </c>
      <c r="CX101">
        <v>0</v>
      </c>
      <c r="CY101">
        <v>1</v>
      </c>
      <c r="CZ101">
        <v>2</v>
      </c>
      <c r="DA101">
        <v>-1</v>
      </c>
      <c r="DB101">
        <v>0</v>
      </c>
      <c r="DC101">
        <v>3</v>
      </c>
      <c r="DD101">
        <v>1</v>
      </c>
      <c r="DE101">
        <v>0</v>
      </c>
      <c r="DF101">
        <v>2</v>
      </c>
      <c r="DG101">
        <v>1</v>
      </c>
      <c r="DH101">
        <v>0</v>
      </c>
      <c r="DI101">
        <v>1</v>
      </c>
      <c r="DJ101">
        <v>0</v>
      </c>
      <c r="DK101">
        <v>0</v>
      </c>
      <c r="DL101">
        <v>0</v>
      </c>
      <c r="DM101">
        <v>0</v>
      </c>
      <c r="DN101">
        <v>0</v>
      </c>
      <c r="DO101">
        <v>0</v>
      </c>
      <c r="DP101">
        <v>0</v>
      </c>
      <c r="DQ101">
        <v>0</v>
      </c>
      <c r="DR101">
        <v>0</v>
      </c>
      <c r="DS101" s="77">
        <v>0</v>
      </c>
      <c r="DT101" s="77">
        <v>0</v>
      </c>
      <c r="DU101" s="77">
        <v>1</v>
      </c>
      <c r="DV101" s="77">
        <v>0</v>
      </c>
      <c r="DW101" s="77">
        <v>-2</v>
      </c>
      <c r="DX101" s="77">
        <v>0</v>
      </c>
      <c r="DY101" s="77">
        <v>-1</v>
      </c>
      <c r="DZ101" s="77">
        <v>0</v>
      </c>
      <c r="EA101">
        <v>1</v>
      </c>
      <c r="EB101">
        <v>-1</v>
      </c>
      <c r="EC101">
        <v>1</v>
      </c>
      <c r="ED101">
        <v>0</v>
      </c>
      <c r="EE101">
        <v>0</v>
      </c>
      <c r="EF101">
        <v>0</v>
      </c>
      <c r="EG101">
        <v>0</v>
      </c>
      <c r="EH101">
        <v>2</v>
      </c>
      <c r="EI101">
        <v>0</v>
      </c>
      <c r="EJ101">
        <v>2</v>
      </c>
      <c r="EK101">
        <v>3</v>
      </c>
      <c r="EL101">
        <v>0</v>
      </c>
      <c r="EM101">
        <v>0</v>
      </c>
      <c r="EN101">
        <v>1</v>
      </c>
      <c r="EO101">
        <v>2</v>
      </c>
      <c r="EP101">
        <v>3</v>
      </c>
      <c r="EQ101">
        <v>1</v>
      </c>
      <c r="ER101">
        <v>2</v>
      </c>
      <c r="ES101">
        <v>1</v>
      </c>
      <c r="ET101">
        <v>0</v>
      </c>
      <c r="EU101">
        <v>0</v>
      </c>
      <c r="EV101">
        <v>0</v>
      </c>
      <c r="EW101">
        <v>1</v>
      </c>
      <c r="EX101">
        <v>1</v>
      </c>
      <c r="EY101">
        <v>1</v>
      </c>
      <c r="EZ101">
        <v>1</v>
      </c>
      <c r="FA101">
        <v>1</v>
      </c>
      <c r="FB101">
        <v>0</v>
      </c>
      <c r="FC101">
        <v>5</v>
      </c>
      <c r="FD101">
        <v>3</v>
      </c>
      <c r="FE101">
        <v>1</v>
      </c>
      <c r="FF101">
        <v>3</v>
      </c>
      <c r="FG101">
        <v>5</v>
      </c>
      <c r="FH101">
        <v>0</v>
      </c>
      <c r="FI101">
        <v>2</v>
      </c>
      <c r="FJ101">
        <v>2</v>
      </c>
      <c r="FK101">
        <v>3</v>
      </c>
      <c r="FL101">
        <v>1</v>
      </c>
      <c r="FM101">
        <v>2</v>
      </c>
      <c r="FN101">
        <v>1</v>
      </c>
      <c r="FO101">
        <v>3</v>
      </c>
      <c r="FP101">
        <v>1</v>
      </c>
      <c r="FQ101">
        <v>1</v>
      </c>
      <c r="FR101">
        <v>3</v>
      </c>
      <c r="FS101">
        <v>2</v>
      </c>
      <c r="FT101">
        <v>3</v>
      </c>
      <c r="FU101">
        <v>4</v>
      </c>
      <c r="FV101">
        <v>0</v>
      </c>
      <c r="FW101">
        <v>3</v>
      </c>
      <c r="FX101">
        <v>1</v>
      </c>
      <c r="FY101">
        <v>2</v>
      </c>
      <c r="FZ101">
        <v>1</v>
      </c>
      <c r="GA101">
        <v>1</v>
      </c>
      <c r="GB101">
        <v>2</v>
      </c>
      <c r="GC101">
        <v>1</v>
      </c>
      <c r="GD101">
        <v>0</v>
      </c>
      <c r="GE101" s="157">
        <v>0</v>
      </c>
      <c r="GF101">
        <v>2</v>
      </c>
      <c r="GG101">
        <v>3</v>
      </c>
      <c r="GH101">
        <v>2</v>
      </c>
    </row>
    <row r="102" spans="1:225" x14ac:dyDescent="0.25">
      <c r="C102" s="19"/>
    </row>
    <row r="103" spans="1:225" x14ac:dyDescent="0.25">
      <c r="C103" s="19"/>
    </row>
    <row r="104" spans="1:225" x14ac:dyDescent="0.25">
      <c r="C104" s="22"/>
      <c r="AY104" s="24" t="s">
        <v>120</v>
      </c>
      <c r="BA104" s="24" t="s">
        <v>121</v>
      </c>
      <c r="GJ104" s="157"/>
      <c r="GK104" s="157"/>
      <c r="GL104" s="157"/>
      <c r="GM104" s="157"/>
      <c r="GN104" s="157"/>
      <c r="GO104" s="157"/>
      <c r="GP104" s="157"/>
      <c r="GQ104" s="157"/>
      <c r="GR104" s="157"/>
      <c r="GS104" s="157"/>
      <c r="GT104" s="157"/>
      <c r="GU104" s="157"/>
      <c r="GV104" s="157"/>
      <c r="GW104" s="157"/>
      <c r="GX104" s="157"/>
      <c r="GY104" s="157"/>
      <c r="GZ104" s="157"/>
      <c r="HA104" s="157"/>
      <c r="HB104" s="157"/>
      <c r="HC104" s="157"/>
      <c r="HD104" s="157"/>
      <c r="HE104" s="157"/>
      <c r="HF104" s="157"/>
      <c r="HG104" s="157"/>
      <c r="HH104" s="157"/>
      <c r="HI104" s="157"/>
      <c r="HJ104" s="157"/>
      <c r="HK104" s="157"/>
      <c r="HL104" s="157"/>
      <c r="HM104" s="157"/>
      <c r="HN104" s="157"/>
      <c r="HO104" s="157"/>
      <c r="HP104" s="157"/>
      <c r="HQ104" s="157"/>
    </row>
    <row r="105" spans="1:225" x14ac:dyDescent="0.25">
      <c r="C105" s="22" t="s">
        <v>119</v>
      </c>
      <c r="D105" s="31">
        <v>43893</v>
      </c>
      <c r="E105" s="31">
        <v>43894</v>
      </c>
      <c r="F105" s="31">
        <v>43895</v>
      </c>
      <c r="G105" s="31">
        <v>43896</v>
      </c>
      <c r="H105" s="31">
        <v>43897</v>
      </c>
      <c r="I105" s="31">
        <v>43898</v>
      </c>
      <c r="J105" s="31">
        <v>43899</v>
      </c>
      <c r="K105" s="31">
        <v>43900</v>
      </c>
      <c r="L105" s="31">
        <v>43901</v>
      </c>
      <c r="M105" s="31">
        <v>43902</v>
      </c>
      <c r="N105" s="31">
        <v>43903</v>
      </c>
      <c r="O105" s="31">
        <v>43904</v>
      </c>
      <c r="P105" s="31">
        <v>43905</v>
      </c>
      <c r="Q105" s="31">
        <v>43906</v>
      </c>
      <c r="R105" s="31">
        <v>43907</v>
      </c>
      <c r="S105" s="31">
        <v>43908</v>
      </c>
      <c r="T105" s="31">
        <v>43909</v>
      </c>
      <c r="U105" s="31">
        <v>43910</v>
      </c>
      <c r="V105" s="31">
        <v>43911</v>
      </c>
      <c r="W105" s="31">
        <v>43912</v>
      </c>
      <c r="X105" s="31">
        <v>43913</v>
      </c>
      <c r="Y105" s="31">
        <v>43914</v>
      </c>
      <c r="Z105" s="31">
        <v>43915</v>
      </c>
      <c r="AA105" s="31">
        <v>43916</v>
      </c>
      <c r="AB105" s="31">
        <v>43917</v>
      </c>
      <c r="AC105" s="31">
        <v>43918</v>
      </c>
      <c r="AD105" s="31">
        <v>43919</v>
      </c>
      <c r="AE105" s="31">
        <v>43920</v>
      </c>
      <c r="AF105" s="31">
        <v>43921</v>
      </c>
      <c r="AG105" s="31">
        <v>43922</v>
      </c>
      <c r="AH105" s="31">
        <v>43923</v>
      </c>
      <c r="AI105" s="31">
        <v>43924</v>
      </c>
      <c r="AJ105" s="31">
        <v>43925</v>
      </c>
      <c r="AK105" s="31">
        <v>43926</v>
      </c>
      <c r="AL105" s="31">
        <v>43927</v>
      </c>
      <c r="AM105" s="31">
        <v>43928</v>
      </c>
      <c r="AN105" s="31">
        <v>43929</v>
      </c>
      <c r="AO105" s="31">
        <v>43930</v>
      </c>
      <c r="AP105" s="31">
        <v>43931</v>
      </c>
      <c r="AQ105" s="31">
        <v>43932</v>
      </c>
      <c r="AR105" s="31">
        <v>43933</v>
      </c>
      <c r="AS105" s="31">
        <v>43934</v>
      </c>
      <c r="AT105" s="31">
        <v>43935</v>
      </c>
      <c r="AU105" s="31">
        <v>43936</v>
      </c>
      <c r="AV105" s="31">
        <v>43937</v>
      </c>
      <c r="AW105" s="31">
        <v>43938</v>
      </c>
      <c r="AX105" s="31">
        <v>43939</v>
      </c>
      <c r="AY105" s="31">
        <v>43940</v>
      </c>
      <c r="AZ105" s="31">
        <v>43941</v>
      </c>
      <c r="BA105" s="31">
        <v>43942</v>
      </c>
      <c r="BB105" s="31">
        <v>43943</v>
      </c>
      <c r="BC105" s="31">
        <v>43944</v>
      </c>
      <c r="BD105" s="31">
        <v>43945</v>
      </c>
      <c r="BE105" s="31">
        <v>43946</v>
      </c>
      <c r="BF105" s="31">
        <v>43947</v>
      </c>
      <c r="BG105" s="31">
        <v>43948</v>
      </c>
      <c r="BH105" s="31">
        <v>43949</v>
      </c>
      <c r="BI105" s="31">
        <v>43950</v>
      </c>
      <c r="BJ105" s="31">
        <v>43951</v>
      </c>
      <c r="BK105" s="31">
        <v>43952</v>
      </c>
      <c r="BL105" s="31">
        <v>43953</v>
      </c>
      <c r="BM105" s="31">
        <v>43954</v>
      </c>
      <c r="BN105" s="31">
        <v>43955</v>
      </c>
      <c r="BO105" s="31">
        <v>43956</v>
      </c>
      <c r="BP105" s="31">
        <v>43957</v>
      </c>
      <c r="BQ105" s="31">
        <v>43958</v>
      </c>
      <c r="BR105" s="31">
        <v>43959</v>
      </c>
      <c r="BS105" s="31">
        <v>43960</v>
      </c>
      <c r="BT105" s="31">
        <v>43961</v>
      </c>
      <c r="BU105" s="31">
        <v>43962</v>
      </c>
      <c r="BV105" s="31">
        <v>43963</v>
      </c>
      <c r="BW105" s="31">
        <v>43964</v>
      </c>
      <c r="BX105" s="31">
        <v>43965</v>
      </c>
      <c r="BY105" s="31">
        <v>43966</v>
      </c>
      <c r="BZ105" s="31">
        <v>43967</v>
      </c>
      <c r="CA105" s="31">
        <v>43968</v>
      </c>
      <c r="CB105" s="31">
        <v>43969</v>
      </c>
      <c r="CC105" s="31">
        <v>43970</v>
      </c>
      <c r="CD105" s="31">
        <v>43971</v>
      </c>
      <c r="CE105" s="31">
        <v>43972</v>
      </c>
      <c r="CF105" s="31">
        <v>43973</v>
      </c>
      <c r="CG105" s="31">
        <v>43974</v>
      </c>
      <c r="CH105" s="31">
        <v>43975</v>
      </c>
      <c r="CI105" s="31">
        <v>43976</v>
      </c>
      <c r="CJ105" s="31">
        <v>43977</v>
      </c>
      <c r="CK105" s="31">
        <v>43978</v>
      </c>
      <c r="CL105" s="31">
        <v>43979</v>
      </c>
      <c r="CM105" s="31">
        <v>43980</v>
      </c>
      <c r="CN105" s="31">
        <v>43981</v>
      </c>
      <c r="CO105" s="31">
        <v>43982</v>
      </c>
      <c r="CP105" s="31">
        <v>43983</v>
      </c>
      <c r="CQ105" s="31">
        <v>43984</v>
      </c>
      <c r="CR105" s="31">
        <v>43985</v>
      </c>
      <c r="CS105" s="31">
        <v>43986</v>
      </c>
      <c r="CT105" s="31">
        <v>43987</v>
      </c>
      <c r="CU105" s="31">
        <v>43988</v>
      </c>
      <c r="CV105" s="31">
        <v>43989</v>
      </c>
      <c r="CW105" s="31">
        <v>43990</v>
      </c>
      <c r="CX105" s="31">
        <v>43991</v>
      </c>
      <c r="CY105" s="31">
        <v>43992</v>
      </c>
      <c r="CZ105" s="31">
        <v>43993</v>
      </c>
      <c r="DA105" s="31">
        <v>43994</v>
      </c>
      <c r="DB105" s="31">
        <v>43995</v>
      </c>
      <c r="DC105" s="31">
        <v>43996</v>
      </c>
      <c r="DD105" s="31">
        <v>43997</v>
      </c>
      <c r="DE105" s="31">
        <v>43998</v>
      </c>
      <c r="DF105" s="31">
        <v>43999</v>
      </c>
      <c r="DG105" s="31">
        <v>44000</v>
      </c>
      <c r="DH105" s="31">
        <v>44001</v>
      </c>
      <c r="DI105" s="31">
        <v>44002</v>
      </c>
      <c r="DJ105" s="31">
        <v>44003</v>
      </c>
      <c r="DK105" s="31">
        <v>44004</v>
      </c>
      <c r="DL105" s="31">
        <v>44005</v>
      </c>
      <c r="DM105" s="31">
        <v>44006</v>
      </c>
      <c r="DN105" s="31">
        <v>44007</v>
      </c>
      <c r="DO105" s="31">
        <v>44008</v>
      </c>
      <c r="DP105" s="31">
        <v>44009</v>
      </c>
      <c r="DQ105" s="31">
        <v>44010</v>
      </c>
      <c r="DR105" s="31">
        <v>44011</v>
      </c>
      <c r="DS105" s="31">
        <v>44012</v>
      </c>
      <c r="DT105" s="31">
        <v>44013</v>
      </c>
      <c r="DU105" s="31">
        <v>44014</v>
      </c>
      <c r="DV105" s="31">
        <v>44015</v>
      </c>
      <c r="DW105" s="31">
        <v>44016</v>
      </c>
      <c r="DX105" s="31">
        <v>44017</v>
      </c>
      <c r="DY105" s="31">
        <v>44018</v>
      </c>
      <c r="DZ105" s="31">
        <v>44019</v>
      </c>
      <c r="EA105" s="31">
        <v>44020</v>
      </c>
      <c r="EB105" s="31">
        <v>44021</v>
      </c>
      <c r="EC105" s="31">
        <v>44022</v>
      </c>
      <c r="ED105" s="31">
        <v>44023</v>
      </c>
      <c r="EE105" s="31">
        <v>44024</v>
      </c>
      <c r="EF105" s="31">
        <v>44025</v>
      </c>
      <c r="EG105" s="31">
        <v>44026</v>
      </c>
      <c r="EH105" s="31">
        <v>44027</v>
      </c>
      <c r="EI105" s="31">
        <v>44028</v>
      </c>
      <c r="EJ105" s="31">
        <v>44029</v>
      </c>
      <c r="EK105" s="31">
        <v>44030</v>
      </c>
      <c r="EL105" s="31">
        <v>44031</v>
      </c>
      <c r="EM105" s="31">
        <v>44032</v>
      </c>
      <c r="EN105" s="31">
        <v>44033</v>
      </c>
      <c r="EO105" s="31">
        <v>44034</v>
      </c>
      <c r="EP105" s="31">
        <v>44035</v>
      </c>
      <c r="EQ105" s="31">
        <v>44036</v>
      </c>
      <c r="ER105" s="31">
        <v>44037</v>
      </c>
      <c r="ES105" s="31">
        <v>44038</v>
      </c>
      <c r="ET105" s="31">
        <v>44039</v>
      </c>
      <c r="EU105" s="31">
        <v>44040</v>
      </c>
      <c r="EV105" s="31">
        <v>44041</v>
      </c>
      <c r="EW105" s="31">
        <v>44042</v>
      </c>
      <c r="EX105" s="31">
        <v>44043</v>
      </c>
      <c r="EY105" s="31">
        <v>44044</v>
      </c>
      <c r="EZ105" s="31">
        <v>44045</v>
      </c>
      <c r="FA105" s="31">
        <v>44046</v>
      </c>
      <c r="FB105" s="31">
        <v>44047</v>
      </c>
      <c r="FC105" s="31">
        <v>44048</v>
      </c>
      <c r="FD105" s="31">
        <v>44049</v>
      </c>
      <c r="FE105" s="31">
        <v>44050</v>
      </c>
      <c r="FF105" s="31">
        <v>44051</v>
      </c>
      <c r="FG105" s="31">
        <v>44052</v>
      </c>
      <c r="FH105" s="31">
        <v>44053</v>
      </c>
      <c r="FI105" s="31">
        <v>44054</v>
      </c>
      <c r="FJ105" s="31">
        <v>44055</v>
      </c>
      <c r="FK105" s="31">
        <v>44056</v>
      </c>
      <c r="FL105" s="31">
        <v>44057</v>
      </c>
      <c r="FM105" s="31">
        <v>44058</v>
      </c>
      <c r="FN105" s="31">
        <v>44059</v>
      </c>
      <c r="FO105" s="31">
        <v>44060</v>
      </c>
      <c r="FP105" s="31">
        <v>44061</v>
      </c>
      <c r="FQ105" s="31">
        <v>44062</v>
      </c>
      <c r="FR105" s="31">
        <v>44063</v>
      </c>
      <c r="FS105" s="31">
        <v>44064</v>
      </c>
      <c r="FT105" s="31">
        <v>44065</v>
      </c>
      <c r="FU105" s="31">
        <v>44066</v>
      </c>
      <c r="FV105" s="31">
        <v>44067</v>
      </c>
      <c r="FW105" s="31">
        <v>44068</v>
      </c>
      <c r="FX105" s="31">
        <v>44069</v>
      </c>
      <c r="FY105" s="31">
        <v>44070</v>
      </c>
      <c r="FZ105" s="31">
        <v>44071</v>
      </c>
      <c r="GA105" s="31">
        <v>44072</v>
      </c>
      <c r="GB105" s="31">
        <v>44073</v>
      </c>
      <c r="GC105" s="31">
        <v>44074</v>
      </c>
      <c r="GD105" s="31">
        <v>44075</v>
      </c>
      <c r="GE105" s="31">
        <v>44076</v>
      </c>
      <c r="GF105" s="31">
        <v>44077</v>
      </c>
      <c r="GG105" s="31">
        <v>44078</v>
      </c>
      <c r="GH105" s="31">
        <v>44079</v>
      </c>
      <c r="GI105" s="31">
        <v>44080</v>
      </c>
      <c r="GJ105" s="31">
        <v>44081</v>
      </c>
      <c r="GK105" s="31">
        <v>44082</v>
      </c>
      <c r="GL105" s="31">
        <v>44083</v>
      </c>
      <c r="GM105" s="31">
        <v>44084</v>
      </c>
      <c r="GN105" s="31">
        <v>44085</v>
      </c>
      <c r="GO105" s="31">
        <v>44086</v>
      </c>
      <c r="GP105" s="31">
        <v>44087</v>
      </c>
      <c r="GQ105" s="31">
        <v>44088</v>
      </c>
      <c r="GR105" s="31">
        <v>44089</v>
      </c>
      <c r="GS105" s="31">
        <v>44090</v>
      </c>
      <c r="GT105" s="31">
        <v>44091</v>
      </c>
      <c r="GU105" s="31">
        <v>44092</v>
      </c>
      <c r="GV105" s="31">
        <v>44093</v>
      </c>
      <c r="GW105" s="31">
        <v>44094</v>
      </c>
      <c r="GX105" s="31">
        <v>44095</v>
      </c>
      <c r="GY105" s="31">
        <v>44096</v>
      </c>
      <c r="GZ105" s="31">
        <v>44097</v>
      </c>
      <c r="HA105" s="31">
        <v>44098</v>
      </c>
      <c r="HB105" s="31">
        <v>44099</v>
      </c>
      <c r="HC105" s="31">
        <v>44100</v>
      </c>
      <c r="HD105" s="31">
        <v>44101</v>
      </c>
      <c r="HE105" s="31">
        <v>44102</v>
      </c>
      <c r="HF105" s="31">
        <v>44103</v>
      </c>
      <c r="HG105" s="31">
        <v>44104</v>
      </c>
      <c r="HH105" s="31">
        <v>44105</v>
      </c>
      <c r="HI105" s="31">
        <v>44106</v>
      </c>
      <c r="HJ105" s="31">
        <v>44107</v>
      </c>
      <c r="HK105" s="31">
        <v>44108</v>
      </c>
      <c r="HL105" s="31">
        <v>44109</v>
      </c>
      <c r="HM105" s="31">
        <v>44110</v>
      </c>
      <c r="HN105" s="31">
        <v>44111</v>
      </c>
      <c r="HO105" s="31">
        <v>44112</v>
      </c>
      <c r="HP105" s="31">
        <v>44113</v>
      </c>
      <c r="HQ105" s="31">
        <v>44114</v>
      </c>
    </row>
    <row r="106" spans="1:225" x14ac:dyDescent="0.25">
      <c r="A106" s="54" t="s">
        <v>68</v>
      </c>
      <c r="C106" s="54" t="s">
        <v>68</v>
      </c>
      <c r="G106">
        <f t="shared" ref="G106:G117" si="90">SUM(E90:G90)/3</f>
        <v>5.666666666666667</v>
      </c>
      <c r="H106" s="6">
        <f t="shared" ref="H106:H117" si="91">SUM(F90:H90)/3</f>
        <v>7.333333333333333</v>
      </c>
      <c r="I106" s="6">
        <f t="shared" ref="I106:I117" si="92">SUM(G90:I90)/3</f>
        <v>6.333333333333333</v>
      </c>
      <c r="J106" s="6">
        <f t="shared" ref="J106:J117" si="93">SUM(H90:J90)/3</f>
        <v>5.333333333333333</v>
      </c>
      <c r="K106" s="6">
        <f t="shared" ref="K106:K117" si="94">SUM(I90:K90)/3</f>
        <v>5.666666666666667</v>
      </c>
      <c r="L106" s="6">
        <f t="shared" ref="L106:L117" si="95">SUM(F90:L90)/7</f>
        <v>6.1428571428571432</v>
      </c>
      <c r="M106" s="6">
        <f t="shared" ref="M106:M117" si="96">SUM(G90:M90)/7</f>
        <v>7.2857142857142856</v>
      </c>
      <c r="N106" s="6">
        <f t="shared" ref="N106:N117" si="97">SUM(H90:N90)/7</f>
        <v>9</v>
      </c>
      <c r="O106" s="6">
        <f t="shared" ref="O106:O117" si="98">SUM(I90:O90)/7</f>
        <v>9.7142857142857135</v>
      </c>
      <c r="P106" s="6">
        <f t="shared" ref="P106:P117" si="99">SUM(J90:P90)/7</f>
        <v>12</v>
      </c>
      <c r="Q106" s="6">
        <f t="shared" ref="Q106:Q117" si="100">SUM(K90:Q90)/7</f>
        <v>15.571428571428571</v>
      </c>
      <c r="R106" s="6">
        <f t="shared" ref="R106:R117" si="101">SUM(L90:R90)/7</f>
        <v>20</v>
      </c>
      <c r="S106" s="6">
        <f t="shared" ref="S106:S117" si="102">SUM(M90:S90)/7</f>
        <v>27.285714285714285</v>
      </c>
      <c r="T106" s="6">
        <f t="shared" ref="T106:T117" si="103">SUM(N90:T90)/7</f>
        <v>35.571428571428569</v>
      </c>
      <c r="U106" s="6">
        <f t="shared" ref="U106:U117" si="104">SUM(O90:U90)/7</f>
        <v>65.142857142857139</v>
      </c>
      <c r="V106" s="6">
        <f t="shared" ref="V106:V117" si="105">SUM(P90:V90)/7</f>
        <v>56.285714285714285</v>
      </c>
      <c r="W106" s="6">
        <f t="shared" ref="W106:W117" si="106">SUM(Q90:W90)/7</f>
        <v>68</v>
      </c>
      <c r="X106" s="6">
        <f t="shared" ref="X106:X117" si="107">SUM(R90:X90)/7</f>
        <v>72.571428571428569</v>
      </c>
      <c r="Y106" s="6">
        <f t="shared" ref="Y106:Y117" si="108">SUM(S90:Y90)/7</f>
        <v>83</v>
      </c>
      <c r="Z106" s="6">
        <f t="shared" ref="Z106:Z117" si="109">SUM(T90:Z90)/7</f>
        <v>93.428571428571431</v>
      </c>
      <c r="AA106" s="6">
        <f t="shared" ref="AA106:AA117" si="110">SUM(U90:AA90)/7</f>
        <v>105.42857142857143</v>
      </c>
      <c r="AB106" s="6">
        <f t="shared" ref="AB106:AB117" si="111">SUM(V90:AB90)/7</f>
        <v>102.57142857142857</v>
      </c>
      <c r="AC106" s="6">
        <f t="shared" ref="AC106:AC117" si="112">SUM(W90:AC90)/7</f>
        <v>146.28571428571428</v>
      </c>
      <c r="AD106" s="6">
        <f t="shared" ref="AD106:AD117" si="113">SUM(X90:AD90)/7</f>
        <v>154.85714285714286</v>
      </c>
      <c r="AE106" s="6">
        <f t="shared" ref="AE106:AE117" si="114">SUM(Y90:AE90)/7</f>
        <v>166.28571428571428</v>
      </c>
      <c r="AF106" s="6">
        <f t="shared" ref="AF106:AF117" si="115">SUM(Z90:AF90)/7</f>
        <v>169.85714285714286</v>
      </c>
      <c r="AG106" s="6">
        <f t="shared" ref="AG106:AG117" si="116">SUM(AA90:AG90)/7</f>
        <v>187</v>
      </c>
      <c r="AH106" s="6">
        <f t="shared" ref="AH106:AH117" si="117">SUM(AB90:AH90)/7</f>
        <v>196.57142857142858</v>
      </c>
      <c r="AI106" s="6">
        <f t="shared" ref="AI106:AI117" si="118">SUM(AC90:AI90)/7</f>
        <v>196.28571428571428</v>
      </c>
      <c r="AJ106" s="6">
        <f t="shared" ref="AJ106:AJ117" si="119">SUM(AD90:AJ90)/7</f>
        <v>187.42857142857142</v>
      </c>
      <c r="AK106" s="6">
        <f t="shared" ref="AK106:AK117" si="120">SUM(AE90:AK90)/7</f>
        <v>207.14285714285714</v>
      </c>
      <c r="AL106" s="6">
        <f t="shared" ref="AL106:AL117" si="121">SUM(AF90:AL90)/7</f>
        <v>222.14285714285714</v>
      </c>
      <c r="AM106" s="6">
        <f t="shared" ref="AM106:AM117" si="122">SUM(AG90:AM90)/7</f>
        <v>222.14285714285714</v>
      </c>
      <c r="AN106" s="6">
        <f t="shared" ref="AN106:AN117" si="123">SUM(AH90:AN90)/7</f>
        <v>221.57142857142858</v>
      </c>
      <c r="AO106" s="6">
        <f t="shared" ref="AO106:AO117" si="124">SUM(AI90:AO90)/7</f>
        <v>235.14285714285714</v>
      </c>
      <c r="AP106" s="6">
        <f t="shared" ref="AP106:AP117" si="125">SUM(AJ90:AP90)/7</f>
        <v>235.85714285714286</v>
      </c>
      <c r="AQ106" s="6">
        <f t="shared" ref="AQ106:AQ117" si="126">SUM(AK90:AQ90)/7</f>
        <v>266.57142857142856</v>
      </c>
      <c r="AR106" s="6">
        <f t="shared" ref="AR106:AR117" si="127">SUM(AL90:AR90)/7</f>
        <v>256</v>
      </c>
      <c r="AS106" s="6">
        <f t="shared" ref="AS106:AS117" si="128">SUM(AM90:AS90)/7</f>
        <v>257.85714285714283</v>
      </c>
      <c r="AT106" s="6">
        <f t="shared" ref="AT106:AT117" si="129">SUM(AN90:AT90)/7</f>
        <v>258.14285714285717</v>
      </c>
      <c r="AU106" s="6">
        <f t="shared" ref="AU106:AU117" si="130">SUM(AO90:AU90)/7</f>
        <v>251.14285714285714</v>
      </c>
      <c r="AV106" s="6">
        <f t="shared" ref="AV106:AX117" si="131">SUM(AP90:AV90)/7</f>
        <v>245</v>
      </c>
      <c r="AW106" s="6">
        <f t="shared" si="131"/>
        <v>252.14285714285714</v>
      </c>
      <c r="AX106" s="6">
        <f t="shared" si="131"/>
        <v>236.85714285714286</v>
      </c>
      <c r="AY106" s="6">
        <f t="shared" ref="AY106:AY117" si="132">SUM(AS90:AY90)/7</f>
        <v>242.14285714285714</v>
      </c>
      <c r="AZ106" s="6">
        <f t="shared" ref="AZ106:BU117" si="133">SUM(AT90:AZ90)/7</f>
        <v>225.14285714285714</v>
      </c>
      <c r="BA106" s="6">
        <f t="shared" si="133"/>
        <v>225.71428571428572</v>
      </c>
      <c r="BB106" s="6">
        <f t="shared" si="133"/>
        <v>221.42857142857142</v>
      </c>
      <c r="BC106" s="6">
        <f t="shared" si="133"/>
        <v>212.42857142857142</v>
      </c>
      <c r="BD106" s="6">
        <f t="shared" si="133"/>
        <v>201.28571428571428</v>
      </c>
      <c r="BE106" s="6">
        <f t="shared" si="133"/>
        <v>184.42857142857142</v>
      </c>
      <c r="BF106" s="6">
        <f t="shared" si="133"/>
        <v>167.42857142857142</v>
      </c>
      <c r="BG106" s="6">
        <f t="shared" si="133"/>
        <v>161</v>
      </c>
      <c r="BH106" s="6">
        <f t="shared" si="133"/>
        <v>143</v>
      </c>
      <c r="BI106" s="6">
        <f t="shared" si="133"/>
        <v>133.14285714285714</v>
      </c>
      <c r="BJ106" s="6">
        <f t="shared" si="133"/>
        <v>122.71428571428571</v>
      </c>
      <c r="BK106" s="6">
        <f t="shared" si="133"/>
        <v>113.57142857142857</v>
      </c>
      <c r="BL106" s="6">
        <f t="shared" si="133"/>
        <v>100.42857142857143</v>
      </c>
      <c r="BM106" s="6">
        <f t="shared" si="133"/>
        <v>93</v>
      </c>
      <c r="BN106" s="6">
        <f t="shared" si="133"/>
        <v>83.714285714285708</v>
      </c>
      <c r="BO106" s="6">
        <f t="shared" si="133"/>
        <v>92.142857142857139</v>
      </c>
      <c r="BP106" s="6">
        <f t="shared" si="133"/>
        <v>86.285714285714292</v>
      </c>
      <c r="BQ106" s="6">
        <f t="shared" si="133"/>
        <v>80.428571428571431</v>
      </c>
      <c r="BR106" s="6">
        <f t="shared" si="133"/>
        <v>75</v>
      </c>
      <c r="BS106" s="6">
        <f t="shared" si="133"/>
        <v>73.428571428571431</v>
      </c>
      <c r="BT106" s="6">
        <f t="shared" si="133"/>
        <v>70.428571428571431</v>
      </c>
      <c r="BU106" s="6">
        <f t="shared" si="133"/>
        <v>72.571428571428569</v>
      </c>
      <c r="BV106" s="6">
        <f t="shared" ref="BV106:CG115" si="134">SUM(BP90:BV90)/7</f>
        <v>70.142857142857139</v>
      </c>
      <c r="BW106" s="6">
        <f t="shared" si="134"/>
        <v>76.142857142857139</v>
      </c>
      <c r="BX106" s="6">
        <f t="shared" si="134"/>
        <v>74.714285714285708</v>
      </c>
      <c r="BY106" s="6">
        <f t="shared" si="134"/>
        <v>71.285714285714292</v>
      </c>
      <c r="BZ106" s="6">
        <f t="shared" si="134"/>
        <v>67.428571428571431</v>
      </c>
      <c r="CA106" s="6">
        <f t="shared" si="134"/>
        <v>63.142857142857146</v>
      </c>
      <c r="CB106" s="6">
        <f t="shared" si="134"/>
        <v>65.428571428571431</v>
      </c>
      <c r="CC106" s="6">
        <f t="shared" si="134"/>
        <v>61.714285714285715</v>
      </c>
      <c r="CD106" s="6">
        <f t="shared" si="134"/>
        <v>56.285714285714285</v>
      </c>
      <c r="CE106" s="6">
        <f t="shared" si="134"/>
        <v>57</v>
      </c>
      <c r="CF106" s="6">
        <f t="shared" si="134"/>
        <v>56</v>
      </c>
      <c r="CG106" s="6">
        <f t="shared" si="134"/>
        <v>53.285714285714285</v>
      </c>
      <c r="CH106" s="6">
        <f t="shared" ref="CH106:CK117" si="135">SUM(CB90:CH90)/7</f>
        <v>54.142857142857146</v>
      </c>
      <c r="CI106" s="6">
        <f t="shared" si="135"/>
        <v>52.428571428571431</v>
      </c>
      <c r="CJ106" s="6">
        <f t="shared" si="135"/>
        <v>51.857142857142854</v>
      </c>
      <c r="CK106" s="6">
        <f t="shared" si="135"/>
        <v>52.714285714285715</v>
      </c>
      <c r="CL106" s="6">
        <f t="shared" ref="CL106:CL117" si="136">SUM(CF90:CL90)/7</f>
        <v>45.142857142857146</v>
      </c>
      <c r="CM106" s="6">
        <f t="shared" ref="CM106:CM117" si="137">SUM(CG90:CM90)/7</f>
        <v>44.142857142857146</v>
      </c>
      <c r="CN106" s="6">
        <f t="shared" ref="CN106:CU117" si="138">SUM(CH90:CN90)/7</f>
        <v>42.857142857142854</v>
      </c>
      <c r="CO106" s="6">
        <f t="shared" si="138"/>
        <v>40.857142857142854</v>
      </c>
      <c r="CP106" s="6">
        <f t="shared" si="138"/>
        <v>38.714285714285715</v>
      </c>
      <c r="CQ106" s="6">
        <f t="shared" si="138"/>
        <v>37.714285714285715</v>
      </c>
      <c r="CR106" s="6">
        <f t="shared" si="138"/>
        <v>32.142857142857146</v>
      </c>
      <c r="CS106" s="6">
        <f t="shared" si="138"/>
        <v>36</v>
      </c>
      <c r="CT106" s="6">
        <f t="shared" si="138"/>
        <v>38.714285714285715</v>
      </c>
      <c r="CU106" s="6">
        <f t="shared" si="138"/>
        <v>44.714285714285715</v>
      </c>
      <c r="CV106" s="6">
        <f t="shared" ref="CV106:CV117" si="139">SUM(CP90:CV90)/7</f>
        <v>48.571428571428569</v>
      </c>
      <c r="CW106" s="6">
        <f t="shared" ref="CW106:CZ117" si="140">SUM(CQ90:CW90)/7</f>
        <v>49</v>
      </c>
      <c r="CX106" s="6">
        <f t="shared" si="140"/>
        <v>56.428571428571431</v>
      </c>
      <c r="CY106" s="6">
        <f t="shared" si="140"/>
        <v>59.857142857142854</v>
      </c>
      <c r="CZ106" s="6">
        <f t="shared" si="140"/>
        <v>58.428571428571431</v>
      </c>
      <c r="DA106" s="6">
        <f t="shared" ref="DA106:DA117" si="141">SUM(CU90:DA90)/7</f>
        <v>61.714285714285715</v>
      </c>
      <c r="DB106" s="6">
        <f t="shared" ref="DB106:DB117" si="142">SUM(CV90:DB90)/7</f>
        <v>59.571428571428569</v>
      </c>
      <c r="DC106" s="6">
        <f t="shared" ref="DC106:DE117" si="143">SUM(CW90:DC90)/7</f>
        <v>57.142857142857146</v>
      </c>
      <c r="DD106" s="6">
        <f t="shared" si="143"/>
        <v>58.142857142857146</v>
      </c>
      <c r="DE106" s="6">
        <f t="shared" si="143"/>
        <v>54</v>
      </c>
      <c r="DF106" s="6">
        <f t="shared" ref="DF106:DF117" si="144">SUM(CZ90:DF90)/7</f>
        <v>52.571428571428569</v>
      </c>
      <c r="DG106" s="6">
        <f t="shared" ref="DG106:DG117" si="145">SUM(DA90:DG90)/7</f>
        <v>51.285714285714285</v>
      </c>
      <c r="DH106" s="6">
        <f t="shared" ref="DH106:DH117" si="146">SUM(DB90:DH90)/7</f>
        <v>44.857142857142854</v>
      </c>
      <c r="DI106" s="6">
        <f t="shared" ref="DI106:DI117" si="147">SUM(DC90:DI90)/7</f>
        <v>41.857142857142854</v>
      </c>
      <c r="DJ106" s="6">
        <f t="shared" ref="DJ106:DJ117" si="148">SUM(DD90:DJ90)/7</f>
        <v>39.571428571428569</v>
      </c>
      <c r="DK106" s="6">
        <f t="shared" ref="DK106:DK117" si="149">SUM(DE90:DK90)/7</f>
        <v>36.714285714285715</v>
      </c>
      <c r="DL106" s="6">
        <f t="shared" ref="DL106:DL117" si="150">SUM(DF90:DL90)/7</f>
        <v>33.571428571428569</v>
      </c>
      <c r="DM106" s="6">
        <f t="shared" ref="DM106:DM117" si="151">SUM(DG90:DM90)/7</f>
        <v>31.428571428571427</v>
      </c>
      <c r="DN106" s="6">
        <f t="shared" ref="DN106:DN117" si="152">SUM(DH90:DN90)/7</f>
        <v>30.714285714285715</v>
      </c>
      <c r="DO106" s="6">
        <f t="shared" ref="DO106:DO117" si="153">SUM(DI90:DO90)/7</f>
        <v>30.571428571428573</v>
      </c>
      <c r="DP106" s="6">
        <f t="shared" ref="DP106:DP117" si="154">SUM(DJ90:DP90)/7</f>
        <v>28.857142857142858</v>
      </c>
      <c r="DQ106" s="6">
        <f t="shared" ref="DQ106:DQ117" si="155">SUM(DK90:DQ90)/7</f>
        <v>30.571428571428573</v>
      </c>
      <c r="DR106" s="6">
        <f t="shared" ref="DR106:DR117" si="156">SUM(DL90:DR90)/7</f>
        <v>31.857142857142858</v>
      </c>
      <c r="DS106" s="6">
        <f t="shared" ref="DS106:DS117" si="157">SUM(DM90:DS90)/7</f>
        <v>32.142857142857146</v>
      </c>
      <c r="DT106" s="6">
        <f t="shared" ref="DT106:DT117" si="158">SUM(DN90:DT90)/7</f>
        <v>32.285714285714285</v>
      </c>
      <c r="DU106" s="6">
        <f t="shared" ref="DU106:DU117" si="159">SUM(DO90:DU90)/7</f>
        <v>30.857142857142858</v>
      </c>
      <c r="DV106" s="6">
        <f t="shared" ref="DV106:DV117" si="160">SUM(DP90:DV90)/7</f>
        <v>30</v>
      </c>
      <c r="DW106" s="6">
        <f t="shared" ref="DW106:DW117" si="161">SUM(DQ90:DW90)/7</f>
        <v>29.857142857142858</v>
      </c>
      <c r="DX106" s="6">
        <f t="shared" ref="DX106:DX117" si="162">SUM(DR90:DX90)/7</f>
        <v>28.428571428571427</v>
      </c>
      <c r="DY106" s="6">
        <f>SUM(DS90:DY90)/7</f>
        <v>26.285714285714285</v>
      </c>
      <c r="DZ106" s="6">
        <f>SUM(DT90:DZ90)/7</f>
        <v>23.857142857142858</v>
      </c>
      <c r="EA106" s="6">
        <f t="shared" ref="EA106:EG117" si="163">SUM(DU90:EA90)/7</f>
        <v>22.714285714285715</v>
      </c>
      <c r="EB106" s="6">
        <f t="shared" si="163"/>
        <v>21.571428571428573</v>
      </c>
      <c r="EC106" s="6">
        <f t="shared" si="163"/>
        <v>19.571428571428573</v>
      </c>
      <c r="ED106" s="6">
        <f t="shared" si="163"/>
        <v>21.571428571428573</v>
      </c>
      <c r="EE106" s="6">
        <f t="shared" si="163"/>
        <v>24.857142857142858</v>
      </c>
      <c r="EF106" s="6">
        <f t="shared" si="163"/>
        <v>25.714285714285715</v>
      </c>
      <c r="EG106" s="6">
        <f t="shared" si="163"/>
        <v>31.714285714285715</v>
      </c>
      <c r="EH106" s="6">
        <f t="shared" ref="EH106:EH117" si="164">SUM(EB90:EH90)/7</f>
        <v>36</v>
      </c>
      <c r="EI106" s="6">
        <f t="shared" ref="EI106:EI117" si="165">SUM(EC90:EI90)/7</f>
        <v>39.285714285714285</v>
      </c>
      <c r="EJ106" s="6">
        <f t="shared" ref="EJ106:EJ117" si="166">SUM(ED90:EJ90)/7</f>
        <v>43.428571428571431</v>
      </c>
      <c r="EK106" s="6">
        <f t="shared" ref="EK106:EK117" si="167">SUM(EE90:EK90)/7</f>
        <v>45.428571428571431</v>
      </c>
      <c r="EL106" s="6">
        <f t="shared" ref="EL106:EL117" si="168">SUM(EF90:EL90)/7</f>
        <v>45.714285714285715</v>
      </c>
      <c r="EM106" s="6">
        <f t="shared" ref="EM106:EM117" si="169">SUM(EG90:EM90)/7</f>
        <v>52.714285714285715</v>
      </c>
      <c r="EN106" s="6">
        <f t="shared" ref="EN106:EN117" si="170">SUM(EH90:EN90)/7</f>
        <v>56.714285714285715</v>
      </c>
      <c r="EO106" s="6">
        <f t="shared" ref="EO106:EO117" si="171">SUM(EI90:EO90)/7</f>
        <v>60.571428571428569</v>
      </c>
      <c r="EP106" s="6">
        <f t="shared" ref="EP106:EP117" si="172">SUM(EJ90:EP90)/7</f>
        <v>67</v>
      </c>
      <c r="EQ106" s="6">
        <f t="shared" ref="EQ106:EQ117" si="173">SUM(EK90:EQ90)/7</f>
        <v>74.714285714285708</v>
      </c>
      <c r="ER106" s="6">
        <f t="shared" ref="ER106:ER117" si="174">SUM(EL90:ER90)/7</f>
        <v>74.428571428571431</v>
      </c>
      <c r="ES106" s="6">
        <f t="shared" ref="ES106:ES117" si="175">SUM(EM90:ES90)/7</f>
        <v>81.142857142857139</v>
      </c>
      <c r="ET106" s="6">
        <f t="shared" ref="ET106:ET117" si="176">SUM(EN90:ET90)/7</f>
        <v>83.857142857142861</v>
      </c>
      <c r="EU106" s="6">
        <f t="shared" ref="EU106:EU117" si="177">SUM(EO90:EU90)/7</f>
        <v>88.285714285714292</v>
      </c>
      <c r="EV106" s="6">
        <f t="shared" ref="EV106:EV117" si="178">SUM(EP90:EV90)/7</f>
        <v>93.428571428571431</v>
      </c>
      <c r="EW106" s="6">
        <f t="shared" ref="EW106:EW117" si="179">SUM(EQ90:EW90)/7</f>
        <v>101.57142857142857</v>
      </c>
      <c r="EX106" s="6">
        <f t="shared" ref="EX106:EX117" si="180">SUM(ER90:EX90)/7</f>
        <v>109.28571428571429</v>
      </c>
      <c r="EY106" s="6">
        <f t="shared" ref="EY106:EY117" si="181">SUM(ES90:EY90)/7</f>
        <v>132.14285714285714</v>
      </c>
      <c r="EZ106" s="6">
        <f t="shared" ref="EZ106:EZ117" si="182">SUM(ET90:EZ90)/7</f>
        <v>144.14285714285714</v>
      </c>
      <c r="FA106" s="6">
        <f t="shared" ref="FA106:FA117" si="183">SUM(EU90:FA90)/7</f>
        <v>158.85714285714286</v>
      </c>
      <c r="FB106" s="6">
        <f t="shared" ref="FB106:FB117" si="184">SUM(EV90:FB90)/7</f>
        <v>170.42857142857142</v>
      </c>
      <c r="FC106" s="6">
        <f t="shared" ref="FC106:FC117" si="185">SUM(EW90:FC90)/7</f>
        <v>185.57142857142858</v>
      </c>
      <c r="FD106" s="6">
        <f t="shared" ref="FD106:FD117" si="186">SUM(EX90:FD90)/7</f>
        <v>198.71428571428572</v>
      </c>
      <c r="FE106" s="6">
        <f t="shared" ref="FE106:FE117" si="187">SUM(EY90:FE90)/7</f>
        <v>208.14285714285714</v>
      </c>
      <c r="FF106" s="6">
        <f t="shared" ref="FF106:FF117" si="188">SUM(EZ90:FF90)/7</f>
        <v>204.71428571428572</v>
      </c>
      <c r="FG106" s="6">
        <f t="shared" ref="FG106:FG117" si="189">SUM(FA90:FG90)/7</f>
        <v>213.28571428571428</v>
      </c>
      <c r="FH106" s="6">
        <f t="shared" ref="FH106:FH117" si="190">SUM(FB90:FH90)/7</f>
        <v>221.71428571428572</v>
      </c>
      <c r="FI106" s="6">
        <f t="shared" ref="FI106:FI117" si="191">SUM(FC90:FI90)/7</f>
        <v>235.42857142857142</v>
      </c>
      <c r="FJ106" s="6">
        <f t="shared" ref="FJ106:FJ117" si="192">SUM(FD90:FJ90)/7</f>
        <v>246.85714285714286</v>
      </c>
      <c r="FK106" s="6">
        <f t="shared" ref="FK106:FK117" si="193">SUM(FE90:FK90)/7</f>
        <v>248.28571428571428</v>
      </c>
      <c r="FL106" s="6">
        <f t="shared" ref="FL106:FL117" si="194">SUM(FF90:FL90)/7</f>
        <v>249.42857142857142</v>
      </c>
      <c r="FM106" s="6">
        <f t="shared" ref="FM106:FM117" si="195">SUM(FG90:FM90)/7</f>
        <v>261.85714285714283</v>
      </c>
      <c r="FN106" s="6">
        <f t="shared" ref="FN106:FN117" si="196">SUM(FH90:FN90)/7</f>
        <v>251.14285714285714</v>
      </c>
      <c r="FO106" s="6">
        <f t="shared" ref="FO106:FO117" si="197">SUM(FI90:FO90)/7</f>
        <v>237.14285714285714</v>
      </c>
      <c r="FP106" s="6">
        <f t="shared" ref="FP106:FP117" si="198">SUM(FJ90:FP90)/7</f>
        <v>219</v>
      </c>
      <c r="FQ106" s="6">
        <f t="shared" ref="FQ106:FY106" si="199">SUM(FK90:FQ90)/7</f>
        <v>203.42857142857142</v>
      </c>
      <c r="FR106" s="6">
        <f t="shared" si="199"/>
        <v>193.42857142857142</v>
      </c>
      <c r="FS106" s="6">
        <f t="shared" si="199"/>
        <v>183.71428571428572</v>
      </c>
      <c r="FT106" s="6">
        <f t="shared" si="199"/>
        <v>172.57142857142858</v>
      </c>
      <c r="FU106" s="6">
        <f t="shared" si="199"/>
        <v>166.71428571428572</v>
      </c>
      <c r="FV106" s="6">
        <f t="shared" si="199"/>
        <v>171</v>
      </c>
      <c r="FW106" s="6">
        <f t="shared" si="199"/>
        <v>161.85714285714286</v>
      </c>
      <c r="FX106" s="6">
        <f t="shared" si="199"/>
        <v>164.42857142857142</v>
      </c>
      <c r="FY106" s="6">
        <f t="shared" si="199"/>
        <v>162.14285714285714</v>
      </c>
      <c r="FZ106" s="6">
        <f t="shared" ref="FZ106:FZ117" si="200">SUM(FT90:FZ90)/7</f>
        <v>160.71428571428572</v>
      </c>
      <c r="GA106" s="6">
        <f t="shared" ref="GA106:GH117" si="201">SUM(FU90:GA90)/7</f>
        <v>153</v>
      </c>
      <c r="GB106" s="6">
        <f t="shared" si="201"/>
        <v>164.28571428571428</v>
      </c>
      <c r="GC106" s="6">
        <f t="shared" si="201"/>
        <v>161.14285714285714</v>
      </c>
      <c r="GD106" s="6">
        <f t="shared" si="201"/>
        <v>172.57142857142858</v>
      </c>
      <c r="GE106" s="6">
        <f t="shared" si="201"/>
        <v>184.28571428571428</v>
      </c>
      <c r="GF106" s="6">
        <f t="shared" si="201"/>
        <v>196.28571428571428</v>
      </c>
      <c r="GG106" s="6">
        <f t="shared" si="201"/>
        <v>214.57142857142858</v>
      </c>
      <c r="GH106" s="6">
        <f t="shared" si="201"/>
        <v>223.71428571428572</v>
      </c>
    </row>
    <row r="107" spans="1:225" x14ac:dyDescent="0.25">
      <c r="A107" s="54" t="s">
        <v>66</v>
      </c>
      <c r="C107" s="54" t="s">
        <v>67</v>
      </c>
      <c r="G107">
        <f t="shared" si="90"/>
        <v>9.6666666666666661</v>
      </c>
      <c r="H107" s="6">
        <f t="shared" si="91"/>
        <v>14.666666666666666</v>
      </c>
      <c r="I107" s="6">
        <f t="shared" si="92"/>
        <v>23.333333333333332</v>
      </c>
      <c r="J107" s="6">
        <f t="shared" si="93"/>
        <v>33.333333333333336</v>
      </c>
      <c r="K107" s="6">
        <f t="shared" si="94"/>
        <v>35.666666666666664</v>
      </c>
      <c r="L107" s="6">
        <f t="shared" si="95"/>
        <v>27.857142857142858</v>
      </c>
      <c r="M107" s="6">
        <f t="shared" si="96"/>
        <v>34.142857142857146</v>
      </c>
      <c r="N107" s="6">
        <f t="shared" si="97"/>
        <v>3.5714285714285716</v>
      </c>
      <c r="O107" s="6">
        <f t="shared" si="98"/>
        <v>4</v>
      </c>
      <c r="P107" s="6">
        <f t="shared" si="99"/>
        <v>0.7142857142857143</v>
      </c>
      <c r="Q107" s="6">
        <f t="shared" si="100"/>
        <v>-1.7142857142857142</v>
      </c>
      <c r="R107" s="6">
        <f t="shared" si="101"/>
        <v>-0.2857142857142857</v>
      </c>
      <c r="S107" s="6">
        <f t="shared" si="102"/>
        <v>-2.5714285714285716</v>
      </c>
      <c r="T107" s="6">
        <f t="shared" si="103"/>
        <v>0</v>
      </c>
      <c r="U107" s="6">
        <f t="shared" si="104"/>
        <v>60.857142857142854</v>
      </c>
      <c r="V107" s="6">
        <f t="shared" si="105"/>
        <v>52.857142857142854</v>
      </c>
      <c r="W107" s="6">
        <f t="shared" si="106"/>
        <v>61.714285714285715</v>
      </c>
      <c r="X107" s="6">
        <f t="shared" si="107"/>
        <v>67.142857142857139</v>
      </c>
      <c r="Y107" s="6">
        <f t="shared" si="108"/>
        <v>81.714285714285708</v>
      </c>
      <c r="Z107" s="6">
        <f t="shared" si="109"/>
        <v>96.285714285714292</v>
      </c>
      <c r="AA107" s="6">
        <f t="shared" si="110"/>
        <v>108.85714285714286</v>
      </c>
      <c r="AB107" s="6">
        <f t="shared" si="111"/>
        <v>105.71428571428571</v>
      </c>
      <c r="AC107" s="6">
        <f t="shared" si="112"/>
        <v>134.28571428571428</v>
      </c>
      <c r="AD107" s="6">
        <f t="shared" si="113"/>
        <v>145.57142857142858</v>
      </c>
      <c r="AE107" s="6">
        <f t="shared" si="114"/>
        <v>157.14285714285714</v>
      </c>
      <c r="AF107" s="6">
        <f t="shared" si="115"/>
        <v>158</v>
      </c>
      <c r="AG107" s="6">
        <f t="shared" si="116"/>
        <v>163.85714285714286</v>
      </c>
      <c r="AH107" s="6">
        <f t="shared" si="117"/>
        <v>167.42857142857142</v>
      </c>
      <c r="AI107" s="6">
        <f t="shared" si="118"/>
        <v>162.57142857142858</v>
      </c>
      <c r="AJ107" s="6">
        <f t="shared" si="119"/>
        <v>163.42857142857142</v>
      </c>
      <c r="AK107" s="6">
        <f t="shared" si="120"/>
        <v>174.28571428571428</v>
      </c>
      <c r="AL107" s="6">
        <f t="shared" si="121"/>
        <v>169.85714285714286</v>
      </c>
      <c r="AM107" s="6">
        <f t="shared" si="122"/>
        <v>166.71428571428572</v>
      </c>
      <c r="AN107" s="6">
        <f t="shared" si="123"/>
        <v>160.85714285714286</v>
      </c>
      <c r="AO107" s="6">
        <f t="shared" si="124"/>
        <v>159.85714285714286</v>
      </c>
      <c r="AP107" s="6">
        <f t="shared" si="125"/>
        <v>168.57142857142858</v>
      </c>
      <c r="AQ107" s="6">
        <f t="shared" si="126"/>
        <v>166.28571428571428</v>
      </c>
      <c r="AR107" s="6">
        <f t="shared" si="127"/>
        <v>159.85714285714286</v>
      </c>
      <c r="AS107" s="6">
        <f t="shared" si="128"/>
        <v>157</v>
      </c>
      <c r="AT107" s="6">
        <f t="shared" si="129"/>
        <v>153.71428571428572</v>
      </c>
      <c r="AU107" s="6">
        <f t="shared" si="130"/>
        <v>150.42857142857142</v>
      </c>
      <c r="AV107" s="6">
        <f t="shared" si="131"/>
        <v>144.14285714285714</v>
      </c>
      <c r="AW107" s="6">
        <f t="shared" si="131"/>
        <v>140.42857142857142</v>
      </c>
      <c r="AX107" s="6">
        <f t="shared" si="131"/>
        <v>140.14285714285714</v>
      </c>
      <c r="AY107" s="6">
        <f t="shared" si="132"/>
        <v>132.42857142857142</v>
      </c>
      <c r="AZ107" s="6">
        <f t="shared" si="133"/>
        <v>132.85714285714286</v>
      </c>
      <c r="BA107" s="6">
        <f t="shared" si="133"/>
        <v>133</v>
      </c>
      <c r="BB107" s="6">
        <f t="shared" si="133"/>
        <v>133</v>
      </c>
      <c r="BC107" s="6">
        <f t="shared" si="133"/>
        <v>134.14285714285714</v>
      </c>
      <c r="BD107" s="6">
        <f t="shared" si="133"/>
        <v>116.71428571428571</v>
      </c>
      <c r="BE107" s="6">
        <f t="shared" si="133"/>
        <v>105.14285714285714</v>
      </c>
      <c r="BF107" s="6">
        <f t="shared" si="133"/>
        <v>99.428571428571431</v>
      </c>
      <c r="BG107" s="6">
        <f t="shared" si="133"/>
        <v>91.714285714285708</v>
      </c>
      <c r="BH107" s="6">
        <f t="shared" si="133"/>
        <v>82.285714285714292</v>
      </c>
      <c r="BI107" s="6">
        <f t="shared" si="133"/>
        <v>76.857142857142861</v>
      </c>
      <c r="BJ107" s="6">
        <f t="shared" si="133"/>
        <v>64</v>
      </c>
      <c r="BK107" s="6">
        <f t="shared" si="133"/>
        <v>63.285714285714285</v>
      </c>
      <c r="BL107" s="6">
        <f t="shared" si="133"/>
        <v>62.857142857142854</v>
      </c>
      <c r="BM107" s="6">
        <f t="shared" si="133"/>
        <v>54.857142857142854</v>
      </c>
      <c r="BN107" s="6">
        <f t="shared" si="133"/>
        <v>51.714285714285715</v>
      </c>
      <c r="BO107" s="6">
        <f t="shared" ref="BO107:CG107" si="202">SUM(BI91:BO91)/7</f>
        <v>56.714285714285715</v>
      </c>
      <c r="BP107" s="6">
        <f t="shared" si="202"/>
        <v>55.142857142857146</v>
      </c>
      <c r="BQ107" s="6">
        <f t="shared" si="202"/>
        <v>55</v>
      </c>
      <c r="BR107" s="6">
        <f t="shared" si="202"/>
        <v>49.714285714285715</v>
      </c>
      <c r="BS107" s="6">
        <f t="shared" si="202"/>
        <v>46.571428571428569</v>
      </c>
      <c r="BT107" s="6">
        <f t="shared" si="202"/>
        <v>47.428571428571431</v>
      </c>
      <c r="BU107" s="6">
        <f t="shared" si="202"/>
        <v>49.142857142857146</v>
      </c>
      <c r="BV107" s="6">
        <f t="shared" si="202"/>
        <v>42.714285714285715</v>
      </c>
      <c r="BW107" s="6">
        <f t="shared" si="202"/>
        <v>39.142857142857146</v>
      </c>
      <c r="BX107" s="6">
        <f t="shared" si="202"/>
        <v>39.714285714285715</v>
      </c>
      <c r="BY107" s="6">
        <f t="shared" si="202"/>
        <v>39.285714285714285</v>
      </c>
      <c r="BZ107" s="6">
        <f t="shared" si="202"/>
        <v>36</v>
      </c>
      <c r="CA107" s="6">
        <f t="shared" si="202"/>
        <v>32.285714285714285</v>
      </c>
      <c r="CB107" s="6">
        <f t="shared" si="202"/>
        <v>29.571428571428573</v>
      </c>
      <c r="CC107" s="6">
        <f t="shared" si="202"/>
        <v>28.428571428571427</v>
      </c>
      <c r="CD107" s="6">
        <f t="shared" si="202"/>
        <v>28</v>
      </c>
      <c r="CE107" s="6">
        <f t="shared" si="202"/>
        <v>24.857142857142858</v>
      </c>
      <c r="CF107" s="6">
        <f t="shared" si="202"/>
        <v>24.285714285714285</v>
      </c>
      <c r="CG107" s="6">
        <f t="shared" si="202"/>
        <v>23.714285714285715</v>
      </c>
      <c r="CH107" s="6">
        <f t="shared" si="135"/>
        <v>23.428571428571427</v>
      </c>
      <c r="CI107" s="6">
        <f t="shared" si="135"/>
        <v>22.571428571428573</v>
      </c>
      <c r="CJ107" s="6">
        <f t="shared" si="135"/>
        <v>21.142857142857142</v>
      </c>
      <c r="CK107" s="6">
        <f t="shared" si="135"/>
        <v>20.857142857142858</v>
      </c>
      <c r="CL107" s="6">
        <f t="shared" si="136"/>
        <v>17.857142857142858</v>
      </c>
      <c r="CM107" s="6">
        <f t="shared" si="137"/>
        <v>14.857142857142858</v>
      </c>
      <c r="CN107" s="6">
        <f t="shared" si="138"/>
        <v>14.714285714285714</v>
      </c>
      <c r="CO107" s="6">
        <f t="shared" si="138"/>
        <v>16.285714285714285</v>
      </c>
      <c r="CP107" s="6">
        <f t="shared" si="138"/>
        <v>16.142857142857142</v>
      </c>
      <c r="CQ107" s="6">
        <f t="shared" si="138"/>
        <v>15.857142857142858</v>
      </c>
      <c r="CR107" s="6">
        <f t="shared" si="138"/>
        <v>13</v>
      </c>
      <c r="CS107" s="6">
        <f t="shared" si="138"/>
        <v>13</v>
      </c>
      <c r="CT107" s="6">
        <f t="shared" si="138"/>
        <v>12.571428571428571</v>
      </c>
      <c r="CU107" s="6">
        <f t="shared" si="138"/>
        <v>10.857142857142858</v>
      </c>
      <c r="CV107" s="6">
        <f t="shared" si="139"/>
        <v>19.428571428571427</v>
      </c>
      <c r="CW107" s="6">
        <f t="shared" si="140"/>
        <v>22.142857142857142</v>
      </c>
      <c r="CX107" s="6">
        <f t="shared" si="140"/>
        <v>23.428571428571427</v>
      </c>
      <c r="CY107" s="6">
        <f t="shared" si="140"/>
        <v>27</v>
      </c>
      <c r="CZ107" s="6">
        <f t="shared" si="140"/>
        <v>29.571428571428573</v>
      </c>
      <c r="DA107" s="6">
        <f t="shared" si="141"/>
        <v>30.142857142857142</v>
      </c>
      <c r="DB107" s="6">
        <f t="shared" si="142"/>
        <v>33.285714285714285</v>
      </c>
      <c r="DC107" s="6">
        <f t="shared" si="143"/>
        <v>24.571428571428573</v>
      </c>
      <c r="DD107" s="6">
        <f t="shared" si="143"/>
        <v>24.142857142857142</v>
      </c>
      <c r="DE107" s="6">
        <f t="shared" si="143"/>
        <v>26.571428571428573</v>
      </c>
      <c r="DF107" s="6">
        <f t="shared" si="144"/>
        <v>24.857142857142858</v>
      </c>
      <c r="DG107" s="6">
        <f t="shared" si="145"/>
        <v>24.142857142857142</v>
      </c>
      <c r="DH107" s="6">
        <f t="shared" si="146"/>
        <v>23.714285714285715</v>
      </c>
      <c r="DI107" s="6">
        <f t="shared" si="147"/>
        <v>20.714285714285715</v>
      </c>
      <c r="DJ107" s="6">
        <f t="shared" si="148"/>
        <v>18.285714285714285</v>
      </c>
      <c r="DK107" s="6">
        <f t="shared" si="149"/>
        <v>15.714285714285714</v>
      </c>
      <c r="DL107" s="6">
        <f t="shared" si="150"/>
        <v>13</v>
      </c>
      <c r="DM107" s="6">
        <f t="shared" si="151"/>
        <v>12.428571428571429</v>
      </c>
      <c r="DN107" s="6">
        <f t="shared" si="152"/>
        <v>10.428571428571429</v>
      </c>
      <c r="DO107" s="6">
        <f t="shared" si="153"/>
        <v>11.285714285714286</v>
      </c>
      <c r="DP107" s="6">
        <f t="shared" si="154"/>
        <v>11.714285714285714</v>
      </c>
      <c r="DQ107" s="6">
        <f t="shared" si="155"/>
        <v>12.571428571428571</v>
      </c>
      <c r="DR107" s="6">
        <f t="shared" si="156"/>
        <v>12.857142857142858</v>
      </c>
      <c r="DS107" s="6">
        <f t="shared" si="157"/>
        <v>12.428571428571429</v>
      </c>
      <c r="DT107" s="6">
        <f t="shared" si="158"/>
        <v>11.714285714285714</v>
      </c>
      <c r="DU107" s="6">
        <f t="shared" si="159"/>
        <v>13</v>
      </c>
      <c r="DV107" s="6">
        <f t="shared" si="160"/>
        <v>13.285714285714286</v>
      </c>
      <c r="DW107" s="6">
        <f t="shared" si="161"/>
        <v>13.142857142857142</v>
      </c>
      <c r="DX107" s="6">
        <f t="shared" si="162"/>
        <v>13</v>
      </c>
      <c r="DY107" s="6">
        <f t="shared" ref="DY107:DY117" si="203">SUM(DS91:DY91)/7</f>
        <v>12.428571428571429</v>
      </c>
      <c r="DZ107" s="6">
        <f t="shared" ref="DZ107:DZ117" si="204">SUM(DT91:DZ91)/7</f>
        <v>12.142857142857142</v>
      </c>
      <c r="EA107" s="6">
        <f t="shared" si="163"/>
        <v>12.142857142857142</v>
      </c>
      <c r="EB107" s="6">
        <f t="shared" si="163"/>
        <v>10.428571428571429</v>
      </c>
      <c r="EC107" s="6">
        <f t="shared" si="163"/>
        <v>9.4285714285714288</v>
      </c>
      <c r="ED107" s="6">
        <f t="shared" si="163"/>
        <v>9.5714285714285712</v>
      </c>
      <c r="EE107" s="6">
        <f t="shared" si="163"/>
        <v>9.4285714285714288</v>
      </c>
      <c r="EF107" s="6">
        <f t="shared" si="163"/>
        <v>11</v>
      </c>
      <c r="EG107" s="6">
        <f t="shared" si="163"/>
        <v>11.142857142857142</v>
      </c>
      <c r="EH107" s="6">
        <f t="shared" si="164"/>
        <v>11.428571428571429</v>
      </c>
      <c r="EI107" s="6">
        <f t="shared" si="165"/>
        <v>13.857142857142858</v>
      </c>
      <c r="EJ107" s="6">
        <f t="shared" si="166"/>
        <v>14.714285714285714</v>
      </c>
      <c r="EK107" s="6">
        <f t="shared" si="167"/>
        <v>15.857142857142858</v>
      </c>
      <c r="EL107" s="6">
        <f t="shared" si="168"/>
        <v>20.714285714285715</v>
      </c>
      <c r="EM107" s="6">
        <f t="shared" si="169"/>
        <v>23.428571428571427</v>
      </c>
      <c r="EN107" s="6">
        <f t="shared" si="170"/>
        <v>27.428571428571427</v>
      </c>
      <c r="EO107" s="6">
        <f t="shared" si="171"/>
        <v>30.571428571428573</v>
      </c>
      <c r="EP107" s="6">
        <f t="shared" si="172"/>
        <v>31.714285714285715</v>
      </c>
      <c r="EQ107" s="6">
        <f t="shared" si="173"/>
        <v>34.714285714285715</v>
      </c>
      <c r="ER107" s="6">
        <f t="shared" si="174"/>
        <v>36.142857142857146</v>
      </c>
      <c r="ES107" s="6">
        <f t="shared" si="175"/>
        <v>36.714285714285715</v>
      </c>
      <c r="ET107" s="6">
        <f t="shared" si="176"/>
        <v>40.428571428571431</v>
      </c>
      <c r="EU107" s="6">
        <f t="shared" si="177"/>
        <v>42.285714285714285</v>
      </c>
      <c r="EV107" s="6">
        <f t="shared" si="178"/>
        <v>43.571428571428569</v>
      </c>
      <c r="EW107" s="6">
        <f t="shared" si="179"/>
        <v>52.571428571428569</v>
      </c>
      <c r="EX107" s="6">
        <f t="shared" si="180"/>
        <v>57.142857142857146</v>
      </c>
      <c r="EY107" s="6">
        <f t="shared" si="181"/>
        <v>66.285714285714292</v>
      </c>
      <c r="EZ107" s="6">
        <f t="shared" si="182"/>
        <v>68</v>
      </c>
      <c r="FA107" s="6">
        <f t="shared" si="183"/>
        <v>69.571428571428569</v>
      </c>
      <c r="FB107" s="6">
        <f t="shared" si="184"/>
        <v>88</v>
      </c>
      <c r="FC107" s="6">
        <f t="shared" si="185"/>
        <v>94.857142857142861</v>
      </c>
      <c r="FD107" s="6">
        <f t="shared" si="186"/>
        <v>109.57142857142857</v>
      </c>
      <c r="FE107" s="6">
        <f t="shared" si="187"/>
        <v>116</v>
      </c>
      <c r="FF107" s="6">
        <f t="shared" si="188"/>
        <v>121.71428571428571</v>
      </c>
      <c r="FG107" s="6">
        <f t="shared" si="189"/>
        <v>131.57142857142858</v>
      </c>
      <c r="FH107" s="6">
        <f t="shared" si="190"/>
        <v>151.42857142857142</v>
      </c>
      <c r="FI107" s="6">
        <f t="shared" si="191"/>
        <v>152.14285714285714</v>
      </c>
      <c r="FJ107" s="6">
        <f t="shared" si="192"/>
        <v>161.14285714285714</v>
      </c>
      <c r="FK107" s="6">
        <f t="shared" si="193"/>
        <v>150.14285714285714</v>
      </c>
      <c r="FL107" s="6">
        <f t="shared" si="194"/>
        <v>161.28571428571428</v>
      </c>
      <c r="FM107" s="6">
        <f t="shared" si="195"/>
        <v>169.71428571428572</v>
      </c>
      <c r="FN107" s="6">
        <f t="shared" si="196"/>
        <v>170.14285714285714</v>
      </c>
      <c r="FO107" s="6">
        <f t="shared" si="197"/>
        <v>163.14285714285714</v>
      </c>
      <c r="FP107" s="6">
        <f t="shared" si="198"/>
        <v>159.42857142857142</v>
      </c>
      <c r="FQ107" s="6">
        <f t="shared" ref="FQ107:FY117" si="205">SUM(FK91:FQ91)/7</f>
        <v>160.28571428571428</v>
      </c>
      <c r="FR107" s="6">
        <f t="shared" si="205"/>
        <v>166.28571428571428</v>
      </c>
      <c r="FS107" s="6">
        <f t="shared" si="205"/>
        <v>158.57142857142858</v>
      </c>
      <c r="FT107" s="6">
        <f t="shared" si="205"/>
        <v>143.42857142857142</v>
      </c>
      <c r="FU107" s="6">
        <f t="shared" si="205"/>
        <v>140.28571428571428</v>
      </c>
      <c r="FV107" s="6">
        <f t="shared" si="205"/>
        <v>140.85714285714286</v>
      </c>
      <c r="FW107" s="6">
        <f t="shared" si="205"/>
        <v>138.85714285714286</v>
      </c>
      <c r="FX107" s="6">
        <f t="shared" si="205"/>
        <v>134.57142857142858</v>
      </c>
      <c r="FY107" s="6">
        <f t="shared" si="205"/>
        <v>130.28571428571428</v>
      </c>
      <c r="FZ107" s="6">
        <f t="shared" si="200"/>
        <v>129.14285714285714</v>
      </c>
      <c r="GA107" s="6">
        <f t="shared" si="201"/>
        <v>134.71428571428572</v>
      </c>
      <c r="GB107" s="6">
        <f t="shared" si="201"/>
        <v>134</v>
      </c>
      <c r="GC107" s="6">
        <f t="shared" si="201"/>
        <v>133.14285714285714</v>
      </c>
      <c r="GD107" s="6">
        <f t="shared" si="201"/>
        <v>131.57142857142858</v>
      </c>
      <c r="GE107" s="6">
        <f t="shared" si="201"/>
        <v>141.28571428571428</v>
      </c>
      <c r="GF107" s="6">
        <f t="shared" si="201"/>
        <v>144.14285714285714</v>
      </c>
      <c r="GG107" s="6">
        <f t="shared" si="201"/>
        <v>154.85714285714286</v>
      </c>
      <c r="GH107" s="6">
        <f t="shared" si="201"/>
        <v>163</v>
      </c>
    </row>
    <row r="108" spans="1:225" x14ac:dyDescent="0.25">
      <c r="A108" s="54" t="s">
        <v>67</v>
      </c>
      <c r="C108" s="54" t="s">
        <v>66</v>
      </c>
      <c r="G108">
        <f t="shared" si="90"/>
        <v>2</v>
      </c>
      <c r="H108" s="6">
        <f t="shared" si="91"/>
        <v>3.3333333333333335</v>
      </c>
      <c r="I108" s="6">
        <f t="shared" si="92"/>
        <v>4.333333333333333</v>
      </c>
      <c r="J108" s="6">
        <f t="shared" si="93"/>
        <v>4.333333333333333</v>
      </c>
      <c r="K108" s="6">
        <f t="shared" si="94"/>
        <v>4</v>
      </c>
      <c r="L108" s="6">
        <f t="shared" si="95"/>
        <v>6</v>
      </c>
      <c r="M108" s="6">
        <f t="shared" si="96"/>
        <v>4.7142857142857144</v>
      </c>
      <c r="N108" s="6">
        <f t="shared" si="97"/>
        <v>52.428571428571431</v>
      </c>
      <c r="O108" s="6">
        <f t="shared" si="98"/>
        <v>58.142857142857146</v>
      </c>
      <c r="P108" s="6">
        <f t="shared" si="99"/>
        <v>65</v>
      </c>
      <c r="Q108" s="6">
        <f t="shared" si="100"/>
        <v>80.857142857142861</v>
      </c>
      <c r="R108" s="6">
        <f t="shared" si="101"/>
        <v>90.428571428571431</v>
      </c>
      <c r="S108" s="6">
        <f t="shared" si="102"/>
        <v>101.42857142857143</v>
      </c>
      <c r="T108" s="6">
        <f t="shared" si="103"/>
        <v>118.28571428571429</v>
      </c>
      <c r="U108" s="6">
        <f t="shared" si="104"/>
        <v>109.57142857142857</v>
      </c>
      <c r="V108" s="6">
        <f t="shared" si="105"/>
        <v>107.85714285714286</v>
      </c>
      <c r="W108" s="6">
        <f t="shared" si="106"/>
        <v>132.28571428571428</v>
      </c>
      <c r="X108" s="6">
        <f t="shared" si="107"/>
        <v>138.42857142857142</v>
      </c>
      <c r="Y108" s="6">
        <f t="shared" si="108"/>
        <v>153.85714285714286</v>
      </c>
      <c r="Z108" s="6">
        <f t="shared" si="109"/>
        <v>165.28571428571428</v>
      </c>
      <c r="AA108" s="6">
        <f t="shared" si="110"/>
        <v>184.71428571428572</v>
      </c>
      <c r="AB108" s="6">
        <f t="shared" si="111"/>
        <v>192.28571428571428</v>
      </c>
      <c r="AC108" s="6">
        <f t="shared" si="112"/>
        <v>224.42857142857142</v>
      </c>
      <c r="AD108" s="6">
        <f t="shared" si="113"/>
        <v>231</v>
      </c>
      <c r="AE108" s="6">
        <f t="shared" si="114"/>
        <v>239.57142857142858</v>
      </c>
      <c r="AF108" s="6">
        <f t="shared" si="115"/>
        <v>239.42857142857142</v>
      </c>
      <c r="AG108" s="6">
        <f t="shared" si="116"/>
        <v>235.28571428571428</v>
      </c>
      <c r="AH108" s="6">
        <f t="shared" si="117"/>
        <v>232.71428571428572</v>
      </c>
      <c r="AI108" s="6">
        <f t="shared" si="118"/>
        <v>208.28571428571428</v>
      </c>
      <c r="AJ108" s="6">
        <f t="shared" si="119"/>
        <v>190.71428571428572</v>
      </c>
      <c r="AK108" s="6">
        <f t="shared" si="120"/>
        <v>177.42857142857142</v>
      </c>
      <c r="AL108" s="6">
        <f t="shared" si="121"/>
        <v>174.28571428571428</v>
      </c>
      <c r="AM108" s="6">
        <f t="shared" si="122"/>
        <v>170.85714285714286</v>
      </c>
      <c r="AN108" s="6">
        <f t="shared" si="123"/>
        <v>176</v>
      </c>
      <c r="AO108" s="6">
        <f t="shared" si="124"/>
        <v>173.85714285714286</v>
      </c>
      <c r="AP108" s="6">
        <f t="shared" si="125"/>
        <v>187.57142857142858</v>
      </c>
      <c r="AQ108" s="6">
        <f t="shared" si="126"/>
        <v>197.14285714285714</v>
      </c>
      <c r="AR108" s="6">
        <f t="shared" si="127"/>
        <v>208</v>
      </c>
      <c r="AS108" s="6">
        <f t="shared" si="128"/>
        <v>200.14285714285714</v>
      </c>
      <c r="AT108" s="6">
        <f t="shared" si="129"/>
        <v>202.57142857142858</v>
      </c>
      <c r="AU108" s="6">
        <f t="shared" si="130"/>
        <v>192.71428571428572</v>
      </c>
      <c r="AV108" s="6">
        <f t="shared" si="131"/>
        <v>191.85714285714286</v>
      </c>
      <c r="AW108" s="6">
        <f>SUM(AQ92:AW92)/7</f>
        <v>180.85714285714286</v>
      </c>
      <c r="AX108" s="6">
        <f>SUM(AR92:AX92)/7</f>
        <v>179.71428571428572</v>
      </c>
      <c r="AY108" s="6">
        <f t="shared" si="132"/>
        <v>168.57142857142858</v>
      </c>
      <c r="AZ108" s="6">
        <f t="shared" si="133"/>
        <v>171.28571428571428</v>
      </c>
      <c r="BA108" s="6">
        <f t="shared" si="133"/>
        <v>166.42857142857142</v>
      </c>
      <c r="BB108" s="6">
        <f t="shared" si="133"/>
        <v>167.28571428571428</v>
      </c>
      <c r="BC108" s="6">
        <f t="shared" si="133"/>
        <v>155.71428571428572</v>
      </c>
      <c r="BD108" s="6">
        <f t="shared" si="133"/>
        <v>153.14285714285714</v>
      </c>
      <c r="BE108" s="6">
        <f t="shared" si="133"/>
        <v>143</v>
      </c>
      <c r="BF108" s="6">
        <f t="shared" si="133"/>
        <v>139</v>
      </c>
      <c r="BG108" s="6">
        <f t="shared" si="133"/>
        <v>130.57142857142858</v>
      </c>
      <c r="BH108" s="6">
        <f t="shared" si="133"/>
        <v>115.57142857142857</v>
      </c>
      <c r="BI108" s="6">
        <f t="shared" si="133"/>
        <v>103</v>
      </c>
      <c r="BJ108" s="6">
        <f t="shared" si="133"/>
        <v>99.142857142857139</v>
      </c>
      <c r="BK108" s="6">
        <f t="shared" si="133"/>
        <v>89.428571428571431</v>
      </c>
      <c r="BL108" s="6">
        <f t="shared" si="133"/>
        <v>82.714285714285708</v>
      </c>
      <c r="BM108" s="6">
        <f t="shared" si="133"/>
        <v>72.142857142857139</v>
      </c>
      <c r="BN108" s="6">
        <f t="shared" si="133"/>
        <v>62.571428571428569</v>
      </c>
      <c r="BO108" s="6">
        <f t="shared" si="133"/>
        <v>62.428571428571431</v>
      </c>
      <c r="BP108" s="6">
        <f t="shared" si="133"/>
        <v>60</v>
      </c>
      <c r="BQ108" s="6">
        <f t="shared" si="133"/>
        <v>53.142857142857146</v>
      </c>
      <c r="BR108" s="6">
        <f t="shared" si="133"/>
        <v>45.714285714285715</v>
      </c>
      <c r="BS108" s="6">
        <f t="shared" si="133"/>
        <v>42.285714285714285</v>
      </c>
      <c r="BT108" s="6">
        <f t="shared" si="133"/>
        <v>36</v>
      </c>
      <c r="BU108" s="6">
        <f t="shared" si="133"/>
        <v>34.285714285714285</v>
      </c>
      <c r="BV108" s="6">
        <f t="shared" si="134"/>
        <v>35</v>
      </c>
      <c r="BW108" s="6">
        <f t="shared" si="134"/>
        <v>35.142857142857146</v>
      </c>
      <c r="BX108" s="6">
        <f t="shared" si="134"/>
        <v>34.285714285714285</v>
      </c>
      <c r="BY108" s="6">
        <f t="shared" si="134"/>
        <v>32.142857142857146</v>
      </c>
      <c r="BZ108" s="6">
        <f t="shared" si="134"/>
        <v>29.142857142857142</v>
      </c>
      <c r="CA108" s="6">
        <f t="shared" si="134"/>
        <v>26.428571428571427</v>
      </c>
      <c r="CB108" s="6">
        <f t="shared" si="134"/>
        <v>26.285714285714285</v>
      </c>
      <c r="CC108" s="6">
        <f t="shared" si="134"/>
        <v>23.714285714285715</v>
      </c>
      <c r="CD108" s="6">
        <f t="shared" si="134"/>
        <v>25.285714285714285</v>
      </c>
      <c r="CE108" s="6">
        <f t="shared" si="134"/>
        <v>21.714285714285715</v>
      </c>
      <c r="CF108" s="6">
        <f t="shared" si="134"/>
        <v>20.857142857142858</v>
      </c>
      <c r="CG108" s="6">
        <f t="shared" si="134"/>
        <v>20.857142857142858</v>
      </c>
      <c r="CH108" s="6">
        <f t="shared" si="135"/>
        <v>22.714285714285715</v>
      </c>
      <c r="CI108" s="6">
        <f t="shared" si="135"/>
        <v>23</v>
      </c>
      <c r="CJ108" s="6">
        <f t="shared" si="135"/>
        <v>23.714285714285715</v>
      </c>
      <c r="CK108" s="6">
        <f t="shared" si="135"/>
        <v>22.714285714285715</v>
      </c>
      <c r="CL108" s="6">
        <f t="shared" si="136"/>
        <v>26.142857142857142</v>
      </c>
      <c r="CM108" s="6">
        <f t="shared" si="137"/>
        <v>27.142857142857142</v>
      </c>
      <c r="CN108" s="6">
        <f t="shared" si="138"/>
        <v>25.857142857142858</v>
      </c>
      <c r="CO108" s="6">
        <f t="shared" si="138"/>
        <v>27.857142857142858</v>
      </c>
      <c r="CP108" s="6">
        <f t="shared" si="138"/>
        <v>25.857142857142858</v>
      </c>
      <c r="CQ108" s="6">
        <f t="shared" si="138"/>
        <v>25.285714285714285</v>
      </c>
      <c r="CR108" s="6">
        <f t="shared" si="138"/>
        <v>24.857142857142858</v>
      </c>
      <c r="CS108" s="6">
        <f t="shared" si="138"/>
        <v>25.428571428571427</v>
      </c>
      <c r="CT108" s="6">
        <f t="shared" si="138"/>
        <v>28.285714285714285</v>
      </c>
      <c r="CU108" s="6">
        <f t="shared" si="138"/>
        <v>29</v>
      </c>
      <c r="CV108" s="6">
        <f t="shared" si="139"/>
        <v>26.571428571428573</v>
      </c>
      <c r="CW108" s="6">
        <f t="shared" si="140"/>
        <v>31</v>
      </c>
      <c r="CX108" s="6">
        <f t="shared" si="140"/>
        <v>31.142857142857142</v>
      </c>
      <c r="CY108" s="6">
        <f t="shared" si="140"/>
        <v>32.428571428571431</v>
      </c>
      <c r="CZ108" s="6">
        <f t="shared" si="140"/>
        <v>29.428571428571427</v>
      </c>
      <c r="DA108" s="6">
        <f t="shared" si="141"/>
        <v>29.285714285714285</v>
      </c>
      <c r="DB108" s="6">
        <f t="shared" si="142"/>
        <v>31.142857142857142</v>
      </c>
      <c r="DC108" s="6">
        <f t="shared" si="143"/>
        <v>31.714285714285715</v>
      </c>
      <c r="DD108" s="6">
        <f t="shared" si="143"/>
        <v>28</v>
      </c>
      <c r="DE108" s="6">
        <f t="shared" si="143"/>
        <v>29</v>
      </c>
      <c r="DF108" s="6">
        <f t="shared" si="144"/>
        <v>28.285714285714285</v>
      </c>
      <c r="DG108" s="6">
        <f t="shared" si="145"/>
        <v>26.285714285714285</v>
      </c>
      <c r="DH108" s="6">
        <f t="shared" si="146"/>
        <v>23.142857142857142</v>
      </c>
      <c r="DI108" s="6">
        <f t="shared" si="147"/>
        <v>17.714285714285715</v>
      </c>
      <c r="DJ108" s="6">
        <f t="shared" si="148"/>
        <v>16.571428571428573</v>
      </c>
      <c r="DK108" s="6">
        <f t="shared" si="149"/>
        <v>16.142857142857142</v>
      </c>
      <c r="DL108" s="6">
        <f t="shared" si="150"/>
        <v>13.428571428571429</v>
      </c>
      <c r="DM108" s="6">
        <f t="shared" si="151"/>
        <v>12.714285714285714</v>
      </c>
      <c r="DN108" s="6">
        <f t="shared" si="152"/>
        <v>13</v>
      </c>
      <c r="DO108" s="6">
        <f t="shared" si="153"/>
        <v>11.714285714285714</v>
      </c>
      <c r="DP108" s="6">
        <f t="shared" si="154"/>
        <v>12.285714285714286</v>
      </c>
      <c r="DQ108" s="6">
        <f t="shared" si="155"/>
        <v>10.285714285714286</v>
      </c>
      <c r="DR108" s="6">
        <f t="shared" si="156"/>
        <v>10.571428571428571</v>
      </c>
      <c r="DS108" s="6">
        <f t="shared" si="157"/>
        <v>9.8571428571428577</v>
      </c>
      <c r="DT108" s="6">
        <f t="shared" si="158"/>
        <v>8.5714285714285712</v>
      </c>
      <c r="DU108" s="6">
        <f t="shared" si="159"/>
        <v>7.5714285714285712</v>
      </c>
      <c r="DV108" s="6">
        <f t="shared" si="160"/>
        <v>7</v>
      </c>
      <c r="DW108" s="6">
        <f t="shared" si="161"/>
        <v>7.7142857142857144</v>
      </c>
      <c r="DX108" s="6">
        <f t="shared" si="162"/>
        <v>8.7142857142857135</v>
      </c>
      <c r="DY108" s="6">
        <f t="shared" si="203"/>
        <v>7.7142857142857144</v>
      </c>
      <c r="DZ108" s="6">
        <f t="shared" si="204"/>
        <v>8.5714285714285712</v>
      </c>
      <c r="EA108" s="6">
        <f t="shared" si="163"/>
        <v>8.8571428571428577</v>
      </c>
      <c r="EB108" s="6">
        <f t="shared" si="163"/>
        <v>8.7142857142857135</v>
      </c>
      <c r="EC108" s="6">
        <f t="shared" si="163"/>
        <v>9.4285714285714288</v>
      </c>
      <c r="ED108" s="6">
        <f t="shared" si="163"/>
        <v>9.5714285714285712</v>
      </c>
      <c r="EE108" s="6">
        <f t="shared" si="163"/>
        <v>11.285714285714286</v>
      </c>
      <c r="EF108" s="6">
        <f t="shared" si="163"/>
        <v>12.714285714285714</v>
      </c>
      <c r="EG108" s="6">
        <f t="shared" si="163"/>
        <v>8.1428571428571423</v>
      </c>
      <c r="EH108" s="6">
        <f t="shared" si="164"/>
        <v>7.4285714285714288</v>
      </c>
      <c r="EI108" s="6">
        <f t="shared" si="165"/>
        <v>8.2857142857142865</v>
      </c>
      <c r="EJ108" s="6">
        <f t="shared" si="166"/>
        <v>9</v>
      </c>
      <c r="EK108" s="6">
        <f t="shared" si="167"/>
        <v>9.2857142857142865</v>
      </c>
      <c r="EL108" s="6">
        <f t="shared" si="168"/>
        <v>9</v>
      </c>
      <c r="EM108" s="6">
        <f t="shared" si="169"/>
        <v>10.428571428571429</v>
      </c>
      <c r="EN108" s="6">
        <f t="shared" si="170"/>
        <v>15.428571428571429</v>
      </c>
      <c r="EO108" s="6">
        <f t="shared" si="171"/>
        <v>18.428571428571427</v>
      </c>
      <c r="EP108" s="6">
        <f t="shared" si="172"/>
        <v>17.857142857142858</v>
      </c>
      <c r="EQ108" s="6">
        <f t="shared" si="173"/>
        <v>18.714285714285715</v>
      </c>
      <c r="ER108" s="6">
        <f t="shared" si="174"/>
        <v>18.428571428571427</v>
      </c>
      <c r="ES108" s="6">
        <f t="shared" si="175"/>
        <v>19.571428571428573</v>
      </c>
      <c r="ET108" s="6">
        <f t="shared" si="176"/>
        <v>18.571428571428573</v>
      </c>
      <c r="EU108" s="6">
        <f t="shared" si="177"/>
        <v>21.571428571428573</v>
      </c>
      <c r="EV108" s="6">
        <f t="shared" si="178"/>
        <v>23.428571428571427</v>
      </c>
      <c r="EW108" s="6">
        <f t="shared" si="179"/>
        <v>28.428571428571427</v>
      </c>
      <c r="EX108" s="6">
        <f t="shared" si="180"/>
        <v>30.428571428571427</v>
      </c>
      <c r="EY108" s="6">
        <f t="shared" si="181"/>
        <v>35.571428571428569</v>
      </c>
      <c r="EZ108" s="6">
        <f t="shared" si="182"/>
        <v>40.428571428571431</v>
      </c>
      <c r="FA108" s="6">
        <f t="shared" si="183"/>
        <v>45.714285714285715</v>
      </c>
      <c r="FB108" s="6">
        <f t="shared" si="184"/>
        <v>48</v>
      </c>
      <c r="FC108" s="6">
        <f t="shared" si="185"/>
        <v>50</v>
      </c>
      <c r="FD108" s="6">
        <f t="shared" si="186"/>
        <v>52.142857142857146</v>
      </c>
      <c r="FE108" s="6">
        <f t="shared" si="187"/>
        <v>56.857142857142854</v>
      </c>
      <c r="FF108" s="6">
        <f t="shared" si="188"/>
        <v>60</v>
      </c>
      <c r="FG108" s="6">
        <f t="shared" si="189"/>
        <v>63.571428571428569</v>
      </c>
      <c r="FH108" s="6">
        <f t="shared" si="190"/>
        <v>65.285714285714292</v>
      </c>
      <c r="FI108" s="6">
        <f t="shared" si="191"/>
        <v>73.285714285714292</v>
      </c>
      <c r="FJ108" s="6">
        <f t="shared" si="192"/>
        <v>74</v>
      </c>
      <c r="FK108" s="6">
        <f t="shared" si="193"/>
        <v>73.428571428571431</v>
      </c>
      <c r="FL108" s="6">
        <f t="shared" si="194"/>
        <v>73.428571428571431</v>
      </c>
      <c r="FM108" s="6">
        <f t="shared" si="195"/>
        <v>73.142857142857139</v>
      </c>
      <c r="FN108" s="6">
        <f t="shared" si="196"/>
        <v>71.857142857142861</v>
      </c>
      <c r="FO108" s="6">
        <f t="shared" si="197"/>
        <v>71.142857142857139</v>
      </c>
      <c r="FP108" s="6">
        <f t="shared" si="198"/>
        <v>65.714285714285708</v>
      </c>
      <c r="FQ108" s="6">
        <f t="shared" si="205"/>
        <v>66.857142857142861</v>
      </c>
      <c r="FR108" s="6">
        <f t="shared" si="205"/>
        <v>66</v>
      </c>
      <c r="FS108" s="6">
        <f t="shared" si="205"/>
        <v>67.571428571428569</v>
      </c>
      <c r="FT108" s="6">
        <f t="shared" si="205"/>
        <v>66.428571428571431</v>
      </c>
      <c r="FU108" s="6">
        <f t="shared" si="205"/>
        <v>65.142857142857139</v>
      </c>
      <c r="FV108" s="6">
        <f t="shared" si="205"/>
        <v>68.857142857142861</v>
      </c>
      <c r="FW108" s="6">
        <f t="shared" si="205"/>
        <v>67.142857142857139</v>
      </c>
      <c r="FX108" s="6">
        <f t="shared" si="205"/>
        <v>71.857142857142861</v>
      </c>
      <c r="FY108" s="6">
        <f t="shared" si="205"/>
        <v>75.142857142857139</v>
      </c>
      <c r="FZ108" s="6">
        <f t="shared" si="200"/>
        <v>76.142857142857139</v>
      </c>
      <c r="GA108" s="6">
        <f t="shared" si="201"/>
        <v>79.571428571428569</v>
      </c>
      <c r="GB108" s="6">
        <f t="shared" si="201"/>
        <v>79.142857142857139</v>
      </c>
      <c r="GC108" s="6">
        <f t="shared" si="201"/>
        <v>76.857142857142861</v>
      </c>
      <c r="GD108" s="6">
        <f t="shared" si="201"/>
        <v>76</v>
      </c>
      <c r="GE108" s="6">
        <f t="shared" si="201"/>
        <v>71.714285714285708</v>
      </c>
      <c r="GF108" s="6">
        <f t="shared" si="201"/>
        <v>70.428571428571431</v>
      </c>
      <c r="GG108" s="6">
        <f t="shared" si="201"/>
        <v>69</v>
      </c>
      <c r="GH108" s="6">
        <f t="shared" si="201"/>
        <v>68.285714285714292</v>
      </c>
    </row>
    <row r="109" spans="1:225" x14ac:dyDescent="0.25">
      <c r="A109" s="20" t="s">
        <v>8</v>
      </c>
      <c r="C109" s="20" t="s">
        <v>8</v>
      </c>
      <c r="G109">
        <f t="shared" si="90"/>
        <v>3.3333333333333335</v>
      </c>
      <c r="H109" s="6">
        <f t="shared" si="91"/>
        <v>4</v>
      </c>
      <c r="I109" s="6">
        <f t="shared" si="92"/>
        <v>7</v>
      </c>
      <c r="J109" s="6">
        <f t="shared" si="93"/>
        <v>5.666666666666667</v>
      </c>
      <c r="K109" s="6">
        <f t="shared" si="94"/>
        <v>5.666666666666667</v>
      </c>
      <c r="L109" s="6">
        <f t="shared" si="95"/>
        <v>4.7142857142857144</v>
      </c>
      <c r="M109" s="6">
        <f t="shared" si="96"/>
        <v>7.4285714285714288</v>
      </c>
      <c r="N109" s="6">
        <f t="shared" si="97"/>
        <v>7.7142857142857144</v>
      </c>
      <c r="O109" s="6">
        <f t="shared" si="98"/>
        <v>9.1428571428571423</v>
      </c>
      <c r="P109" s="6">
        <f t="shared" si="99"/>
        <v>11.142857142857142</v>
      </c>
      <c r="Q109" s="6">
        <f t="shared" si="100"/>
        <v>15.571428571428571</v>
      </c>
      <c r="R109" s="6">
        <f t="shared" si="101"/>
        <v>20.857142857142858</v>
      </c>
      <c r="S109" s="6">
        <f t="shared" si="102"/>
        <v>26</v>
      </c>
      <c r="T109" s="6">
        <f t="shared" si="103"/>
        <v>28</v>
      </c>
      <c r="U109" s="6">
        <f t="shared" si="104"/>
        <v>44.285714285714285</v>
      </c>
      <c r="V109" s="6">
        <f t="shared" si="105"/>
        <v>42.857142857142854</v>
      </c>
      <c r="W109" s="6">
        <f t="shared" si="106"/>
        <v>48.285714285714285</v>
      </c>
      <c r="X109" s="6">
        <f t="shared" si="107"/>
        <v>55.142857142857146</v>
      </c>
      <c r="Y109" s="6">
        <f t="shared" si="108"/>
        <v>59.857142857142854</v>
      </c>
      <c r="Z109" s="6">
        <f t="shared" si="109"/>
        <v>69.285714285714292</v>
      </c>
      <c r="AA109" s="6">
        <f t="shared" si="110"/>
        <v>82.285714285714292</v>
      </c>
      <c r="AB109" s="6">
        <f t="shared" si="111"/>
        <v>83.428571428571431</v>
      </c>
      <c r="AC109" s="6">
        <f t="shared" si="112"/>
        <v>102</v>
      </c>
      <c r="AD109" s="6">
        <f t="shared" si="113"/>
        <v>119.28571428571429</v>
      </c>
      <c r="AE109" s="6">
        <f t="shared" si="114"/>
        <v>122.28571428571429</v>
      </c>
      <c r="AF109" s="6">
        <f t="shared" si="115"/>
        <v>126.14285714285714</v>
      </c>
      <c r="AG109" s="6">
        <f t="shared" si="116"/>
        <v>131</v>
      </c>
      <c r="AH109" s="6">
        <f t="shared" si="117"/>
        <v>129.42857142857142</v>
      </c>
      <c r="AI109" s="6">
        <f t="shared" si="118"/>
        <v>132.28571428571428</v>
      </c>
      <c r="AJ109" s="6">
        <f t="shared" si="119"/>
        <v>127.71428571428571</v>
      </c>
      <c r="AK109" s="6">
        <f t="shared" si="120"/>
        <v>120</v>
      </c>
      <c r="AL109" s="6">
        <f t="shared" si="121"/>
        <v>118.85714285714286</v>
      </c>
      <c r="AM109" s="6">
        <f t="shared" si="122"/>
        <v>117.57142857142857</v>
      </c>
      <c r="AN109" s="6">
        <f t="shared" si="123"/>
        <v>110.57142857142857</v>
      </c>
      <c r="AO109" s="6">
        <f t="shared" si="124"/>
        <v>114</v>
      </c>
      <c r="AP109" s="6">
        <f t="shared" si="125"/>
        <v>115.42857142857143</v>
      </c>
      <c r="AQ109" s="6">
        <f t="shared" si="126"/>
        <v>123.14285714285714</v>
      </c>
      <c r="AR109" s="6">
        <f t="shared" si="127"/>
        <v>128.71428571428572</v>
      </c>
      <c r="AS109" s="6">
        <f t="shared" si="128"/>
        <v>145</v>
      </c>
      <c r="AT109" s="6">
        <f t="shared" si="129"/>
        <v>148.57142857142858</v>
      </c>
      <c r="AU109" s="6">
        <f t="shared" si="130"/>
        <v>152.14285714285714</v>
      </c>
      <c r="AV109" s="6">
        <f t="shared" si="131"/>
        <v>149.85714285714286</v>
      </c>
      <c r="AW109" s="6">
        <f t="shared" si="131"/>
        <v>150</v>
      </c>
      <c r="AX109" s="6">
        <f t="shared" si="131"/>
        <v>150.71428571428572</v>
      </c>
      <c r="AY109" s="6">
        <f t="shared" si="132"/>
        <v>155.85714285714286</v>
      </c>
      <c r="AZ109" s="6">
        <f t="shared" si="133"/>
        <v>146.85714285714286</v>
      </c>
      <c r="BA109" s="6">
        <f t="shared" si="133"/>
        <v>144.28571428571428</v>
      </c>
      <c r="BB109" s="6">
        <f t="shared" si="133"/>
        <v>140.14285714285714</v>
      </c>
      <c r="BC109" s="6">
        <f t="shared" si="133"/>
        <v>142.14285714285714</v>
      </c>
      <c r="BD109" s="6">
        <f t="shared" si="133"/>
        <v>134.71428571428572</v>
      </c>
      <c r="BE109" s="6">
        <f t="shared" si="133"/>
        <v>125.28571428571429</v>
      </c>
      <c r="BF109" s="6">
        <f t="shared" si="133"/>
        <v>106.71428571428571</v>
      </c>
      <c r="BG109" s="6">
        <f t="shared" si="133"/>
        <v>91.571428571428569</v>
      </c>
      <c r="BH109" s="6">
        <f t="shared" si="133"/>
        <v>80.714285714285708</v>
      </c>
      <c r="BI109" s="6">
        <f t="shared" si="133"/>
        <v>78.857142857142861</v>
      </c>
      <c r="BJ109" s="6">
        <f t="shared" si="133"/>
        <v>67.714285714285708</v>
      </c>
      <c r="BK109" s="6">
        <f t="shared" si="133"/>
        <v>62</v>
      </c>
      <c r="BL109" s="6">
        <f t="shared" si="133"/>
        <v>58.428571428571431</v>
      </c>
      <c r="BM109" s="6">
        <f t="shared" si="133"/>
        <v>56.571428571428569</v>
      </c>
      <c r="BN109" s="6">
        <f t="shared" si="133"/>
        <v>54.142857142857146</v>
      </c>
      <c r="BO109" s="6">
        <f t="shared" si="133"/>
        <v>55.285714285714285</v>
      </c>
      <c r="BP109" s="6">
        <f t="shared" si="133"/>
        <v>49.428571428571431</v>
      </c>
      <c r="BQ109" s="6">
        <f t="shared" si="133"/>
        <v>44.857142857142854</v>
      </c>
      <c r="BR109" s="6">
        <f t="shared" si="133"/>
        <v>39.714285714285715</v>
      </c>
      <c r="BS109" s="6">
        <f t="shared" si="133"/>
        <v>32.142857142857146</v>
      </c>
      <c r="BT109" s="6">
        <f t="shared" si="133"/>
        <v>27</v>
      </c>
      <c r="BU109" s="6">
        <f t="shared" si="133"/>
        <v>27</v>
      </c>
      <c r="BV109" s="6">
        <f t="shared" si="134"/>
        <v>26.142857142857142</v>
      </c>
      <c r="BW109" s="6">
        <f t="shared" si="134"/>
        <v>24.142857142857142</v>
      </c>
      <c r="BX109" s="6">
        <f t="shared" si="134"/>
        <v>23.857142857142858</v>
      </c>
      <c r="BY109" s="6">
        <f t="shared" si="134"/>
        <v>21</v>
      </c>
      <c r="BZ109" s="6">
        <f t="shared" si="134"/>
        <v>21</v>
      </c>
      <c r="CA109" s="6">
        <f t="shared" si="134"/>
        <v>21.142857142857142</v>
      </c>
      <c r="CB109" s="6">
        <f t="shared" si="134"/>
        <v>19.428571428571427</v>
      </c>
      <c r="CC109" s="6">
        <f t="shared" si="134"/>
        <v>18.142857142857142</v>
      </c>
      <c r="CD109" s="6">
        <f t="shared" si="134"/>
        <v>20.857142857142858</v>
      </c>
      <c r="CE109" s="6">
        <f t="shared" si="134"/>
        <v>23.285714285714285</v>
      </c>
      <c r="CF109" s="6">
        <f t="shared" si="134"/>
        <v>25.428571428571427</v>
      </c>
      <c r="CG109" s="6">
        <f t="shared" si="134"/>
        <v>25.857142857142858</v>
      </c>
      <c r="CH109" s="6">
        <f t="shared" si="135"/>
        <v>29.571428571428573</v>
      </c>
      <c r="CI109" s="6">
        <f t="shared" si="135"/>
        <v>38.714285714285715</v>
      </c>
      <c r="CJ109" s="6">
        <f t="shared" si="135"/>
        <v>42.428571428571431</v>
      </c>
      <c r="CK109" s="6">
        <f t="shared" si="135"/>
        <v>41.857142857142854</v>
      </c>
      <c r="CL109" s="6">
        <f t="shared" si="136"/>
        <v>41.428571428571431</v>
      </c>
      <c r="CM109" s="6">
        <f t="shared" si="137"/>
        <v>43.571428571428569</v>
      </c>
      <c r="CN109" s="6">
        <f t="shared" si="138"/>
        <v>45.285714285714285</v>
      </c>
      <c r="CO109" s="6">
        <f t="shared" si="138"/>
        <v>41.714285714285715</v>
      </c>
      <c r="CP109" s="6">
        <f t="shared" si="138"/>
        <v>34.285714285714285</v>
      </c>
      <c r="CQ109" s="6">
        <f t="shared" si="138"/>
        <v>30.714285714285715</v>
      </c>
      <c r="CR109" s="6">
        <f t="shared" si="138"/>
        <v>27.142857142857142</v>
      </c>
      <c r="CS109" s="6">
        <f t="shared" si="138"/>
        <v>24.714285714285715</v>
      </c>
      <c r="CT109" s="6">
        <f t="shared" si="138"/>
        <v>23.428571428571427</v>
      </c>
      <c r="CU109" s="6">
        <f t="shared" si="138"/>
        <v>22.714285714285715</v>
      </c>
      <c r="CV109" s="6">
        <f t="shared" si="139"/>
        <v>23</v>
      </c>
      <c r="CW109" s="6">
        <f t="shared" si="140"/>
        <v>24.857142857142858</v>
      </c>
      <c r="CX109" s="6">
        <f t="shared" si="140"/>
        <v>25.428571428571427</v>
      </c>
      <c r="CY109" s="6">
        <f t="shared" si="140"/>
        <v>28.571428571428573</v>
      </c>
      <c r="CZ109" s="6">
        <f t="shared" si="140"/>
        <v>28.285714285714285</v>
      </c>
      <c r="DA109" s="6">
        <f t="shared" si="141"/>
        <v>27.571428571428573</v>
      </c>
      <c r="DB109" s="6">
        <f t="shared" si="142"/>
        <v>26.857142857142858</v>
      </c>
      <c r="DC109" s="6">
        <f t="shared" si="143"/>
        <v>25.285714285714285</v>
      </c>
      <c r="DD109" s="6">
        <f t="shared" si="143"/>
        <v>25.714285714285715</v>
      </c>
      <c r="DE109" s="6">
        <f t="shared" si="143"/>
        <v>23.428571428571427</v>
      </c>
      <c r="DF109" s="6">
        <f t="shared" si="144"/>
        <v>20.285714285714285</v>
      </c>
      <c r="DG109" s="6">
        <f t="shared" si="145"/>
        <v>19.571428571428573</v>
      </c>
      <c r="DH109" s="6">
        <f t="shared" si="146"/>
        <v>17.571428571428573</v>
      </c>
      <c r="DI109" s="6">
        <f t="shared" si="147"/>
        <v>16</v>
      </c>
      <c r="DJ109" s="6">
        <f t="shared" si="148"/>
        <v>15.285714285714286</v>
      </c>
      <c r="DK109" s="6">
        <f t="shared" si="149"/>
        <v>11.142857142857142</v>
      </c>
      <c r="DL109" s="6">
        <f t="shared" si="150"/>
        <v>11.285714285714286</v>
      </c>
      <c r="DM109" s="6">
        <f t="shared" si="151"/>
        <v>10.428571428571429</v>
      </c>
      <c r="DN109" s="6">
        <f t="shared" si="152"/>
        <v>10.571428571428571</v>
      </c>
      <c r="DO109" s="6">
        <f t="shared" si="153"/>
        <v>9.4285714285714288</v>
      </c>
      <c r="DP109" s="6">
        <f t="shared" si="154"/>
        <v>10.285714285714286</v>
      </c>
      <c r="DQ109" s="6">
        <f t="shared" si="155"/>
        <v>9.2857142857142865</v>
      </c>
      <c r="DR109" s="6">
        <f t="shared" si="156"/>
        <v>9</v>
      </c>
      <c r="DS109" s="6">
        <f t="shared" si="157"/>
        <v>8.4285714285714288</v>
      </c>
      <c r="DT109" s="6">
        <f t="shared" si="158"/>
        <v>8.8571428571428577</v>
      </c>
      <c r="DU109" s="6">
        <f t="shared" si="159"/>
        <v>7.5714285714285712</v>
      </c>
      <c r="DV109" s="6">
        <f t="shared" si="160"/>
        <v>6.5714285714285712</v>
      </c>
      <c r="DW109" s="6">
        <f t="shared" si="161"/>
        <v>4.4285714285714288</v>
      </c>
      <c r="DX109" s="6">
        <f t="shared" si="162"/>
        <v>4.1428571428571432</v>
      </c>
      <c r="DY109" s="6">
        <f t="shared" si="203"/>
        <v>3.1428571428571428</v>
      </c>
      <c r="DZ109" s="6">
        <f t="shared" si="204"/>
        <v>3.1428571428571428</v>
      </c>
      <c r="EA109" s="6">
        <f t="shared" si="163"/>
        <v>3</v>
      </c>
      <c r="EB109" s="6">
        <f t="shared" si="163"/>
        <v>2.4285714285714284</v>
      </c>
      <c r="EC109" s="6">
        <f t="shared" si="163"/>
        <v>2.7142857142857144</v>
      </c>
      <c r="ED109" s="6">
        <f t="shared" si="163"/>
        <v>2.8571428571428572</v>
      </c>
      <c r="EE109" s="6">
        <f t="shared" si="163"/>
        <v>3</v>
      </c>
      <c r="EF109" s="6">
        <f t="shared" si="163"/>
        <v>3.2857142857142856</v>
      </c>
      <c r="EG109" s="6">
        <f t="shared" si="163"/>
        <v>4.2857142857142856</v>
      </c>
      <c r="EH109" s="6">
        <f t="shared" si="164"/>
        <v>4.2857142857142856</v>
      </c>
      <c r="EI109" s="6">
        <f t="shared" si="165"/>
        <v>2.4285714285714284</v>
      </c>
      <c r="EJ109" s="6">
        <f t="shared" si="166"/>
        <v>1.5714285714285714</v>
      </c>
      <c r="EK109" s="6">
        <f t="shared" si="167"/>
        <v>2.1428571428571428</v>
      </c>
      <c r="EL109" s="6">
        <f t="shared" si="168"/>
        <v>1.8571428571428572</v>
      </c>
      <c r="EM109" s="6">
        <f t="shared" si="169"/>
        <v>2.2857142857142856</v>
      </c>
      <c r="EN109" s="6">
        <f t="shared" si="170"/>
        <v>2.5714285714285716</v>
      </c>
      <c r="EO109" s="6">
        <f t="shared" si="171"/>
        <v>2.7142857142857144</v>
      </c>
      <c r="EP109" s="6">
        <f t="shared" si="172"/>
        <v>4.7142857142857144</v>
      </c>
      <c r="EQ109" s="6">
        <f t="shared" si="173"/>
        <v>5.8571428571428568</v>
      </c>
      <c r="ER109" s="6">
        <f t="shared" si="174"/>
        <v>5.8571428571428568</v>
      </c>
      <c r="ES109" s="6">
        <f t="shared" si="175"/>
        <v>7.1428571428571432</v>
      </c>
      <c r="ET109" s="6">
        <f t="shared" si="176"/>
        <v>7</v>
      </c>
      <c r="EU109" s="6">
        <f t="shared" si="177"/>
        <v>6.2857142857142856</v>
      </c>
      <c r="EV109" s="6">
        <f t="shared" si="178"/>
        <v>6.1428571428571432</v>
      </c>
      <c r="EW109" s="6">
        <f t="shared" si="179"/>
        <v>7.4285714285714288</v>
      </c>
      <c r="EX109" s="6">
        <f t="shared" si="180"/>
        <v>8.7142857142857135</v>
      </c>
      <c r="EY109" s="6">
        <f t="shared" si="181"/>
        <v>11.285714285714286</v>
      </c>
      <c r="EZ109" s="6">
        <f t="shared" si="182"/>
        <v>11.571428571428571</v>
      </c>
      <c r="FA109" s="6">
        <f t="shared" si="183"/>
        <v>10.857142857142858</v>
      </c>
      <c r="FB109" s="6">
        <f t="shared" si="184"/>
        <v>11.285714285714286</v>
      </c>
      <c r="FC109" s="6">
        <f t="shared" si="185"/>
        <v>11.571428571428571</v>
      </c>
      <c r="FD109" s="6">
        <f t="shared" si="186"/>
        <v>12.571428571428571</v>
      </c>
      <c r="FE109" s="6">
        <f t="shared" si="187"/>
        <v>13.714285714285714</v>
      </c>
      <c r="FF109" s="6">
        <f t="shared" si="188"/>
        <v>13</v>
      </c>
      <c r="FG109" s="6">
        <f t="shared" si="189"/>
        <v>16.571428571428573</v>
      </c>
      <c r="FH109" s="6">
        <f t="shared" si="190"/>
        <v>19.428571428571427</v>
      </c>
      <c r="FI109" s="6">
        <f t="shared" si="191"/>
        <v>23.285714285714285</v>
      </c>
      <c r="FJ109" s="6">
        <f t="shared" si="192"/>
        <v>26.857142857142858</v>
      </c>
      <c r="FK109" s="6">
        <f t="shared" si="193"/>
        <v>27.714285714285715</v>
      </c>
      <c r="FL109" s="6">
        <f t="shared" si="194"/>
        <v>28.142857142857142</v>
      </c>
      <c r="FM109" s="6">
        <f t="shared" si="195"/>
        <v>28.571428571428573</v>
      </c>
      <c r="FN109" s="6">
        <f t="shared" si="196"/>
        <v>27.428571428571427</v>
      </c>
      <c r="FO109" s="6">
        <f t="shared" si="197"/>
        <v>27.142857142857142</v>
      </c>
      <c r="FP109" s="6">
        <f t="shared" si="198"/>
        <v>25.142857142857142</v>
      </c>
      <c r="FQ109" s="6">
        <f t="shared" si="205"/>
        <v>25.285714285714285</v>
      </c>
      <c r="FR109" s="6">
        <f t="shared" si="205"/>
        <v>25.428571428571427</v>
      </c>
      <c r="FS109" s="6">
        <f t="shared" si="205"/>
        <v>27</v>
      </c>
      <c r="FT109" s="6">
        <f t="shared" si="205"/>
        <v>28.142857142857142</v>
      </c>
      <c r="FU109" s="6">
        <f t="shared" si="205"/>
        <v>29.714285714285715</v>
      </c>
      <c r="FV109" s="6">
        <f t="shared" si="205"/>
        <v>34.285714285714285</v>
      </c>
      <c r="FW109" s="6">
        <f t="shared" si="205"/>
        <v>36.714285714285715</v>
      </c>
      <c r="FX109" s="6">
        <f t="shared" si="205"/>
        <v>36.857142857142854</v>
      </c>
      <c r="FY109" s="6">
        <f t="shared" si="205"/>
        <v>38.142857142857146</v>
      </c>
      <c r="FZ109" s="6">
        <f t="shared" si="200"/>
        <v>39.142857142857146</v>
      </c>
      <c r="GA109" s="6">
        <f t="shared" si="201"/>
        <v>39.428571428571431</v>
      </c>
      <c r="GB109" s="6">
        <f t="shared" si="201"/>
        <v>38.428571428571431</v>
      </c>
      <c r="GC109" s="6">
        <f t="shared" si="201"/>
        <v>35.142857142857146</v>
      </c>
      <c r="GD109" s="6">
        <f t="shared" si="201"/>
        <v>33.714285714285715</v>
      </c>
      <c r="GE109" s="6">
        <f t="shared" si="201"/>
        <v>34.714285714285715</v>
      </c>
      <c r="GF109" s="6">
        <f t="shared" si="201"/>
        <v>34.428571428571431</v>
      </c>
      <c r="GG109" s="6">
        <f t="shared" si="201"/>
        <v>33.714285714285715</v>
      </c>
      <c r="GH109" s="6">
        <f t="shared" si="201"/>
        <v>35.571428571428569</v>
      </c>
    </row>
    <row r="110" spans="1:225" x14ac:dyDescent="0.25">
      <c r="A110" s="20" t="s">
        <v>9</v>
      </c>
      <c r="C110" s="20" t="s">
        <v>6</v>
      </c>
      <c r="G110">
        <f t="shared" si="90"/>
        <v>2</v>
      </c>
      <c r="H110" s="6">
        <f t="shared" si="91"/>
        <v>3</v>
      </c>
      <c r="I110" s="6">
        <f t="shared" si="92"/>
        <v>3</v>
      </c>
      <c r="J110" s="6">
        <f t="shared" si="93"/>
        <v>4</v>
      </c>
      <c r="K110" s="6">
        <f t="shared" si="94"/>
        <v>4.333333333333333</v>
      </c>
      <c r="L110" s="6">
        <f t="shared" si="95"/>
        <v>6.8571428571428568</v>
      </c>
      <c r="M110" s="6">
        <f t="shared" si="96"/>
        <v>6.5714285714285712</v>
      </c>
      <c r="N110" s="6">
        <f t="shared" si="97"/>
        <v>11</v>
      </c>
      <c r="O110" s="6">
        <f t="shared" si="98"/>
        <v>11.285714285714286</v>
      </c>
      <c r="P110" s="6">
        <f t="shared" si="99"/>
        <v>14.285714285714286</v>
      </c>
      <c r="Q110" s="6">
        <f t="shared" si="100"/>
        <v>17.714285714285715</v>
      </c>
      <c r="R110" s="6">
        <f t="shared" si="101"/>
        <v>22</v>
      </c>
      <c r="S110" s="6">
        <f t="shared" si="102"/>
        <v>21.857142857142858</v>
      </c>
      <c r="T110" s="6">
        <f t="shared" si="103"/>
        <v>27.428571428571427</v>
      </c>
      <c r="U110" s="6">
        <f t="shared" si="104"/>
        <v>37</v>
      </c>
      <c r="V110" s="6">
        <f t="shared" si="105"/>
        <v>33.571428571428569</v>
      </c>
      <c r="W110" s="6">
        <f t="shared" si="106"/>
        <v>34.714285714285715</v>
      </c>
      <c r="X110" s="6">
        <f t="shared" si="107"/>
        <v>39.142857142857146</v>
      </c>
      <c r="Y110" s="6">
        <f t="shared" si="108"/>
        <v>43.285714285714285</v>
      </c>
      <c r="Z110" s="6">
        <f t="shared" si="109"/>
        <v>53</v>
      </c>
      <c r="AA110" s="6">
        <f t="shared" si="110"/>
        <v>59.285714285714285</v>
      </c>
      <c r="AB110" s="6">
        <f t="shared" si="111"/>
        <v>57.142857142857146</v>
      </c>
      <c r="AC110" s="6">
        <f t="shared" si="112"/>
        <v>71.285714285714292</v>
      </c>
      <c r="AD110" s="6">
        <f t="shared" si="113"/>
        <v>79.714285714285708</v>
      </c>
      <c r="AE110" s="6">
        <f t="shared" si="114"/>
        <v>80.714285714285708</v>
      </c>
      <c r="AF110" s="6">
        <f t="shared" si="115"/>
        <v>80.714285714285708</v>
      </c>
      <c r="AG110" s="6">
        <f t="shared" si="116"/>
        <v>76.285714285714292</v>
      </c>
      <c r="AH110" s="6">
        <f t="shared" si="117"/>
        <v>77.142857142857139</v>
      </c>
      <c r="AI110" s="6">
        <f t="shared" si="118"/>
        <v>75.142857142857139</v>
      </c>
      <c r="AJ110" s="6">
        <f t="shared" si="119"/>
        <v>72.571428571428569</v>
      </c>
      <c r="AK110" s="6">
        <f t="shared" si="120"/>
        <v>73</v>
      </c>
      <c r="AL110" s="6">
        <f t="shared" si="121"/>
        <v>70.714285714285708</v>
      </c>
      <c r="AM110" s="6">
        <f t="shared" si="122"/>
        <v>69.428571428571431</v>
      </c>
      <c r="AN110" s="6">
        <f t="shared" si="123"/>
        <v>71.142857142857139</v>
      </c>
      <c r="AO110" s="6">
        <f t="shared" si="124"/>
        <v>66.857142857142861</v>
      </c>
      <c r="AP110" s="6">
        <f t="shared" si="125"/>
        <v>65.428571428571431</v>
      </c>
      <c r="AQ110" s="6">
        <f t="shared" si="126"/>
        <v>64.142857142857139</v>
      </c>
      <c r="AR110" s="6">
        <f t="shared" si="127"/>
        <v>62.428571428571431</v>
      </c>
      <c r="AS110" s="6">
        <f t="shared" si="128"/>
        <v>64.857142857142861</v>
      </c>
      <c r="AT110" s="6">
        <f t="shared" si="129"/>
        <v>64.857142857142861</v>
      </c>
      <c r="AU110" s="6">
        <f t="shared" si="130"/>
        <v>63.857142857142854</v>
      </c>
      <c r="AV110" s="6">
        <f t="shared" si="131"/>
        <v>64.857142857142861</v>
      </c>
      <c r="AW110" s="6">
        <f t="shared" si="131"/>
        <v>65.571428571428569</v>
      </c>
      <c r="AX110" s="6">
        <f t="shared" si="131"/>
        <v>67.857142857142861</v>
      </c>
      <c r="AY110" s="6">
        <f t="shared" si="132"/>
        <v>64.285714285714292</v>
      </c>
      <c r="AZ110" s="6">
        <f t="shared" si="133"/>
        <v>60.714285714285715</v>
      </c>
      <c r="BA110" s="6">
        <f t="shared" si="133"/>
        <v>60.714285714285715</v>
      </c>
      <c r="BB110" s="6">
        <f t="shared" si="133"/>
        <v>58.285714285714285</v>
      </c>
      <c r="BC110" s="6">
        <f t="shared" si="133"/>
        <v>58</v>
      </c>
      <c r="BD110" s="6">
        <f t="shared" si="133"/>
        <v>58.142857142857146</v>
      </c>
      <c r="BE110" s="6">
        <f t="shared" si="133"/>
        <v>54.571428571428569</v>
      </c>
      <c r="BF110" s="6">
        <f t="shared" si="133"/>
        <v>57</v>
      </c>
      <c r="BG110" s="6">
        <f t="shared" si="133"/>
        <v>54.285714285714285</v>
      </c>
      <c r="BH110" s="6">
        <f t="shared" si="133"/>
        <v>49.714285714285715</v>
      </c>
      <c r="BI110" s="6">
        <f t="shared" si="133"/>
        <v>45.428571428571431</v>
      </c>
      <c r="BJ110" s="6">
        <f t="shared" si="133"/>
        <v>42.857142857142854</v>
      </c>
      <c r="BK110" s="6">
        <f t="shared" si="133"/>
        <v>38.142857142857146</v>
      </c>
      <c r="BL110" s="6">
        <f t="shared" si="133"/>
        <v>36</v>
      </c>
      <c r="BM110" s="6">
        <f t="shared" si="133"/>
        <v>29.142857142857142</v>
      </c>
      <c r="BN110" s="6">
        <f t="shared" si="133"/>
        <v>27.714285714285715</v>
      </c>
      <c r="BO110" s="6">
        <f t="shared" si="133"/>
        <v>31.857142857142858</v>
      </c>
      <c r="BP110" s="6">
        <f t="shared" si="133"/>
        <v>29.571428571428573</v>
      </c>
      <c r="BQ110" s="6">
        <f t="shared" si="133"/>
        <v>47.428571428571431</v>
      </c>
      <c r="BR110" s="6">
        <f t="shared" si="133"/>
        <v>45.571428571428569</v>
      </c>
      <c r="BS110" s="6">
        <f t="shared" si="133"/>
        <v>45.285714285714285</v>
      </c>
      <c r="BT110" s="6">
        <f t="shared" si="133"/>
        <v>45</v>
      </c>
      <c r="BU110" s="6">
        <f t="shared" si="133"/>
        <v>44.428571428571431</v>
      </c>
      <c r="BV110" s="6">
        <f t="shared" si="134"/>
        <v>38.571428571428569</v>
      </c>
      <c r="BW110" s="6">
        <f t="shared" si="134"/>
        <v>40.857142857142854</v>
      </c>
      <c r="BX110" s="6">
        <f t="shared" si="134"/>
        <v>19.428571428571427</v>
      </c>
      <c r="BY110" s="6">
        <f t="shared" si="134"/>
        <v>18.142857142857142</v>
      </c>
      <c r="BZ110" s="6">
        <f t="shared" si="134"/>
        <v>17.857142857142858</v>
      </c>
      <c r="CA110" s="6">
        <f t="shared" si="134"/>
        <v>16.857142857142858</v>
      </c>
      <c r="CB110" s="6">
        <f t="shared" si="134"/>
        <v>17.571428571428573</v>
      </c>
      <c r="CC110" s="6">
        <f t="shared" si="134"/>
        <v>17.571428571428573</v>
      </c>
      <c r="CD110" s="6">
        <f t="shared" si="134"/>
        <v>17.285714285714285</v>
      </c>
      <c r="CE110" s="6">
        <f t="shared" si="134"/>
        <v>17.857142857142858</v>
      </c>
      <c r="CF110" s="6">
        <f t="shared" si="134"/>
        <v>19.142857142857142</v>
      </c>
      <c r="CG110" s="6">
        <f t="shared" si="134"/>
        <v>18.285714285714285</v>
      </c>
      <c r="CH110" s="6">
        <f t="shared" si="135"/>
        <v>18.714285714285715</v>
      </c>
      <c r="CI110" s="6">
        <f t="shared" si="135"/>
        <v>19.571428571428573</v>
      </c>
      <c r="CJ110" s="6">
        <f t="shared" si="135"/>
        <v>19.428571428571427</v>
      </c>
      <c r="CK110" s="6">
        <f t="shared" si="135"/>
        <v>20</v>
      </c>
      <c r="CL110" s="6">
        <f t="shared" si="136"/>
        <v>19.571428571428573</v>
      </c>
      <c r="CM110" s="6">
        <f t="shared" si="137"/>
        <v>19.428571428571427</v>
      </c>
      <c r="CN110" s="6">
        <f t="shared" si="138"/>
        <v>18.571428571428573</v>
      </c>
      <c r="CO110" s="6">
        <f t="shared" si="138"/>
        <v>21.285714285714285</v>
      </c>
      <c r="CP110" s="6">
        <f t="shared" si="138"/>
        <v>20.285714285714285</v>
      </c>
      <c r="CQ110" s="6">
        <f t="shared" si="138"/>
        <v>22.285714285714285</v>
      </c>
      <c r="CR110" s="6">
        <f t="shared" si="138"/>
        <v>20.857142857142858</v>
      </c>
      <c r="CS110" s="6">
        <f t="shared" si="138"/>
        <v>22</v>
      </c>
      <c r="CT110" s="6">
        <f t="shared" si="138"/>
        <v>22.714285714285715</v>
      </c>
      <c r="CU110" s="6">
        <f t="shared" si="138"/>
        <v>23.571428571428573</v>
      </c>
      <c r="CV110" s="6">
        <f t="shared" si="139"/>
        <v>21.285714285714285</v>
      </c>
      <c r="CW110" s="6">
        <f t="shared" si="140"/>
        <v>20.714285714285715</v>
      </c>
      <c r="CX110" s="6">
        <f t="shared" si="140"/>
        <v>19.571428571428573</v>
      </c>
      <c r="CY110" s="6">
        <f t="shared" si="140"/>
        <v>21.142857142857142</v>
      </c>
      <c r="CZ110" s="6">
        <f t="shared" si="140"/>
        <v>19</v>
      </c>
      <c r="DA110" s="6">
        <f t="shared" si="141"/>
        <v>18.142857142857142</v>
      </c>
      <c r="DB110" s="6">
        <f t="shared" si="142"/>
        <v>16.857142857142858</v>
      </c>
      <c r="DC110" s="6">
        <f t="shared" si="143"/>
        <v>15.428571428571429</v>
      </c>
      <c r="DD110" s="6">
        <f t="shared" si="143"/>
        <v>16.285714285714285</v>
      </c>
      <c r="DE110" s="6">
        <f t="shared" si="143"/>
        <v>16.428571428571427</v>
      </c>
      <c r="DF110" s="6">
        <f t="shared" si="144"/>
        <v>14.857142857142858</v>
      </c>
      <c r="DG110" s="6">
        <f t="shared" si="145"/>
        <v>12.571428571428571</v>
      </c>
      <c r="DH110" s="6">
        <f t="shared" si="146"/>
        <v>10.714285714285714</v>
      </c>
      <c r="DI110" s="6">
        <f t="shared" si="147"/>
        <v>10.714285714285714</v>
      </c>
      <c r="DJ110" s="6">
        <f t="shared" si="148"/>
        <v>11</v>
      </c>
      <c r="DK110" s="6">
        <f t="shared" si="149"/>
        <v>9.4285714285714288</v>
      </c>
      <c r="DL110" s="6">
        <f t="shared" si="150"/>
        <v>8.5714285714285712</v>
      </c>
      <c r="DM110" s="6">
        <f t="shared" si="151"/>
        <v>7.5714285714285712</v>
      </c>
      <c r="DN110" s="6">
        <f t="shared" si="152"/>
        <v>10.142857142857142</v>
      </c>
      <c r="DO110" s="6">
        <f t="shared" si="153"/>
        <v>10.142857142857142</v>
      </c>
      <c r="DP110" s="6">
        <f t="shared" si="154"/>
        <v>9.5714285714285712</v>
      </c>
      <c r="DQ110" s="6">
        <f t="shared" si="155"/>
        <v>8.7142857142857135</v>
      </c>
      <c r="DR110" s="6">
        <f t="shared" si="156"/>
        <v>9</v>
      </c>
      <c r="DS110" s="6">
        <f t="shared" si="157"/>
        <v>8.2857142857142865</v>
      </c>
      <c r="DT110" s="6">
        <f t="shared" si="158"/>
        <v>8.1428571428571423</v>
      </c>
      <c r="DU110" s="6">
        <f t="shared" si="159"/>
        <v>5.8571428571428568</v>
      </c>
      <c r="DV110" s="6">
        <f t="shared" si="160"/>
        <v>5</v>
      </c>
      <c r="DW110" s="6">
        <f t="shared" si="161"/>
        <v>5.7142857142857144</v>
      </c>
      <c r="DX110" s="6">
        <f t="shared" si="162"/>
        <v>6.4285714285714288</v>
      </c>
      <c r="DY110" s="6">
        <f t="shared" si="203"/>
        <v>6</v>
      </c>
      <c r="DZ110" s="6">
        <f t="shared" si="204"/>
        <v>5.7142857142857144</v>
      </c>
      <c r="EA110" s="6">
        <f t="shared" si="163"/>
        <v>5.1428571428571432</v>
      </c>
      <c r="EB110" s="6">
        <f t="shared" si="163"/>
        <v>6.7142857142857144</v>
      </c>
      <c r="EC110" s="6">
        <f t="shared" si="163"/>
        <v>6</v>
      </c>
      <c r="ED110" s="6">
        <f t="shared" si="163"/>
        <v>5.8571428571428568</v>
      </c>
      <c r="EE110" s="6">
        <f t="shared" si="163"/>
        <v>5.1428571428571432</v>
      </c>
      <c r="EF110" s="6">
        <f t="shared" si="163"/>
        <v>5.5714285714285712</v>
      </c>
      <c r="EG110" s="6">
        <f t="shared" si="163"/>
        <v>6</v>
      </c>
      <c r="EH110" s="6">
        <f t="shared" si="164"/>
        <v>8</v>
      </c>
      <c r="EI110" s="6">
        <f t="shared" si="165"/>
        <v>8.2857142857142865</v>
      </c>
      <c r="EJ110" s="6">
        <f t="shared" si="166"/>
        <v>10</v>
      </c>
      <c r="EK110" s="6">
        <f t="shared" si="167"/>
        <v>10</v>
      </c>
      <c r="EL110" s="6">
        <f t="shared" si="168"/>
        <v>11</v>
      </c>
      <c r="EM110" s="6">
        <f t="shared" si="169"/>
        <v>13.285714285714286</v>
      </c>
      <c r="EN110" s="6">
        <f t="shared" si="170"/>
        <v>14</v>
      </c>
      <c r="EO110" s="6">
        <f t="shared" si="171"/>
        <v>13.857142857142858</v>
      </c>
      <c r="EP110" s="6">
        <f t="shared" si="172"/>
        <v>14.142857142857142</v>
      </c>
      <c r="EQ110" s="6">
        <f t="shared" si="173"/>
        <v>13.428571428571429</v>
      </c>
      <c r="ER110" s="6">
        <f t="shared" si="174"/>
        <v>14.857142857142858</v>
      </c>
      <c r="ES110" s="6">
        <f t="shared" si="175"/>
        <v>15</v>
      </c>
      <c r="ET110" s="6">
        <f t="shared" si="176"/>
        <v>12.714285714285714</v>
      </c>
      <c r="EU110" s="6">
        <f t="shared" si="177"/>
        <v>12.428571428571429</v>
      </c>
      <c r="EV110" s="6">
        <f t="shared" si="178"/>
        <v>14</v>
      </c>
      <c r="EW110" s="6">
        <f t="shared" si="179"/>
        <v>15.142857142857142</v>
      </c>
      <c r="EX110" s="6">
        <f t="shared" si="180"/>
        <v>19.571428571428573</v>
      </c>
      <c r="EY110" s="6">
        <f t="shared" si="181"/>
        <v>20.142857142857142</v>
      </c>
      <c r="EZ110" s="6">
        <f t="shared" si="182"/>
        <v>21.285714285714285</v>
      </c>
      <c r="FA110" s="6">
        <f t="shared" si="183"/>
        <v>22.428571428571427</v>
      </c>
      <c r="FB110" s="6">
        <f t="shared" si="184"/>
        <v>25</v>
      </c>
      <c r="FC110" s="6">
        <f t="shared" si="185"/>
        <v>25.142857142857142</v>
      </c>
      <c r="FD110" s="6">
        <f t="shared" si="186"/>
        <v>29</v>
      </c>
      <c r="FE110" s="6">
        <f t="shared" si="187"/>
        <v>31</v>
      </c>
      <c r="FF110" s="6">
        <f t="shared" si="188"/>
        <v>32.714285714285715</v>
      </c>
      <c r="FG110" s="6">
        <f t="shared" si="189"/>
        <v>34.142857142857146</v>
      </c>
      <c r="FH110" s="6">
        <f t="shared" si="190"/>
        <v>36.428571428571431</v>
      </c>
      <c r="FI110" s="6">
        <f t="shared" si="191"/>
        <v>39</v>
      </c>
      <c r="FJ110" s="6">
        <f t="shared" si="192"/>
        <v>41.857142857142854</v>
      </c>
      <c r="FK110" s="6">
        <f t="shared" si="193"/>
        <v>42</v>
      </c>
      <c r="FL110" s="6">
        <f t="shared" si="194"/>
        <v>40.142857142857146</v>
      </c>
      <c r="FM110" s="6">
        <f t="shared" si="195"/>
        <v>39.285714285714285</v>
      </c>
      <c r="FN110" s="6">
        <f t="shared" si="196"/>
        <v>39.571428571428569</v>
      </c>
      <c r="FO110" s="6">
        <f t="shared" si="197"/>
        <v>39.285714285714285</v>
      </c>
      <c r="FP110" s="6">
        <f t="shared" si="198"/>
        <v>36.142857142857146</v>
      </c>
      <c r="FQ110" s="6">
        <f t="shared" si="205"/>
        <v>36</v>
      </c>
      <c r="FR110" s="6">
        <f t="shared" si="205"/>
        <v>33.285714285714285</v>
      </c>
      <c r="FS110" s="6">
        <f t="shared" si="205"/>
        <v>33</v>
      </c>
      <c r="FT110" s="6">
        <f t="shared" si="205"/>
        <v>35.571428571428569</v>
      </c>
      <c r="FU110" s="6">
        <f t="shared" si="205"/>
        <v>35</v>
      </c>
      <c r="FV110" s="6">
        <f t="shared" si="205"/>
        <v>35.285714285714285</v>
      </c>
      <c r="FW110" s="6">
        <f t="shared" si="205"/>
        <v>35.428571428571431</v>
      </c>
      <c r="FX110" s="6">
        <f t="shared" si="205"/>
        <v>34.571428571428569</v>
      </c>
      <c r="FY110" s="6">
        <f t="shared" si="205"/>
        <v>36.857142857142854</v>
      </c>
      <c r="FZ110" s="6">
        <f t="shared" si="200"/>
        <v>37</v>
      </c>
      <c r="GA110" s="6">
        <f t="shared" si="201"/>
        <v>35.714285714285715</v>
      </c>
      <c r="GB110" s="6">
        <f t="shared" si="201"/>
        <v>38.142857142857146</v>
      </c>
      <c r="GC110" s="6">
        <f t="shared" si="201"/>
        <v>40.571428571428569</v>
      </c>
      <c r="GD110" s="6">
        <f t="shared" si="201"/>
        <v>42.285714285714285</v>
      </c>
      <c r="GE110" s="6">
        <f t="shared" si="201"/>
        <v>47.285714285714285</v>
      </c>
      <c r="GF110" s="6">
        <f t="shared" si="201"/>
        <v>45.142857142857146</v>
      </c>
      <c r="GG110" s="6">
        <f t="shared" si="201"/>
        <v>50.571428571428569</v>
      </c>
      <c r="GH110" s="6">
        <f t="shared" si="201"/>
        <v>54.285714285714285</v>
      </c>
    </row>
    <row r="111" spans="1:225" x14ac:dyDescent="0.25">
      <c r="A111" s="20" t="s">
        <v>6</v>
      </c>
      <c r="C111" s="20" t="s">
        <v>9</v>
      </c>
      <c r="G111">
        <f t="shared" si="90"/>
        <v>7</v>
      </c>
      <c r="H111" s="6">
        <f t="shared" si="91"/>
        <v>11</v>
      </c>
      <c r="I111" s="6">
        <f t="shared" si="92"/>
        <v>7</v>
      </c>
      <c r="J111" s="6">
        <f t="shared" si="93"/>
        <v>5.333333333333333</v>
      </c>
      <c r="K111" s="6">
        <f t="shared" si="94"/>
        <v>2</v>
      </c>
      <c r="L111" s="6">
        <f t="shared" si="95"/>
        <v>8.5714285714285712</v>
      </c>
      <c r="M111" s="6">
        <f t="shared" si="96"/>
        <v>9</v>
      </c>
      <c r="N111" s="6">
        <f t="shared" si="97"/>
        <v>6.7142857142857144</v>
      </c>
      <c r="O111" s="6">
        <f t="shared" si="98"/>
        <v>10</v>
      </c>
      <c r="P111" s="6">
        <f t="shared" si="99"/>
        <v>13.285714285714286</v>
      </c>
      <c r="Q111" s="6">
        <f t="shared" si="100"/>
        <v>16.142857142857142</v>
      </c>
      <c r="R111" s="6">
        <f t="shared" si="101"/>
        <v>23</v>
      </c>
      <c r="S111" s="6">
        <f t="shared" si="102"/>
        <v>28.857142857142858</v>
      </c>
      <c r="T111" s="6">
        <f t="shared" si="103"/>
        <v>31.571428571428573</v>
      </c>
      <c r="U111" s="6">
        <f t="shared" si="104"/>
        <v>47.714285714285715</v>
      </c>
      <c r="V111" s="6">
        <f t="shared" si="105"/>
        <v>44.571428571428569</v>
      </c>
      <c r="W111" s="6">
        <f t="shared" si="106"/>
        <v>45.428571428571431</v>
      </c>
      <c r="X111" s="6">
        <f t="shared" si="107"/>
        <v>49.714285714285715</v>
      </c>
      <c r="Y111" s="6">
        <f t="shared" si="108"/>
        <v>69.142857142857139</v>
      </c>
      <c r="Z111" s="6">
        <f t="shared" si="109"/>
        <v>73.857142857142861</v>
      </c>
      <c r="AA111" s="6">
        <f t="shared" si="110"/>
        <v>82.142857142857139</v>
      </c>
      <c r="AB111" s="6">
        <f t="shared" si="111"/>
        <v>80.285714285714292</v>
      </c>
      <c r="AC111" s="6">
        <f t="shared" si="112"/>
        <v>96.571428571428569</v>
      </c>
      <c r="AD111" s="6">
        <f t="shared" si="113"/>
        <v>106</v>
      </c>
      <c r="AE111" s="6">
        <f t="shared" si="114"/>
        <v>115</v>
      </c>
      <c r="AF111" s="6">
        <f t="shared" si="115"/>
        <v>105.28571428571429</v>
      </c>
      <c r="AG111" s="6">
        <f t="shared" si="116"/>
        <v>104.14285714285714</v>
      </c>
      <c r="AH111" s="6">
        <f t="shared" si="117"/>
        <v>103</v>
      </c>
      <c r="AI111" s="6">
        <f t="shared" si="118"/>
        <v>106</v>
      </c>
      <c r="AJ111" s="6">
        <f t="shared" si="119"/>
        <v>95.142857142857139</v>
      </c>
      <c r="AK111" s="6">
        <f t="shared" si="120"/>
        <v>101.71428571428571</v>
      </c>
      <c r="AL111" s="6">
        <f t="shared" si="121"/>
        <v>100.57142857142857</v>
      </c>
      <c r="AM111" s="6">
        <f t="shared" si="122"/>
        <v>96.571428571428569</v>
      </c>
      <c r="AN111" s="6">
        <f t="shared" si="123"/>
        <v>95.714285714285708</v>
      </c>
      <c r="AO111" s="6">
        <f t="shared" si="124"/>
        <v>101.14285714285714</v>
      </c>
      <c r="AP111" s="6">
        <f t="shared" si="125"/>
        <v>99.857142857142861</v>
      </c>
      <c r="AQ111" s="6">
        <f t="shared" si="126"/>
        <v>110.42857142857143</v>
      </c>
      <c r="AR111" s="6">
        <f t="shared" si="127"/>
        <v>106.71428571428571</v>
      </c>
      <c r="AS111" s="6">
        <f t="shared" si="128"/>
        <v>97.714285714285708</v>
      </c>
      <c r="AT111" s="6">
        <f t="shared" si="129"/>
        <v>111.42857142857143</v>
      </c>
      <c r="AU111" s="6">
        <f t="shared" si="130"/>
        <v>105.85714285714286</v>
      </c>
      <c r="AV111" s="6">
        <f t="shared" si="131"/>
        <v>102.14285714285714</v>
      </c>
      <c r="AW111" s="6">
        <f t="shared" si="131"/>
        <v>106.85714285714286</v>
      </c>
      <c r="AX111" s="6">
        <f t="shared" si="131"/>
        <v>105.42857142857143</v>
      </c>
      <c r="AY111" s="6">
        <f t="shared" si="132"/>
        <v>103</v>
      </c>
      <c r="AZ111" s="6">
        <f t="shared" si="133"/>
        <v>108.71428571428571</v>
      </c>
      <c r="BA111" s="6">
        <f t="shared" si="133"/>
        <v>94.428571428571431</v>
      </c>
      <c r="BB111" s="6">
        <f t="shared" si="133"/>
        <v>101.71428571428571</v>
      </c>
      <c r="BC111" s="6">
        <f t="shared" si="133"/>
        <v>98.714285714285708</v>
      </c>
      <c r="BD111" s="6">
        <f t="shared" si="133"/>
        <v>94</v>
      </c>
      <c r="BE111" s="6">
        <f t="shared" si="133"/>
        <v>84.285714285714292</v>
      </c>
      <c r="BF111" s="6">
        <f t="shared" si="133"/>
        <v>77.571428571428569</v>
      </c>
      <c r="BG111" s="6">
        <f t="shared" si="133"/>
        <v>74.857142857142861</v>
      </c>
      <c r="BH111" s="6">
        <f t="shared" si="133"/>
        <v>65.142857142857139</v>
      </c>
      <c r="BI111" s="6">
        <f t="shared" si="133"/>
        <v>58.714285714285715</v>
      </c>
      <c r="BJ111" s="6">
        <f t="shared" si="133"/>
        <v>56.285714285714285</v>
      </c>
      <c r="BK111" s="6">
        <f t="shared" si="133"/>
        <v>47.142857142857146</v>
      </c>
      <c r="BL111" s="6">
        <f t="shared" si="133"/>
        <v>47.428571428571431</v>
      </c>
      <c r="BM111" s="6">
        <f t="shared" si="133"/>
        <v>43.571428571428569</v>
      </c>
      <c r="BN111" s="6">
        <f t="shared" si="133"/>
        <v>40.571428571428569</v>
      </c>
      <c r="BO111" s="6">
        <f t="shared" si="133"/>
        <v>40.142857142857146</v>
      </c>
      <c r="BP111" s="6">
        <f t="shared" si="133"/>
        <v>36.142857142857146</v>
      </c>
      <c r="BQ111" s="6">
        <f t="shared" si="133"/>
        <v>31</v>
      </c>
      <c r="BR111" s="6">
        <f t="shared" si="133"/>
        <v>31.714285714285715</v>
      </c>
      <c r="BS111" s="6">
        <f t="shared" si="133"/>
        <v>28</v>
      </c>
      <c r="BT111" s="6">
        <f t="shared" si="133"/>
        <v>28.142857142857142</v>
      </c>
      <c r="BU111" s="6">
        <f t="shared" si="133"/>
        <v>24.428571428571427</v>
      </c>
      <c r="BV111" s="6">
        <f t="shared" si="134"/>
        <v>23.714285714285715</v>
      </c>
      <c r="BW111" s="6">
        <f t="shared" si="134"/>
        <v>23.857142857142858</v>
      </c>
      <c r="BX111" s="6">
        <f t="shared" si="134"/>
        <v>23.142857142857142</v>
      </c>
      <c r="BY111" s="6">
        <f t="shared" si="134"/>
        <v>22</v>
      </c>
      <c r="BZ111" s="6">
        <f t="shared" si="134"/>
        <v>21</v>
      </c>
      <c r="CA111" s="6">
        <f t="shared" si="134"/>
        <v>18.285714285714285</v>
      </c>
      <c r="CB111" s="6">
        <f t="shared" si="134"/>
        <v>17.285714285714285</v>
      </c>
      <c r="CC111" s="6">
        <f t="shared" si="134"/>
        <v>16.285714285714285</v>
      </c>
      <c r="CD111" s="6">
        <f t="shared" si="134"/>
        <v>13.857142857142858</v>
      </c>
      <c r="CE111" s="6">
        <f t="shared" si="134"/>
        <v>13.571428571428571</v>
      </c>
      <c r="CF111" s="6">
        <f t="shared" si="134"/>
        <v>11</v>
      </c>
      <c r="CG111" s="6">
        <f t="shared" si="134"/>
        <v>13</v>
      </c>
      <c r="CH111" s="6">
        <f t="shared" si="135"/>
        <v>12.857142857142858</v>
      </c>
      <c r="CI111" s="6">
        <f t="shared" si="135"/>
        <v>13.714285714285714</v>
      </c>
      <c r="CJ111" s="6">
        <f t="shared" si="135"/>
        <v>14.285714285714286</v>
      </c>
      <c r="CK111" s="6">
        <f t="shared" si="135"/>
        <v>14.428571428571429</v>
      </c>
      <c r="CL111" s="6">
        <f t="shared" si="136"/>
        <v>14</v>
      </c>
      <c r="CM111" s="6">
        <f t="shared" si="137"/>
        <v>13</v>
      </c>
      <c r="CN111" s="6">
        <f t="shared" si="138"/>
        <v>9.5714285714285712</v>
      </c>
      <c r="CO111" s="6">
        <f t="shared" si="138"/>
        <v>9.8571428571428577</v>
      </c>
      <c r="CP111" s="6">
        <f t="shared" si="138"/>
        <v>8.7142857142857135</v>
      </c>
      <c r="CQ111" s="6">
        <f t="shared" si="138"/>
        <v>8.7142857142857135</v>
      </c>
      <c r="CR111" s="6">
        <f t="shared" si="138"/>
        <v>9.2857142857142865</v>
      </c>
      <c r="CS111" s="6">
        <f t="shared" si="138"/>
        <v>8.2857142857142865</v>
      </c>
      <c r="CT111" s="6">
        <f t="shared" si="138"/>
        <v>9.2857142857142865</v>
      </c>
      <c r="CU111" s="6">
        <f t="shared" si="138"/>
        <v>10.571428571428571</v>
      </c>
      <c r="CV111" s="6">
        <f t="shared" si="139"/>
        <v>11.285714285714286</v>
      </c>
      <c r="CW111" s="6">
        <f t="shared" si="140"/>
        <v>11.285714285714286</v>
      </c>
      <c r="CX111" s="6">
        <f t="shared" si="140"/>
        <v>11.714285714285714</v>
      </c>
      <c r="CY111" s="6">
        <f t="shared" si="140"/>
        <v>11.285714285714286</v>
      </c>
      <c r="CZ111" s="6">
        <f t="shared" si="140"/>
        <v>11.428571428571429</v>
      </c>
      <c r="DA111" s="6">
        <f t="shared" si="141"/>
        <v>10</v>
      </c>
      <c r="DB111" s="6">
        <f t="shared" si="142"/>
        <v>9.5714285714285712</v>
      </c>
      <c r="DC111" s="6">
        <f t="shared" si="143"/>
        <v>8.8571428571428577</v>
      </c>
      <c r="DD111" s="6">
        <f t="shared" si="143"/>
        <v>8</v>
      </c>
      <c r="DE111" s="6">
        <f t="shared" si="143"/>
        <v>7.2857142857142856</v>
      </c>
      <c r="DF111" s="6">
        <f t="shared" si="144"/>
        <v>7.1428571428571432</v>
      </c>
      <c r="DG111" s="6">
        <f t="shared" si="145"/>
        <v>6.8571428571428568</v>
      </c>
      <c r="DH111" s="6">
        <f t="shared" si="146"/>
        <v>6.1428571428571432</v>
      </c>
      <c r="DI111" s="6">
        <f t="shared" si="147"/>
        <v>4.8571428571428568</v>
      </c>
      <c r="DJ111" s="6">
        <f t="shared" si="148"/>
        <v>4.2857142857142856</v>
      </c>
      <c r="DK111" s="6">
        <f t="shared" si="149"/>
        <v>4.1428571428571432</v>
      </c>
      <c r="DL111" s="6">
        <f t="shared" si="150"/>
        <v>3.7142857142857144</v>
      </c>
      <c r="DM111" s="6">
        <f t="shared" si="151"/>
        <v>3.4285714285714284</v>
      </c>
      <c r="DN111" s="6">
        <f t="shared" si="152"/>
        <v>3.1428571428571428</v>
      </c>
      <c r="DO111" s="6">
        <f t="shared" si="153"/>
        <v>2.8571428571428572</v>
      </c>
      <c r="DP111" s="6">
        <f t="shared" si="154"/>
        <v>2.4285714285714284</v>
      </c>
      <c r="DQ111" s="6">
        <f t="shared" si="155"/>
        <v>1.8571428571428572</v>
      </c>
      <c r="DR111" s="6">
        <f t="shared" si="156"/>
        <v>1.7142857142857142</v>
      </c>
      <c r="DS111" s="6">
        <f t="shared" si="157"/>
        <v>1.4285714285714286</v>
      </c>
      <c r="DT111" s="6">
        <f t="shared" si="158"/>
        <v>1.4285714285714286</v>
      </c>
      <c r="DU111" s="6">
        <f t="shared" si="159"/>
        <v>1.2857142857142858</v>
      </c>
      <c r="DV111" s="6">
        <f t="shared" si="160"/>
        <v>1.8571428571428572</v>
      </c>
      <c r="DW111" s="6">
        <f t="shared" si="161"/>
        <v>2</v>
      </c>
      <c r="DX111" s="6">
        <f t="shared" si="162"/>
        <v>2</v>
      </c>
      <c r="DY111" s="6">
        <f t="shared" si="203"/>
        <v>2</v>
      </c>
      <c r="DZ111" s="6">
        <f t="shared" si="204"/>
        <v>2.1428571428571428</v>
      </c>
      <c r="EA111" s="6">
        <f t="shared" si="163"/>
        <v>1.8571428571428572</v>
      </c>
      <c r="EB111" s="6">
        <f t="shared" si="163"/>
        <v>1.7142857142857142</v>
      </c>
      <c r="EC111" s="6">
        <f t="shared" si="163"/>
        <v>1.1428571428571428</v>
      </c>
      <c r="ED111" s="6">
        <f t="shared" si="163"/>
        <v>1</v>
      </c>
      <c r="EE111" s="6">
        <f t="shared" si="163"/>
        <v>1.2857142857142858</v>
      </c>
      <c r="EF111" s="6">
        <f t="shared" si="163"/>
        <v>1.2857142857142858</v>
      </c>
      <c r="EG111" s="6">
        <f t="shared" si="163"/>
        <v>-0.14285714285714285</v>
      </c>
      <c r="EH111" s="6">
        <f t="shared" si="164"/>
        <v>0.42857142857142855</v>
      </c>
      <c r="EI111" s="6">
        <f t="shared" si="165"/>
        <v>0.2857142857142857</v>
      </c>
      <c r="EJ111" s="6">
        <f t="shared" si="166"/>
        <v>0.2857142857142857</v>
      </c>
      <c r="EK111" s="6">
        <f t="shared" si="167"/>
        <v>1</v>
      </c>
      <c r="EL111" s="6">
        <f t="shared" si="168"/>
        <v>0.7142857142857143</v>
      </c>
      <c r="EM111" s="6">
        <f t="shared" si="169"/>
        <v>1.1428571428571428</v>
      </c>
      <c r="EN111" s="6">
        <f t="shared" si="170"/>
        <v>2.8571428571428572</v>
      </c>
      <c r="EO111" s="6">
        <f t="shared" si="171"/>
        <v>2.2857142857142856</v>
      </c>
      <c r="EP111" s="6">
        <f t="shared" si="172"/>
        <v>2.1428571428571428</v>
      </c>
      <c r="EQ111" s="6">
        <f t="shared" si="173"/>
        <v>2.5714285714285716</v>
      </c>
      <c r="ER111" s="6">
        <f t="shared" si="174"/>
        <v>2.2857142857142856</v>
      </c>
      <c r="ES111" s="6">
        <f t="shared" si="175"/>
        <v>2.4285714285714284</v>
      </c>
      <c r="ET111" s="6">
        <f t="shared" si="176"/>
        <v>2.4285714285714284</v>
      </c>
      <c r="EU111" s="6">
        <f t="shared" si="177"/>
        <v>2.2857142857142856</v>
      </c>
      <c r="EV111" s="6">
        <f t="shared" si="178"/>
        <v>2.5714285714285716</v>
      </c>
      <c r="EW111" s="6">
        <f t="shared" si="179"/>
        <v>3.1428571428571428</v>
      </c>
      <c r="EX111" s="6">
        <f t="shared" si="180"/>
        <v>2.8571428571428572</v>
      </c>
      <c r="EY111" s="6">
        <f t="shared" si="181"/>
        <v>3.4285714285714284</v>
      </c>
      <c r="EZ111" s="6">
        <f t="shared" si="182"/>
        <v>3.5714285714285716</v>
      </c>
      <c r="FA111" s="6">
        <f t="shared" si="183"/>
        <v>3.7142857142857144</v>
      </c>
      <c r="FB111" s="6">
        <f t="shared" si="184"/>
        <v>4</v>
      </c>
      <c r="FC111" s="6">
        <f t="shared" si="185"/>
        <v>4.5714285714285712</v>
      </c>
      <c r="FD111" s="6">
        <f t="shared" si="186"/>
        <v>4.2857142857142856</v>
      </c>
      <c r="FE111" s="6">
        <f t="shared" si="187"/>
        <v>5.2857142857142856</v>
      </c>
      <c r="FF111" s="6">
        <f t="shared" si="188"/>
        <v>5.2857142857142856</v>
      </c>
      <c r="FG111" s="6">
        <f t="shared" si="189"/>
        <v>7.2857142857142856</v>
      </c>
      <c r="FH111" s="6">
        <f t="shared" si="190"/>
        <v>8.2857142857142865</v>
      </c>
      <c r="FI111" s="6">
        <f t="shared" si="191"/>
        <v>10.714285714285714</v>
      </c>
      <c r="FJ111" s="6">
        <f t="shared" si="192"/>
        <v>11.571428571428571</v>
      </c>
      <c r="FK111" s="6">
        <f t="shared" si="193"/>
        <v>13.714285714285714</v>
      </c>
      <c r="FL111" s="6">
        <f t="shared" si="194"/>
        <v>15</v>
      </c>
      <c r="FM111" s="6">
        <f t="shared" si="195"/>
        <v>19.142857142857142</v>
      </c>
      <c r="FN111" s="6">
        <f t="shared" si="196"/>
        <v>19.714285714285715</v>
      </c>
      <c r="FO111" s="6">
        <f t="shared" si="197"/>
        <v>18.857142857142858</v>
      </c>
      <c r="FP111" s="6">
        <f t="shared" si="198"/>
        <v>17.428571428571427</v>
      </c>
      <c r="FQ111" s="6">
        <f t="shared" si="205"/>
        <v>17.428571428571427</v>
      </c>
      <c r="FR111" s="6">
        <f t="shared" si="205"/>
        <v>18.285714285714285</v>
      </c>
      <c r="FS111" s="6">
        <f t="shared" si="205"/>
        <v>19</v>
      </c>
      <c r="FT111" s="6">
        <f t="shared" si="205"/>
        <v>17.142857142857142</v>
      </c>
      <c r="FU111" s="6">
        <f t="shared" si="205"/>
        <v>18.285714285714285</v>
      </c>
      <c r="FV111" s="6">
        <f t="shared" si="205"/>
        <v>20.285714285714285</v>
      </c>
      <c r="FW111" s="6">
        <f t="shared" si="205"/>
        <v>22.285714285714285</v>
      </c>
      <c r="FX111" s="6">
        <f t="shared" si="205"/>
        <v>23.714285714285715</v>
      </c>
      <c r="FY111" s="6">
        <f t="shared" si="205"/>
        <v>23.571428571428573</v>
      </c>
      <c r="FZ111" s="6">
        <f t="shared" si="200"/>
        <v>23</v>
      </c>
      <c r="GA111" s="6">
        <f t="shared" si="201"/>
        <v>23.428571428571427</v>
      </c>
      <c r="GB111" s="6">
        <f t="shared" si="201"/>
        <v>21.714285714285715</v>
      </c>
      <c r="GC111" s="6">
        <f t="shared" si="201"/>
        <v>22.285714285714285</v>
      </c>
      <c r="GD111" s="6">
        <f t="shared" si="201"/>
        <v>21.428571428571427</v>
      </c>
      <c r="GE111" s="6">
        <f t="shared" si="201"/>
        <v>21.428571428571427</v>
      </c>
      <c r="GF111" s="6">
        <f t="shared" si="201"/>
        <v>20.714285714285715</v>
      </c>
      <c r="GG111" s="6">
        <f t="shared" si="201"/>
        <v>22</v>
      </c>
      <c r="GH111" s="6">
        <f t="shared" si="201"/>
        <v>21.428571428571427</v>
      </c>
    </row>
    <row r="112" spans="1:225" x14ac:dyDescent="0.25">
      <c r="A112" s="20" t="s">
        <v>11</v>
      </c>
      <c r="C112" s="20" t="s">
        <v>11</v>
      </c>
      <c r="G112">
        <f t="shared" si="90"/>
        <v>0.33333333333333331</v>
      </c>
      <c r="H112" s="6">
        <f t="shared" si="91"/>
        <v>1.3333333333333333</v>
      </c>
      <c r="I112" s="6">
        <f t="shared" si="92"/>
        <v>2.6666666666666665</v>
      </c>
      <c r="J112" s="6">
        <f t="shared" si="93"/>
        <v>3</v>
      </c>
      <c r="K112" s="6">
        <f t="shared" si="94"/>
        <v>2</v>
      </c>
      <c r="L112" s="6">
        <f t="shared" si="95"/>
        <v>1.7142857142857142</v>
      </c>
      <c r="M112" s="6">
        <f t="shared" si="96"/>
        <v>1.7142857142857142</v>
      </c>
      <c r="N112" s="6">
        <f t="shared" si="97"/>
        <v>2.4285714285714284</v>
      </c>
      <c r="O112" s="6">
        <f t="shared" si="98"/>
        <v>2.8571428571428572</v>
      </c>
      <c r="P112" s="6">
        <f t="shared" si="99"/>
        <v>2.8571428571428572</v>
      </c>
      <c r="Q112" s="6">
        <f t="shared" si="100"/>
        <v>3.8571428571428572</v>
      </c>
      <c r="R112" s="6">
        <f t="shared" si="101"/>
        <v>5.1428571428571432</v>
      </c>
      <c r="S112" s="6">
        <f t="shared" si="102"/>
        <v>6.8571428571428568</v>
      </c>
      <c r="T112" s="6">
        <f t="shared" si="103"/>
        <v>9</v>
      </c>
      <c r="U112" s="6">
        <f t="shared" si="104"/>
        <v>16.857142857142858</v>
      </c>
      <c r="V112" s="6">
        <f t="shared" si="105"/>
        <v>20.142857142857142</v>
      </c>
      <c r="W112" s="6">
        <f t="shared" si="106"/>
        <v>23.285714285714285</v>
      </c>
      <c r="X112" s="6">
        <f t="shared" si="107"/>
        <v>26.285714285714285</v>
      </c>
      <c r="Y112" s="6">
        <f t="shared" si="108"/>
        <v>29.428571428571427</v>
      </c>
      <c r="Z112" s="6">
        <f t="shared" si="109"/>
        <v>37.285714285714285</v>
      </c>
      <c r="AA112" s="6">
        <f t="shared" si="110"/>
        <v>45.285714285714285</v>
      </c>
      <c r="AB112" s="6">
        <f t="shared" si="111"/>
        <v>45.285714285714285</v>
      </c>
      <c r="AC112" s="6">
        <f t="shared" si="112"/>
        <v>50.857142857142854</v>
      </c>
      <c r="AD112" s="6">
        <f t="shared" si="113"/>
        <v>57.571428571428569</v>
      </c>
      <c r="AE112" s="6">
        <f t="shared" si="114"/>
        <v>61.571428571428569</v>
      </c>
      <c r="AF112" s="6">
        <f t="shared" si="115"/>
        <v>63</v>
      </c>
      <c r="AG112" s="6">
        <f t="shared" si="116"/>
        <v>64.571428571428569</v>
      </c>
      <c r="AH112" s="6">
        <f t="shared" si="117"/>
        <v>66.714285714285708</v>
      </c>
      <c r="AI112" s="6">
        <f t="shared" si="118"/>
        <v>69.428571428571431</v>
      </c>
      <c r="AJ112" s="6">
        <f t="shared" si="119"/>
        <v>75.714285714285708</v>
      </c>
      <c r="AK112" s="6">
        <f t="shared" si="120"/>
        <v>76.857142857142861</v>
      </c>
      <c r="AL112" s="6">
        <f t="shared" si="121"/>
        <v>79.142857142857139</v>
      </c>
      <c r="AM112" s="6">
        <f t="shared" si="122"/>
        <v>82.571428571428569</v>
      </c>
      <c r="AN112" s="6">
        <f t="shared" si="123"/>
        <v>80.714285714285708</v>
      </c>
      <c r="AO112" s="6">
        <f t="shared" si="124"/>
        <v>79.428571428571431</v>
      </c>
      <c r="AP112" s="6">
        <f t="shared" si="125"/>
        <v>95.428571428571431</v>
      </c>
      <c r="AQ112" s="6">
        <f t="shared" si="126"/>
        <v>93.142857142857139</v>
      </c>
      <c r="AR112" s="6">
        <f t="shared" si="127"/>
        <v>91.857142857142861</v>
      </c>
      <c r="AS112" s="6">
        <f t="shared" si="128"/>
        <v>89.428571428571431</v>
      </c>
      <c r="AT112" s="6">
        <f t="shared" si="129"/>
        <v>88.285714285714292</v>
      </c>
      <c r="AU112" s="6">
        <f t="shared" si="130"/>
        <v>86.142857142857139</v>
      </c>
      <c r="AV112" s="6">
        <f t="shared" si="131"/>
        <v>88</v>
      </c>
      <c r="AW112" s="6">
        <f t="shared" si="131"/>
        <v>77.428571428571431</v>
      </c>
      <c r="AX112" s="6">
        <f t="shared" si="131"/>
        <v>71.285714285714292</v>
      </c>
      <c r="AY112" s="6">
        <f t="shared" si="132"/>
        <v>71.571428571428569</v>
      </c>
      <c r="AZ112" s="6">
        <f t="shared" si="133"/>
        <v>70.428571428571431</v>
      </c>
      <c r="BA112" s="6">
        <f t="shared" si="133"/>
        <v>71.428571428571431</v>
      </c>
      <c r="BB112" s="6">
        <f t="shared" si="133"/>
        <v>69.428571428571431</v>
      </c>
      <c r="BC112" s="6">
        <f t="shared" si="133"/>
        <v>65.142857142857139</v>
      </c>
      <c r="BD112" s="6">
        <f t="shared" si="133"/>
        <v>55.285714285714285</v>
      </c>
      <c r="BE112" s="6">
        <f t="shared" si="133"/>
        <v>53.142857142857146</v>
      </c>
      <c r="BF112" s="6">
        <f t="shared" si="133"/>
        <v>49.142857142857146</v>
      </c>
      <c r="BG112" s="6">
        <f t="shared" si="133"/>
        <v>43.571428571428569</v>
      </c>
      <c r="BH112" s="6">
        <f t="shared" si="133"/>
        <v>35.142857142857146</v>
      </c>
      <c r="BI112" s="6">
        <f t="shared" si="133"/>
        <v>34</v>
      </c>
      <c r="BJ112" s="6">
        <f t="shared" si="133"/>
        <v>30.571428571428573</v>
      </c>
      <c r="BK112" s="6">
        <f t="shared" si="133"/>
        <v>26.285714285714285</v>
      </c>
      <c r="BL112" s="6">
        <f t="shared" si="133"/>
        <v>24.571428571428573</v>
      </c>
      <c r="BM112" s="6">
        <f t="shared" si="133"/>
        <v>20.857142857142858</v>
      </c>
      <c r="BN112" s="6">
        <f t="shared" si="133"/>
        <v>21.285714285714285</v>
      </c>
      <c r="BO112" s="6">
        <f t="shared" si="133"/>
        <v>22.857142857142858</v>
      </c>
      <c r="BP112" s="6">
        <f t="shared" si="133"/>
        <v>19.857142857142858</v>
      </c>
      <c r="BQ112" s="6">
        <f t="shared" si="133"/>
        <v>17.142857142857142</v>
      </c>
      <c r="BR112" s="6">
        <f t="shared" si="133"/>
        <v>17.571428571428573</v>
      </c>
      <c r="BS112" s="6">
        <f t="shared" si="133"/>
        <v>16.285714285714285</v>
      </c>
      <c r="BT112" s="6">
        <f t="shared" si="133"/>
        <v>14.285714285714286</v>
      </c>
      <c r="BU112" s="6">
        <f t="shared" si="133"/>
        <v>11.714285714285714</v>
      </c>
      <c r="BV112" s="6">
        <f t="shared" si="134"/>
        <v>11.142857142857142</v>
      </c>
      <c r="BW112" s="6">
        <f t="shared" si="134"/>
        <v>11.714285714285714</v>
      </c>
      <c r="BX112" s="6">
        <f t="shared" si="134"/>
        <v>10.857142857142858</v>
      </c>
      <c r="BY112" s="6">
        <f t="shared" si="134"/>
        <v>8.5714285714285712</v>
      </c>
      <c r="BZ112" s="6">
        <f t="shared" si="134"/>
        <v>7.7142857142857144</v>
      </c>
      <c r="CA112" s="6">
        <f t="shared" si="134"/>
        <v>7.2857142857142856</v>
      </c>
      <c r="CB112" s="6">
        <f t="shared" si="134"/>
        <v>8.2857142857142865</v>
      </c>
      <c r="CC112" s="6">
        <f t="shared" si="134"/>
        <v>7.4285714285714288</v>
      </c>
      <c r="CD112" s="6">
        <f t="shared" si="134"/>
        <v>6.7142857142857144</v>
      </c>
      <c r="CE112" s="6">
        <f t="shared" si="134"/>
        <v>6.1428571428571432</v>
      </c>
      <c r="CF112" s="6">
        <f t="shared" si="134"/>
        <v>6.4285714285714288</v>
      </c>
      <c r="CG112" s="6">
        <f t="shared" si="134"/>
        <v>6.1428571428571432</v>
      </c>
      <c r="CH112" s="6">
        <f t="shared" si="135"/>
        <v>6.5714285714285712</v>
      </c>
      <c r="CI112" s="6">
        <f t="shared" si="135"/>
        <v>7.1428571428571432</v>
      </c>
      <c r="CJ112" s="6">
        <f t="shared" si="135"/>
        <v>7.1428571428571432</v>
      </c>
      <c r="CK112" s="6">
        <f t="shared" si="135"/>
        <v>6.8571428571428568</v>
      </c>
      <c r="CL112" s="6">
        <f t="shared" si="136"/>
        <v>6.4285714285714288</v>
      </c>
      <c r="CM112" s="6">
        <f t="shared" si="137"/>
        <v>5.7142857142857144</v>
      </c>
      <c r="CN112" s="6">
        <f t="shared" si="138"/>
        <v>4.8571428571428568</v>
      </c>
      <c r="CO112" s="6">
        <f t="shared" si="138"/>
        <v>4.4285714285714288</v>
      </c>
      <c r="CP112" s="6">
        <f t="shared" si="138"/>
        <v>3.8571428571428572</v>
      </c>
      <c r="CQ112" s="6">
        <f t="shared" si="138"/>
        <v>3</v>
      </c>
      <c r="CR112" s="6">
        <f t="shared" si="138"/>
        <v>2.1428571428571428</v>
      </c>
      <c r="CS112" s="6">
        <f t="shared" si="138"/>
        <v>2.1428571428571428</v>
      </c>
      <c r="CT112" s="6">
        <f t="shared" si="138"/>
        <v>2.4285714285714284</v>
      </c>
      <c r="CU112" s="6">
        <f t="shared" si="138"/>
        <v>3</v>
      </c>
      <c r="CV112" s="6">
        <f t="shared" si="139"/>
        <v>3</v>
      </c>
      <c r="CW112" s="6">
        <f t="shared" si="140"/>
        <v>3.4285714285714284</v>
      </c>
      <c r="CX112" s="6">
        <f t="shared" si="140"/>
        <v>4</v>
      </c>
      <c r="CY112" s="6">
        <f t="shared" si="140"/>
        <v>4.5714285714285712</v>
      </c>
      <c r="CZ112" s="6">
        <f t="shared" si="140"/>
        <v>4.1428571428571432</v>
      </c>
      <c r="DA112" s="6">
        <f t="shared" si="141"/>
        <v>3.7142857142857144</v>
      </c>
      <c r="DB112" s="6">
        <f t="shared" si="142"/>
        <v>2.7142857142857144</v>
      </c>
      <c r="DC112" s="6">
        <f t="shared" si="143"/>
        <v>3.4285714285714284</v>
      </c>
      <c r="DD112" s="6">
        <f t="shared" si="143"/>
        <v>4.5714285714285712</v>
      </c>
      <c r="DE112" s="6">
        <f t="shared" si="143"/>
        <v>4.8571428571428568</v>
      </c>
      <c r="DF112" s="6">
        <f t="shared" si="144"/>
        <v>4.4285714285714288</v>
      </c>
      <c r="DG112" s="6">
        <f t="shared" si="145"/>
        <v>4.5714285714285712</v>
      </c>
      <c r="DH112" s="6">
        <f t="shared" si="146"/>
        <v>5</v>
      </c>
      <c r="DI112" s="6">
        <f t="shared" si="147"/>
        <v>5.5714285714285712</v>
      </c>
      <c r="DJ112" s="6">
        <f t="shared" si="148"/>
        <v>6.1428571428571432</v>
      </c>
      <c r="DK112" s="6">
        <f t="shared" si="149"/>
        <v>5</v>
      </c>
      <c r="DL112" s="6">
        <f t="shared" si="150"/>
        <v>4.2857142857142856</v>
      </c>
      <c r="DM112" s="6">
        <f t="shared" si="151"/>
        <v>4.5714285714285712</v>
      </c>
      <c r="DN112" s="6">
        <f t="shared" si="152"/>
        <v>4.4285714285714288</v>
      </c>
      <c r="DO112" s="6">
        <f t="shared" si="153"/>
        <v>4.5714285714285712</v>
      </c>
      <c r="DP112" s="6">
        <f t="shared" si="154"/>
        <v>4.1428571428571432</v>
      </c>
      <c r="DQ112" s="6">
        <f t="shared" si="155"/>
        <v>3.1428571428571428</v>
      </c>
      <c r="DR112" s="6">
        <f t="shared" si="156"/>
        <v>3.1428571428571428</v>
      </c>
      <c r="DS112" s="6">
        <f t="shared" si="157"/>
        <v>3.4285714285714284</v>
      </c>
      <c r="DT112" s="6">
        <f t="shared" si="158"/>
        <v>3.2857142857142856</v>
      </c>
      <c r="DU112" s="6">
        <f t="shared" si="159"/>
        <v>3.2857142857142856</v>
      </c>
      <c r="DV112" s="6">
        <f t="shared" si="160"/>
        <v>3.2857142857142856</v>
      </c>
      <c r="DW112" s="6">
        <f t="shared" si="161"/>
        <v>3.1428571428571428</v>
      </c>
      <c r="DX112" s="6">
        <f t="shared" si="162"/>
        <v>2.7142857142857144</v>
      </c>
      <c r="DY112" s="6">
        <f t="shared" si="203"/>
        <v>2.2857142857142856</v>
      </c>
      <c r="DZ112" s="6">
        <f t="shared" si="204"/>
        <v>2.4285714285714284</v>
      </c>
      <c r="EA112" s="6">
        <f t="shared" si="163"/>
        <v>2.4285714285714284</v>
      </c>
      <c r="EB112" s="6">
        <f t="shared" si="163"/>
        <v>1.7142857142857142</v>
      </c>
      <c r="EC112" s="6">
        <f t="shared" si="163"/>
        <v>1.1428571428571428</v>
      </c>
      <c r="ED112" s="6">
        <f t="shared" si="163"/>
        <v>1.7142857142857142</v>
      </c>
      <c r="EE112" s="6">
        <f t="shared" si="163"/>
        <v>1.8571428571428572</v>
      </c>
      <c r="EF112" s="6">
        <f t="shared" si="163"/>
        <v>1.8571428571428572</v>
      </c>
      <c r="EG112" s="6">
        <f t="shared" si="163"/>
        <v>1.4285714285714286</v>
      </c>
      <c r="EH112" s="6">
        <f t="shared" si="164"/>
        <v>1.8571428571428572</v>
      </c>
      <c r="EI112" s="6">
        <f t="shared" si="165"/>
        <v>2.5714285714285716</v>
      </c>
      <c r="EJ112" s="6">
        <f t="shared" si="166"/>
        <v>3</v>
      </c>
      <c r="EK112" s="6">
        <f t="shared" si="167"/>
        <v>2.7142857142857144</v>
      </c>
      <c r="EL112" s="6">
        <f t="shared" si="168"/>
        <v>2.7142857142857144</v>
      </c>
      <c r="EM112" s="6">
        <f t="shared" si="169"/>
        <v>4</v>
      </c>
      <c r="EN112" s="6">
        <f t="shared" si="170"/>
        <v>4.2857142857142856</v>
      </c>
      <c r="EO112" s="6">
        <f t="shared" si="171"/>
        <v>4.1428571428571432</v>
      </c>
      <c r="EP112" s="6">
        <f t="shared" si="172"/>
        <v>3.8571428571428572</v>
      </c>
      <c r="EQ112" s="6">
        <f t="shared" si="173"/>
        <v>3.4285714285714284</v>
      </c>
      <c r="ER112" s="6">
        <f t="shared" si="174"/>
        <v>3.4285714285714284</v>
      </c>
      <c r="ES112" s="6">
        <f t="shared" si="175"/>
        <v>3</v>
      </c>
      <c r="ET112" s="6">
        <f t="shared" si="176"/>
        <v>2.1428571428571428</v>
      </c>
      <c r="EU112" s="6">
        <f t="shared" si="177"/>
        <v>1.7142857142857142</v>
      </c>
      <c r="EV112" s="6">
        <f t="shared" si="178"/>
        <v>2</v>
      </c>
      <c r="EW112" s="6">
        <f t="shared" si="179"/>
        <v>2</v>
      </c>
      <c r="EX112" s="6">
        <f t="shared" si="180"/>
        <v>2.2857142857142856</v>
      </c>
      <c r="EY112" s="6">
        <f t="shared" si="181"/>
        <v>3</v>
      </c>
      <c r="EZ112" s="6">
        <f t="shared" si="182"/>
        <v>3.2857142857142856</v>
      </c>
      <c r="FA112" s="6">
        <f t="shared" si="183"/>
        <v>3.7142857142857144</v>
      </c>
      <c r="FB112" s="6">
        <f t="shared" si="184"/>
        <v>4.1428571428571432</v>
      </c>
      <c r="FC112" s="6">
        <f t="shared" si="185"/>
        <v>4</v>
      </c>
      <c r="FD112" s="6">
        <f t="shared" si="186"/>
        <v>5.5714285714285712</v>
      </c>
      <c r="FE112" s="6">
        <f t="shared" si="187"/>
        <v>6.8571428571428568</v>
      </c>
      <c r="FF112" s="6">
        <f t="shared" si="188"/>
        <v>7.2857142857142856</v>
      </c>
      <c r="FG112" s="6">
        <f t="shared" si="189"/>
        <v>7.5714285714285712</v>
      </c>
      <c r="FH112" s="6">
        <f t="shared" si="190"/>
        <v>7.7142857142857144</v>
      </c>
      <c r="FI112" s="6">
        <f t="shared" si="191"/>
        <v>8.2857142857142865</v>
      </c>
      <c r="FJ112" s="6">
        <f t="shared" si="192"/>
        <v>9.5714285714285712</v>
      </c>
      <c r="FK112" s="6">
        <f t="shared" si="193"/>
        <v>10.428571428571429</v>
      </c>
      <c r="FL112" s="6">
        <f t="shared" si="194"/>
        <v>11.142857142857142</v>
      </c>
      <c r="FM112" s="6">
        <f t="shared" si="195"/>
        <v>10.714285714285714</v>
      </c>
      <c r="FN112" s="6">
        <f t="shared" si="196"/>
        <v>11.571428571428571</v>
      </c>
      <c r="FO112" s="6">
        <f t="shared" si="197"/>
        <v>11.714285714285714</v>
      </c>
      <c r="FP112" s="6">
        <f t="shared" si="198"/>
        <v>12.571428571428571</v>
      </c>
      <c r="FQ112" s="6">
        <f t="shared" si="205"/>
        <v>11.714285714285714</v>
      </c>
      <c r="FR112" s="6">
        <f t="shared" si="205"/>
        <v>11.857142857142858</v>
      </c>
      <c r="FS112" s="6">
        <f t="shared" si="205"/>
        <v>12.857142857142858</v>
      </c>
      <c r="FT112" s="6">
        <f t="shared" si="205"/>
        <v>14.142857142857142</v>
      </c>
      <c r="FU112" s="6">
        <f t="shared" si="205"/>
        <v>14.428571428571429</v>
      </c>
      <c r="FV112" s="6">
        <f t="shared" si="205"/>
        <v>14.857142857142858</v>
      </c>
      <c r="FW112" s="6">
        <f t="shared" si="205"/>
        <v>13.714285714285714</v>
      </c>
      <c r="FX112" s="6">
        <f t="shared" si="205"/>
        <v>14.857142857142858</v>
      </c>
      <c r="FY112" s="6">
        <f t="shared" si="205"/>
        <v>13.142857142857142</v>
      </c>
      <c r="FZ112" s="6">
        <f t="shared" si="200"/>
        <v>10.714285714285714</v>
      </c>
      <c r="GA112" s="6">
        <f t="shared" si="201"/>
        <v>10.285714285714286</v>
      </c>
      <c r="GB112" s="6">
        <f t="shared" si="201"/>
        <v>10.142857142857142</v>
      </c>
      <c r="GC112" s="6">
        <f t="shared" si="201"/>
        <v>9.8571428571428577</v>
      </c>
      <c r="GD112" s="6">
        <f t="shared" si="201"/>
        <v>9.5714285714285712</v>
      </c>
      <c r="GE112" s="6">
        <f t="shared" si="201"/>
        <v>9.8571428571428577</v>
      </c>
      <c r="GF112" s="6">
        <f t="shared" si="201"/>
        <v>11.285714285714286</v>
      </c>
      <c r="GG112" s="6">
        <f t="shared" si="201"/>
        <v>11.571428571428571</v>
      </c>
      <c r="GH112" s="6">
        <f t="shared" si="201"/>
        <v>12.142857142857142</v>
      </c>
    </row>
    <row r="113" spans="1:190" x14ac:dyDescent="0.25">
      <c r="A113" s="20" t="s">
        <v>14</v>
      </c>
      <c r="C113" s="20" t="s">
        <v>14</v>
      </c>
      <c r="G113">
        <f t="shared" si="90"/>
        <v>0.66666666666666663</v>
      </c>
      <c r="H113" s="6">
        <f t="shared" si="91"/>
        <v>0.66666666666666663</v>
      </c>
      <c r="I113" s="6">
        <f t="shared" si="92"/>
        <v>0.33333333333333331</v>
      </c>
      <c r="J113" s="6">
        <f t="shared" si="93"/>
        <v>0</v>
      </c>
      <c r="K113" s="6">
        <f t="shared" si="94"/>
        <v>0</v>
      </c>
      <c r="L113" s="6">
        <f t="shared" si="95"/>
        <v>0.5714285714285714</v>
      </c>
      <c r="M113" s="6">
        <f t="shared" si="96"/>
        <v>0.2857142857142857</v>
      </c>
      <c r="N113" s="6">
        <f t="shared" si="97"/>
        <v>0.7142857142857143</v>
      </c>
      <c r="O113" s="6">
        <f t="shared" si="98"/>
        <v>1.7142857142857142</v>
      </c>
      <c r="P113" s="6">
        <f t="shared" si="99"/>
        <v>2.7142857142857144</v>
      </c>
      <c r="Q113" s="6">
        <f t="shared" si="100"/>
        <v>3</v>
      </c>
      <c r="R113" s="6">
        <f t="shared" si="101"/>
        <v>3.2857142857142856</v>
      </c>
      <c r="S113" s="6">
        <f t="shared" si="102"/>
        <v>3.8571428571428572</v>
      </c>
      <c r="T113" s="6">
        <f t="shared" si="103"/>
        <v>5</v>
      </c>
      <c r="U113" s="6">
        <f t="shared" si="104"/>
        <v>6.4285714285714288</v>
      </c>
      <c r="V113" s="6">
        <f t="shared" si="105"/>
        <v>5.4285714285714288</v>
      </c>
      <c r="W113" s="6">
        <f t="shared" si="106"/>
        <v>5.4285714285714288</v>
      </c>
      <c r="X113" s="6">
        <f t="shared" si="107"/>
        <v>6.1428571428571432</v>
      </c>
      <c r="Y113" s="6">
        <f t="shared" si="108"/>
        <v>6.8571428571428568</v>
      </c>
      <c r="Z113" s="6">
        <f t="shared" si="109"/>
        <v>7.5714285714285712</v>
      </c>
      <c r="AA113" s="6">
        <f t="shared" si="110"/>
        <v>8</v>
      </c>
      <c r="AB113" s="6">
        <f t="shared" si="111"/>
        <v>7.8571428571428568</v>
      </c>
      <c r="AC113" s="6">
        <f t="shared" si="112"/>
        <v>9.5714285714285712</v>
      </c>
      <c r="AD113" s="6">
        <f t="shared" si="113"/>
        <v>11.142857142857142</v>
      </c>
      <c r="AE113" s="6">
        <f t="shared" si="114"/>
        <v>11.142857142857142</v>
      </c>
      <c r="AF113" s="6">
        <f t="shared" si="115"/>
        <v>12.857142857142858</v>
      </c>
      <c r="AG113" s="6">
        <f t="shared" si="116"/>
        <v>14.571428571428571</v>
      </c>
      <c r="AH113" s="6">
        <f t="shared" si="117"/>
        <v>15.142857142857142</v>
      </c>
      <c r="AI113" s="6">
        <f t="shared" si="118"/>
        <v>16.428571428571427</v>
      </c>
      <c r="AJ113" s="6">
        <f t="shared" si="119"/>
        <v>16</v>
      </c>
      <c r="AK113" s="6">
        <f t="shared" si="120"/>
        <v>16.142857142857142</v>
      </c>
      <c r="AL113" s="6">
        <f t="shared" si="121"/>
        <v>16.571428571428573</v>
      </c>
      <c r="AM113" s="6">
        <f t="shared" si="122"/>
        <v>15.428571428571429</v>
      </c>
      <c r="AN113" s="6">
        <f t="shared" si="123"/>
        <v>14.857142857142858</v>
      </c>
      <c r="AO113" s="6">
        <f t="shared" si="124"/>
        <v>14.714285714285714</v>
      </c>
      <c r="AP113" s="6">
        <f t="shared" si="125"/>
        <v>15.571428571428571</v>
      </c>
      <c r="AQ113" s="6">
        <f t="shared" si="126"/>
        <v>19.714285714285715</v>
      </c>
      <c r="AR113" s="6">
        <f t="shared" si="127"/>
        <v>19.285714285714285</v>
      </c>
      <c r="AS113" s="6">
        <f t="shared" si="128"/>
        <v>22.714285714285715</v>
      </c>
      <c r="AT113" s="6">
        <f t="shared" si="129"/>
        <v>22.285714285714285</v>
      </c>
      <c r="AU113" s="6">
        <f t="shared" si="130"/>
        <v>21.428571428571427</v>
      </c>
      <c r="AV113" s="6">
        <f t="shared" si="131"/>
        <v>22.571428571428573</v>
      </c>
      <c r="AW113" s="6">
        <f t="shared" si="131"/>
        <v>25.571428571428573</v>
      </c>
      <c r="AX113" s="6">
        <f t="shared" si="131"/>
        <v>26.714285714285715</v>
      </c>
      <c r="AY113" s="6">
        <f t="shared" si="132"/>
        <v>27.428571428571427</v>
      </c>
      <c r="AZ113" s="6">
        <f t="shared" si="133"/>
        <v>23.428571428571427</v>
      </c>
      <c r="BA113" s="6">
        <f t="shared" si="133"/>
        <v>25.571428571428573</v>
      </c>
      <c r="BB113" s="6">
        <f t="shared" si="133"/>
        <v>26.428571428571427</v>
      </c>
      <c r="BC113" s="6">
        <f t="shared" si="133"/>
        <v>27.428571428571427</v>
      </c>
      <c r="BD113" s="6">
        <f t="shared" si="133"/>
        <v>22.142857142857142</v>
      </c>
      <c r="BE113" s="6">
        <f t="shared" si="133"/>
        <v>19.142857142857142</v>
      </c>
      <c r="BF113" s="6">
        <f t="shared" si="133"/>
        <v>19.142857142857142</v>
      </c>
      <c r="BG113" s="6">
        <f t="shared" si="133"/>
        <v>19</v>
      </c>
      <c r="BH113" s="6">
        <f t="shared" si="133"/>
        <v>16.142857142857142</v>
      </c>
      <c r="BI113" s="6">
        <f t="shared" si="133"/>
        <v>14.428571428571429</v>
      </c>
      <c r="BJ113" s="6">
        <f t="shared" si="133"/>
        <v>11.714285714285714</v>
      </c>
      <c r="BK113" s="6">
        <f t="shared" si="133"/>
        <v>12</v>
      </c>
      <c r="BL113" s="6">
        <f t="shared" si="133"/>
        <v>10.571428571428571</v>
      </c>
      <c r="BM113" s="6">
        <f t="shared" si="133"/>
        <v>7.8571428571428568</v>
      </c>
      <c r="BN113" s="6">
        <f t="shared" si="133"/>
        <v>8</v>
      </c>
      <c r="BO113" s="6">
        <f t="shared" si="133"/>
        <v>9.7142857142857135</v>
      </c>
      <c r="BP113" s="6">
        <f t="shared" si="133"/>
        <v>11.142857142857142</v>
      </c>
      <c r="BQ113" s="6">
        <f t="shared" si="133"/>
        <v>10.571428571428571</v>
      </c>
      <c r="BR113" s="6">
        <f t="shared" si="133"/>
        <v>10.285714285714286</v>
      </c>
      <c r="BS113" s="6">
        <f t="shared" si="133"/>
        <v>10.142857142857142</v>
      </c>
      <c r="BT113" s="6">
        <f t="shared" si="133"/>
        <v>12</v>
      </c>
      <c r="BU113" s="6">
        <f t="shared" si="133"/>
        <v>11.285714285714286</v>
      </c>
      <c r="BV113" s="6">
        <f t="shared" si="134"/>
        <v>10.285714285714286</v>
      </c>
      <c r="BW113" s="6">
        <f t="shared" si="134"/>
        <v>8.2857142857142865</v>
      </c>
      <c r="BX113" s="6">
        <f t="shared" si="134"/>
        <v>7.8571428571428568</v>
      </c>
      <c r="BY113" s="6">
        <f t="shared" si="134"/>
        <v>7</v>
      </c>
      <c r="BZ113" s="6">
        <f t="shared" si="134"/>
        <v>5.5714285714285712</v>
      </c>
      <c r="CA113" s="6">
        <f t="shared" si="134"/>
        <v>4.2857142857142856</v>
      </c>
      <c r="CB113" s="6">
        <f t="shared" si="134"/>
        <v>4.4285714285714288</v>
      </c>
      <c r="CC113" s="6">
        <f t="shared" si="134"/>
        <v>3.4285714285714284</v>
      </c>
      <c r="CD113" s="6">
        <f t="shared" si="134"/>
        <v>3.8571428571428572</v>
      </c>
      <c r="CE113" s="6">
        <f t="shared" si="134"/>
        <v>4.2857142857142856</v>
      </c>
      <c r="CF113" s="6">
        <f t="shared" si="134"/>
        <v>4</v>
      </c>
      <c r="CG113" s="6">
        <f t="shared" si="134"/>
        <v>3.4285714285714284</v>
      </c>
      <c r="CH113" s="6">
        <f t="shared" si="135"/>
        <v>2.8571428571428572</v>
      </c>
      <c r="CI113" s="6">
        <f t="shared" si="135"/>
        <v>2.7142857142857144</v>
      </c>
      <c r="CJ113" s="6">
        <f t="shared" si="135"/>
        <v>3.4285714285714284</v>
      </c>
      <c r="CK113" s="6">
        <f t="shared" si="135"/>
        <v>3.2857142857142856</v>
      </c>
      <c r="CL113" s="6">
        <f t="shared" si="136"/>
        <v>3.1428571428571428</v>
      </c>
      <c r="CM113" s="6">
        <f t="shared" si="137"/>
        <v>3</v>
      </c>
      <c r="CN113" s="6">
        <f t="shared" si="138"/>
        <v>3.2857142857142856</v>
      </c>
      <c r="CO113" s="6">
        <f t="shared" si="138"/>
        <v>3.8571428571428572</v>
      </c>
      <c r="CP113" s="6">
        <f t="shared" si="138"/>
        <v>4</v>
      </c>
      <c r="CQ113" s="6">
        <f t="shared" si="138"/>
        <v>3.1428571428571428</v>
      </c>
      <c r="CR113" s="6">
        <f t="shared" si="138"/>
        <v>2.7142857142857144</v>
      </c>
      <c r="CS113" s="6">
        <f t="shared" si="138"/>
        <v>3.2857142857142856</v>
      </c>
      <c r="CT113" s="6">
        <f t="shared" si="138"/>
        <v>3.2857142857142856</v>
      </c>
      <c r="CU113" s="6">
        <f t="shared" si="138"/>
        <v>3.5714285714285716</v>
      </c>
      <c r="CV113" s="6">
        <f t="shared" si="139"/>
        <v>3</v>
      </c>
      <c r="CW113" s="6">
        <f t="shared" si="140"/>
        <v>2.7142857142857144</v>
      </c>
      <c r="CX113" s="6">
        <f t="shared" si="140"/>
        <v>2.8571428571428572</v>
      </c>
      <c r="CY113" s="6">
        <f t="shared" si="140"/>
        <v>3</v>
      </c>
      <c r="CZ113" s="6">
        <f t="shared" si="140"/>
        <v>2</v>
      </c>
      <c r="DA113" s="6">
        <f t="shared" si="141"/>
        <v>2</v>
      </c>
      <c r="DB113" s="6">
        <f t="shared" si="142"/>
        <v>1.5714285714285714</v>
      </c>
      <c r="DC113" s="6">
        <f t="shared" si="143"/>
        <v>1.5714285714285714</v>
      </c>
      <c r="DD113" s="6">
        <f t="shared" si="143"/>
        <v>2.5714285714285716</v>
      </c>
      <c r="DE113" s="6">
        <f t="shared" si="143"/>
        <v>2.5714285714285716</v>
      </c>
      <c r="DF113" s="6">
        <f t="shared" si="144"/>
        <v>2.4285714285714284</v>
      </c>
      <c r="DG113" s="6">
        <f t="shared" si="145"/>
        <v>2.7142857142857144</v>
      </c>
      <c r="DH113" s="6">
        <f t="shared" si="146"/>
        <v>2.7142857142857144</v>
      </c>
      <c r="DI113" s="6">
        <f t="shared" si="147"/>
        <v>2.5714285714285716</v>
      </c>
      <c r="DJ113" s="6">
        <f t="shared" si="148"/>
        <v>2.2857142857142856</v>
      </c>
      <c r="DK113" s="6">
        <f t="shared" si="149"/>
        <v>1.2857142857142858</v>
      </c>
      <c r="DL113" s="6">
        <f t="shared" si="150"/>
        <v>0.8571428571428571</v>
      </c>
      <c r="DM113" s="6">
        <f t="shared" si="151"/>
        <v>1.1428571428571428</v>
      </c>
      <c r="DN113" s="6">
        <f t="shared" si="152"/>
        <v>0.8571428571428571</v>
      </c>
      <c r="DO113" s="6">
        <f t="shared" si="153"/>
        <v>0.42857142857142855</v>
      </c>
      <c r="DP113" s="6">
        <f t="shared" si="154"/>
        <v>0.7142857142857143</v>
      </c>
      <c r="DQ113" s="6">
        <f t="shared" si="155"/>
        <v>1</v>
      </c>
      <c r="DR113" s="6">
        <f t="shared" si="156"/>
        <v>1</v>
      </c>
      <c r="DS113" s="6">
        <f t="shared" si="157"/>
        <v>1.7142857142857142</v>
      </c>
      <c r="DT113" s="6">
        <f t="shared" si="158"/>
        <v>1.2857142857142858</v>
      </c>
      <c r="DU113" s="6">
        <f t="shared" si="159"/>
        <v>1.1428571428571428</v>
      </c>
      <c r="DV113" s="6">
        <f t="shared" si="160"/>
        <v>1.2857142857142858</v>
      </c>
      <c r="DW113" s="6">
        <f t="shared" si="161"/>
        <v>1.2857142857142858</v>
      </c>
      <c r="DX113" s="6">
        <f t="shared" si="162"/>
        <v>1</v>
      </c>
      <c r="DY113" s="6">
        <f t="shared" si="203"/>
        <v>1</v>
      </c>
      <c r="DZ113" s="6">
        <f t="shared" si="204"/>
        <v>0.5714285714285714</v>
      </c>
      <c r="EA113" s="6">
        <f t="shared" si="163"/>
        <v>0.42857142857142855</v>
      </c>
      <c r="EB113" s="6">
        <f t="shared" si="163"/>
        <v>0.42857142857142855</v>
      </c>
      <c r="EC113" s="6">
        <f t="shared" si="163"/>
        <v>-0.5714285714285714</v>
      </c>
      <c r="ED113" s="6">
        <f t="shared" si="163"/>
        <v>-0.8571428571428571</v>
      </c>
      <c r="EE113" s="6">
        <f t="shared" si="163"/>
        <v>-0.8571428571428571</v>
      </c>
      <c r="EF113" s="6">
        <f t="shared" si="163"/>
        <v>-0.8571428571428571</v>
      </c>
      <c r="EG113" s="6">
        <f t="shared" si="163"/>
        <v>-0.8571428571428571</v>
      </c>
      <c r="EH113" s="6">
        <f t="shared" si="164"/>
        <v>-0.8571428571428571</v>
      </c>
      <c r="EI113" s="6">
        <f t="shared" si="165"/>
        <v>-0.8571428571428571</v>
      </c>
      <c r="EJ113" s="6">
        <f t="shared" si="166"/>
        <v>-0.14285714285714285</v>
      </c>
      <c r="EK113" s="6">
        <f t="shared" si="167"/>
        <v>-0.14285714285714285</v>
      </c>
      <c r="EL113" s="6">
        <f t="shared" si="168"/>
        <v>-0.14285714285714285</v>
      </c>
      <c r="EM113" s="6">
        <f t="shared" si="169"/>
        <v>0</v>
      </c>
      <c r="EN113" s="6">
        <f t="shared" si="170"/>
        <v>0.14285714285714285</v>
      </c>
      <c r="EO113" s="6">
        <f t="shared" si="171"/>
        <v>0.14285714285714285</v>
      </c>
      <c r="EP113" s="6">
        <f t="shared" si="172"/>
        <v>0.2857142857142857</v>
      </c>
      <c r="EQ113" s="6">
        <f t="shared" si="173"/>
        <v>0.7142857142857143</v>
      </c>
      <c r="ER113" s="6">
        <f t="shared" si="174"/>
        <v>1.1428571428571428</v>
      </c>
      <c r="ES113" s="6">
        <f t="shared" si="175"/>
        <v>1.2857142857142858</v>
      </c>
      <c r="ET113" s="6">
        <f t="shared" si="176"/>
        <v>1.2857142857142858</v>
      </c>
      <c r="EU113" s="6">
        <f t="shared" si="177"/>
        <v>1.4285714285714286</v>
      </c>
      <c r="EV113" s="6">
        <f t="shared" si="178"/>
        <v>2</v>
      </c>
      <c r="EW113" s="6">
        <f t="shared" si="179"/>
        <v>2</v>
      </c>
      <c r="EX113" s="6">
        <f t="shared" si="180"/>
        <v>3</v>
      </c>
      <c r="EY113" s="6">
        <f t="shared" si="181"/>
        <v>3.7142857142857144</v>
      </c>
      <c r="EZ113" s="6">
        <f t="shared" si="182"/>
        <v>4.1428571428571432</v>
      </c>
      <c r="FA113" s="6">
        <f t="shared" si="183"/>
        <v>5.1428571428571432</v>
      </c>
      <c r="FB113" s="6">
        <f t="shared" si="184"/>
        <v>5.7142857142857144</v>
      </c>
      <c r="FC113" s="6">
        <f t="shared" si="185"/>
        <v>5.5714285714285712</v>
      </c>
      <c r="FD113" s="6">
        <f t="shared" si="186"/>
        <v>6.1428571428571432</v>
      </c>
      <c r="FE113" s="6">
        <f t="shared" si="187"/>
        <v>5.5714285714285712</v>
      </c>
      <c r="FF113" s="6">
        <f t="shared" si="188"/>
        <v>5</v>
      </c>
      <c r="FG113" s="6">
        <f t="shared" si="189"/>
        <v>5.1428571428571432</v>
      </c>
      <c r="FH113" s="6">
        <f t="shared" si="190"/>
        <v>4.2857142857142856</v>
      </c>
      <c r="FI113" s="6">
        <f t="shared" si="191"/>
        <v>10</v>
      </c>
      <c r="FJ113" s="6">
        <f t="shared" si="192"/>
        <v>11</v>
      </c>
      <c r="FK113" s="6">
        <f t="shared" si="193"/>
        <v>11.571428571428571</v>
      </c>
      <c r="FL113" s="6">
        <f t="shared" si="194"/>
        <v>13.571428571428571</v>
      </c>
      <c r="FM113" s="6">
        <f t="shared" si="195"/>
        <v>13.857142857142858</v>
      </c>
      <c r="FN113" s="6">
        <f t="shared" si="196"/>
        <v>14.571428571428571</v>
      </c>
      <c r="FO113" s="6">
        <f t="shared" si="197"/>
        <v>16.142857142857142</v>
      </c>
      <c r="FP113" s="6">
        <f t="shared" si="198"/>
        <v>10.571428571428571</v>
      </c>
      <c r="FQ113" s="6">
        <f t="shared" si="205"/>
        <v>11.285714285714286</v>
      </c>
      <c r="FR113" s="6">
        <f t="shared" si="205"/>
        <v>11.857142857142858</v>
      </c>
      <c r="FS113" s="6">
        <f t="shared" si="205"/>
        <v>11.142857142857142</v>
      </c>
      <c r="FT113" s="6">
        <f t="shared" si="205"/>
        <v>12.571428571428571</v>
      </c>
      <c r="FU113" s="6">
        <f t="shared" si="205"/>
        <v>12.714285714285714</v>
      </c>
      <c r="FV113" s="6">
        <f t="shared" si="205"/>
        <v>11.714285714285714</v>
      </c>
      <c r="FW113" s="6">
        <f t="shared" si="205"/>
        <v>12.428571428571429</v>
      </c>
      <c r="FX113" s="6">
        <f t="shared" si="205"/>
        <v>11.428571428571429</v>
      </c>
      <c r="FY113" s="6">
        <f t="shared" si="205"/>
        <v>10.857142857142858</v>
      </c>
      <c r="FZ113" s="6">
        <f t="shared" si="200"/>
        <v>10.571428571428571</v>
      </c>
      <c r="GA113" s="6">
        <f t="shared" si="201"/>
        <v>10.571428571428571</v>
      </c>
      <c r="GB113" s="6">
        <f t="shared" si="201"/>
        <v>10.142857142857142</v>
      </c>
      <c r="GC113" s="6">
        <f t="shared" si="201"/>
        <v>9.7142857142857135</v>
      </c>
      <c r="GD113" s="6">
        <f t="shared" si="201"/>
        <v>9.8571428571428577</v>
      </c>
      <c r="GE113" s="6">
        <f t="shared" si="201"/>
        <v>10.714285714285714</v>
      </c>
      <c r="GF113" s="6">
        <f t="shared" si="201"/>
        <v>11.857142857142858</v>
      </c>
      <c r="GG113" s="6">
        <f t="shared" si="201"/>
        <v>11.285714285714286</v>
      </c>
      <c r="GH113" s="6">
        <f t="shared" si="201"/>
        <v>11.428571428571429</v>
      </c>
    </row>
    <row r="114" spans="1:190" x14ac:dyDescent="0.25">
      <c r="A114" s="20" t="s">
        <v>13</v>
      </c>
      <c r="C114" s="20" t="s">
        <v>13</v>
      </c>
      <c r="G114">
        <f t="shared" si="90"/>
        <v>1</v>
      </c>
      <c r="H114" s="6">
        <f t="shared" si="91"/>
        <v>0.66666666666666663</v>
      </c>
      <c r="I114" s="6">
        <f t="shared" si="92"/>
        <v>0.66666666666666663</v>
      </c>
      <c r="J114" s="6">
        <f t="shared" si="93"/>
        <v>-0.33333333333333331</v>
      </c>
      <c r="K114" s="6">
        <f t="shared" si="94"/>
        <v>0.66666666666666663</v>
      </c>
      <c r="L114" s="6">
        <f t="shared" si="95"/>
        <v>1.1428571428571428</v>
      </c>
      <c r="M114" s="6">
        <f t="shared" si="96"/>
        <v>1.2857142857142858</v>
      </c>
      <c r="N114" s="6">
        <f t="shared" si="97"/>
        <v>0.8571428571428571</v>
      </c>
      <c r="O114" s="6">
        <f t="shared" si="98"/>
        <v>1.1428571428571428</v>
      </c>
      <c r="P114" s="6">
        <f t="shared" si="99"/>
        <v>1.4285714285714286</v>
      </c>
      <c r="Q114" s="6">
        <f t="shared" si="100"/>
        <v>2.1428571428571428</v>
      </c>
      <c r="R114" s="6">
        <f t="shared" si="101"/>
        <v>2.2857142857142856</v>
      </c>
      <c r="S114" s="6">
        <f t="shared" si="102"/>
        <v>2.5714285714285716</v>
      </c>
      <c r="T114" s="6">
        <f t="shared" si="103"/>
        <v>3.1428571428571428</v>
      </c>
      <c r="U114" s="6">
        <f t="shared" si="104"/>
        <v>5.1428571428571432</v>
      </c>
      <c r="V114" s="6">
        <f t="shared" si="105"/>
        <v>5.2857142857142856</v>
      </c>
      <c r="W114" s="6">
        <f t="shared" si="106"/>
        <v>5.2857142857142856</v>
      </c>
      <c r="X114" s="6">
        <f t="shared" si="107"/>
        <v>5.4285714285714288</v>
      </c>
      <c r="Y114" s="6">
        <f t="shared" si="108"/>
        <v>6.1428571428571432</v>
      </c>
      <c r="Z114" s="6">
        <f t="shared" si="109"/>
        <v>7.2857142857142856</v>
      </c>
      <c r="AA114" s="6">
        <f t="shared" si="110"/>
        <v>8.5714285714285712</v>
      </c>
      <c r="AB114" s="6">
        <f t="shared" si="111"/>
        <v>9.1428571428571423</v>
      </c>
      <c r="AC114" s="6">
        <f t="shared" si="112"/>
        <v>10.571428571428571</v>
      </c>
      <c r="AD114" s="6">
        <f t="shared" si="113"/>
        <v>12.142857142857142</v>
      </c>
      <c r="AE114" s="6">
        <f t="shared" si="114"/>
        <v>13.285714285714286</v>
      </c>
      <c r="AF114" s="6">
        <f t="shared" si="115"/>
        <v>14</v>
      </c>
      <c r="AG114" s="6">
        <f t="shared" si="116"/>
        <v>14.428571428571429</v>
      </c>
      <c r="AH114" s="6">
        <f t="shared" si="117"/>
        <v>14.714285714285714</v>
      </c>
      <c r="AI114" s="6">
        <f t="shared" si="118"/>
        <v>15.428571428571429</v>
      </c>
      <c r="AJ114" s="6">
        <f t="shared" si="119"/>
        <v>16.428571428571427</v>
      </c>
      <c r="AK114" s="6">
        <f t="shared" si="120"/>
        <v>15.571428571428571</v>
      </c>
      <c r="AL114" s="6">
        <f t="shared" si="121"/>
        <v>18.857142857142858</v>
      </c>
      <c r="AM114" s="6">
        <f t="shared" si="122"/>
        <v>21.714285714285715</v>
      </c>
      <c r="AN114" s="6">
        <f t="shared" si="123"/>
        <v>22</v>
      </c>
      <c r="AO114" s="6">
        <f t="shared" si="124"/>
        <v>24</v>
      </c>
      <c r="AP114" s="6">
        <f t="shared" si="125"/>
        <v>24.428571428571427</v>
      </c>
      <c r="AQ114" s="6">
        <f t="shared" si="126"/>
        <v>25.571428571428573</v>
      </c>
      <c r="AR114" s="6">
        <f t="shared" si="127"/>
        <v>26.714285714285715</v>
      </c>
      <c r="AS114" s="6">
        <f t="shared" si="128"/>
        <v>25.142857142857142</v>
      </c>
      <c r="AT114" s="6">
        <f t="shared" si="129"/>
        <v>23</v>
      </c>
      <c r="AU114" s="6">
        <f t="shared" si="130"/>
        <v>21</v>
      </c>
      <c r="AV114" s="6">
        <f t="shared" si="131"/>
        <v>17</v>
      </c>
      <c r="AW114" s="6">
        <f t="shared" si="131"/>
        <v>16.142857142857142</v>
      </c>
      <c r="AX114" s="6">
        <f t="shared" si="131"/>
        <v>13.857142857142858</v>
      </c>
      <c r="AY114" s="6">
        <f t="shared" si="132"/>
        <v>13.571428571428571</v>
      </c>
      <c r="AZ114" s="6">
        <f t="shared" si="133"/>
        <v>10.857142857142858</v>
      </c>
      <c r="BA114" s="6">
        <f t="shared" si="133"/>
        <v>8.8571428571428577</v>
      </c>
      <c r="BB114" s="6">
        <f t="shared" si="133"/>
        <v>9.2857142857142865</v>
      </c>
      <c r="BC114" s="6">
        <f t="shared" si="133"/>
        <v>11</v>
      </c>
      <c r="BD114" s="6">
        <f t="shared" si="133"/>
        <v>8.5714285714285712</v>
      </c>
      <c r="BE114" s="6">
        <f t="shared" si="133"/>
        <v>7.4285714285714288</v>
      </c>
      <c r="BF114" s="6">
        <f t="shared" si="133"/>
        <v>6.1428571428571432</v>
      </c>
      <c r="BG114" s="6">
        <f t="shared" si="133"/>
        <v>5.4285714285714288</v>
      </c>
      <c r="BH114" s="6">
        <f t="shared" si="133"/>
        <v>6.2857142857142856</v>
      </c>
      <c r="BI114" s="6">
        <f t="shared" si="133"/>
        <v>5.2857142857142856</v>
      </c>
      <c r="BJ114" s="6">
        <f t="shared" si="133"/>
        <v>3.7142857142857144</v>
      </c>
      <c r="BK114" s="6">
        <f t="shared" si="133"/>
        <v>3.7142857142857144</v>
      </c>
      <c r="BL114" s="6">
        <f t="shared" si="133"/>
        <v>3.7142857142857144</v>
      </c>
      <c r="BM114" s="6">
        <f t="shared" si="133"/>
        <v>3.4285714285714284</v>
      </c>
      <c r="BN114" s="6">
        <f t="shared" si="133"/>
        <v>3.8571428571428572</v>
      </c>
      <c r="BO114" s="6">
        <f t="shared" si="133"/>
        <v>2.7142857142857144</v>
      </c>
      <c r="BP114" s="6">
        <f t="shared" si="133"/>
        <v>4.2857142857142856</v>
      </c>
      <c r="BQ114" s="6">
        <f t="shared" si="133"/>
        <v>5</v>
      </c>
      <c r="BR114" s="6">
        <f t="shared" si="133"/>
        <v>5.2857142857142856</v>
      </c>
      <c r="BS114" s="6">
        <f t="shared" si="133"/>
        <v>5</v>
      </c>
      <c r="BT114" s="6">
        <f t="shared" si="133"/>
        <v>5.1428571428571432</v>
      </c>
      <c r="BU114" s="6">
        <f t="shared" si="133"/>
        <v>4.7142857142857144</v>
      </c>
      <c r="BV114" s="6">
        <f t="shared" si="134"/>
        <v>4.5714285714285712</v>
      </c>
      <c r="BW114" s="6">
        <f t="shared" si="134"/>
        <v>3</v>
      </c>
      <c r="BX114" s="6">
        <f t="shared" si="134"/>
        <v>2.1428571428571428</v>
      </c>
      <c r="BY114" s="6">
        <f t="shared" si="134"/>
        <v>2</v>
      </c>
      <c r="BZ114" s="6">
        <f t="shared" si="134"/>
        <v>1.8571428571428572</v>
      </c>
      <c r="CA114" s="6">
        <f t="shared" si="134"/>
        <v>1.5714285714285714</v>
      </c>
      <c r="CB114" s="6">
        <f t="shared" si="134"/>
        <v>1.8571428571428572</v>
      </c>
      <c r="CC114" s="6">
        <f t="shared" si="134"/>
        <v>1.8571428571428572</v>
      </c>
      <c r="CD114" s="6">
        <f t="shared" si="134"/>
        <v>2.1428571428571428</v>
      </c>
      <c r="CE114" s="6">
        <f t="shared" si="134"/>
        <v>3</v>
      </c>
      <c r="CF114" s="6">
        <f t="shared" si="134"/>
        <v>2.7142857142857144</v>
      </c>
      <c r="CG114" s="6">
        <f t="shared" si="134"/>
        <v>3.2857142857142856</v>
      </c>
      <c r="CH114" s="6">
        <f t="shared" si="135"/>
        <v>3.7142857142857144</v>
      </c>
      <c r="CI114" s="6">
        <f t="shared" si="135"/>
        <v>4</v>
      </c>
      <c r="CJ114" s="6">
        <f t="shared" si="135"/>
        <v>4</v>
      </c>
      <c r="CK114" s="6">
        <f t="shared" si="135"/>
        <v>4</v>
      </c>
      <c r="CL114" s="6">
        <f t="shared" si="136"/>
        <v>3.2857142857142856</v>
      </c>
      <c r="CM114" s="6">
        <f t="shared" si="137"/>
        <v>4.7142857142857144</v>
      </c>
      <c r="CN114" s="6">
        <f t="shared" si="138"/>
        <v>4.2857142857142856</v>
      </c>
      <c r="CO114" s="6">
        <f t="shared" si="138"/>
        <v>4.4285714285714288</v>
      </c>
      <c r="CP114" s="6">
        <f t="shared" si="138"/>
        <v>3.7142857142857144</v>
      </c>
      <c r="CQ114" s="6">
        <f t="shared" si="138"/>
        <v>4.1428571428571432</v>
      </c>
      <c r="CR114" s="6">
        <f t="shared" si="138"/>
        <v>4</v>
      </c>
      <c r="CS114" s="6">
        <f t="shared" si="138"/>
        <v>4.4285714285714288</v>
      </c>
      <c r="CT114" s="6">
        <f t="shared" si="138"/>
        <v>3.1428571428571428</v>
      </c>
      <c r="CU114" s="6">
        <f t="shared" si="138"/>
        <v>3.1428571428571428</v>
      </c>
      <c r="CV114" s="6">
        <f t="shared" si="139"/>
        <v>2.7142857142857144</v>
      </c>
      <c r="CW114" s="6">
        <f t="shared" si="140"/>
        <v>2.5714285714285716</v>
      </c>
      <c r="CX114" s="6">
        <f t="shared" si="140"/>
        <v>2</v>
      </c>
      <c r="CY114" s="6">
        <f t="shared" si="140"/>
        <v>2.4285714285714284</v>
      </c>
      <c r="CZ114" s="6">
        <f t="shared" si="140"/>
        <v>1.7142857142857142</v>
      </c>
      <c r="DA114" s="6">
        <f t="shared" si="141"/>
        <v>1.4285714285714286</v>
      </c>
      <c r="DB114" s="6">
        <f t="shared" si="142"/>
        <v>1.7142857142857142</v>
      </c>
      <c r="DC114" s="6">
        <f t="shared" si="143"/>
        <v>1.5714285714285714</v>
      </c>
      <c r="DD114" s="6">
        <f t="shared" si="143"/>
        <v>1.8571428571428572</v>
      </c>
      <c r="DE114" s="6">
        <f t="shared" si="143"/>
        <v>1.8571428571428572</v>
      </c>
      <c r="DF114" s="6">
        <f t="shared" si="144"/>
        <v>1.1428571428571428</v>
      </c>
      <c r="DG114" s="6">
        <f t="shared" si="145"/>
        <v>1.2857142857142858</v>
      </c>
      <c r="DH114" s="6">
        <f t="shared" si="146"/>
        <v>1.1428571428571428</v>
      </c>
      <c r="DI114" s="6">
        <f t="shared" si="147"/>
        <v>0.8571428571428571</v>
      </c>
      <c r="DJ114" s="6">
        <f t="shared" si="148"/>
        <v>0.7142857142857143</v>
      </c>
      <c r="DK114" s="6">
        <f t="shared" si="149"/>
        <v>0.5714285714285714</v>
      </c>
      <c r="DL114" s="6">
        <f t="shared" si="150"/>
        <v>0.7142857142857143</v>
      </c>
      <c r="DM114" s="6">
        <f t="shared" si="151"/>
        <v>0.8571428571428571</v>
      </c>
      <c r="DN114" s="6">
        <f t="shared" si="152"/>
        <v>0.7142857142857143</v>
      </c>
      <c r="DO114" s="6">
        <f t="shared" si="153"/>
        <v>0.8571428571428571</v>
      </c>
      <c r="DP114" s="6">
        <f t="shared" si="154"/>
        <v>0.7142857142857143</v>
      </c>
      <c r="DQ114" s="6">
        <f t="shared" si="155"/>
        <v>0.7142857142857143</v>
      </c>
      <c r="DR114" s="6">
        <f t="shared" si="156"/>
        <v>0.5714285714285714</v>
      </c>
      <c r="DS114" s="6">
        <f t="shared" si="157"/>
        <v>0.42857142857142855</v>
      </c>
      <c r="DT114" s="6">
        <f t="shared" si="158"/>
        <v>0.2857142857142857</v>
      </c>
      <c r="DU114" s="6">
        <f t="shared" si="159"/>
        <v>0.42857142857142855</v>
      </c>
      <c r="DV114" s="6">
        <f t="shared" si="160"/>
        <v>0.42857142857142855</v>
      </c>
      <c r="DW114" s="6">
        <f t="shared" si="161"/>
        <v>0.5714285714285714</v>
      </c>
      <c r="DX114" s="6">
        <f t="shared" si="162"/>
        <v>1</v>
      </c>
      <c r="DY114" s="6">
        <f t="shared" si="203"/>
        <v>1</v>
      </c>
      <c r="DZ114" s="6">
        <f t="shared" si="204"/>
        <v>1</v>
      </c>
      <c r="EA114" s="6">
        <f t="shared" si="163"/>
        <v>1.1428571428571428</v>
      </c>
      <c r="EB114" s="6">
        <f t="shared" si="163"/>
        <v>0.8571428571428571</v>
      </c>
      <c r="EC114" s="6">
        <f t="shared" si="163"/>
        <v>0.7142857142857143</v>
      </c>
      <c r="ED114" s="6">
        <f t="shared" si="163"/>
        <v>0.8571428571428571</v>
      </c>
      <c r="EE114" s="6">
        <f t="shared" si="163"/>
        <v>0.42857142857142855</v>
      </c>
      <c r="EF114" s="6">
        <f t="shared" si="163"/>
        <v>0.7142857142857143</v>
      </c>
      <c r="EG114" s="6">
        <f t="shared" si="163"/>
        <v>1.7142857142857142</v>
      </c>
      <c r="EH114" s="6">
        <f t="shared" si="164"/>
        <v>2.7142857142857144</v>
      </c>
      <c r="EI114" s="6">
        <f t="shared" si="165"/>
        <v>3.5714285714285716</v>
      </c>
      <c r="EJ114" s="6">
        <f t="shared" si="166"/>
        <v>4.4285714285714288</v>
      </c>
      <c r="EK114" s="6">
        <f t="shared" si="167"/>
        <v>6.1428571428571432</v>
      </c>
      <c r="EL114" s="6">
        <f t="shared" si="168"/>
        <v>7</v>
      </c>
      <c r="EM114" s="6">
        <f t="shared" si="169"/>
        <v>7.5714285714285712</v>
      </c>
      <c r="EN114" s="6">
        <f t="shared" si="170"/>
        <v>7</v>
      </c>
      <c r="EO114" s="6">
        <f t="shared" si="171"/>
        <v>6.2857142857142856</v>
      </c>
      <c r="EP114" s="6">
        <f t="shared" si="172"/>
        <v>6.2857142857142856</v>
      </c>
      <c r="EQ114" s="6">
        <f t="shared" si="173"/>
        <v>6.2857142857142856</v>
      </c>
      <c r="ER114" s="6">
        <f t="shared" si="174"/>
        <v>5.2857142857142856</v>
      </c>
      <c r="ES114" s="6">
        <f t="shared" si="175"/>
        <v>5.1428571428571432</v>
      </c>
      <c r="ET114" s="6">
        <f t="shared" si="176"/>
        <v>5.4285714285714288</v>
      </c>
      <c r="EU114" s="6">
        <f t="shared" si="177"/>
        <v>6.1428571428571432</v>
      </c>
      <c r="EV114" s="6">
        <f t="shared" si="178"/>
        <v>6.8571428571428568</v>
      </c>
      <c r="EW114" s="6">
        <f t="shared" si="179"/>
        <v>7.1428571428571432</v>
      </c>
      <c r="EX114" s="6">
        <f t="shared" si="180"/>
        <v>6.8571428571428568</v>
      </c>
      <c r="EY114" s="6">
        <f t="shared" si="181"/>
        <v>6.4285714285714288</v>
      </c>
      <c r="EZ114" s="6">
        <f t="shared" si="182"/>
        <v>6.4285714285714288</v>
      </c>
      <c r="FA114" s="6">
        <f t="shared" si="183"/>
        <v>6.4285714285714288</v>
      </c>
      <c r="FB114" s="6">
        <f t="shared" si="184"/>
        <v>6.7142857142857144</v>
      </c>
      <c r="FC114" s="6">
        <f t="shared" si="185"/>
        <v>6.4285714285714288</v>
      </c>
      <c r="FD114" s="6">
        <f t="shared" si="186"/>
        <v>6</v>
      </c>
      <c r="FE114" s="6">
        <f t="shared" si="187"/>
        <v>6</v>
      </c>
      <c r="FF114" s="6">
        <f t="shared" si="188"/>
        <v>6.4285714285714288</v>
      </c>
      <c r="FG114" s="6">
        <f t="shared" si="189"/>
        <v>6.5714285714285712</v>
      </c>
      <c r="FH114" s="6">
        <f t="shared" si="190"/>
        <v>5.4285714285714288</v>
      </c>
      <c r="FI114" s="6">
        <f t="shared" si="191"/>
        <v>7.7142857142857144</v>
      </c>
      <c r="FJ114" s="6">
        <f t="shared" si="192"/>
        <v>7.7142857142857144</v>
      </c>
      <c r="FK114" s="6">
        <f t="shared" si="193"/>
        <v>7.5714285714285712</v>
      </c>
      <c r="FL114" s="6">
        <f t="shared" si="194"/>
        <v>7.4285714285714288</v>
      </c>
      <c r="FM114" s="6">
        <f t="shared" si="195"/>
        <v>7.1428571428571432</v>
      </c>
      <c r="FN114" s="6">
        <f t="shared" si="196"/>
        <v>7</v>
      </c>
      <c r="FO114" s="6">
        <f t="shared" si="197"/>
        <v>7.1428571428571432</v>
      </c>
      <c r="FP114" s="6">
        <f t="shared" si="198"/>
        <v>3.8571428571428572</v>
      </c>
      <c r="FQ114" s="6">
        <f t="shared" si="205"/>
        <v>4.2857142857142856</v>
      </c>
      <c r="FR114" s="6">
        <f t="shared" si="205"/>
        <v>4.7142857142857144</v>
      </c>
      <c r="FS114" s="6">
        <f t="shared" si="205"/>
        <v>5.2857142857142856</v>
      </c>
      <c r="FT114" s="6">
        <f t="shared" si="205"/>
        <v>6.7142857142857144</v>
      </c>
      <c r="FU114" s="6">
        <f t="shared" si="205"/>
        <v>7.2857142857142856</v>
      </c>
      <c r="FV114" s="6">
        <f t="shared" si="205"/>
        <v>7.8571428571428568</v>
      </c>
      <c r="FW114" s="6">
        <f t="shared" si="205"/>
        <v>7.7142857142857144</v>
      </c>
      <c r="FX114" s="6">
        <f t="shared" si="205"/>
        <v>6.5714285714285712</v>
      </c>
      <c r="FY114" s="6">
        <f t="shared" si="205"/>
        <v>6.5714285714285712</v>
      </c>
      <c r="FZ114" s="6">
        <f t="shared" si="200"/>
        <v>6.1428571428571432</v>
      </c>
      <c r="GA114" s="6">
        <f t="shared" si="201"/>
        <v>5.7142857142857144</v>
      </c>
      <c r="GB114" s="6">
        <f t="shared" si="201"/>
        <v>4.8571428571428568</v>
      </c>
      <c r="GC114" s="6">
        <f t="shared" si="201"/>
        <v>4.5714285714285712</v>
      </c>
      <c r="GD114" s="6">
        <f t="shared" si="201"/>
        <v>4.2857142857142856</v>
      </c>
      <c r="GE114" s="6">
        <f t="shared" si="201"/>
        <v>4.4285714285714288</v>
      </c>
      <c r="GF114" s="6">
        <f t="shared" si="201"/>
        <v>3.8571428571428572</v>
      </c>
      <c r="GG114" s="6">
        <f t="shared" si="201"/>
        <v>4.1428571428571432</v>
      </c>
      <c r="GH114" s="6">
        <f t="shared" si="201"/>
        <v>3.8571428571428572</v>
      </c>
    </row>
    <row r="115" spans="1:190" x14ac:dyDescent="0.25">
      <c r="A115" s="20" t="s">
        <v>20</v>
      </c>
      <c r="C115" s="20" t="s">
        <v>20</v>
      </c>
      <c r="G115">
        <f t="shared" si="90"/>
        <v>2</v>
      </c>
      <c r="H115" s="6">
        <f t="shared" si="91"/>
        <v>2.6666666666666665</v>
      </c>
      <c r="I115" s="6">
        <f t="shared" si="92"/>
        <v>1.6666666666666667</v>
      </c>
      <c r="J115" s="6">
        <f t="shared" si="93"/>
        <v>1.6666666666666667</v>
      </c>
      <c r="K115" s="6">
        <f t="shared" si="94"/>
        <v>2.3333333333333335</v>
      </c>
      <c r="L115" s="6">
        <f t="shared" si="95"/>
        <v>0.7142857142857143</v>
      </c>
      <c r="M115" s="6">
        <f t="shared" si="96"/>
        <v>0.5714285714285714</v>
      </c>
      <c r="N115" s="6">
        <f t="shared" si="97"/>
        <v>0.2857142857142857</v>
      </c>
      <c r="O115" s="6">
        <f t="shared" si="98"/>
        <v>0.14285714285714285</v>
      </c>
      <c r="P115" s="6">
        <f t="shared" si="99"/>
        <v>0.2857142857142857</v>
      </c>
      <c r="Q115" s="6">
        <f t="shared" si="100"/>
        <v>0.42857142857142855</v>
      </c>
      <c r="R115" s="6">
        <f t="shared" si="101"/>
        <v>0</v>
      </c>
      <c r="S115" s="6">
        <f t="shared" si="102"/>
        <v>2</v>
      </c>
      <c r="T115" s="6">
        <f t="shared" si="103"/>
        <v>1.8571428571428572</v>
      </c>
      <c r="U115" s="6">
        <f t="shared" si="104"/>
        <v>4.4285714285714288</v>
      </c>
      <c r="V115" s="6">
        <f t="shared" si="105"/>
        <v>3.4285714285714284</v>
      </c>
      <c r="W115" s="6">
        <f t="shared" si="106"/>
        <v>3.2857142857142856</v>
      </c>
      <c r="X115" s="6">
        <f t="shared" si="107"/>
        <v>3.5714285714285716</v>
      </c>
      <c r="Y115" s="6">
        <f t="shared" si="108"/>
        <v>3.8571428571428572</v>
      </c>
      <c r="Z115" s="6">
        <f t="shared" si="109"/>
        <v>4.7142857142857144</v>
      </c>
      <c r="AA115" s="6">
        <f t="shared" si="110"/>
        <v>7</v>
      </c>
      <c r="AB115" s="6">
        <f t="shared" si="111"/>
        <v>6.1428571428571432</v>
      </c>
      <c r="AC115" s="6">
        <f t="shared" si="112"/>
        <v>9</v>
      </c>
      <c r="AD115" s="6">
        <f t="shared" si="113"/>
        <v>12.142857142857142</v>
      </c>
      <c r="AE115" s="6">
        <f t="shared" si="114"/>
        <v>12.142857142857142</v>
      </c>
      <c r="AF115" s="6">
        <f t="shared" si="115"/>
        <v>12.714285714285714</v>
      </c>
      <c r="AG115" s="6">
        <f t="shared" si="116"/>
        <v>13.285714285714286</v>
      </c>
      <c r="AH115" s="6">
        <f t="shared" si="117"/>
        <v>13.714285714285714</v>
      </c>
      <c r="AI115" s="6">
        <f t="shared" si="118"/>
        <v>14.285714285714286</v>
      </c>
      <c r="AJ115" s="6">
        <f t="shared" si="119"/>
        <v>14.714285714285714</v>
      </c>
      <c r="AK115" s="6">
        <f t="shared" si="120"/>
        <v>14</v>
      </c>
      <c r="AL115" s="6">
        <f t="shared" si="121"/>
        <v>14.428571428571429</v>
      </c>
      <c r="AM115" s="6">
        <f t="shared" si="122"/>
        <v>14.142857142857142</v>
      </c>
      <c r="AN115" s="6">
        <f t="shared" si="123"/>
        <v>16.857142857142858</v>
      </c>
      <c r="AO115" s="6">
        <f t="shared" si="124"/>
        <v>19.142857142857142</v>
      </c>
      <c r="AP115" s="6">
        <f t="shared" si="125"/>
        <v>21.428571428571427</v>
      </c>
      <c r="AQ115" s="6">
        <f t="shared" si="126"/>
        <v>21.142857142857142</v>
      </c>
      <c r="AR115" s="6">
        <f t="shared" si="127"/>
        <v>21.142857142857142</v>
      </c>
      <c r="AS115" s="6">
        <f t="shared" si="128"/>
        <v>21.857142857142858</v>
      </c>
      <c r="AT115" s="6">
        <f t="shared" si="129"/>
        <v>22.285714285714285</v>
      </c>
      <c r="AU115" s="6">
        <f t="shared" si="130"/>
        <v>19</v>
      </c>
      <c r="AV115" s="6">
        <f t="shared" si="131"/>
        <v>18</v>
      </c>
      <c r="AW115" s="6">
        <f t="shared" si="131"/>
        <v>16.571428571428573</v>
      </c>
      <c r="AX115" s="6">
        <f t="shared" si="131"/>
        <v>15.857142857142858</v>
      </c>
      <c r="AY115" s="6">
        <f t="shared" si="132"/>
        <v>15.285714285714286</v>
      </c>
      <c r="AZ115" s="6">
        <f t="shared" si="133"/>
        <v>13.857142857142858</v>
      </c>
      <c r="BA115" s="6">
        <f t="shared" si="133"/>
        <v>13.571428571428571</v>
      </c>
      <c r="BB115" s="6">
        <f t="shared" si="133"/>
        <v>13.857142857142858</v>
      </c>
      <c r="BC115" s="6">
        <f t="shared" si="133"/>
        <v>10.714285714285714</v>
      </c>
      <c r="BD115" s="6">
        <f t="shared" si="133"/>
        <v>9.2857142857142865</v>
      </c>
      <c r="BE115" s="6">
        <f t="shared" si="133"/>
        <v>8.4285714285714288</v>
      </c>
      <c r="BF115" s="6">
        <f t="shared" si="133"/>
        <v>7</v>
      </c>
      <c r="BG115" s="6">
        <f t="shared" si="133"/>
        <v>6.7142857142857144</v>
      </c>
      <c r="BH115" s="6">
        <f t="shared" si="133"/>
        <v>6.2857142857142856</v>
      </c>
      <c r="BI115" s="6">
        <f t="shared" si="133"/>
        <v>5</v>
      </c>
      <c r="BJ115" s="6">
        <f t="shared" si="133"/>
        <v>4.2857142857142856</v>
      </c>
      <c r="BK115" s="6">
        <f t="shared" si="133"/>
        <v>3</v>
      </c>
      <c r="BL115" s="6">
        <f t="shared" si="133"/>
        <v>3.1428571428571428</v>
      </c>
      <c r="BM115" s="6">
        <f t="shared" si="133"/>
        <v>2.5714285714285716</v>
      </c>
      <c r="BN115" s="6">
        <f t="shared" si="133"/>
        <v>2.7142857142857144</v>
      </c>
      <c r="BO115" s="6">
        <f t="shared" si="133"/>
        <v>2.2857142857142856</v>
      </c>
      <c r="BP115" s="6">
        <f t="shared" si="133"/>
        <v>2.5714285714285716</v>
      </c>
      <c r="BQ115" s="6">
        <f t="shared" si="133"/>
        <v>2.5714285714285716</v>
      </c>
      <c r="BR115" s="6">
        <f t="shared" si="133"/>
        <v>4.8571428571428568</v>
      </c>
      <c r="BS115" s="6">
        <f t="shared" si="133"/>
        <v>4.7142857142857144</v>
      </c>
      <c r="BT115" s="6">
        <f t="shared" si="133"/>
        <v>5.4285714285714288</v>
      </c>
      <c r="BU115" s="6">
        <f t="shared" si="133"/>
        <v>6</v>
      </c>
      <c r="BV115" s="6">
        <f t="shared" si="134"/>
        <v>6.8571428571428568</v>
      </c>
      <c r="BW115" s="6">
        <f t="shared" si="134"/>
        <v>6.4285714285714288</v>
      </c>
      <c r="BX115" s="6">
        <f t="shared" si="134"/>
        <v>6.2857142857142856</v>
      </c>
      <c r="BY115" s="6">
        <f t="shared" si="134"/>
        <v>3.8571428571428572</v>
      </c>
      <c r="BZ115" s="6">
        <f t="shared" si="134"/>
        <v>3.5714285714285716</v>
      </c>
      <c r="CA115" s="6">
        <f t="shared" si="134"/>
        <v>3</v>
      </c>
      <c r="CB115" s="6">
        <f t="shared" si="134"/>
        <v>2.4285714285714284</v>
      </c>
      <c r="CC115" s="6">
        <f t="shared" si="134"/>
        <v>1.5714285714285714</v>
      </c>
      <c r="CD115" s="6">
        <f t="shared" si="134"/>
        <v>1.5714285714285714</v>
      </c>
      <c r="CE115" s="6">
        <f t="shared" si="134"/>
        <v>1.5714285714285714</v>
      </c>
      <c r="CF115" s="6">
        <f t="shared" si="134"/>
        <v>1.5714285714285714</v>
      </c>
      <c r="CG115" s="6">
        <f t="shared" si="134"/>
        <v>1.2857142857142858</v>
      </c>
      <c r="CH115" s="6">
        <f t="shared" si="135"/>
        <v>1.2857142857142858</v>
      </c>
      <c r="CI115" s="6">
        <f t="shared" si="135"/>
        <v>1</v>
      </c>
      <c r="CJ115" s="6">
        <f t="shared" si="135"/>
        <v>1</v>
      </c>
      <c r="CK115" s="6">
        <f t="shared" si="135"/>
        <v>0.8571428571428571</v>
      </c>
      <c r="CL115" s="6">
        <f t="shared" si="136"/>
        <v>0.5714285714285714</v>
      </c>
      <c r="CM115" s="6">
        <f t="shared" si="137"/>
        <v>0.5714285714285714</v>
      </c>
      <c r="CN115" s="6">
        <f t="shared" si="138"/>
        <v>0.7142857142857143</v>
      </c>
      <c r="CO115" s="6">
        <f t="shared" si="138"/>
        <v>0.5714285714285714</v>
      </c>
      <c r="CP115" s="6">
        <f t="shared" si="138"/>
        <v>0.5714285714285714</v>
      </c>
      <c r="CQ115" s="6">
        <f t="shared" si="138"/>
        <v>0.5714285714285714</v>
      </c>
      <c r="CR115" s="6">
        <f t="shared" si="138"/>
        <v>0.42857142857142855</v>
      </c>
      <c r="CS115" s="6">
        <f t="shared" si="138"/>
        <v>0.8571428571428571</v>
      </c>
      <c r="CT115" s="6">
        <f t="shared" si="138"/>
        <v>0.7142857142857143</v>
      </c>
      <c r="CU115" s="6">
        <f t="shared" si="138"/>
        <v>0.5714285714285714</v>
      </c>
      <c r="CV115" s="6">
        <f t="shared" si="139"/>
        <v>0.7142857142857143</v>
      </c>
      <c r="CW115" s="6">
        <f t="shared" si="140"/>
        <v>0.7142857142857143</v>
      </c>
      <c r="CX115" s="6">
        <f t="shared" si="140"/>
        <v>1</v>
      </c>
      <c r="CY115" s="6">
        <f t="shared" si="140"/>
        <v>1.1428571428571428</v>
      </c>
      <c r="CZ115" s="6">
        <f t="shared" si="140"/>
        <v>1</v>
      </c>
      <c r="DA115" s="6">
        <f t="shared" si="141"/>
        <v>1.4285714285714286</v>
      </c>
      <c r="DB115" s="6">
        <f t="shared" si="142"/>
        <v>2</v>
      </c>
      <c r="DC115" s="6">
        <f t="shared" si="143"/>
        <v>1.8571428571428572</v>
      </c>
      <c r="DD115" s="6">
        <f t="shared" si="143"/>
        <v>2</v>
      </c>
      <c r="DE115" s="6">
        <f t="shared" si="143"/>
        <v>1.7142857142857142</v>
      </c>
      <c r="DF115" s="6">
        <f t="shared" si="144"/>
        <v>1.8571428571428572</v>
      </c>
      <c r="DG115" s="6">
        <f t="shared" si="145"/>
        <v>1.5714285714285714</v>
      </c>
      <c r="DH115" s="6">
        <f t="shared" si="146"/>
        <v>1.1428571428571428</v>
      </c>
      <c r="DI115" s="6">
        <f t="shared" si="147"/>
        <v>0.42857142857142855</v>
      </c>
      <c r="DJ115" s="6">
        <f t="shared" si="148"/>
        <v>0.42857142857142855</v>
      </c>
      <c r="DK115" s="6">
        <f t="shared" si="149"/>
        <v>0.2857142857142857</v>
      </c>
      <c r="DL115" s="6">
        <f t="shared" si="150"/>
        <v>0.2857142857142857</v>
      </c>
      <c r="DM115" s="6">
        <f t="shared" si="151"/>
        <v>0.14285714285714285</v>
      </c>
      <c r="DN115" s="6">
        <f t="shared" si="152"/>
        <v>0.42857142857142855</v>
      </c>
      <c r="DO115" s="6">
        <f t="shared" si="153"/>
        <v>0.2857142857142857</v>
      </c>
      <c r="DP115" s="6">
        <f t="shared" si="154"/>
        <v>0.5714285714285714</v>
      </c>
      <c r="DQ115" s="6">
        <f t="shared" si="155"/>
        <v>0.5714285714285714</v>
      </c>
      <c r="DR115" s="6">
        <f t="shared" si="156"/>
        <v>0.5714285714285714</v>
      </c>
      <c r="DS115" s="6">
        <f t="shared" si="157"/>
        <v>0.14285714285714285</v>
      </c>
      <c r="DT115" s="6">
        <f t="shared" si="158"/>
        <v>0</v>
      </c>
      <c r="DU115" s="6">
        <f t="shared" si="159"/>
        <v>0</v>
      </c>
      <c r="DV115" s="6">
        <f t="shared" si="160"/>
        <v>0</v>
      </c>
      <c r="DW115" s="6">
        <f t="shared" si="161"/>
        <v>0</v>
      </c>
      <c r="DX115" s="6">
        <f t="shared" si="162"/>
        <v>0.14285714285714285</v>
      </c>
      <c r="DY115" s="6">
        <f t="shared" si="203"/>
        <v>0.14285714285714285</v>
      </c>
      <c r="DZ115" s="6">
        <f t="shared" si="204"/>
        <v>0.5714285714285714</v>
      </c>
      <c r="EA115" s="6">
        <f t="shared" si="163"/>
        <v>0.7142857142857143</v>
      </c>
      <c r="EB115" s="6">
        <f t="shared" si="163"/>
        <v>0.42857142857142855</v>
      </c>
      <c r="EC115" s="6">
        <f t="shared" si="163"/>
        <v>0.5714285714285714</v>
      </c>
      <c r="ED115" s="6">
        <f t="shared" si="163"/>
        <v>0.42857142857142855</v>
      </c>
      <c r="EE115" s="6">
        <f t="shared" si="163"/>
        <v>0.42857142857142855</v>
      </c>
      <c r="EF115" s="6">
        <f t="shared" si="163"/>
        <v>0.42857142857142855</v>
      </c>
      <c r="EG115" s="6">
        <f t="shared" si="163"/>
        <v>0.5714285714285714</v>
      </c>
      <c r="EH115" s="6">
        <f t="shared" si="164"/>
        <v>0.42857142857142855</v>
      </c>
      <c r="EI115" s="6">
        <f t="shared" si="165"/>
        <v>0.7142857142857143</v>
      </c>
      <c r="EJ115" s="6">
        <f t="shared" si="166"/>
        <v>0.7142857142857143</v>
      </c>
      <c r="EK115" s="6">
        <f t="shared" si="167"/>
        <v>0.8571428571428571</v>
      </c>
      <c r="EL115" s="6">
        <f t="shared" si="168"/>
        <v>0.7142857142857143</v>
      </c>
      <c r="EM115" s="6">
        <f t="shared" si="169"/>
        <v>0.7142857142857143</v>
      </c>
      <c r="EN115" s="6">
        <f t="shared" si="170"/>
        <v>0.5714285714285714</v>
      </c>
      <c r="EO115" s="6">
        <f t="shared" si="171"/>
        <v>0.8571428571428571</v>
      </c>
      <c r="EP115" s="6">
        <f t="shared" si="172"/>
        <v>0.5714285714285714</v>
      </c>
      <c r="EQ115" s="6">
        <f t="shared" si="173"/>
        <v>0.7142857142857143</v>
      </c>
      <c r="ER115" s="6">
        <f t="shared" si="174"/>
        <v>0.5714285714285714</v>
      </c>
      <c r="ES115" s="6">
        <f t="shared" si="175"/>
        <v>0.5714285714285714</v>
      </c>
      <c r="ET115" s="6">
        <f t="shared" si="176"/>
        <v>0.7142857142857143</v>
      </c>
      <c r="EU115" s="6">
        <f t="shared" si="177"/>
        <v>0.7142857142857143</v>
      </c>
      <c r="EV115" s="6">
        <f t="shared" si="178"/>
        <v>0.5714285714285714</v>
      </c>
      <c r="EW115" s="6">
        <f t="shared" si="179"/>
        <v>0.7142857142857143</v>
      </c>
      <c r="EX115" s="6">
        <f t="shared" si="180"/>
        <v>0.7142857142857143</v>
      </c>
      <c r="EY115" s="6">
        <f t="shared" si="181"/>
        <v>0.8571428571428571</v>
      </c>
      <c r="EZ115" s="6">
        <f t="shared" si="182"/>
        <v>1.4285714285714286</v>
      </c>
      <c r="FA115" s="6">
        <f t="shared" si="183"/>
        <v>1.4285714285714286</v>
      </c>
      <c r="FB115" s="6">
        <f t="shared" si="184"/>
        <v>1.2857142857142858</v>
      </c>
      <c r="FC115" s="6">
        <f t="shared" si="185"/>
        <v>1.1428571428571428</v>
      </c>
      <c r="FD115" s="6">
        <f t="shared" si="186"/>
        <v>1</v>
      </c>
      <c r="FE115" s="6">
        <f t="shared" si="187"/>
        <v>0.8571428571428571</v>
      </c>
      <c r="FF115" s="6">
        <f t="shared" si="188"/>
        <v>1.1428571428571428</v>
      </c>
      <c r="FG115" s="6">
        <f t="shared" si="189"/>
        <v>0.8571428571428571</v>
      </c>
      <c r="FH115" s="6">
        <f t="shared" si="190"/>
        <v>2.7142857142857144</v>
      </c>
      <c r="FI115" s="6">
        <f t="shared" si="191"/>
        <v>4.8571428571428568</v>
      </c>
      <c r="FJ115" s="6">
        <f t="shared" si="192"/>
        <v>6.4285714285714288</v>
      </c>
      <c r="FK115" s="6">
        <f t="shared" si="193"/>
        <v>7.7142857142857144</v>
      </c>
      <c r="FL115" s="6">
        <f t="shared" si="194"/>
        <v>9</v>
      </c>
      <c r="FM115" s="6">
        <f t="shared" si="195"/>
        <v>9.2857142857142865</v>
      </c>
      <c r="FN115" s="6">
        <f t="shared" si="196"/>
        <v>9.8571428571428577</v>
      </c>
      <c r="FO115" s="6">
        <f t="shared" si="197"/>
        <v>9.4285714285714288</v>
      </c>
      <c r="FP115" s="6">
        <f t="shared" si="198"/>
        <v>9.1428571428571423</v>
      </c>
      <c r="FQ115" s="6">
        <f t="shared" si="205"/>
        <v>8.7142857142857135</v>
      </c>
      <c r="FR115" s="6">
        <f t="shared" si="205"/>
        <v>8</v>
      </c>
      <c r="FS115" s="6">
        <f t="shared" si="205"/>
        <v>7.1428571428571432</v>
      </c>
      <c r="FT115" s="6">
        <f t="shared" si="205"/>
        <v>7.2857142857142856</v>
      </c>
      <c r="FU115" s="6">
        <f t="shared" si="205"/>
        <v>7.4285714285714288</v>
      </c>
      <c r="FV115" s="6">
        <f t="shared" si="205"/>
        <v>6.5714285714285712</v>
      </c>
      <c r="FW115" s="6">
        <f t="shared" si="205"/>
        <v>5.4285714285714288</v>
      </c>
      <c r="FX115" s="6">
        <f t="shared" si="205"/>
        <v>5.4285714285714288</v>
      </c>
      <c r="FY115" s="6">
        <f t="shared" si="205"/>
        <v>5.2857142857142856</v>
      </c>
      <c r="FZ115" s="6">
        <f t="shared" si="200"/>
        <v>5.1428571428571432</v>
      </c>
      <c r="GA115" s="6">
        <f t="shared" si="201"/>
        <v>5.2857142857142856</v>
      </c>
      <c r="GB115" s="6">
        <f t="shared" si="201"/>
        <v>5</v>
      </c>
      <c r="GC115" s="6">
        <f t="shared" si="201"/>
        <v>5</v>
      </c>
      <c r="GD115" s="6">
        <f t="shared" si="201"/>
        <v>4.5714285714285712</v>
      </c>
      <c r="GE115" s="6">
        <f t="shared" si="201"/>
        <v>3.7142857142857144</v>
      </c>
      <c r="GF115" s="6">
        <f t="shared" si="201"/>
        <v>4</v>
      </c>
      <c r="GG115" s="6">
        <f t="shared" si="201"/>
        <v>4.4285714285714288</v>
      </c>
      <c r="GH115" s="6">
        <f t="shared" si="201"/>
        <v>3.7142857142857144</v>
      </c>
    </row>
    <row r="116" spans="1:190" x14ac:dyDescent="0.25">
      <c r="A116" s="20" t="s">
        <v>12</v>
      </c>
      <c r="C116" s="20" t="s">
        <v>15</v>
      </c>
      <c r="G116">
        <f t="shared" si="90"/>
        <v>0.33333333333333331</v>
      </c>
      <c r="H116" s="6">
        <f t="shared" si="91"/>
        <v>0.33333333333333331</v>
      </c>
      <c r="I116" s="6">
        <f t="shared" si="92"/>
        <v>1.6666666666666667</v>
      </c>
      <c r="J116" s="6">
        <f t="shared" si="93"/>
        <v>2.3333333333333335</v>
      </c>
      <c r="K116" s="6">
        <f t="shared" si="94"/>
        <v>3</v>
      </c>
      <c r="L116" s="6">
        <f t="shared" si="95"/>
        <v>1.4285714285714286</v>
      </c>
      <c r="M116" s="6">
        <f t="shared" si="96"/>
        <v>1.4285714285714286</v>
      </c>
      <c r="N116" s="6">
        <f t="shared" si="97"/>
        <v>0.14285714285714285</v>
      </c>
      <c r="O116" s="6">
        <f t="shared" si="98"/>
        <v>0.2857142857142857</v>
      </c>
      <c r="P116" s="6">
        <f t="shared" si="99"/>
        <v>0.2857142857142857</v>
      </c>
      <c r="Q116" s="6">
        <f t="shared" si="100"/>
        <v>0.14285714285714285</v>
      </c>
      <c r="R116" s="6">
        <f t="shared" si="101"/>
        <v>-0.14285714285714285</v>
      </c>
      <c r="S116" s="6">
        <f t="shared" si="102"/>
        <v>0.42857142857142855</v>
      </c>
      <c r="T116" s="6">
        <f t="shared" si="103"/>
        <v>2.2857142857142856</v>
      </c>
      <c r="U116" s="6">
        <f t="shared" si="104"/>
        <v>5.7142857142857144</v>
      </c>
      <c r="V116" s="6">
        <f t="shared" si="105"/>
        <v>6.1428571428571432</v>
      </c>
      <c r="W116" s="6">
        <f t="shared" si="106"/>
        <v>6.8571428571428568</v>
      </c>
      <c r="X116" s="6">
        <f t="shared" si="107"/>
        <v>8.2857142857142865</v>
      </c>
      <c r="Y116" s="6">
        <f t="shared" si="108"/>
        <v>8.2857142857142865</v>
      </c>
      <c r="Z116" s="6">
        <f t="shared" si="109"/>
        <v>9.7142857142857135</v>
      </c>
      <c r="AA116" s="6">
        <f t="shared" si="110"/>
        <v>12</v>
      </c>
      <c r="AB116" s="6">
        <f t="shared" si="111"/>
        <v>11.428571428571429</v>
      </c>
      <c r="AC116" s="6">
        <f t="shared" si="112"/>
        <v>12.428571428571429</v>
      </c>
      <c r="AD116" s="6">
        <f t="shared" si="113"/>
        <v>12.142857142857142</v>
      </c>
      <c r="AE116" s="6">
        <f t="shared" si="114"/>
        <v>11.285714285714286</v>
      </c>
      <c r="AF116" s="6">
        <f t="shared" si="115"/>
        <v>12.857142857142858</v>
      </c>
      <c r="AG116" s="6">
        <f t="shared" si="116"/>
        <v>12</v>
      </c>
      <c r="AH116" s="6">
        <f t="shared" si="117"/>
        <v>8.5714285714285712</v>
      </c>
      <c r="AI116" s="6">
        <f t="shared" si="118"/>
        <v>7.8571428571428568</v>
      </c>
      <c r="AJ116" s="6">
        <f t="shared" si="119"/>
        <v>7.2857142857142856</v>
      </c>
      <c r="AK116" s="6">
        <f t="shared" si="120"/>
        <v>8</v>
      </c>
      <c r="AL116" s="6">
        <f t="shared" si="121"/>
        <v>7.8571428571428568</v>
      </c>
      <c r="AM116" s="6">
        <f t="shared" si="122"/>
        <v>7.2857142857142856</v>
      </c>
      <c r="AN116" s="6">
        <f t="shared" si="123"/>
        <v>8</v>
      </c>
      <c r="AO116" s="6">
        <f t="shared" si="124"/>
        <v>8.2857142857142865</v>
      </c>
      <c r="AP116" s="6">
        <f t="shared" si="125"/>
        <v>9.1428571428571423</v>
      </c>
      <c r="AQ116" s="6">
        <f t="shared" si="126"/>
        <v>10.142857142857142</v>
      </c>
      <c r="AR116" s="6">
        <f t="shared" si="127"/>
        <v>9.7142857142857135</v>
      </c>
      <c r="AS116" s="6">
        <f t="shared" si="128"/>
        <v>10.285714285714286</v>
      </c>
      <c r="AT116" s="6">
        <f t="shared" si="129"/>
        <v>9.4285714285714288</v>
      </c>
      <c r="AU116" s="6">
        <f t="shared" si="130"/>
        <v>8.2857142857142865</v>
      </c>
      <c r="AV116" s="6">
        <f t="shared" si="131"/>
        <v>7.8571428571428568</v>
      </c>
      <c r="AW116" s="6">
        <f t="shared" si="131"/>
        <v>7</v>
      </c>
      <c r="AX116" s="6">
        <f t="shared" si="131"/>
        <v>5.4285714285714288</v>
      </c>
      <c r="AY116" s="6">
        <f t="shared" si="132"/>
        <v>4.7142857142857144</v>
      </c>
      <c r="AZ116" s="6">
        <f t="shared" si="133"/>
        <v>4.1428571428571432</v>
      </c>
      <c r="BA116" s="6">
        <f t="shared" si="133"/>
        <v>4.5714285714285712</v>
      </c>
      <c r="BB116" s="6">
        <f t="shared" si="133"/>
        <v>4.2857142857142856</v>
      </c>
      <c r="BC116" s="6">
        <f t="shared" si="133"/>
        <v>4.1428571428571432</v>
      </c>
      <c r="BD116" s="6">
        <f t="shared" si="133"/>
        <v>4.5714285714285712</v>
      </c>
      <c r="BE116" s="6">
        <f t="shared" si="133"/>
        <v>4.5714285714285712</v>
      </c>
      <c r="BF116" s="6">
        <f t="shared" si="133"/>
        <v>3.8571428571428572</v>
      </c>
      <c r="BG116" s="6">
        <f t="shared" si="133"/>
        <v>3.2857142857142856</v>
      </c>
      <c r="BH116" s="6">
        <f t="shared" si="133"/>
        <v>2.7142857142857144</v>
      </c>
      <c r="BI116" s="6">
        <f t="shared" si="133"/>
        <v>2.4285714285714284</v>
      </c>
      <c r="BJ116" s="6">
        <f t="shared" si="133"/>
        <v>2.2857142857142856</v>
      </c>
      <c r="BK116" s="6">
        <f t="shared" si="133"/>
        <v>1.4285714285714286</v>
      </c>
      <c r="BL116" s="6">
        <f t="shared" si="133"/>
        <v>1</v>
      </c>
      <c r="BM116" s="6">
        <f t="shared" si="133"/>
        <v>1</v>
      </c>
      <c r="BN116" s="6">
        <f t="shared" si="133"/>
        <v>1.1428571428571428</v>
      </c>
      <c r="BO116" s="6">
        <f t="shared" si="133"/>
        <v>1.5714285714285714</v>
      </c>
      <c r="BP116" s="6">
        <f t="shared" si="133"/>
        <v>1.5714285714285714</v>
      </c>
      <c r="BQ116" s="6">
        <f t="shared" si="133"/>
        <v>1.2857142857142858</v>
      </c>
      <c r="BR116" s="6">
        <f t="shared" si="133"/>
        <v>0.8571428571428571</v>
      </c>
      <c r="BS116" s="6">
        <f t="shared" si="133"/>
        <v>0.8571428571428571</v>
      </c>
      <c r="BT116" s="6">
        <f t="shared" si="133"/>
        <v>1</v>
      </c>
      <c r="BU116" s="6">
        <f t="shared" ref="BU116:CG117" si="206">SUM(BO100:BU100)/7</f>
        <v>1.2857142857142858</v>
      </c>
      <c r="BV116" s="6">
        <f t="shared" si="206"/>
        <v>0.8571428571428571</v>
      </c>
      <c r="BW116" s="6">
        <f t="shared" si="206"/>
        <v>0.7142857142857143</v>
      </c>
      <c r="BX116" s="6">
        <f t="shared" si="206"/>
        <v>0.7142857142857143</v>
      </c>
      <c r="BY116" s="6">
        <f t="shared" si="206"/>
        <v>0.7142857142857143</v>
      </c>
      <c r="BZ116" s="6">
        <f t="shared" si="206"/>
        <v>0.7142857142857143</v>
      </c>
      <c r="CA116" s="6">
        <f t="shared" si="206"/>
        <v>0.5714285714285714</v>
      </c>
      <c r="CB116" s="6">
        <f t="shared" si="206"/>
        <v>0.14285714285714285</v>
      </c>
      <c r="CC116" s="6">
        <f t="shared" si="206"/>
        <v>0.14285714285714285</v>
      </c>
      <c r="CD116" s="6">
        <f t="shared" si="206"/>
        <v>0.14285714285714285</v>
      </c>
      <c r="CE116" s="6">
        <f t="shared" si="206"/>
        <v>0.2857142857142857</v>
      </c>
      <c r="CF116" s="6">
        <f t="shared" si="206"/>
        <v>0.2857142857142857</v>
      </c>
      <c r="CG116" s="6">
        <f t="shared" si="206"/>
        <v>0.2857142857142857</v>
      </c>
      <c r="CH116" s="6">
        <f t="shared" si="135"/>
        <v>0.2857142857142857</v>
      </c>
      <c r="CI116" s="6">
        <f t="shared" si="135"/>
        <v>0.2857142857142857</v>
      </c>
      <c r="CJ116" s="6">
        <f t="shared" si="135"/>
        <v>0.2857142857142857</v>
      </c>
      <c r="CK116" s="6">
        <f t="shared" si="135"/>
        <v>0.2857142857142857</v>
      </c>
      <c r="CL116" s="6">
        <f t="shared" si="136"/>
        <v>0.14285714285714285</v>
      </c>
      <c r="CM116" s="6">
        <f t="shared" si="137"/>
        <v>0.14285714285714285</v>
      </c>
      <c r="CN116" s="6">
        <f t="shared" si="138"/>
        <v>0.2857142857142857</v>
      </c>
      <c r="CO116" s="6">
        <f t="shared" si="138"/>
        <v>0.42857142857142855</v>
      </c>
      <c r="CP116" s="6">
        <f t="shared" si="138"/>
        <v>0.42857142857142855</v>
      </c>
      <c r="CQ116" s="6">
        <f t="shared" si="138"/>
        <v>0.42857142857142855</v>
      </c>
      <c r="CR116" s="6">
        <f t="shared" si="138"/>
        <v>0.42857142857142855</v>
      </c>
      <c r="CS116" s="6">
        <f t="shared" si="138"/>
        <v>0.42857142857142855</v>
      </c>
      <c r="CT116" s="6">
        <f t="shared" si="138"/>
        <v>0.42857142857142855</v>
      </c>
      <c r="CU116" s="6">
        <f t="shared" si="138"/>
        <v>0.5714285714285714</v>
      </c>
      <c r="CV116" s="6">
        <f t="shared" si="139"/>
        <v>0.42857142857142855</v>
      </c>
      <c r="CW116" s="6">
        <f t="shared" si="140"/>
        <v>0.42857142857142855</v>
      </c>
      <c r="CX116" s="6">
        <f t="shared" si="140"/>
        <v>0.42857142857142855</v>
      </c>
      <c r="CY116" s="6">
        <f t="shared" si="140"/>
        <v>0.42857142857142855</v>
      </c>
      <c r="CZ116" s="6">
        <f t="shared" si="140"/>
        <v>0.42857142857142855</v>
      </c>
      <c r="DA116" s="6">
        <f t="shared" si="141"/>
        <v>0.5714285714285714</v>
      </c>
      <c r="DB116" s="6">
        <f t="shared" si="142"/>
        <v>0.2857142857142857</v>
      </c>
      <c r="DC116" s="6">
        <f t="shared" si="143"/>
        <v>0.5714285714285714</v>
      </c>
      <c r="DD116" s="6">
        <f t="shared" si="143"/>
        <v>0.5714285714285714</v>
      </c>
      <c r="DE116" s="6">
        <f t="shared" si="143"/>
        <v>0.5714285714285714</v>
      </c>
      <c r="DF116" s="6">
        <f t="shared" si="144"/>
        <v>0.7142857142857143</v>
      </c>
      <c r="DG116" s="6">
        <f t="shared" si="145"/>
        <v>0.8571428571428571</v>
      </c>
      <c r="DH116" s="6">
        <f t="shared" si="146"/>
        <v>0.7142857142857143</v>
      </c>
      <c r="DI116" s="6">
        <f t="shared" si="147"/>
        <v>0.7142857142857143</v>
      </c>
      <c r="DJ116" s="6">
        <f t="shared" si="148"/>
        <v>0.42857142857142855</v>
      </c>
      <c r="DK116" s="6">
        <f t="shared" si="149"/>
        <v>0.42857142857142855</v>
      </c>
      <c r="DL116" s="6">
        <f t="shared" si="150"/>
        <v>0.42857142857142855</v>
      </c>
      <c r="DM116" s="6">
        <f t="shared" si="151"/>
        <v>0.7142857142857143</v>
      </c>
      <c r="DN116" s="6">
        <f t="shared" si="152"/>
        <v>0.42857142857142855</v>
      </c>
      <c r="DO116" s="6">
        <f t="shared" si="153"/>
        <v>0.42857142857142855</v>
      </c>
      <c r="DP116" s="6">
        <f t="shared" si="154"/>
        <v>0.42857142857142855</v>
      </c>
      <c r="DQ116" s="6">
        <f t="shared" si="155"/>
        <v>0.42857142857142855</v>
      </c>
      <c r="DR116" s="6">
        <f t="shared" si="156"/>
        <v>0.42857142857142855</v>
      </c>
      <c r="DS116" s="6">
        <f t="shared" si="157"/>
        <v>0.42857142857142855</v>
      </c>
      <c r="DT116" s="6">
        <f t="shared" si="158"/>
        <v>0</v>
      </c>
      <c r="DU116" s="6">
        <f t="shared" si="159"/>
        <v>0</v>
      </c>
      <c r="DV116" s="6">
        <f t="shared" si="160"/>
        <v>0</v>
      </c>
      <c r="DW116" s="6">
        <f t="shared" si="161"/>
        <v>0</v>
      </c>
      <c r="DX116" s="6">
        <f t="shared" si="162"/>
        <v>0.2857142857142857</v>
      </c>
      <c r="DY116" s="6">
        <f t="shared" si="203"/>
        <v>0.2857142857142857</v>
      </c>
      <c r="DZ116" s="6">
        <f t="shared" si="204"/>
        <v>0.2857142857142857</v>
      </c>
      <c r="EA116" s="6">
        <f t="shared" si="163"/>
        <v>0.42857142857142855</v>
      </c>
      <c r="EB116" s="6">
        <f t="shared" si="163"/>
        <v>0.5714285714285714</v>
      </c>
      <c r="EC116" s="6">
        <f t="shared" si="163"/>
        <v>0.5714285714285714</v>
      </c>
      <c r="ED116" s="6">
        <f t="shared" si="163"/>
        <v>0.7142857142857143</v>
      </c>
      <c r="EE116" s="6">
        <f t="shared" si="163"/>
        <v>0.42857142857142855</v>
      </c>
      <c r="EF116" s="6">
        <f t="shared" si="163"/>
        <v>0.42857142857142855</v>
      </c>
      <c r="EG116" s="6">
        <f t="shared" si="163"/>
        <v>0.42857142857142855</v>
      </c>
      <c r="EH116" s="6">
        <f t="shared" si="164"/>
        <v>0.2857142857142857</v>
      </c>
      <c r="EI116" s="6">
        <f t="shared" si="165"/>
        <v>0.14285714285714285</v>
      </c>
      <c r="EJ116" s="6">
        <f t="shared" si="166"/>
        <v>0.14285714285714285</v>
      </c>
      <c r="EK116" s="6">
        <f t="shared" si="167"/>
        <v>0</v>
      </c>
      <c r="EL116" s="6">
        <f t="shared" si="168"/>
        <v>0.14285714285714285</v>
      </c>
      <c r="EM116" s="6">
        <f t="shared" si="169"/>
        <v>0.14285714285714285</v>
      </c>
      <c r="EN116" s="6">
        <f t="shared" si="170"/>
        <v>0.2857142857142857</v>
      </c>
      <c r="EO116" s="6">
        <f t="shared" si="171"/>
        <v>0.2857142857142857</v>
      </c>
      <c r="EP116" s="6">
        <f t="shared" si="172"/>
        <v>0.2857142857142857</v>
      </c>
      <c r="EQ116" s="6">
        <f t="shared" si="173"/>
        <v>0.42857142857142855</v>
      </c>
      <c r="ER116" s="6">
        <f t="shared" si="174"/>
        <v>0.7142857142857143</v>
      </c>
      <c r="ES116" s="6">
        <f t="shared" si="175"/>
        <v>1</v>
      </c>
      <c r="ET116" s="6">
        <f t="shared" si="176"/>
        <v>1.2857142857142858</v>
      </c>
      <c r="EU116" s="6">
        <f t="shared" si="177"/>
        <v>1.4285714285714286</v>
      </c>
      <c r="EV116" s="6">
        <f t="shared" si="178"/>
        <v>1.5714285714285714</v>
      </c>
      <c r="EW116" s="6">
        <f t="shared" si="179"/>
        <v>1.8571428571428572</v>
      </c>
      <c r="EX116" s="6">
        <f t="shared" si="180"/>
        <v>2.1428571428571428</v>
      </c>
      <c r="EY116" s="6">
        <f t="shared" si="181"/>
        <v>2.2857142857142856</v>
      </c>
      <c r="EZ116" s="6">
        <f t="shared" si="182"/>
        <v>2.5714285714285716</v>
      </c>
      <c r="FA116" s="6">
        <f t="shared" si="183"/>
        <v>2.7142857142857144</v>
      </c>
      <c r="FB116" s="6">
        <f t="shared" si="184"/>
        <v>3.4285714285714284</v>
      </c>
      <c r="FC116" s="6">
        <f t="shared" si="185"/>
        <v>4</v>
      </c>
      <c r="FD116" s="6">
        <f t="shared" si="186"/>
        <v>4.5714285714285712</v>
      </c>
      <c r="FE116" s="6">
        <f t="shared" si="187"/>
        <v>5.1428571428571432</v>
      </c>
      <c r="FF116" s="6">
        <f t="shared" si="188"/>
        <v>5.7142857142857144</v>
      </c>
      <c r="FG116" s="6">
        <f t="shared" si="189"/>
        <v>6</v>
      </c>
      <c r="FH116" s="6">
        <f t="shared" si="190"/>
        <v>6.8571428571428568</v>
      </c>
      <c r="FI116" s="6">
        <f t="shared" si="191"/>
        <v>6.5714285714285712</v>
      </c>
      <c r="FJ116" s="6">
        <f t="shared" si="192"/>
        <v>7.2857142857142856</v>
      </c>
      <c r="FK116" s="6">
        <f t="shared" si="193"/>
        <v>8.2857142857142865</v>
      </c>
      <c r="FL116" s="6">
        <f t="shared" si="194"/>
        <v>9</v>
      </c>
      <c r="FM116" s="6">
        <f t="shared" si="195"/>
        <v>9.1428571428571423</v>
      </c>
      <c r="FN116" s="6">
        <f t="shared" si="196"/>
        <v>9.5714285714285712</v>
      </c>
      <c r="FO116" s="6">
        <f t="shared" si="197"/>
        <v>9.7142857142857135</v>
      </c>
      <c r="FP116" s="6">
        <f t="shared" si="198"/>
        <v>10.571428571428571</v>
      </c>
      <c r="FQ116" s="6">
        <f t="shared" si="205"/>
        <v>9.8571428571428577</v>
      </c>
      <c r="FR116" s="6">
        <f t="shared" si="205"/>
        <v>9.1428571428571423</v>
      </c>
      <c r="FS116" s="6">
        <f t="shared" si="205"/>
        <v>8.4285714285714288</v>
      </c>
      <c r="FT116" s="6">
        <f t="shared" si="205"/>
        <v>8.5714285714285712</v>
      </c>
      <c r="FU116" s="6">
        <f t="shared" si="205"/>
        <v>8</v>
      </c>
      <c r="FV116" s="6">
        <f t="shared" si="205"/>
        <v>7</v>
      </c>
      <c r="FW116" s="6">
        <f t="shared" si="205"/>
        <v>6.1428571428571432</v>
      </c>
      <c r="FX116" s="6">
        <f t="shared" si="205"/>
        <v>6.1428571428571432</v>
      </c>
      <c r="FY116" s="6">
        <f t="shared" si="205"/>
        <v>5.8571428571428568</v>
      </c>
      <c r="FZ116" s="6">
        <f t="shared" si="200"/>
        <v>6.2857142857142856</v>
      </c>
      <c r="GA116" s="6">
        <f t="shared" si="201"/>
        <v>5.5714285714285712</v>
      </c>
      <c r="GB116" s="6">
        <f t="shared" si="201"/>
        <v>5</v>
      </c>
      <c r="GC116" s="6">
        <f t="shared" si="201"/>
        <v>5.7142857142857144</v>
      </c>
      <c r="GD116" s="6">
        <f t="shared" si="201"/>
        <v>5.2857142857142856</v>
      </c>
      <c r="GE116" s="6">
        <f t="shared" si="201"/>
        <v>5.1428571428571432</v>
      </c>
      <c r="GF116" s="6">
        <f t="shared" si="201"/>
        <v>5.4285714285714288</v>
      </c>
      <c r="GG116" s="6">
        <f t="shared" si="201"/>
        <v>5</v>
      </c>
      <c r="GH116" s="6">
        <f t="shared" si="201"/>
        <v>5.4285714285714288</v>
      </c>
    </row>
    <row r="117" spans="1:190" ht="15.75" thickBot="1" x14ac:dyDescent="0.3">
      <c r="A117" s="21" t="s">
        <v>15</v>
      </c>
      <c r="C117" s="21" t="s">
        <v>12</v>
      </c>
      <c r="G117">
        <f t="shared" si="90"/>
        <v>0</v>
      </c>
      <c r="H117" s="6">
        <f t="shared" si="91"/>
        <v>0</v>
      </c>
      <c r="I117" s="6">
        <f t="shared" si="92"/>
        <v>0</v>
      </c>
      <c r="J117" s="6">
        <f t="shared" si="93"/>
        <v>0</v>
      </c>
      <c r="K117" s="6">
        <f t="shared" si="94"/>
        <v>0</v>
      </c>
      <c r="L117" s="6">
        <f t="shared" si="95"/>
        <v>0</v>
      </c>
      <c r="M117" s="6">
        <f t="shared" si="96"/>
        <v>0.42857142857142855</v>
      </c>
      <c r="N117" s="6">
        <f t="shared" si="97"/>
        <v>2</v>
      </c>
      <c r="O117" s="6">
        <f t="shared" si="98"/>
        <v>2.2857142857142856</v>
      </c>
      <c r="P117" s="6">
        <f t="shared" si="99"/>
        <v>2.2857142857142856</v>
      </c>
      <c r="Q117" s="6">
        <f t="shared" si="100"/>
        <v>2.4285714285714284</v>
      </c>
      <c r="R117" s="6">
        <f t="shared" si="101"/>
        <v>2.7142857142857144</v>
      </c>
      <c r="S117" s="6">
        <f t="shared" si="102"/>
        <v>3.4285714285714284</v>
      </c>
      <c r="T117" s="6">
        <f t="shared" si="103"/>
        <v>3.4285714285714284</v>
      </c>
      <c r="U117" s="6">
        <f t="shared" si="104"/>
        <v>3.5714285714285716</v>
      </c>
      <c r="V117" s="6">
        <f t="shared" si="105"/>
        <v>3.2857142857142856</v>
      </c>
      <c r="W117" s="6">
        <f t="shared" si="106"/>
        <v>3.8571428571428572</v>
      </c>
      <c r="X117" s="6">
        <f t="shared" si="107"/>
        <v>4.7142857142857144</v>
      </c>
      <c r="Y117" s="6">
        <f t="shared" si="108"/>
        <v>5.2857142857142856</v>
      </c>
      <c r="Z117" s="6">
        <f t="shared" si="109"/>
        <v>5.2857142857142856</v>
      </c>
      <c r="AA117" s="6">
        <f t="shared" si="110"/>
        <v>6.5714285714285712</v>
      </c>
      <c r="AB117" s="6">
        <f t="shared" si="111"/>
        <v>6.1428571428571432</v>
      </c>
      <c r="AC117" s="6">
        <f t="shared" si="112"/>
        <v>8.5714285714285712</v>
      </c>
      <c r="AD117" s="6">
        <f t="shared" si="113"/>
        <v>10.142857142857142</v>
      </c>
      <c r="AE117" s="6">
        <f t="shared" si="114"/>
        <v>9.7142857142857135</v>
      </c>
      <c r="AF117" s="6">
        <f t="shared" si="115"/>
        <v>10.142857142857142</v>
      </c>
      <c r="AG117" s="6">
        <f t="shared" si="116"/>
        <v>12.428571428571429</v>
      </c>
      <c r="AH117" s="6">
        <f t="shared" si="117"/>
        <v>12.857142857142858</v>
      </c>
      <c r="AI117" s="6">
        <f t="shared" si="118"/>
        <v>13.142857142857142</v>
      </c>
      <c r="AJ117" s="6">
        <f t="shared" si="119"/>
        <v>13.571428571428571</v>
      </c>
      <c r="AK117" s="6">
        <f t="shared" si="120"/>
        <v>13.714285714285714</v>
      </c>
      <c r="AL117" s="6">
        <f t="shared" si="121"/>
        <v>14.285714285714286</v>
      </c>
      <c r="AM117" s="6">
        <f t="shared" si="122"/>
        <v>13.428571428571429</v>
      </c>
      <c r="AN117" s="6">
        <f t="shared" si="123"/>
        <v>12.428571428571429</v>
      </c>
      <c r="AO117" s="6">
        <f t="shared" si="124"/>
        <v>12.857142857142858</v>
      </c>
      <c r="AP117" s="6">
        <f t="shared" si="125"/>
        <v>14.714285714285714</v>
      </c>
      <c r="AQ117" s="6">
        <f t="shared" si="126"/>
        <v>14.857142857142858</v>
      </c>
      <c r="AR117" s="6">
        <f t="shared" si="127"/>
        <v>14.714285714285714</v>
      </c>
      <c r="AS117" s="6">
        <f t="shared" si="128"/>
        <v>14.857142857142858</v>
      </c>
      <c r="AT117" s="6">
        <f t="shared" si="129"/>
        <v>15.285714285714286</v>
      </c>
      <c r="AU117" s="6">
        <f t="shared" si="130"/>
        <v>14.285714285714286</v>
      </c>
      <c r="AV117" s="6">
        <f t="shared" si="131"/>
        <v>13.285714285714286</v>
      </c>
      <c r="AW117" s="6">
        <f t="shared" si="131"/>
        <v>11.714285714285714</v>
      </c>
      <c r="AX117" s="6">
        <f t="shared" si="131"/>
        <v>11.285714285714286</v>
      </c>
      <c r="AY117" s="6">
        <f t="shared" si="132"/>
        <v>10.857142857142858</v>
      </c>
      <c r="AZ117" s="6">
        <f t="shared" si="133"/>
        <v>10.857142857142858</v>
      </c>
      <c r="BA117" s="6">
        <f t="shared" si="133"/>
        <v>10.714285714285714</v>
      </c>
      <c r="BB117" s="6">
        <f t="shared" si="133"/>
        <v>10.428571428571429</v>
      </c>
      <c r="BC117" s="6">
        <f t="shared" si="133"/>
        <v>11.142857142857142</v>
      </c>
      <c r="BD117" s="6">
        <f t="shared" si="133"/>
        <v>11.571428571428571</v>
      </c>
      <c r="BE117" s="6">
        <f t="shared" si="133"/>
        <v>10.714285714285714</v>
      </c>
      <c r="BF117" s="6">
        <f t="shared" si="133"/>
        <v>9</v>
      </c>
      <c r="BG117" s="6">
        <f t="shared" si="133"/>
        <v>9.4285714285714288</v>
      </c>
      <c r="BH117" s="6">
        <f t="shared" si="133"/>
        <v>8.7142857142857135</v>
      </c>
      <c r="BI117" s="6">
        <f t="shared" si="133"/>
        <v>8.5714285714285712</v>
      </c>
      <c r="BJ117" s="6">
        <f t="shared" si="133"/>
        <v>7.1428571428571432</v>
      </c>
      <c r="BK117" s="6">
        <f t="shared" si="133"/>
        <v>5.1428571428571432</v>
      </c>
      <c r="BL117" s="6">
        <f t="shared" si="133"/>
        <v>4.2857142857142856</v>
      </c>
      <c r="BM117" s="6">
        <f t="shared" si="133"/>
        <v>4.4285714285714288</v>
      </c>
      <c r="BN117" s="6">
        <f t="shared" si="133"/>
        <v>3.2857142857142856</v>
      </c>
      <c r="BO117" s="6">
        <f t="shared" si="133"/>
        <v>3.8571428571428572</v>
      </c>
      <c r="BP117" s="6">
        <f t="shared" si="133"/>
        <v>3.5714285714285716</v>
      </c>
      <c r="BQ117" s="6">
        <f t="shared" si="133"/>
        <v>2.7142857142857144</v>
      </c>
      <c r="BR117" s="6">
        <f t="shared" si="133"/>
        <v>2.5714285714285716</v>
      </c>
      <c r="BS117" s="6">
        <f t="shared" si="133"/>
        <v>1.8571428571428572</v>
      </c>
      <c r="BT117" s="6">
        <f t="shared" si="133"/>
        <v>1.8571428571428572</v>
      </c>
      <c r="BU117" s="6">
        <f t="shared" si="206"/>
        <v>1.4285714285714286</v>
      </c>
      <c r="BV117" s="6">
        <f t="shared" si="206"/>
        <v>1</v>
      </c>
      <c r="BW117" s="6">
        <f t="shared" si="206"/>
        <v>0.8571428571428571</v>
      </c>
      <c r="BX117" s="6">
        <f t="shared" si="206"/>
        <v>0.8571428571428571</v>
      </c>
      <c r="BY117" s="6">
        <f t="shared" si="206"/>
        <v>0.8571428571428571</v>
      </c>
      <c r="BZ117" s="6">
        <f t="shared" si="206"/>
        <v>0.7142857142857143</v>
      </c>
      <c r="CA117" s="7">
        <f t="shared" si="206"/>
        <v>0.5714285714285714</v>
      </c>
      <c r="CB117" s="10">
        <f t="shared" si="206"/>
        <v>0.5714285714285714</v>
      </c>
      <c r="CC117" s="10">
        <f t="shared" si="206"/>
        <v>0.42857142857142855</v>
      </c>
      <c r="CD117" s="10">
        <f t="shared" si="206"/>
        <v>0.5714285714285714</v>
      </c>
      <c r="CE117" s="10">
        <f t="shared" si="206"/>
        <v>0.5714285714285714</v>
      </c>
      <c r="CF117" s="10">
        <f t="shared" si="206"/>
        <v>0.7142857142857143</v>
      </c>
      <c r="CG117" s="10">
        <f t="shared" si="206"/>
        <v>1.1428571428571428</v>
      </c>
      <c r="CH117" s="10">
        <f t="shared" si="135"/>
        <v>1.1428571428571428</v>
      </c>
      <c r="CI117" s="10">
        <f t="shared" si="135"/>
        <v>1.1428571428571428</v>
      </c>
      <c r="CJ117" s="10">
        <f t="shared" si="135"/>
        <v>1.1428571428571428</v>
      </c>
      <c r="CK117" s="10">
        <f t="shared" si="135"/>
        <v>0.8571428571428571</v>
      </c>
      <c r="CL117" s="10">
        <f t="shared" si="136"/>
        <v>0.8571428571428571</v>
      </c>
      <c r="CM117" s="10">
        <f t="shared" si="137"/>
        <v>0.5714285714285714</v>
      </c>
      <c r="CN117" s="10">
        <f t="shared" si="138"/>
        <v>0.14285714285714285</v>
      </c>
      <c r="CO117" s="10">
        <f t="shared" si="138"/>
        <v>0.7142857142857143</v>
      </c>
      <c r="CP117" s="10">
        <f t="shared" si="138"/>
        <v>0.5714285714285714</v>
      </c>
      <c r="CQ117" s="10">
        <f t="shared" si="138"/>
        <v>0.8571428571428571</v>
      </c>
      <c r="CR117" s="10">
        <f t="shared" si="138"/>
        <v>0.8571428571428571</v>
      </c>
      <c r="CS117" s="10">
        <f t="shared" si="138"/>
        <v>1.1428571428571428</v>
      </c>
      <c r="CT117" s="10">
        <f t="shared" si="138"/>
        <v>1.5714285714285714</v>
      </c>
      <c r="CU117" s="10">
        <f t="shared" si="138"/>
        <v>1.7142857142857142</v>
      </c>
      <c r="CV117" s="10">
        <f t="shared" si="139"/>
        <v>1.7142857142857142</v>
      </c>
      <c r="CW117" s="10">
        <f t="shared" si="140"/>
        <v>1.7142857142857142</v>
      </c>
      <c r="CX117" s="10">
        <f t="shared" si="140"/>
        <v>1.4285714285714286</v>
      </c>
      <c r="CY117" s="10">
        <f t="shared" si="140"/>
        <v>1.5714285714285714</v>
      </c>
      <c r="CZ117" s="10">
        <f t="shared" si="140"/>
        <v>1.5714285714285714</v>
      </c>
      <c r="DA117" s="10">
        <f t="shared" si="141"/>
        <v>1</v>
      </c>
      <c r="DB117" s="10">
        <f t="shared" si="142"/>
        <v>0.8571428571428571</v>
      </c>
      <c r="DC117" s="10">
        <f t="shared" si="143"/>
        <v>0.7142857142857143</v>
      </c>
      <c r="DD117" s="10">
        <f t="shared" si="143"/>
        <v>0.8571428571428571</v>
      </c>
      <c r="DE117" s="10">
        <f t="shared" si="143"/>
        <v>0.8571428571428571</v>
      </c>
      <c r="DF117" s="10">
        <f t="shared" si="144"/>
        <v>1</v>
      </c>
      <c r="DG117" s="10">
        <f t="shared" si="145"/>
        <v>0.8571428571428571</v>
      </c>
      <c r="DH117" s="10">
        <f t="shared" si="146"/>
        <v>1</v>
      </c>
      <c r="DI117" s="10">
        <f t="shared" si="147"/>
        <v>1.1428571428571428</v>
      </c>
      <c r="DJ117" s="10">
        <f t="shared" si="148"/>
        <v>0.7142857142857143</v>
      </c>
      <c r="DK117" s="10">
        <f t="shared" si="149"/>
        <v>0.5714285714285714</v>
      </c>
      <c r="DL117" s="10">
        <f t="shared" si="150"/>
        <v>0.5714285714285714</v>
      </c>
      <c r="DM117" s="10">
        <f t="shared" si="151"/>
        <v>0.2857142857142857</v>
      </c>
      <c r="DN117" s="10">
        <f t="shared" si="152"/>
        <v>0.14285714285714285</v>
      </c>
      <c r="DO117" s="10">
        <f t="shared" si="153"/>
        <v>0.14285714285714285</v>
      </c>
      <c r="DP117" s="10">
        <f t="shared" si="154"/>
        <v>0</v>
      </c>
      <c r="DQ117" s="10">
        <f t="shared" si="155"/>
        <v>0</v>
      </c>
      <c r="DR117" s="10">
        <f t="shared" si="156"/>
        <v>0</v>
      </c>
      <c r="DS117" s="10">
        <f t="shared" si="157"/>
        <v>0</v>
      </c>
      <c r="DT117" s="10">
        <f t="shared" si="158"/>
        <v>0</v>
      </c>
      <c r="DU117" s="10">
        <f t="shared" si="159"/>
        <v>0.14285714285714285</v>
      </c>
      <c r="DV117" s="10">
        <f t="shared" si="160"/>
        <v>0.14285714285714285</v>
      </c>
      <c r="DW117" s="10">
        <f t="shared" si="161"/>
        <v>-0.14285714285714285</v>
      </c>
      <c r="DX117" s="10">
        <f t="shared" si="162"/>
        <v>-0.14285714285714285</v>
      </c>
      <c r="DY117" s="10">
        <f t="shared" si="203"/>
        <v>-0.2857142857142857</v>
      </c>
      <c r="DZ117" s="10">
        <f t="shared" si="204"/>
        <v>-0.2857142857142857</v>
      </c>
      <c r="EA117" s="10">
        <f t="shared" si="163"/>
        <v>-0.14285714285714285</v>
      </c>
      <c r="EB117" s="10">
        <f t="shared" si="163"/>
        <v>-0.42857142857142855</v>
      </c>
      <c r="EC117" s="10">
        <f t="shared" si="163"/>
        <v>-0.2857142857142857</v>
      </c>
      <c r="ED117" s="10">
        <f t="shared" si="163"/>
        <v>0</v>
      </c>
      <c r="EE117" s="10">
        <f t="shared" si="163"/>
        <v>0</v>
      </c>
      <c r="EF117" s="6">
        <f t="shared" si="163"/>
        <v>0.14285714285714285</v>
      </c>
      <c r="EG117" s="6">
        <f t="shared" si="163"/>
        <v>0.14285714285714285</v>
      </c>
      <c r="EH117" s="6">
        <f t="shared" si="164"/>
        <v>0.2857142857142857</v>
      </c>
      <c r="EI117" s="6">
        <f t="shared" si="165"/>
        <v>0.42857142857142855</v>
      </c>
      <c r="EJ117" s="6">
        <f t="shared" si="166"/>
        <v>0.5714285714285714</v>
      </c>
      <c r="EK117" s="6">
        <f t="shared" si="167"/>
        <v>1</v>
      </c>
      <c r="EL117" s="6">
        <f t="shared" si="168"/>
        <v>1</v>
      </c>
      <c r="EM117" s="6">
        <f t="shared" si="169"/>
        <v>1</v>
      </c>
      <c r="EN117" s="6">
        <f t="shared" si="170"/>
        <v>1.1428571428571428</v>
      </c>
      <c r="EO117" s="6">
        <f t="shared" si="171"/>
        <v>1.1428571428571428</v>
      </c>
      <c r="EP117" s="6">
        <f t="shared" si="172"/>
        <v>1.5714285714285714</v>
      </c>
      <c r="EQ117" s="6">
        <f t="shared" si="173"/>
        <v>1.4285714285714286</v>
      </c>
      <c r="ER117" s="6">
        <f t="shared" si="174"/>
        <v>1.2857142857142858</v>
      </c>
      <c r="ES117" s="6">
        <f t="shared" si="175"/>
        <v>1.4285714285714286</v>
      </c>
      <c r="ET117" s="6">
        <f t="shared" si="176"/>
        <v>1.4285714285714286</v>
      </c>
      <c r="EU117" s="6">
        <f t="shared" si="177"/>
        <v>1.2857142857142858</v>
      </c>
      <c r="EV117" s="6">
        <f t="shared" si="178"/>
        <v>1</v>
      </c>
      <c r="EW117" s="6">
        <f t="shared" si="179"/>
        <v>0.7142857142857143</v>
      </c>
      <c r="EX117" s="6">
        <f t="shared" si="180"/>
        <v>0.7142857142857143</v>
      </c>
      <c r="EY117" s="6">
        <f t="shared" si="181"/>
        <v>0.5714285714285714</v>
      </c>
      <c r="EZ117" s="6">
        <f t="shared" si="182"/>
        <v>0.5714285714285714</v>
      </c>
      <c r="FA117" s="6">
        <f t="shared" si="183"/>
        <v>0.7142857142857143</v>
      </c>
      <c r="FB117" s="6">
        <f t="shared" si="184"/>
        <v>0.7142857142857143</v>
      </c>
      <c r="FC117" s="6">
        <f t="shared" si="185"/>
        <v>1.4285714285714286</v>
      </c>
      <c r="FD117" s="6">
        <f t="shared" si="186"/>
        <v>1.7142857142857142</v>
      </c>
      <c r="FE117" s="6">
        <f t="shared" si="187"/>
        <v>1.7142857142857142</v>
      </c>
      <c r="FF117" s="6">
        <f t="shared" si="188"/>
        <v>2</v>
      </c>
      <c r="FG117" s="6">
        <f t="shared" si="189"/>
        <v>2.5714285714285716</v>
      </c>
      <c r="FH117" s="6">
        <f t="shared" si="190"/>
        <v>2.4285714285714284</v>
      </c>
      <c r="FI117" s="6">
        <f t="shared" si="191"/>
        <v>2.7142857142857144</v>
      </c>
      <c r="FJ117" s="6">
        <f t="shared" si="192"/>
        <v>2.2857142857142856</v>
      </c>
      <c r="FK117" s="6">
        <f t="shared" si="193"/>
        <v>2.2857142857142856</v>
      </c>
      <c r="FL117" s="6">
        <f t="shared" si="194"/>
        <v>2.2857142857142856</v>
      </c>
      <c r="FM117" s="6">
        <f t="shared" si="195"/>
        <v>2.1428571428571428</v>
      </c>
      <c r="FN117" s="6">
        <f t="shared" si="196"/>
        <v>1.5714285714285714</v>
      </c>
      <c r="FO117" s="6">
        <f t="shared" si="197"/>
        <v>2</v>
      </c>
      <c r="FP117" s="6">
        <f t="shared" si="198"/>
        <v>1.8571428571428572</v>
      </c>
      <c r="FQ117" s="6">
        <f t="shared" si="205"/>
        <v>1.7142857142857142</v>
      </c>
      <c r="FR117" s="6">
        <f t="shared" si="205"/>
        <v>1.7142857142857142</v>
      </c>
      <c r="FS117" s="6">
        <f t="shared" si="205"/>
        <v>1.8571428571428572</v>
      </c>
      <c r="FT117" s="6">
        <f t="shared" si="205"/>
        <v>2</v>
      </c>
      <c r="FU117" s="6">
        <f t="shared" si="205"/>
        <v>2.4285714285714284</v>
      </c>
      <c r="FV117" s="6">
        <f t="shared" si="205"/>
        <v>2</v>
      </c>
      <c r="FW117" s="6">
        <f t="shared" si="205"/>
        <v>2.2857142857142856</v>
      </c>
      <c r="FX117" s="6">
        <f t="shared" si="205"/>
        <v>2.2857142857142856</v>
      </c>
      <c r="FY117" s="6">
        <f t="shared" si="205"/>
        <v>2.1428571428571428</v>
      </c>
      <c r="FZ117" s="6">
        <f t="shared" si="200"/>
        <v>2</v>
      </c>
      <c r="GA117" s="6">
        <f t="shared" si="201"/>
        <v>1.7142857142857142</v>
      </c>
      <c r="GB117" s="6">
        <f t="shared" si="201"/>
        <v>1.4285714285714286</v>
      </c>
      <c r="GC117" s="6">
        <f t="shared" si="201"/>
        <v>1.5714285714285714</v>
      </c>
      <c r="GD117" s="6">
        <f t="shared" si="201"/>
        <v>1.1428571428571428</v>
      </c>
      <c r="GE117" s="6">
        <f t="shared" si="201"/>
        <v>1</v>
      </c>
      <c r="GF117" s="6">
        <f t="shared" si="201"/>
        <v>1</v>
      </c>
      <c r="GG117" s="6">
        <f t="shared" si="201"/>
        <v>1.2857142857142858</v>
      </c>
      <c r="GH117" s="6">
        <f t="shared" si="201"/>
        <v>1.4285714285714286</v>
      </c>
    </row>
    <row r="121" spans="1:190" x14ac:dyDescent="0.25">
      <c r="C121" s="22" t="s">
        <v>119</v>
      </c>
      <c r="D121" s="31">
        <v>43893</v>
      </c>
      <c r="E121" s="31">
        <v>43894</v>
      </c>
      <c r="F121" s="31">
        <v>43895</v>
      </c>
      <c r="G121" s="31">
        <v>43896</v>
      </c>
      <c r="H121" s="31">
        <v>43897</v>
      </c>
      <c r="I121" s="31">
        <v>43898</v>
      </c>
      <c r="J121" s="31">
        <v>43899</v>
      </c>
      <c r="K121" s="31">
        <v>43900</v>
      </c>
      <c r="L121" s="31">
        <v>43901</v>
      </c>
      <c r="M121" s="31">
        <v>43902</v>
      </c>
      <c r="N121" s="31">
        <v>43903</v>
      </c>
      <c r="O121" s="31">
        <v>43904</v>
      </c>
      <c r="P121" s="31">
        <v>43905</v>
      </c>
      <c r="Q121" s="31">
        <v>43906</v>
      </c>
      <c r="R121" s="31">
        <v>43907</v>
      </c>
      <c r="S121" s="31">
        <v>43908</v>
      </c>
      <c r="T121" s="31">
        <v>43909</v>
      </c>
      <c r="U121" s="31">
        <v>43910</v>
      </c>
      <c r="V121" s="31">
        <v>43911</v>
      </c>
      <c r="W121" s="31">
        <v>43912</v>
      </c>
      <c r="X121" s="31">
        <v>43913</v>
      </c>
      <c r="Y121" s="31">
        <v>43914</v>
      </c>
      <c r="Z121" s="31">
        <v>43915</v>
      </c>
      <c r="AA121" s="31">
        <v>43916</v>
      </c>
      <c r="AB121" s="31">
        <v>43917</v>
      </c>
      <c r="AC121" s="31">
        <v>43918</v>
      </c>
      <c r="AD121" s="31">
        <v>43919</v>
      </c>
      <c r="AE121" s="31">
        <v>43920</v>
      </c>
      <c r="AF121" s="31">
        <v>43921</v>
      </c>
      <c r="AG121" s="31">
        <v>43922</v>
      </c>
      <c r="AH121" s="31">
        <v>43923</v>
      </c>
      <c r="AI121" s="31">
        <v>43924</v>
      </c>
      <c r="AJ121" s="31">
        <v>43925</v>
      </c>
      <c r="AK121" s="31">
        <v>43926</v>
      </c>
      <c r="AL121" s="31">
        <v>43927</v>
      </c>
      <c r="AM121" s="31">
        <v>43928</v>
      </c>
      <c r="AN121" s="31">
        <v>43929</v>
      </c>
      <c r="AO121" s="31">
        <v>43930</v>
      </c>
      <c r="AP121" s="31">
        <v>43931</v>
      </c>
      <c r="AQ121" s="31">
        <v>43932</v>
      </c>
      <c r="AR121" s="31">
        <v>43933</v>
      </c>
      <c r="AS121" s="31">
        <v>43934</v>
      </c>
      <c r="AT121" s="31">
        <v>43935</v>
      </c>
      <c r="AU121" s="31">
        <v>43936</v>
      </c>
      <c r="AV121" s="31">
        <v>43937</v>
      </c>
      <c r="AW121" s="31">
        <v>43938</v>
      </c>
      <c r="AX121" s="31">
        <v>43939</v>
      </c>
      <c r="AY121" s="31">
        <v>43940</v>
      </c>
      <c r="AZ121" s="31">
        <v>43941</v>
      </c>
      <c r="BA121" s="31">
        <v>43942</v>
      </c>
      <c r="BB121" s="31">
        <v>43943</v>
      </c>
      <c r="BC121" s="31">
        <v>43944</v>
      </c>
      <c r="BD121" s="31">
        <v>43945</v>
      </c>
      <c r="BE121" s="31">
        <v>43946</v>
      </c>
      <c r="BF121" s="31">
        <v>43947</v>
      </c>
      <c r="BG121" s="31">
        <v>43948</v>
      </c>
      <c r="BH121" s="31">
        <v>43949</v>
      </c>
      <c r="BI121" s="31">
        <v>43950</v>
      </c>
      <c r="BJ121" s="31">
        <v>43951</v>
      </c>
      <c r="BK121" s="31">
        <v>43952</v>
      </c>
      <c r="BL121" s="31">
        <v>43953</v>
      </c>
      <c r="BM121" s="31">
        <v>43954</v>
      </c>
      <c r="BN121" s="31">
        <v>43955</v>
      </c>
      <c r="BO121" s="31">
        <v>43956</v>
      </c>
      <c r="BP121" s="31">
        <v>43957</v>
      </c>
      <c r="BQ121" s="31">
        <v>43958</v>
      </c>
      <c r="BR121" s="31">
        <v>43959</v>
      </c>
      <c r="BS121" s="31">
        <v>43960</v>
      </c>
      <c r="BT121" s="31">
        <v>43961</v>
      </c>
      <c r="BU121" s="31">
        <v>43962</v>
      </c>
      <c r="BV121" s="31">
        <v>43963</v>
      </c>
      <c r="BW121" s="31">
        <v>43964</v>
      </c>
      <c r="BX121" s="31">
        <v>43965</v>
      </c>
      <c r="BY121" s="31">
        <v>43966</v>
      </c>
      <c r="BZ121" s="31">
        <v>43967</v>
      </c>
      <c r="CA121" s="31">
        <v>43968</v>
      </c>
      <c r="CB121" s="31">
        <v>43969</v>
      </c>
      <c r="CC121" s="31">
        <v>43970</v>
      </c>
      <c r="CD121" s="31">
        <v>43971</v>
      </c>
      <c r="CE121" s="31">
        <v>43972</v>
      </c>
      <c r="CF121" s="31">
        <v>43973</v>
      </c>
      <c r="CG121" s="31">
        <v>43974</v>
      </c>
      <c r="CH121" s="31">
        <v>43975</v>
      </c>
      <c r="CI121" s="31">
        <v>43976</v>
      </c>
      <c r="CJ121" s="31">
        <v>43977</v>
      </c>
      <c r="CK121" s="31">
        <v>43978</v>
      </c>
      <c r="CL121" s="31">
        <v>43979</v>
      </c>
      <c r="CM121" s="31">
        <v>43980</v>
      </c>
      <c r="CN121" s="31">
        <v>43981</v>
      </c>
      <c r="CO121" s="31">
        <v>43982</v>
      </c>
      <c r="CP121" s="31">
        <v>43983</v>
      </c>
      <c r="CQ121" s="31">
        <v>43984</v>
      </c>
      <c r="CR121" s="31">
        <v>43985</v>
      </c>
      <c r="CS121" s="31">
        <v>43986</v>
      </c>
      <c r="CT121" s="31">
        <v>43987</v>
      </c>
      <c r="CU121" s="31">
        <v>43988</v>
      </c>
      <c r="CV121" s="31">
        <v>43989</v>
      </c>
      <c r="CW121" s="31">
        <v>43990</v>
      </c>
      <c r="CX121" s="31">
        <v>43991</v>
      </c>
      <c r="CY121" s="31">
        <v>43992</v>
      </c>
      <c r="CZ121" s="31">
        <v>43993</v>
      </c>
      <c r="DA121" s="31">
        <v>43994</v>
      </c>
      <c r="DB121" s="31">
        <v>43995</v>
      </c>
      <c r="DC121" s="31">
        <v>43996</v>
      </c>
      <c r="DD121" s="31">
        <v>43997</v>
      </c>
      <c r="DE121" s="31">
        <v>43998</v>
      </c>
      <c r="DF121" s="31">
        <v>43999</v>
      </c>
      <c r="DG121" s="31">
        <v>44000</v>
      </c>
      <c r="DH121" s="31">
        <v>44001</v>
      </c>
      <c r="DI121" s="31">
        <v>44002</v>
      </c>
      <c r="DJ121" s="31">
        <v>44003</v>
      </c>
      <c r="DK121" s="31">
        <v>44004</v>
      </c>
      <c r="DL121" s="31">
        <v>44005</v>
      </c>
      <c r="DM121" s="31">
        <v>44006</v>
      </c>
      <c r="DN121" s="31">
        <v>44007</v>
      </c>
      <c r="DO121" s="31">
        <v>44008</v>
      </c>
      <c r="DP121" s="31">
        <v>44009</v>
      </c>
      <c r="DQ121" s="31">
        <v>44010</v>
      </c>
      <c r="DR121" s="31">
        <v>44011</v>
      </c>
      <c r="DS121" s="31">
        <v>44012</v>
      </c>
      <c r="DT121" s="31">
        <v>44013</v>
      </c>
      <c r="DU121" s="31">
        <v>44014</v>
      </c>
      <c r="DV121" s="31">
        <v>44015</v>
      </c>
      <c r="DW121" s="31">
        <v>44016</v>
      </c>
      <c r="DX121" s="31">
        <v>44017</v>
      </c>
      <c r="DY121" s="31">
        <v>44018</v>
      </c>
      <c r="DZ121" s="31">
        <v>44019</v>
      </c>
      <c r="EA121" s="31">
        <v>44020</v>
      </c>
      <c r="EB121" s="31">
        <v>44021</v>
      </c>
      <c r="EC121" s="31">
        <v>44022</v>
      </c>
      <c r="ED121" s="31">
        <v>44023</v>
      </c>
      <c r="EE121" s="31">
        <v>44024</v>
      </c>
      <c r="EF121" s="31">
        <v>44025</v>
      </c>
      <c r="EG121" s="31">
        <v>44026</v>
      </c>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row>
    <row r="122" spans="1:190" x14ac:dyDescent="0.25">
      <c r="C122" s="54" t="s">
        <v>68</v>
      </c>
      <c r="H122" s="10">
        <f>H106/G106</f>
        <v>1.2941176470588234</v>
      </c>
      <c r="I122" s="10">
        <f t="shared" ref="I122:N122" si="207">I106/H106</f>
        <v>0.86363636363636365</v>
      </c>
      <c r="J122" s="10">
        <f t="shared" si="207"/>
        <v>0.84210526315789469</v>
      </c>
      <c r="K122" s="10">
        <f t="shared" si="207"/>
        <v>1.0625000000000002</v>
      </c>
      <c r="L122" s="10">
        <f t="shared" si="207"/>
        <v>1.0840336134453781</v>
      </c>
      <c r="M122" s="10">
        <f t="shared" si="207"/>
        <v>1.1860465116279069</v>
      </c>
      <c r="N122" s="10">
        <f t="shared" si="207"/>
        <v>1.2352941176470589</v>
      </c>
      <c r="O122" s="10">
        <f t="shared" ref="O122:BZ122" si="208">O106/N106</f>
        <v>1.0793650793650793</v>
      </c>
      <c r="P122" s="10">
        <f t="shared" si="208"/>
        <v>1.2352941176470589</v>
      </c>
      <c r="Q122" s="10">
        <f t="shared" si="208"/>
        <v>1.2976190476190477</v>
      </c>
      <c r="R122" s="10">
        <f t="shared" si="208"/>
        <v>1.2844036697247707</v>
      </c>
      <c r="S122" s="10">
        <f t="shared" si="208"/>
        <v>1.3642857142857143</v>
      </c>
      <c r="T122" s="10">
        <f t="shared" si="208"/>
        <v>1.3036649214659686</v>
      </c>
      <c r="U122" s="10">
        <f t="shared" si="208"/>
        <v>1.8313253012048192</v>
      </c>
      <c r="V122" s="10">
        <f t="shared" si="208"/>
        <v>0.86403508771929827</v>
      </c>
      <c r="W122" s="10">
        <f t="shared" si="208"/>
        <v>1.2081218274111676</v>
      </c>
      <c r="X122" s="10">
        <f t="shared" si="208"/>
        <v>1.0672268907563025</v>
      </c>
      <c r="Y122" s="10">
        <f t="shared" si="208"/>
        <v>1.1437007874015748</v>
      </c>
      <c r="Z122" s="10">
        <f t="shared" si="208"/>
        <v>1.1256454388984509</v>
      </c>
      <c r="AA122" s="10">
        <f t="shared" si="208"/>
        <v>1.128440366972477</v>
      </c>
      <c r="AB122" s="10">
        <f t="shared" si="208"/>
        <v>0.97289972899728994</v>
      </c>
      <c r="AC122" s="10">
        <f t="shared" si="208"/>
        <v>1.4261838440111421</v>
      </c>
      <c r="AD122" s="10">
        <f t="shared" si="208"/>
        <v>1.05859375</v>
      </c>
      <c r="AE122" s="10">
        <f t="shared" si="208"/>
        <v>1.07380073800738</v>
      </c>
      <c r="AF122" s="10">
        <f t="shared" si="208"/>
        <v>1.0214776632302407</v>
      </c>
      <c r="AG122" s="10">
        <f t="shared" si="208"/>
        <v>1.1009251471825063</v>
      </c>
      <c r="AH122" s="10">
        <f t="shared" si="208"/>
        <v>1.0511841100076396</v>
      </c>
      <c r="AI122" s="10">
        <f t="shared" si="208"/>
        <v>0.99854651162790686</v>
      </c>
      <c r="AJ122" s="10">
        <f t="shared" si="208"/>
        <v>0.9548762736535662</v>
      </c>
      <c r="AK122" s="10">
        <f t="shared" si="208"/>
        <v>1.1051829268292683</v>
      </c>
      <c r="AL122" s="10">
        <f t="shared" si="208"/>
        <v>1.0724137931034483</v>
      </c>
      <c r="AM122" s="10">
        <f t="shared" si="208"/>
        <v>1</v>
      </c>
      <c r="AN122" s="10">
        <f t="shared" si="208"/>
        <v>0.99742765273311906</v>
      </c>
      <c r="AO122" s="10">
        <f t="shared" si="208"/>
        <v>1.061250805931657</v>
      </c>
      <c r="AP122" s="10">
        <f t="shared" si="208"/>
        <v>1.003037667071689</v>
      </c>
      <c r="AQ122" s="10">
        <f t="shared" si="208"/>
        <v>1.1302241066020593</v>
      </c>
      <c r="AR122" s="10">
        <f t="shared" si="208"/>
        <v>0.96034297963558424</v>
      </c>
      <c r="AS122" s="10">
        <f t="shared" si="208"/>
        <v>1.0072544642857142</v>
      </c>
      <c r="AT122" s="10">
        <f t="shared" si="208"/>
        <v>1.0011080332409974</v>
      </c>
      <c r="AU122" s="10">
        <f t="shared" si="208"/>
        <v>0.97288323187603754</v>
      </c>
      <c r="AV122" s="10">
        <f t="shared" si="208"/>
        <v>0.97554038680318544</v>
      </c>
      <c r="AW122" s="10">
        <f t="shared" si="208"/>
        <v>1.0291545189504372</v>
      </c>
      <c r="AX122" s="10">
        <f t="shared" si="208"/>
        <v>0.93937677053824364</v>
      </c>
      <c r="AY122" s="10">
        <f t="shared" si="208"/>
        <v>1.0223160434258143</v>
      </c>
      <c r="AZ122" s="10">
        <f t="shared" si="208"/>
        <v>0.92979351032448376</v>
      </c>
      <c r="BA122" s="10">
        <f t="shared" si="208"/>
        <v>1.0025380710659899</v>
      </c>
      <c r="BB122" s="10">
        <f t="shared" si="208"/>
        <v>0.981012658227848</v>
      </c>
      <c r="BC122" s="10">
        <f t="shared" si="208"/>
        <v>0.95935483870967742</v>
      </c>
      <c r="BD122" s="10">
        <f t="shared" si="208"/>
        <v>0.94754539340954946</v>
      </c>
      <c r="BE122" s="10">
        <f t="shared" si="208"/>
        <v>0.91625266146202977</v>
      </c>
      <c r="BF122" s="10">
        <f t="shared" si="208"/>
        <v>0.90782339271882262</v>
      </c>
      <c r="BG122" s="10">
        <f t="shared" si="208"/>
        <v>0.96160409556313997</v>
      </c>
      <c r="BH122" s="10">
        <f t="shared" si="208"/>
        <v>0.88819875776397517</v>
      </c>
      <c r="BI122" s="10">
        <f t="shared" si="208"/>
        <v>0.93106893106893107</v>
      </c>
      <c r="BJ122" s="10">
        <f t="shared" si="208"/>
        <v>0.9216738197424893</v>
      </c>
      <c r="BK122" s="10">
        <f t="shared" si="208"/>
        <v>0.92549476135040742</v>
      </c>
      <c r="BL122" s="10">
        <f t="shared" si="208"/>
        <v>0.88427672955974845</v>
      </c>
      <c r="BM122" s="10">
        <f t="shared" si="208"/>
        <v>0.92603129445234711</v>
      </c>
      <c r="BN122" s="10">
        <f t="shared" si="208"/>
        <v>0.9001536098310291</v>
      </c>
      <c r="BO122" s="10">
        <f t="shared" si="208"/>
        <v>1.1006825938566553</v>
      </c>
      <c r="BP122" s="10">
        <f t="shared" si="208"/>
        <v>0.93643410852713194</v>
      </c>
      <c r="BQ122" s="10">
        <f t="shared" si="208"/>
        <v>0.93211920529801318</v>
      </c>
      <c r="BR122" s="10">
        <f t="shared" si="208"/>
        <v>0.93250444049733572</v>
      </c>
      <c r="BS122" s="10">
        <f t="shared" si="208"/>
        <v>0.97904761904761906</v>
      </c>
      <c r="BT122" s="10">
        <f t="shared" si="208"/>
        <v>0.95914396887159536</v>
      </c>
      <c r="BU122" s="10">
        <f t="shared" si="208"/>
        <v>1.0304259634888437</v>
      </c>
      <c r="BV122" s="10">
        <f t="shared" si="208"/>
        <v>0.96653543307086609</v>
      </c>
      <c r="BW122" s="10">
        <f t="shared" si="208"/>
        <v>1.0855397148676171</v>
      </c>
      <c r="BX122" s="10">
        <f t="shared" si="208"/>
        <v>0.98123827392120078</v>
      </c>
      <c r="BY122" s="10">
        <f t="shared" si="208"/>
        <v>0.95411089866156806</v>
      </c>
      <c r="BZ122" s="10">
        <f t="shared" si="208"/>
        <v>0.94589178356713421</v>
      </c>
      <c r="CA122" s="10">
        <f t="shared" ref="CA122:CB133" si="209">CA106/BZ106</f>
        <v>0.93644067796610175</v>
      </c>
      <c r="CB122" s="10">
        <f t="shared" si="209"/>
        <v>1.0361990950226243</v>
      </c>
      <c r="CC122" s="10">
        <f t="shared" ref="CC122:CC133" si="210">CC106/CB106</f>
        <v>0.94323144104803491</v>
      </c>
      <c r="CD122" s="10">
        <f t="shared" ref="CD122:CF133" si="211">CD106/CC106</f>
        <v>0.91203703703703698</v>
      </c>
      <c r="CE122" s="10">
        <f t="shared" si="211"/>
        <v>1.0126903553299493</v>
      </c>
      <c r="CF122" s="10">
        <f t="shared" si="211"/>
        <v>0.98245614035087714</v>
      </c>
      <c r="CG122" s="10">
        <f t="shared" ref="CG122:CG133" si="212">CG106/CF106</f>
        <v>0.95153061224489799</v>
      </c>
      <c r="CH122" s="10">
        <f t="shared" ref="CH122:CK133" si="213">CH106/CG106</f>
        <v>1.0160857908847185</v>
      </c>
      <c r="CI122" s="10">
        <f t="shared" si="213"/>
        <v>0.9683377308707124</v>
      </c>
      <c r="CJ122" s="10">
        <f t="shared" si="213"/>
        <v>0.98910081743869205</v>
      </c>
      <c r="CK122" s="10">
        <f t="shared" si="213"/>
        <v>1.0165289256198349</v>
      </c>
      <c r="CL122" s="10">
        <f t="shared" ref="CL122:CL133" si="214">CL106/CK106</f>
        <v>0.85636856368563685</v>
      </c>
      <c r="CM122" s="10">
        <f t="shared" ref="CM122:CM133" si="215">CM106/CL106</f>
        <v>0.97784810126582278</v>
      </c>
      <c r="CN122" s="10">
        <f t="shared" ref="CN122:CN133" si="216">CN106/CM106</f>
        <v>0.97087378640776689</v>
      </c>
      <c r="CO122" s="10">
        <f t="shared" ref="CO122:CZ133" si="217">CO106/CN106</f>
        <v>0.95333333333333337</v>
      </c>
      <c r="CP122" s="10">
        <f t="shared" si="217"/>
        <v>0.94755244755244761</v>
      </c>
      <c r="CQ122" s="10">
        <f t="shared" ref="CQ122:CZ122" si="218">CQ106/CP106</f>
        <v>0.97416974169741699</v>
      </c>
      <c r="CR122" s="10">
        <f t="shared" si="218"/>
        <v>0.85227272727272729</v>
      </c>
      <c r="CS122" s="10">
        <f t="shared" si="218"/>
        <v>1.1199999999999999</v>
      </c>
      <c r="CT122" s="10">
        <f t="shared" si="218"/>
        <v>1.0753968253968254</v>
      </c>
      <c r="CU122" s="10">
        <f t="shared" si="218"/>
        <v>1.1549815498154981</v>
      </c>
      <c r="CV122" s="10">
        <f t="shared" si="218"/>
        <v>1.0862619808306708</v>
      </c>
      <c r="CW122" s="10">
        <f t="shared" si="218"/>
        <v>1.0088235294117647</v>
      </c>
      <c r="CX122" s="10">
        <f t="shared" si="218"/>
        <v>1.1516034985422741</v>
      </c>
      <c r="CY122" s="10">
        <f t="shared" si="218"/>
        <v>1.060759493670886</v>
      </c>
      <c r="CZ122" s="10">
        <f t="shared" si="218"/>
        <v>0.97613365155131271</v>
      </c>
      <c r="DA122" s="10">
        <f t="shared" ref="DA122:DA133" si="219">DA106/CZ106</f>
        <v>1.0562347188264058</v>
      </c>
      <c r="DB122" s="10">
        <f t="shared" ref="DB122:DB133" si="220">DB106/DA106</f>
        <v>0.96527777777777768</v>
      </c>
      <c r="DC122" s="10">
        <f t="shared" ref="DC122:DC133" si="221">DC106/DB106</f>
        <v>0.95923261390887293</v>
      </c>
      <c r="DD122" s="10">
        <f t="shared" ref="DD122:DD133" si="222">DD106/DC106</f>
        <v>1.0175000000000001</v>
      </c>
      <c r="DE122" s="10">
        <f t="shared" ref="DE122:DE133" si="223">DE106/DD106</f>
        <v>0.92874692874692866</v>
      </c>
      <c r="DF122" s="10">
        <f t="shared" ref="DF122:DF133" si="224">DF106/DE106</f>
        <v>0.97354497354497349</v>
      </c>
      <c r="DG122" s="10">
        <f t="shared" ref="DG122:DG133" si="225">DG106/DF106</f>
        <v>0.97554347826086962</v>
      </c>
      <c r="DH122" s="10">
        <f t="shared" ref="DH122:DH133" si="226">DH106/DG106</f>
        <v>0.87465181058495822</v>
      </c>
      <c r="DI122" s="10">
        <f t="shared" ref="DI122:DI133" si="227">DI106/DH106</f>
        <v>0.93312101910828027</v>
      </c>
      <c r="DJ122" s="10">
        <f t="shared" ref="DJ122:DJ133" si="228">DJ106/DI106</f>
        <v>0.94539249146757687</v>
      </c>
      <c r="DK122" s="10">
        <f t="shared" ref="DK122:DK133" si="229">DK106/DJ106</f>
        <v>0.92779783393501813</v>
      </c>
      <c r="DL122" s="10">
        <f t="shared" ref="DL122:DL133" si="230">DL106/DK106</f>
        <v>0.91439688715953304</v>
      </c>
      <c r="DM122" s="10">
        <f t="shared" ref="DM122:DM133" si="231">DM106/DL106</f>
        <v>0.93617021276595747</v>
      </c>
      <c r="DN122" s="10">
        <f t="shared" ref="DN122:DN133" si="232">DN106/DM106</f>
        <v>0.9772727272727274</v>
      </c>
      <c r="DO122" s="10">
        <f t="shared" ref="DO122:DO133" si="233">DO106/DN106</f>
        <v>0.99534883720930234</v>
      </c>
      <c r="DP122" s="10">
        <f t="shared" ref="DP122:DP133" si="234">DP106/DO106</f>
        <v>0.94392523364485981</v>
      </c>
      <c r="DQ122" s="10">
        <f t="shared" ref="DQ122:DQ133" si="235">DQ106/DP106</f>
        <v>1.0594059405940595</v>
      </c>
      <c r="DR122" s="10">
        <f t="shared" ref="DR122:DR133" si="236">DR106/DQ106</f>
        <v>1.0420560747663552</v>
      </c>
      <c r="DS122" s="10">
        <f t="shared" ref="DS122:DS133" si="237">DS106/DR106</f>
        <v>1.0089686098654709</v>
      </c>
      <c r="DT122" s="10">
        <f t="shared" ref="DT122:DT133" si="238">DT106/DS106</f>
        <v>1.0044444444444443</v>
      </c>
      <c r="DU122" s="10">
        <f t="shared" ref="DU122:DU133" si="239">DU106/DT106</f>
        <v>0.95575221238938057</v>
      </c>
      <c r="DV122" s="10">
        <f t="shared" ref="DV122:DV133" si="240">DV106/DU106</f>
        <v>0.97222222222222221</v>
      </c>
      <c r="DW122" s="10">
        <f t="shared" ref="DW122:DW133" si="241">DW106/DV106</f>
        <v>0.99523809523809526</v>
      </c>
      <c r="DX122" s="10">
        <f t="shared" ref="DX122:DX133" si="242">DX106/DW106</f>
        <v>0.95215311004784686</v>
      </c>
      <c r="DY122" s="10">
        <f t="shared" ref="DY122:DY133" si="243">DY106/DX106</f>
        <v>0.92462311557788945</v>
      </c>
      <c r="DZ122" s="10">
        <f t="shared" ref="DZ122:DZ133" si="244">DZ106/DY106</f>
        <v>0.90760869565217395</v>
      </c>
      <c r="EA122" s="10">
        <f t="shared" ref="EA122:EA133" si="245">EA106/DZ106</f>
        <v>0.9520958083832336</v>
      </c>
      <c r="EB122" s="10">
        <f t="shared" ref="EB122:EB133" si="246">EB106/EA106</f>
        <v>0.94968553459119498</v>
      </c>
      <c r="EC122" s="10">
        <f t="shared" ref="EC122:EC133" si="247">EC106/EB106</f>
        <v>0.9072847682119205</v>
      </c>
      <c r="ED122" s="10">
        <f t="shared" ref="ED122:ED133" si="248">ED106/EC106</f>
        <v>1.1021897810218979</v>
      </c>
      <c r="EE122" s="10">
        <f t="shared" ref="EE122:EE133" si="249">EE106/ED106</f>
        <v>1.1523178807947019</v>
      </c>
      <c r="EF122" s="10">
        <f t="shared" ref="EF122:EF133" si="250">EF106/EE106</f>
        <v>1.0344827586206897</v>
      </c>
      <c r="EG122" s="10">
        <f t="shared" ref="EG122:EG133" si="251">EG106/EF106</f>
        <v>1.2333333333333334</v>
      </c>
    </row>
    <row r="123" spans="1:190" x14ac:dyDescent="0.25">
      <c r="C123" s="54" t="s">
        <v>66</v>
      </c>
      <c r="H123" s="10">
        <f t="shared" ref="H123:N133" si="252">H107/G107</f>
        <v>1.5172413793103448</v>
      </c>
      <c r="I123" s="10">
        <f t="shared" si="252"/>
        <v>1.5909090909090908</v>
      </c>
      <c r="J123" s="10">
        <f t="shared" si="252"/>
        <v>1.4285714285714288</v>
      </c>
      <c r="K123" s="10">
        <f t="shared" si="252"/>
        <v>1.0699999999999998</v>
      </c>
      <c r="L123" s="10">
        <f t="shared" si="252"/>
        <v>0.78104138851802407</v>
      </c>
      <c r="M123" s="10">
        <f t="shared" si="252"/>
        <v>1.2256410256410257</v>
      </c>
      <c r="N123" s="10">
        <f t="shared" si="252"/>
        <v>0.10460251046025104</v>
      </c>
      <c r="O123" s="10">
        <f t="shared" ref="O123:BZ123" si="253">O107/N107</f>
        <v>1.1199999999999999</v>
      </c>
      <c r="P123" s="10">
        <f t="shared" si="253"/>
        <v>0.17857142857142858</v>
      </c>
      <c r="Q123" s="10">
        <f t="shared" si="253"/>
        <v>-2.4</v>
      </c>
      <c r="R123" s="10">
        <f t="shared" si="253"/>
        <v>0.16666666666666666</v>
      </c>
      <c r="S123" s="10">
        <f t="shared" si="253"/>
        <v>9.0000000000000018</v>
      </c>
      <c r="T123" s="10">
        <f t="shared" si="253"/>
        <v>0</v>
      </c>
      <c r="U123" s="10" t="e">
        <f t="shared" si="253"/>
        <v>#DIV/0!</v>
      </c>
      <c r="V123" s="10">
        <f t="shared" si="253"/>
        <v>0.86854460093896713</v>
      </c>
      <c r="W123" s="10">
        <f t="shared" si="253"/>
        <v>1.1675675675675676</v>
      </c>
      <c r="X123" s="10">
        <f t="shared" si="253"/>
        <v>1.0879629629629628</v>
      </c>
      <c r="Y123" s="10">
        <f t="shared" si="253"/>
        <v>1.2170212765957447</v>
      </c>
      <c r="Z123" s="10">
        <f t="shared" si="253"/>
        <v>1.1783216783216786</v>
      </c>
      <c r="AA123" s="10">
        <f t="shared" si="253"/>
        <v>1.1305637982195846</v>
      </c>
      <c r="AB123" s="10">
        <f t="shared" si="253"/>
        <v>0.97112860892388442</v>
      </c>
      <c r="AC123" s="10">
        <f t="shared" si="253"/>
        <v>1.2702702702702702</v>
      </c>
      <c r="AD123" s="10">
        <f t="shared" si="253"/>
        <v>1.0840425531914895</v>
      </c>
      <c r="AE123" s="10">
        <f t="shared" si="253"/>
        <v>1.0794896957801765</v>
      </c>
      <c r="AF123" s="10">
        <f t="shared" si="253"/>
        <v>1.0054545454545454</v>
      </c>
      <c r="AG123" s="10">
        <f t="shared" si="253"/>
        <v>1.0370705244122966</v>
      </c>
      <c r="AH123" s="10">
        <f t="shared" si="253"/>
        <v>1.0217959895379249</v>
      </c>
      <c r="AI123" s="10">
        <f t="shared" si="253"/>
        <v>0.97098976109215029</v>
      </c>
      <c r="AJ123" s="10">
        <f t="shared" si="253"/>
        <v>1.0052724077328645</v>
      </c>
      <c r="AK123" s="10">
        <f t="shared" si="253"/>
        <v>1.0664335664335665</v>
      </c>
      <c r="AL123" s="10">
        <f t="shared" si="253"/>
        <v>0.97459016393442632</v>
      </c>
      <c r="AM123" s="10">
        <f t="shared" si="253"/>
        <v>0.98149705634987383</v>
      </c>
      <c r="AN123" s="10">
        <f t="shared" si="253"/>
        <v>0.96486718080548417</v>
      </c>
      <c r="AO123" s="10">
        <f t="shared" si="253"/>
        <v>0.99378330373001778</v>
      </c>
      <c r="AP123" s="10">
        <f t="shared" si="253"/>
        <v>1.0545129579982127</v>
      </c>
      <c r="AQ123" s="10">
        <f t="shared" si="253"/>
        <v>0.98644067796610158</v>
      </c>
      <c r="AR123" s="10">
        <f t="shared" si="253"/>
        <v>0.96134020618556704</v>
      </c>
      <c r="AS123" s="10">
        <f t="shared" si="253"/>
        <v>0.98212689901697947</v>
      </c>
      <c r="AT123" s="10">
        <f t="shared" si="253"/>
        <v>0.97907188353048236</v>
      </c>
      <c r="AU123" s="10">
        <f t="shared" si="253"/>
        <v>0.97862453531598503</v>
      </c>
      <c r="AV123" s="10">
        <f t="shared" si="253"/>
        <v>0.95821462488129161</v>
      </c>
      <c r="AW123" s="10">
        <f t="shared" si="253"/>
        <v>0.97423191278493548</v>
      </c>
      <c r="AX123" s="10">
        <f t="shared" si="253"/>
        <v>0.99796541200406919</v>
      </c>
      <c r="AY123" s="10">
        <f t="shared" si="253"/>
        <v>0.94495412844036686</v>
      </c>
      <c r="AZ123" s="10">
        <f t="shared" si="253"/>
        <v>1.0032362459546926</v>
      </c>
      <c r="BA123" s="10">
        <f t="shared" si="253"/>
        <v>1.0010752688172042</v>
      </c>
      <c r="BB123" s="10">
        <f t="shared" si="253"/>
        <v>1</v>
      </c>
      <c r="BC123" s="10">
        <f t="shared" si="253"/>
        <v>1.0085929108485499</v>
      </c>
      <c r="BD123" s="10">
        <f t="shared" si="253"/>
        <v>0.87007454739084134</v>
      </c>
      <c r="BE123" s="10">
        <f t="shared" si="253"/>
        <v>0.90085679314565481</v>
      </c>
      <c r="BF123" s="10">
        <f t="shared" si="253"/>
        <v>0.94565217391304357</v>
      </c>
      <c r="BG123" s="10">
        <f t="shared" si="253"/>
        <v>0.92241379310344818</v>
      </c>
      <c r="BH123" s="10">
        <f t="shared" si="253"/>
        <v>0.89719626168224309</v>
      </c>
      <c r="BI123" s="10">
        <f t="shared" si="253"/>
        <v>0.93402777777777779</v>
      </c>
      <c r="BJ123" s="10">
        <f t="shared" si="253"/>
        <v>0.83271375464684005</v>
      </c>
      <c r="BK123" s="10">
        <f t="shared" si="253"/>
        <v>0.9888392857142857</v>
      </c>
      <c r="BL123" s="10">
        <f t="shared" si="253"/>
        <v>0.99322799097065462</v>
      </c>
      <c r="BM123" s="10">
        <f t="shared" si="253"/>
        <v>0.87272727272727268</v>
      </c>
      <c r="BN123" s="10">
        <f t="shared" si="253"/>
        <v>0.94270833333333337</v>
      </c>
      <c r="BO123" s="10">
        <f t="shared" si="253"/>
        <v>1.0966850828729282</v>
      </c>
      <c r="BP123" s="10">
        <f t="shared" si="253"/>
        <v>0.97229219143576828</v>
      </c>
      <c r="BQ123" s="10">
        <f t="shared" si="253"/>
        <v>0.99740932642487046</v>
      </c>
      <c r="BR123" s="10">
        <f t="shared" si="253"/>
        <v>0.90389610389610386</v>
      </c>
      <c r="BS123" s="10">
        <f t="shared" si="253"/>
        <v>0.93678160919540221</v>
      </c>
      <c r="BT123" s="10">
        <f t="shared" si="253"/>
        <v>1.0184049079754602</v>
      </c>
      <c r="BU123" s="10">
        <f t="shared" si="253"/>
        <v>1.036144578313253</v>
      </c>
      <c r="BV123" s="10">
        <f t="shared" si="253"/>
        <v>0.8691860465116279</v>
      </c>
      <c r="BW123" s="10">
        <f t="shared" si="253"/>
        <v>0.91638795986622079</v>
      </c>
      <c r="BX123" s="10">
        <f t="shared" si="253"/>
        <v>1.0145985401459854</v>
      </c>
      <c r="BY123" s="10">
        <f t="shared" si="253"/>
        <v>0.98920863309352514</v>
      </c>
      <c r="BZ123" s="10">
        <f t="shared" si="253"/>
        <v>0.91636363636363638</v>
      </c>
      <c r="CA123" s="10">
        <f t="shared" si="209"/>
        <v>0.89682539682539675</v>
      </c>
      <c r="CB123" s="10">
        <f t="shared" si="209"/>
        <v>0.9159292035398231</v>
      </c>
      <c r="CC123" s="10">
        <f t="shared" si="210"/>
        <v>0.96135265700483086</v>
      </c>
      <c r="CD123" s="10">
        <f t="shared" si="211"/>
        <v>0.98492462311557794</v>
      </c>
      <c r="CE123" s="10">
        <f t="shared" si="211"/>
        <v>0.88775510204081631</v>
      </c>
      <c r="CF123" s="10">
        <f t="shared" si="211"/>
        <v>0.97701149425287348</v>
      </c>
      <c r="CG123" s="10">
        <f t="shared" si="212"/>
        <v>0.9764705882352942</v>
      </c>
      <c r="CH123" s="10">
        <f t="shared" si="213"/>
        <v>0.98795180722891551</v>
      </c>
      <c r="CI123" s="10">
        <f t="shared" si="213"/>
        <v>0.96341463414634154</v>
      </c>
      <c r="CJ123" s="10">
        <f t="shared" si="213"/>
        <v>0.93670886075949356</v>
      </c>
      <c r="CK123" s="10">
        <f t="shared" si="213"/>
        <v>0.98648648648648651</v>
      </c>
      <c r="CL123" s="10">
        <f t="shared" si="214"/>
        <v>0.85616438356164382</v>
      </c>
      <c r="CM123" s="10">
        <f t="shared" si="215"/>
        <v>0.83199999999999996</v>
      </c>
      <c r="CN123" s="10">
        <f t="shared" si="216"/>
        <v>0.99038461538461531</v>
      </c>
      <c r="CO123" s="10">
        <f t="shared" si="217"/>
        <v>1.1067961165048543</v>
      </c>
      <c r="CP123" s="10">
        <f t="shared" si="217"/>
        <v>0.99122807017543868</v>
      </c>
      <c r="CQ123" s="10">
        <f t="shared" si="217"/>
        <v>0.9823008849557523</v>
      </c>
      <c r="CR123" s="10">
        <f t="shared" si="217"/>
        <v>0.81981981981981977</v>
      </c>
      <c r="CS123" s="10">
        <f t="shared" si="217"/>
        <v>1</v>
      </c>
      <c r="CT123" s="10">
        <f t="shared" si="217"/>
        <v>0.96703296703296704</v>
      </c>
      <c r="CU123" s="10">
        <f t="shared" si="217"/>
        <v>0.86363636363636365</v>
      </c>
      <c r="CV123" s="10">
        <f t="shared" si="217"/>
        <v>1.7894736842105261</v>
      </c>
      <c r="CW123" s="10">
        <f t="shared" si="217"/>
        <v>1.1397058823529413</v>
      </c>
      <c r="CX123" s="10">
        <f t="shared" si="217"/>
        <v>1.0580645161290323</v>
      </c>
      <c r="CY123" s="10">
        <f t="shared" si="217"/>
        <v>1.152439024390244</v>
      </c>
      <c r="CZ123" s="10">
        <f t="shared" si="217"/>
        <v>1.0952380952380953</v>
      </c>
      <c r="DA123" s="10">
        <f t="shared" si="219"/>
        <v>1.0193236714975844</v>
      </c>
      <c r="DB123" s="10">
        <f t="shared" si="220"/>
        <v>1.1042654028436019</v>
      </c>
      <c r="DC123" s="10">
        <f t="shared" si="221"/>
        <v>0.7381974248927039</v>
      </c>
      <c r="DD123" s="10">
        <f t="shared" si="222"/>
        <v>0.98255813953488369</v>
      </c>
      <c r="DE123" s="10">
        <f t="shared" si="223"/>
        <v>1.1005917159763314</v>
      </c>
      <c r="DF123" s="10">
        <f t="shared" si="224"/>
        <v>0.93548387096774188</v>
      </c>
      <c r="DG123" s="10">
        <f t="shared" si="225"/>
        <v>0.97126436781609193</v>
      </c>
      <c r="DH123" s="10">
        <f t="shared" si="226"/>
        <v>0.98224852071005919</v>
      </c>
      <c r="DI123" s="10">
        <f t="shared" si="227"/>
        <v>0.87349397590361444</v>
      </c>
      <c r="DJ123" s="10">
        <f t="shared" si="228"/>
        <v>0.88275862068965505</v>
      </c>
      <c r="DK123" s="10">
        <f t="shared" si="229"/>
        <v>0.859375</v>
      </c>
      <c r="DL123" s="10">
        <f t="shared" si="230"/>
        <v>0.82727272727272727</v>
      </c>
      <c r="DM123" s="10">
        <f t="shared" si="231"/>
        <v>0.95604395604395609</v>
      </c>
      <c r="DN123" s="10">
        <f t="shared" si="232"/>
        <v>0.83908045977011492</v>
      </c>
      <c r="DO123" s="10">
        <f t="shared" si="233"/>
        <v>1.0821917808219179</v>
      </c>
      <c r="DP123" s="10">
        <f t="shared" si="234"/>
        <v>1.0379746835443036</v>
      </c>
      <c r="DQ123" s="10">
        <f t="shared" si="235"/>
        <v>1.0731707317073171</v>
      </c>
      <c r="DR123" s="10">
        <f t="shared" si="236"/>
        <v>1.0227272727272727</v>
      </c>
      <c r="DS123" s="10">
        <f t="shared" si="237"/>
        <v>0.96666666666666667</v>
      </c>
      <c r="DT123" s="10">
        <f t="shared" si="238"/>
        <v>0.94252873563218387</v>
      </c>
      <c r="DU123" s="10">
        <f t="shared" si="239"/>
        <v>1.1097560975609757</v>
      </c>
      <c r="DV123" s="10">
        <f t="shared" si="240"/>
        <v>1.0219780219780221</v>
      </c>
      <c r="DW123" s="10">
        <f t="shared" si="241"/>
        <v>0.98924731182795689</v>
      </c>
      <c r="DX123" s="10">
        <f t="shared" si="242"/>
        <v>0.98913043478260876</v>
      </c>
      <c r="DY123" s="10">
        <f t="shared" si="243"/>
        <v>0.95604395604395609</v>
      </c>
      <c r="DZ123" s="10">
        <f t="shared" si="244"/>
        <v>0.97701149425287348</v>
      </c>
      <c r="EA123" s="10">
        <f t="shared" si="245"/>
        <v>1</v>
      </c>
      <c r="EB123" s="10">
        <f t="shared" si="246"/>
        <v>0.85882352941176476</v>
      </c>
      <c r="EC123" s="10">
        <f t="shared" si="247"/>
        <v>0.90410958904109584</v>
      </c>
      <c r="ED123" s="10">
        <f t="shared" si="248"/>
        <v>1.0151515151515151</v>
      </c>
      <c r="EE123" s="10">
        <f t="shared" si="249"/>
        <v>0.98507462686567171</v>
      </c>
      <c r="EF123" s="10">
        <f t="shared" si="250"/>
        <v>1.1666666666666667</v>
      </c>
      <c r="EG123" s="10">
        <f t="shared" si="251"/>
        <v>1.0129870129870129</v>
      </c>
    </row>
    <row r="124" spans="1:190" x14ac:dyDescent="0.25">
      <c r="C124" s="54" t="s">
        <v>67</v>
      </c>
      <c r="H124" s="10">
        <f t="shared" si="252"/>
        <v>1.6666666666666667</v>
      </c>
      <c r="I124" s="10">
        <f t="shared" si="252"/>
        <v>1.2999999999999998</v>
      </c>
      <c r="J124" s="10">
        <f t="shared" si="252"/>
        <v>1</v>
      </c>
      <c r="K124" s="10">
        <f t="shared" si="252"/>
        <v>0.92307692307692313</v>
      </c>
      <c r="L124" s="10">
        <f t="shared" si="252"/>
        <v>1.5</v>
      </c>
      <c r="M124" s="10">
        <f t="shared" si="252"/>
        <v>0.7857142857142857</v>
      </c>
      <c r="N124" s="10">
        <f t="shared" si="252"/>
        <v>11.121212121212121</v>
      </c>
      <c r="O124" s="10">
        <f t="shared" ref="O124:BZ124" si="254">O108/N108</f>
        <v>1.1089918256130791</v>
      </c>
      <c r="P124" s="10">
        <f t="shared" si="254"/>
        <v>1.1179361179361178</v>
      </c>
      <c r="Q124" s="10">
        <f t="shared" si="254"/>
        <v>1.243956043956044</v>
      </c>
      <c r="R124" s="10">
        <f t="shared" si="254"/>
        <v>1.1183745583038869</v>
      </c>
      <c r="S124" s="10">
        <f t="shared" si="254"/>
        <v>1.1216429699842021</v>
      </c>
      <c r="T124" s="10">
        <f t="shared" si="254"/>
        <v>1.1661971830985915</v>
      </c>
      <c r="U124" s="10">
        <f t="shared" si="254"/>
        <v>0.92632850241545883</v>
      </c>
      <c r="V124" s="10">
        <f t="shared" si="254"/>
        <v>0.98435462842242505</v>
      </c>
      <c r="W124" s="10">
        <f t="shared" si="254"/>
        <v>1.2264900662251654</v>
      </c>
      <c r="X124" s="10">
        <f t="shared" si="254"/>
        <v>1.0464362850971922</v>
      </c>
      <c r="Y124" s="10">
        <f t="shared" si="254"/>
        <v>1.1114551083591333</v>
      </c>
      <c r="Z124" s="10">
        <f t="shared" si="254"/>
        <v>1.0742804085422468</v>
      </c>
      <c r="AA124" s="10">
        <f t="shared" si="254"/>
        <v>1.1175453759723424</v>
      </c>
      <c r="AB124" s="10">
        <f t="shared" si="254"/>
        <v>1.0409899458623355</v>
      </c>
      <c r="AC124" s="10">
        <f t="shared" si="254"/>
        <v>1.1671619613670134</v>
      </c>
      <c r="AD124" s="10">
        <f t="shared" si="254"/>
        <v>1.0292807129217059</v>
      </c>
      <c r="AE124" s="10">
        <f t="shared" si="254"/>
        <v>1.0371057513914657</v>
      </c>
      <c r="AF124" s="10">
        <f t="shared" si="254"/>
        <v>0.9994036970781156</v>
      </c>
      <c r="AG124" s="10">
        <f t="shared" si="254"/>
        <v>0.98269689737470167</v>
      </c>
      <c r="AH124" s="10">
        <f t="shared" si="254"/>
        <v>0.98907103825136622</v>
      </c>
      <c r="AI124" s="10">
        <f t="shared" si="254"/>
        <v>0.8950276243093922</v>
      </c>
      <c r="AJ124" s="10">
        <f t="shared" si="254"/>
        <v>0.91563786008230463</v>
      </c>
      <c r="AK124" s="10">
        <f t="shared" si="254"/>
        <v>0.93033707865168525</v>
      </c>
      <c r="AL124" s="10">
        <f t="shared" si="254"/>
        <v>0.98228663446054754</v>
      </c>
      <c r="AM124" s="10">
        <f t="shared" si="254"/>
        <v>0.98032786885245904</v>
      </c>
      <c r="AN124" s="10">
        <f t="shared" si="254"/>
        <v>1.0301003344481605</v>
      </c>
      <c r="AO124" s="10">
        <f t="shared" si="254"/>
        <v>0.98782467532467533</v>
      </c>
      <c r="AP124" s="10">
        <f t="shared" si="254"/>
        <v>1.0788824979457683</v>
      </c>
      <c r="AQ124" s="10">
        <f t="shared" si="254"/>
        <v>1.051028179741051</v>
      </c>
      <c r="AR124" s="10">
        <f t="shared" si="254"/>
        <v>1.0550724637681159</v>
      </c>
      <c r="AS124" s="10">
        <f t="shared" si="254"/>
        <v>0.96222527472527475</v>
      </c>
      <c r="AT124" s="10">
        <f t="shared" si="254"/>
        <v>1.0121341898643827</v>
      </c>
      <c r="AU124" s="10">
        <f t="shared" si="254"/>
        <v>0.95133991537376583</v>
      </c>
      <c r="AV124" s="10">
        <f t="shared" si="254"/>
        <v>0.99555226093402516</v>
      </c>
      <c r="AW124" s="10">
        <f t="shared" si="254"/>
        <v>0.94266567386448252</v>
      </c>
      <c r="AX124" s="10">
        <f t="shared" si="254"/>
        <v>0.99368088467614535</v>
      </c>
      <c r="AY124" s="10">
        <f t="shared" si="254"/>
        <v>0.93799682034976151</v>
      </c>
      <c r="AZ124" s="10">
        <f t="shared" si="254"/>
        <v>1.0161016949152541</v>
      </c>
      <c r="BA124" s="10">
        <f t="shared" si="254"/>
        <v>0.97164303586321932</v>
      </c>
      <c r="BB124" s="10">
        <f t="shared" si="254"/>
        <v>1.0051502145922746</v>
      </c>
      <c r="BC124" s="10">
        <f t="shared" si="254"/>
        <v>0.93082835183603763</v>
      </c>
      <c r="BD124" s="10">
        <f t="shared" si="254"/>
        <v>0.98348623853211004</v>
      </c>
      <c r="BE124" s="10">
        <f t="shared" si="254"/>
        <v>0.93376865671641796</v>
      </c>
      <c r="BF124" s="10">
        <f t="shared" si="254"/>
        <v>0.97202797202797198</v>
      </c>
      <c r="BG124" s="10">
        <f t="shared" si="254"/>
        <v>0.93936279547790347</v>
      </c>
      <c r="BH124" s="10">
        <f t="shared" si="254"/>
        <v>0.88512035010940904</v>
      </c>
      <c r="BI124" s="10">
        <f t="shared" si="254"/>
        <v>0.89122373300370827</v>
      </c>
      <c r="BJ124" s="10">
        <f t="shared" si="254"/>
        <v>0.96255201109570032</v>
      </c>
      <c r="BK124" s="10">
        <f t="shared" si="254"/>
        <v>0.90201729106628248</v>
      </c>
      <c r="BL124" s="10">
        <f t="shared" si="254"/>
        <v>0.92492012779552701</v>
      </c>
      <c r="BM124" s="10">
        <f t="shared" si="254"/>
        <v>0.8721934369602764</v>
      </c>
      <c r="BN124" s="10">
        <f t="shared" si="254"/>
        <v>0.86732673267326732</v>
      </c>
      <c r="BO124" s="10">
        <f t="shared" si="254"/>
        <v>0.99771689497716898</v>
      </c>
      <c r="BP124" s="10">
        <f t="shared" si="254"/>
        <v>0.9610983981693364</v>
      </c>
      <c r="BQ124" s="10">
        <f t="shared" si="254"/>
        <v>0.88571428571428579</v>
      </c>
      <c r="BR124" s="10">
        <f t="shared" si="254"/>
        <v>0.86021505376344087</v>
      </c>
      <c r="BS124" s="10">
        <f t="shared" si="254"/>
        <v>0.92499999999999993</v>
      </c>
      <c r="BT124" s="10">
        <f t="shared" si="254"/>
        <v>0.85135135135135143</v>
      </c>
      <c r="BU124" s="10">
        <f t="shared" si="254"/>
        <v>0.95238095238095233</v>
      </c>
      <c r="BV124" s="10">
        <f t="shared" si="254"/>
        <v>1.0208333333333333</v>
      </c>
      <c r="BW124" s="10">
        <f t="shared" si="254"/>
        <v>1.0040816326530613</v>
      </c>
      <c r="BX124" s="10">
        <f t="shared" si="254"/>
        <v>0.97560975609756084</v>
      </c>
      <c r="BY124" s="10">
        <f t="shared" si="254"/>
        <v>0.93750000000000011</v>
      </c>
      <c r="BZ124" s="10">
        <f t="shared" si="254"/>
        <v>0.90666666666666651</v>
      </c>
      <c r="CA124" s="10">
        <f t="shared" si="209"/>
        <v>0.90686274509803921</v>
      </c>
      <c r="CB124" s="10">
        <f t="shared" si="209"/>
        <v>0.99459459459459465</v>
      </c>
      <c r="CC124" s="10">
        <f t="shared" si="210"/>
        <v>0.90217391304347838</v>
      </c>
      <c r="CD124" s="10">
        <f t="shared" si="211"/>
        <v>1.0662650602409638</v>
      </c>
      <c r="CE124" s="10">
        <f t="shared" si="211"/>
        <v>0.85875706214689274</v>
      </c>
      <c r="CF124" s="10">
        <f t="shared" si="211"/>
        <v>0.96052631578947367</v>
      </c>
      <c r="CG124" s="10">
        <f t="shared" si="212"/>
        <v>1</v>
      </c>
      <c r="CH124" s="10">
        <f t="shared" si="213"/>
        <v>1.0890410958904109</v>
      </c>
      <c r="CI124" s="10">
        <f t="shared" si="213"/>
        <v>1.0125786163522013</v>
      </c>
      <c r="CJ124" s="10">
        <f t="shared" si="213"/>
        <v>1.031055900621118</v>
      </c>
      <c r="CK124" s="10">
        <f t="shared" si="213"/>
        <v>0.95783132530120485</v>
      </c>
      <c r="CL124" s="10">
        <f t="shared" si="214"/>
        <v>1.1509433962264151</v>
      </c>
      <c r="CM124" s="10">
        <f t="shared" si="215"/>
        <v>1.0382513661202186</v>
      </c>
      <c r="CN124" s="10">
        <f t="shared" si="216"/>
        <v>0.9526315789473685</v>
      </c>
      <c r="CO124" s="10">
        <f t="shared" si="217"/>
        <v>1.0773480662983426</v>
      </c>
      <c r="CP124" s="10">
        <f t="shared" si="217"/>
        <v>0.92820512820512824</v>
      </c>
      <c r="CQ124" s="10">
        <f t="shared" si="217"/>
        <v>0.97790055248618779</v>
      </c>
      <c r="CR124" s="10">
        <f t="shared" si="217"/>
        <v>0.98305084745762716</v>
      </c>
      <c r="CS124" s="10">
        <f t="shared" si="217"/>
        <v>1.0229885057471264</v>
      </c>
      <c r="CT124" s="10">
        <f t="shared" si="217"/>
        <v>1.1123595505617978</v>
      </c>
      <c r="CU124" s="10">
        <f t="shared" si="217"/>
        <v>1.0252525252525253</v>
      </c>
      <c r="CV124" s="10">
        <f t="shared" si="217"/>
        <v>0.91625615763546808</v>
      </c>
      <c r="CW124" s="10">
        <f t="shared" si="217"/>
        <v>1.1666666666666665</v>
      </c>
      <c r="CX124" s="10">
        <f t="shared" si="217"/>
        <v>1.0046082949308757</v>
      </c>
      <c r="CY124" s="10">
        <f t="shared" si="217"/>
        <v>1.0412844036697249</v>
      </c>
      <c r="CZ124" s="10">
        <f t="shared" si="217"/>
        <v>0.90748898678414092</v>
      </c>
      <c r="DA124" s="10">
        <f t="shared" si="219"/>
        <v>0.99514563106796117</v>
      </c>
      <c r="DB124" s="10">
        <f t="shared" si="220"/>
        <v>1.0634146341463415</v>
      </c>
      <c r="DC124" s="10">
        <f t="shared" si="221"/>
        <v>1.0183486238532111</v>
      </c>
      <c r="DD124" s="10">
        <f t="shared" si="222"/>
        <v>0.88288288288288286</v>
      </c>
      <c r="DE124" s="10">
        <f t="shared" si="223"/>
        <v>1.0357142857142858</v>
      </c>
      <c r="DF124" s="10">
        <f t="shared" si="224"/>
        <v>0.97536945812807874</v>
      </c>
      <c r="DG124" s="10">
        <f t="shared" si="225"/>
        <v>0.92929292929292928</v>
      </c>
      <c r="DH124" s="10">
        <f t="shared" si="226"/>
        <v>0.88043478260869568</v>
      </c>
      <c r="DI124" s="10">
        <f t="shared" si="227"/>
        <v>0.76543209876543217</v>
      </c>
      <c r="DJ124" s="10">
        <f t="shared" si="228"/>
        <v>0.93548387096774199</v>
      </c>
      <c r="DK124" s="10">
        <f t="shared" si="229"/>
        <v>0.97413793103448265</v>
      </c>
      <c r="DL124" s="10">
        <f t="shared" si="230"/>
        <v>0.83185840707964609</v>
      </c>
      <c r="DM124" s="10">
        <f t="shared" si="231"/>
        <v>0.94680851063829785</v>
      </c>
      <c r="DN124" s="10">
        <f t="shared" si="232"/>
        <v>1.0224719101123596</v>
      </c>
      <c r="DO124" s="10">
        <f t="shared" si="233"/>
        <v>0.90109890109890101</v>
      </c>
      <c r="DP124" s="10">
        <f t="shared" si="234"/>
        <v>1.0487804878048781</v>
      </c>
      <c r="DQ124" s="10">
        <f t="shared" si="235"/>
        <v>0.83720930232558144</v>
      </c>
      <c r="DR124" s="10">
        <f t="shared" si="236"/>
        <v>1.0277777777777777</v>
      </c>
      <c r="DS124" s="10">
        <f t="shared" si="237"/>
        <v>0.93243243243243246</v>
      </c>
      <c r="DT124" s="10">
        <f t="shared" si="238"/>
        <v>0.86956521739130432</v>
      </c>
      <c r="DU124" s="10">
        <f t="shared" si="239"/>
        <v>0.8833333333333333</v>
      </c>
      <c r="DV124" s="10">
        <f t="shared" si="240"/>
        <v>0.92452830188679247</v>
      </c>
      <c r="DW124" s="10">
        <f t="shared" si="241"/>
        <v>1.1020408163265307</v>
      </c>
      <c r="DX124" s="10">
        <f t="shared" si="242"/>
        <v>1.1296296296296295</v>
      </c>
      <c r="DY124" s="10">
        <f t="shared" si="243"/>
        <v>0.88524590163934436</v>
      </c>
      <c r="DZ124" s="10">
        <f t="shared" si="244"/>
        <v>1.1111111111111112</v>
      </c>
      <c r="EA124" s="10">
        <f t="shared" si="245"/>
        <v>1.0333333333333334</v>
      </c>
      <c r="EB124" s="10">
        <f t="shared" si="246"/>
        <v>0.98387096774193539</v>
      </c>
      <c r="EC124" s="10">
        <f t="shared" si="247"/>
        <v>1.0819672131147542</v>
      </c>
      <c r="ED124" s="10">
        <f t="shared" si="248"/>
        <v>1.0151515151515151</v>
      </c>
      <c r="EE124" s="10">
        <f t="shared" si="249"/>
        <v>1.1791044776119404</v>
      </c>
      <c r="EF124" s="10">
        <f t="shared" si="250"/>
        <v>1.1265822784810124</v>
      </c>
      <c r="EG124" s="10">
        <f t="shared" si="251"/>
        <v>0.6404494382022472</v>
      </c>
    </row>
    <row r="125" spans="1:190" x14ac:dyDescent="0.25">
      <c r="C125" s="20" t="s">
        <v>8</v>
      </c>
      <c r="H125" s="10">
        <f t="shared" si="252"/>
        <v>1.2</v>
      </c>
      <c r="I125" s="10">
        <f t="shared" si="252"/>
        <v>1.75</v>
      </c>
      <c r="J125" s="10">
        <f t="shared" si="252"/>
        <v>0.80952380952380953</v>
      </c>
      <c r="K125" s="10">
        <f t="shared" si="252"/>
        <v>1</v>
      </c>
      <c r="L125" s="10">
        <f t="shared" si="252"/>
        <v>0.83193277310924363</v>
      </c>
      <c r="M125" s="10">
        <f t="shared" si="252"/>
        <v>1.5757575757575757</v>
      </c>
      <c r="N125" s="10">
        <f t="shared" si="252"/>
        <v>1.0384615384615385</v>
      </c>
      <c r="O125" s="10">
        <f t="shared" ref="O125:BZ125" si="255">O109/N109</f>
        <v>1.1851851851851851</v>
      </c>
      <c r="P125" s="10">
        <f t="shared" si="255"/>
        <v>1.21875</v>
      </c>
      <c r="Q125" s="10">
        <f t="shared" si="255"/>
        <v>1.3974358974358976</v>
      </c>
      <c r="R125" s="10">
        <f t="shared" si="255"/>
        <v>1.3394495412844036</v>
      </c>
      <c r="S125" s="10">
        <f t="shared" si="255"/>
        <v>1.2465753424657533</v>
      </c>
      <c r="T125" s="10">
        <f t="shared" si="255"/>
        <v>1.0769230769230769</v>
      </c>
      <c r="U125" s="10">
        <f t="shared" si="255"/>
        <v>1.5816326530612244</v>
      </c>
      <c r="V125" s="10">
        <f t="shared" si="255"/>
        <v>0.96774193548387089</v>
      </c>
      <c r="W125" s="10">
        <f t="shared" si="255"/>
        <v>1.1266666666666667</v>
      </c>
      <c r="X125" s="10">
        <f t="shared" si="255"/>
        <v>1.1420118343195267</v>
      </c>
      <c r="Y125" s="10">
        <f t="shared" si="255"/>
        <v>1.0854922279792745</v>
      </c>
      <c r="Z125" s="10">
        <f t="shared" si="255"/>
        <v>1.1575178997613367</v>
      </c>
      <c r="AA125" s="10">
        <f t="shared" si="255"/>
        <v>1.1876288659793814</v>
      </c>
      <c r="AB125" s="10">
        <f t="shared" si="255"/>
        <v>1.0138888888888888</v>
      </c>
      <c r="AC125" s="10">
        <f t="shared" si="255"/>
        <v>1.2226027397260273</v>
      </c>
      <c r="AD125" s="10">
        <f t="shared" si="255"/>
        <v>1.169467787114846</v>
      </c>
      <c r="AE125" s="10">
        <f t="shared" si="255"/>
        <v>1.0251497005988024</v>
      </c>
      <c r="AF125" s="10">
        <f t="shared" si="255"/>
        <v>1.0315420560747663</v>
      </c>
      <c r="AG125" s="10">
        <f t="shared" si="255"/>
        <v>1.0385050962627407</v>
      </c>
      <c r="AH125" s="10">
        <f t="shared" si="255"/>
        <v>0.98800436205016351</v>
      </c>
      <c r="AI125" s="10">
        <f t="shared" si="255"/>
        <v>1.0220750551876381</v>
      </c>
      <c r="AJ125" s="10">
        <f t="shared" si="255"/>
        <v>0.96544276457883371</v>
      </c>
      <c r="AK125" s="10">
        <f t="shared" si="255"/>
        <v>0.9395973154362417</v>
      </c>
      <c r="AL125" s="10">
        <f t="shared" si="255"/>
        <v>0.99047619047619051</v>
      </c>
      <c r="AM125" s="10">
        <f t="shared" si="255"/>
        <v>0.98918269230769229</v>
      </c>
      <c r="AN125" s="10">
        <f t="shared" si="255"/>
        <v>0.9404617253948967</v>
      </c>
      <c r="AO125" s="10">
        <f t="shared" si="255"/>
        <v>1.0310077519379846</v>
      </c>
      <c r="AP125" s="10">
        <f t="shared" si="255"/>
        <v>1.0125313283208019</v>
      </c>
      <c r="AQ125" s="10">
        <f t="shared" si="255"/>
        <v>1.0668316831683167</v>
      </c>
      <c r="AR125" s="10">
        <f t="shared" si="255"/>
        <v>1.0452436194895594</v>
      </c>
      <c r="AS125" s="10">
        <f t="shared" si="255"/>
        <v>1.1265260821309655</v>
      </c>
      <c r="AT125" s="10">
        <f t="shared" si="255"/>
        <v>1.0246305418719213</v>
      </c>
      <c r="AU125" s="10">
        <f t="shared" si="255"/>
        <v>1.0240384615384615</v>
      </c>
      <c r="AV125" s="10">
        <f t="shared" si="255"/>
        <v>0.98497652582159634</v>
      </c>
      <c r="AW125" s="10">
        <f t="shared" si="255"/>
        <v>1.0009532888465205</v>
      </c>
      <c r="AX125" s="10">
        <f t="shared" si="255"/>
        <v>1.0047619047619047</v>
      </c>
      <c r="AY125" s="10">
        <f t="shared" si="255"/>
        <v>1.0341232227488151</v>
      </c>
      <c r="AZ125" s="10">
        <f t="shared" si="255"/>
        <v>0.94225481209899176</v>
      </c>
      <c r="BA125" s="10">
        <f t="shared" si="255"/>
        <v>0.98249027237354081</v>
      </c>
      <c r="BB125" s="10">
        <f t="shared" si="255"/>
        <v>0.97128712871287126</v>
      </c>
      <c r="BC125" s="10">
        <f t="shared" si="255"/>
        <v>1.0142711518858307</v>
      </c>
      <c r="BD125" s="10">
        <f t="shared" si="255"/>
        <v>0.94773869346733675</v>
      </c>
      <c r="BE125" s="10">
        <f t="shared" si="255"/>
        <v>0.93001060445387063</v>
      </c>
      <c r="BF125" s="10">
        <f t="shared" si="255"/>
        <v>0.85176738882554148</v>
      </c>
      <c r="BG125" s="10">
        <f t="shared" si="255"/>
        <v>0.85809906291834004</v>
      </c>
      <c r="BH125" s="10">
        <f t="shared" si="255"/>
        <v>0.88143525741029638</v>
      </c>
      <c r="BI125" s="10">
        <f t="shared" si="255"/>
        <v>0.97699115044247797</v>
      </c>
      <c r="BJ125" s="10">
        <f t="shared" si="255"/>
        <v>0.85869565217391297</v>
      </c>
      <c r="BK125" s="10">
        <f t="shared" si="255"/>
        <v>0.91561181434599159</v>
      </c>
      <c r="BL125" s="10">
        <f t="shared" si="255"/>
        <v>0.94239631336405538</v>
      </c>
      <c r="BM125" s="10">
        <f t="shared" si="255"/>
        <v>0.96821515892420529</v>
      </c>
      <c r="BN125" s="10">
        <f t="shared" si="255"/>
        <v>0.95707070707070718</v>
      </c>
      <c r="BO125" s="10">
        <f t="shared" si="255"/>
        <v>1.0211081794195249</v>
      </c>
      <c r="BP125" s="10">
        <f t="shared" si="255"/>
        <v>0.89405684754521975</v>
      </c>
      <c r="BQ125" s="10">
        <f t="shared" si="255"/>
        <v>0.90751445086705196</v>
      </c>
      <c r="BR125" s="10">
        <f t="shared" si="255"/>
        <v>0.88535031847133772</v>
      </c>
      <c r="BS125" s="10">
        <f t="shared" si="255"/>
        <v>0.80935251798561159</v>
      </c>
      <c r="BT125" s="10">
        <f t="shared" si="255"/>
        <v>0.84</v>
      </c>
      <c r="BU125" s="10">
        <f t="shared" si="255"/>
        <v>1</v>
      </c>
      <c r="BV125" s="10">
        <f t="shared" si="255"/>
        <v>0.96825396825396826</v>
      </c>
      <c r="BW125" s="10">
        <f t="shared" si="255"/>
        <v>0.92349726775956287</v>
      </c>
      <c r="BX125" s="10">
        <f t="shared" si="255"/>
        <v>0.98816568047337283</v>
      </c>
      <c r="BY125" s="10">
        <f t="shared" si="255"/>
        <v>0.88023952095808378</v>
      </c>
      <c r="BZ125" s="10">
        <f t="shared" si="255"/>
        <v>1</v>
      </c>
      <c r="CA125" s="10">
        <f t="shared" si="209"/>
        <v>1.0068027210884354</v>
      </c>
      <c r="CB125" s="10">
        <f t="shared" si="209"/>
        <v>0.91891891891891886</v>
      </c>
      <c r="CC125" s="10">
        <f t="shared" si="210"/>
        <v>0.93382352941176472</v>
      </c>
      <c r="CD125" s="10">
        <f t="shared" si="211"/>
        <v>1.1496062992125984</v>
      </c>
      <c r="CE125" s="10">
        <f t="shared" si="211"/>
        <v>1.1164383561643836</v>
      </c>
      <c r="CF125" s="10">
        <f t="shared" si="211"/>
        <v>1.0920245398773005</v>
      </c>
      <c r="CG125" s="10">
        <f t="shared" si="212"/>
        <v>1.0168539325842698</v>
      </c>
      <c r="CH125" s="10">
        <f t="shared" si="213"/>
        <v>1.1436464088397791</v>
      </c>
      <c r="CI125" s="10">
        <f t="shared" si="213"/>
        <v>1.3091787439613527</v>
      </c>
      <c r="CJ125" s="10">
        <f t="shared" si="213"/>
        <v>1.0959409594095941</v>
      </c>
      <c r="CK125" s="10">
        <f t="shared" si="213"/>
        <v>0.98653198653198637</v>
      </c>
      <c r="CL125" s="10">
        <f t="shared" si="214"/>
        <v>0.98976109215017072</v>
      </c>
      <c r="CM125" s="10">
        <f t="shared" si="215"/>
        <v>1.0517241379310345</v>
      </c>
      <c r="CN125" s="10">
        <f t="shared" si="216"/>
        <v>1.0393442622950819</v>
      </c>
      <c r="CO125" s="10">
        <f t="shared" si="217"/>
        <v>0.92113564668769721</v>
      </c>
      <c r="CP125" s="10">
        <f t="shared" si="217"/>
        <v>0.82191780821917804</v>
      </c>
      <c r="CQ125" s="10">
        <f t="shared" si="217"/>
        <v>0.89583333333333337</v>
      </c>
      <c r="CR125" s="10">
        <f t="shared" si="217"/>
        <v>0.88372093023255804</v>
      </c>
      <c r="CS125" s="10">
        <f t="shared" si="217"/>
        <v>0.91052631578947374</v>
      </c>
      <c r="CT125" s="10">
        <f t="shared" si="217"/>
        <v>0.94797687861271662</v>
      </c>
      <c r="CU125" s="10">
        <f t="shared" si="217"/>
        <v>0.9695121951219513</v>
      </c>
      <c r="CV125" s="10">
        <f t="shared" si="217"/>
        <v>1.0125786163522013</v>
      </c>
      <c r="CW125" s="10">
        <f t="shared" si="217"/>
        <v>1.0807453416149069</v>
      </c>
      <c r="CX125" s="10">
        <f t="shared" si="217"/>
        <v>1.0229885057471264</v>
      </c>
      <c r="CY125" s="10">
        <f t="shared" si="217"/>
        <v>1.1235955056179776</v>
      </c>
      <c r="CZ125" s="10">
        <f t="shared" si="217"/>
        <v>0.98999999999999988</v>
      </c>
      <c r="DA125" s="10">
        <f t="shared" si="219"/>
        <v>0.97474747474747481</v>
      </c>
      <c r="DB125" s="10">
        <f t="shared" si="220"/>
        <v>0.97409326424870468</v>
      </c>
      <c r="DC125" s="10">
        <f t="shared" si="221"/>
        <v>0.9414893617021276</v>
      </c>
      <c r="DD125" s="10">
        <f t="shared" si="222"/>
        <v>1.0169491525423731</v>
      </c>
      <c r="DE125" s="10">
        <f t="shared" si="223"/>
        <v>0.91111111111111098</v>
      </c>
      <c r="DF125" s="10">
        <f t="shared" si="224"/>
        <v>0.86585365853658536</v>
      </c>
      <c r="DG125" s="10">
        <f t="shared" si="225"/>
        <v>0.96478873239436636</v>
      </c>
      <c r="DH125" s="10">
        <f t="shared" si="226"/>
        <v>0.8978102189781022</v>
      </c>
      <c r="DI125" s="10">
        <f t="shared" si="227"/>
        <v>0.91056910569105687</v>
      </c>
      <c r="DJ125" s="10">
        <f t="shared" si="228"/>
        <v>0.9553571428571429</v>
      </c>
      <c r="DK125" s="10">
        <f t="shared" si="229"/>
        <v>0.7289719626168224</v>
      </c>
      <c r="DL125" s="10">
        <f t="shared" si="230"/>
        <v>1.012820512820513</v>
      </c>
      <c r="DM125" s="10">
        <f t="shared" si="231"/>
        <v>0.92405063291139233</v>
      </c>
      <c r="DN125" s="10">
        <f t="shared" si="232"/>
        <v>1.0136986301369864</v>
      </c>
      <c r="DO125" s="10">
        <f t="shared" si="233"/>
        <v>0.89189189189189189</v>
      </c>
      <c r="DP125" s="10">
        <f t="shared" si="234"/>
        <v>1.0909090909090911</v>
      </c>
      <c r="DQ125" s="10">
        <f t="shared" si="235"/>
        <v>0.90277777777777779</v>
      </c>
      <c r="DR125" s="10">
        <f t="shared" si="236"/>
        <v>0.96923076923076912</v>
      </c>
      <c r="DS125" s="10">
        <f t="shared" si="237"/>
        <v>0.93650793650793651</v>
      </c>
      <c r="DT125" s="10">
        <f t="shared" si="238"/>
        <v>1.0508474576271187</v>
      </c>
      <c r="DU125" s="10">
        <f t="shared" si="239"/>
        <v>0.85483870967741926</v>
      </c>
      <c r="DV125" s="10">
        <f t="shared" si="240"/>
        <v>0.86792452830188682</v>
      </c>
      <c r="DW125" s="10">
        <f t="shared" si="241"/>
        <v>0.67391304347826098</v>
      </c>
      <c r="DX125" s="10">
        <f t="shared" si="242"/>
        <v>0.93548387096774199</v>
      </c>
      <c r="DY125" s="10">
        <f t="shared" si="243"/>
        <v>0.75862068965517238</v>
      </c>
      <c r="DZ125" s="10">
        <f t="shared" si="244"/>
        <v>1</v>
      </c>
      <c r="EA125" s="10">
        <f t="shared" si="245"/>
        <v>0.95454545454545459</v>
      </c>
      <c r="EB125" s="10">
        <f t="shared" si="246"/>
        <v>0.80952380952380942</v>
      </c>
      <c r="EC125" s="10">
        <f t="shared" si="247"/>
        <v>1.1176470588235297</v>
      </c>
      <c r="ED125" s="10">
        <f t="shared" si="248"/>
        <v>1.0526315789473684</v>
      </c>
      <c r="EE125" s="10">
        <f t="shared" si="249"/>
        <v>1.05</v>
      </c>
      <c r="EF125" s="10">
        <f t="shared" si="250"/>
        <v>1.0952380952380951</v>
      </c>
      <c r="EG125" s="10">
        <f t="shared" si="251"/>
        <v>1.3043478260869565</v>
      </c>
    </row>
    <row r="126" spans="1:190" x14ac:dyDescent="0.25">
      <c r="C126" s="20" t="s">
        <v>9</v>
      </c>
      <c r="H126" s="10">
        <f t="shared" si="252"/>
        <v>1.5</v>
      </c>
      <c r="I126" s="10">
        <f t="shared" si="252"/>
        <v>1</v>
      </c>
      <c r="J126" s="10">
        <f t="shared" si="252"/>
        <v>1.3333333333333333</v>
      </c>
      <c r="K126" s="10">
        <f t="shared" si="252"/>
        <v>1.0833333333333333</v>
      </c>
      <c r="L126" s="10">
        <f t="shared" si="252"/>
        <v>1.5824175824175823</v>
      </c>
      <c r="M126" s="10">
        <f t="shared" si="252"/>
        <v>0.95833333333333337</v>
      </c>
      <c r="N126" s="10">
        <f t="shared" si="252"/>
        <v>1.673913043478261</v>
      </c>
      <c r="O126" s="10">
        <f t="shared" ref="O126:BZ126" si="256">O110/N110</f>
        <v>1.025974025974026</v>
      </c>
      <c r="P126" s="10">
        <f t="shared" si="256"/>
        <v>1.2658227848101267</v>
      </c>
      <c r="Q126" s="10">
        <f t="shared" si="256"/>
        <v>1.24</v>
      </c>
      <c r="R126" s="10">
        <f t="shared" si="256"/>
        <v>1.2419354838709677</v>
      </c>
      <c r="S126" s="10">
        <f t="shared" si="256"/>
        <v>0.99350649350649356</v>
      </c>
      <c r="T126" s="10">
        <f t="shared" si="256"/>
        <v>1.2549019607843137</v>
      </c>
      <c r="U126" s="10">
        <f t="shared" si="256"/>
        <v>1.3489583333333335</v>
      </c>
      <c r="V126" s="10">
        <f t="shared" si="256"/>
        <v>0.9073359073359073</v>
      </c>
      <c r="W126" s="10">
        <f t="shared" si="256"/>
        <v>1.0340425531914894</v>
      </c>
      <c r="X126" s="10">
        <f t="shared" si="256"/>
        <v>1.1275720164609053</v>
      </c>
      <c r="Y126" s="10">
        <f t="shared" si="256"/>
        <v>1.105839416058394</v>
      </c>
      <c r="Z126" s="10">
        <f t="shared" si="256"/>
        <v>1.2244224422442245</v>
      </c>
      <c r="AA126" s="10">
        <f t="shared" si="256"/>
        <v>1.1185983827493262</v>
      </c>
      <c r="AB126" s="10">
        <f t="shared" si="256"/>
        <v>0.96385542168674709</v>
      </c>
      <c r="AC126" s="10">
        <f t="shared" si="256"/>
        <v>1.2475000000000001</v>
      </c>
      <c r="AD126" s="10">
        <f t="shared" si="256"/>
        <v>1.1182364729458916</v>
      </c>
      <c r="AE126" s="10">
        <f t="shared" si="256"/>
        <v>1.0125448028673836</v>
      </c>
      <c r="AF126" s="10">
        <f t="shared" si="256"/>
        <v>1</v>
      </c>
      <c r="AG126" s="10">
        <f t="shared" si="256"/>
        <v>0.94513274336283204</v>
      </c>
      <c r="AH126" s="10">
        <f t="shared" si="256"/>
        <v>1.0112359550561796</v>
      </c>
      <c r="AI126" s="10">
        <f t="shared" si="256"/>
        <v>0.97407407407407409</v>
      </c>
      <c r="AJ126" s="10">
        <f t="shared" si="256"/>
        <v>0.96577946768060841</v>
      </c>
      <c r="AK126" s="10">
        <f t="shared" si="256"/>
        <v>1.0059055118110236</v>
      </c>
      <c r="AL126" s="10">
        <f t="shared" si="256"/>
        <v>0.96868884540117406</v>
      </c>
      <c r="AM126" s="10">
        <f t="shared" si="256"/>
        <v>0.98181818181818192</v>
      </c>
      <c r="AN126" s="10">
        <f t="shared" si="256"/>
        <v>1.0246913580246912</v>
      </c>
      <c r="AO126" s="10">
        <f t="shared" si="256"/>
        <v>0.93975903614457845</v>
      </c>
      <c r="AP126" s="10">
        <f t="shared" si="256"/>
        <v>0.9786324786324786</v>
      </c>
      <c r="AQ126" s="10">
        <f t="shared" si="256"/>
        <v>0.98034934497816584</v>
      </c>
      <c r="AR126" s="10">
        <f t="shared" si="256"/>
        <v>0.97327394209354134</v>
      </c>
      <c r="AS126" s="10">
        <f t="shared" si="256"/>
        <v>1.0389016018306636</v>
      </c>
      <c r="AT126" s="10">
        <f t="shared" si="256"/>
        <v>1</v>
      </c>
      <c r="AU126" s="10">
        <f t="shared" si="256"/>
        <v>0.98458149779735671</v>
      </c>
      <c r="AV126" s="10">
        <f t="shared" si="256"/>
        <v>1.0156599552572707</v>
      </c>
      <c r="AW126" s="10">
        <f t="shared" si="256"/>
        <v>1.0110132158590308</v>
      </c>
      <c r="AX126" s="10">
        <f t="shared" si="256"/>
        <v>1.0348583877995643</v>
      </c>
      <c r="AY126" s="10">
        <f t="shared" si="256"/>
        <v>0.94736842105263164</v>
      </c>
      <c r="AZ126" s="10">
        <f t="shared" si="256"/>
        <v>0.94444444444444442</v>
      </c>
      <c r="BA126" s="10">
        <f t="shared" si="256"/>
        <v>1</v>
      </c>
      <c r="BB126" s="10">
        <f t="shared" si="256"/>
        <v>0.96</v>
      </c>
      <c r="BC126" s="10">
        <f t="shared" si="256"/>
        <v>0.99509803921568629</v>
      </c>
      <c r="BD126" s="10">
        <f t="shared" si="256"/>
        <v>1.0024630541871922</v>
      </c>
      <c r="BE126" s="10">
        <f t="shared" si="256"/>
        <v>0.93857493857493846</v>
      </c>
      <c r="BF126" s="10">
        <f t="shared" si="256"/>
        <v>1.0445026178010473</v>
      </c>
      <c r="BG126" s="10">
        <f t="shared" si="256"/>
        <v>0.95238095238095233</v>
      </c>
      <c r="BH126" s="10">
        <f t="shared" si="256"/>
        <v>0.9157894736842106</v>
      </c>
      <c r="BI126" s="10">
        <f t="shared" si="256"/>
        <v>0.91379310344827591</v>
      </c>
      <c r="BJ126" s="10">
        <f t="shared" si="256"/>
        <v>0.94339622641509424</v>
      </c>
      <c r="BK126" s="10">
        <f t="shared" si="256"/>
        <v>0.89000000000000012</v>
      </c>
      <c r="BL126" s="10">
        <f t="shared" si="256"/>
        <v>0.9438202247191011</v>
      </c>
      <c r="BM126" s="10">
        <f t="shared" si="256"/>
        <v>0.80952380952380953</v>
      </c>
      <c r="BN126" s="10">
        <f t="shared" si="256"/>
        <v>0.95098039215686281</v>
      </c>
      <c r="BO126" s="10">
        <f t="shared" si="256"/>
        <v>1.1494845360824741</v>
      </c>
      <c r="BP126" s="10">
        <f t="shared" si="256"/>
        <v>0.9282511210762332</v>
      </c>
      <c r="BQ126" s="10">
        <f t="shared" si="256"/>
        <v>1.6038647342995169</v>
      </c>
      <c r="BR126" s="10">
        <f t="shared" si="256"/>
        <v>0.96084337349397586</v>
      </c>
      <c r="BS126" s="10">
        <f t="shared" si="256"/>
        <v>0.99373040752351094</v>
      </c>
      <c r="BT126" s="10">
        <f t="shared" si="256"/>
        <v>0.99369085173501581</v>
      </c>
      <c r="BU126" s="10">
        <f t="shared" si="256"/>
        <v>0.98730158730158735</v>
      </c>
      <c r="BV126" s="10">
        <f t="shared" si="256"/>
        <v>0.86816720257234714</v>
      </c>
      <c r="BW126" s="10">
        <f t="shared" si="256"/>
        <v>1.0592592592592593</v>
      </c>
      <c r="BX126" s="10">
        <f t="shared" si="256"/>
        <v>0.47552447552447552</v>
      </c>
      <c r="BY126" s="10">
        <f t="shared" si="256"/>
        <v>0.93382352941176472</v>
      </c>
      <c r="BZ126" s="10">
        <f t="shared" si="256"/>
        <v>0.98425196850393704</v>
      </c>
      <c r="CA126" s="10">
        <f t="shared" si="209"/>
        <v>0.94399999999999995</v>
      </c>
      <c r="CB126" s="10">
        <f t="shared" si="209"/>
        <v>1.0423728813559323</v>
      </c>
      <c r="CC126" s="10">
        <f t="shared" si="210"/>
        <v>1</v>
      </c>
      <c r="CD126" s="10">
        <f t="shared" si="211"/>
        <v>0.9837398373983739</v>
      </c>
      <c r="CE126" s="10">
        <f t="shared" si="211"/>
        <v>1.0330578512396695</v>
      </c>
      <c r="CF126" s="10">
        <f t="shared" si="211"/>
        <v>1.0719999999999998</v>
      </c>
      <c r="CG126" s="10">
        <f t="shared" si="212"/>
        <v>0.95522388059701491</v>
      </c>
      <c r="CH126" s="10">
        <f t="shared" si="213"/>
        <v>1.0234375000000002</v>
      </c>
      <c r="CI126" s="10">
        <f t="shared" si="213"/>
        <v>1.0458015267175573</v>
      </c>
      <c r="CJ126" s="10">
        <f t="shared" si="213"/>
        <v>0.9927007299270072</v>
      </c>
      <c r="CK126" s="10">
        <f t="shared" si="213"/>
        <v>1.0294117647058825</v>
      </c>
      <c r="CL126" s="10">
        <f t="shared" si="214"/>
        <v>0.97857142857142865</v>
      </c>
      <c r="CM126" s="10">
        <f t="shared" si="215"/>
        <v>0.9927007299270072</v>
      </c>
      <c r="CN126" s="10">
        <f t="shared" si="216"/>
        <v>0.95588235294117663</v>
      </c>
      <c r="CO126" s="10">
        <f t="shared" si="217"/>
        <v>1.1461538461538461</v>
      </c>
      <c r="CP126" s="10">
        <f t="shared" si="217"/>
        <v>0.95302013422818788</v>
      </c>
      <c r="CQ126" s="10">
        <f t="shared" si="217"/>
        <v>1.0985915492957747</v>
      </c>
      <c r="CR126" s="10">
        <f t="shared" si="217"/>
        <v>0.93589743589743601</v>
      </c>
      <c r="CS126" s="10">
        <f t="shared" si="217"/>
        <v>1.0547945205479452</v>
      </c>
      <c r="CT126" s="10">
        <f t="shared" si="217"/>
        <v>1.0324675324675325</v>
      </c>
      <c r="CU126" s="10">
        <f t="shared" si="217"/>
        <v>1.0377358490566038</v>
      </c>
      <c r="CV126" s="10">
        <f t="shared" si="217"/>
        <v>0.90303030303030296</v>
      </c>
      <c r="CW126" s="10">
        <f t="shared" si="217"/>
        <v>0.97315436241610742</v>
      </c>
      <c r="CX126" s="10">
        <f t="shared" si="217"/>
        <v>0.94482758620689655</v>
      </c>
      <c r="CY126" s="10">
        <f t="shared" si="217"/>
        <v>1.0802919708029195</v>
      </c>
      <c r="CZ126" s="10">
        <f t="shared" si="217"/>
        <v>0.89864864864864868</v>
      </c>
      <c r="DA126" s="10">
        <f t="shared" si="219"/>
        <v>0.95488721804511278</v>
      </c>
      <c r="DB126" s="10">
        <f t="shared" si="220"/>
        <v>0.92913385826771655</v>
      </c>
      <c r="DC126" s="10">
        <f t="shared" si="221"/>
        <v>0.9152542372881356</v>
      </c>
      <c r="DD126" s="10">
        <f t="shared" si="222"/>
        <v>1.0555555555555556</v>
      </c>
      <c r="DE126" s="10">
        <f t="shared" si="223"/>
        <v>1.0087719298245614</v>
      </c>
      <c r="DF126" s="10">
        <f t="shared" si="224"/>
        <v>0.90434782608695663</v>
      </c>
      <c r="DG126" s="10">
        <f t="shared" si="225"/>
        <v>0.84615384615384615</v>
      </c>
      <c r="DH126" s="10">
        <f t="shared" si="226"/>
        <v>0.85227272727272718</v>
      </c>
      <c r="DI126" s="10">
        <f t="shared" si="227"/>
        <v>1</v>
      </c>
      <c r="DJ126" s="10">
        <f t="shared" si="228"/>
        <v>1.0266666666666668</v>
      </c>
      <c r="DK126" s="10">
        <f t="shared" si="229"/>
        <v>0.85714285714285721</v>
      </c>
      <c r="DL126" s="10">
        <f t="shared" si="230"/>
        <v>0.90909090909090906</v>
      </c>
      <c r="DM126" s="10">
        <f t="shared" si="231"/>
        <v>0.8833333333333333</v>
      </c>
      <c r="DN126" s="10">
        <f t="shared" si="232"/>
        <v>1.3396226415094339</v>
      </c>
      <c r="DO126" s="10">
        <f t="shared" si="233"/>
        <v>1</v>
      </c>
      <c r="DP126" s="10">
        <f t="shared" si="234"/>
        <v>0.94366197183098599</v>
      </c>
      <c r="DQ126" s="10">
        <f t="shared" si="235"/>
        <v>0.91044776119402981</v>
      </c>
      <c r="DR126" s="10">
        <f t="shared" si="236"/>
        <v>1.0327868852459017</v>
      </c>
      <c r="DS126" s="10">
        <f t="shared" si="237"/>
        <v>0.92063492063492069</v>
      </c>
      <c r="DT126" s="10">
        <f t="shared" si="238"/>
        <v>0.98275862068965503</v>
      </c>
      <c r="DU126" s="10">
        <f t="shared" si="239"/>
        <v>0.7192982456140351</v>
      </c>
      <c r="DV126" s="10">
        <f t="shared" si="240"/>
        <v>0.85365853658536595</v>
      </c>
      <c r="DW126" s="10">
        <f t="shared" si="241"/>
        <v>1.1428571428571428</v>
      </c>
      <c r="DX126" s="10">
        <f t="shared" si="242"/>
        <v>1.125</v>
      </c>
      <c r="DY126" s="10">
        <f t="shared" si="243"/>
        <v>0.93333333333333335</v>
      </c>
      <c r="DZ126" s="10">
        <f t="shared" si="244"/>
        <v>0.95238095238095244</v>
      </c>
      <c r="EA126" s="10">
        <f t="shared" si="245"/>
        <v>0.9</v>
      </c>
      <c r="EB126" s="10">
        <f t="shared" si="246"/>
        <v>1.3055555555555556</v>
      </c>
      <c r="EC126" s="10">
        <f t="shared" si="247"/>
        <v>0.8936170212765957</v>
      </c>
      <c r="ED126" s="10">
        <f t="shared" si="248"/>
        <v>0.97619047619047616</v>
      </c>
      <c r="EE126" s="10">
        <f t="shared" si="249"/>
        <v>0.87804878048780499</v>
      </c>
      <c r="EF126" s="10">
        <f t="shared" si="250"/>
        <v>1.0833333333333333</v>
      </c>
      <c r="EG126" s="10">
        <f t="shared" si="251"/>
        <v>1.0769230769230769</v>
      </c>
    </row>
    <row r="127" spans="1:190" x14ac:dyDescent="0.25">
      <c r="C127" s="20" t="s">
        <v>6</v>
      </c>
      <c r="H127" s="10">
        <f t="shared" si="252"/>
        <v>1.5714285714285714</v>
      </c>
      <c r="I127" s="10">
        <f t="shared" si="252"/>
        <v>0.63636363636363635</v>
      </c>
      <c r="J127" s="10">
        <f t="shared" si="252"/>
        <v>0.76190476190476186</v>
      </c>
      <c r="K127" s="10">
        <f t="shared" si="252"/>
        <v>0.375</v>
      </c>
      <c r="L127" s="10">
        <f t="shared" si="252"/>
        <v>4.2857142857142856</v>
      </c>
      <c r="M127" s="10">
        <f t="shared" si="252"/>
        <v>1.05</v>
      </c>
      <c r="N127" s="10">
        <f t="shared" si="252"/>
        <v>0.74603174603174605</v>
      </c>
      <c r="O127" s="10">
        <f t="shared" ref="O127:BZ127" si="257">O111/N111</f>
        <v>1.4893617021276595</v>
      </c>
      <c r="P127" s="10">
        <f t="shared" si="257"/>
        <v>1.3285714285714287</v>
      </c>
      <c r="Q127" s="10">
        <f t="shared" si="257"/>
        <v>1.21505376344086</v>
      </c>
      <c r="R127" s="10">
        <f t="shared" si="257"/>
        <v>1.4247787610619469</v>
      </c>
      <c r="S127" s="10">
        <f t="shared" si="257"/>
        <v>1.2546583850931676</v>
      </c>
      <c r="T127" s="10">
        <f t="shared" si="257"/>
        <v>1.0940594059405941</v>
      </c>
      <c r="U127" s="10">
        <f t="shared" si="257"/>
        <v>1.5113122171945701</v>
      </c>
      <c r="V127" s="10">
        <f t="shared" si="257"/>
        <v>0.93413173652694603</v>
      </c>
      <c r="W127" s="10">
        <f t="shared" si="257"/>
        <v>1.0192307692307694</v>
      </c>
      <c r="X127" s="10">
        <f t="shared" si="257"/>
        <v>1.0943396226415094</v>
      </c>
      <c r="Y127" s="10">
        <f t="shared" si="257"/>
        <v>1.3908045977011494</v>
      </c>
      <c r="Z127" s="10">
        <f t="shared" si="257"/>
        <v>1.0681818181818183</v>
      </c>
      <c r="AA127" s="10">
        <f t="shared" si="257"/>
        <v>1.1121856866537716</v>
      </c>
      <c r="AB127" s="10">
        <f t="shared" si="257"/>
        <v>0.97739130434782617</v>
      </c>
      <c r="AC127" s="10">
        <f t="shared" si="257"/>
        <v>1.2028469750889679</v>
      </c>
      <c r="AD127" s="10">
        <f t="shared" si="257"/>
        <v>1.0976331360946745</v>
      </c>
      <c r="AE127" s="10">
        <f t="shared" si="257"/>
        <v>1.0849056603773586</v>
      </c>
      <c r="AF127" s="10">
        <f t="shared" si="257"/>
        <v>0.91552795031055911</v>
      </c>
      <c r="AG127" s="10">
        <f t="shared" si="257"/>
        <v>0.98914518317503386</v>
      </c>
      <c r="AH127" s="10">
        <f t="shared" si="257"/>
        <v>0.98902606310013719</v>
      </c>
      <c r="AI127" s="10">
        <f t="shared" si="257"/>
        <v>1.029126213592233</v>
      </c>
      <c r="AJ127" s="10">
        <f t="shared" si="257"/>
        <v>0.89757412398921832</v>
      </c>
      <c r="AK127" s="10">
        <f t="shared" si="257"/>
        <v>1.069069069069069</v>
      </c>
      <c r="AL127" s="10">
        <f t="shared" si="257"/>
        <v>0.98876404494382031</v>
      </c>
      <c r="AM127" s="10">
        <f t="shared" si="257"/>
        <v>0.96022727272727271</v>
      </c>
      <c r="AN127" s="10">
        <f t="shared" si="257"/>
        <v>0.99112426035502954</v>
      </c>
      <c r="AO127" s="10">
        <f t="shared" si="257"/>
        <v>1.0567164179104478</v>
      </c>
      <c r="AP127" s="10">
        <f t="shared" si="257"/>
        <v>0.98728813559322037</v>
      </c>
      <c r="AQ127" s="10">
        <f t="shared" si="257"/>
        <v>1.105865522174535</v>
      </c>
      <c r="AR127" s="10">
        <f t="shared" si="257"/>
        <v>0.96636481241914607</v>
      </c>
      <c r="AS127" s="10">
        <f t="shared" si="257"/>
        <v>0.91566265060240959</v>
      </c>
      <c r="AT127" s="10">
        <f t="shared" si="257"/>
        <v>1.1403508771929824</v>
      </c>
      <c r="AU127" s="10">
        <f t="shared" si="257"/>
        <v>0.95000000000000007</v>
      </c>
      <c r="AV127" s="10">
        <f t="shared" si="257"/>
        <v>0.96491228070175428</v>
      </c>
      <c r="AW127" s="10">
        <f t="shared" si="257"/>
        <v>1.0461538461538462</v>
      </c>
      <c r="AX127" s="10">
        <f t="shared" si="257"/>
        <v>0.9866310160427807</v>
      </c>
      <c r="AY127" s="10">
        <f t="shared" si="257"/>
        <v>0.97696476964769641</v>
      </c>
      <c r="AZ127" s="10">
        <f t="shared" si="257"/>
        <v>1.0554785020804438</v>
      </c>
      <c r="BA127" s="10">
        <f t="shared" si="257"/>
        <v>0.86859395532194483</v>
      </c>
      <c r="BB127" s="10">
        <f t="shared" si="257"/>
        <v>1.0771558245083206</v>
      </c>
      <c r="BC127" s="10">
        <f t="shared" si="257"/>
        <v>0.9705056179775281</v>
      </c>
      <c r="BD127" s="10">
        <f t="shared" si="257"/>
        <v>0.95224312590448634</v>
      </c>
      <c r="BE127" s="10">
        <f t="shared" si="257"/>
        <v>0.89665653495440734</v>
      </c>
      <c r="BF127" s="10">
        <f t="shared" si="257"/>
        <v>0.92033898305084738</v>
      </c>
      <c r="BG127" s="10">
        <f t="shared" si="257"/>
        <v>0.96500920810313084</v>
      </c>
      <c r="BH127" s="10">
        <f t="shared" si="257"/>
        <v>0.87022900763358768</v>
      </c>
      <c r="BI127" s="10">
        <f t="shared" si="257"/>
        <v>0.90131578947368429</v>
      </c>
      <c r="BJ127" s="10">
        <f t="shared" si="257"/>
        <v>0.95863746958637464</v>
      </c>
      <c r="BK127" s="10">
        <f t="shared" si="257"/>
        <v>0.83756345177664981</v>
      </c>
      <c r="BL127" s="10">
        <f t="shared" si="257"/>
        <v>1.0060606060606061</v>
      </c>
      <c r="BM127" s="10">
        <f t="shared" si="257"/>
        <v>0.9186746987951806</v>
      </c>
      <c r="BN127" s="10">
        <f t="shared" si="257"/>
        <v>0.93114754098360653</v>
      </c>
      <c r="BO127" s="10">
        <f t="shared" si="257"/>
        <v>0.98943661971830998</v>
      </c>
      <c r="BP127" s="10">
        <f t="shared" si="257"/>
        <v>0.90035587188612098</v>
      </c>
      <c r="BQ127" s="10">
        <f t="shared" si="257"/>
        <v>0.85770750988142286</v>
      </c>
      <c r="BR127" s="10">
        <f t="shared" si="257"/>
        <v>1.0230414746543779</v>
      </c>
      <c r="BS127" s="10">
        <f t="shared" si="257"/>
        <v>0.88288288288288286</v>
      </c>
      <c r="BT127" s="10">
        <f t="shared" si="257"/>
        <v>1.0051020408163265</v>
      </c>
      <c r="BU127" s="10">
        <f t="shared" si="257"/>
        <v>0.86802030456852786</v>
      </c>
      <c r="BV127" s="10">
        <f t="shared" si="257"/>
        <v>0.97076023391812871</v>
      </c>
      <c r="BW127" s="10">
        <f t="shared" si="257"/>
        <v>1.0060240963855422</v>
      </c>
      <c r="BX127" s="10">
        <f t="shared" si="257"/>
        <v>0.97005988023952094</v>
      </c>
      <c r="BY127" s="10">
        <f t="shared" si="257"/>
        <v>0.95061728395061729</v>
      </c>
      <c r="BZ127" s="10">
        <f t="shared" si="257"/>
        <v>0.95454545454545459</v>
      </c>
      <c r="CA127" s="10">
        <f t="shared" si="209"/>
        <v>0.87074829931972786</v>
      </c>
      <c r="CB127" s="10">
        <f t="shared" si="209"/>
        <v>0.9453125</v>
      </c>
      <c r="CC127" s="10">
        <f t="shared" si="210"/>
        <v>0.94214876033057848</v>
      </c>
      <c r="CD127" s="10">
        <f t="shared" si="211"/>
        <v>0.85087719298245623</v>
      </c>
      <c r="CE127" s="10">
        <f t="shared" si="211"/>
        <v>0.97938144329896903</v>
      </c>
      <c r="CF127" s="10">
        <f t="shared" si="211"/>
        <v>0.81052631578947365</v>
      </c>
      <c r="CG127" s="10">
        <f t="shared" si="212"/>
        <v>1.1818181818181819</v>
      </c>
      <c r="CH127" s="10">
        <f t="shared" si="213"/>
        <v>0.98901098901098905</v>
      </c>
      <c r="CI127" s="10">
        <f t="shared" si="213"/>
        <v>1.0666666666666667</v>
      </c>
      <c r="CJ127" s="10">
        <f t="shared" si="213"/>
        <v>1.0416666666666667</v>
      </c>
      <c r="CK127" s="10">
        <f t="shared" si="213"/>
        <v>1.01</v>
      </c>
      <c r="CL127" s="10">
        <f t="shared" si="214"/>
        <v>0.97029702970297027</v>
      </c>
      <c r="CM127" s="10">
        <f t="shared" si="215"/>
        <v>0.9285714285714286</v>
      </c>
      <c r="CN127" s="10">
        <f t="shared" si="216"/>
        <v>0.7362637362637362</v>
      </c>
      <c r="CO127" s="10">
        <f t="shared" si="217"/>
        <v>1.0298507462686568</v>
      </c>
      <c r="CP127" s="10">
        <f t="shared" si="217"/>
        <v>0.88405797101449268</v>
      </c>
      <c r="CQ127" s="10">
        <f t="shared" si="217"/>
        <v>1</v>
      </c>
      <c r="CR127" s="10">
        <f t="shared" si="217"/>
        <v>1.0655737704918034</v>
      </c>
      <c r="CS127" s="10">
        <f t="shared" si="217"/>
        <v>0.89230769230769236</v>
      </c>
      <c r="CT127" s="10">
        <f t="shared" si="217"/>
        <v>1.1206896551724137</v>
      </c>
      <c r="CU127" s="10">
        <f t="shared" si="217"/>
        <v>1.1384615384615384</v>
      </c>
      <c r="CV127" s="10">
        <f t="shared" si="217"/>
        <v>1.0675675675675678</v>
      </c>
      <c r="CW127" s="10">
        <f t="shared" si="217"/>
        <v>1</v>
      </c>
      <c r="CX127" s="10">
        <f t="shared" si="217"/>
        <v>1.0379746835443036</v>
      </c>
      <c r="CY127" s="10">
        <f t="shared" si="217"/>
        <v>0.96341463414634154</v>
      </c>
      <c r="CZ127" s="10">
        <f t="shared" si="217"/>
        <v>1.0126582278481011</v>
      </c>
      <c r="DA127" s="10">
        <f t="shared" si="219"/>
        <v>0.875</v>
      </c>
      <c r="DB127" s="10">
        <f t="shared" si="220"/>
        <v>0.95714285714285707</v>
      </c>
      <c r="DC127" s="10">
        <f t="shared" si="221"/>
        <v>0.92537313432835833</v>
      </c>
      <c r="DD127" s="10">
        <f t="shared" si="222"/>
        <v>0.90322580645161288</v>
      </c>
      <c r="DE127" s="10">
        <f t="shared" si="223"/>
        <v>0.9107142857142857</v>
      </c>
      <c r="DF127" s="10">
        <f t="shared" si="224"/>
        <v>0.98039215686274517</v>
      </c>
      <c r="DG127" s="10">
        <f t="shared" si="225"/>
        <v>0.95999999999999985</v>
      </c>
      <c r="DH127" s="10">
        <f t="shared" si="226"/>
        <v>0.89583333333333348</v>
      </c>
      <c r="DI127" s="10">
        <f t="shared" si="227"/>
        <v>0.7906976744186045</v>
      </c>
      <c r="DJ127" s="10">
        <f t="shared" si="228"/>
        <v>0.88235294117647067</v>
      </c>
      <c r="DK127" s="10">
        <f t="shared" si="229"/>
        <v>0.96666666666666679</v>
      </c>
      <c r="DL127" s="10">
        <f t="shared" si="230"/>
        <v>0.89655172413793094</v>
      </c>
      <c r="DM127" s="10">
        <f t="shared" si="231"/>
        <v>0.92307692307692302</v>
      </c>
      <c r="DN127" s="10">
        <f t="shared" si="232"/>
        <v>0.91666666666666674</v>
      </c>
      <c r="DO127" s="10">
        <f t="shared" si="233"/>
        <v>0.90909090909090917</v>
      </c>
      <c r="DP127" s="10">
        <f t="shared" si="234"/>
        <v>0.84999999999999987</v>
      </c>
      <c r="DQ127" s="10">
        <f t="shared" si="235"/>
        <v>0.76470588235294124</v>
      </c>
      <c r="DR127" s="10">
        <f t="shared" si="236"/>
        <v>0.92307692307692302</v>
      </c>
      <c r="DS127" s="10">
        <f t="shared" si="237"/>
        <v>0.83333333333333337</v>
      </c>
      <c r="DT127" s="10">
        <f t="shared" si="238"/>
        <v>1</v>
      </c>
      <c r="DU127" s="10">
        <f t="shared" si="239"/>
        <v>0.9</v>
      </c>
      <c r="DV127" s="10">
        <f t="shared" si="240"/>
        <v>1.4444444444444444</v>
      </c>
      <c r="DW127" s="10">
        <f t="shared" si="241"/>
        <v>1.0769230769230769</v>
      </c>
      <c r="DX127" s="10">
        <f t="shared" si="242"/>
        <v>1</v>
      </c>
      <c r="DY127" s="10">
        <f t="shared" si="243"/>
        <v>1</v>
      </c>
      <c r="DZ127" s="10">
        <f t="shared" si="244"/>
        <v>1.0714285714285714</v>
      </c>
      <c r="EA127" s="10">
        <f t="shared" si="245"/>
        <v>0.8666666666666667</v>
      </c>
      <c r="EB127" s="10">
        <f t="shared" si="246"/>
        <v>0.92307692307692302</v>
      </c>
      <c r="EC127" s="10">
        <f t="shared" si="247"/>
        <v>0.66666666666666663</v>
      </c>
      <c r="ED127" s="10">
        <f t="shared" si="248"/>
        <v>0.875</v>
      </c>
      <c r="EE127" s="10">
        <f t="shared" si="249"/>
        <v>1.2857142857142858</v>
      </c>
      <c r="EF127" s="10">
        <f t="shared" si="250"/>
        <v>1</v>
      </c>
      <c r="EG127" s="10">
        <f t="shared" si="251"/>
        <v>-0.11111111111111109</v>
      </c>
    </row>
    <row r="128" spans="1:190" x14ac:dyDescent="0.25">
      <c r="C128" s="20" t="s">
        <v>11</v>
      </c>
      <c r="H128" s="10">
        <f t="shared" si="252"/>
        <v>4</v>
      </c>
      <c r="I128" s="10">
        <f t="shared" si="252"/>
        <v>2</v>
      </c>
      <c r="J128" s="10">
        <f t="shared" si="252"/>
        <v>1.125</v>
      </c>
      <c r="K128" s="10">
        <f t="shared" si="252"/>
        <v>0.66666666666666663</v>
      </c>
      <c r="L128" s="10">
        <f t="shared" si="252"/>
        <v>0.8571428571428571</v>
      </c>
      <c r="M128" s="10">
        <f t="shared" si="252"/>
        <v>1</v>
      </c>
      <c r="N128" s="10">
        <f t="shared" si="252"/>
        <v>1.4166666666666667</v>
      </c>
      <c r="O128" s="10">
        <f t="shared" ref="O128:BZ128" si="258">O112/N112</f>
        <v>1.1764705882352942</v>
      </c>
      <c r="P128" s="10">
        <f t="shared" si="258"/>
        <v>1</v>
      </c>
      <c r="Q128" s="10">
        <f t="shared" si="258"/>
        <v>1.35</v>
      </c>
      <c r="R128" s="10">
        <f t="shared" si="258"/>
        <v>1.3333333333333335</v>
      </c>
      <c r="S128" s="10">
        <f t="shared" si="258"/>
        <v>1.3333333333333333</v>
      </c>
      <c r="T128" s="10">
        <f t="shared" si="258"/>
        <v>1.3125</v>
      </c>
      <c r="U128" s="10">
        <f t="shared" si="258"/>
        <v>1.873015873015873</v>
      </c>
      <c r="V128" s="10">
        <f t="shared" si="258"/>
        <v>1.1949152542372881</v>
      </c>
      <c r="W128" s="10">
        <f t="shared" si="258"/>
        <v>1.1560283687943262</v>
      </c>
      <c r="X128" s="10">
        <f t="shared" si="258"/>
        <v>1.1288343558282208</v>
      </c>
      <c r="Y128" s="10">
        <f t="shared" si="258"/>
        <v>1.1195652173913044</v>
      </c>
      <c r="Z128" s="10">
        <f t="shared" si="258"/>
        <v>1.266990291262136</v>
      </c>
      <c r="AA128" s="10">
        <f t="shared" si="258"/>
        <v>1.2145593869731801</v>
      </c>
      <c r="AB128" s="10">
        <f t="shared" si="258"/>
        <v>1</v>
      </c>
      <c r="AC128" s="10">
        <f t="shared" si="258"/>
        <v>1.1230283911671923</v>
      </c>
      <c r="AD128" s="10">
        <f t="shared" si="258"/>
        <v>1.1320224719101124</v>
      </c>
      <c r="AE128" s="10">
        <f t="shared" si="258"/>
        <v>1.0694789081885856</v>
      </c>
      <c r="AF128" s="10">
        <f t="shared" si="258"/>
        <v>1.0232018561484919</v>
      </c>
      <c r="AG128" s="10">
        <f t="shared" si="258"/>
        <v>1.0249433106575963</v>
      </c>
      <c r="AH128" s="10">
        <f t="shared" si="258"/>
        <v>1.0331858407079646</v>
      </c>
      <c r="AI128" s="10">
        <f t="shared" si="258"/>
        <v>1.0406852248394005</v>
      </c>
      <c r="AJ128" s="10">
        <f t="shared" si="258"/>
        <v>1.0905349794238681</v>
      </c>
      <c r="AK128" s="10">
        <f t="shared" si="258"/>
        <v>1.0150943396226417</v>
      </c>
      <c r="AL128" s="10">
        <f t="shared" si="258"/>
        <v>1.0297397769516727</v>
      </c>
      <c r="AM128" s="10">
        <f t="shared" si="258"/>
        <v>1.0433212996389891</v>
      </c>
      <c r="AN128" s="10">
        <f t="shared" si="258"/>
        <v>0.97750865051903113</v>
      </c>
      <c r="AO128" s="10">
        <f t="shared" si="258"/>
        <v>0.98407079646017714</v>
      </c>
      <c r="AP128" s="10">
        <f t="shared" si="258"/>
        <v>1.2014388489208634</v>
      </c>
      <c r="AQ128" s="10">
        <f t="shared" si="258"/>
        <v>0.97604790419161669</v>
      </c>
      <c r="AR128" s="10">
        <f t="shared" si="258"/>
        <v>0.98619631901840499</v>
      </c>
      <c r="AS128" s="10">
        <f t="shared" si="258"/>
        <v>0.97356143079315705</v>
      </c>
      <c r="AT128" s="10">
        <f t="shared" si="258"/>
        <v>0.9872204472843451</v>
      </c>
      <c r="AU128" s="10">
        <f t="shared" si="258"/>
        <v>0.97572815533980572</v>
      </c>
      <c r="AV128" s="10">
        <f t="shared" si="258"/>
        <v>1.021558872305141</v>
      </c>
      <c r="AW128" s="10">
        <f t="shared" si="258"/>
        <v>0.87987012987012991</v>
      </c>
      <c r="AX128" s="10">
        <f t="shared" si="258"/>
        <v>0.9206642066420665</v>
      </c>
      <c r="AY128" s="10">
        <f t="shared" si="258"/>
        <v>1.0040080160320639</v>
      </c>
      <c r="AZ128" s="10">
        <f t="shared" si="258"/>
        <v>0.98403193612774453</v>
      </c>
      <c r="BA128" s="10">
        <f t="shared" si="258"/>
        <v>1.0141987829614605</v>
      </c>
      <c r="BB128" s="10">
        <f t="shared" si="258"/>
        <v>0.97199999999999998</v>
      </c>
      <c r="BC128" s="10">
        <f t="shared" si="258"/>
        <v>0.93827160493827155</v>
      </c>
      <c r="BD128" s="10">
        <f t="shared" si="258"/>
        <v>0.84868421052631582</v>
      </c>
      <c r="BE128" s="10">
        <f t="shared" si="258"/>
        <v>0.96124031007751942</v>
      </c>
      <c r="BF128" s="10">
        <f t="shared" si="258"/>
        <v>0.92473118279569888</v>
      </c>
      <c r="BG128" s="10">
        <f t="shared" si="258"/>
        <v>0.8866279069767441</v>
      </c>
      <c r="BH128" s="10">
        <f t="shared" si="258"/>
        <v>0.8065573770491804</v>
      </c>
      <c r="BI128" s="10">
        <f t="shared" si="258"/>
        <v>0.9674796747967479</v>
      </c>
      <c r="BJ128" s="10">
        <f t="shared" si="258"/>
        <v>0.89915966386554624</v>
      </c>
      <c r="BK128" s="10">
        <f t="shared" si="258"/>
        <v>0.85981308411214941</v>
      </c>
      <c r="BL128" s="10">
        <f t="shared" si="258"/>
        <v>0.93478260869565222</v>
      </c>
      <c r="BM128" s="10">
        <f t="shared" si="258"/>
        <v>0.84883720930232553</v>
      </c>
      <c r="BN128" s="10">
        <f t="shared" si="258"/>
        <v>1.0205479452054793</v>
      </c>
      <c r="BO128" s="10">
        <f t="shared" si="258"/>
        <v>1.0738255033557047</v>
      </c>
      <c r="BP128" s="10">
        <f t="shared" si="258"/>
        <v>0.86875000000000002</v>
      </c>
      <c r="BQ128" s="10">
        <f t="shared" si="258"/>
        <v>0.86330935251798557</v>
      </c>
      <c r="BR128" s="10">
        <f t="shared" si="258"/>
        <v>1.0250000000000001</v>
      </c>
      <c r="BS128" s="10">
        <f t="shared" si="258"/>
        <v>0.92682926829268275</v>
      </c>
      <c r="BT128" s="10">
        <f t="shared" si="258"/>
        <v>0.87719298245614041</v>
      </c>
      <c r="BU128" s="10">
        <f t="shared" si="258"/>
        <v>0.82</v>
      </c>
      <c r="BV128" s="10">
        <f t="shared" si="258"/>
        <v>0.95121951219512202</v>
      </c>
      <c r="BW128" s="10">
        <f t="shared" si="258"/>
        <v>1.0512820512820513</v>
      </c>
      <c r="BX128" s="10">
        <f t="shared" si="258"/>
        <v>0.92682926829268308</v>
      </c>
      <c r="BY128" s="10">
        <f t="shared" si="258"/>
        <v>0.78947368421052622</v>
      </c>
      <c r="BZ128" s="10">
        <f t="shared" si="258"/>
        <v>0.9</v>
      </c>
      <c r="CA128" s="10">
        <f t="shared" si="209"/>
        <v>0.94444444444444442</v>
      </c>
      <c r="CB128" s="10">
        <f t="shared" si="209"/>
        <v>1.1372549019607845</v>
      </c>
      <c r="CC128" s="10">
        <f t="shared" si="210"/>
        <v>0.89655172413793094</v>
      </c>
      <c r="CD128" s="10">
        <f t="shared" si="211"/>
        <v>0.90384615384615385</v>
      </c>
      <c r="CE128" s="10">
        <f t="shared" si="211"/>
        <v>0.91489361702127658</v>
      </c>
      <c r="CF128" s="10">
        <f t="shared" si="211"/>
        <v>1.0465116279069768</v>
      </c>
      <c r="CG128" s="10">
        <f t="shared" si="212"/>
        <v>0.9555555555555556</v>
      </c>
      <c r="CH128" s="10">
        <f t="shared" si="213"/>
        <v>1.069767441860465</v>
      </c>
      <c r="CI128" s="10">
        <f t="shared" si="213"/>
        <v>1.0869565217391306</v>
      </c>
      <c r="CJ128" s="10">
        <f t="shared" si="213"/>
        <v>1</v>
      </c>
      <c r="CK128" s="10">
        <f t="shared" si="213"/>
        <v>0.95999999999999985</v>
      </c>
      <c r="CL128" s="10">
        <f t="shared" si="214"/>
        <v>0.93750000000000011</v>
      </c>
      <c r="CM128" s="10">
        <f t="shared" si="215"/>
        <v>0.88888888888888884</v>
      </c>
      <c r="CN128" s="10">
        <f t="shared" si="216"/>
        <v>0.84999999999999987</v>
      </c>
      <c r="CO128" s="10">
        <f t="shared" si="217"/>
        <v>0.91176470588235303</v>
      </c>
      <c r="CP128" s="10">
        <f t="shared" si="217"/>
        <v>0.87096774193548387</v>
      </c>
      <c r="CQ128" s="10">
        <f t="shared" si="217"/>
        <v>0.77777777777777779</v>
      </c>
      <c r="CR128" s="10">
        <f t="shared" si="217"/>
        <v>0.7142857142857143</v>
      </c>
      <c r="CS128" s="10">
        <f t="shared" si="217"/>
        <v>1</v>
      </c>
      <c r="CT128" s="10">
        <f t="shared" si="217"/>
        <v>1.1333333333333333</v>
      </c>
      <c r="CU128" s="10">
        <f t="shared" si="217"/>
        <v>1.2352941176470589</v>
      </c>
      <c r="CV128" s="10">
        <f t="shared" si="217"/>
        <v>1</v>
      </c>
      <c r="CW128" s="10">
        <f t="shared" si="217"/>
        <v>1.1428571428571428</v>
      </c>
      <c r="CX128" s="10">
        <f t="shared" si="217"/>
        <v>1.1666666666666667</v>
      </c>
      <c r="CY128" s="10">
        <f t="shared" si="217"/>
        <v>1.1428571428571428</v>
      </c>
      <c r="CZ128" s="10">
        <f t="shared" si="217"/>
        <v>0.90625000000000011</v>
      </c>
      <c r="DA128" s="10">
        <f t="shared" si="219"/>
        <v>0.89655172413793094</v>
      </c>
      <c r="DB128" s="10">
        <f t="shared" si="220"/>
        <v>0.73076923076923073</v>
      </c>
      <c r="DC128" s="10">
        <f t="shared" si="221"/>
        <v>1.263157894736842</v>
      </c>
      <c r="DD128" s="10">
        <f t="shared" si="222"/>
        <v>1.3333333333333333</v>
      </c>
      <c r="DE128" s="10">
        <f t="shared" si="223"/>
        <v>1.0625</v>
      </c>
      <c r="DF128" s="10">
        <f t="shared" si="224"/>
        <v>0.91176470588235303</v>
      </c>
      <c r="DG128" s="10">
        <f t="shared" si="225"/>
        <v>1.032258064516129</v>
      </c>
      <c r="DH128" s="10">
        <f t="shared" si="226"/>
        <v>1.09375</v>
      </c>
      <c r="DI128" s="10">
        <f t="shared" si="227"/>
        <v>1.1142857142857143</v>
      </c>
      <c r="DJ128" s="10">
        <f t="shared" si="228"/>
        <v>1.1025641025641026</v>
      </c>
      <c r="DK128" s="10">
        <f t="shared" si="229"/>
        <v>0.81395348837209303</v>
      </c>
      <c r="DL128" s="10">
        <f t="shared" si="230"/>
        <v>0.8571428571428571</v>
      </c>
      <c r="DM128" s="10">
        <f t="shared" si="231"/>
        <v>1.0666666666666667</v>
      </c>
      <c r="DN128" s="10">
        <f t="shared" si="232"/>
        <v>0.96875000000000011</v>
      </c>
      <c r="DO128" s="10">
        <f t="shared" si="233"/>
        <v>1.032258064516129</v>
      </c>
      <c r="DP128" s="10">
        <f t="shared" si="234"/>
        <v>0.90625000000000011</v>
      </c>
      <c r="DQ128" s="10">
        <f t="shared" si="235"/>
        <v>0.75862068965517238</v>
      </c>
      <c r="DR128" s="10">
        <f t="shared" si="236"/>
        <v>1</v>
      </c>
      <c r="DS128" s="10">
        <f t="shared" si="237"/>
        <v>1.0909090909090908</v>
      </c>
      <c r="DT128" s="10">
        <f t="shared" si="238"/>
        <v>0.95833333333333337</v>
      </c>
      <c r="DU128" s="10">
        <f t="shared" si="239"/>
        <v>1</v>
      </c>
      <c r="DV128" s="10">
        <f t="shared" si="240"/>
        <v>1</v>
      </c>
      <c r="DW128" s="10">
        <f t="shared" si="241"/>
        <v>0.95652173913043481</v>
      </c>
      <c r="DX128" s="10">
        <f t="shared" si="242"/>
        <v>0.86363636363636365</v>
      </c>
      <c r="DY128" s="10">
        <f t="shared" si="243"/>
        <v>0.84210526315789469</v>
      </c>
      <c r="DZ128" s="10">
        <f t="shared" si="244"/>
        <v>1.0625</v>
      </c>
      <c r="EA128" s="10">
        <f t="shared" si="245"/>
        <v>1</v>
      </c>
      <c r="EB128" s="10">
        <f t="shared" si="246"/>
        <v>0.70588235294117652</v>
      </c>
      <c r="EC128" s="10">
        <f t="shared" si="247"/>
        <v>0.66666666666666663</v>
      </c>
      <c r="ED128" s="10">
        <f t="shared" si="248"/>
        <v>1.5</v>
      </c>
      <c r="EE128" s="10">
        <f t="shared" si="249"/>
        <v>1.0833333333333335</v>
      </c>
      <c r="EF128" s="10">
        <f t="shared" si="250"/>
        <v>1</v>
      </c>
      <c r="EG128" s="10">
        <f t="shared" si="251"/>
        <v>0.76923076923076927</v>
      </c>
    </row>
    <row r="129" spans="3:137" x14ac:dyDescent="0.25">
      <c r="C129" s="20" t="s">
        <v>14</v>
      </c>
      <c r="H129" s="10">
        <f t="shared" si="252"/>
        <v>1</v>
      </c>
      <c r="I129" s="10">
        <f t="shared" si="252"/>
        <v>0.5</v>
      </c>
      <c r="J129" s="10">
        <f t="shared" si="252"/>
        <v>0</v>
      </c>
      <c r="K129" s="10"/>
      <c r="L129" s="10"/>
      <c r="M129" s="10">
        <f t="shared" si="252"/>
        <v>0.5</v>
      </c>
      <c r="N129" s="10">
        <f t="shared" si="252"/>
        <v>2.5</v>
      </c>
      <c r="O129" s="10">
        <f t="shared" ref="O129:BZ129" si="259">O113/N113</f>
        <v>2.4</v>
      </c>
      <c r="P129" s="10">
        <f t="shared" si="259"/>
        <v>1.5833333333333335</v>
      </c>
      <c r="Q129" s="10">
        <f t="shared" si="259"/>
        <v>1.1052631578947367</v>
      </c>
      <c r="R129" s="10">
        <f t="shared" si="259"/>
        <v>1.0952380952380951</v>
      </c>
      <c r="S129" s="10">
        <f t="shared" si="259"/>
        <v>1.173913043478261</v>
      </c>
      <c r="T129" s="10">
        <f t="shared" si="259"/>
        <v>1.2962962962962963</v>
      </c>
      <c r="U129" s="10">
        <f t="shared" si="259"/>
        <v>1.2857142857142858</v>
      </c>
      <c r="V129" s="10">
        <f t="shared" si="259"/>
        <v>0.84444444444444444</v>
      </c>
      <c r="W129" s="10">
        <f t="shared" si="259"/>
        <v>1</v>
      </c>
      <c r="X129" s="10">
        <f t="shared" si="259"/>
        <v>1.131578947368421</v>
      </c>
      <c r="Y129" s="10">
        <f t="shared" si="259"/>
        <v>1.1162790697674416</v>
      </c>
      <c r="Z129" s="10">
        <f t="shared" si="259"/>
        <v>1.1041666666666667</v>
      </c>
      <c r="AA129" s="10">
        <f t="shared" si="259"/>
        <v>1.0566037735849056</v>
      </c>
      <c r="AB129" s="10">
        <f t="shared" si="259"/>
        <v>0.9821428571428571</v>
      </c>
      <c r="AC129" s="10">
        <f t="shared" si="259"/>
        <v>1.2181818181818183</v>
      </c>
      <c r="AD129" s="10">
        <f t="shared" si="259"/>
        <v>1.164179104477612</v>
      </c>
      <c r="AE129" s="10">
        <f t="shared" si="259"/>
        <v>1</v>
      </c>
      <c r="AF129" s="10">
        <f t="shared" si="259"/>
        <v>1.153846153846154</v>
      </c>
      <c r="AG129" s="10">
        <f t="shared" si="259"/>
        <v>1.1333333333333333</v>
      </c>
      <c r="AH129" s="10">
        <f t="shared" si="259"/>
        <v>1.0392156862745099</v>
      </c>
      <c r="AI129" s="10">
        <f t="shared" si="259"/>
        <v>1.0849056603773584</v>
      </c>
      <c r="AJ129" s="10">
        <f t="shared" si="259"/>
        <v>0.97391304347826091</v>
      </c>
      <c r="AK129" s="10">
        <f t="shared" si="259"/>
        <v>1.0089285714285714</v>
      </c>
      <c r="AL129" s="10">
        <f t="shared" si="259"/>
        <v>1.0265486725663717</v>
      </c>
      <c r="AM129" s="10">
        <f t="shared" si="259"/>
        <v>0.93103448275862066</v>
      </c>
      <c r="AN129" s="10">
        <f t="shared" si="259"/>
        <v>0.96296296296296302</v>
      </c>
      <c r="AO129" s="10">
        <f t="shared" si="259"/>
        <v>0.99038461538461531</v>
      </c>
      <c r="AP129" s="10">
        <f t="shared" si="259"/>
        <v>1.058252427184466</v>
      </c>
      <c r="AQ129" s="10">
        <f t="shared" si="259"/>
        <v>1.2660550458715598</v>
      </c>
      <c r="AR129" s="10">
        <f t="shared" si="259"/>
        <v>0.97826086956521729</v>
      </c>
      <c r="AS129" s="10">
        <f t="shared" si="259"/>
        <v>1.1777777777777778</v>
      </c>
      <c r="AT129" s="10">
        <f t="shared" si="259"/>
        <v>0.98113207547169801</v>
      </c>
      <c r="AU129" s="10">
        <f t="shared" si="259"/>
        <v>0.96153846153846156</v>
      </c>
      <c r="AV129" s="10">
        <f t="shared" si="259"/>
        <v>1.0533333333333335</v>
      </c>
      <c r="AW129" s="10">
        <f t="shared" si="259"/>
        <v>1.1329113924050633</v>
      </c>
      <c r="AX129" s="10">
        <f t="shared" si="259"/>
        <v>1.0446927374301676</v>
      </c>
      <c r="AY129" s="10">
        <f t="shared" si="259"/>
        <v>1.0267379679144384</v>
      </c>
      <c r="AZ129" s="10">
        <f t="shared" si="259"/>
        <v>0.85416666666666663</v>
      </c>
      <c r="BA129" s="10">
        <f t="shared" si="259"/>
        <v>1.0914634146341464</v>
      </c>
      <c r="BB129" s="10">
        <f t="shared" si="259"/>
        <v>1.0335195530726256</v>
      </c>
      <c r="BC129" s="10">
        <f t="shared" si="259"/>
        <v>1.0378378378378379</v>
      </c>
      <c r="BD129" s="10">
        <f t="shared" si="259"/>
        <v>0.80729166666666674</v>
      </c>
      <c r="BE129" s="10">
        <f t="shared" si="259"/>
        <v>0.86451612903225805</v>
      </c>
      <c r="BF129" s="10">
        <f t="shared" si="259"/>
        <v>1</v>
      </c>
      <c r="BG129" s="10">
        <f t="shared" si="259"/>
        <v>0.9925373134328358</v>
      </c>
      <c r="BH129" s="10">
        <f t="shared" si="259"/>
        <v>0.84962406015037595</v>
      </c>
      <c r="BI129" s="10">
        <f t="shared" si="259"/>
        <v>0.89380530973451333</v>
      </c>
      <c r="BJ129" s="10">
        <f t="shared" si="259"/>
        <v>0.81188118811881183</v>
      </c>
      <c r="BK129" s="10">
        <f t="shared" si="259"/>
        <v>1.024390243902439</v>
      </c>
      <c r="BL129" s="10">
        <f t="shared" si="259"/>
        <v>0.88095238095238093</v>
      </c>
      <c r="BM129" s="10">
        <f t="shared" si="259"/>
        <v>0.7432432432432432</v>
      </c>
      <c r="BN129" s="10">
        <f t="shared" si="259"/>
        <v>1.0181818181818183</v>
      </c>
      <c r="BO129" s="10">
        <f t="shared" si="259"/>
        <v>1.2142857142857142</v>
      </c>
      <c r="BP129" s="10">
        <f t="shared" si="259"/>
        <v>1.1470588235294119</v>
      </c>
      <c r="BQ129" s="10">
        <f t="shared" si="259"/>
        <v>0.94871794871794879</v>
      </c>
      <c r="BR129" s="10">
        <f t="shared" si="259"/>
        <v>0.97297297297297303</v>
      </c>
      <c r="BS129" s="10">
        <f t="shared" si="259"/>
        <v>0.98611111111111094</v>
      </c>
      <c r="BT129" s="10">
        <f t="shared" si="259"/>
        <v>1.1830985915492958</v>
      </c>
      <c r="BU129" s="10">
        <f t="shared" si="259"/>
        <v>0.94047619047619058</v>
      </c>
      <c r="BV129" s="10">
        <f t="shared" si="259"/>
        <v>0.91139240506329111</v>
      </c>
      <c r="BW129" s="10">
        <f t="shared" si="259"/>
        <v>0.80555555555555558</v>
      </c>
      <c r="BX129" s="10">
        <f t="shared" si="259"/>
        <v>0.94827586206896541</v>
      </c>
      <c r="BY129" s="10">
        <f t="shared" si="259"/>
        <v>0.89090909090909098</v>
      </c>
      <c r="BZ129" s="10">
        <f t="shared" si="259"/>
        <v>0.79591836734693877</v>
      </c>
      <c r="CA129" s="10">
        <f t="shared" si="209"/>
        <v>0.76923076923076927</v>
      </c>
      <c r="CB129" s="10">
        <f t="shared" si="209"/>
        <v>1.0333333333333334</v>
      </c>
      <c r="CC129" s="10">
        <f t="shared" si="210"/>
        <v>0.77419354838709664</v>
      </c>
      <c r="CD129" s="10">
        <f t="shared" si="211"/>
        <v>1.125</v>
      </c>
      <c r="CE129" s="10">
        <f t="shared" si="211"/>
        <v>1.1111111111111112</v>
      </c>
      <c r="CF129" s="10">
        <f t="shared" si="211"/>
        <v>0.93333333333333335</v>
      </c>
      <c r="CG129" s="10">
        <f t="shared" si="212"/>
        <v>0.8571428571428571</v>
      </c>
      <c r="CH129" s="10">
        <f t="shared" si="213"/>
        <v>0.83333333333333337</v>
      </c>
      <c r="CI129" s="10">
        <f t="shared" si="213"/>
        <v>0.95000000000000007</v>
      </c>
      <c r="CJ129" s="10">
        <f t="shared" si="213"/>
        <v>1.263157894736842</v>
      </c>
      <c r="CK129" s="10">
        <f t="shared" si="213"/>
        <v>0.95833333333333337</v>
      </c>
      <c r="CL129" s="10">
        <f t="shared" si="214"/>
        <v>0.95652173913043481</v>
      </c>
      <c r="CM129" s="10">
        <f t="shared" si="215"/>
        <v>0.95454545454545459</v>
      </c>
      <c r="CN129" s="10">
        <f t="shared" si="216"/>
        <v>1.0952380952380951</v>
      </c>
      <c r="CO129" s="10">
        <f t="shared" si="217"/>
        <v>1.173913043478261</v>
      </c>
      <c r="CP129" s="10">
        <f t="shared" si="217"/>
        <v>1.037037037037037</v>
      </c>
      <c r="CQ129" s="10">
        <f t="shared" si="217"/>
        <v>0.7857142857142857</v>
      </c>
      <c r="CR129" s="10">
        <f t="shared" si="217"/>
        <v>0.86363636363636365</v>
      </c>
      <c r="CS129" s="10">
        <f t="shared" si="217"/>
        <v>1.2105263157894737</v>
      </c>
      <c r="CT129" s="10">
        <f t="shared" si="217"/>
        <v>1</v>
      </c>
      <c r="CU129" s="10">
        <f t="shared" si="217"/>
        <v>1.0869565217391306</v>
      </c>
      <c r="CV129" s="10">
        <f t="shared" si="217"/>
        <v>0.84</v>
      </c>
      <c r="CW129" s="10">
        <f t="shared" si="217"/>
        <v>0.90476190476190477</v>
      </c>
      <c r="CX129" s="10">
        <f t="shared" si="217"/>
        <v>1.0526315789473684</v>
      </c>
      <c r="CY129" s="10">
        <f t="shared" si="217"/>
        <v>1.05</v>
      </c>
      <c r="CZ129" s="10">
        <f t="shared" si="217"/>
        <v>0.66666666666666663</v>
      </c>
      <c r="DA129" s="10">
        <f t="shared" si="219"/>
        <v>1</v>
      </c>
      <c r="DB129" s="10">
        <f t="shared" si="220"/>
        <v>0.7857142857142857</v>
      </c>
      <c r="DC129" s="10">
        <f t="shared" si="221"/>
        <v>1</v>
      </c>
      <c r="DD129" s="10">
        <f t="shared" si="222"/>
        <v>1.6363636363636365</v>
      </c>
      <c r="DE129" s="10">
        <f t="shared" si="223"/>
        <v>1</v>
      </c>
      <c r="DF129" s="10">
        <f t="shared" si="224"/>
        <v>0.94444444444444431</v>
      </c>
      <c r="DG129" s="10">
        <f t="shared" si="225"/>
        <v>1.1176470588235297</v>
      </c>
      <c r="DH129" s="10">
        <f t="shared" si="226"/>
        <v>1</v>
      </c>
      <c r="DI129" s="10">
        <f t="shared" si="227"/>
        <v>0.94736842105263164</v>
      </c>
      <c r="DJ129" s="10">
        <f t="shared" si="228"/>
        <v>0.88888888888888873</v>
      </c>
      <c r="DK129" s="10">
        <f t="shared" si="229"/>
        <v>0.56250000000000011</v>
      </c>
      <c r="DL129" s="10">
        <f t="shared" si="230"/>
        <v>0.66666666666666663</v>
      </c>
      <c r="DM129" s="10">
        <f t="shared" si="231"/>
        <v>1.3333333333333333</v>
      </c>
      <c r="DN129" s="10">
        <f t="shared" si="232"/>
        <v>0.75</v>
      </c>
      <c r="DO129" s="10">
        <f t="shared" si="233"/>
        <v>0.5</v>
      </c>
      <c r="DP129" s="10">
        <f t="shared" si="234"/>
        <v>1.6666666666666667</v>
      </c>
      <c r="DQ129" s="10">
        <f t="shared" si="235"/>
        <v>1.4</v>
      </c>
      <c r="DR129" s="10">
        <f t="shared" si="236"/>
        <v>1</v>
      </c>
      <c r="DS129" s="10">
        <f t="shared" si="237"/>
        <v>1.7142857142857142</v>
      </c>
      <c r="DT129" s="10">
        <f t="shared" si="238"/>
        <v>0.75000000000000011</v>
      </c>
      <c r="DU129" s="10">
        <f t="shared" si="239"/>
        <v>0.88888888888888873</v>
      </c>
      <c r="DV129" s="10">
        <f t="shared" si="240"/>
        <v>1.1250000000000002</v>
      </c>
      <c r="DW129" s="10">
        <f t="shared" si="241"/>
        <v>1</v>
      </c>
      <c r="DX129" s="10">
        <f t="shared" si="242"/>
        <v>0.77777777777777768</v>
      </c>
      <c r="DY129" s="10">
        <f t="shared" si="243"/>
        <v>1</v>
      </c>
      <c r="DZ129" s="10">
        <f t="shared" si="244"/>
        <v>0.5714285714285714</v>
      </c>
      <c r="EA129" s="10">
        <f t="shared" si="245"/>
        <v>0.75</v>
      </c>
      <c r="EB129" s="10">
        <f t="shared" si="246"/>
        <v>1</v>
      </c>
      <c r="EC129" s="10">
        <f t="shared" si="247"/>
        <v>-1.3333333333333333</v>
      </c>
      <c r="ED129" s="10">
        <f t="shared" si="248"/>
        <v>1.5</v>
      </c>
      <c r="EE129" s="10">
        <f t="shared" si="249"/>
        <v>1</v>
      </c>
      <c r="EF129" s="10">
        <f t="shared" si="250"/>
        <v>1</v>
      </c>
      <c r="EG129" s="10">
        <f t="shared" si="251"/>
        <v>1</v>
      </c>
    </row>
    <row r="130" spans="3:137" x14ac:dyDescent="0.25">
      <c r="C130" s="20" t="s">
        <v>13</v>
      </c>
      <c r="H130" s="10">
        <f t="shared" si="252"/>
        <v>0.66666666666666663</v>
      </c>
      <c r="I130" s="10">
        <f t="shared" si="252"/>
        <v>1</v>
      </c>
      <c r="J130" s="10">
        <f t="shared" si="252"/>
        <v>-0.5</v>
      </c>
      <c r="K130" s="10">
        <f t="shared" si="252"/>
        <v>-2</v>
      </c>
      <c r="L130" s="10">
        <f t="shared" si="252"/>
        <v>1.7142857142857142</v>
      </c>
      <c r="M130" s="10">
        <f t="shared" si="252"/>
        <v>1.1250000000000002</v>
      </c>
      <c r="N130" s="10">
        <f t="shared" si="252"/>
        <v>0.66666666666666663</v>
      </c>
      <c r="O130" s="10">
        <f t="shared" ref="O130:BZ130" si="260">O114/N114</f>
        <v>1.3333333333333333</v>
      </c>
      <c r="P130" s="10">
        <f t="shared" si="260"/>
        <v>1.25</v>
      </c>
      <c r="Q130" s="10">
        <f t="shared" si="260"/>
        <v>1.5</v>
      </c>
      <c r="R130" s="10">
        <f t="shared" si="260"/>
        <v>1.0666666666666667</v>
      </c>
      <c r="S130" s="10">
        <f t="shared" si="260"/>
        <v>1.1250000000000002</v>
      </c>
      <c r="T130" s="10">
        <f t="shared" si="260"/>
        <v>1.2222222222222221</v>
      </c>
      <c r="U130" s="10">
        <f t="shared" si="260"/>
        <v>1.6363636363636365</v>
      </c>
      <c r="V130" s="10">
        <f t="shared" si="260"/>
        <v>1.0277777777777777</v>
      </c>
      <c r="W130" s="10">
        <f t="shared" si="260"/>
        <v>1</v>
      </c>
      <c r="X130" s="10">
        <f t="shared" si="260"/>
        <v>1.0270270270270272</v>
      </c>
      <c r="Y130" s="10">
        <f t="shared" si="260"/>
        <v>1.131578947368421</v>
      </c>
      <c r="Z130" s="10">
        <f t="shared" si="260"/>
        <v>1.1860465116279069</v>
      </c>
      <c r="AA130" s="10">
        <f t="shared" si="260"/>
        <v>1.1764705882352942</v>
      </c>
      <c r="AB130" s="10">
        <f t="shared" si="260"/>
        <v>1.0666666666666667</v>
      </c>
      <c r="AC130" s="10">
        <f t="shared" si="260"/>
        <v>1.15625</v>
      </c>
      <c r="AD130" s="10">
        <f t="shared" si="260"/>
        <v>1.1486486486486487</v>
      </c>
      <c r="AE130" s="10">
        <f t="shared" si="260"/>
        <v>1.0941176470588236</v>
      </c>
      <c r="AF130" s="10">
        <f t="shared" si="260"/>
        <v>1.053763440860215</v>
      </c>
      <c r="AG130" s="10">
        <f t="shared" si="260"/>
        <v>1.0306122448979591</v>
      </c>
      <c r="AH130" s="10">
        <f t="shared" si="260"/>
        <v>1.0198019801980198</v>
      </c>
      <c r="AI130" s="10">
        <f t="shared" si="260"/>
        <v>1.0485436893203883</v>
      </c>
      <c r="AJ130" s="10">
        <f t="shared" si="260"/>
        <v>1.0648148148148147</v>
      </c>
      <c r="AK130" s="10">
        <f t="shared" si="260"/>
        <v>0.94782608695652182</v>
      </c>
      <c r="AL130" s="10">
        <f t="shared" si="260"/>
        <v>1.2110091743119267</v>
      </c>
      <c r="AM130" s="10">
        <f t="shared" si="260"/>
        <v>1.1515151515151516</v>
      </c>
      <c r="AN130" s="10">
        <f t="shared" si="260"/>
        <v>1.013157894736842</v>
      </c>
      <c r="AO130" s="10">
        <f t="shared" si="260"/>
        <v>1.0909090909090908</v>
      </c>
      <c r="AP130" s="10">
        <f t="shared" si="260"/>
        <v>1.0178571428571428</v>
      </c>
      <c r="AQ130" s="10">
        <f t="shared" si="260"/>
        <v>1.0467836257309944</v>
      </c>
      <c r="AR130" s="10">
        <f t="shared" si="260"/>
        <v>1.0446927374301676</v>
      </c>
      <c r="AS130" s="10">
        <f t="shared" si="260"/>
        <v>0.94117647058823528</v>
      </c>
      <c r="AT130" s="10">
        <f t="shared" si="260"/>
        <v>0.91477272727272729</v>
      </c>
      <c r="AU130" s="10">
        <f t="shared" si="260"/>
        <v>0.91304347826086951</v>
      </c>
      <c r="AV130" s="10">
        <f t="shared" si="260"/>
        <v>0.80952380952380953</v>
      </c>
      <c r="AW130" s="10">
        <f t="shared" si="260"/>
        <v>0.94957983193277307</v>
      </c>
      <c r="AX130" s="10">
        <f t="shared" si="260"/>
        <v>0.85840707964601781</v>
      </c>
      <c r="AY130" s="10">
        <f t="shared" si="260"/>
        <v>0.97938144329896903</v>
      </c>
      <c r="AZ130" s="10">
        <f t="shared" si="260"/>
        <v>0.8</v>
      </c>
      <c r="BA130" s="10">
        <f t="shared" si="260"/>
        <v>0.81578947368421051</v>
      </c>
      <c r="BB130" s="10">
        <f t="shared" si="260"/>
        <v>1.0483870967741935</v>
      </c>
      <c r="BC130" s="10">
        <f t="shared" si="260"/>
        <v>1.1846153846153846</v>
      </c>
      <c r="BD130" s="10">
        <f t="shared" si="260"/>
        <v>0.77922077922077915</v>
      </c>
      <c r="BE130" s="10">
        <f t="shared" si="260"/>
        <v>0.8666666666666667</v>
      </c>
      <c r="BF130" s="10">
        <f t="shared" si="260"/>
        <v>0.82692307692307698</v>
      </c>
      <c r="BG130" s="10">
        <f t="shared" si="260"/>
        <v>0.88372093023255816</v>
      </c>
      <c r="BH130" s="10">
        <f t="shared" si="260"/>
        <v>1.1578947368421051</v>
      </c>
      <c r="BI130" s="10">
        <f t="shared" si="260"/>
        <v>0.84090909090909094</v>
      </c>
      <c r="BJ130" s="10">
        <f t="shared" si="260"/>
        <v>0.70270270270270274</v>
      </c>
      <c r="BK130" s="10">
        <f t="shared" si="260"/>
        <v>1</v>
      </c>
      <c r="BL130" s="10">
        <f t="shared" si="260"/>
        <v>1</v>
      </c>
      <c r="BM130" s="10">
        <f t="shared" si="260"/>
        <v>0.92307692307692302</v>
      </c>
      <c r="BN130" s="10">
        <f t="shared" si="260"/>
        <v>1.125</v>
      </c>
      <c r="BO130" s="10">
        <f t="shared" si="260"/>
        <v>0.70370370370370372</v>
      </c>
      <c r="BP130" s="10">
        <f t="shared" si="260"/>
        <v>1.5789473684210524</v>
      </c>
      <c r="BQ130" s="10">
        <f t="shared" si="260"/>
        <v>1.1666666666666667</v>
      </c>
      <c r="BR130" s="10">
        <f t="shared" si="260"/>
        <v>1.0571428571428572</v>
      </c>
      <c r="BS130" s="10">
        <f t="shared" si="260"/>
        <v>0.94594594594594594</v>
      </c>
      <c r="BT130" s="10">
        <f t="shared" si="260"/>
        <v>1.0285714285714287</v>
      </c>
      <c r="BU130" s="10">
        <f t="shared" si="260"/>
        <v>0.91666666666666663</v>
      </c>
      <c r="BV130" s="10">
        <f t="shared" si="260"/>
        <v>0.96969696969696961</v>
      </c>
      <c r="BW130" s="10">
        <f t="shared" si="260"/>
        <v>0.65625</v>
      </c>
      <c r="BX130" s="10">
        <f t="shared" si="260"/>
        <v>0.7142857142857143</v>
      </c>
      <c r="BY130" s="10">
        <f t="shared" si="260"/>
        <v>0.93333333333333335</v>
      </c>
      <c r="BZ130" s="10">
        <f t="shared" si="260"/>
        <v>0.9285714285714286</v>
      </c>
      <c r="CA130" s="10">
        <f t="shared" si="209"/>
        <v>0.84615384615384615</v>
      </c>
      <c r="CB130" s="10">
        <f t="shared" si="209"/>
        <v>1.1818181818181819</v>
      </c>
      <c r="CC130" s="10">
        <f t="shared" si="210"/>
        <v>1</v>
      </c>
      <c r="CD130" s="10">
        <f t="shared" si="211"/>
        <v>1.1538461538461537</v>
      </c>
      <c r="CE130" s="10">
        <f t="shared" si="211"/>
        <v>1.4000000000000001</v>
      </c>
      <c r="CF130" s="10">
        <f t="shared" si="211"/>
        <v>0.90476190476190477</v>
      </c>
      <c r="CG130" s="10">
        <f t="shared" si="212"/>
        <v>1.2105263157894737</v>
      </c>
      <c r="CH130" s="10">
        <f t="shared" si="213"/>
        <v>1.1304347826086958</v>
      </c>
      <c r="CI130" s="10">
        <f t="shared" si="213"/>
        <v>1.0769230769230769</v>
      </c>
      <c r="CJ130" s="10">
        <f t="shared" si="213"/>
        <v>1</v>
      </c>
      <c r="CK130" s="10">
        <f t="shared" si="213"/>
        <v>1</v>
      </c>
      <c r="CL130" s="10">
        <f t="shared" si="214"/>
        <v>0.8214285714285714</v>
      </c>
      <c r="CM130" s="10">
        <f t="shared" si="215"/>
        <v>1.4347826086956523</v>
      </c>
      <c r="CN130" s="10">
        <f t="shared" si="216"/>
        <v>0.90909090909090906</v>
      </c>
      <c r="CO130" s="10">
        <f t="shared" si="217"/>
        <v>1.0333333333333334</v>
      </c>
      <c r="CP130" s="10">
        <f t="shared" si="217"/>
        <v>0.83870967741935487</v>
      </c>
      <c r="CQ130" s="10">
        <f t="shared" si="217"/>
        <v>1.1153846153846154</v>
      </c>
      <c r="CR130" s="10">
        <f t="shared" si="217"/>
        <v>0.96551724137931028</v>
      </c>
      <c r="CS130" s="10">
        <f t="shared" si="217"/>
        <v>1.1071428571428572</v>
      </c>
      <c r="CT130" s="10">
        <f t="shared" si="217"/>
        <v>0.70967741935483863</v>
      </c>
      <c r="CU130" s="10">
        <f t="shared" si="217"/>
        <v>1</v>
      </c>
      <c r="CV130" s="10">
        <f t="shared" si="217"/>
        <v>0.86363636363636365</v>
      </c>
      <c r="CW130" s="10">
        <f t="shared" si="217"/>
        <v>0.94736842105263164</v>
      </c>
      <c r="CX130" s="10">
        <f t="shared" si="217"/>
        <v>0.77777777777777768</v>
      </c>
      <c r="CY130" s="10">
        <f t="shared" si="217"/>
        <v>1.2142857142857142</v>
      </c>
      <c r="CZ130" s="10">
        <f t="shared" si="217"/>
        <v>0.70588235294117652</v>
      </c>
      <c r="DA130" s="10">
        <f t="shared" si="219"/>
        <v>0.83333333333333337</v>
      </c>
      <c r="DB130" s="10">
        <f t="shared" si="220"/>
        <v>1.2</v>
      </c>
      <c r="DC130" s="10">
        <f t="shared" si="221"/>
        <v>0.91666666666666674</v>
      </c>
      <c r="DD130" s="10">
        <f t="shared" si="222"/>
        <v>1.1818181818181819</v>
      </c>
      <c r="DE130" s="10">
        <f t="shared" si="223"/>
        <v>1</v>
      </c>
      <c r="DF130" s="10">
        <f t="shared" si="224"/>
        <v>0.61538461538461531</v>
      </c>
      <c r="DG130" s="10">
        <f t="shared" si="225"/>
        <v>1.1250000000000002</v>
      </c>
      <c r="DH130" s="10">
        <f t="shared" si="226"/>
        <v>0.88888888888888873</v>
      </c>
      <c r="DI130" s="10">
        <f t="shared" si="227"/>
        <v>0.75</v>
      </c>
      <c r="DJ130" s="10">
        <f t="shared" si="228"/>
        <v>0.83333333333333337</v>
      </c>
      <c r="DK130" s="10">
        <f t="shared" si="229"/>
        <v>0.79999999999999993</v>
      </c>
      <c r="DL130" s="10">
        <f t="shared" si="230"/>
        <v>1.25</v>
      </c>
      <c r="DM130" s="10">
        <f t="shared" si="231"/>
        <v>1.2</v>
      </c>
      <c r="DN130" s="10">
        <f t="shared" si="232"/>
        <v>0.83333333333333337</v>
      </c>
      <c r="DO130" s="10">
        <f t="shared" si="233"/>
        <v>1.2</v>
      </c>
      <c r="DP130" s="10">
        <f t="shared" si="234"/>
        <v>0.83333333333333337</v>
      </c>
      <c r="DQ130" s="10">
        <f t="shared" si="235"/>
        <v>1</v>
      </c>
      <c r="DR130" s="10">
        <f t="shared" si="236"/>
        <v>0.79999999999999993</v>
      </c>
      <c r="DS130" s="10">
        <f t="shared" si="237"/>
        <v>0.75</v>
      </c>
      <c r="DT130" s="10">
        <f t="shared" si="238"/>
        <v>0.66666666666666663</v>
      </c>
      <c r="DU130" s="10">
        <f t="shared" si="239"/>
        <v>1.5</v>
      </c>
      <c r="DV130" s="10">
        <f t="shared" si="240"/>
        <v>1</v>
      </c>
      <c r="DW130" s="10">
        <f t="shared" si="241"/>
        <v>1.3333333333333333</v>
      </c>
      <c r="DX130" s="10">
        <f t="shared" si="242"/>
        <v>1.75</v>
      </c>
      <c r="DY130" s="10">
        <f t="shared" si="243"/>
        <v>1</v>
      </c>
      <c r="DZ130" s="10">
        <f t="shared" si="244"/>
        <v>1</v>
      </c>
      <c r="EA130" s="10">
        <f t="shared" si="245"/>
        <v>1.1428571428571428</v>
      </c>
      <c r="EB130" s="10">
        <f t="shared" si="246"/>
        <v>0.75</v>
      </c>
      <c r="EC130" s="10">
        <f t="shared" si="247"/>
        <v>0.83333333333333337</v>
      </c>
      <c r="ED130" s="10">
        <f t="shared" si="248"/>
        <v>1.2</v>
      </c>
      <c r="EE130" s="10">
        <f t="shared" si="249"/>
        <v>0.5</v>
      </c>
      <c r="EF130" s="10">
        <f t="shared" si="250"/>
        <v>1.6666666666666667</v>
      </c>
      <c r="EG130" s="10">
        <f t="shared" si="251"/>
        <v>2.4</v>
      </c>
    </row>
    <row r="131" spans="3:137" x14ac:dyDescent="0.25">
      <c r="C131" s="20" t="s">
        <v>20</v>
      </c>
      <c r="H131" s="10">
        <f t="shared" si="252"/>
        <v>1.3333333333333333</v>
      </c>
      <c r="I131" s="10">
        <f t="shared" si="252"/>
        <v>0.62500000000000011</v>
      </c>
      <c r="J131" s="10">
        <f t="shared" si="252"/>
        <v>1</v>
      </c>
      <c r="K131" s="10">
        <f t="shared" si="252"/>
        <v>1.4000000000000001</v>
      </c>
      <c r="L131" s="10">
        <f t="shared" si="252"/>
        <v>0.30612244897959184</v>
      </c>
      <c r="M131" s="10">
        <f t="shared" si="252"/>
        <v>0.79999999999999993</v>
      </c>
      <c r="N131" s="10">
        <f t="shared" si="252"/>
        <v>0.5</v>
      </c>
      <c r="O131" s="10">
        <f t="shared" ref="O131:BZ131" si="261">O115/N115</f>
        <v>0.5</v>
      </c>
      <c r="P131" s="10">
        <f t="shared" si="261"/>
        <v>2</v>
      </c>
      <c r="Q131" s="10">
        <f t="shared" si="261"/>
        <v>1.5</v>
      </c>
      <c r="R131" s="10">
        <f t="shared" si="261"/>
        <v>0</v>
      </c>
      <c r="S131" s="10" t="e">
        <f t="shared" si="261"/>
        <v>#DIV/0!</v>
      </c>
      <c r="T131" s="10">
        <f t="shared" si="261"/>
        <v>0.9285714285714286</v>
      </c>
      <c r="U131" s="10">
        <f t="shared" si="261"/>
        <v>2.3846153846153846</v>
      </c>
      <c r="V131" s="10">
        <f t="shared" si="261"/>
        <v>0.77419354838709664</v>
      </c>
      <c r="W131" s="10">
        <f t="shared" si="261"/>
        <v>0.95833333333333337</v>
      </c>
      <c r="X131" s="10">
        <f t="shared" si="261"/>
        <v>1.0869565217391306</v>
      </c>
      <c r="Y131" s="10">
        <f t="shared" si="261"/>
        <v>1.08</v>
      </c>
      <c r="Z131" s="10">
        <f t="shared" si="261"/>
        <v>1.2222222222222223</v>
      </c>
      <c r="AA131" s="10">
        <f t="shared" si="261"/>
        <v>1.4848484848484849</v>
      </c>
      <c r="AB131" s="10">
        <f t="shared" si="261"/>
        <v>0.87755102040816335</v>
      </c>
      <c r="AC131" s="10">
        <f t="shared" si="261"/>
        <v>1.4651162790697674</v>
      </c>
      <c r="AD131" s="10">
        <f t="shared" si="261"/>
        <v>1.3492063492063491</v>
      </c>
      <c r="AE131" s="10">
        <f t="shared" si="261"/>
        <v>1</v>
      </c>
      <c r="AF131" s="10">
        <f t="shared" si="261"/>
        <v>1.0470588235294118</v>
      </c>
      <c r="AG131" s="10">
        <f t="shared" si="261"/>
        <v>1.0449438202247192</v>
      </c>
      <c r="AH131" s="10">
        <f t="shared" si="261"/>
        <v>1.032258064516129</v>
      </c>
      <c r="AI131" s="10">
        <f t="shared" si="261"/>
        <v>1.0416666666666667</v>
      </c>
      <c r="AJ131" s="10">
        <f t="shared" si="261"/>
        <v>1.0299999999999998</v>
      </c>
      <c r="AK131" s="10">
        <f t="shared" si="261"/>
        <v>0.95145631067961167</v>
      </c>
      <c r="AL131" s="10">
        <f t="shared" si="261"/>
        <v>1.0306122448979591</v>
      </c>
      <c r="AM131" s="10">
        <f t="shared" si="261"/>
        <v>0.98019801980198018</v>
      </c>
      <c r="AN131" s="10">
        <f t="shared" si="261"/>
        <v>1.191919191919192</v>
      </c>
      <c r="AO131" s="10">
        <f t="shared" si="261"/>
        <v>1.1355932203389829</v>
      </c>
      <c r="AP131" s="10">
        <f t="shared" si="261"/>
        <v>1.1194029850746268</v>
      </c>
      <c r="AQ131" s="10">
        <f t="shared" si="261"/>
        <v>0.98666666666666669</v>
      </c>
      <c r="AR131" s="10">
        <f t="shared" si="261"/>
        <v>1</v>
      </c>
      <c r="AS131" s="10">
        <f t="shared" si="261"/>
        <v>1.0337837837837838</v>
      </c>
      <c r="AT131" s="10">
        <f t="shared" si="261"/>
        <v>1.0196078431372548</v>
      </c>
      <c r="AU131" s="10">
        <f t="shared" si="261"/>
        <v>0.85256410256410264</v>
      </c>
      <c r="AV131" s="10">
        <f t="shared" si="261"/>
        <v>0.94736842105263153</v>
      </c>
      <c r="AW131" s="10">
        <f t="shared" si="261"/>
        <v>0.92063492063492069</v>
      </c>
      <c r="AX131" s="10">
        <f t="shared" si="261"/>
        <v>0.9568965517241379</v>
      </c>
      <c r="AY131" s="10">
        <f t="shared" si="261"/>
        <v>0.963963963963964</v>
      </c>
      <c r="AZ131" s="10">
        <f t="shared" si="261"/>
        <v>0.90654205607476634</v>
      </c>
      <c r="BA131" s="10">
        <f t="shared" si="261"/>
        <v>0.97938144329896903</v>
      </c>
      <c r="BB131" s="10">
        <f t="shared" si="261"/>
        <v>1.0210526315789474</v>
      </c>
      <c r="BC131" s="10">
        <f t="shared" si="261"/>
        <v>0.77319587628865971</v>
      </c>
      <c r="BD131" s="10">
        <f t="shared" si="261"/>
        <v>0.86666666666666681</v>
      </c>
      <c r="BE131" s="10">
        <f t="shared" si="261"/>
        <v>0.90769230769230769</v>
      </c>
      <c r="BF131" s="10">
        <f t="shared" si="261"/>
        <v>0.83050847457627119</v>
      </c>
      <c r="BG131" s="10">
        <f t="shared" si="261"/>
        <v>0.95918367346938782</v>
      </c>
      <c r="BH131" s="10">
        <f t="shared" si="261"/>
        <v>0.93617021276595747</v>
      </c>
      <c r="BI131" s="10">
        <f t="shared" si="261"/>
        <v>0.79545454545454553</v>
      </c>
      <c r="BJ131" s="10">
        <f t="shared" si="261"/>
        <v>0.8571428571428571</v>
      </c>
      <c r="BK131" s="10">
        <f t="shared" si="261"/>
        <v>0.70000000000000007</v>
      </c>
      <c r="BL131" s="10">
        <f t="shared" si="261"/>
        <v>1.0476190476190477</v>
      </c>
      <c r="BM131" s="10">
        <f t="shared" si="261"/>
        <v>0.81818181818181823</v>
      </c>
      <c r="BN131" s="10">
        <f t="shared" si="261"/>
        <v>1.0555555555555556</v>
      </c>
      <c r="BO131" s="10">
        <f t="shared" si="261"/>
        <v>0.84210526315789469</v>
      </c>
      <c r="BP131" s="10">
        <f t="shared" si="261"/>
        <v>1.1250000000000002</v>
      </c>
      <c r="BQ131" s="10">
        <f t="shared" si="261"/>
        <v>1</v>
      </c>
      <c r="BR131" s="10">
        <f t="shared" si="261"/>
        <v>1.8888888888888886</v>
      </c>
      <c r="BS131" s="10">
        <f t="shared" si="261"/>
        <v>0.97058823529411775</v>
      </c>
      <c r="BT131" s="10">
        <f t="shared" si="261"/>
        <v>1.1515151515151516</v>
      </c>
      <c r="BU131" s="10">
        <f t="shared" si="261"/>
        <v>1.1052631578947367</v>
      </c>
      <c r="BV131" s="10">
        <f t="shared" si="261"/>
        <v>1.1428571428571428</v>
      </c>
      <c r="BW131" s="10">
        <f t="shared" si="261"/>
        <v>0.93750000000000011</v>
      </c>
      <c r="BX131" s="10">
        <f t="shared" si="261"/>
        <v>0.97777777777777775</v>
      </c>
      <c r="BY131" s="10">
        <f t="shared" si="261"/>
        <v>0.61363636363636365</v>
      </c>
      <c r="BZ131" s="10">
        <f t="shared" si="261"/>
        <v>0.92592592592592593</v>
      </c>
      <c r="CA131" s="10">
        <f t="shared" si="209"/>
        <v>0.84</v>
      </c>
      <c r="CB131" s="10">
        <f t="shared" si="209"/>
        <v>0.80952380952380942</v>
      </c>
      <c r="CC131" s="10">
        <f t="shared" si="210"/>
        <v>0.6470588235294118</v>
      </c>
      <c r="CD131" s="10">
        <f t="shared" si="211"/>
        <v>1</v>
      </c>
      <c r="CE131" s="10">
        <f t="shared" si="211"/>
        <v>1</v>
      </c>
      <c r="CF131" s="10">
        <f t="shared" si="211"/>
        <v>1</v>
      </c>
      <c r="CG131" s="10">
        <f t="shared" si="212"/>
        <v>0.81818181818181823</v>
      </c>
      <c r="CH131" s="10">
        <f t="shared" si="213"/>
        <v>1</v>
      </c>
      <c r="CI131" s="10">
        <f t="shared" si="213"/>
        <v>0.77777777777777768</v>
      </c>
      <c r="CJ131" s="10">
        <f t="shared" si="213"/>
        <v>1</v>
      </c>
      <c r="CK131" s="10">
        <f t="shared" si="213"/>
        <v>0.8571428571428571</v>
      </c>
      <c r="CL131" s="10">
        <f t="shared" si="214"/>
        <v>0.66666666666666663</v>
      </c>
      <c r="CM131" s="10">
        <f t="shared" si="215"/>
        <v>1</v>
      </c>
      <c r="CN131" s="10">
        <f t="shared" si="216"/>
        <v>1.25</v>
      </c>
      <c r="CO131" s="10">
        <f t="shared" si="217"/>
        <v>0.79999999999999993</v>
      </c>
      <c r="CP131" s="10">
        <f t="shared" si="217"/>
        <v>1</v>
      </c>
      <c r="CQ131" s="10">
        <f t="shared" si="217"/>
        <v>1</v>
      </c>
      <c r="CR131" s="10">
        <f t="shared" si="217"/>
        <v>0.75</v>
      </c>
      <c r="CS131" s="10">
        <f t="shared" si="217"/>
        <v>2</v>
      </c>
      <c r="CT131" s="10">
        <f t="shared" si="217"/>
        <v>0.83333333333333337</v>
      </c>
      <c r="CU131" s="10">
        <f t="shared" si="217"/>
        <v>0.79999999999999993</v>
      </c>
      <c r="CV131" s="10">
        <f t="shared" si="217"/>
        <v>1.25</v>
      </c>
      <c r="CW131" s="10">
        <f t="shared" si="217"/>
        <v>1</v>
      </c>
      <c r="CX131" s="10">
        <f t="shared" si="217"/>
        <v>1.4</v>
      </c>
      <c r="CY131" s="10">
        <f t="shared" si="217"/>
        <v>1.1428571428571428</v>
      </c>
      <c r="CZ131" s="10">
        <f t="shared" si="217"/>
        <v>0.875</v>
      </c>
      <c r="DA131" s="10">
        <f t="shared" si="219"/>
        <v>1.4285714285714286</v>
      </c>
      <c r="DB131" s="10">
        <f t="shared" si="220"/>
        <v>1.4</v>
      </c>
      <c r="DC131" s="10">
        <f t="shared" si="221"/>
        <v>0.9285714285714286</v>
      </c>
      <c r="DD131" s="10">
        <f t="shared" si="222"/>
        <v>1.0769230769230769</v>
      </c>
      <c r="DE131" s="10">
        <f t="shared" si="223"/>
        <v>0.8571428571428571</v>
      </c>
      <c r="DF131" s="10">
        <f t="shared" si="224"/>
        <v>1.0833333333333335</v>
      </c>
      <c r="DG131" s="10">
        <f t="shared" si="225"/>
        <v>0.84615384615384615</v>
      </c>
      <c r="DH131" s="10">
        <f t="shared" si="226"/>
        <v>0.72727272727272729</v>
      </c>
      <c r="DI131" s="10">
        <f t="shared" si="227"/>
        <v>0.375</v>
      </c>
      <c r="DJ131" s="10">
        <f t="shared" si="228"/>
        <v>1</v>
      </c>
      <c r="DK131" s="10">
        <f t="shared" si="229"/>
        <v>0.66666666666666663</v>
      </c>
      <c r="DL131" s="10">
        <f t="shared" si="230"/>
        <v>1</v>
      </c>
      <c r="DM131" s="10">
        <f t="shared" si="231"/>
        <v>0.5</v>
      </c>
      <c r="DN131" s="10">
        <f t="shared" si="232"/>
        <v>3</v>
      </c>
      <c r="DO131" s="10">
        <f t="shared" si="233"/>
        <v>0.66666666666666663</v>
      </c>
      <c r="DP131" s="10">
        <f t="shared" si="234"/>
        <v>2</v>
      </c>
      <c r="DQ131" s="10">
        <f t="shared" si="235"/>
        <v>1</v>
      </c>
      <c r="DR131" s="10">
        <f t="shared" si="236"/>
        <v>1</v>
      </c>
      <c r="DS131" s="10">
        <f t="shared" si="237"/>
        <v>0.25</v>
      </c>
      <c r="DT131" s="10">
        <f t="shared" si="238"/>
        <v>0</v>
      </c>
      <c r="DU131" s="10" t="e">
        <f t="shared" si="239"/>
        <v>#DIV/0!</v>
      </c>
      <c r="DV131" s="10" t="e">
        <f t="shared" si="240"/>
        <v>#DIV/0!</v>
      </c>
      <c r="DW131" s="10" t="e">
        <f t="shared" si="241"/>
        <v>#DIV/0!</v>
      </c>
      <c r="DX131" s="10" t="e">
        <f t="shared" si="242"/>
        <v>#DIV/0!</v>
      </c>
      <c r="DY131" s="10">
        <f t="shared" si="243"/>
        <v>1</v>
      </c>
      <c r="DZ131" s="10">
        <f t="shared" si="244"/>
        <v>4</v>
      </c>
      <c r="EA131" s="10">
        <f t="shared" si="245"/>
        <v>1.25</v>
      </c>
      <c r="EB131" s="10">
        <f t="shared" si="246"/>
        <v>0.6</v>
      </c>
      <c r="EC131" s="10">
        <f t="shared" si="247"/>
        <v>1.3333333333333333</v>
      </c>
      <c r="ED131" s="10">
        <f t="shared" si="248"/>
        <v>0.75</v>
      </c>
      <c r="EE131" s="10">
        <f t="shared" si="249"/>
        <v>1</v>
      </c>
      <c r="EF131" s="10">
        <f t="shared" si="250"/>
        <v>1</v>
      </c>
      <c r="EG131" s="10">
        <f t="shared" si="251"/>
        <v>1.3333333333333333</v>
      </c>
    </row>
    <row r="132" spans="3:137" x14ac:dyDescent="0.25">
      <c r="C132" s="20" t="s">
        <v>12</v>
      </c>
      <c r="H132" s="10">
        <f t="shared" si="252"/>
        <v>1</v>
      </c>
      <c r="I132" s="10">
        <f t="shared" si="252"/>
        <v>5.0000000000000009</v>
      </c>
      <c r="J132" s="10">
        <f t="shared" si="252"/>
        <v>1.4000000000000001</v>
      </c>
      <c r="K132" s="10">
        <f t="shared" si="252"/>
        <v>1.2857142857142856</v>
      </c>
      <c r="L132" s="10">
        <f t="shared" si="252"/>
        <v>0.47619047619047622</v>
      </c>
      <c r="M132" s="10">
        <f t="shared" si="252"/>
        <v>1</v>
      </c>
      <c r="N132" s="10">
        <f t="shared" si="252"/>
        <v>9.9999999999999992E-2</v>
      </c>
      <c r="O132" s="10">
        <f t="shared" ref="O132:BZ132" si="262">O116/N116</f>
        <v>2</v>
      </c>
      <c r="P132" s="10">
        <f t="shared" si="262"/>
        <v>1</v>
      </c>
      <c r="Q132" s="10">
        <f t="shared" si="262"/>
        <v>0.5</v>
      </c>
      <c r="R132" s="10">
        <f t="shared" si="262"/>
        <v>-1</v>
      </c>
      <c r="S132" s="10">
        <f t="shared" si="262"/>
        <v>-3</v>
      </c>
      <c r="T132" s="10">
        <f t="shared" si="262"/>
        <v>5.333333333333333</v>
      </c>
      <c r="U132" s="10">
        <f t="shared" si="262"/>
        <v>2.5</v>
      </c>
      <c r="V132" s="10">
        <f t="shared" si="262"/>
        <v>1.075</v>
      </c>
      <c r="W132" s="10">
        <f t="shared" si="262"/>
        <v>1.1162790697674416</v>
      </c>
      <c r="X132" s="10">
        <f t="shared" si="262"/>
        <v>1.2083333333333335</v>
      </c>
      <c r="Y132" s="10">
        <f t="shared" si="262"/>
        <v>1</v>
      </c>
      <c r="Z132" s="10">
        <f t="shared" si="262"/>
        <v>1.1724137931034482</v>
      </c>
      <c r="AA132" s="10">
        <f t="shared" si="262"/>
        <v>1.2352941176470589</v>
      </c>
      <c r="AB132" s="10">
        <f t="shared" si="262"/>
        <v>0.95238095238095244</v>
      </c>
      <c r="AC132" s="10">
        <f t="shared" si="262"/>
        <v>1.0874999999999999</v>
      </c>
      <c r="AD132" s="10">
        <f t="shared" si="262"/>
        <v>0.97701149425287348</v>
      </c>
      <c r="AE132" s="10">
        <f t="shared" si="262"/>
        <v>0.92941176470588249</v>
      </c>
      <c r="AF132" s="10">
        <f t="shared" si="262"/>
        <v>1.139240506329114</v>
      </c>
      <c r="AG132" s="10">
        <f t="shared" si="262"/>
        <v>0.93333333333333335</v>
      </c>
      <c r="AH132" s="10">
        <f t="shared" si="262"/>
        <v>0.7142857142857143</v>
      </c>
      <c r="AI132" s="10">
        <f t="shared" si="262"/>
        <v>0.91666666666666663</v>
      </c>
      <c r="AJ132" s="10">
        <f t="shared" si="262"/>
        <v>0.92727272727272725</v>
      </c>
      <c r="AK132" s="10">
        <f t="shared" si="262"/>
        <v>1.0980392156862746</v>
      </c>
      <c r="AL132" s="10">
        <f t="shared" si="262"/>
        <v>0.9821428571428571</v>
      </c>
      <c r="AM132" s="10">
        <f t="shared" si="262"/>
        <v>0.92727272727272725</v>
      </c>
      <c r="AN132" s="10">
        <f t="shared" si="262"/>
        <v>1.0980392156862746</v>
      </c>
      <c r="AO132" s="10">
        <f t="shared" si="262"/>
        <v>1.0357142857142858</v>
      </c>
      <c r="AP132" s="10">
        <f t="shared" si="262"/>
        <v>1.1034482758620687</v>
      </c>
      <c r="AQ132" s="10">
        <f t="shared" si="262"/>
        <v>1.109375</v>
      </c>
      <c r="AR132" s="10">
        <f t="shared" si="262"/>
        <v>0.95774647887323938</v>
      </c>
      <c r="AS132" s="10">
        <f t="shared" si="262"/>
        <v>1.0588235294117649</v>
      </c>
      <c r="AT132" s="10">
        <f t="shared" si="262"/>
        <v>0.91666666666666663</v>
      </c>
      <c r="AU132" s="10">
        <f t="shared" si="262"/>
        <v>0.8787878787878789</v>
      </c>
      <c r="AV132" s="10">
        <f t="shared" si="262"/>
        <v>0.94827586206896541</v>
      </c>
      <c r="AW132" s="10">
        <f t="shared" si="262"/>
        <v>0.89090909090909098</v>
      </c>
      <c r="AX132" s="10">
        <f t="shared" si="262"/>
        <v>0.77551020408163274</v>
      </c>
      <c r="AY132" s="10">
        <f t="shared" si="262"/>
        <v>0.86842105263157898</v>
      </c>
      <c r="AZ132" s="10">
        <f t="shared" si="262"/>
        <v>0.8787878787878789</v>
      </c>
      <c r="BA132" s="10">
        <f t="shared" si="262"/>
        <v>1.1034482758620687</v>
      </c>
      <c r="BB132" s="10">
        <f t="shared" si="262"/>
        <v>0.9375</v>
      </c>
      <c r="BC132" s="10">
        <f t="shared" si="262"/>
        <v>0.96666666666666679</v>
      </c>
      <c r="BD132" s="10">
        <f t="shared" si="262"/>
        <v>1.1034482758620687</v>
      </c>
      <c r="BE132" s="10">
        <f t="shared" si="262"/>
        <v>1</v>
      </c>
      <c r="BF132" s="10">
        <f t="shared" si="262"/>
        <v>0.84375000000000011</v>
      </c>
      <c r="BG132" s="10">
        <f t="shared" si="262"/>
        <v>0.85185185185185186</v>
      </c>
      <c r="BH132" s="10">
        <f t="shared" si="262"/>
        <v>0.82608695652173925</v>
      </c>
      <c r="BI132" s="10">
        <f t="shared" si="262"/>
        <v>0.89473684210526305</v>
      </c>
      <c r="BJ132" s="10">
        <f t="shared" si="262"/>
        <v>0.94117647058823528</v>
      </c>
      <c r="BK132" s="10">
        <f t="shared" si="262"/>
        <v>0.625</v>
      </c>
      <c r="BL132" s="10">
        <f t="shared" si="262"/>
        <v>0.7</v>
      </c>
      <c r="BM132" s="10">
        <f t="shared" si="262"/>
        <v>1</v>
      </c>
      <c r="BN132" s="10">
        <f t="shared" si="262"/>
        <v>1.1428571428571428</v>
      </c>
      <c r="BO132" s="10">
        <f t="shared" si="262"/>
        <v>1.375</v>
      </c>
      <c r="BP132" s="10">
        <f t="shared" si="262"/>
        <v>1</v>
      </c>
      <c r="BQ132" s="10">
        <f t="shared" si="262"/>
        <v>0.81818181818181823</v>
      </c>
      <c r="BR132" s="10">
        <f t="shared" si="262"/>
        <v>0.66666666666666663</v>
      </c>
      <c r="BS132" s="10">
        <f t="shared" si="262"/>
        <v>1</v>
      </c>
      <c r="BT132" s="10">
        <f t="shared" si="262"/>
        <v>1.1666666666666667</v>
      </c>
      <c r="BU132" s="10">
        <f t="shared" si="262"/>
        <v>1.2857142857142858</v>
      </c>
      <c r="BV132" s="10">
        <f t="shared" si="262"/>
        <v>0.66666666666666663</v>
      </c>
      <c r="BW132" s="10">
        <f t="shared" si="262"/>
        <v>0.83333333333333337</v>
      </c>
      <c r="BX132" s="10">
        <f t="shared" si="262"/>
        <v>1</v>
      </c>
      <c r="BY132" s="10">
        <f t="shared" si="262"/>
        <v>1</v>
      </c>
      <c r="BZ132" s="10">
        <f t="shared" si="262"/>
        <v>1</v>
      </c>
      <c r="CA132" s="10">
        <f t="shared" si="209"/>
        <v>0.79999999999999993</v>
      </c>
      <c r="CB132" s="10">
        <f t="shared" si="209"/>
        <v>0.25</v>
      </c>
      <c r="CC132" s="10">
        <f t="shared" si="210"/>
        <v>1</v>
      </c>
      <c r="CD132" s="10">
        <f t="shared" si="211"/>
        <v>1</v>
      </c>
      <c r="CE132" s="10">
        <f t="shared" si="211"/>
        <v>2</v>
      </c>
      <c r="CF132" s="10">
        <f t="shared" si="211"/>
        <v>1</v>
      </c>
      <c r="CG132" s="10">
        <f t="shared" si="212"/>
        <v>1</v>
      </c>
      <c r="CH132" s="10">
        <f t="shared" si="213"/>
        <v>1</v>
      </c>
      <c r="CI132" s="10">
        <f t="shared" si="213"/>
        <v>1</v>
      </c>
      <c r="CJ132" s="10">
        <f t="shared" si="213"/>
        <v>1</v>
      </c>
      <c r="CK132" s="10">
        <f t="shared" si="213"/>
        <v>1</v>
      </c>
      <c r="CL132" s="10">
        <f t="shared" si="214"/>
        <v>0.5</v>
      </c>
      <c r="CM132" s="10">
        <f t="shared" si="215"/>
        <v>1</v>
      </c>
      <c r="CN132" s="10">
        <f t="shared" si="216"/>
        <v>2</v>
      </c>
      <c r="CO132" s="10">
        <f t="shared" si="217"/>
        <v>1.5</v>
      </c>
      <c r="CP132" s="10">
        <f t="shared" si="217"/>
        <v>1</v>
      </c>
      <c r="CQ132" s="10">
        <f t="shared" si="217"/>
        <v>1</v>
      </c>
      <c r="CR132" s="10">
        <f t="shared" si="217"/>
        <v>1</v>
      </c>
      <c r="CS132" s="10">
        <f t="shared" si="217"/>
        <v>1</v>
      </c>
      <c r="CT132" s="10">
        <f t="shared" si="217"/>
        <v>1</v>
      </c>
      <c r="CU132" s="10">
        <f t="shared" si="217"/>
        <v>1.3333333333333333</v>
      </c>
      <c r="CV132" s="10">
        <f t="shared" si="217"/>
        <v>0.75</v>
      </c>
      <c r="CW132" s="10">
        <f t="shared" si="217"/>
        <v>1</v>
      </c>
      <c r="CX132" s="10">
        <f t="shared" si="217"/>
        <v>1</v>
      </c>
      <c r="CY132" s="10">
        <f t="shared" si="217"/>
        <v>1</v>
      </c>
      <c r="CZ132" s="10">
        <f t="shared" si="217"/>
        <v>1</v>
      </c>
      <c r="DA132" s="10">
        <f t="shared" si="219"/>
        <v>1.3333333333333333</v>
      </c>
      <c r="DB132" s="10">
        <f t="shared" si="220"/>
        <v>0.5</v>
      </c>
      <c r="DC132" s="10">
        <f t="shared" si="221"/>
        <v>2</v>
      </c>
      <c r="DD132" s="10">
        <f t="shared" si="222"/>
        <v>1</v>
      </c>
      <c r="DE132" s="10">
        <f t="shared" si="223"/>
        <v>1</v>
      </c>
      <c r="DF132" s="10">
        <f t="shared" si="224"/>
        <v>1.25</v>
      </c>
      <c r="DG132" s="10">
        <f t="shared" si="225"/>
        <v>1.2</v>
      </c>
      <c r="DH132" s="10">
        <f t="shared" si="226"/>
        <v>0.83333333333333337</v>
      </c>
      <c r="DI132" s="10">
        <f t="shared" si="227"/>
        <v>1</v>
      </c>
      <c r="DJ132" s="10">
        <f t="shared" si="228"/>
        <v>0.6</v>
      </c>
      <c r="DK132" s="10">
        <f t="shared" si="229"/>
        <v>1</v>
      </c>
      <c r="DL132" s="10">
        <f t="shared" si="230"/>
        <v>1</v>
      </c>
      <c r="DM132" s="10">
        <f t="shared" si="231"/>
        <v>1.6666666666666667</v>
      </c>
      <c r="DN132" s="10">
        <f t="shared" si="232"/>
        <v>0.6</v>
      </c>
      <c r="DO132" s="10">
        <f t="shared" si="233"/>
        <v>1</v>
      </c>
      <c r="DP132" s="10">
        <f t="shared" si="234"/>
        <v>1</v>
      </c>
      <c r="DQ132" s="10">
        <f t="shared" si="235"/>
        <v>1</v>
      </c>
      <c r="DR132" s="10">
        <f t="shared" si="236"/>
        <v>1</v>
      </c>
      <c r="DS132" s="10">
        <f t="shared" si="237"/>
        <v>1</v>
      </c>
      <c r="DT132" s="10">
        <f t="shared" si="238"/>
        <v>0</v>
      </c>
      <c r="DU132" s="10" t="e">
        <f t="shared" si="239"/>
        <v>#DIV/0!</v>
      </c>
      <c r="DV132" s="10" t="e">
        <f t="shared" si="240"/>
        <v>#DIV/0!</v>
      </c>
      <c r="DW132" s="10" t="e">
        <f t="shared" si="241"/>
        <v>#DIV/0!</v>
      </c>
      <c r="DX132" s="10" t="e">
        <f t="shared" si="242"/>
        <v>#DIV/0!</v>
      </c>
      <c r="DY132" s="10">
        <f t="shared" si="243"/>
        <v>1</v>
      </c>
      <c r="DZ132" s="10">
        <f t="shared" si="244"/>
        <v>1</v>
      </c>
      <c r="EA132" s="10">
        <f t="shared" si="245"/>
        <v>1.5</v>
      </c>
      <c r="EB132" s="10">
        <f t="shared" si="246"/>
        <v>1.3333333333333333</v>
      </c>
      <c r="EC132" s="10">
        <f t="shared" si="247"/>
        <v>1</v>
      </c>
      <c r="ED132" s="10">
        <f t="shared" si="248"/>
        <v>1.25</v>
      </c>
      <c r="EE132" s="10">
        <f t="shared" si="249"/>
        <v>0.6</v>
      </c>
      <c r="EF132" s="10">
        <f t="shared" si="250"/>
        <v>1</v>
      </c>
      <c r="EG132" s="10">
        <f t="shared" si="251"/>
        <v>1</v>
      </c>
    </row>
    <row r="133" spans="3:137" ht="15.75" thickBot="1" x14ac:dyDescent="0.3">
      <c r="C133" s="21" t="s">
        <v>15</v>
      </c>
      <c r="H133" s="10"/>
      <c r="I133" s="10"/>
      <c r="J133" s="10"/>
      <c r="K133" s="10"/>
      <c r="L133" s="10"/>
      <c r="M133" s="10"/>
      <c r="N133" s="10">
        <f t="shared" si="252"/>
        <v>4.666666666666667</v>
      </c>
      <c r="O133" s="10">
        <f t="shared" ref="O133:BZ133" si="263">O117/N117</f>
        <v>1.1428571428571428</v>
      </c>
      <c r="P133" s="10">
        <f t="shared" si="263"/>
        <v>1</v>
      </c>
      <c r="Q133" s="10">
        <f t="shared" si="263"/>
        <v>1.0625</v>
      </c>
      <c r="R133" s="10">
        <f t="shared" si="263"/>
        <v>1.1176470588235297</v>
      </c>
      <c r="S133" s="10">
        <f t="shared" si="263"/>
        <v>1.263157894736842</v>
      </c>
      <c r="T133" s="10">
        <f t="shared" si="263"/>
        <v>1</v>
      </c>
      <c r="U133" s="10">
        <f t="shared" si="263"/>
        <v>1.0416666666666667</v>
      </c>
      <c r="V133" s="10">
        <f t="shared" si="263"/>
        <v>0.91999999999999993</v>
      </c>
      <c r="W133" s="10">
        <f t="shared" si="263"/>
        <v>1.173913043478261</v>
      </c>
      <c r="X133" s="10">
        <f t="shared" si="263"/>
        <v>1.2222222222222223</v>
      </c>
      <c r="Y133" s="10">
        <f t="shared" si="263"/>
        <v>1.1212121212121211</v>
      </c>
      <c r="Z133" s="10">
        <f t="shared" si="263"/>
        <v>1</v>
      </c>
      <c r="AA133" s="10">
        <f t="shared" si="263"/>
        <v>1.2432432432432432</v>
      </c>
      <c r="AB133" s="10">
        <f t="shared" si="263"/>
        <v>0.93478260869565222</v>
      </c>
      <c r="AC133" s="10">
        <f t="shared" si="263"/>
        <v>1.3953488372093021</v>
      </c>
      <c r="AD133" s="10">
        <f t="shared" si="263"/>
        <v>1.1833333333333333</v>
      </c>
      <c r="AE133" s="10">
        <f t="shared" si="263"/>
        <v>0.95774647887323938</v>
      </c>
      <c r="AF133" s="10">
        <f t="shared" si="263"/>
        <v>1.0441176470588236</v>
      </c>
      <c r="AG133" s="10">
        <f t="shared" si="263"/>
        <v>1.2253521126760565</v>
      </c>
      <c r="AH133" s="10">
        <f t="shared" si="263"/>
        <v>1.0344827586206897</v>
      </c>
      <c r="AI133" s="10">
        <f t="shared" si="263"/>
        <v>1.0222222222222221</v>
      </c>
      <c r="AJ133" s="10">
        <f t="shared" si="263"/>
        <v>1.0326086956521738</v>
      </c>
      <c r="AK133" s="10">
        <f t="shared" si="263"/>
        <v>1.0105263157894737</v>
      </c>
      <c r="AL133" s="10">
        <f t="shared" si="263"/>
        <v>1.0416666666666667</v>
      </c>
      <c r="AM133" s="10">
        <f t="shared" si="263"/>
        <v>0.94</v>
      </c>
      <c r="AN133" s="10">
        <f t="shared" si="263"/>
        <v>0.92553191489361697</v>
      </c>
      <c r="AO133" s="10">
        <f t="shared" si="263"/>
        <v>1.0344827586206897</v>
      </c>
      <c r="AP133" s="10">
        <f t="shared" si="263"/>
        <v>1.1444444444444444</v>
      </c>
      <c r="AQ133" s="10">
        <f t="shared" si="263"/>
        <v>1.0097087378640777</v>
      </c>
      <c r="AR133" s="10">
        <f t="shared" si="263"/>
        <v>0.99038461538461531</v>
      </c>
      <c r="AS133" s="10">
        <f t="shared" si="263"/>
        <v>1.0097087378640777</v>
      </c>
      <c r="AT133" s="10">
        <f t="shared" si="263"/>
        <v>1.028846153846154</v>
      </c>
      <c r="AU133" s="10">
        <f t="shared" si="263"/>
        <v>0.93457943925233644</v>
      </c>
      <c r="AV133" s="10">
        <f t="shared" si="263"/>
        <v>0.93</v>
      </c>
      <c r="AW133" s="10">
        <f t="shared" si="263"/>
        <v>0.88172043010752676</v>
      </c>
      <c r="AX133" s="10">
        <f t="shared" si="263"/>
        <v>0.96341463414634154</v>
      </c>
      <c r="AY133" s="10">
        <f t="shared" si="263"/>
        <v>0.96202531645569622</v>
      </c>
      <c r="AZ133" s="10">
        <f t="shared" si="263"/>
        <v>1</v>
      </c>
      <c r="BA133" s="10">
        <f t="shared" si="263"/>
        <v>0.98684210526315774</v>
      </c>
      <c r="BB133" s="10">
        <f t="shared" si="263"/>
        <v>0.97333333333333338</v>
      </c>
      <c r="BC133" s="10">
        <f t="shared" si="263"/>
        <v>1.0684931506849313</v>
      </c>
      <c r="BD133" s="10">
        <f t="shared" si="263"/>
        <v>1.0384615384615385</v>
      </c>
      <c r="BE133" s="10">
        <f t="shared" si="263"/>
        <v>0.92592592592592593</v>
      </c>
      <c r="BF133" s="10">
        <f t="shared" si="263"/>
        <v>0.84000000000000008</v>
      </c>
      <c r="BG133" s="10">
        <f t="shared" si="263"/>
        <v>1.0476190476190477</v>
      </c>
      <c r="BH133" s="10">
        <f t="shared" si="263"/>
        <v>0.92424242424242409</v>
      </c>
      <c r="BI133" s="10">
        <f t="shared" si="263"/>
        <v>0.98360655737704927</v>
      </c>
      <c r="BJ133" s="10">
        <f t="shared" si="263"/>
        <v>0.83333333333333337</v>
      </c>
      <c r="BK133" s="10">
        <f t="shared" si="263"/>
        <v>0.72</v>
      </c>
      <c r="BL133" s="10">
        <f t="shared" si="263"/>
        <v>0.83333333333333326</v>
      </c>
      <c r="BM133" s="10">
        <f t="shared" si="263"/>
        <v>1.0333333333333334</v>
      </c>
      <c r="BN133" s="10">
        <f t="shared" si="263"/>
        <v>0.74193548387096764</v>
      </c>
      <c r="BO133" s="10">
        <f t="shared" si="263"/>
        <v>1.173913043478261</v>
      </c>
      <c r="BP133" s="10">
        <f t="shared" si="263"/>
        <v>0.92592592592592593</v>
      </c>
      <c r="BQ133" s="10">
        <f t="shared" si="263"/>
        <v>0.76</v>
      </c>
      <c r="BR133" s="10">
        <f t="shared" si="263"/>
        <v>0.94736842105263164</v>
      </c>
      <c r="BS133" s="10">
        <f t="shared" si="263"/>
        <v>0.72222222222222221</v>
      </c>
      <c r="BT133" s="10">
        <f t="shared" si="263"/>
        <v>1</v>
      </c>
      <c r="BU133" s="10">
        <f t="shared" si="263"/>
        <v>0.76923076923076927</v>
      </c>
      <c r="BV133" s="10">
        <f t="shared" si="263"/>
        <v>0.7</v>
      </c>
      <c r="BW133" s="10">
        <f t="shared" si="263"/>
        <v>0.8571428571428571</v>
      </c>
      <c r="BX133" s="10">
        <f t="shared" si="263"/>
        <v>1</v>
      </c>
      <c r="BY133" s="10">
        <f t="shared" si="263"/>
        <v>1</v>
      </c>
      <c r="BZ133" s="10">
        <f t="shared" si="263"/>
        <v>0.83333333333333337</v>
      </c>
      <c r="CA133" s="10">
        <f t="shared" si="209"/>
        <v>0.79999999999999993</v>
      </c>
      <c r="CB133" s="10">
        <f t="shared" si="209"/>
        <v>1</v>
      </c>
      <c r="CC133" s="10">
        <f t="shared" si="210"/>
        <v>0.75</v>
      </c>
      <c r="CD133" s="10">
        <f t="shared" si="211"/>
        <v>1.3333333333333333</v>
      </c>
      <c r="CE133" s="10">
        <f t="shared" si="211"/>
        <v>1</v>
      </c>
      <c r="CF133" s="10">
        <f t="shared" si="211"/>
        <v>1.25</v>
      </c>
      <c r="CG133" s="10">
        <f t="shared" si="212"/>
        <v>1.5999999999999999</v>
      </c>
      <c r="CH133" s="10">
        <f t="shared" si="213"/>
        <v>1</v>
      </c>
      <c r="CI133" s="10">
        <f t="shared" si="213"/>
        <v>1</v>
      </c>
      <c r="CJ133" s="10">
        <f t="shared" si="213"/>
        <v>1</v>
      </c>
      <c r="CK133" s="10">
        <f t="shared" si="213"/>
        <v>0.75</v>
      </c>
      <c r="CL133" s="10">
        <f t="shared" si="214"/>
        <v>1</v>
      </c>
      <c r="CM133" s="10">
        <f t="shared" si="215"/>
        <v>0.66666666666666663</v>
      </c>
      <c r="CN133" s="10">
        <f t="shared" si="216"/>
        <v>0.25</v>
      </c>
      <c r="CO133" s="10">
        <f t="shared" si="217"/>
        <v>5</v>
      </c>
      <c r="CP133" s="10">
        <f t="shared" si="217"/>
        <v>0.79999999999999993</v>
      </c>
      <c r="CQ133" s="10">
        <f t="shared" si="217"/>
        <v>1.5</v>
      </c>
      <c r="CR133" s="10">
        <f t="shared" si="217"/>
        <v>1</v>
      </c>
      <c r="CS133" s="10">
        <f t="shared" si="217"/>
        <v>1.3333333333333333</v>
      </c>
      <c r="CT133" s="10">
        <f t="shared" si="217"/>
        <v>1.375</v>
      </c>
      <c r="CU133" s="10">
        <f t="shared" si="217"/>
        <v>1.0909090909090908</v>
      </c>
      <c r="CV133" s="10">
        <f t="shared" si="217"/>
        <v>1</v>
      </c>
      <c r="CW133" s="10">
        <f t="shared" si="217"/>
        <v>1</v>
      </c>
      <c r="CX133" s="10">
        <f t="shared" si="217"/>
        <v>0.83333333333333337</v>
      </c>
      <c r="CY133" s="10">
        <f t="shared" si="217"/>
        <v>1.0999999999999999</v>
      </c>
      <c r="CZ133" s="10">
        <f t="shared" si="217"/>
        <v>1</v>
      </c>
      <c r="DA133" s="10">
        <f t="shared" si="219"/>
        <v>0.63636363636363635</v>
      </c>
      <c r="DB133" s="10">
        <f t="shared" si="220"/>
        <v>0.8571428571428571</v>
      </c>
      <c r="DC133" s="10">
        <f t="shared" si="221"/>
        <v>0.83333333333333337</v>
      </c>
      <c r="DD133" s="10">
        <f t="shared" si="222"/>
        <v>1.2</v>
      </c>
      <c r="DE133" s="10">
        <f t="shared" si="223"/>
        <v>1</v>
      </c>
      <c r="DF133" s="10">
        <f t="shared" si="224"/>
        <v>1.1666666666666667</v>
      </c>
      <c r="DG133" s="10">
        <f t="shared" si="225"/>
        <v>0.8571428571428571</v>
      </c>
      <c r="DH133" s="10">
        <f t="shared" si="226"/>
        <v>1.1666666666666667</v>
      </c>
      <c r="DI133" s="10">
        <f t="shared" si="227"/>
        <v>1.1428571428571428</v>
      </c>
      <c r="DJ133" s="10">
        <f t="shared" si="228"/>
        <v>0.625</v>
      </c>
      <c r="DK133" s="10">
        <f t="shared" si="229"/>
        <v>0.79999999999999993</v>
      </c>
      <c r="DL133" s="10">
        <f t="shared" si="230"/>
        <v>1</v>
      </c>
      <c r="DM133" s="10">
        <f t="shared" si="231"/>
        <v>0.5</v>
      </c>
      <c r="DN133" s="10">
        <f t="shared" si="232"/>
        <v>0.5</v>
      </c>
      <c r="DO133" s="10">
        <f t="shared" si="233"/>
        <v>1</v>
      </c>
      <c r="DP133" s="10">
        <f t="shared" si="234"/>
        <v>0</v>
      </c>
      <c r="DQ133" s="10" t="e">
        <f t="shared" si="235"/>
        <v>#DIV/0!</v>
      </c>
      <c r="DR133" s="10" t="e">
        <f t="shared" si="236"/>
        <v>#DIV/0!</v>
      </c>
      <c r="DS133" s="10" t="e">
        <f t="shared" si="237"/>
        <v>#DIV/0!</v>
      </c>
      <c r="DT133" s="10" t="e">
        <f t="shared" si="238"/>
        <v>#DIV/0!</v>
      </c>
      <c r="DU133" s="10" t="e">
        <f t="shared" si="239"/>
        <v>#DIV/0!</v>
      </c>
      <c r="DV133" s="10">
        <f t="shared" si="240"/>
        <v>1</v>
      </c>
      <c r="DW133" s="10">
        <f t="shared" si="241"/>
        <v>-1</v>
      </c>
      <c r="DX133" s="10">
        <f t="shared" si="242"/>
        <v>1</v>
      </c>
      <c r="DY133" s="10">
        <f t="shared" si="243"/>
        <v>2</v>
      </c>
      <c r="DZ133" s="10">
        <f t="shared" si="244"/>
        <v>1</v>
      </c>
      <c r="EA133" s="10">
        <f t="shared" si="245"/>
        <v>0.5</v>
      </c>
      <c r="EB133" s="10">
        <f t="shared" si="246"/>
        <v>3</v>
      </c>
      <c r="EC133" s="10">
        <f t="shared" si="247"/>
        <v>0.66666666666666663</v>
      </c>
      <c r="ED133" s="10">
        <f t="shared" si="248"/>
        <v>0</v>
      </c>
      <c r="EE133" s="10" t="e">
        <f t="shared" si="249"/>
        <v>#DIV/0!</v>
      </c>
      <c r="EF133" s="10" t="e">
        <f t="shared" si="250"/>
        <v>#DIV/0!</v>
      </c>
      <c r="EG133" s="10">
        <f t="shared" si="251"/>
        <v>1</v>
      </c>
    </row>
    <row r="139" spans="3:137" x14ac:dyDescent="0.25">
      <c r="C139" s="78" t="s">
        <v>97</v>
      </c>
      <c r="D139">
        <v>16</v>
      </c>
      <c r="E139" s="6">
        <f>D139*1.10409</f>
        <v>17.66544</v>
      </c>
      <c r="F139" s="6">
        <f t="shared" ref="F139:AT139" si="264">E139*1.10409</f>
        <v>19.504235649600002</v>
      </c>
      <c r="G139" s="6">
        <f t="shared" si="264"/>
        <v>21.534431538366867</v>
      </c>
      <c r="H139" s="6">
        <f t="shared" si="264"/>
        <v>23.775950517195476</v>
      </c>
      <c r="I139" s="6">
        <f t="shared" si="264"/>
        <v>26.250789206530353</v>
      </c>
      <c r="J139" s="6">
        <f t="shared" si="264"/>
        <v>28.983233855038097</v>
      </c>
      <c r="K139" s="6">
        <f t="shared" si="264"/>
        <v>32.000098667009013</v>
      </c>
      <c r="L139" s="6">
        <f t="shared" si="264"/>
        <v>35.330988937257985</v>
      </c>
      <c r="M139" s="6">
        <f t="shared" si="264"/>
        <v>39.008591575737171</v>
      </c>
      <c r="N139" s="6">
        <f t="shared" si="264"/>
        <v>43.068995872855652</v>
      </c>
      <c r="O139" s="6">
        <f t="shared" si="264"/>
        <v>47.552047653261198</v>
      </c>
      <c r="P139" s="6">
        <f t="shared" si="264"/>
        <v>52.501740293489156</v>
      </c>
      <c r="Q139" s="6">
        <f t="shared" si="264"/>
        <v>57.966646440638442</v>
      </c>
      <c r="R139" s="6">
        <f t="shared" si="264"/>
        <v>64.000394668644503</v>
      </c>
      <c r="S139" s="6">
        <f t="shared" si="264"/>
        <v>70.662195749703713</v>
      </c>
      <c r="T139" s="6">
        <f t="shared" si="264"/>
        <v>78.017423705290369</v>
      </c>
      <c r="U139" s="6">
        <f t="shared" si="264"/>
        <v>86.138257338774039</v>
      </c>
      <c r="V139" s="6">
        <f t="shared" si="264"/>
        <v>95.104388545167026</v>
      </c>
      <c r="W139" s="6">
        <f t="shared" si="264"/>
        <v>105.00380434883347</v>
      </c>
      <c r="X139" s="6">
        <f t="shared" si="264"/>
        <v>115.93365034350354</v>
      </c>
      <c r="Y139" s="6">
        <f t="shared" si="264"/>
        <v>128.00118400775884</v>
      </c>
      <c r="Z139" s="6">
        <f t="shared" si="264"/>
        <v>141.32482725112646</v>
      </c>
      <c r="AA139" s="6">
        <f t="shared" si="264"/>
        <v>156.03532851969621</v>
      </c>
      <c r="AB139" s="6">
        <f t="shared" si="264"/>
        <v>172.27704586531138</v>
      </c>
      <c r="AC139" s="6">
        <f t="shared" si="264"/>
        <v>190.20936356943164</v>
      </c>
      <c r="AD139" s="6">
        <f t="shared" si="264"/>
        <v>210.00825622337379</v>
      </c>
      <c r="AE139" s="6">
        <f t="shared" si="264"/>
        <v>231.86801561366477</v>
      </c>
      <c r="AF139" s="6">
        <f t="shared" si="264"/>
        <v>256.00315735889114</v>
      </c>
      <c r="AG139" s="6">
        <f t="shared" si="264"/>
        <v>282.65052600837811</v>
      </c>
      <c r="AH139" s="6">
        <f t="shared" si="264"/>
        <v>312.07161926059018</v>
      </c>
      <c r="AI139" s="6">
        <f t="shared" si="264"/>
        <v>344.55515410942502</v>
      </c>
      <c r="AJ139" s="6">
        <f t="shared" si="264"/>
        <v>380.41990010067508</v>
      </c>
      <c r="AK139" s="6">
        <f t="shared" si="264"/>
        <v>420.01780750215437</v>
      </c>
      <c r="AL139" s="6">
        <f t="shared" si="264"/>
        <v>463.73746108505361</v>
      </c>
      <c r="AM139" s="6">
        <f t="shared" si="264"/>
        <v>512.00789340939684</v>
      </c>
      <c r="AN139" s="6">
        <f t="shared" si="264"/>
        <v>565.30279503438101</v>
      </c>
      <c r="AO139" s="6">
        <f t="shared" si="264"/>
        <v>624.14516296950978</v>
      </c>
      <c r="AP139" s="6">
        <f t="shared" si="264"/>
        <v>689.1124329830061</v>
      </c>
      <c r="AQ139" s="6">
        <f t="shared" si="264"/>
        <v>760.84214613220718</v>
      </c>
      <c r="AR139" s="6">
        <f t="shared" si="264"/>
        <v>840.03820512310858</v>
      </c>
      <c r="AS139" s="6">
        <f t="shared" si="264"/>
        <v>927.47778189437292</v>
      </c>
      <c r="AT139" s="6">
        <f t="shared" si="264"/>
        <v>1024.0189442117583</v>
      </c>
      <c r="AU139" s="6">
        <f>AT139*1.10409</f>
        <v>1130.6090761147602</v>
      </c>
      <c r="AV139" s="6">
        <f>AU139*1.10409</f>
        <v>1248.2941748475457</v>
      </c>
      <c r="AW139" s="6">
        <f>AV139*1.10409</f>
        <v>1378.2291155074267</v>
      </c>
      <c r="AX139" s="6">
        <f t="shared" ref="AX139:BF139" si="265">AW139*1.10409</f>
        <v>1521.6889841405948</v>
      </c>
      <c r="AY139" s="6">
        <f t="shared" si="265"/>
        <v>1680.0815904997894</v>
      </c>
      <c r="AZ139" s="6">
        <f t="shared" si="265"/>
        <v>1854.9612832549126</v>
      </c>
      <c r="BA139" s="6">
        <f t="shared" si="265"/>
        <v>2048.0442032289166</v>
      </c>
      <c r="BB139" s="6">
        <f t="shared" si="265"/>
        <v>2261.2251243430146</v>
      </c>
      <c r="BC139" s="6">
        <f t="shared" si="265"/>
        <v>2496.5960475358788</v>
      </c>
      <c r="BD139" s="6">
        <f t="shared" si="265"/>
        <v>2756.4667301238883</v>
      </c>
      <c r="BE139" s="6">
        <f t="shared" si="265"/>
        <v>3043.3873520624838</v>
      </c>
      <c r="BF139" s="6">
        <f t="shared" si="265"/>
        <v>3360.1735415386679</v>
      </c>
      <c r="BG139" s="6">
        <f t="shared" ref="BG139:BM139" si="266">BF139*1.10409</f>
        <v>3709.9340054774279</v>
      </c>
      <c r="BH139" s="6">
        <f t="shared" si="266"/>
        <v>4096.1010361075732</v>
      </c>
      <c r="BI139" s="6">
        <f t="shared" si="266"/>
        <v>4522.4641929560103</v>
      </c>
      <c r="BJ139" s="6">
        <f t="shared" si="266"/>
        <v>4993.2074908008017</v>
      </c>
      <c r="BK139" s="6">
        <f t="shared" si="266"/>
        <v>5512.9504585182576</v>
      </c>
      <c r="BL139" s="6">
        <f t="shared" si="266"/>
        <v>6086.7934717454227</v>
      </c>
      <c r="BM139" s="6">
        <f t="shared" si="266"/>
        <v>6720.3678042194042</v>
      </c>
    </row>
    <row r="140" spans="3:137" x14ac:dyDescent="0.25">
      <c r="C140" s="78" t="s">
        <v>81</v>
      </c>
      <c r="D140">
        <v>16</v>
      </c>
      <c r="E140" s="6">
        <f>D140*1.25992</f>
        <v>20.158719999999999</v>
      </c>
      <c r="F140" s="6">
        <f t="shared" ref="F140:AT140" si="267">E140*1.25992</f>
        <v>25.398374502399996</v>
      </c>
      <c r="G140" s="6">
        <f t="shared" si="267"/>
        <v>31.999920003063799</v>
      </c>
      <c r="H140" s="6">
        <f t="shared" si="267"/>
        <v>40.317339210260137</v>
      </c>
      <c r="I140" s="6">
        <f t="shared" si="267"/>
        <v>50.796622017790952</v>
      </c>
      <c r="J140" s="6">
        <f t="shared" si="267"/>
        <v>63.999680012655176</v>
      </c>
      <c r="K140" s="6">
        <f t="shared" si="267"/>
        <v>80.634476841544512</v>
      </c>
      <c r="L140" s="6">
        <f t="shared" si="267"/>
        <v>101.59299006219875</v>
      </c>
      <c r="M140" s="6">
        <f t="shared" si="267"/>
        <v>127.99904003916545</v>
      </c>
      <c r="N140" s="6">
        <f t="shared" si="267"/>
        <v>161.26855052614533</v>
      </c>
      <c r="O140" s="6">
        <f t="shared" si="267"/>
        <v>203.18547217890102</v>
      </c>
      <c r="P140" s="6">
        <f t="shared" si="267"/>
        <v>255.99744010764095</v>
      </c>
      <c r="Q140" s="6">
        <f t="shared" si="267"/>
        <v>322.53629474041895</v>
      </c>
      <c r="R140" s="6">
        <f t="shared" si="267"/>
        <v>406.36992846934862</v>
      </c>
      <c r="S140" s="6">
        <f t="shared" si="267"/>
        <v>511.99360027710168</v>
      </c>
      <c r="T140" s="6">
        <f t="shared" si="267"/>
        <v>645.07097686112593</v>
      </c>
      <c r="U140" s="6">
        <f t="shared" si="267"/>
        <v>812.7378251668697</v>
      </c>
      <c r="V140" s="6">
        <f t="shared" si="267"/>
        <v>1023.9846406842424</v>
      </c>
      <c r="W140" s="6">
        <f t="shared" si="267"/>
        <v>1290.1387284908906</v>
      </c>
      <c r="X140" s="6">
        <f t="shared" si="267"/>
        <v>1625.4715868002427</v>
      </c>
      <c r="Y140" s="6">
        <f t="shared" si="267"/>
        <v>2047.9641616413617</v>
      </c>
      <c r="Z140" s="6">
        <f t="shared" si="267"/>
        <v>2580.2710065351844</v>
      </c>
      <c r="AA140" s="6">
        <f t="shared" si="267"/>
        <v>3250.9350465538091</v>
      </c>
      <c r="AB140" s="6">
        <f t="shared" si="267"/>
        <v>4095.9180838540751</v>
      </c>
      <c r="AC140" s="6">
        <f t="shared" si="267"/>
        <v>5160.5291122094259</v>
      </c>
      <c r="AD140" s="6">
        <f t="shared" si="267"/>
        <v>6501.8538390548993</v>
      </c>
      <c r="AE140" s="6">
        <f t="shared" si="267"/>
        <v>8191.8156889020484</v>
      </c>
      <c r="AF140" s="6">
        <f t="shared" si="267"/>
        <v>10321.032422761467</v>
      </c>
      <c r="AG140" s="6">
        <f t="shared" si="267"/>
        <v>13003.675170085628</v>
      </c>
      <c r="AH140" s="6">
        <f t="shared" si="267"/>
        <v>16383.590420294284</v>
      </c>
      <c r="AI140" s="6">
        <f t="shared" si="267"/>
        <v>20642.013242337172</v>
      </c>
      <c r="AJ140" s="6">
        <f t="shared" si="267"/>
        <v>26007.285324285447</v>
      </c>
      <c r="AK140" s="6">
        <f t="shared" si="267"/>
        <v>32767.09892577372</v>
      </c>
      <c r="AL140" s="6">
        <f t="shared" si="267"/>
        <v>41283.923278560826</v>
      </c>
      <c r="AM140" s="6">
        <f t="shared" si="267"/>
        <v>52014.440617124354</v>
      </c>
      <c r="AN140" s="6">
        <f t="shared" si="267"/>
        <v>65534.034022327309</v>
      </c>
      <c r="AO140" s="6">
        <f t="shared" si="267"/>
        <v>82567.640145410624</v>
      </c>
      <c r="AP140" s="6">
        <f t="shared" si="267"/>
        <v>104028.62117200575</v>
      </c>
      <c r="AQ140" s="6">
        <f t="shared" si="267"/>
        <v>131067.74038703347</v>
      </c>
      <c r="AR140" s="6">
        <f t="shared" si="267"/>
        <v>165134.86746843118</v>
      </c>
      <c r="AS140" s="6">
        <f t="shared" si="267"/>
        <v>208056.72222082582</v>
      </c>
      <c r="AT140" s="6">
        <f t="shared" si="267"/>
        <v>262134.82546046286</v>
      </c>
    </row>
    <row r="141" spans="3:137" x14ac:dyDescent="0.25">
      <c r="C141" s="78" t="s">
        <v>82</v>
      </c>
      <c r="D141">
        <v>16</v>
      </c>
      <c r="E141" s="6">
        <f>D141*1.18921</f>
        <v>19.027360000000002</v>
      </c>
      <c r="F141" s="6">
        <f t="shared" ref="F141:AT141" si="268">E141*1.18921</f>
        <v>22.627526785600004</v>
      </c>
      <c r="G141" s="6">
        <f t="shared" si="268"/>
        <v>26.908881128703385</v>
      </c>
      <c r="H141" s="6">
        <f t="shared" si="268"/>
        <v>32.000310527065352</v>
      </c>
      <c r="I141" s="6">
        <f t="shared" si="268"/>
        <v>38.055089281891391</v>
      </c>
      <c r="J141" s="6">
        <f t="shared" si="268"/>
        <v>45.255492724918064</v>
      </c>
      <c r="K141" s="6">
        <f t="shared" si="268"/>
        <v>53.818284503399816</v>
      </c>
      <c r="L141" s="6">
        <f t="shared" si="268"/>
        <v>64.001242114288104</v>
      </c>
      <c r="M141" s="6">
        <f t="shared" si="268"/>
        <v>76.11091713473256</v>
      </c>
      <c r="N141" s="6">
        <f t="shared" si="268"/>
        <v>90.511863765795312</v>
      </c>
      <c r="O141" s="6">
        <f t="shared" si="268"/>
        <v>107.63761350892145</v>
      </c>
      <c r="P141" s="6">
        <f t="shared" si="268"/>
        <v>128.00372636094448</v>
      </c>
      <c r="Q141" s="6">
        <f t="shared" si="268"/>
        <v>152.2233114256988</v>
      </c>
      <c r="R141" s="6">
        <f t="shared" si="268"/>
        <v>181.02548418055528</v>
      </c>
      <c r="S141" s="6">
        <f t="shared" si="268"/>
        <v>215.27731604235817</v>
      </c>
      <c r="T141" s="6">
        <f t="shared" si="268"/>
        <v>256.00993701073276</v>
      </c>
      <c r="U141" s="6">
        <f t="shared" si="268"/>
        <v>304.44957719253352</v>
      </c>
      <c r="V141" s="6">
        <f t="shared" si="268"/>
        <v>362.0544816931328</v>
      </c>
      <c r="W141" s="6">
        <f t="shared" si="268"/>
        <v>430.5588101742905</v>
      </c>
      <c r="X141" s="6">
        <f t="shared" si="268"/>
        <v>512.02484264736802</v>
      </c>
      <c r="Y141" s="6">
        <f t="shared" si="268"/>
        <v>608.90506312467653</v>
      </c>
      <c r="Z141" s="6">
        <f t="shared" si="268"/>
        <v>724.1159901184966</v>
      </c>
      <c r="AA141" s="6">
        <f t="shared" si="268"/>
        <v>861.12597660881738</v>
      </c>
      <c r="AB141" s="6">
        <f t="shared" si="268"/>
        <v>1024.0596226429718</v>
      </c>
      <c r="AC141" s="6">
        <f t="shared" si="268"/>
        <v>1217.8219438432486</v>
      </c>
      <c r="AD141" s="6">
        <f t="shared" si="268"/>
        <v>1448.2460338378298</v>
      </c>
      <c r="AE141" s="6">
        <f t="shared" si="268"/>
        <v>1722.2686659002857</v>
      </c>
      <c r="AF141" s="6">
        <f t="shared" si="268"/>
        <v>2048.139120175279</v>
      </c>
      <c r="AG141" s="6">
        <f t="shared" si="268"/>
        <v>2435.6675231036438</v>
      </c>
      <c r="AH141" s="6">
        <f t="shared" si="268"/>
        <v>2896.5201751500845</v>
      </c>
      <c r="AI141" s="6">
        <f t="shared" si="268"/>
        <v>3444.5707574902322</v>
      </c>
      <c r="AJ141" s="6">
        <f t="shared" si="268"/>
        <v>4096.3179905149591</v>
      </c>
      <c r="AK141" s="6">
        <f t="shared" si="268"/>
        <v>4871.3823175002954</v>
      </c>
      <c r="AL141" s="6">
        <f t="shared" si="268"/>
        <v>5793.0965657945271</v>
      </c>
      <c r="AM141" s="6">
        <f t="shared" si="268"/>
        <v>6889.2083670085103</v>
      </c>
      <c r="AN141" s="6">
        <f t="shared" si="268"/>
        <v>8192.715482130192</v>
      </c>
      <c r="AO141" s="6">
        <f t="shared" si="268"/>
        <v>9742.8591785040462</v>
      </c>
      <c r="AP141" s="6">
        <f t="shared" si="268"/>
        <v>11586.305563668799</v>
      </c>
      <c r="AQ141" s="6">
        <f t="shared" si="268"/>
        <v>13778.550439370572</v>
      </c>
      <c r="AR141" s="6">
        <f t="shared" si="268"/>
        <v>16385.589968003878</v>
      </c>
      <c r="AS141" s="6">
        <f t="shared" si="268"/>
        <v>19485.907445849894</v>
      </c>
      <c r="AT141" s="6">
        <f t="shared" si="268"/>
        <v>23172.835993679157</v>
      </c>
      <c r="AU141" s="6">
        <f t="shared" ref="AU141:BF141" si="269">AT141*1.18921</f>
        <v>27557.368292043193</v>
      </c>
      <c r="AV141" s="6">
        <f t="shared" si="269"/>
        <v>32771.49794658069</v>
      </c>
      <c r="AW141" s="6">
        <f t="shared" si="269"/>
        <v>38972.193073053226</v>
      </c>
      <c r="AX141" s="6">
        <f t="shared" si="269"/>
        <v>46346.121724405632</v>
      </c>
      <c r="AY141" s="6">
        <f t="shared" si="269"/>
        <v>55115.271415880423</v>
      </c>
      <c r="AZ141" s="6">
        <f t="shared" si="269"/>
        <v>65543.631920479165</v>
      </c>
      <c r="BA141" s="6">
        <f t="shared" si="269"/>
        <v>77945.142516153035</v>
      </c>
      <c r="BB141" s="6">
        <f t="shared" si="269"/>
        <v>92693.142931634357</v>
      </c>
      <c r="BC141" s="6">
        <f t="shared" si="269"/>
        <v>110231.6125057289</v>
      </c>
      <c r="BD141" s="6">
        <f t="shared" si="269"/>
        <v>131088.53590793788</v>
      </c>
      <c r="BE141" s="6">
        <f t="shared" si="269"/>
        <v>155891.79778707883</v>
      </c>
      <c r="BF141" s="6">
        <f t="shared" si="269"/>
        <v>185388.08484637202</v>
      </c>
    </row>
    <row r="179" spans="2:89" ht="15.75" thickBot="1" x14ac:dyDescent="0.3"/>
    <row r="180" spans="2:89" ht="15.75" thickBot="1" x14ac:dyDescent="0.3">
      <c r="D180" s="53">
        <v>0</v>
      </c>
      <c r="E180" s="93">
        <v>1</v>
      </c>
      <c r="F180" s="93">
        <v>2</v>
      </c>
      <c r="G180" s="93">
        <v>3</v>
      </c>
      <c r="H180" s="93">
        <v>4</v>
      </c>
      <c r="I180" s="93">
        <v>5</v>
      </c>
      <c r="J180" s="93">
        <v>6</v>
      </c>
      <c r="K180" s="93">
        <v>7</v>
      </c>
      <c r="L180" s="93">
        <v>8</v>
      </c>
      <c r="M180" s="93">
        <v>9</v>
      </c>
      <c r="N180" s="93">
        <v>10</v>
      </c>
      <c r="O180" s="93">
        <v>11</v>
      </c>
      <c r="P180" s="93">
        <v>12</v>
      </c>
      <c r="Q180" s="93">
        <v>13</v>
      </c>
      <c r="R180" s="93">
        <v>14</v>
      </c>
      <c r="S180" s="93">
        <v>15</v>
      </c>
      <c r="T180" s="93">
        <v>16</v>
      </c>
      <c r="U180" s="93">
        <v>17</v>
      </c>
      <c r="V180" s="93">
        <v>18</v>
      </c>
      <c r="W180" s="93">
        <v>19</v>
      </c>
      <c r="X180" s="93">
        <v>20</v>
      </c>
      <c r="Y180" s="93">
        <v>21</v>
      </c>
      <c r="Z180" s="93">
        <v>22</v>
      </c>
      <c r="AA180" s="93">
        <v>23</v>
      </c>
      <c r="AB180" s="93">
        <v>24</v>
      </c>
      <c r="AC180" s="76">
        <v>25</v>
      </c>
      <c r="AD180" s="93">
        <v>26</v>
      </c>
      <c r="AE180" s="76">
        <v>27</v>
      </c>
      <c r="AF180" s="93">
        <v>28</v>
      </c>
      <c r="AG180" s="76">
        <v>29</v>
      </c>
      <c r="AH180" s="93">
        <v>30</v>
      </c>
      <c r="AI180" s="76">
        <v>31</v>
      </c>
      <c r="AJ180" s="93">
        <v>32</v>
      </c>
    </row>
    <row r="181" spans="2:89" ht="15.75" thickBot="1" x14ac:dyDescent="0.3">
      <c r="C181" s="50" t="s">
        <v>16</v>
      </c>
      <c r="D181" s="17">
        <v>43893</v>
      </c>
      <c r="E181" s="31">
        <v>43894</v>
      </c>
      <c r="F181" s="31">
        <v>43895</v>
      </c>
      <c r="G181" s="31">
        <v>43896</v>
      </c>
      <c r="H181" s="31">
        <v>43897</v>
      </c>
      <c r="I181" s="31">
        <v>43898</v>
      </c>
      <c r="J181" s="31">
        <v>43899</v>
      </c>
      <c r="K181" s="31">
        <v>43900</v>
      </c>
      <c r="L181" s="31">
        <v>43901</v>
      </c>
      <c r="M181" s="31">
        <v>43902</v>
      </c>
      <c r="N181" s="31">
        <v>43903</v>
      </c>
      <c r="O181" s="31">
        <v>43904</v>
      </c>
      <c r="P181" s="31">
        <v>43905</v>
      </c>
      <c r="Q181" s="31">
        <v>43906</v>
      </c>
      <c r="R181" s="31">
        <v>43907</v>
      </c>
      <c r="S181" s="31">
        <v>43908</v>
      </c>
      <c r="T181" s="31">
        <v>43909</v>
      </c>
      <c r="U181" s="31">
        <v>43910</v>
      </c>
      <c r="V181" s="31">
        <v>43911</v>
      </c>
      <c r="W181" s="31">
        <v>43912</v>
      </c>
      <c r="X181" s="31">
        <v>43913</v>
      </c>
      <c r="Y181" s="31">
        <v>43914</v>
      </c>
      <c r="Z181" s="31">
        <v>43915</v>
      </c>
      <c r="AA181" s="31">
        <v>43916</v>
      </c>
      <c r="AB181" s="31">
        <v>43917</v>
      </c>
      <c r="AC181" s="31">
        <v>43918</v>
      </c>
      <c r="AD181" s="31">
        <v>43919</v>
      </c>
      <c r="AE181" s="31">
        <v>43920</v>
      </c>
      <c r="AF181" s="31">
        <v>43921</v>
      </c>
      <c r="AG181" s="31">
        <v>43922</v>
      </c>
      <c r="AH181" s="31">
        <v>43923</v>
      </c>
      <c r="AI181" s="31">
        <v>43924</v>
      </c>
      <c r="AJ181" s="31">
        <v>43925</v>
      </c>
    </row>
    <row r="182" spans="2:89" x14ac:dyDescent="0.25">
      <c r="B182" s="41">
        <v>493657</v>
      </c>
      <c r="C182" s="20" t="s">
        <v>12</v>
      </c>
      <c r="D182" s="51">
        <f t="shared" ref="D182:AI182" si="270">D52/$B182*100000</f>
        <v>0.60770940146701047</v>
      </c>
      <c r="E182" s="51">
        <f t="shared" si="270"/>
        <v>1.4179886034230245</v>
      </c>
      <c r="F182" s="51">
        <f t="shared" si="270"/>
        <v>2.4308376058680419</v>
      </c>
      <c r="G182" s="51">
        <f t="shared" si="270"/>
        <v>4.0513960097800696</v>
      </c>
      <c r="H182" s="51">
        <f t="shared" si="270"/>
        <v>5.8745242141811014</v>
      </c>
      <c r="I182" s="51">
        <f t="shared" si="270"/>
        <v>6.2796638151591084</v>
      </c>
      <c r="J182" s="51">
        <f t="shared" si="270"/>
        <v>7.2925128176041261</v>
      </c>
      <c r="K182" s="51">
        <f t="shared" si="270"/>
        <v>9.3182108224941604</v>
      </c>
      <c r="L182" s="51">
        <f t="shared" si="270"/>
        <v>10.128490024450175</v>
      </c>
      <c r="M182" s="51">
        <f t="shared" si="270"/>
        <v>12.76189743080722</v>
      </c>
      <c r="N182" s="51">
        <f t="shared" si="270"/>
        <v>16.813293440587291</v>
      </c>
      <c r="O182" s="51">
        <f t="shared" si="270"/>
        <v>19.64927064743334</v>
      </c>
      <c r="P182" s="51">
        <f t="shared" si="270"/>
        <v>23.2955270562354</v>
      </c>
      <c r="Q182" s="51">
        <f t="shared" si="270"/>
        <v>29.37262107090551</v>
      </c>
      <c r="R182" s="51">
        <f t="shared" si="270"/>
        <v>37.677982890954652</v>
      </c>
      <c r="S182" s="51">
        <f t="shared" si="270"/>
        <v>48.819321917849841</v>
      </c>
      <c r="T182" s="51">
        <f t="shared" si="270"/>
        <v>63.201777752569086</v>
      </c>
      <c r="U182" s="51">
        <f t="shared" si="270"/>
        <v>109.18512246357288</v>
      </c>
      <c r="V182" s="51">
        <f t="shared" si="270"/>
        <v>99.461772040100726</v>
      </c>
      <c r="W182" s="51">
        <f t="shared" si="270"/>
        <v>119.71875208900107</v>
      </c>
      <c r="X182" s="51">
        <f t="shared" si="270"/>
        <v>132.27807971931929</v>
      </c>
      <c r="Y182" s="51">
        <f t="shared" si="270"/>
        <v>155.37103697506566</v>
      </c>
      <c r="Z182" s="51">
        <f t="shared" si="270"/>
        <v>181.29997143765814</v>
      </c>
      <c r="AA182" s="51">
        <f t="shared" si="270"/>
        <v>212.69829051345366</v>
      </c>
      <c r="AB182" s="51">
        <f t="shared" si="270"/>
        <v>254.6302392146774</v>
      </c>
      <c r="AC182" s="51">
        <f t="shared" si="270"/>
        <v>306.89324774084031</v>
      </c>
      <c r="AD182" s="51">
        <f t="shared" si="270"/>
        <v>339.30441581908087</v>
      </c>
      <c r="AE182" s="51">
        <f t="shared" si="270"/>
        <v>368.06932748851938</v>
      </c>
      <c r="AF182" s="51">
        <f t="shared" si="270"/>
        <v>396.22652975649078</v>
      </c>
      <c r="AG182" s="51">
        <f t="shared" si="270"/>
        <v>446.46384027776367</v>
      </c>
      <c r="AH182" s="51">
        <f t="shared" si="270"/>
        <v>491.43433598632248</v>
      </c>
      <c r="AI182" s="51">
        <f t="shared" si="270"/>
        <v>532.96114508656819</v>
      </c>
      <c r="AJ182" s="51">
        <f t="shared" ref="AJ182:BL182" si="271">AJ52/$B182*100000</f>
        <v>572.66482598241294</v>
      </c>
      <c r="AK182" s="51">
        <f t="shared" si="271"/>
        <v>633.03062652813594</v>
      </c>
      <c r="AL182" s="51">
        <f t="shared" si="271"/>
        <v>683.06536724891976</v>
      </c>
      <c r="AM182" s="51">
        <f t="shared" si="271"/>
        <v>711.22256951689121</v>
      </c>
      <c r="AN182" s="51">
        <f t="shared" si="271"/>
        <v>760.64960083620815</v>
      </c>
      <c r="AO182" s="51">
        <f t="shared" si="271"/>
        <v>824.86422759122229</v>
      </c>
      <c r="AP182" s="51">
        <f t="shared" si="271"/>
        <v>867.40388569391291</v>
      </c>
      <c r="AQ182" s="51">
        <f t="shared" si="271"/>
        <v>950.66007369489341</v>
      </c>
      <c r="AR182" s="51">
        <f t="shared" si="271"/>
        <v>996.03570900443015</v>
      </c>
      <c r="AS182" s="51">
        <f t="shared" si="271"/>
        <v>1048.7038571315711</v>
      </c>
      <c r="AT182" s="51">
        <f t="shared" si="271"/>
        <v>1077.2661990005206</v>
      </c>
      <c r="AU182" s="51">
        <f t="shared" si="271"/>
        <v>1116.7673100958764</v>
      </c>
      <c r="AV182" s="51">
        <f t="shared" si="271"/>
        <v>1172.2714354298632</v>
      </c>
      <c r="AW182" s="51">
        <f t="shared" si="271"/>
        <v>1224.9395835570042</v>
      </c>
      <c r="AX182" s="51">
        <f t="shared" si="271"/>
        <v>1286.5208029056612</v>
      </c>
      <c r="AY182" s="51">
        <f t="shared" si="271"/>
        <v>1339.391520833291</v>
      </c>
      <c r="AZ182" s="51">
        <f t="shared" si="271"/>
        <v>1367.9538627022405</v>
      </c>
      <c r="BA182" s="51">
        <f t="shared" si="271"/>
        <v>1397.326483773146</v>
      </c>
      <c r="BB182" s="51">
        <f t="shared" si="271"/>
        <v>1430.7505008538317</v>
      </c>
      <c r="BC182" s="51">
        <f t="shared" si="271"/>
        <v>1473.4927287570113</v>
      </c>
      <c r="BD182" s="51">
        <f t="shared" si="271"/>
        <v>1510.36043244601</v>
      </c>
      <c r="BE182" s="51">
        <f t="shared" si="271"/>
        <v>1548.0384153369646</v>
      </c>
      <c r="BF182" s="51">
        <f t="shared" si="271"/>
        <v>1576.8033270064032</v>
      </c>
      <c r="BG182" s="51">
        <f t="shared" si="271"/>
        <v>1596.2500278533475</v>
      </c>
      <c r="BH182" s="51">
        <f t="shared" si="271"/>
        <v>1600.0988540626386</v>
      </c>
      <c r="BI182" s="51">
        <f t="shared" si="271"/>
        <v>1619.545554909583</v>
      </c>
      <c r="BJ182" s="51">
        <f t="shared" si="271"/>
        <v>1647.5001873770657</v>
      </c>
      <c r="BK182" s="51">
        <f t="shared" si="271"/>
        <v>1671.4034238347679</v>
      </c>
      <c r="BL182" s="51">
        <f t="shared" si="271"/>
        <v>1690.4449850807343</v>
      </c>
      <c r="BM182" s="51">
        <f t="shared" ref="BM182:CJ182" si="272">BM52/$B182*100000</f>
        <v>1708.6762671247445</v>
      </c>
      <c r="BN182" s="51">
        <f t="shared" si="272"/>
        <v>1714.9559309399035</v>
      </c>
      <c r="BO182" s="51">
        <f t="shared" si="272"/>
        <v>1730.756375378046</v>
      </c>
      <c r="BP182" s="51">
        <f t="shared" si="272"/>
        <v>1741.8977144049411</v>
      </c>
      <c r="BQ182" s="51">
        <f t="shared" si="272"/>
        <v>1761.5469850523743</v>
      </c>
      <c r="BR182" s="51">
        <f t="shared" si="272"/>
        <v>1777.7525690914945</v>
      </c>
      <c r="BS182" s="51">
        <f t="shared" si="272"/>
        <v>1794.5658625320818</v>
      </c>
      <c r="BT182" s="51">
        <f t="shared" si="272"/>
        <v>1808.5431787658233</v>
      </c>
      <c r="BU182" s="51">
        <f t="shared" si="272"/>
        <v>1817.8613895883173</v>
      </c>
      <c r="BV182" s="51">
        <f t="shared" si="272"/>
        <v>1830.2181474181466</v>
      </c>
      <c r="BW182" s="51">
        <f t="shared" si="272"/>
        <v>1849.8674180655798</v>
      </c>
      <c r="BX182" s="51">
        <f t="shared" si="272"/>
        <v>1867.4909907081233</v>
      </c>
      <c r="BY182" s="51">
        <f t="shared" si="272"/>
        <v>1878.8348995355077</v>
      </c>
      <c r="BZ182" s="51">
        <f t="shared" si="272"/>
        <v>1890.1788083628915</v>
      </c>
      <c r="CA182" s="51">
        <f t="shared" si="272"/>
        <v>1898.0790305819628</v>
      </c>
      <c r="CB182" s="51">
        <f t="shared" si="272"/>
        <v>1910.638358212281</v>
      </c>
      <c r="CC182" s="51">
        <f t="shared" si="272"/>
        <v>1917.728301229396</v>
      </c>
      <c r="CD182" s="51">
        <f t="shared" si="272"/>
        <v>1929.6799194582472</v>
      </c>
      <c r="CE182" s="51">
        <f t="shared" si="272"/>
        <v>1948.3163411032356</v>
      </c>
      <c r="CF182" s="51">
        <f t="shared" si="272"/>
        <v>1958.2422613271967</v>
      </c>
      <c r="CG182" s="51">
        <f t="shared" si="272"/>
        <v>1965.7373439452899</v>
      </c>
      <c r="CH182" s="51">
        <f t="shared" si="272"/>
        <v>1974.852984967295</v>
      </c>
      <c r="CI182" s="51">
        <f t="shared" si="272"/>
        <v>1984.9814749917452</v>
      </c>
      <c r="CJ182" s="51">
        <f t="shared" si="272"/>
        <v>1991.2611388069042</v>
      </c>
      <c r="CK182" s="51">
        <f t="shared" ref="CK182:CK193" si="273">EF52/$B182*100000</f>
        <v>2362.7741529037366</v>
      </c>
    </row>
    <row r="183" spans="2:89" x14ac:dyDescent="0.25">
      <c r="B183" s="41">
        <v>422979</v>
      </c>
      <c r="C183" s="20" t="s">
        <v>14</v>
      </c>
      <c r="D183" s="51">
        <f t="shared" ref="D183:M183" si="274">D54/$B183*100000</f>
        <v>2.8370202776024342</v>
      </c>
      <c r="E183" s="51">
        <f t="shared" si="274"/>
        <v>4.0191120599367816</v>
      </c>
      <c r="F183" s="51">
        <f t="shared" si="274"/>
        <v>6.1468772681386081</v>
      </c>
      <c r="G183" s="51">
        <f t="shared" si="274"/>
        <v>9.6931526151416492</v>
      </c>
      <c r="H183" s="51">
        <f t="shared" si="274"/>
        <v>14.421519744479038</v>
      </c>
      <c r="I183" s="51">
        <f t="shared" si="274"/>
        <v>22.696162220819474</v>
      </c>
      <c r="J183" s="51">
        <f t="shared" si="274"/>
        <v>33.334988261828599</v>
      </c>
      <c r="K183" s="51">
        <f t="shared" si="274"/>
        <v>39.718283886434079</v>
      </c>
      <c r="L183" s="51">
        <f t="shared" si="274"/>
        <v>50.120691570976334</v>
      </c>
      <c r="M183" s="51">
        <f t="shared" si="274"/>
        <v>62.650864463720417</v>
      </c>
      <c r="N183" s="51">
        <f t="shared" ref="N183:AX183" si="275">N53/$B183*100000</f>
        <v>15.603611526813387</v>
      </c>
      <c r="O183" s="51">
        <f t="shared" si="275"/>
        <v>21.041233725551386</v>
      </c>
      <c r="P183" s="51">
        <f t="shared" si="275"/>
        <v>23.87825400315382</v>
      </c>
      <c r="Q183" s="51">
        <f t="shared" si="275"/>
        <v>30.497967984226168</v>
      </c>
      <c r="R183" s="51">
        <f t="shared" si="275"/>
        <v>39.245447173500345</v>
      </c>
      <c r="S183" s="51">
        <f t="shared" si="275"/>
        <v>45.865161154572682</v>
      </c>
      <c r="T183" s="51">
        <f t="shared" si="275"/>
        <v>62.650864463720417</v>
      </c>
      <c r="U183" s="51">
        <f t="shared" si="275"/>
        <v>116.31783138169979</v>
      </c>
      <c r="V183" s="51">
        <f t="shared" si="275"/>
        <v>108.51602561829311</v>
      </c>
      <c r="W183" s="51">
        <f t="shared" si="275"/>
        <v>126.01098399684145</v>
      </c>
      <c r="X183" s="51">
        <f t="shared" si="275"/>
        <v>141.61459552365486</v>
      </c>
      <c r="Y183" s="51">
        <f t="shared" si="275"/>
        <v>174.4767470725497</v>
      </c>
      <c r="Z183" s="51">
        <f t="shared" si="275"/>
        <v>205.21113341324275</v>
      </c>
      <c r="AA183" s="51">
        <f t="shared" si="275"/>
        <v>242.80165209147501</v>
      </c>
      <c r="AB183" s="51">
        <f t="shared" si="275"/>
        <v>291.26741516718323</v>
      </c>
      <c r="AC183" s="51">
        <f t="shared" si="275"/>
        <v>330.74928069715043</v>
      </c>
      <c r="AD183" s="51">
        <f t="shared" si="275"/>
        <v>366.92128923658146</v>
      </c>
      <c r="AE183" s="51">
        <f t="shared" si="275"/>
        <v>401.6747876372113</v>
      </c>
      <c r="AF183" s="51">
        <f t="shared" si="275"/>
        <v>435.95544932490742</v>
      </c>
      <c r="AG183" s="51">
        <f t="shared" si="275"/>
        <v>476.3829882807421</v>
      </c>
      <c r="AH183" s="51">
        <f t="shared" si="275"/>
        <v>519.88396587064608</v>
      </c>
      <c r="AI183" s="51">
        <f t="shared" si="275"/>
        <v>560.31150482648081</v>
      </c>
      <c r="AJ183" s="51">
        <f t="shared" si="275"/>
        <v>601.21188049524926</v>
      </c>
      <c r="AK183" s="51">
        <f t="shared" si="275"/>
        <v>655.35168412616224</v>
      </c>
      <c r="AL183" s="51">
        <f t="shared" si="275"/>
        <v>682.77621347631919</v>
      </c>
      <c r="AM183" s="51">
        <f t="shared" si="275"/>
        <v>711.85567132174401</v>
      </c>
      <c r="AN183" s="51">
        <f t="shared" si="275"/>
        <v>742.59005766243718</v>
      </c>
      <c r="AO183" s="51">
        <f t="shared" si="275"/>
        <v>784.43610675707293</v>
      </c>
      <c r="AP183" s="51">
        <f t="shared" si="275"/>
        <v>839.28516545738671</v>
      </c>
      <c r="AQ183" s="51">
        <f t="shared" si="275"/>
        <v>876.40284742268523</v>
      </c>
      <c r="AR183" s="51">
        <f t="shared" si="275"/>
        <v>919.90382501258932</v>
      </c>
      <c r="AS183" s="51">
        <f t="shared" si="275"/>
        <v>942.5999872334088</v>
      </c>
      <c r="AT183" s="51">
        <f t="shared" si="275"/>
        <v>966.24182288009558</v>
      </c>
      <c r="AU183" s="51">
        <f t="shared" si="275"/>
        <v>991.53858702205071</v>
      </c>
      <c r="AV183" s="51">
        <f t="shared" si="275"/>
        <v>1022.9822284321444</v>
      </c>
      <c r="AW183" s="51">
        <f t="shared" si="275"/>
        <v>1071.6844098643196</v>
      </c>
      <c r="AX183" s="51">
        <f t="shared" si="275"/>
        <v>1108.3292551166842</v>
      </c>
      <c r="AY183" s="51">
        <f t="shared" ref="AY183:BL183" si="276">AY53/$B183*100000</f>
        <v>1139.0636414573773</v>
      </c>
      <c r="AZ183" s="51">
        <f t="shared" si="276"/>
        <v>1162.4690587475975</v>
      </c>
      <c r="BA183" s="51">
        <f t="shared" si="276"/>
        <v>1186.3473127507514</v>
      </c>
      <c r="BB183" s="51">
        <f t="shared" si="276"/>
        <v>1211.6440768927062</v>
      </c>
      <c r="BC183" s="51">
        <f t="shared" si="276"/>
        <v>1244.979065154535</v>
      </c>
      <c r="BD183" s="51">
        <f t="shared" si="276"/>
        <v>1264.8382070977518</v>
      </c>
      <c r="BE183" s="51">
        <f t="shared" si="276"/>
        <v>1282.3331654763003</v>
      </c>
      <c r="BF183" s="51">
        <f t="shared" si="276"/>
        <v>1303.6108175583186</v>
      </c>
      <c r="BG183" s="51">
        <f t="shared" si="276"/>
        <v>1314.2496435993276</v>
      </c>
      <c r="BH183" s="51">
        <f t="shared" si="276"/>
        <v>1322.5242860756682</v>
      </c>
      <c r="BI183" s="51">
        <f t="shared" si="276"/>
        <v>1338.837152671882</v>
      </c>
      <c r="BJ183" s="51">
        <f t="shared" si="276"/>
        <v>1350.8944888516924</v>
      </c>
      <c r="BK183" s="51">
        <f t="shared" si="276"/>
        <v>1369.5715390125749</v>
      </c>
      <c r="BL183" s="51">
        <f t="shared" si="276"/>
        <v>1386.3572423217229</v>
      </c>
      <c r="BM183" s="51">
        <f t="shared" ref="BM183:CJ183" si="277">BM53/$B183*100000</f>
        <v>1394.3954664415965</v>
      </c>
      <c r="BN183" s="51">
        <f t="shared" si="277"/>
        <v>1399.8330886403344</v>
      </c>
      <c r="BO183" s="51">
        <f t="shared" si="277"/>
        <v>1416.3823735930152</v>
      </c>
      <c r="BP183" s="51">
        <f t="shared" si="277"/>
        <v>1430.0946382680938</v>
      </c>
      <c r="BQ183" s="51">
        <f t="shared" si="277"/>
        <v>1441.9155560914371</v>
      </c>
      <c r="BR183" s="51">
        <f t="shared" si="277"/>
        <v>1451.8451270630458</v>
      </c>
      <c r="BS183" s="51">
        <f t="shared" si="277"/>
        <v>1463.4296265299224</v>
      </c>
      <c r="BT183" s="51">
        <f t="shared" si="277"/>
        <v>1472.8863607885971</v>
      </c>
      <c r="BU183" s="51">
        <f t="shared" si="277"/>
        <v>1481.1610032649376</v>
      </c>
      <c r="BV183" s="51">
        <f t="shared" si="277"/>
        <v>1487.0714621766092</v>
      </c>
      <c r="BW183" s="51">
        <f t="shared" si="277"/>
        <v>1494.8732679400159</v>
      </c>
      <c r="BX183" s="51">
        <f t="shared" si="277"/>
        <v>1507.6398591892269</v>
      </c>
      <c r="BY183" s="51">
        <f t="shared" si="277"/>
        <v>1516.8601750914349</v>
      </c>
      <c r="BZ183" s="51">
        <f t="shared" si="277"/>
        <v>1523.0070523595734</v>
      </c>
      <c r="CA183" s="51">
        <f t="shared" si="277"/>
        <v>1526.3169093501097</v>
      </c>
      <c r="CB183" s="51">
        <f t="shared" si="277"/>
        <v>1530.0996030535796</v>
      </c>
      <c r="CC183" s="51">
        <f t="shared" si="277"/>
        <v>1534.1187151135164</v>
      </c>
      <c r="CD183" s="51">
        <f t="shared" si="277"/>
        <v>1541.2112658075223</v>
      </c>
      <c r="CE183" s="51">
        <f t="shared" si="277"/>
        <v>1548.7766532144622</v>
      </c>
      <c r="CF183" s="51">
        <f t="shared" si="277"/>
        <v>1557.0512956908026</v>
      </c>
      <c r="CG183" s="51">
        <f t="shared" si="277"/>
        <v>1562.2524995330737</v>
      </c>
      <c r="CH183" s="51">
        <f t="shared" si="277"/>
        <v>1565.0895198106762</v>
      </c>
      <c r="CI183" s="51">
        <f t="shared" si="277"/>
        <v>1567.453703375345</v>
      </c>
      <c r="CJ183" s="51">
        <f t="shared" si="277"/>
        <v>1569.1086318706132</v>
      </c>
      <c r="CK183" s="51">
        <f t="shared" si="273"/>
        <v>1756.8248069053075</v>
      </c>
    </row>
    <row r="184" spans="2:89" x14ac:dyDescent="0.25">
      <c r="B184" s="41">
        <v>649944</v>
      </c>
      <c r="C184" s="20" t="s">
        <v>20</v>
      </c>
      <c r="D184" s="51">
        <f t="shared" ref="D184:M184" si="278">D53/$B184*100000</f>
        <v>0.61543763770417148</v>
      </c>
      <c r="E184" s="51">
        <f t="shared" si="278"/>
        <v>1.0770158659822999</v>
      </c>
      <c r="F184" s="51">
        <f t="shared" si="278"/>
        <v>1.3847346848343858</v>
      </c>
      <c r="G184" s="51">
        <f t="shared" si="278"/>
        <v>1.5385940942604286</v>
      </c>
      <c r="H184" s="51">
        <f t="shared" si="278"/>
        <v>2.6156099602427285</v>
      </c>
      <c r="I184" s="51">
        <f t="shared" si="278"/>
        <v>3.3849070073729428</v>
      </c>
      <c r="J184" s="51">
        <f t="shared" si="278"/>
        <v>3.5387664167989858</v>
      </c>
      <c r="K184" s="51">
        <f t="shared" si="278"/>
        <v>4.4619228733552427</v>
      </c>
      <c r="L184" s="51">
        <f t="shared" si="278"/>
        <v>7.5391110618760999</v>
      </c>
      <c r="M184" s="51">
        <f t="shared" si="278"/>
        <v>6.4620951958938004</v>
      </c>
      <c r="N184" s="51">
        <f t="shared" ref="N184:AX184" si="279">N54/$B184*100000</f>
        <v>58.004997353618158</v>
      </c>
      <c r="O184" s="51">
        <f t="shared" si="279"/>
        <v>65.236389596642169</v>
      </c>
      <c r="P184" s="51">
        <f t="shared" si="279"/>
        <v>73.390938296222444</v>
      </c>
      <c r="Q184" s="51">
        <f t="shared" si="279"/>
        <v>90.62319215193925</v>
      </c>
      <c r="R184" s="51">
        <f t="shared" si="279"/>
        <v>101.85492904004037</v>
      </c>
      <c r="S184" s="51">
        <f t="shared" si="279"/>
        <v>116.77929175436654</v>
      </c>
      <c r="T184" s="51">
        <f t="shared" si="279"/>
        <v>133.8576862006573</v>
      </c>
      <c r="U184" s="51">
        <f t="shared" si="279"/>
        <v>176.01516438339303</v>
      </c>
      <c r="V184" s="51">
        <f t="shared" si="279"/>
        <v>181.40024371330455</v>
      </c>
      <c r="W184" s="51">
        <f t="shared" si="279"/>
        <v>215.86475142473813</v>
      </c>
      <c r="X184" s="51">
        <f t="shared" si="279"/>
        <v>239.71295988577478</v>
      </c>
      <c r="Y184" s="51">
        <f t="shared" si="279"/>
        <v>267.56151299188855</v>
      </c>
      <c r="Z184" s="51">
        <f t="shared" si="279"/>
        <v>294.7946284602981</v>
      </c>
      <c r="AA184" s="51">
        <f t="shared" si="279"/>
        <v>332.79790258853069</v>
      </c>
      <c r="AB184" s="51">
        <f t="shared" si="279"/>
        <v>383.10992947084674</v>
      </c>
      <c r="AC184" s="51">
        <f t="shared" si="279"/>
        <v>423.11337592161783</v>
      </c>
      <c r="AD184" s="51">
        <f t="shared" si="279"/>
        <v>464.65541646664946</v>
      </c>
      <c r="AE184" s="51">
        <f t="shared" si="279"/>
        <v>497.73518949324864</v>
      </c>
      <c r="AF184" s="51">
        <f t="shared" si="279"/>
        <v>525.42988318993639</v>
      </c>
      <c r="AG184" s="51">
        <f t="shared" si="279"/>
        <v>548.20107578499073</v>
      </c>
      <c r="AH184" s="51">
        <f t="shared" si="279"/>
        <v>583.43488054355453</v>
      </c>
      <c r="AI184" s="51">
        <f t="shared" si="279"/>
        <v>607.43694841401725</v>
      </c>
      <c r="AJ184" s="51">
        <f t="shared" si="279"/>
        <v>628.51568750538502</v>
      </c>
      <c r="AK184" s="51">
        <f t="shared" si="279"/>
        <v>655.74880297379468</v>
      </c>
      <c r="AL184" s="51">
        <f t="shared" si="279"/>
        <v>685.44366899302099</v>
      </c>
      <c r="AM184" s="51">
        <f t="shared" si="279"/>
        <v>709.4457368634836</v>
      </c>
      <c r="AN184" s="51">
        <f t="shared" si="279"/>
        <v>737.75586819787554</v>
      </c>
      <c r="AO184" s="51">
        <f t="shared" si="279"/>
        <v>770.68178181504868</v>
      </c>
      <c r="AP184" s="51">
        <f t="shared" si="279"/>
        <v>809.45435299041151</v>
      </c>
      <c r="AQ184" s="51">
        <f t="shared" si="279"/>
        <v>840.84167251332417</v>
      </c>
      <c r="AR184" s="51">
        <f t="shared" si="279"/>
        <v>879.7681030981131</v>
      </c>
      <c r="AS184" s="51">
        <f t="shared" si="279"/>
        <v>901.00070159890697</v>
      </c>
      <c r="AT184" s="51">
        <f t="shared" si="279"/>
        <v>927.61837942961245</v>
      </c>
      <c r="AU184" s="51">
        <f t="shared" si="279"/>
        <v>945.31221151360739</v>
      </c>
      <c r="AV184" s="51">
        <f t="shared" si="279"/>
        <v>977.31496867422425</v>
      </c>
      <c r="AW184" s="51">
        <f t="shared" si="279"/>
        <v>1004.2403653237818</v>
      </c>
      <c r="AX184" s="51">
        <f t="shared" si="279"/>
        <v>1034.3968095712862</v>
      </c>
      <c r="AY184" s="51">
        <f t="shared" ref="AY184:AY192" si="280">AY54/$B184*100000</f>
        <v>1061.3222062208436</v>
      </c>
      <c r="AZ184" s="51">
        <f t="shared" ref="AZ184:BL184" si="281">AZ54/$B184*100000</f>
        <v>1085.4781335007324</v>
      </c>
      <c r="BA184" s="51">
        <f t="shared" si="281"/>
        <v>1106.8645914109522</v>
      </c>
      <c r="BB184" s="51">
        <f t="shared" si="281"/>
        <v>1125.4815799515036</v>
      </c>
      <c r="BC184" s="51">
        <f t="shared" si="281"/>
        <v>1145.0217249486109</v>
      </c>
      <c r="BD184" s="51">
        <f t="shared" si="281"/>
        <v>1169.1776522284997</v>
      </c>
      <c r="BE184" s="51">
        <f t="shared" si="281"/>
        <v>1188.410078406755</v>
      </c>
      <c r="BF184" s="51">
        <f t="shared" si="281"/>
        <v>1211.0274115923835</v>
      </c>
      <c r="BG184" s="51">
        <f t="shared" si="281"/>
        <v>1226.1056337161356</v>
      </c>
      <c r="BH184" s="51">
        <f t="shared" si="281"/>
        <v>1231.3368536366211</v>
      </c>
      <c r="BI184" s="51">
        <f t="shared" si="281"/>
        <v>1236.4142141476805</v>
      </c>
      <c r="BJ184" s="51">
        <f t="shared" si="281"/>
        <v>1251.8001550902848</v>
      </c>
      <c r="BK184" s="51">
        <f t="shared" si="281"/>
        <v>1265.4936425292026</v>
      </c>
      <c r="BL184" s="51">
        <f t="shared" si="281"/>
        <v>1277.4946764644337</v>
      </c>
      <c r="BM184" s="51">
        <f t="shared" ref="BM184:CJ184" si="282">BM54/$B184*100000</f>
        <v>1288.726413352535</v>
      </c>
      <c r="BN184" s="51">
        <f t="shared" si="282"/>
        <v>1293.4960550447422</v>
      </c>
      <c r="BO184" s="51">
        <f t="shared" si="282"/>
        <v>1298.5734155558016</v>
      </c>
      <c r="BP184" s="51">
        <f t="shared" si="282"/>
        <v>1301.0351661066184</v>
      </c>
      <c r="BQ184" s="51">
        <f t="shared" si="282"/>
        <v>1309.0358553967726</v>
      </c>
      <c r="BR184" s="51">
        <f t="shared" si="282"/>
        <v>1314.7286535455362</v>
      </c>
      <c r="BS184" s="51">
        <f t="shared" si="282"/>
        <v>1323.0370616545426</v>
      </c>
      <c r="BT184" s="51">
        <f t="shared" si="282"/>
        <v>1327.4989845278978</v>
      </c>
      <c r="BU184" s="51">
        <f t="shared" si="282"/>
        <v>1330.4223133069925</v>
      </c>
      <c r="BV184" s="51">
        <f t="shared" si="282"/>
        <v>1336.2689708651822</v>
      </c>
      <c r="BW184" s="51">
        <f t="shared" si="282"/>
        <v>1338.884580825425</v>
      </c>
      <c r="BX184" s="51">
        <f t="shared" si="282"/>
        <v>1345.9621136590229</v>
      </c>
      <c r="BY184" s="51">
        <f t="shared" si="282"/>
        <v>1349.3470206663958</v>
      </c>
      <c r="BZ184" s="51">
        <f t="shared" si="282"/>
        <v>1354.4243811774554</v>
      </c>
      <c r="CA184" s="51">
        <f t="shared" si="282"/>
        <v>1355.9629752717158</v>
      </c>
      <c r="CB184" s="51">
        <f t="shared" si="282"/>
        <v>1358.7324446413845</v>
      </c>
      <c r="CC184" s="51">
        <f t="shared" si="282"/>
        <v>1361.8096328299055</v>
      </c>
      <c r="CD184" s="51">
        <f t="shared" si="282"/>
        <v>1366.1176962938346</v>
      </c>
      <c r="CE184" s="51">
        <f t="shared" si="282"/>
        <v>1369.3487438917814</v>
      </c>
      <c r="CF184" s="51">
        <f t="shared" si="282"/>
        <v>1371.8104944425982</v>
      </c>
      <c r="CG184" s="51">
        <f t="shared" si="282"/>
        <v>1376.8878549536576</v>
      </c>
      <c r="CH184" s="51">
        <f t="shared" si="282"/>
        <v>1380.4266213704566</v>
      </c>
      <c r="CI184" s="51">
        <f t="shared" si="282"/>
        <v>1383.5038095589773</v>
      </c>
      <c r="CJ184" s="51">
        <f t="shared" si="282"/>
        <v>1387.3502947946286</v>
      </c>
      <c r="CK184" s="51">
        <f t="shared" si="273"/>
        <v>1525.6699038686411</v>
      </c>
    </row>
    <row r="185" spans="2:89" x14ac:dyDescent="0.25">
      <c r="B185" s="41">
        <v>2086142</v>
      </c>
      <c r="C185" s="20" t="s">
        <v>8</v>
      </c>
      <c r="D185" s="51">
        <f t="shared" ref="D185:AX185" si="283">D55/$B185*100000</f>
        <v>0</v>
      </c>
      <c r="E185" s="51">
        <f t="shared" si="283"/>
        <v>4.7935375444241091E-2</v>
      </c>
      <c r="F185" s="51">
        <f t="shared" si="283"/>
        <v>9.5870750888482181E-2</v>
      </c>
      <c r="G185" s="51">
        <f t="shared" si="283"/>
        <v>0.47935375444241091</v>
      </c>
      <c r="H185" s="51">
        <f t="shared" si="283"/>
        <v>0.62315988077513418</v>
      </c>
      <c r="I185" s="51">
        <f t="shared" si="283"/>
        <v>1.1025136352175451</v>
      </c>
      <c r="J185" s="51">
        <f t="shared" si="283"/>
        <v>1.2942551369945094</v>
      </c>
      <c r="K185" s="51">
        <f t="shared" si="283"/>
        <v>1.4380612633272327</v>
      </c>
      <c r="L185" s="51">
        <f t="shared" si="283"/>
        <v>1.6298027651041971</v>
      </c>
      <c r="M185" s="51">
        <f t="shared" si="283"/>
        <v>2.5885102739890189</v>
      </c>
      <c r="N185" s="51">
        <f t="shared" si="283"/>
        <v>3.0678640284314298</v>
      </c>
      <c r="O185" s="51">
        <f t="shared" si="283"/>
        <v>3.6910239092065642</v>
      </c>
      <c r="P185" s="51">
        <f t="shared" si="283"/>
        <v>4.8414729198683508</v>
      </c>
      <c r="Q185" s="51">
        <f t="shared" si="283"/>
        <v>6.5192110604167883</v>
      </c>
      <c r="R185" s="51">
        <f t="shared" si="283"/>
        <v>8.436626078186432</v>
      </c>
      <c r="S185" s="51">
        <f t="shared" si="283"/>
        <v>10.354041095956076</v>
      </c>
      <c r="T185" s="51">
        <f t="shared" si="283"/>
        <v>11.983843861060272</v>
      </c>
      <c r="U185" s="51">
        <f t="shared" si="283"/>
        <v>17.927830416146168</v>
      </c>
      <c r="V185" s="51">
        <f t="shared" si="283"/>
        <v>18.071636542478892</v>
      </c>
      <c r="W185" s="51">
        <f t="shared" si="283"/>
        <v>21.043629820021838</v>
      </c>
      <c r="X185" s="51">
        <f t="shared" si="283"/>
        <v>25.022265981893849</v>
      </c>
      <c r="Y185" s="51">
        <f t="shared" si="283"/>
        <v>28.521548389323453</v>
      </c>
      <c r="Z185" s="51">
        <f t="shared" si="283"/>
        <v>33.602698186413008</v>
      </c>
      <c r="AA185" s="51">
        <f t="shared" si="283"/>
        <v>39.59462011694314</v>
      </c>
      <c r="AB185" s="51">
        <f t="shared" si="283"/>
        <v>45.922089675582967</v>
      </c>
      <c r="AC185" s="51">
        <f t="shared" si="283"/>
        <v>52.297494609667034</v>
      </c>
      <c r="AD185" s="51">
        <f t="shared" si="283"/>
        <v>61.069668315963149</v>
      </c>
      <c r="AE185" s="51">
        <f t="shared" si="283"/>
        <v>66.054947362164214</v>
      </c>
      <c r="AF185" s="51">
        <f t="shared" si="283"/>
        <v>70.84848490658834</v>
      </c>
      <c r="AG185" s="51">
        <f t="shared" si="283"/>
        <v>77.559437468782093</v>
      </c>
      <c r="AH185" s="51">
        <f t="shared" si="283"/>
        <v>83.024070269425579</v>
      </c>
      <c r="AI185" s="51">
        <f t="shared" si="283"/>
        <v>90.310247336950212</v>
      </c>
      <c r="AJ185" s="51">
        <f t="shared" si="283"/>
        <v>95.151720256818564</v>
      </c>
      <c r="AK185" s="51">
        <f t="shared" si="283"/>
        <v>101.33538368912566</v>
      </c>
      <c r="AL185" s="51">
        <f t="shared" si="283"/>
        <v>105.9371797317728</v>
      </c>
      <c r="AM185" s="51">
        <f t="shared" si="283"/>
        <v>110.29929889719875</v>
      </c>
      <c r="AN185" s="51">
        <f t="shared" si="283"/>
        <v>114.66141806262468</v>
      </c>
      <c r="AO185" s="51">
        <f t="shared" si="283"/>
        <v>121.27649987392996</v>
      </c>
      <c r="AP185" s="51">
        <f t="shared" si="283"/>
        <v>129.04203069589701</v>
      </c>
      <c r="AQ185" s="51">
        <f t="shared" si="283"/>
        <v>136.47201388975438</v>
      </c>
      <c r="AR185" s="51">
        <f t="shared" si="283"/>
        <v>144.52515696438689</v>
      </c>
      <c r="AS185" s="51">
        <f t="shared" si="283"/>
        <v>154.59158580767752</v>
      </c>
      <c r="AT185" s="51">
        <f t="shared" si="283"/>
        <v>160.15208935920947</v>
      </c>
      <c r="AU185" s="51">
        <f t="shared" si="283"/>
        <v>165.71259291074145</v>
      </c>
      <c r="AV185" s="51">
        <f t="shared" si="283"/>
        <v>171.56070871493887</v>
      </c>
      <c r="AW185" s="51">
        <f t="shared" si="283"/>
        <v>179.37417491235016</v>
      </c>
      <c r="AX185" s="51">
        <f t="shared" si="283"/>
        <v>187.04383498342875</v>
      </c>
      <c r="AY185" s="51">
        <f t="shared" si="280"/>
        <v>196.82265157405394</v>
      </c>
      <c r="AZ185" s="51">
        <f t="shared" ref="AZ185:BL185" si="284">AZ55/$B185*100000</f>
        <v>203.86915176435735</v>
      </c>
      <c r="BA185" s="51">
        <f t="shared" si="284"/>
        <v>208.56681855789299</v>
      </c>
      <c r="BB185" s="51">
        <f t="shared" si="284"/>
        <v>212.73719622154195</v>
      </c>
      <c r="BC185" s="51">
        <f t="shared" si="284"/>
        <v>219.25640728195879</v>
      </c>
      <c r="BD185" s="51">
        <f t="shared" si="284"/>
        <v>224.57723395626954</v>
      </c>
      <c r="BE185" s="51">
        <f t="shared" si="284"/>
        <v>229.08315924802821</v>
      </c>
      <c r="BF185" s="51">
        <f t="shared" si="284"/>
        <v>232.63037703090203</v>
      </c>
      <c r="BG185" s="51">
        <f t="shared" si="284"/>
        <v>234.59572742411589</v>
      </c>
      <c r="BH185" s="51">
        <f t="shared" si="284"/>
        <v>235.6503056838892</v>
      </c>
      <c r="BI185" s="51">
        <f t="shared" si="284"/>
        <v>239.19752346676304</v>
      </c>
      <c r="BJ185" s="51">
        <f t="shared" si="284"/>
        <v>241.97777524252902</v>
      </c>
      <c r="BK185" s="51">
        <f t="shared" si="284"/>
        <v>245.38118689907017</v>
      </c>
      <c r="BL185" s="51">
        <f t="shared" si="284"/>
        <v>248.68872780472276</v>
      </c>
      <c r="BM185" s="51">
        <f t="shared" ref="BM185:CJ185" si="285">BM55/$B185*100000</f>
        <v>251.61278570682148</v>
      </c>
      <c r="BN185" s="51">
        <f t="shared" si="285"/>
        <v>252.7632347174833</v>
      </c>
      <c r="BO185" s="51">
        <f t="shared" si="285"/>
        <v>254.2012959808105</v>
      </c>
      <c r="BP185" s="51">
        <f t="shared" si="285"/>
        <v>255.78316337047045</v>
      </c>
      <c r="BQ185" s="51">
        <f t="shared" si="285"/>
        <v>257.02948313202074</v>
      </c>
      <c r="BR185" s="51">
        <f t="shared" si="285"/>
        <v>258.7072212725692</v>
      </c>
      <c r="BS185" s="51">
        <f t="shared" si="285"/>
        <v>259.47418727967704</v>
      </c>
      <c r="BT185" s="51">
        <f t="shared" si="285"/>
        <v>260.67257166578304</v>
      </c>
      <c r="BU185" s="51">
        <f t="shared" si="285"/>
        <v>261.82302067644486</v>
      </c>
      <c r="BV185" s="51">
        <f t="shared" si="285"/>
        <v>262.97346968710661</v>
      </c>
      <c r="BW185" s="51">
        <f t="shared" si="285"/>
        <v>263.88424182054723</v>
      </c>
      <c r="BX185" s="51">
        <f t="shared" si="285"/>
        <v>265.03469083120899</v>
      </c>
      <c r="BY185" s="51">
        <f t="shared" si="285"/>
        <v>265.75372146287259</v>
      </c>
      <c r="BZ185" s="51">
        <f t="shared" si="285"/>
        <v>266.52068746998049</v>
      </c>
      <c r="CA185" s="51">
        <f t="shared" si="285"/>
        <v>267.76700723153073</v>
      </c>
      <c r="CB185" s="51">
        <f t="shared" si="285"/>
        <v>268.34223173686161</v>
      </c>
      <c r="CC185" s="51">
        <f t="shared" si="285"/>
        <v>269.06126236852526</v>
      </c>
      <c r="CD185" s="51">
        <f t="shared" si="285"/>
        <v>270.88280663540638</v>
      </c>
      <c r="CE185" s="51">
        <f t="shared" si="285"/>
        <v>272.84815702862028</v>
      </c>
      <c r="CF185" s="51">
        <f t="shared" si="285"/>
        <v>274.28621829194753</v>
      </c>
      <c r="CG185" s="51">
        <f t="shared" si="285"/>
        <v>275.19699042538809</v>
      </c>
      <c r="CH185" s="51">
        <f t="shared" si="285"/>
        <v>277.68962994848869</v>
      </c>
      <c r="CI185" s="51">
        <f t="shared" si="285"/>
        <v>281.33271848225098</v>
      </c>
      <c r="CJ185" s="51">
        <f t="shared" si="285"/>
        <v>283.29806887546488</v>
      </c>
      <c r="CK185" s="51">
        <f t="shared" si="273"/>
        <v>318.72231132875902</v>
      </c>
    </row>
    <row r="186" spans="2:89" x14ac:dyDescent="0.25">
      <c r="B186" s="41">
        <v>586061</v>
      </c>
      <c r="C186" s="20" t="s">
        <v>15</v>
      </c>
      <c r="D186" s="51">
        <f t="shared" ref="D186:AX186" si="286">D56/$B186*100000</f>
        <v>0</v>
      </c>
      <c r="E186" s="51">
        <f t="shared" si="286"/>
        <v>0</v>
      </c>
      <c r="F186" s="51">
        <f t="shared" si="286"/>
        <v>0.34126140452956261</v>
      </c>
      <c r="G186" s="51">
        <f t="shared" si="286"/>
        <v>1.0237842135886879</v>
      </c>
      <c r="H186" s="51">
        <f t="shared" si="286"/>
        <v>1.5356763203830317</v>
      </c>
      <c r="I186" s="51">
        <f t="shared" si="286"/>
        <v>1.8769377249125943</v>
      </c>
      <c r="J186" s="51">
        <f t="shared" si="286"/>
        <v>3.0713526407660634</v>
      </c>
      <c r="K186" s="51">
        <f t="shared" si="286"/>
        <v>3.7538754498251885</v>
      </c>
      <c r="L186" s="51">
        <f t="shared" si="286"/>
        <v>8.190273708709503</v>
      </c>
      <c r="M186" s="51">
        <f t="shared" si="286"/>
        <v>8.190273708709503</v>
      </c>
      <c r="N186" s="51">
        <f t="shared" si="286"/>
        <v>14.162348287976849</v>
      </c>
      <c r="O186" s="51">
        <f t="shared" si="286"/>
        <v>15.015501799300754</v>
      </c>
      <c r="P186" s="51">
        <f t="shared" si="286"/>
        <v>18.940007951390726</v>
      </c>
      <c r="Q186" s="51">
        <f t="shared" si="286"/>
        <v>24.229559721598946</v>
      </c>
      <c r="R186" s="51">
        <f t="shared" si="286"/>
        <v>30.031003598601508</v>
      </c>
      <c r="S186" s="51">
        <f t="shared" si="286"/>
        <v>34.296771155221045</v>
      </c>
      <c r="T186" s="51">
        <f t="shared" si="286"/>
        <v>40.951368543547517</v>
      </c>
      <c r="U186" s="51">
        <f t="shared" si="286"/>
        <v>58.35570017455521</v>
      </c>
      <c r="V186" s="51">
        <f t="shared" si="286"/>
        <v>55.113716831524364</v>
      </c>
      <c r="W186" s="51">
        <f t="shared" si="286"/>
        <v>60.403268601732584</v>
      </c>
      <c r="X186" s="51">
        <f t="shared" si="286"/>
        <v>70.982372142149032</v>
      </c>
      <c r="Y186" s="51">
        <f t="shared" si="286"/>
        <v>81.732106384830246</v>
      </c>
      <c r="Z186" s="51">
        <f t="shared" si="286"/>
        <v>97.600761695454906</v>
      </c>
      <c r="AA186" s="51">
        <f t="shared" si="286"/>
        <v>111.76310998343178</v>
      </c>
      <c r="AB186" s="51">
        <f t="shared" si="286"/>
        <v>126.60798108046774</v>
      </c>
      <c r="AC186" s="51">
        <f t="shared" si="286"/>
        <v>140.25843726165024</v>
      </c>
      <c r="AD186" s="51">
        <f t="shared" si="286"/>
        <v>155.61520046548054</v>
      </c>
      <c r="AE186" s="51">
        <f t="shared" si="286"/>
        <v>167.38871892175047</v>
      </c>
      <c r="AF186" s="51">
        <f t="shared" si="286"/>
        <v>178.1384531644317</v>
      </c>
      <c r="AG186" s="51">
        <f t="shared" si="286"/>
        <v>188.71755670484814</v>
      </c>
      <c r="AH186" s="51">
        <f t="shared" si="286"/>
        <v>203.90368920641367</v>
      </c>
      <c r="AI186" s="51">
        <f t="shared" si="286"/>
        <v>216.35973047174269</v>
      </c>
      <c r="AJ186" s="51">
        <f t="shared" si="286"/>
        <v>226.93883401215913</v>
      </c>
      <c r="AK186" s="51">
        <f t="shared" si="286"/>
        <v>242.80748932278382</v>
      </c>
      <c r="AL186" s="51">
        <f t="shared" si="286"/>
        <v>251.8509165428172</v>
      </c>
      <c r="AM186" s="51">
        <f t="shared" si="286"/>
        <v>261.06497446511543</v>
      </c>
      <c r="AN186" s="51">
        <f t="shared" si="286"/>
        <v>273.69164643270921</v>
      </c>
      <c r="AO186" s="51">
        <f t="shared" si="286"/>
        <v>283.75885786633131</v>
      </c>
      <c r="AP186" s="51">
        <f t="shared" si="286"/>
        <v>294.50859210901251</v>
      </c>
      <c r="AQ186" s="51">
        <f t="shared" si="286"/>
        <v>303.55201932904595</v>
      </c>
      <c r="AR186" s="51">
        <f t="shared" si="286"/>
        <v>317.37310621249321</v>
      </c>
      <c r="AS186" s="51">
        <f t="shared" si="286"/>
        <v>329.31725537102795</v>
      </c>
      <c r="AT186" s="51">
        <f t="shared" si="286"/>
        <v>338.53131329332615</v>
      </c>
      <c r="AU186" s="51">
        <f t="shared" si="286"/>
        <v>349.96357034506644</v>
      </c>
      <c r="AV186" s="51">
        <f t="shared" si="286"/>
        <v>361.22519669454203</v>
      </c>
      <c r="AW186" s="51">
        <f t="shared" si="286"/>
        <v>372.82808444854714</v>
      </c>
      <c r="AX186" s="51">
        <f t="shared" si="286"/>
        <v>384.60160290481707</v>
      </c>
      <c r="AY186" s="51">
        <f t="shared" si="280"/>
        <v>394.15692223164478</v>
      </c>
      <c r="AZ186" s="51">
        <f t="shared" ref="AZ186:BL186" si="287">AZ56/$B186*100000</f>
        <v>401.83530383355998</v>
      </c>
      <c r="BA186" s="51">
        <f t="shared" si="287"/>
        <v>411.04936175585823</v>
      </c>
      <c r="BB186" s="51">
        <f t="shared" si="287"/>
        <v>419.58089686909727</v>
      </c>
      <c r="BC186" s="51">
        <f t="shared" si="287"/>
        <v>430.50126181404323</v>
      </c>
      <c r="BD186" s="51">
        <f t="shared" si="287"/>
        <v>442.27478027031316</v>
      </c>
      <c r="BE186" s="51">
        <f t="shared" si="287"/>
        <v>449.78253116996353</v>
      </c>
      <c r="BF186" s="51">
        <f t="shared" si="287"/>
        <v>462.23857243529255</v>
      </c>
      <c r="BG186" s="51">
        <f t="shared" si="287"/>
        <v>466.67497069417686</v>
      </c>
      <c r="BH186" s="51">
        <f t="shared" si="287"/>
        <v>470.42884614400208</v>
      </c>
      <c r="BI186" s="51">
        <f t="shared" si="287"/>
        <v>473.84146018929772</v>
      </c>
      <c r="BJ186" s="51">
        <f t="shared" si="287"/>
        <v>481.69047249347767</v>
      </c>
      <c r="BK186" s="51">
        <f t="shared" si="287"/>
        <v>487.83317777500974</v>
      </c>
      <c r="BL186" s="51">
        <f t="shared" si="287"/>
        <v>492.78146814068839</v>
      </c>
      <c r="BM186" s="51">
        <f t="shared" ref="BM186:CJ186" si="288">BM56/$B186*100000</f>
        <v>497.04723569730794</v>
      </c>
      <c r="BN186" s="51">
        <f t="shared" si="288"/>
        <v>499.77732693354443</v>
      </c>
      <c r="BO186" s="51">
        <f t="shared" si="288"/>
        <v>508.47949274904829</v>
      </c>
      <c r="BP186" s="51">
        <f t="shared" si="288"/>
        <v>509.16201555810738</v>
      </c>
      <c r="BQ186" s="51">
        <f t="shared" si="288"/>
        <v>538.33986564538509</v>
      </c>
      <c r="BR186" s="51">
        <f t="shared" si="288"/>
        <v>542.26437179747506</v>
      </c>
      <c r="BS186" s="51">
        <f t="shared" si="288"/>
        <v>546.87140075862408</v>
      </c>
      <c r="BT186" s="51">
        <f t="shared" si="288"/>
        <v>550.79590691071405</v>
      </c>
      <c r="BU186" s="51">
        <f t="shared" si="288"/>
        <v>552.84347533789139</v>
      </c>
      <c r="BV186" s="51">
        <f t="shared" si="288"/>
        <v>554.54978236053933</v>
      </c>
      <c r="BW186" s="51">
        <f t="shared" si="288"/>
        <v>557.96239640583485</v>
      </c>
      <c r="BX186" s="51">
        <f t="shared" si="288"/>
        <v>561.54564115339531</v>
      </c>
      <c r="BY186" s="51">
        <f t="shared" si="288"/>
        <v>563.93447098510228</v>
      </c>
      <c r="BZ186" s="51">
        <f t="shared" si="288"/>
        <v>568.20023854172177</v>
      </c>
      <c r="CA186" s="51">
        <f t="shared" si="288"/>
        <v>570.93032977795826</v>
      </c>
      <c r="CB186" s="51">
        <f t="shared" si="288"/>
        <v>573.83105171645957</v>
      </c>
      <c r="CC186" s="51">
        <f t="shared" si="288"/>
        <v>575.53735873910739</v>
      </c>
      <c r="CD186" s="51">
        <f t="shared" si="288"/>
        <v>578.6087113798734</v>
      </c>
      <c r="CE186" s="51">
        <f t="shared" si="288"/>
        <v>582.87447893649301</v>
      </c>
      <c r="CF186" s="51">
        <f t="shared" si="288"/>
        <v>586.79898508858298</v>
      </c>
      <c r="CG186" s="51">
        <f t="shared" si="288"/>
        <v>590.04096843161381</v>
      </c>
      <c r="CH186" s="51">
        <f t="shared" si="288"/>
        <v>593.28295177464463</v>
      </c>
      <c r="CI186" s="51">
        <f t="shared" si="288"/>
        <v>597.20745792673461</v>
      </c>
      <c r="CJ186" s="51">
        <f t="shared" si="288"/>
        <v>598.74313424711761</v>
      </c>
      <c r="CK186" s="51">
        <f t="shared" si="273"/>
        <v>701.46281701051589</v>
      </c>
    </row>
    <row r="187" spans="2:89" x14ac:dyDescent="0.25">
      <c r="B187" s="41">
        <v>1117164</v>
      </c>
      <c r="C187" s="20" t="s">
        <v>9</v>
      </c>
      <c r="D187" s="51">
        <f t="shared" ref="D187:AX187" si="289">D57/$B187*100000</f>
        <v>0.2685371172003394</v>
      </c>
      <c r="E187" s="51">
        <f t="shared" si="289"/>
        <v>0.2685371172003394</v>
      </c>
      <c r="F187" s="51">
        <f t="shared" si="289"/>
        <v>1.5217103308019233</v>
      </c>
      <c r="G187" s="51">
        <f t="shared" si="289"/>
        <v>2.1482969376027152</v>
      </c>
      <c r="H187" s="51">
        <f t="shared" si="289"/>
        <v>3.2224454064040731</v>
      </c>
      <c r="I187" s="51">
        <f t="shared" si="289"/>
        <v>3.4014701512042991</v>
      </c>
      <c r="J187" s="51">
        <f t="shared" si="289"/>
        <v>3.580494896004526</v>
      </c>
      <c r="K187" s="51">
        <f t="shared" si="289"/>
        <v>3.7595196408047524</v>
      </c>
      <c r="L187" s="51">
        <f t="shared" si="289"/>
        <v>5.6392794612071286</v>
      </c>
      <c r="M187" s="51">
        <f t="shared" si="289"/>
        <v>7.1609897920090519</v>
      </c>
      <c r="N187" s="51">
        <f t="shared" si="289"/>
        <v>6.3553784404080336</v>
      </c>
      <c r="O187" s="51">
        <f t="shared" si="289"/>
        <v>9.4883114744119936</v>
      </c>
      <c r="P187" s="51">
        <f t="shared" si="289"/>
        <v>11.726120784414823</v>
      </c>
      <c r="Q187" s="51">
        <f t="shared" si="289"/>
        <v>13.695392977217312</v>
      </c>
      <c r="R187" s="51">
        <f t="shared" si="289"/>
        <v>18.171011597222968</v>
      </c>
      <c r="S187" s="51">
        <f t="shared" si="289"/>
        <v>23.720778686029984</v>
      </c>
      <c r="T187" s="51">
        <f t="shared" si="289"/>
        <v>26.943224092434054</v>
      </c>
      <c r="U187" s="51">
        <f t="shared" si="289"/>
        <v>36.252510822045828</v>
      </c>
      <c r="V187" s="51">
        <f t="shared" si="289"/>
        <v>37.416171663247297</v>
      </c>
      <c r="W187" s="51">
        <f t="shared" si="289"/>
        <v>40.191055207650798</v>
      </c>
      <c r="X187" s="51">
        <f t="shared" si="289"/>
        <v>44.845698572456691</v>
      </c>
      <c r="Y187" s="51">
        <f t="shared" si="289"/>
        <v>61.494999838877732</v>
      </c>
      <c r="Z187" s="51">
        <f t="shared" si="289"/>
        <v>69.998675216888472</v>
      </c>
      <c r="AA187" s="51">
        <f t="shared" si="289"/>
        <v>78.412838222499119</v>
      </c>
      <c r="AB187" s="51">
        <f t="shared" si="289"/>
        <v>86.558464110909412</v>
      </c>
      <c r="AC187" s="51">
        <f t="shared" si="289"/>
        <v>97.926535405723769</v>
      </c>
      <c r="AD187" s="51">
        <f t="shared" si="289"/>
        <v>106.60923552853477</v>
      </c>
      <c r="AE187" s="51">
        <f t="shared" si="289"/>
        <v>116.90315835454776</v>
      </c>
      <c r="AF187" s="51">
        <f t="shared" si="289"/>
        <v>127.46561829776113</v>
      </c>
      <c r="AG187" s="51">
        <f t="shared" si="289"/>
        <v>135.25319469657094</v>
      </c>
      <c r="AH187" s="51">
        <f t="shared" si="289"/>
        <v>142.9512587229807</v>
      </c>
      <c r="AI187" s="51">
        <f t="shared" si="289"/>
        <v>152.97664443179337</v>
      </c>
      <c r="AJ187" s="51">
        <f t="shared" si="289"/>
        <v>157.54177542419913</v>
      </c>
      <c r="AK187" s="51">
        <f t="shared" si="289"/>
        <v>170.34204467741532</v>
      </c>
      <c r="AL187" s="51">
        <f t="shared" si="289"/>
        <v>179.91986852422744</v>
      </c>
      <c r="AM187" s="51">
        <f t="shared" si="289"/>
        <v>187.9759820402376</v>
      </c>
      <c r="AN187" s="51">
        <f t="shared" si="289"/>
        <v>195.22648420464677</v>
      </c>
      <c r="AO187" s="51">
        <f t="shared" si="289"/>
        <v>206.3260183822608</v>
      </c>
      <c r="AP187" s="51">
        <f t="shared" si="289"/>
        <v>215.54579273947243</v>
      </c>
      <c r="AQ187" s="51">
        <f t="shared" si="289"/>
        <v>226.73483928948662</v>
      </c>
      <c r="AR187" s="51">
        <f t="shared" si="289"/>
        <v>237.20778686029982</v>
      </c>
      <c r="AS187" s="51">
        <f t="shared" si="289"/>
        <v>241.14633124590483</v>
      </c>
      <c r="AT187" s="51">
        <f t="shared" si="289"/>
        <v>257.79563251232582</v>
      </c>
      <c r="AU187" s="51">
        <f t="shared" si="289"/>
        <v>261.55515215313062</v>
      </c>
      <c r="AV187" s="51">
        <f t="shared" si="289"/>
        <v>270.3273646483417</v>
      </c>
      <c r="AW187" s="51">
        <f t="shared" si="289"/>
        <v>282.50104729475709</v>
      </c>
      <c r="AX187" s="51">
        <f t="shared" si="289"/>
        <v>292.79497012077007</v>
      </c>
      <c r="AY187" s="51">
        <f t="shared" si="280"/>
        <v>301.7462073607814</v>
      </c>
      <c r="AZ187" s="51">
        <f t="shared" ref="AZ187:BL187" si="290">AZ57/$B187*100000</f>
        <v>309.26524664239088</v>
      </c>
      <c r="BA187" s="51">
        <f t="shared" si="290"/>
        <v>316.96331066880066</v>
      </c>
      <c r="BB187" s="51">
        <f t="shared" si="290"/>
        <v>325.28796130201118</v>
      </c>
      <c r="BC187" s="51">
        <f t="shared" si="290"/>
        <v>332.18041397681986</v>
      </c>
      <c r="BD187" s="51">
        <f t="shared" si="290"/>
        <v>341.4001883340315</v>
      </c>
      <c r="BE187" s="51">
        <f t="shared" si="290"/>
        <v>345.60726983683685</v>
      </c>
      <c r="BF187" s="51">
        <f t="shared" si="290"/>
        <v>350.35142557404288</v>
      </c>
      <c r="BG187" s="51">
        <f t="shared" si="290"/>
        <v>356.1697297800502</v>
      </c>
      <c r="BH187" s="51">
        <f t="shared" si="290"/>
        <v>357.78095248325224</v>
      </c>
      <c r="BI187" s="51">
        <f t="shared" si="290"/>
        <v>362.07754635845765</v>
      </c>
      <c r="BJ187" s="51">
        <f t="shared" si="290"/>
        <v>367.44828870246442</v>
      </c>
      <c r="BK187" s="51">
        <f t="shared" si="290"/>
        <v>370.93927122606885</v>
      </c>
      <c r="BL187" s="51">
        <f t="shared" si="290"/>
        <v>375.32537747367439</v>
      </c>
      <c r="BM187" s="51">
        <f t="shared" ref="BM187:CJ187" si="291">BM57/$B187*100000</f>
        <v>377.65269915607735</v>
      </c>
      <c r="BN187" s="51">
        <f t="shared" si="291"/>
        <v>381.59124354168233</v>
      </c>
      <c r="BO187" s="51">
        <f t="shared" si="291"/>
        <v>382.93392912768405</v>
      </c>
      <c r="BP187" s="51">
        <f t="shared" si="291"/>
        <v>384.72417657568627</v>
      </c>
      <c r="BQ187" s="51">
        <f t="shared" si="291"/>
        <v>386.87247351328898</v>
      </c>
      <c r="BR187" s="51">
        <f t="shared" si="291"/>
        <v>390.81101789889402</v>
      </c>
      <c r="BS187" s="51">
        <f t="shared" si="291"/>
        <v>392.86980246409661</v>
      </c>
      <c r="BT187" s="51">
        <f t="shared" si="291"/>
        <v>395.28663651889963</v>
      </c>
      <c r="BU187" s="51">
        <f t="shared" si="291"/>
        <v>396.89785922210166</v>
      </c>
      <c r="BV187" s="51">
        <f t="shared" si="291"/>
        <v>397.79298294610282</v>
      </c>
      <c r="BW187" s="51">
        <f t="shared" si="291"/>
        <v>399.67274276650522</v>
      </c>
      <c r="BX187" s="51">
        <f t="shared" si="291"/>
        <v>401.37347784210732</v>
      </c>
      <c r="BY187" s="51">
        <f t="shared" si="291"/>
        <v>404.59592324851144</v>
      </c>
      <c r="BZ187" s="51">
        <f t="shared" si="291"/>
        <v>406.02812120691323</v>
      </c>
      <c r="CA187" s="51">
        <f>CA57/$B187*100000</f>
        <v>406.74422018611415</v>
      </c>
      <c r="CB187" s="51">
        <f t="shared" si="291"/>
        <v>407.72885628251538</v>
      </c>
      <c r="CC187" s="51">
        <f t="shared" si="291"/>
        <v>407.99739339971569</v>
      </c>
      <c r="CD187" s="51">
        <f t="shared" si="291"/>
        <v>408.35544288931618</v>
      </c>
      <c r="CE187" s="51">
        <f t="shared" si="291"/>
        <v>409.87715322011809</v>
      </c>
      <c r="CF187" s="51">
        <f t="shared" si="291"/>
        <v>411.48837592332012</v>
      </c>
      <c r="CG187" s="51">
        <f t="shared" si="291"/>
        <v>414.17374709532351</v>
      </c>
      <c r="CH187" s="51">
        <f t="shared" si="291"/>
        <v>414.80033370212431</v>
      </c>
      <c r="CI187" s="51">
        <f t="shared" si="291"/>
        <v>416.32204403292621</v>
      </c>
      <c r="CJ187" s="51">
        <f t="shared" si="291"/>
        <v>416.94863063972707</v>
      </c>
      <c r="CK187" s="51">
        <f t="shared" si="273"/>
        <v>439.59526085695563</v>
      </c>
    </row>
    <row r="188" spans="2:89" x14ac:dyDescent="0.25">
      <c r="B188" s="41">
        <v>2563432</v>
      </c>
      <c r="C188" s="54" t="s">
        <v>66</v>
      </c>
      <c r="D188" s="51">
        <f t="shared" ref="D188:AX188" si="292">D58/$B188*100000</f>
        <v>0</v>
      </c>
      <c r="E188" s="51">
        <f t="shared" si="292"/>
        <v>0</v>
      </c>
      <c r="F188" s="51">
        <f t="shared" si="292"/>
        <v>3.901020194801344E-2</v>
      </c>
      <c r="G188" s="51">
        <f t="shared" si="292"/>
        <v>3.901020194801344E-2</v>
      </c>
      <c r="H188" s="51">
        <f t="shared" si="292"/>
        <v>0.15604080779205376</v>
      </c>
      <c r="I188" s="51">
        <f t="shared" si="292"/>
        <v>0.35109181753212099</v>
      </c>
      <c r="J188" s="51">
        <f t="shared" si="292"/>
        <v>0.39010201948013445</v>
      </c>
      <c r="K188" s="51">
        <f t="shared" si="292"/>
        <v>0.39010201948013445</v>
      </c>
      <c r="L188" s="51">
        <f t="shared" si="292"/>
        <v>0.46812242337616133</v>
      </c>
      <c r="M188" s="51">
        <f t="shared" si="292"/>
        <v>0.5071326253241748</v>
      </c>
      <c r="N188" s="51">
        <f t="shared" si="292"/>
        <v>0.70218363506424197</v>
      </c>
      <c r="O188" s="51">
        <f t="shared" si="292"/>
        <v>0.93624484675232267</v>
      </c>
      <c r="P188" s="51">
        <f t="shared" si="292"/>
        <v>1.1312958564923898</v>
      </c>
      <c r="Q188" s="51">
        <f t="shared" si="292"/>
        <v>1.4433774720764974</v>
      </c>
      <c r="R188" s="51">
        <f t="shared" si="292"/>
        <v>1.7944692896086183</v>
      </c>
      <c r="S188" s="51">
        <f t="shared" si="292"/>
        <v>2.3406121168808065</v>
      </c>
      <c r="T188" s="51">
        <f t="shared" si="292"/>
        <v>2.964775348049022</v>
      </c>
      <c r="U188" s="51">
        <f t="shared" si="292"/>
        <v>5.3053874649298285</v>
      </c>
      <c r="V188" s="51">
        <f t="shared" si="292"/>
        <v>6.436683321422219</v>
      </c>
      <c r="W188" s="51">
        <f t="shared" si="292"/>
        <v>7.4899587740185813</v>
      </c>
      <c r="X188" s="51">
        <f t="shared" si="292"/>
        <v>8.6212546305109719</v>
      </c>
      <c r="Y188" s="51">
        <f t="shared" si="292"/>
        <v>9.8305708908993878</v>
      </c>
      <c r="Z188" s="51">
        <f t="shared" si="292"/>
        <v>12.522274825312314</v>
      </c>
      <c r="AA188" s="51">
        <f t="shared" si="292"/>
        <v>15.331009365569283</v>
      </c>
      <c r="AB188" s="51">
        <f t="shared" si="292"/>
        <v>17.671621482450089</v>
      </c>
      <c r="AC188" s="51">
        <f t="shared" si="292"/>
        <v>20.324315214915007</v>
      </c>
      <c r="AD188" s="51">
        <f t="shared" si="292"/>
        <v>23.211070159068001</v>
      </c>
      <c r="AE188" s="51">
        <f t="shared" si="292"/>
        <v>25.434651670104763</v>
      </c>
      <c r="AF188" s="51">
        <f t="shared" si="292"/>
        <v>27.034069949973318</v>
      </c>
      <c r="AG188" s="51">
        <f t="shared" si="292"/>
        <v>30.154886105814391</v>
      </c>
      <c r="AH188" s="51">
        <f t="shared" si="292"/>
        <v>33.548773675291557</v>
      </c>
      <c r="AI188" s="51">
        <f t="shared" si="292"/>
        <v>36.630579629184624</v>
      </c>
      <c r="AJ188" s="51">
        <f t="shared" si="292"/>
        <v>40.999722247362129</v>
      </c>
      <c r="AK188" s="51">
        <f t="shared" si="292"/>
        <v>44.198558807099232</v>
      </c>
      <c r="AL188" s="51">
        <f t="shared" si="292"/>
        <v>47.04630354930422</v>
      </c>
      <c r="AM188" s="51">
        <f t="shared" si="292"/>
        <v>49.581966675925088</v>
      </c>
      <c r="AN188" s="51">
        <f t="shared" si="292"/>
        <v>52.195650206441982</v>
      </c>
      <c r="AO188" s="51">
        <f t="shared" si="292"/>
        <v>55.23844595838704</v>
      </c>
      <c r="AP188" s="51">
        <f t="shared" si="292"/>
        <v>62.689394530457605</v>
      </c>
      <c r="AQ188" s="51">
        <f t="shared" si="292"/>
        <v>66.434373917466885</v>
      </c>
      <c r="AR188" s="51">
        <f t="shared" si="292"/>
        <v>69.28211865967188</v>
      </c>
      <c r="AS188" s="51">
        <f t="shared" si="292"/>
        <v>71.466689968760633</v>
      </c>
      <c r="AT188" s="51">
        <f t="shared" si="292"/>
        <v>73.690271479797403</v>
      </c>
      <c r="AU188" s="51">
        <f t="shared" si="292"/>
        <v>75.718801981094103</v>
      </c>
      <c r="AV188" s="51">
        <f t="shared" si="292"/>
        <v>79.268730358363314</v>
      </c>
      <c r="AW188" s="51">
        <f t="shared" si="292"/>
        <v>83.832923986280889</v>
      </c>
      <c r="AX188" s="51">
        <f t="shared" si="292"/>
        <v>85.900464689525606</v>
      </c>
      <c r="AY188" s="51">
        <f t="shared" si="280"/>
        <v>88.82622983562662</v>
      </c>
      <c r="AZ188" s="51">
        <f t="shared" ref="AZ188:BL188" si="293">AZ58/$B188*100000</f>
        <v>90.698719529131253</v>
      </c>
      <c r="BA188" s="51">
        <f t="shared" si="293"/>
        <v>93.195372453804126</v>
      </c>
      <c r="BB188" s="51">
        <f t="shared" si="293"/>
        <v>94.67776012782862</v>
      </c>
      <c r="BC188" s="51">
        <f t="shared" si="293"/>
        <v>97.057382446657456</v>
      </c>
      <c r="BD188" s="51">
        <f t="shared" si="293"/>
        <v>98.92987214016209</v>
      </c>
      <c r="BE188" s="51">
        <f t="shared" si="293"/>
        <v>100.4122598141866</v>
      </c>
      <c r="BF188" s="51">
        <f t="shared" si="293"/>
        <v>102.24573930574324</v>
      </c>
      <c r="BG188" s="51">
        <f t="shared" si="293"/>
        <v>102.59683112327536</v>
      </c>
      <c r="BH188" s="51">
        <f t="shared" si="293"/>
        <v>102.79188213301543</v>
      </c>
      <c r="BI188" s="51">
        <f t="shared" si="293"/>
        <v>103.96218819145582</v>
      </c>
      <c r="BJ188" s="51">
        <f t="shared" si="293"/>
        <v>105.40556566353233</v>
      </c>
      <c r="BK188" s="51">
        <f t="shared" si="293"/>
        <v>106.10774929859657</v>
      </c>
      <c r="BL188" s="51">
        <f t="shared" si="293"/>
        <v>107.12201454924491</v>
      </c>
      <c r="BM188" s="51">
        <f t="shared" ref="BM188:CJ188" si="294">BM58/$B188*100000</f>
        <v>107.94122879015319</v>
      </c>
      <c r="BN188" s="51">
        <f t="shared" si="294"/>
        <v>108.40935121352935</v>
      </c>
      <c r="BO188" s="51">
        <f t="shared" si="294"/>
        <v>109.03351444469759</v>
      </c>
      <c r="BP188" s="51">
        <f t="shared" si="294"/>
        <v>109.3846062622297</v>
      </c>
      <c r="BQ188" s="51">
        <f t="shared" si="294"/>
        <v>110.08678989729394</v>
      </c>
      <c r="BR188" s="51">
        <f t="shared" si="294"/>
        <v>110.90600413820222</v>
      </c>
      <c r="BS188" s="51">
        <f t="shared" si="294"/>
        <v>111.56917757131845</v>
      </c>
      <c r="BT188" s="51">
        <f t="shared" si="294"/>
        <v>111.84224898495455</v>
      </c>
      <c r="BU188" s="51">
        <f t="shared" si="294"/>
        <v>111.60818777326647</v>
      </c>
      <c r="BV188" s="51">
        <f t="shared" si="294"/>
        <v>112.07631019664262</v>
      </c>
      <c r="BW188" s="51">
        <f t="shared" si="294"/>
        <v>112.58344282196681</v>
      </c>
      <c r="BX188" s="51">
        <f t="shared" si="294"/>
        <v>113.05156524534296</v>
      </c>
      <c r="BY188" s="51">
        <f t="shared" si="294"/>
        <v>113.24661625508304</v>
      </c>
      <c r="BZ188" s="51">
        <f t="shared" si="294"/>
        <v>113.67572847651118</v>
      </c>
      <c r="CA188" s="51">
        <f t="shared" si="294"/>
        <v>113.83176928430323</v>
      </c>
      <c r="CB188" s="51">
        <f t="shared" si="294"/>
        <v>113.87077948625125</v>
      </c>
      <c r="CC188" s="51">
        <f t="shared" si="294"/>
        <v>114.10484069793932</v>
      </c>
      <c r="CD188" s="51">
        <f t="shared" si="294"/>
        <v>114.41692231352343</v>
      </c>
      <c r="CE188" s="51">
        <f t="shared" si="294"/>
        <v>114.72900392910753</v>
      </c>
      <c r="CF188" s="51">
        <f t="shared" si="294"/>
        <v>115.00207534274364</v>
      </c>
      <c r="CG188" s="51">
        <f t="shared" si="294"/>
        <v>115.35316716027575</v>
      </c>
      <c r="CH188" s="51">
        <f t="shared" si="294"/>
        <v>115.62623857391185</v>
      </c>
      <c r="CI188" s="51">
        <f t="shared" si="294"/>
        <v>115.82128958365192</v>
      </c>
      <c r="CJ188" s="51">
        <f t="shared" si="294"/>
        <v>116.05535079534</v>
      </c>
      <c r="CK188" s="51">
        <f t="shared" si="273"/>
        <v>122.41401371286618</v>
      </c>
    </row>
    <row r="189" spans="2:89" x14ac:dyDescent="0.25">
      <c r="B189" s="41">
        <v>2879611</v>
      </c>
      <c r="C189" s="54" t="s">
        <v>67</v>
      </c>
      <c r="D189" s="51">
        <f t="shared" ref="D189:AX189" si="295">D59/$B189*100000</f>
        <v>0</v>
      </c>
      <c r="E189" s="51">
        <f t="shared" si="295"/>
        <v>0</v>
      </c>
      <c r="F189" s="51">
        <f t="shared" si="295"/>
        <v>3.472691276703694E-2</v>
      </c>
      <c r="G189" s="51">
        <f t="shared" si="295"/>
        <v>6.9453825534073879E-2</v>
      </c>
      <c r="H189" s="51">
        <f t="shared" si="295"/>
        <v>6.9453825534073879E-2</v>
      </c>
      <c r="I189" s="51">
        <f t="shared" si="295"/>
        <v>6.9453825534073879E-2</v>
      </c>
      <c r="J189" s="51">
        <f t="shared" si="295"/>
        <v>6.9453825534073879E-2</v>
      </c>
      <c r="K189" s="51">
        <f t="shared" si="295"/>
        <v>6.9453825534073879E-2</v>
      </c>
      <c r="L189" s="51">
        <f t="shared" si="295"/>
        <v>0.13890765106814776</v>
      </c>
      <c r="M189" s="51">
        <f t="shared" si="295"/>
        <v>0.10418073830111081</v>
      </c>
      <c r="N189" s="51">
        <f t="shared" si="295"/>
        <v>0.24308838936925856</v>
      </c>
      <c r="O189" s="51">
        <f t="shared" si="295"/>
        <v>0.48617677873851711</v>
      </c>
      <c r="P189" s="51">
        <f t="shared" si="295"/>
        <v>0.72926516810777564</v>
      </c>
      <c r="Q189" s="51">
        <f t="shared" si="295"/>
        <v>0.79871899364184951</v>
      </c>
      <c r="R189" s="51">
        <f t="shared" si="295"/>
        <v>0.86817281917592337</v>
      </c>
      <c r="S189" s="51">
        <f t="shared" si="295"/>
        <v>1.076534295778145</v>
      </c>
      <c r="T189" s="51">
        <f t="shared" si="295"/>
        <v>1.3196226851474036</v>
      </c>
      <c r="U189" s="51">
        <f t="shared" si="295"/>
        <v>1.8057994638859207</v>
      </c>
      <c r="V189" s="51">
        <f t="shared" si="295"/>
        <v>1.8057994638859207</v>
      </c>
      <c r="W189" s="51">
        <f t="shared" si="295"/>
        <v>2.0488878532551791</v>
      </c>
      <c r="X189" s="51">
        <f t="shared" si="295"/>
        <v>2.2919762426244379</v>
      </c>
      <c r="Y189" s="51">
        <f t="shared" si="295"/>
        <v>2.5350646319936967</v>
      </c>
      <c r="Z189" s="51">
        <f t="shared" si="295"/>
        <v>2.9170606724311026</v>
      </c>
      <c r="AA189" s="51">
        <f t="shared" si="295"/>
        <v>3.2643298001014718</v>
      </c>
      <c r="AB189" s="51">
        <f t="shared" si="295"/>
        <v>3.7157796660729523</v>
      </c>
      <c r="AC189" s="51">
        <f t="shared" si="295"/>
        <v>4.1325026192773961</v>
      </c>
      <c r="AD189" s="51">
        <f t="shared" si="295"/>
        <v>4.7575870490840604</v>
      </c>
      <c r="AE189" s="51">
        <f t="shared" si="295"/>
        <v>5.0006754384533192</v>
      </c>
      <c r="AF189" s="51">
        <f t="shared" si="295"/>
        <v>5.6604867810270205</v>
      </c>
      <c r="AG189" s="51">
        <f t="shared" si="295"/>
        <v>6.4592057746688702</v>
      </c>
      <c r="AH189" s="51">
        <f t="shared" si="295"/>
        <v>6.945382553407387</v>
      </c>
      <c r="AI189" s="51">
        <f t="shared" si="295"/>
        <v>7.7093746342822005</v>
      </c>
      <c r="AJ189" s="51">
        <f t="shared" si="295"/>
        <v>8.0219168491855335</v>
      </c>
      <c r="AK189" s="51">
        <f t="shared" si="295"/>
        <v>8.6817281917592339</v>
      </c>
      <c r="AL189" s="51">
        <f t="shared" si="295"/>
        <v>9.0289973194296032</v>
      </c>
      <c r="AM189" s="51">
        <f t="shared" si="295"/>
        <v>9.4109933598670104</v>
      </c>
      <c r="AN189" s="51">
        <f t="shared" si="295"/>
        <v>10.070804702440711</v>
      </c>
      <c r="AO189" s="51">
        <f t="shared" si="295"/>
        <v>10.522254568412192</v>
      </c>
      <c r="AP189" s="51">
        <f t="shared" si="295"/>
        <v>11.494608125889226</v>
      </c>
      <c r="AQ189" s="51">
        <f t="shared" si="295"/>
        <v>12.81423081103663</v>
      </c>
      <c r="AR189" s="51">
        <f t="shared" si="295"/>
        <v>13.36986141530922</v>
      </c>
      <c r="AS189" s="51">
        <f t="shared" si="295"/>
        <v>14.550576449388476</v>
      </c>
      <c r="AT189" s="51">
        <f t="shared" si="295"/>
        <v>14.828391751524773</v>
      </c>
      <c r="AU189" s="51">
        <f t="shared" si="295"/>
        <v>15.279841617496251</v>
      </c>
      <c r="AV189" s="51">
        <f t="shared" si="295"/>
        <v>16.009106785604025</v>
      </c>
      <c r="AW189" s="51">
        <f t="shared" si="295"/>
        <v>17.710725511188837</v>
      </c>
      <c r="AX189" s="51">
        <f t="shared" si="295"/>
        <v>19.308163498472538</v>
      </c>
      <c r="AY189" s="51">
        <f t="shared" si="280"/>
        <v>20.037428666580311</v>
      </c>
      <c r="AZ189" s="51">
        <f t="shared" ref="AZ189:BL189" si="296">AZ59/$B189*100000</f>
        <v>20.245790143182532</v>
      </c>
      <c r="BA189" s="51">
        <f t="shared" si="296"/>
        <v>21.044509136824384</v>
      </c>
      <c r="BB189" s="51">
        <f t="shared" si="296"/>
        <v>21.704320479398085</v>
      </c>
      <c r="BC189" s="51">
        <f t="shared" si="296"/>
        <v>22.67667403687512</v>
      </c>
      <c r="BD189" s="51">
        <f t="shared" si="296"/>
        <v>23.093396990079562</v>
      </c>
      <c r="BE189" s="51">
        <f t="shared" si="296"/>
        <v>23.961569809255487</v>
      </c>
      <c r="BF189" s="51">
        <f t="shared" si="296"/>
        <v>24.690834977363263</v>
      </c>
      <c r="BG189" s="51">
        <f t="shared" si="296"/>
        <v>24.864469541198446</v>
      </c>
      <c r="BH189" s="51">
        <f t="shared" si="296"/>
        <v>24.968650279499556</v>
      </c>
      <c r="BI189" s="51">
        <f t="shared" si="296"/>
        <v>25.211738668868819</v>
      </c>
      <c r="BJ189" s="51">
        <f t="shared" si="296"/>
        <v>25.52428088377215</v>
      </c>
      <c r="BK189" s="51">
        <f t="shared" si="296"/>
        <v>26.010457662510664</v>
      </c>
      <c r="BL189" s="51">
        <f t="shared" si="296"/>
        <v>26.531361354016219</v>
      </c>
      <c r="BM189" s="51">
        <f t="shared" ref="BM189:CJ189" si="297">BM59/$B189*100000</f>
        <v>26.600815179550295</v>
      </c>
      <c r="BN189" s="51">
        <f t="shared" si="297"/>
        <v>26.809176656152516</v>
      </c>
      <c r="BO189" s="51">
        <f t="shared" si="297"/>
        <v>27.330080347658072</v>
      </c>
      <c r="BP189" s="51">
        <f t="shared" si="297"/>
        <v>27.920437864697696</v>
      </c>
      <c r="BQ189" s="51">
        <f t="shared" si="297"/>
        <v>28.094072428532879</v>
      </c>
      <c r="BR189" s="51">
        <f t="shared" si="297"/>
        <v>28.510795381737328</v>
      </c>
      <c r="BS189" s="51">
        <f t="shared" si="297"/>
        <v>28.996972160475842</v>
      </c>
      <c r="BT189" s="51">
        <f t="shared" si="297"/>
        <v>29.517875851981398</v>
      </c>
      <c r="BU189" s="51">
        <f t="shared" si="297"/>
        <v>29.552602764748436</v>
      </c>
      <c r="BV189" s="51">
        <f t="shared" si="297"/>
        <v>29.830418066884729</v>
      </c>
      <c r="BW189" s="51">
        <f t="shared" si="297"/>
        <v>29.934598805185839</v>
      </c>
      <c r="BX189" s="51">
        <f t="shared" si="297"/>
        <v>30.004052630719912</v>
      </c>
      <c r="BY189" s="51">
        <f t="shared" si="297"/>
        <v>30.212414107322132</v>
      </c>
      <c r="BZ189" s="51">
        <f t="shared" si="297"/>
        <v>30.351321758390281</v>
      </c>
      <c r="CA189" s="51">
        <f t="shared" si="297"/>
        <v>30.559683234992502</v>
      </c>
      <c r="CB189" s="51">
        <f t="shared" si="297"/>
        <v>30.629137060526574</v>
      </c>
      <c r="CC189" s="51">
        <f t="shared" si="297"/>
        <v>30.663863973293616</v>
      </c>
      <c r="CD189" s="51">
        <f t="shared" si="297"/>
        <v>30.872225449895836</v>
      </c>
      <c r="CE189" s="51">
        <f t="shared" si="297"/>
        <v>31.045860013731023</v>
      </c>
      <c r="CF189" s="51">
        <f t="shared" si="297"/>
        <v>31.184767664799168</v>
      </c>
      <c r="CG189" s="51">
        <f t="shared" si="297"/>
        <v>31.184767664799168</v>
      </c>
      <c r="CH189" s="51">
        <f t="shared" si="297"/>
        <v>31.254221490333244</v>
      </c>
      <c r="CI189" s="51">
        <f t="shared" si="297"/>
        <v>31.288948403100278</v>
      </c>
      <c r="CJ189" s="51">
        <f t="shared" si="297"/>
        <v>31.497309879702499</v>
      </c>
      <c r="CK189" s="51">
        <f t="shared" si="273"/>
        <v>34.136555249997308</v>
      </c>
    </row>
    <row r="190" spans="2:89" x14ac:dyDescent="0.25">
      <c r="B190" s="41">
        <v>1162500</v>
      </c>
      <c r="C190" s="20" t="s">
        <v>11</v>
      </c>
      <c r="D190" s="51">
        <f t="shared" ref="D190:AX190" si="298">D60/$B190*100000</f>
        <v>0</v>
      </c>
      <c r="E190" s="51">
        <f t="shared" si="298"/>
        <v>0</v>
      </c>
      <c r="F190" s="51">
        <f t="shared" si="298"/>
        <v>0</v>
      </c>
      <c r="G190" s="51">
        <f t="shared" si="298"/>
        <v>0.25806451612903225</v>
      </c>
      <c r="H190" s="51">
        <f t="shared" si="298"/>
        <v>0.17204301075268819</v>
      </c>
      <c r="I190" s="51">
        <f t="shared" si="298"/>
        <v>0.17204301075268819</v>
      </c>
      <c r="J190" s="51">
        <f t="shared" si="298"/>
        <v>0.17204301075268819</v>
      </c>
      <c r="K190" s="51">
        <f t="shared" si="298"/>
        <v>0.34408602150537637</v>
      </c>
      <c r="L190" s="51">
        <f t="shared" si="298"/>
        <v>0.68817204301075274</v>
      </c>
      <c r="M190" s="51">
        <f t="shared" si="298"/>
        <v>0.77419354838709675</v>
      </c>
      <c r="N190" s="51">
        <f t="shared" si="298"/>
        <v>0.77419354838709675</v>
      </c>
      <c r="O190" s="51">
        <f t="shared" si="298"/>
        <v>0.86021505376344087</v>
      </c>
      <c r="P190" s="51">
        <f t="shared" si="298"/>
        <v>1.032258064516129</v>
      </c>
      <c r="Q190" s="51">
        <f t="shared" si="298"/>
        <v>1.4623655913978495</v>
      </c>
      <c r="R190" s="51">
        <f t="shared" si="298"/>
        <v>1.7204301075268817</v>
      </c>
      <c r="S190" s="51">
        <f t="shared" si="298"/>
        <v>2.236559139784946</v>
      </c>
      <c r="T190" s="51">
        <f t="shared" si="298"/>
        <v>2.6666666666666665</v>
      </c>
      <c r="U190" s="51">
        <f t="shared" si="298"/>
        <v>3.870967741935484</v>
      </c>
      <c r="V190" s="51">
        <f t="shared" si="298"/>
        <v>4.043010752688172</v>
      </c>
      <c r="W190" s="51">
        <f t="shared" si="298"/>
        <v>4.21505376344086</v>
      </c>
      <c r="X190" s="51">
        <f t="shared" si="298"/>
        <v>4.731182795698925</v>
      </c>
      <c r="Y190" s="51">
        <f t="shared" si="298"/>
        <v>5.419354838709677</v>
      </c>
      <c r="Z190" s="51">
        <f t="shared" si="298"/>
        <v>6.623655913978495</v>
      </c>
      <c r="AA190" s="51">
        <f t="shared" si="298"/>
        <v>7.8279569892473129</v>
      </c>
      <c r="AB190" s="51">
        <f t="shared" si="298"/>
        <v>9.3763440860215042</v>
      </c>
      <c r="AC190" s="51">
        <f t="shared" si="298"/>
        <v>10.408602150537634</v>
      </c>
      <c r="AD190" s="51">
        <f t="shared" si="298"/>
        <v>11.526881720430108</v>
      </c>
      <c r="AE190" s="51">
        <f t="shared" si="298"/>
        <v>12.731182795698926</v>
      </c>
      <c r="AF190" s="51">
        <f t="shared" si="298"/>
        <v>13.849462365591398</v>
      </c>
      <c r="AG190" s="51">
        <f t="shared" si="298"/>
        <v>15.311827956989248</v>
      </c>
      <c r="AH190" s="51">
        <f t="shared" si="298"/>
        <v>16.688172043010752</v>
      </c>
      <c r="AI190" s="51">
        <f t="shared" si="298"/>
        <v>18.666666666666664</v>
      </c>
      <c r="AJ190" s="51">
        <f t="shared" si="298"/>
        <v>20.301075268817204</v>
      </c>
      <c r="AK190" s="51">
        <f t="shared" si="298"/>
        <v>20.903225806451612</v>
      </c>
      <c r="AL190" s="51">
        <f t="shared" si="298"/>
        <v>24.086021505376344</v>
      </c>
      <c r="AM190" s="51">
        <f t="shared" si="298"/>
        <v>26.924731182795696</v>
      </c>
      <c r="AN190" s="51">
        <f t="shared" si="298"/>
        <v>28.55913978494624</v>
      </c>
      <c r="AO190" s="51">
        <f t="shared" si="298"/>
        <v>31.13978494623656</v>
      </c>
      <c r="AP190" s="51">
        <f t="shared" si="298"/>
        <v>33.376344086021504</v>
      </c>
      <c r="AQ190" s="51">
        <f t="shared" si="298"/>
        <v>35.6989247311828</v>
      </c>
      <c r="AR190" s="51">
        <f t="shared" si="298"/>
        <v>36.989247311827953</v>
      </c>
      <c r="AS190" s="51">
        <f t="shared" si="298"/>
        <v>39.225806451612904</v>
      </c>
      <c r="AT190" s="51">
        <f t="shared" si="298"/>
        <v>40.774193548387096</v>
      </c>
      <c r="AU190" s="51">
        <f t="shared" si="298"/>
        <v>41.204301075268816</v>
      </c>
      <c r="AV190" s="51">
        <f t="shared" si="298"/>
        <v>41.376344086021504</v>
      </c>
      <c r="AW190" s="51">
        <f t="shared" si="298"/>
        <v>43.096774193548391</v>
      </c>
      <c r="AX190" s="51">
        <f t="shared" si="298"/>
        <v>44.043010752688176</v>
      </c>
      <c r="AY190" s="51">
        <f t="shared" si="280"/>
        <v>45.161290322580641</v>
      </c>
      <c r="AZ190" s="51">
        <f t="shared" ref="AZ190:BL190" si="299">AZ60/$B190*100000</f>
        <v>45.763440860215056</v>
      </c>
      <c r="BA190" s="51">
        <f t="shared" si="299"/>
        <v>46.107526881720432</v>
      </c>
      <c r="BB190" s="51">
        <f t="shared" si="299"/>
        <v>46.795698924731184</v>
      </c>
      <c r="BC190" s="51">
        <f t="shared" si="299"/>
        <v>48</v>
      </c>
      <c r="BD190" s="51">
        <f t="shared" si="299"/>
        <v>48.258064516129032</v>
      </c>
      <c r="BE190" s="51">
        <f t="shared" si="299"/>
        <v>48.516129032258064</v>
      </c>
      <c r="BF190" s="51">
        <f t="shared" si="299"/>
        <v>48.86021505376344</v>
      </c>
      <c r="BG190" s="51">
        <f t="shared" si="299"/>
        <v>49.032258064516128</v>
      </c>
      <c r="BH190" s="51">
        <f t="shared" si="299"/>
        <v>49.892473118279568</v>
      </c>
      <c r="BI190" s="51">
        <f t="shared" si="299"/>
        <v>49.978494623655912</v>
      </c>
      <c r="BJ190" s="51">
        <f t="shared" si="299"/>
        <v>50.236559139784951</v>
      </c>
      <c r="BK190" s="51">
        <f t="shared" si="299"/>
        <v>50.494623655913983</v>
      </c>
      <c r="BL190" s="51">
        <f t="shared" si="299"/>
        <v>50.752688172043008</v>
      </c>
      <c r="BM190" s="51">
        <f t="shared" ref="BM190:CJ190" si="300">BM60/$B190*100000</f>
        <v>50.924731182795703</v>
      </c>
      <c r="BN190" s="51">
        <f t="shared" si="300"/>
        <v>51.354838709677416</v>
      </c>
      <c r="BO190" s="51">
        <f t="shared" si="300"/>
        <v>51.526881720430111</v>
      </c>
      <c r="BP190" s="51">
        <f t="shared" si="300"/>
        <v>52.55913978494624</v>
      </c>
      <c r="BQ190" s="51">
        <f t="shared" si="300"/>
        <v>53.247311827956992</v>
      </c>
      <c r="BR190" s="51">
        <f t="shared" si="300"/>
        <v>53.677419354838712</v>
      </c>
      <c r="BS190" s="51">
        <f t="shared" si="300"/>
        <v>53.763440860215056</v>
      </c>
      <c r="BT190" s="51">
        <f t="shared" si="300"/>
        <v>54.021505376344088</v>
      </c>
      <c r="BU190" s="51">
        <f t="shared" si="300"/>
        <v>54.193548387096769</v>
      </c>
      <c r="BV190" s="51">
        <f t="shared" si="300"/>
        <v>54.279569892473113</v>
      </c>
      <c r="BW190" s="51">
        <f t="shared" si="300"/>
        <v>54.365591397849464</v>
      </c>
      <c r="BX190" s="51">
        <f t="shared" si="300"/>
        <v>54.537634408602145</v>
      </c>
      <c r="BY190" s="51">
        <f t="shared" si="300"/>
        <v>54.881720430107528</v>
      </c>
      <c r="BZ190" s="51">
        <f t="shared" si="300"/>
        <v>54.881720430107528</v>
      </c>
      <c r="CA190" s="51">
        <f t="shared" si="300"/>
        <v>54.967741935483865</v>
      </c>
      <c r="CB190" s="51">
        <f t="shared" si="300"/>
        <v>55.311827956989241</v>
      </c>
      <c r="CC190" s="51">
        <f t="shared" si="300"/>
        <v>55.397849462365592</v>
      </c>
      <c r="CD190" s="51">
        <f t="shared" si="300"/>
        <v>55.655913978494617</v>
      </c>
      <c r="CE190" s="51">
        <f t="shared" si="300"/>
        <v>56.344086021505369</v>
      </c>
      <c r="CF190" s="51">
        <f t="shared" si="300"/>
        <v>56.516129032258064</v>
      </c>
      <c r="CG190" s="51">
        <f t="shared" si="300"/>
        <v>56.86021505376344</v>
      </c>
      <c r="CH190" s="51">
        <f t="shared" si="300"/>
        <v>57.204301075268816</v>
      </c>
      <c r="CI190" s="51">
        <f t="shared" si="300"/>
        <v>57.72043010752688</v>
      </c>
      <c r="CJ190" s="51">
        <f t="shared" si="300"/>
        <v>57.806451612903231</v>
      </c>
      <c r="CK190" s="51">
        <f t="shared" si="273"/>
        <v>64.344086021505376</v>
      </c>
    </row>
    <row r="191" spans="2:89" ht="15.75" thickBot="1" x14ac:dyDescent="0.3">
      <c r="B191" s="42">
        <v>3708585</v>
      </c>
      <c r="C191" s="54" t="s">
        <v>68</v>
      </c>
      <c r="D191" s="51">
        <f t="shared" ref="D191:AX191" si="301">D61/$B191*100000</f>
        <v>0</v>
      </c>
      <c r="E191" s="51">
        <f t="shared" si="301"/>
        <v>0</v>
      </c>
      <c r="F191" s="51">
        <f t="shared" si="301"/>
        <v>0.10785784874824225</v>
      </c>
      <c r="G191" s="51">
        <f t="shared" si="301"/>
        <v>0.16178677312236339</v>
      </c>
      <c r="H191" s="51">
        <f t="shared" si="301"/>
        <v>0.2157156974964845</v>
      </c>
      <c r="I191" s="51">
        <f t="shared" si="301"/>
        <v>0.24268015968354506</v>
      </c>
      <c r="J191" s="51">
        <f t="shared" si="301"/>
        <v>0.29660908405766617</v>
      </c>
      <c r="K191" s="51">
        <f t="shared" si="301"/>
        <v>0.40446693280590851</v>
      </c>
      <c r="L191" s="51">
        <f t="shared" si="301"/>
        <v>0.13482231093530284</v>
      </c>
      <c r="M191" s="51">
        <f t="shared" si="301"/>
        <v>0.2157156974964845</v>
      </c>
      <c r="N191" s="51">
        <f t="shared" si="301"/>
        <v>0.2157156974964845</v>
      </c>
      <c r="O191" s="51">
        <f t="shared" si="301"/>
        <v>0.24268015968354506</v>
      </c>
      <c r="P191" s="51">
        <f t="shared" si="301"/>
        <v>0.29660908405766617</v>
      </c>
      <c r="Q191" s="51">
        <f t="shared" si="301"/>
        <v>0.3775024706188479</v>
      </c>
      <c r="R191" s="51">
        <f t="shared" si="301"/>
        <v>0.40446693280590851</v>
      </c>
      <c r="S191" s="51">
        <f t="shared" si="301"/>
        <v>0.51232478155415073</v>
      </c>
      <c r="T191" s="51">
        <f t="shared" si="301"/>
        <v>0.56625370592827184</v>
      </c>
      <c r="U191" s="51">
        <f t="shared" si="301"/>
        <v>1.0516140252953621</v>
      </c>
      <c r="V191" s="51">
        <f t="shared" si="301"/>
        <v>0.88982725217299852</v>
      </c>
      <c r="W191" s="51">
        <f t="shared" si="301"/>
        <v>0.91679171436005913</v>
      </c>
      <c r="X191" s="51">
        <f t="shared" si="301"/>
        <v>1.0516140252953621</v>
      </c>
      <c r="Y191" s="51">
        <f t="shared" si="301"/>
        <v>1.1325074118565437</v>
      </c>
      <c r="Z191" s="51">
        <f t="shared" si="301"/>
        <v>1.4021520337271494</v>
      </c>
      <c r="AA191" s="51">
        <f t="shared" si="301"/>
        <v>1.8875123530942395</v>
      </c>
      <c r="AB191" s="51">
        <f t="shared" si="301"/>
        <v>2.2110858993389662</v>
      </c>
      <c r="AC191" s="51">
        <f t="shared" si="301"/>
        <v>2.5885883699578143</v>
      </c>
      <c r="AD191" s="51">
        <f t="shared" si="301"/>
        <v>3.2087710002602075</v>
      </c>
      <c r="AE191" s="51">
        <f t="shared" si="301"/>
        <v>3.3435933111955096</v>
      </c>
      <c r="AF191" s="51">
        <f t="shared" si="301"/>
        <v>3.5323445465049335</v>
      </c>
      <c r="AG191" s="51">
        <f t="shared" si="301"/>
        <v>3.9098470171237816</v>
      </c>
      <c r="AH191" s="51">
        <f t="shared" si="301"/>
        <v>4.4761007230520535</v>
      </c>
      <c r="AI191" s="51">
        <f t="shared" si="301"/>
        <v>4.9075321180450224</v>
      </c>
      <c r="AJ191" s="51">
        <f t="shared" si="301"/>
        <v>5.3659279752250519</v>
      </c>
      <c r="AK191" s="51">
        <f t="shared" si="301"/>
        <v>5.8512882945921429</v>
      </c>
      <c r="AL191" s="51">
        <f t="shared" si="301"/>
        <v>6.067003992088627</v>
      </c>
      <c r="AM191" s="51">
        <f t="shared" si="301"/>
        <v>6.20182630302393</v>
      </c>
      <c r="AN191" s="51">
        <f t="shared" si="301"/>
        <v>7.0916535551969275</v>
      </c>
      <c r="AO191" s="51">
        <f t="shared" si="301"/>
        <v>8.0893386561181693</v>
      </c>
      <c r="AP191" s="51">
        <f t="shared" si="301"/>
        <v>8.9522014461041071</v>
      </c>
      <c r="AQ191" s="51">
        <f t="shared" si="301"/>
        <v>9.3566683789100153</v>
      </c>
      <c r="AR191" s="51">
        <f t="shared" si="301"/>
        <v>9.8420286982771046</v>
      </c>
      <c r="AS191" s="51">
        <f t="shared" si="301"/>
        <v>10.192566706708893</v>
      </c>
      <c r="AT191" s="51">
        <f t="shared" si="301"/>
        <v>10.408282404205378</v>
      </c>
      <c r="AU191" s="51">
        <f t="shared" si="301"/>
        <v>10.677927026075983</v>
      </c>
      <c r="AV191" s="51">
        <f t="shared" si="301"/>
        <v>11.486860891687801</v>
      </c>
      <c r="AW191" s="51">
        <f t="shared" si="301"/>
        <v>12.080079059803133</v>
      </c>
      <c r="AX191" s="51">
        <f t="shared" si="301"/>
        <v>12.349723681673739</v>
      </c>
      <c r="AY191" s="51">
        <f t="shared" si="280"/>
        <v>12.727226152292587</v>
      </c>
      <c r="AZ191" s="51">
        <f t="shared" ref="AZ191:BL191" si="302">AZ61/$B191*100000</f>
        <v>12.808119538853768</v>
      </c>
      <c r="BA191" s="51">
        <f t="shared" si="302"/>
        <v>12.96990631197613</v>
      </c>
      <c r="BB191" s="51">
        <f t="shared" si="302"/>
        <v>13.293479858220858</v>
      </c>
      <c r="BC191" s="51">
        <f t="shared" si="302"/>
        <v>13.509195555717342</v>
      </c>
      <c r="BD191" s="51">
        <f t="shared" si="302"/>
        <v>13.83276910196207</v>
      </c>
      <c r="BE191" s="51">
        <f t="shared" si="302"/>
        <v>13.940626950710312</v>
      </c>
      <c r="BF191" s="51">
        <f t="shared" si="302"/>
        <v>14.048484799458555</v>
      </c>
      <c r="BG191" s="51">
        <f t="shared" si="302"/>
        <v>14.075449261645613</v>
      </c>
      <c r="BH191" s="51">
        <f t="shared" si="302"/>
        <v>14.156342648206797</v>
      </c>
      <c r="BI191" s="51">
        <f t="shared" si="302"/>
        <v>14.237236034767976</v>
      </c>
      <c r="BJ191" s="51">
        <f t="shared" si="302"/>
        <v>14.318129421329159</v>
      </c>
      <c r="BK191" s="51">
        <f t="shared" si="302"/>
        <v>14.39902280789034</v>
      </c>
      <c r="BL191" s="51">
        <f t="shared" si="302"/>
        <v>14.533845118825644</v>
      </c>
      <c r="BM191" s="51">
        <f t="shared" ref="BM191:CJ191" si="303">BM61/$B191*100000</f>
        <v>14.533845118825644</v>
      </c>
      <c r="BN191" s="51">
        <f t="shared" si="303"/>
        <v>14.587774043199765</v>
      </c>
      <c r="BO191" s="51">
        <f t="shared" si="303"/>
        <v>14.587774043199765</v>
      </c>
      <c r="BP191" s="51">
        <f t="shared" si="303"/>
        <v>14.722596354135067</v>
      </c>
      <c r="BQ191" s="51">
        <f t="shared" si="303"/>
        <v>14.80348974069625</v>
      </c>
      <c r="BR191" s="51">
        <f t="shared" si="303"/>
        <v>15.315814522250399</v>
      </c>
      <c r="BS191" s="51">
        <f t="shared" si="303"/>
        <v>15.423672370998641</v>
      </c>
      <c r="BT191" s="51">
        <f t="shared" si="303"/>
        <v>15.558494681933947</v>
      </c>
      <c r="BU191" s="51">
        <f t="shared" si="303"/>
        <v>15.720281455056309</v>
      </c>
      <c r="BV191" s="51">
        <f t="shared" si="303"/>
        <v>15.882068228178673</v>
      </c>
      <c r="BW191" s="51">
        <f t="shared" si="303"/>
        <v>15.935997152552792</v>
      </c>
      <c r="BX191" s="51">
        <f t="shared" si="303"/>
        <v>15.989926076926913</v>
      </c>
      <c r="BY191" s="51">
        <f t="shared" si="303"/>
        <v>16.043855001301033</v>
      </c>
      <c r="BZ191" s="51">
        <f t="shared" si="303"/>
        <v>16.097783925675156</v>
      </c>
      <c r="CA191" s="51">
        <f t="shared" si="303"/>
        <v>16.124748387862216</v>
      </c>
      <c r="CB191" s="51">
        <f t="shared" si="303"/>
        <v>16.178677312236339</v>
      </c>
      <c r="CC191" s="51">
        <f t="shared" si="303"/>
        <v>16.178677312236339</v>
      </c>
      <c r="CD191" s="51">
        <f t="shared" si="303"/>
        <v>16.232606236610458</v>
      </c>
      <c r="CE191" s="51">
        <f t="shared" si="303"/>
        <v>16.286535160984581</v>
      </c>
      <c r="CF191" s="51">
        <f t="shared" si="303"/>
        <v>16.3404640853587</v>
      </c>
      <c r="CG191" s="51">
        <f t="shared" si="303"/>
        <v>16.3404640853587</v>
      </c>
      <c r="CH191" s="51">
        <f t="shared" si="303"/>
        <v>16.36742854754576</v>
      </c>
      <c r="CI191" s="51">
        <f t="shared" si="303"/>
        <v>16.36742854754576</v>
      </c>
      <c r="CJ191" s="51">
        <f t="shared" si="303"/>
        <v>16.36742854754576</v>
      </c>
      <c r="CK191" s="51">
        <f t="shared" si="273"/>
        <v>17.257255799718763</v>
      </c>
    </row>
    <row r="192" spans="2:89" x14ac:dyDescent="0.25">
      <c r="B192" s="41">
        <v>1354979</v>
      </c>
      <c r="C192" s="20" t="s">
        <v>6</v>
      </c>
      <c r="D192" s="51">
        <f t="shared" ref="D192:AX192" si="304">D62/$B192*100000</f>
        <v>0.1476037636007643</v>
      </c>
      <c r="E192" s="51">
        <f t="shared" si="304"/>
        <v>0.1476037636007643</v>
      </c>
      <c r="F192" s="51">
        <f t="shared" si="304"/>
        <v>0.22140564540114646</v>
      </c>
      <c r="G192" s="51">
        <f t="shared" si="304"/>
        <v>0.22140564540114646</v>
      </c>
      <c r="H192" s="51">
        <f t="shared" si="304"/>
        <v>0.22140564540114646</v>
      </c>
      <c r="I192" s="51">
        <f t="shared" si="304"/>
        <v>0.59041505440305719</v>
      </c>
      <c r="J192" s="51">
        <f t="shared" si="304"/>
        <v>0.73801881800382152</v>
      </c>
      <c r="K192" s="51">
        <f t="shared" si="304"/>
        <v>0.88562258160458585</v>
      </c>
      <c r="L192" s="51">
        <f t="shared" si="304"/>
        <v>0.88562258160458585</v>
      </c>
      <c r="M192" s="51">
        <f t="shared" si="304"/>
        <v>0.95942446340496801</v>
      </c>
      <c r="N192" s="51">
        <f t="shared" si="304"/>
        <v>0.2952075272015286</v>
      </c>
      <c r="O192" s="51">
        <f t="shared" si="304"/>
        <v>0.36900940900191076</v>
      </c>
      <c r="P192" s="51">
        <f t="shared" si="304"/>
        <v>0.73801881800382152</v>
      </c>
      <c r="Q192" s="51">
        <f t="shared" si="304"/>
        <v>0.81182069980420368</v>
      </c>
      <c r="R192" s="51">
        <f t="shared" si="304"/>
        <v>0.81182069980420368</v>
      </c>
      <c r="S192" s="51">
        <f t="shared" si="304"/>
        <v>1.1070282270057321</v>
      </c>
      <c r="T192" s="51">
        <f t="shared" si="304"/>
        <v>2.1402545722110822</v>
      </c>
      <c r="U192" s="51">
        <f t="shared" si="304"/>
        <v>3.2472827992168147</v>
      </c>
      <c r="V192" s="51">
        <f t="shared" si="304"/>
        <v>3.5424903264183434</v>
      </c>
      <c r="W192" s="51">
        <f t="shared" si="304"/>
        <v>4.2805091444221643</v>
      </c>
      <c r="X192" s="51">
        <f t="shared" si="304"/>
        <v>5.0923298442263683</v>
      </c>
      <c r="Y192" s="51">
        <f t="shared" si="304"/>
        <v>5.0923298442263683</v>
      </c>
      <c r="Z192" s="51">
        <f t="shared" si="304"/>
        <v>6.1255561894317179</v>
      </c>
      <c r="AA192" s="51">
        <f t="shared" si="304"/>
        <v>8.3396126434431821</v>
      </c>
      <c r="AB192" s="51">
        <f t="shared" si="304"/>
        <v>9.1514333432473851</v>
      </c>
      <c r="AC192" s="51">
        <f t="shared" si="304"/>
        <v>9.9632540430515899</v>
      </c>
      <c r="AD192" s="51">
        <f t="shared" si="304"/>
        <v>10.553669097454648</v>
      </c>
      <c r="AE192" s="51">
        <f t="shared" si="304"/>
        <v>10.922678506456558</v>
      </c>
      <c r="AF192" s="51">
        <f t="shared" si="304"/>
        <v>11.734499206260761</v>
      </c>
      <c r="AG192" s="51">
        <f t="shared" si="304"/>
        <v>12.324914260663819</v>
      </c>
      <c r="AH192" s="51">
        <f t="shared" si="304"/>
        <v>12.767725551466111</v>
      </c>
      <c r="AI192" s="51">
        <f t="shared" si="304"/>
        <v>13.210536842268406</v>
      </c>
      <c r="AJ192" s="51">
        <f t="shared" si="304"/>
        <v>13.727150014871079</v>
      </c>
      <c r="AK192" s="51">
        <f t="shared" si="304"/>
        <v>14.686574478276047</v>
      </c>
      <c r="AL192" s="51">
        <f t="shared" si="304"/>
        <v>14.981782005477575</v>
      </c>
      <c r="AM192" s="51">
        <f t="shared" si="304"/>
        <v>15.49839517808025</v>
      </c>
      <c r="AN192" s="51">
        <f t="shared" si="304"/>
        <v>16.457819641485219</v>
      </c>
      <c r="AO192" s="51">
        <f t="shared" si="304"/>
        <v>17.048234695888276</v>
      </c>
      <c r="AP192" s="51">
        <f t="shared" si="304"/>
        <v>17.933857277492862</v>
      </c>
      <c r="AQ192" s="51">
        <f t="shared" si="304"/>
        <v>18.967083622698212</v>
      </c>
      <c r="AR192" s="51">
        <f t="shared" si="304"/>
        <v>19.705102440702031</v>
      </c>
      <c r="AS192" s="51">
        <f t="shared" si="304"/>
        <v>20.295517495105091</v>
      </c>
      <c r="AT192" s="51">
        <f t="shared" si="304"/>
        <v>20.369319376905473</v>
      </c>
      <c r="AU192" s="51">
        <f t="shared" si="304"/>
        <v>20.738328785907381</v>
      </c>
      <c r="AV192" s="51">
        <f t="shared" si="304"/>
        <v>21.107338194909296</v>
      </c>
      <c r="AW192" s="51">
        <f t="shared" si="304"/>
        <v>21.550149485711586</v>
      </c>
      <c r="AX192" s="51">
        <f t="shared" si="304"/>
        <v>21.771555131112734</v>
      </c>
      <c r="AY192" s="51">
        <f t="shared" si="280"/>
        <v>22.140564540114642</v>
      </c>
      <c r="AZ192" s="51">
        <f t="shared" ref="AZ192:BL192" si="305">AZ62/$B192*100000</f>
        <v>22.435772067316172</v>
      </c>
      <c r="BA192" s="51">
        <f t="shared" si="305"/>
        <v>22.730979594517702</v>
      </c>
      <c r="BB192" s="51">
        <f t="shared" si="305"/>
        <v>22.952385239918847</v>
      </c>
      <c r="BC192" s="51">
        <f t="shared" si="305"/>
        <v>23.247592767120377</v>
      </c>
      <c r="BD192" s="51">
        <f t="shared" si="305"/>
        <v>23.911809703323815</v>
      </c>
      <c r="BE192" s="51">
        <f t="shared" si="305"/>
        <v>24.133215348724963</v>
      </c>
      <c r="BF192" s="51">
        <f t="shared" si="305"/>
        <v>24.133215348724963</v>
      </c>
      <c r="BG192" s="51">
        <f t="shared" si="305"/>
        <v>24.133215348724963</v>
      </c>
      <c r="BH192" s="51">
        <f t="shared" si="305"/>
        <v>24.133215348724963</v>
      </c>
      <c r="BI192" s="51">
        <f t="shared" si="305"/>
        <v>24.207017230525345</v>
      </c>
      <c r="BJ192" s="51">
        <f t="shared" si="305"/>
        <v>24.42842287592649</v>
      </c>
      <c r="BK192" s="51">
        <f t="shared" si="305"/>
        <v>24.649828521327638</v>
      </c>
      <c r="BL192" s="51">
        <f t="shared" si="305"/>
        <v>24.649828521327638</v>
      </c>
      <c r="BM192" s="51">
        <f t="shared" ref="BM192:CJ192" si="306">BM62/$B192*100000</f>
        <v>24.649828521327638</v>
      </c>
      <c r="BN192" s="51">
        <f t="shared" si="306"/>
        <v>24.72363040312802</v>
      </c>
      <c r="BO192" s="51">
        <f t="shared" si="306"/>
        <v>24.945036048529165</v>
      </c>
      <c r="BP192" s="51">
        <f t="shared" si="306"/>
        <v>25.018837930329546</v>
      </c>
      <c r="BQ192" s="51">
        <f t="shared" si="306"/>
        <v>25.092639812129928</v>
      </c>
      <c r="BR192" s="51">
        <f t="shared" si="306"/>
        <v>25.092639812129928</v>
      </c>
      <c r="BS192" s="51">
        <f t="shared" si="306"/>
        <v>25.092639812129928</v>
      </c>
      <c r="BT192" s="51">
        <f t="shared" si="306"/>
        <v>25.166441693930309</v>
      </c>
      <c r="BU192" s="51">
        <f t="shared" si="306"/>
        <v>25.387847339331458</v>
      </c>
      <c r="BV192" s="51">
        <f t="shared" si="306"/>
        <v>25.387847339331458</v>
      </c>
      <c r="BW192" s="51">
        <f t="shared" si="306"/>
        <v>25.387847339331458</v>
      </c>
      <c r="BX192" s="51">
        <f t="shared" si="306"/>
        <v>25.461649221131839</v>
      </c>
      <c r="BY192" s="51">
        <f t="shared" si="306"/>
        <v>25.461649221131839</v>
      </c>
      <c r="BZ192" s="51">
        <f t="shared" si="306"/>
        <v>25.461649221131839</v>
      </c>
      <c r="CA192" s="51">
        <f t="shared" si="306"/>
        <v>25.461649221131839</v>
      </c>
      <c r="CB192" s="51">
        <f t="shared" si="306"/>
        <v>25.461649221131839</v>
      </c>
      <c r="CC192" s="51">
        <f t="shared" si="306"/>
        <v>25.461649221131839</v>
      </c>
      <c r="CD192" s="51">
        <f t="shared" si="306"/>
        <v>25.461649221131839</v>
      </c>
      <c r="CE192" s="51">
        <f t="shared" si="306"/>
        <v>25.609252984732603</v>
      </c>
      <c r="CF192" s="51">
        <f t="shared" si="306"/>
        <v>25.609252984732603</v>
      </c>
      <c r="CG192" s="51">
        <f t="shared" si="306"/>
        <v>25.609252984732603</v>
      </c>
      <c r="CH192" s="51">
        <f t="shared" si="306"/>
        <v>25.609252984732603</v>
      </c>
      <c r="CI192" s="51">
        <f t="shared" si="306"/>
        <v>25.609252984732603</v>
      </c>
      <c r="CJ192" s="51">
        <f t="shared" si="306"/>
        <v>25.609252984732603</v>
      </c>
      <c r="CK192" s="51">
        <f t="shared" si="273"/>
        <v>27.159092502540631</v>
      </c>
    </row>
    <row r="193" spans="2:89" ht="15.75" thickBot="1" x14ac:dyDescent="0.3">
      <c r="B193" s="41">
        <v>383519</v>
      </c>
      <c r="C193" s="21" t="s">
        <v>13</v>
      </c>
      <c r="D193" s="51">
        <f t="shared" ref="D193:W193" si="307">D63/$B193*100000</f>
        <v>0</v>
      </c>
      <c r="E193" s="51">
        <f t="shared" si="307"/>
        <v>0</v>
      </c>
      <c r="F193" s="51">
        <f t="shared" si="307"/>
        <v>0</v>
      </c>
      <c r="G193" s="51">
        <f t="shared" si="307"/>
        <v>0</v>
      </c>
      <c r="H193" s="51">
        <f t="shared" si="307"/>
        <v>0</v>
      </c>
      <c r="I193" s="51">
        <f t="shared" si="307"/>
        <v>0</v>
      </c>
      <c r="J193" s="51">
        <f t="shared" si="307"/>
        <v>0</v>
      </c>
      <c r="K193" s="51">
        <f t="shared" si="307"/>
        <v>0</v>
      </c>
      <c r="L193" s="51">
        <f t="shared" si="307"/>
        <v>0</v>
      </c>
      <c r="M193" s="51">
        <f t="shared" si="307"/>
        <v>0.78222982433725585</v>
      </c>
      <c r="N193" s="51">
        <f t="shared" si="307"/>
        <v>3.6504058469071938</v>
      </c>
      <c r="O193" s="51">
        <f t="shared" si="307"/>
        <v>4.1718923964653642</v>
      </c>
      <c r="P193" s="51">
        <f t="shared" si="307"/>
        <v>4.1718923964653642</v>
      </c>
      <c r="Q193" s="51">
        <f t="shared" si="307"/>
        <v>4.4326356712444497</v>
      </c>
      <c r="R193" s="51">
        <f t="shared" si="307"/>
        <v>4.9541222208026205</v>
      </c>
      <c r="S193" s="51">
        <f t="shared" si="307"/>
        <v>6.2578385946980468</v>
      </c>
      <c r="T193" s="51">
        <f t="shared" si="307"/>
        <v>7.0400684190353013</v>
      </c>
      <c r="U193" s="51">
        <f t="shared" si="307"/>
        <v>10.168987716384326</v>
      </c>
      <c r="V193" s="51">
        <f t="shared" si="307"/>
        <v>10.168987716384326</v>
      </c>
      <c r="W193" s="51">
        <f t="shared" si="307"/>
        <v>11.211960815500666</v>
      </c>
      <c r="X193" s="51">
        <f t="shared" ref="X193:AY193" si="308">X63/$B193*100000</f>
        <v>13.037163738954263</v>
      </c>
      <c r="Y193" s="51">
        <f t="shared" si="308"/>
        <v>14.601623387628775</v>
      </c>
      <c r="Z193" s="51">
        <f t="shared" si="308"/>
        <v>15.905339761524202</v>
      </c>
      <c r="AA193" s="51">
        <f t="shared" si="308"/>
        <v>19.034259058873225</v>
      </c>
      <c r="AB193" s="51">
        <f t="shared" si="308"/>
        <v>21.380948531884989</v>
      </c>
      <c r="AC193" s="51">
        <f t="shared" si="308"/>
        <v>25.813584203129441</v>
      </c>
      <c r="AD193" s="51">
        <f t="shared" si="308"/>
        <v>29.72473332481572</v>
      </c>
      <c r="AE193" s="51">
        <f t="shared" si="308"/>
        <v>30.767706423932058</v>
      </c>
      <c r="AF193" s="51">
        <f t="shared" si="308"/>
        <v>33.114395896943833</v>
      </c>
      <c r="AG193" s="51">
        <f t="shared" si="308"/>
        <v>38.590004667304619</v>
      </c>
      <c r="AH193" s="51">
        <f t="shared" si="308"/>
        <v>42.501153788990898</v>
      </c>
      <c r="AI193" s="51">
        <f t="shared" si="308"/>
        <v>45.369329811560831</v>
      </c>
      <c r="AJ193" s="51">
        <f t="shared" si="308"/>
        <v>50.584195307142544</v>
      </c>
      <c r="AK193" s="51">
        <f t="shared" si="308"/>
        <v>54.756087703607903</v>
      </c>
      <c r="AL193" s="51">
        <f t="shared" si="308"/>
        <v>56.84203390184058</v>
      </c>
      <c r="AM193" s="51">
        <f t="shared" si="308"/>
        <v>57.624263726177844</v>
      </c>
      <c r="AN193" s="51">
        <f t="shared" si="308"/>
        <v>61.274669573085035</v>
      </c>
      <c r="AO193" s="51">
        <f t="shared" si="308"/>
        <v>65.968048519108578</v>
      </c>
      <c r="AP193" s="51">
        <f t="shared" si="308"/>
        <v>72.225887113806607</v>
      </c>
      <c r="AQ193" s="51">
        <f t="shared" si="308"/>
        <v>77.7014958841674</v>
      </c>
      <c r="AR193" s="51">
        <f t="shared" si="308"/>
        <v>81.612645005853693</v>
      </c>
      <c r="AS193" s="51">
        <f t="shared" si="308"/>
        <v>83.959334478865458</v>
      </c>
      <c r="AT193" s="51">
        <f t="shared" si="308"/>
        <v>85.523794127539958</v>
      </c>
      <c r="AU193" s="51">
        <f t="shared" si="308"/>
        <v>87.34899705099356</v>
      </c>
      <c r="AV193" s="51">
        <f t="shared" si="308"/>
        <v>90.217173073563501</v>
      </c>
      <c r="AW193" s="51">
        <f t="shared" si="308"/>
        <v>93.606835645691604</v>
      </c>
      <c r="AX193" s="51">
        <f t="shared" si="308"/>
        <v>98.300214591715132</v>
      </c>
      <c r="AY193" s="51">
        <f t="shared" si="308"/>
        <v>101.42913388906418</v>
      </c>
      <c r="AZ193" s="51">
        <f t="shared" ref="AZ193:BL193" si="309">AZ63/$B193*100000</f>
        <v>103.77582336207594</v>
      </c>
      <c r="BA193" s="51">
        <f t="shared" si="309"/>
        <v>105.07953973597137</v>
      </c>
      <c r="BB193" s="51">
        <f t="shared" si="309"/>
        <v>106.38325610986678</v>
      </c>
      <c r="BC193" s="51">
        <f t="shared" si="309"/>
        <v>110.55514850633215</v>
      </c>
      <c r="BD193" s="51">
        <f t="shared" si="309"/>
        <v>114.72704090279751</v>
      </c>
      <c r="BE193" s="51">
        <f t="shared" si="309"/>
        <v>117.85596020014654</v>
      </c>
      <c r="BF193" s="51">
        <f t="shared" si="309"/>
        <v>117.85596020014654</v>
      </c>
      <c r="BG193" s="51">
        <f t="shared" si="309"/>
        <v>120.98487949749556</v>
      </c>
      <c r="BH193" s="51">
        <f t="shared" si="309"/>
        <v>120.98487949749556</v>
      </c>
      <c r="BI193" s="51">
        <f t="shared" si="309"/>
        <v>122.02785259661189</v>
      </c>
      <c r="BJ193" s="51">
        <f t="shared" si="309"/>
        <v>123.59231224528641</v>
      </c>
      <c r="BK193" s="51">
        <f t="shared" si="309"/>
        <v>124.1137987948446</v>
      </c>
      <c r="BL193" s="51">
        <f t="shared" si="309"/>
        <v>125.67825844351908</v>
      </c>
      <c r="BM193" s="51">
        <f t="shared" ref="BM193:CJ193" si="310">BM63/$B193*100000</f>
        <v>125.93900171829819</v>
      </c>
      <c r="BN193" s="51">
        <f t="shared" si="310"/>
        <v>126.98197481741452</v>
      </c>
      <c r="BO193" s="51">
        <f t="shared" si="310"/>
        <v>128.02494791653086</v>
      </c>
      <c r="BP193" s="51">
        <f t="shared" si="310"/>
        <v>128.54643446608904</v>
      </c>
      <c r="BQ193" s="51">
        <f t="shared" si="310"/>
        <v>128.54643446608904</v>
      </c>
      <c r="BR193" s="51">
        <f t="shared" si="310"/>
        <v>128.80717774086813</v>
      </c>
      <c r="BS193" s="51">
        <f t="shared" si="310"/>
        <v>129.06792101564719</v>
      </c>
      <c r="BT193" s="51">
        <f t="shared" si="310"/>
        <v>129.32866429042627</v>
      </c>
      <c r="BU193" s="51">
        <f t="shared" si="310"/>
        <v>129.58940756520536</v>
      </c>
      <c r="BV193" s="51">
        <f t="shared" si="310"/>
        <v>129.85015083998448</v>
      </c>
      <c r="BW193" s="51">
        <f t="shared" si="310"/>
        <v>130.11089411476357</v>
      </c>
      <c r="BX193" s="51">
        <f t="shared" si="310"/>
        <v>130.11089411476357</v>
      </c>
      <c r="BY193" s="51">
        <f t="shared" si="310"/>
        <v>130.37163738954263</v>
      </c>
      <c r="BZ193" s="51">
        <f t="shared" si="310"/>
        <v>130.37163738954263</v>
      </c>
      <c r="CA193" s="51">
        <f t="shared" si="310"/>
        <v>130.37163738954263</v>
      </c>
      <c r="CB193" s="51">
        <f t="shared" si="310"/>
        <v>130.63238066432172</v>
      </c>
      <c r="CC193" s="51">
        <f t="shared" si="310"/>
        <v>130.63238066432172</v>
      </c>
      <c r="CD193" s="51">
        <f t="shared" si="310"/>
        <v>131.15386721387989</v>
      </c>
      <c r="CE193" s="51">
        <f t="shared" si="310"/>
        <v>131.15386721387989</v>
      </c>
      <c r="CF193" s="51">
        <f t="shared" si="310"/>
        <v>131.67535376343804</v>
      </c>
      <c r="CG193" s="51">
        <f t="shared" si="310"/>
        <v>132.45758358777533</v>
      </c>
      <c r="CH193" s="51">
        <f t="shared" si="310"/>
        <v>132.45758358777533</v>
      </c>
      <c r="CI193" s="51">
        <f t="shared" si="310"/>
        <v>132.71832686255439</v>
      </c>
      <c r="CJ193" s="51">
        <f t="shared" si="310"/>
        <v>132.71832686255439</v>
      </c>
      <c r="CK193" s="51">
        <f t="shared" si="273"/>
        <v>139.23690873203154</v>
      </c>
    </row>
    <row r="196" spans="2:89" ht="15.75" thickBot="1" x14ac:dyDescent="0.3"/>
    <row r="197" spans="2:89" ht="15.75" thickBot="1" x14ac:dyDescent="0.3">
      <c r="C197" s="100" t="s">
        <v>16</v>
      </c>
      <c r="D197" s="17">
        <v>43893</v>
      </c>
      <c r="E197" s="31">
        <v>43894</v>
      </c>
      <c r="F197" s="31">
        <v>43895</v>
      </c>
      <c r="G197" s="31">
        <v>43896</v>
      </c>
      <c r="H197" s="31">
        <v>43897</v>
      </c>
      <c r="I197" s="31">
        <v>43898</v>
      </c>
      <c r="J197" s="31">
        <v>43899</v>
      </c>
      <c r="K197" s="31">
        <v>43900</v>
      </c>
      <c r="L197" s="31">
        <v>43901</v>
      </c>
      <c r="M197" s="31">
        <v>43902</v>
      </c>
      <c r="N197" s="31">
        <v>43903</v>
      </c>
      <c r="O197" s="31">
        <v>43904</v>
      </c>
      <c r="P197" s="31">
        <v>43905</v>
      </c>
      <c r="Q197" s="31">
        <v>43906</v>
      </c>
      <c r="R197" s="31">
        <v>43907</v>
      </c>
      <c r="S197" s="31">
        <v>43908</v>
      </c>
      <c r="T197" s="31">
        <v>43909</v>
      </c>
      <c r="U197" s="31">
        <v>43910</v>
      </c>
      <c r="V197" s="31">
        <v>43911</v>
      </c>
      <c r="W197" s="31">
        <v>43912</v>
      </c>
      <c r="X197" s="31">
        <v>43913</v>
      </c>
      <c r="Y197" s="31">
        <v>43914</v>
      </c>
      <c r="Z197" s="31">
        <v>43915</v>
      </c>
      <c r="AA197" s="31">
        <v>43916</v>
      </c>
      <c r="AB197" s="31">
        <v>43917</v>
      </c>
      <c r="AC197" s="31">
        <v>43918</v>
      </c>
      <c r="AD197" s="31">
        <v>43919</v>
      </c>
      <c r="AE197" s="31">
        <v>43920</v>
      </c>
      <c r="AF197" s="31">
        <v>43921</v>
      </c>
      <c r="AG197" s="31">
        <v>43922</v>
      </c>
      <c r="AH197" s="31">
        <v>43923</v>
      </c>
      <c r="AI197" s="31">
        <v>43924</v>
      </c>
      <c r="AJ197" s="31">
        <v>43925</v>
      </c>
      <c r="AK197" s="31">
        <v>43926</v>
      </c>
      <c r="AL197" s="31">
        <v>43927</v>
      </c>
      <c r="AM197" s="31">
        <v>43928</v>
      </c>
      <c r="AN197" s="31">
        <v>43929</v>
      </c>
      <c r="AO197" s="31">
        <v>43930</v>
      </c>
      <c r="AP197" s="31">
        <v>43931</v>
      </c>
      <c r="AQ197" s="31">
        <v>43932</v>
      </c>
      <c r="AR197" s="31">
        <v>43933</v>
      </c>
      <c r="AS197" s="31">
        <v>43934</v>
      </c>
      <c r="AT197" s="31">
        <v>43935</v>
      </c>
      <c r="AU197" s="31">
        <v>43936</v>
      </c>
      <c r="AV197" s="31">
        <v>43937</v>
      </c>
      <c r="AW197" s="31">
        <v>43938</v>
      </c>
      <c r="AX197" s="31">
        <v>43939</v>
      </c>
      <c r="AY197" s="31">
        <v>43940</v>
      </c>
      <c r="AZ197" s="31">
        <v>43941</v>
      </c>
      <c r="BA197" s="31">
        <v>43942</v>
      </c>
      <c r="BB197" s="31">
        <v>43943</v>
      </c>
      <c r="BC197" s="31">
        <v>43944</v>
      </c>
      <c r="BD197" s="31">
        <v>43945</v>
      </c>
      <c r="BE197" s="31">
        <v>43946</v>
      </c>
      <c r="BF197" s="31">
        <v>43947</v>
      </c>
      <c r="BG197" s="31">
        <v>43948</v>
      </c>
      <c r="BH197" s="31">
        <v>43949</v>
      </c>
      <c r="BI197" s="31">
        <v>43950</v>
      </c>
      <c r="BJ197" s="31">
        <v>43951</v>
      </c>
      <c r="BK197" s="31">
        <v>43952</v>
      </c>
      <c r="BL197" s="31">
        <v>43953</v>
      </c>
      <c r="BM197" s="31">
        <v>43954</v>
      </c>
      <c r="BN197" s="31">
        <v>43955</v>
      </c>
      <c r="BO197" s="31">
        <v>43956</v>
      </c>
      <c r="BP197" s="31">
        <v>43957</v>
      </c>
      <c r="BQ197" s="31">
        <v>43958</v>
      </c>
      <c r="BR197" s="31">
        <v>43959</v>
      </c>
      <c r="BS197" s="31">
        <v>43960</v>
      </c>
      <c r="BT197" s="31">
        <v>43961</v>
      </c>
      <c r="BU197" s="31">
        <v>43962</v>
      </c>
      <c r="BV197" s="31">
        <v>43963</v>
      </c>
      <c r="BW197" s="31">
        <v>43964</v>
      </c>
      <c r="BX197" s="31">
        <v>43965</v>
      </c>
      <c r="BY197" s="31">
        <v>43966</v>
      </c>
      <c r="BZ197" s="31">
        <v>43967</v>
      </c>
      <c r="CA197" s="31">
        <v>43968</v>
      </c>
      <c r="CB197" s="31">
        <v>43969</v>
      </c>
      <c r="CC197" s="31">
        <v>43970</v>
      </c>
      <c r="CD197" s="31">
        <v>43971</v>
      </c>
      <c r="CE197" s="31">
        <v>43972</v>
      </c>
      <c r="CF197" s="31">
        <v>43973</v>
      </c>
    </row>
    <row r="198" spans="2:89" x14ac:dyDescent="0.25">
      <c r="C198" s="20" t="s">
        <v>9</v>
      </c>
      <c r="D198" s="102">
        <v>0</v>
      </c>
      <c r="E198" s="102">
        <v>0</v>
      </c>
      <c r="F198" s="102">
        <v>0.17902474480022629</v>
      </c>
      <c r="G198" s="102">
        <v>0.53707423440067881</v>
      </c>
      <c r="H198" s="102">
        <v>0.80561135160101827</v>
      </c>
      <c r="I198" s="102">
        <v>0.98463609640124461</v>
      </c>
      <c r="J198" s="102">
        <v>1.6112227032020365</v>
      </c>
      <c r="K198" s="102">
        <v>1.9692721928024892</v>
      </c>
      <c r="L198" s="102">
        <v>4.2965938752054305</v>
      </c>
      <c r="M198" s="102">
        <v>4.2965938752054305</v>
      </c>
      <c r="N198" s="102">
        <v>5.9973289508075807</v>
      </c>
      <c r="O198" s="102">
        <v>9.3092867296117667</v>
      </c>
      <c r="P198" s="102">
        <v>11.547096039614596</v>
      </c>
      <c r="Q198" s="102">
        <v>13.337343487616858</v>
      </c>
      <c r="R198" s="102">
        <v>14.411491956418216</v>
      </c>
      <c r="S198" s="102">
        <v>19.066135321224099</v>
      </c>
      <c r="T198" s="102">
        <v>22.378093100028288</v>
      </c>
      <c r="U198" s="102">
        <v>27.838347816435185</v>
      </c>
      <c r="V198" s="102">
        <v>32.672015926041297</v>
      </c>
      <c r="W198" s="102">
        <v>35.35738709804469</v>
      </c>
      <c r="X198" s="102">
        <v>38.75885724924899</v>
      </c>
      <c r="Y198" s="102">
        <v>52.63327497126653</v>
      </c>
      <c r="Z198" s="102">
        <v>61.494999838877732</v>
      </c>
      <c r="AA198" s="102">
        <v>78.770887712099565</v>
      </c>
      <c r="AB198" s="102">
        <v>86.827001228109751</v>
      </c>
      <c r="AC198" s="102">
        <v>98.195072522924107</v>
      </c>
      <c r="AD198" s="102">
        <v>106.87777264573511</v>
      </c>
      <c r="AE198" s="102">
        <v>117.17169547174811</v>
      </c>
      <c r="AF198" s="102">
        <v>127.64464304256134</v>
      </c>
      <c r="AG198" s="102">
        <v>135.43221944137119</v>
      </c>
      <c r="AH198" s="102">
        <v>143.04077109538082</v>
      </c>
      <c r="AI198" s="102">
        <v>153.15566917659359</v>
      </c>
      <c r="AJ198" s="102">
        <v>157.72080016899935</v>
      </c>
      <c r="AK198" s="6">
        <v>170.43155704981541</v>
      </c>
      <c r="AL198" s="6">
        <v>180.00938089662753</v>
      </c>
      <c r="AM198" s="6">
        <v>187.8864696678375</v>
      </c>
      <c r="AN198" s="6">
        <v>195.22648420464677</v>
      </c>
      <c r="AO198" s="6">
        <v>206.50504312706101</v>
      </c>
      <c r="AP198" s="6">
        <v>215.72481748427268</v>
      </c>
      <c r="AQ198" s="6">
        <v>226.9138640342868</v>
      </c>
      <c r="AR198" s="6">
        <v>237.29729923269994</v>
      </c>
      <c r="AS198" s="6">
        <v>241.32535599070502</v>
      </c>
      <c r="AT198" s="6">
        <v>257.97465725712607</v>
      </c>
      <c r="AU198" s="6">
        <v>261.4656397807305</v>
      </c>
      <c r="AV198" s="6">
        <v>270.41687702074182</v>
      </c>
      <c r="AW198" s="6">
        <v>282.50104729475709</v>
      </c>
      <c r="AX198" s="6">
        <v>292.79497012077007</v>
      </c>
      <c r="AY198" s="6">
        <v>301.65669498838133</v>
      </c>
      <c r="AZ198" s="6">
        <v>308.81768478039038</v>
      </c>
      <c r="BA198" s="6">
        <v>316.60526117920017</v>
      </c>
      <c r="BB198" s="6">
        <v>325.01942418481082</v>
      </c>
      <c r="BC198" s="6">
        <v>331.73285211481931</v>
      </c>
      <c r="BD198" s="6">
        <v>340.86311409963082</v>
      </c>
      <c r="BE198" s="6">
        <v>345.07019560243617</v>
      </c>
      <c r="BF198" s="6">
        <v>349.8143513396422</v>
      </c>
      <c r="BG198" s="6">
        <v>355.5431431732494</v>
      </c>
      <c r="BH198" s="6">
        <v>357.15436587645144</v>
      </c>
      <c r="BI198" s="6">
        <v>361.45095975165691</v>
      </c>
      <c r="BJ198" s="6">
        <v>366.82170209566368</v>
      </c>
      <c r="BK198">
        <v>370.31268461926805</v>
      </c>
      <c r="BL198">
        <v>374.69879086687365</v>
      </c>
      <c r="BM198">
        <v>377.02611254927655</v>
      </c>
      <c r="BN198">
        <v>380.96465693488153</v>
      </c>
      <c r="BO198">
        <v>382.21783014848313</v>
      </c>
      <c r="BP198">
        <v>384.00807759648541</v>
      </c>
      <c r="BQ198">
        <v>386.15637453408812</v>
      </c>
      <c r="BR198">
        <v>390.09491891969304</v>
      </c>
      <c r="BS198">
        <v>392.15370348489574</v>
      </c>
      <c r="BT198">
        <v>394.57053753969876</v>
      </c>
      <c r="BU198">
        <v>396.18176024290079</v>
      </c>
      <c r="BV198">
        <v>396.89785922210166</v>
      </c>
      <c r="BW198">
        <v>398.77761904250406</v>
      </c>
      <c r="BX198">
        <v>400.47835411810621</v>
      </c>
      <c r="BY198">
        <v>403.70079952451027</v>
      </c>
      <c r="BZ198">
        <v>405.13299748291212</v>
      </c>
      <c r="CA198">
        <v>405.84909646211298</v>
      </c>
      <c r="CI198" s="156">
        <v>4534</v>
      </c>
      <c r="CJ198" s="156">
        <v>11177164</v>
      </c>
      <c r="CK198">
        <f>CI198/CJ198*100000</f>
        <v>40.564851692253953</v>
      </c>
    </row>
    <row r="199" spans="2:89" x14ac:dyDescent="0.25">
      <c r="C199" s="54" t="s">
        <v>66</v>
      </c>
      <c r="D199" s="103">
        <v>0.46812242337616133</v>
      </c>
      <c r="E199" s="103">
        <v>0.66317343311622856</v>
      </c>
      <c r="F199" s="103">
        <v>1.0142652506483496</v>
      </c>
      <c r="G199" s="103">
        <v>1.5994182798685515</v>
      </c>
      <c r="H199" s="103">
        <v>2.3796223188288201</v>
      </c>
      <c r="I199" s="103">
        <v>3.7449793870092907</v>
      </c>
      <c r="J199" s="103">
        <v>5.5004384746698953</v>
      </c>
      <c r="K199" s="103">
        <v>6.5537139272662586</v>
      </c>
      <c r="L199" s="103">
        <v>8.2701628129788514</v>
      </c>
      <c r="M199" s="103">
        <v>10.337703516223563</v>
      </c>
      <c r="N199" s="103">
        <v>14.043672701284841</v>
      </c>
      <c r="O199" s="103">
        <v>15.721111385049417</v>
      </c>
      <c r="P199" s="103">
        <v>17.398550068813996</v>
      </c>
      <c r="Q199" s="103">
        <v>21.533631475303419</v>
      </c>
      <c r="R199" s="103">
        <v>26.097825103220991</v>
      </c>
      <c r="S199" s="103">
        <v>30.037855499970355</v>
      </c>
      <c r="T199" s="103">
        <v>34.289967512303818</v>
      </c>
      <c r="U199" s="103">
        <v>39.439314169441587</v>
      </c>
      <c r="V199" s="103">
        <v>45.954017894759836</v>
      </c>
      <c r="W199" s="103">
        <v>54.341211313582725</v>
      </c>
      <c r="X199" s="103">
        <v>60.270762009680773</v>
      </c>
      <c r="Y199" s="103">
        <v>68.072802399283461</v>
      </c>
      <c r="Z199" s="103">
        <v>74.860577538237806</v>
      </c>
      <c r="AA199" s="103">
        <v>84.301046409657062</v>
      </c>
      <c r="AB199" s="103">
        <v>97.057382446657456</v>
      </c>
      <c r="AC199" s="103">
        <v>107.20003495314094</v>
      </c>
      <c r="AD199" s="103">
        <v>117.69377927715657</v>
      </c>
      <c r="AE199" s="103">
        <v>126.04196249403144</v>
      </c>
      <c r="AF199" s="102">
        <v>133.10280904662187</v>
      </c>
      <c r="AG199" s="102">
        <v>138.87631893492787</v>
      </c>
      <c r="AH199" s="102">
        <v>147.84866538297095</v>
      </c>
      <c r="AI199" s="102">
        <v>153.93425688686105</v>
      </c>
      <c r="AJ199" s="102">
        <v>159.31766475568691</v>
      </c>
      <c r="AK199" s="6">
        <v>166.30049090438132</v>
      </c>
      <c r="AL199" s="6">
        <v>173.82945988034791</v>
      </c>
      <c r="AM199" s="6">
        <v>179.99307178813402</v>
      </c>
      <c r="AN199" s="6">
        <v>187.20995914851653</v>
      </c>
      <c r="AO199" s="6">
        <v>195.48012196149537</v>
      </c>
      <c r="AP199" s="6">
        <v>205.34970305434277</v>
      </c>
      <c r="AQ199" s="6">
        <v>213.2687740497895</v>
      </c>
      <c r="AR199" s="6">
        <v>223.17736534458493</v>
      </c>
      <c r="AS199" s="6">
        <v>228.59978341535879</v>
      </c>
      <c r="AT199" s="6">
        <v>235.3485483523651</v>
      </c>
      <c r="AU199" s="6">
        <v>239.83472157638667</v>
      </c>
      <c r="AV199" s="6">
        <v>247.87082317767744</v>
      </c>
      <c r="AW199" s="6">
        <v>254.77562892247582</v>
      </c>
      <c r="AX199" s="6">
        <v>262.46063870623448</v>
      </c>
      <c r="AY199" s="6">
        <v>269.40445465298086</v>
      </c>
      <c r="AZ199" s="6">
        <v>275.76311757050701</v>
      </c>
      <c r="BA199" s="6">
        <v>281.2245458432289</v>
      </c>
      <c r="BB199" s="6">
        <v>285.98379048088657</v>
      </c>
      <c r="BC199" s="6">
        <v>290.97709633023226</v>
      </c>
      <c r="BD199" s="6">
        <v>297.17971843996645</v>
      </c>
      <c r="BE199" s="6">
        <v>302.13401408736411</v>
      </c>
      <c r="BF199" s="6">
        <v>308.02455458151417</v>
      </c>
      <c r="BG199" s="6">
        <v>311.88656457436747</v>
      </c>
      <c r="BH199" s="6">
        <v>313.17390123865192</v>
      </c>
      <c r="BI199" s="6">
        <v>314.46123790293638</v>
      </c>
      <c r="BJ199" s="6">
        <v>318.40126829968574</v>
      </c>
      <c r="BK199">
        <v>321.91218647500693</v>
      </c>
      <c r="BL199">
        <v>324.95498222695198</v>
      </c>
      <c r="BM199">
        <v>327.84173717110502</v>
      </c>
      <c r="BN199">
        <v>329.05105343149336</v>
      </c>
      <c r="BO199">
        <v>330.33839009577787</v>
      </c>
      <c r="BP199">
        <v>331.00156352889405</v>
      </c>
      <c r="BQ199">
        <v>333.03009403019081</v>
      </c>
      <c r="BR199">
        <v>334.43446130031924</v>
      </c>
      <c r="BS199">
        <v>336.58002240745998</v>
      </c>
      <c r="BT199">
        <v>337.78933866784843</v>
      </c>
      <c r="BU199">
        <v>338.53053250486067</v>
      </c>
      <c r="BV199">
        <v>340.09094058278123</v>
      </c>
      <c r="BW199">
        <v>340.79312421784545</v>
      </c>
      <c r="BX199">
        <v>342.66561391135008</v>
      </c>
      <c r="BY199">
        <v>343.52383835420636</v>
      </c>
      <c r="BZ199">
        <v>344.81117501849081</v>
      </c>
      <c r="CA199">
        <v>345.20127703797095</v>
      </c>
      <c r="CI199" s="156">
        <v>453</v>
      </c>
      <c r="CJ199" s="156">
        <v>1117716</v>
      </c>
    </row>
    <row r="200" spans="2:89" x14ac:dyDescent="0.25">
      <c r="C200" s="20" t="s">
        <v>8</v>
      </c>
      <c r="D200" s="102">
        <v>0</v>
      </c>
      <c r="E200" s="102">
        <v>4.7935375444241091E-2</v>
      </c>
      <c r="F200" s="102">
        <v>9.5870750888482181E-2</v>
      </c>
      <c r="G200" s="102">
        <v>0.47935375444241091</v>
      </c>
      <c r="H200" s="102">
        <v>0.62315988077513418</v>
      </c>
      <c r="I200" s="102">
        <v>1.1025136352175451</v>
      </c>
      <c r="J200" s="102">
        <v>1.2942551369945094</v>
      </c>
      <c r="K200" s="102">
        <v>1.4380612633272327</v>
      </c>
      <c r="L200" s="102">
        <v>1.6298027651041971</v>
      </c>
      <c r="M200" s="102">
        <v>2.5885102739890189</v>
      </c>
      <c r="N200" s="102">
        <v>3.0678640284314298</v>
      </c>
      <c r="O200" s="102">
        <v>3.6430885337623229</v>
      </c>
      <c r="P200" s="102">
        <v>4.7456021689798682</v>
      </c>
      <c r="Q200" s="102">
        <v>6.4712756849725466</v>
      </c>
      <c r="R200" s="102">
        <v>8.3407553272979502</v>
      </c>
      <c r="S200" s="102">
        <v>10.11436421873487</v>
      </c>
      <c r="T200" s="102">
        <v>11.600360857506343</v>
      </c>
      <c r="U200" s="102">
        <v>14.716160261382015</v>
      </c>
      <c r="V200" s="102">
        <v>17.640218163480721</v>
      </c>
      <c r="W200" s="102">
        <v>20.516340690135188</v>
      </c>
      <c r="X200" s="102">
        <v>24.351170725674475</v>
      </c>
      <c r="Y200" s="102">
        <v>27.994259259436799</v>
      </c>
      <c r="Z200" s="102">
        <v>32.931602930193634</v>
      </c>
      <c r="AA200" s="102">
        <v>39.402878615166181</v>
      </c>
      <c r="AB200" s="102">
        <v>45.68241279836176</v>
      </c>
      <c r="AC200" s="102">
        <v>52.153688483334307</v>
      </c>
      <c r="AD200" s="102">
        <v>60.877926814186182</v>
      </c>
      <c r="AE200" s="102">
        <v>66.007011986719988</v>
      </c>
      <c r="AF200" s="102">
        <v>70.704678780255605</v>
      </c>
      <c r="AG200" s="102">
        <v>77.415631342449359</v>
      </c>
      <c r="AH200" s="102">
        <v>82.784393392204365</v>
      </c>
      <c r="AI200" s="102">
        <v>90.214376586061732</v>
      </c>
      <c r="AJ200" s="102">
        <v>95.151720256818564</v>
      </c>
      <c r="AK200" s="6">
        <v>101.1436421873487</v>
      </c>
      <c r="AL200" s="6">
        <v>105.9371797317728</v>
      </c>
      <c r="AM200" s="6">
        <v>110.25136352175451</v>
      </c>
      <c r="AN200" s="6">
        <v>114.61348268718045</v>
      </c>
      <c r="AO200" s="6">
        <v>121.084758372153</v>
      </c>
      <c r="AP200" s="6">
        <v>128.94615994500853</v>
      </c>
      <c r="AQ200" s="6">
        <v>136.3761431388659</v>
      </c>
      <c r="AR200" s="6">
        <v>144.52515696438689</v>
      </c>
      <c r="AS200" s="6">
        <v>154.78332730945448</v>
      </c>
      <c r="AT200" s="6">
        <v>160.29589548554222</v>
      </c>
      <c r="AU200" s="6">
        <v>166.00020516340689</v>
      </c>
      <c r="AV200" s="6">
        <v>171.75245021671583</v>
      </c>
      <c r="AW200" s="6">
        <v>179.56591641412714</v>
      </c>
      <c r="AX200" s="6">
        <v>187.28351186064995</v>
      </c>
      <c r="AY200" s="6">
        <v>197.06232845127514</v>
      </c>
      <c r="AZ200" s="6">
        <v>204.10882864157855</v>
      </c>
      <c r="BA200" s="6">
        <v>208.80649543511421</v>
      </c>
      <c r="BB200" s="6">
        <v>213.1206792250959</v>
      </c>
      <c r="BC200" s="6">
        <v>219.63989028551271</v>
      </c>
      <c r="BD200" s="6">
        <v>224.91278158437919</v>
      </c>
      <c r="BE200" s="6">
        <v>229.37077150069362</v>
      </c>
      <c r="BF200" s="6">
        <v>232.96592465901173</v>
      </c>
      <c r="BG200" s="6">
        <v>235.07508117855832</v>
      </c>
      <c r="BH200" s="6">
        <v>236.1296594383316</v>
      </c>
      <c r="BI200" s="6">
        <v>239.67687722120547</v>
      </c>
      <c r="BJ200" s="6">
        <v>242.36125824608294</v>
      </c>
      <c r="BK200">
        <v>245.76466990262409</v>
      </c>
      <c r="BL200">
        <v>249.02427543283247</v>
      </c>
      <c r="BM200">
        <v>251.99626871037543</v>
      </c>
      <c r="BN200">
        <v>253.19465309648143</v>
      </c>
      <c r="BO200">
        <v>254.58477898436445</v>
      </c>
      <c r="BP200">
        <v>256.21458174946866</v>
      </c>
      <c r="BQ200">
        <v>257.41296613557466</v>
      </c>
      <c r="BR200">
        <v>259.23451040245584</v>
      </c>
      <c r="BS200">
        <v>260.00147640956368</v>
      </c>
      <c r="BT200">
        <v>261.19986079566968</v>
      </c>
      <c r="BU200">
        <v>262.30237443088726</v>
      </c>
      <c r="BV200">
        <v>263.50075881699331</v>
      </c>
      <c r="BW200">
        <v>264.41153095043387</v>
      </c>
      <c r="BX200">
        <v>265.56197996109563</v>
      </c>
      <c r="BY200">
        <v>266.28101059275923</v>
      </c>
      <c r="BZ200">
        <v>267.04797659986713</v>
      </c>
      <c r="CA200">
        <v>268.29429636141737</v>
      </c>
      <c r="CI200" s="156">
        <v>45</v>
      </c>
      <c r="CJ200" s="156">
        <v>111771</v>
      </c>
    </row>
    <row r="201" spans="2:89" x14ac:dyDescent="0.25">
      <c r="C201" s="20" t="s">
        <v>68</v>
      </c>
      <c r="D201" s="102">
        <v>8.0893386561181696E-2</v>
      </c>
      <c r="E201" s="102">
        <v>0.18875123530942395</v>
      </c>
      <c r="F201" s="102">
        <v>0.32357354624472678</v>
      </c>
      <c r="G201" s="102">
        <v>0.53928924374121134</v>
      </c>
      <c r="H201" s="102">
        <v>0.7819694034247564</v>
      </c>
      <c r="I201" s="102">
        <v>0.83589832779887741</v>
      </c>
      <c r="J201" s="102">
        <v>0.97072063873418024</v>
      </c>
      <c r="K201" s="102">
        <v>1.2403652606047859</v>
      </c>
      <c r="L201" s="102">
        <v>1.3482231093530281</v>
      </c>
      <c r="M201" s="102">
        <v>1.6987611177848154</v>
      </c>
      <c r="N201" s="102">
        <v>2.1301925127777848</v>
      </c>
      <c r="O201" s="102">
        <v>2.5616239077707537</v>
      </c>
      <c r="P201" s="102">
        <v>2.9660908405766619</v>
      </c>
      <c r="Q201" s="102">
        <v>3.6671668574402365</v>
      </c>
      <c r="R201" s="102">
        <v>4.7187808827355981</v>
      </c>
      <c r="S201" s="102">
        <v>6.2557552273980512</v>
      </c>
      <c r="T201" s="102">
        <v>8.116303118305229</v>
      </c>
      <c r="U201" s="102">
        <v>10.57006917732774</v>
      </c>
      <c r="V201" s="102">
        <v>12.484545992609041</v>
      </c>
      <c r="W201" s="102">
        <v>15.019205438192735</v>
      </c>
      <c r="X201" s="102">
        <v>16.637073169416368</v>
      </c>
      <c r="Y201" s="102">
        <v>19.468341699057724</v>
      </c>
      <c r="Z201" s="102">
        <v>22.811935010253237</v>
      </c>
      <c r="AA201" s="102">
        <v>28.096969598917109</v>
      </c>
      <c r="AB201" s="102">
        <v>33.678613271638646</v>
      </c>
      <c r="AC201" s="102">
        <v>40.662408978087328</v>
      </c>
      <c r="AD201" s="102">
        <v>45.003687390204078</v>
      </c>
      <c r="AE201" s="102">
        <v>48.80567655857962</v>
      </c>
      <c r="AF201" s="102">
        <v>52.553736802581042</v>
      </c>
      <c r="AG201" s="102">
        <v>59.133065576223821</v>
      </c>
      <c r="AH201" s="102">
        <v>65.146140643938324</v>
      </c>
      <c r="AI201" s="102">
        <v>70.700819854472797</v>
      </c>
      <c r="AJ201" s="102">
        <v>75.958889980949607</v>
      </c>
      <c r="AK201" s="6">
        <v>83.99429971269366</v>
      </c>
      <c r="AL201" s="6">
        <v>90.627557410710551</v>
      </c>
      <c r="AM201" s="6">
        <v>94.375617654711974</v>
      </c>
      <c r="AN201" s="6">
        <v>101.03583981491593</v>
      </c>
      <c r="AO201" s="6">
        <v>109.58357432821413</v>
      </c>
      <c r="AP201" s="6">
        <v>115.19218246312272</v>
      </c>
      <c r="AQ201" s="6">
        <v>126.27457642200461</v>
      </c>
      <c r="AR201" s="6">
        <v>132.28765148971914</v>
      </c>
      <c r="AS201" s="6">
        <v>139.37930504491607</v>
      </c>
      <c r="AT201" s="6">
        <v>143.20825867547865</v>
      </c>
      <c r="AU201" s="6">
        <v>148.41239987758132</v>
      </c>
      <c r="AV201" s="6">
        <v>155.80066251683593</v>
      </c>
      <c r="AW201" s="6">
        <v>162.75749376109755</v>
      </c>
      <c r="AX201" s="6">
        <v>170.92772580377689</v>
      </c>
      <c r="AY201" s="6">
        <v>177.99241489678678</v>
      </c>
      <c r="AZ201" s="6">
        <v>181.79440406516233</v>
      </c>
      <c r="BA201" s="6">
        <v>185.67728662009904</v>
      </c>
      <c r="BB201" s="6">
        <v>190.04552949440284</v>
      </c>
      <c r="BC201" s="6">
        <v>195.73503101587264</v>
      </c>
      <c r="BD201" s="6">
        <v>200.64256313391766</v>
      </c>
      <c r="BE201" s="6">
        <v>205.63098863852386</v>
      </c>
      <c r="BF201" s="6">
        <v>209.37904888252527</v>
      </c>
      <c r="BG201" s="6">
        <v>211.96763725248309</v>
      </c>
      <c r="BH201" s="6">
        <v>212.50692649622428</v>
      </c>
      <c r="BI201" s="6">
        <v>215.0955148661821</v>
      </c>
      <c r="BJ201" s="6">
        <v>218.81661064799647</v>
      </c>
      <c r="BK201">
        <v>221.97145272388258</v>
      </c>
      <c r="BL201">
        <v>224.50611216946626</v>
      </c>
      <c r="BM201">
        <v>226.93291376630168</v>
      </c>
      <c r="BN201">
        <v>227.76881209410058</v>
      </c>
      <c r="BO201">
        <v>229.92596906906542</v>
      </c>
      <c r="BP201">
        <v>231.38205002716668</v>
      </c>
      <c r="BQ201">
        <v>233.9976028593116</v>
      </c>
      <c r="BR201">
        <v>236.20868875865054</v>
      </c>
      <c r="BS201">
        <v>238.41977465798948</v>
      </c>
      <c r="BT201">
        <v>240.28032254889666</v>
      </c>
      <c r="BU201">
        <v>241.52068780950148</v>
      </c>
      <c r="BV201">
        <v>243.13855554072509</v>
      </c>
      <c r="BW201">
        <v>245.75410837286998</v>
      </c>
      <c r="BX201">
        <v>248.07305212095721</v>
      </c>
      <c r="BY201">
        <v>249.58306200343256</v>
      </c>
      <c r="BZ201">
        <v>251.03914296153383</v>
      </c>
      <c r="CA201">
        <v>252.09075698682921</v>
      </c>
      <c r="CI201" s="156">
        <v>4</v>
      </c>
      <c r="CJ201" s="156">
        <v>11177</v>
      </c>
    </row>
    <row r="202" spans="2:89" x14ac:dyDescent="0.25">
      <c r="C202" s="20" t="s">
        <v>11</v>
      </c>
      <c r="D202" s="102">
        <v>0</v>
      </c>
      <c r="E202" s="102">
        <v>0</v>
      </c>
      <c r="F202" s="102">
        <v>8.6021505376344093E-2</v>
      </c>
      <c r="G202" s="102">
        <v>8.6021505376344093E-2</v>
      </c>
      <c r="H202" s="102">
        <v>0.34408602150537637</v>
      </c>
      <c r="I202" s="102">
        <v>0.77419354838709675</v>
      </c>
      <c r="J202" s="102">
        <v>0.86021505376344087</v>
      </c>
      <c r="K202" s="102">
        <v>0.86021505376344087</v>
      </c>
      <c r="L202" s="102">
        <v>1.032258064516129</v>
      </c>
      <c r="M202" s="102">
        <v>1.118279569892473</v>
      </c>
      <c r="N202" s="102">
        <v>1.5483870967741935</v>
      </c>
      <c r="O202" s="102">
        <v>1.9784946236559142</v>
      </c>
      <c r="P202" s="102">
        <v>2.4086021505376345</v>
      </c>
      <c r="Q202" s="102">
        <v>3.2688172043010755</v>
      </c>
      <c r="R202" s="102">
        <v>4.043010752688172</v>
      </c>
      <c r="S202" s="102">
        <v>5.247311827956989</v>
      </c>
      <c r="T202" s="102">
        <v>6.623655913978495</v>
      </c>
      <c r="U202" s="102">
        <v>8.7741935483870961</v>
      </c>
      <c r="V202" s="102">
        <v>14.193548387096776</v>
      </c>
      <c r="W202" s="102">
        <v>16.516129032258064</v>
      </c>
      <c r="X202" s="102">
        <v>19.35483870967742</v>
      </c>
      <c r="Y202" s="102">
        <v>23.311827956989248</v>
      </c>
      <c r="Z202" s="102">
        <v>29.50537634408602</v>
      </c>
      <c r="AA202" s="102">
        <v>34.236559139784944</v>
      </c>
      <c r="AB202" s="102">
        <v>39.483870967741936</v>
      </c>
      <c r="AC202" s="102">
        <v>45.161290322580641</v>
      </c>
      <c r="AD202" s="102">
        <v>51.526881720430111</v>
      </c>
      <c r="AE202" s="102">
        <v>56.516129032258064</v>
      </c>
      <c r="AF202" s="102">
        <v>60.043010752688168</v>
      </c>
      <c r="AG202" s="102">
        <v>67.010752688172047</v>
      </c>
      <c r="AH202" s="102">
        <v>74.408602150537646</v>
      </c>
      <c r="AI202" s="102">
        <v>81.204301075268816</v>
      </c>
      <c r="AJ202" s="102">
        <v>90.924731182795696</v>
      </c>
      <c r="AK202" s="6">
        <v>98.064516129032256</v>
      </c>
      <c r="AL202" s="6">
        <v>104.1720430107527</v>
      </c>
      <c r="AM202" s="6">
        <v>110.02150537634408</v>
      </c>
      <c r="AN202" s="6">
        <v>115.69892473118279</v>
      </c>
      <c r="AO202" s="6">
        <v>122.58064516129032</v>
      </c>
      <c r="AP202" s="6">
        <v>139.01075268817203</v>
      </c>
      <c r="AQ202" s="6">
        <v>147.35483870967741</v>
      </c>
      <c r="AR202" s="6">
        <v>153.46236559139786</v>
      </c>
      <c r="AS202" s="6">
        <v>157.84946236559139</v>
      </c>
      <c r="AT202" s="6">
        <v>163.01075268817203</v>
      </c>
      <c r="AU202" s="6">
        <v>167.48387096774195</v>
      </c>
      <c r="AV202" s="6">
        <v>175.31182795698925</v>
      </c>
      <c r="AW202" s="6">
        <v>185.97849462365591</v>
      </c>
      <c r="AX202" s="6">
        <v>190.45161290322582</v>
      </c>
      <c r="AY202" s="6">
        <v>196.98924731182794</v>
      </c>
      <c r="AZ202" s="6">
        <v>200.94623655913981</v>
      </c>
      <c r="BA202" s="6">
        <v>206.53763440860217</v>
      </c>
      <c r="BB202" s="6">
        <v>209.54838709677418</v>
      </c>
      <c r="BC202" s="6">
        <v>214.88172043010752</v>
      </c>
      <c r="BD202" s="6">
        <v>219.01075268817203</v>
      </c>
      <c r="BE202" s="6">
        <v>222.27956989247312</v>
      </c>
      <c r="BF202" s="6">
        <v>225.97849462365591</v>
      </c>
      <c r="BG202" s="6">
        <v>226.66666666666669</v>
      </c>
      <c r="BH202" s="6">
        <v>227.09677419354841</v>
      </c>
      <c r="BI202" s="6">
        <v>229.59139784946237</v>
      </c>
      <c r="BJ202" s="6">
        <v>232.77419354838707</v>
      </c>
      <c r="BK202">
        <v>234.32258064516128</v>
      </c>
      <c r="BL202">
        <v>236.55913978494624</v>
      </c>
      <c r="BM202">
        <v>238.36559139784947</v>
      </c>
      <c r="BN202">
        <v>239.3978494623656</v>
      </c>
      <c r="BO202">
        <v>240.86021505376345</v>
      </c>
      <c r="BP202">
        <v>241.63440860215053</v>
      </c>
      <c r="BQ202">
        <v>243.18279569892476</v>
      </c>
      <c r="BR202">
        <v>244.90322580645162</v>
      </c>
      <c r="BS202">
        <v>246.27956989247312</v>
      </c>
      <c r="BT202">
        <v>246.88172043010752</v>
      </c>
      <c r="BU202">
        <v>246.36559139784947</v>
      </c>
      <c r="BV202">
        <v>247.39784946236557</v>
      </c>
      <c r="BW202">
        <v>248.51612903225808</v>
      </c>
      <c r="BX202">
        <v>249.54838709677421</v>
      </c>
      <c r="BY202">
        <v>249.97849462365593</v>
      </c>
      <c r="BZ202">
        <v>250.92473118279571</v>
      </c>
      <c r="CA202">
        <v>251.26881720430109</v>
      </c>
    </row>
    <row r="203" spans="2:89" x14ac:dyDescent="0.25">
      <c r="C203" s="20" t="s">
        <v>6</v>
      </c>
      <c r="D203" s="101">
        <v>0.22140564540114646</v>
      </c>
      <c r="E203" s="101">
        <v>0.22140564540114646</v>
      </c>
      <c r="F203" s="101">
        <v>1.2546319906064964</v>
      </c>
      <c r="G203" s="101">
        <v>1.7712451632091717</v>
      </c>
      <c r="H203" s="101">
        <v>2.6568677448137574</v>
      </c>
      <c r="I203" s="101">
        <v>2.8044715084145215</v>
      </c>
      <c r="J203" s="101">
        <v>2.9520752720152861</v>
      </c>
      <c r="K203" s="101">
        <v>3.0996790356160502</v>
      </c>
      <c r="L203" s="101">
        <v>4.6495185534240751</v>
      </c>
      <c r="M203" s="101">
        <v>5.9041505440305722</v>
      </c>
      <c r="N203" s="101">
        <v>6.1255561894317179</v>
      </c>
      <c r="O203" s="101">
        <v>6.4207637166332461</v>
      </c>
      <c r="P203" s="101">
        <v>8.0444051162416539</v>
      </c>
      <c r="Q203" s="101">
        <v>10.406065333853883</v>
      </c>
      <c r="R203" s="101">
        <v>11.586895442659996</v>
      </c>
      <c r="S203" s="101">
        <v>13.358140605869169</v>
      </c>
      <c r="T203" s="101">
        <v>16.162612114283689</v>
      </c>
      <c r="U203" s="101">
        <v>18.450470450095537</v>
      </c>
      <c r="V203" s="101">
        <v>21.919158894713497</v>
      </c>
      <c r="W203" s="101">
        <v>24.133215348724963</v>
      </c>
      <c r="X203" s="101">
        <v>28.339922611346747</v>
      </c>
      <c r="Y203" s="101">
        <v>32.103818583166237</v>
      </c>
      <c r="Z203" s="101">
        <v>38.524582299799484</v>
      </c>
      <c r="AA203" s="101">
        <v>48.41403446105069</v>
      </c>
      <c r="AB203" s="101">
        <v>54.834798177683929</v>
      </c>
      <c r="AC203" s="103">
        <v>60.812750603514885</v>
      </c>
      <c r="AD203" s="103">
        <v>67.45491996554928</v>
      </c>
      <c r="AE203" s="103">
        <v>72.325844164374502</v>
      </c>
      <c r="AF203" s="102">
        <v>77.196768363199723</v>
      </c>
      <c r="AG203" s="102">
        <v>81.993890680224567</v>
      </c>
      <c r="AH203" s="102">
        <v>88.562258160458569</v>
      </c>
      <c r="AI203" s="102">
        <v>93.654588004684939</v>
      </c>
      <c r="AJ203" s="102">
        <v>98.156502794508242</v>
      </c>
      <c r="AK203" s="6">
        <v>105.09387968374416</v>
      </c>
      <c r="AL203" s="6">
        <v>108.93157753736405</v>
      </c>
      <c r="AM203" s="6">
        <v>112.76927539098391</v>
      </c>
      <c r="AN203" s="6">
        <v>118.00920899881105</v>
      </c>
      <c r="AO203" s="6">
        <v>122.43732190683399</v>
      </c>
      <c r="AP203" s="6">
        <v>126.86543481485691</v>
      </c>
      <c r="AQ203" s="6">
        <v>130.77693455027716</v>
      </c>
      <c r="AR203" s="6">
        <v>136.68108509430772</v>
      </c>
      <c r="AS203" s="6">
        <v>141.69961305673371</v>
      </c>
      <c r="AT203" s="6">
        <v>143.69226386534405</v>
      </c>
      <c r="AU203" s="6">
        <v>150.33443322737841</v>
      </c>
      <c r="AV203" s="6">
        <v>155.20535742620365</v>
      </c>
      <c r="AW203" s="6">
        <v>160.44529103403079</v>
      </c>
      <c r="AX203" s="6">
        <v>165.53762087825717</v>
      </c>
      <c r="AY203" s="6">
        <v>169.37531873187703</v>
      </c>
      <c r="AZ203" s="6">
        <v>172.62260153109384</v>
      </c>
      <c r="BA203" s="6">
        <v>176.60790314831448</v>
      </c>
      <c r="BB203" s="6">
        <v>180.37179912013397</v>
      </c>
      <c r="BC203" s="6">
        <v>185.02131767355806</v>
      </c>
      <c r="BD203" s="6">
        <v>190.11364751778441</v>
      </c>
      <c r="BE203" s="6">
        <v>193.43473219880161</v>
      </c>
      <c r="BF203" s="6">
        <v>198.96987333383026</v>
      </c>
      <c r="BG203" s="6">
        <v>200.66731661523906</v>
      </c>
      <c r="BH203" s="6">
        <v>202.29095801484746</v>
      </c>
      <c r="BI203" s="6">
        <v>203.61939188725435</v>
      </c>
      <c r="BJ203" s="6">
        <v>207.08808033187231</v>
      </c>
      <c r="BK203">
        <v>209.74494807668606</v>
      </c>
      <c r="BL203">
        <v>211.95900453069754</v>
      </c>
      <c r="BM203">
        <v>213.7302496939067</v>
      </c>
      <c r="BN203">
        <v>214.91107980271281</v>
      </c>
      <c r="BO203">
        <v>218.74877765633269</v>
      </c>
      <c r="BP203">
        <v>218.97018330173384</v>
      </c>
      <c r="BQ203">
        <v>231.66410697139955</v>
      </c>
      <c r="BR203">
        <v>233.28774837100795</v>
      </c>
      <c r="BS203">
        <v>235.35420106141868</v>
      </c>
      <c r="BT203">
        <v>237.05164434282747</v>
      </c>
      <c r="BU203">
        <v>237.93726692443204</v>
      </c>
      <c r="BV203">
        <v>238.67528574243588</v>
      </c>
      <c r="BW203">
        <v>240.15132337844349</v>
      </c>
      <c r="BX203">
        <v>241.62736101445114</v>
      </c>
      <c r="BY203">
        <v>242.66058735965649</v>
      </c>
      <c r="BZ203">
        <v>244.57943628646643</v>
      </c>
      <c r="CA203">
        <v>245.76026639527254</v>
      </c>
    </row>
    <row r="204" spans="2:89" x14ac:dyDescent="0.25">
      <c r="C204" s="20" t="s">
        <v>67</v>
      </c>
      <c r="D204" s="102">
        <v>0.13890765106814776</v>
      </c>
      <c r="E204" s="102">
        <v>0.24308838936925856</v>
      </c>
      <c r="F204" s="102">
        <v>0.31254221490333245</v>
      </c>
      <c r="G204" s="102">
        <v>0.34726912767036938</v>
      </c>
      <c r="H204" s="102">
        <v>0.59035751703962791</v>
      </c>
      <c r="I204" s="102">
        <v>0.76399208087481263</v>
      </c>
      <c r="J204" s="102">
        <v>0.79871899364184951</v>
      </c>
      <c r="K204" s="102">
        <v>1.007080470244071</v>
      </c>
      <c r="L204" s="102">
        <v>1.7016187255848101</v>
      </c>
      <c r="M204" s="102">
        <v>1.4585303362155513</v>
      </c>
      <c r="N204" s="102">
        <v>2.187795504323327</v>
      </c>
      <c r="O204" s="102">
        <v>2.8823337596640659</v>
      </c>
      <c r="P204" s="102">
        <v>3.1601490618003614</v>
      </c>
      <c r="Q204" s="102">
        <v>3.9935949682092478</v>
      </c>
      <c r="R204" s="102">
        <v>5.1395830895214667</v>
      </c>
      <c r="S204" s="102">
        <v>5.8688482576292422</v>
      </c>
      <c r="T204" s="102">
        <v>8.2997321513218267</v>
      </c>
      <c r="U204" s="102">
        <v>11.182065910985893</v>
      </c>
      <c r="V204" s="102">
        <v>14.654757187689587</v>
      </c>
      <c r="W204" s="102">
        <v>17.224548732450319</v>
      </c>
      <c r="X204" s="102">
        <v>19.2734365857055</v>
      </c>
      <c r="Y204" s="102">
        <v>23.892115983721411</v>
      </c>
      <c r="Z204" s="102">
        <v>28.267706992368069</v>
      </c>
      <c r="AA204" s="102">
        <v>35.733993237281005</v>
      </c>
      <c r="AB204" s="102">
        <v>42.887737267290618</v>
      </c>
      <c r="AC204" s="102">
        <v>48.652404786618746</v>
      </c>
      <c r="AD204" s="102">
        <v>53.965622439975398</v>
      </c>
      <c r="AE204" s="102">
        <v>59.105205529496871</v>
      </c>
      <c r="AF204" s="102">
        <v>64.071154055183143</v>
      </c>
      <c r="AG204" s="102">
        <v>70.044183051113507</v>
      </c>
      <c r="AH204" s="102">
        <v>76.433935000248297</v>
      </c>
      <c r="AI204" s="102">
        <v>82.372237083411619</v>
      </c>
      <c r="AJ204" s="102">
        <v>88.414719904876037</v>
      </c>
      <c r="AK204" s="6">
        <v>96.401909841294525</v>
      </c>
      <c r="AL204" s="6">
        <v>100.39550480950379</v>
      </c>
      <c r="AM204" s="6">
        <v>104.70164199261637</v>
      </c>
      <c r="AN204" s="6">
        <v>109.21614065233116</v>
      </c>
      <c r="AO204" s="6">
        <v>115.46698495039782</v>
      </c>
      <c r="AP204" s="6">
        <v>123.66253636341854</v>
      </c>
      <c r="AQ204" s="6">
        <v>129.11466166784334</v>
      </c>
      <c r="AR204" s="6">
        <v>135.64332126804626</v>
      </c>
      <c r="AS204" s="6">
        <v>138.90765106814774</v>
      </c>
      <c r="AT204" s="6">
        <v>142.38034234485144</v>
      </c>
      <c r="AU204" s="6">
        <v>146.23502966199254</v>
      </c>
      <c r="AV204" s="6">
        <v>150.88843597277548</v>
      </c>
      <c r="AW204" s="6">
        <v>157.93799926448401</v>
      </c>
      <c r="AX204" s="6">
        <v>163.35539765614175</v>
      </c>
      <c r="AY204" s="6">
        <v>167.90462322862359</v>
      </c>
      <c r="AZ204" s="6">
        <v>171.34258759256025</v>
      </c>
      <c r="BA204" s="6">
        <v>174.78055195649691</v>
      </c>
      <c r="BB204" s="6">
        <v>178.49633162256984</v>
      </c>
      <c r="BC204" s="6">
        <v>183.46228014825613</v>
      </c>
      <c r="BD204" s="6">
        <v>186.41406773345429</v>
      </c>
      <c r="BE204" s="6">
        <v>188.98385927821499</v>
      </c>
      <c r="BF204" s="6">
        <v>192.14400834001538</v>
      </c>
      <c r="BG204" s="6">
        <v>193.70671941453202</v>
      </c>
      <c r="BH204" s="6">
        <v>194.88743444861129</v>
      </c>
      <c r="BI204" s="6">
        <v>197.3530452550709</v>
      </c>
      <c r="BJ204" s="6">
        <v>199.12411780618982</v>
      </c>
      <c r="BK204">
        <v>201.8675439147857</v>
      </c>
      <c r="BL204">
        <v>204.33315472124536</v>
      </c>
      <c r="BM204">
        <v>205.54859666809165</v>
      </c>
      <c r="BN204">
        <v>206.34731566173346</v>
      </c>
      <c r="BO204">
        <v>208.77819955542606</v>
      </c>
      <c r="BP204">
        <v>210.79236049591421</v>
      </c>
      <c r="BQ204">
        <v>212.52870613426606</v>
      </c>
      <c r="BR204">
        <v>213.98723647048161</v>
      </c>
      <c r="BS204">
        <v>215.65412828329937</v>
      </c>
      <c r="BT204">
        <v>217.04320479398086</v>
      </c>
      <c r="BU204">
        <v>218.29337365359419</v>
      </c>
      <c r="BV204">
        <v>219.16154647277011</v>
      </c>
      <c r="BW204">
        <v>220.27280768131527</v>
      </c>
      <c r="BX204">
        <v>222.14806097073529</v>
      </c>
      <c r="BY204">
        <v>223.50241056864974</v>
      </c>
      <c r="BZ204">
        <v>224.44003721335972</v>
      </c>
      <c r="CA204">
        <v>224.92621399209824</v>
      </c>
      <c r="CI204" s="156">
        <v>2256</v>
      </c>
      <c r="CJ204" s="156">
        <v>821752</v>
      </c>
      <c r="CK204">
        <f>CI204/CJ204*100000</f>
        <v>274.53538293791803</v>
      </c>
    </row>
    <row r="205" spans="2:89" x14ac:dyDescent="0.25">
      <c r="C205" s="54" t="s">
        <v>14</v>
      </c>
      <c r="D205" s="102">
        <v>0</v>
      </c>
      <c r="E205" s="102">
        <v>0</v>
      </c>
      <c r="F205" s="102">
        <v>0.23641835646686951</v>
      </c>
      <c r="G205" s="102">
        <v>0.47283671293373902</v>
      </c>
      <c r="H205" s="102">
        <v>0.47283671293373902</v>
      </c>
      <c r="I205" s="102">
        <v>0.47283671293373902</v>
      </c>
      <c r="J205" s="102">
        <v>0.47283671293373902</v>
      </c>
      <c r="K205" s="102">
        <v>0.47283671293373902</v>
      </c>
      <c r="L205" s="102">
        <v>0.94567342586747805</v>
      </c>
      <c r="M205" s="102">
        <v>0.70925506940060856</v>
      </c>
      <c r="N205" s="102">
        <v>1.6549284952680867</v>
      </c>
      <c r="O205" s="102">
        <v>2.8370202776024342</v>
      </c>
      <c r="P205" s="102">
        <v>4.0191120599367816</v>
      </c>
      <c r="Q205" s="102">
        <v>4.9647854858042599</v>
      </c>
      <c r="R205" s="102">
        <v>5.4376221987379996</v>
      </c>
      <c r="S205" s="102">
        <v>6.8561323375392158</v>
      </c>
      <c r="T205" s="102">
        <v>8.274642476340432</v>
      </c>
      <c r="U205" s="102">
        <v>9.4567342586747802</v>
      </c>
      <c r="V205" s="102">
        <v>11.348081110409737</v>
      </c>
      <c r="W205" s="102">
        <v>13.003009605677823</v>
      </c>
      <c r="X205" s="102">
        <v>14.657938100945909</v>
      </c>
      <c r="Y205" s="102">
        <v>16.076448239747126</v>
      </c>
      <c r="Z205" s="102">
        <v>18.440631804415823</v>
      </c>
      <c r="AA205" s="102">
        <v>22.459743864352603</v>
      </c>
      <c r="AB205" s="102">
        <v>25.533182498421908</v>
      </c>
      <c r="AC205" s="102">
        <v>28.370202776024342</v>
      </c>
      <c r="AD205" s="102">
        <v>32.862151548894865</v>
      </c>
      <c r="AE205" s="102">
        <v>34.517080044162945</v>
      </c>
      <c r="AF205" s="102">
        <v>39.245447173500345</v>
      </c>
      <c r="AG205" s="102">
        <v>44.683069372238336</v>
      </c>
      <c r="AH205" s="102">
        <v>47.992926362774512</v>
      </c>
      <c r="AI205" s="102">
        <v>53.194130205045646</v>
      </c>
      <c r="AJ205" s="102">
        <v>55.321895413247468</v>
      </c>
      <c r="AK205" s="6">
        <v>60.050262542584854</v>
      </c>
      <c r="AL205" s="6">
        <v>62.414446107253546</v>
      </c>
      <c r="AM205" s="6">
        <v>64.778629671922246</v>
      </c>
      <c r="AN205" s="6">
        <v>69.270578444792761</v>
      </c>
      <c r="AO205" s="6">
        <v>71.634762009461468</v>
      </c>
      <c r="AP205" s="6">
        <v>77.545220921133193</v>
      </c>
      <c r="AQ205" s="6">
        <v>86.765536823341122</v>
      </c>
      <c r="AR205" s="6">
        <v>90.075393813877284</v>
      </c>
      <c r="AS205" s="6">
        <v>98.113617933750845</v>
      </c>
      <c r="AT205" s="6">
        <v>99.768546429018926</v>
      </c>
      <c r="AU205" s="6">
        <v>102.84198506308825</v>
      </c>
      <c r="AV205" s="6">
        <v>107.80677054889249</v>
      </c>
      <c r="AW205" s="6">
        <v>118.44559658990163</v>
      </c>
      <c r="AX205" s="6">
        <v>129.08442263091075</v>
      </c>
      <c r="AY205" s="6">
        <v>133.81278976024814</v>
      </c>
      <c r="AZ205" s="6">
        <v>135.23129989904936</v>
      </c>
      <c r="BA205" s="6">
        <v>140.66892209778737</v>
      </c>
      <c r="BB205" s="6">
        <v>144.92445251419102</v>
      </c>
      <c r="BC205" s="6">
        <v>151.54416649526334</v>
      </c>
      <c r="BD205" s="6">
        <v>154.1447684163989</v>
      </c>
      <c r="BE205" s="6">
        <v>160.05522732807066</v>
      </c>
      <c r="BF205" s="6">
        <v>164.78359445740804</v>
      </c>
      <c r="BG205" s="6">
        <v>165.96568623974238</v>
      </c>
      <c r="BH205" s="6">
        <v>166.91135966560987</v>
      </c>
      <c r="BI205" s="6">
        <v>168.56628816087795</v>
      </c>
      <c r="BJ205" s="6">
        <v>170.6940533690798</v>
      </c>
      <c r="BK205">
        <v>174.00391035961599</v>
      </c>
      <c r="BL205">
        <v>177.550185706619</v>
      </c>
      <c r="BM205">
        <v>177.550185706619</v>
      </c>
      <c r="BN205">
        <v>178.73227748895334</v>
      </c>
      <c r="BO205">
        <v>182.27855283595639</v>
      </c>
      <c r="BP205">
        <v>186.29766489589318</v>
      </c>
      <c r="BQ205">
        <v>187.47975667822752</v>
      </c>
      <c r="BR205">
        <v>189.84394024289622</v>
      </c>
      <c r="BS205">
        <v>193.39021558989927</v>
      </c>
      <c r="BT205">
        <v>196.93649093690232</v>
      </c>
      <c r="BU205">
        <v>197.17290929336917</v>
      </c>
      <c r="BV205">
        <v>199.06425614510414</v>
      </c>
      <c r="BW205">
        <v>199.77351121450471</v>
      </c>
      <c r="BX205">
        <v>200.24634792743848</v>
      </c>
      <c r="BY205">
        <v>201.66485806623967</v>
      </c>
      <c r="BZ205">
        <v>202.61053149210716</v>
      </c>
      <c r="CA205">
        <v>204.02904163090838</v>
      </c>
      <c r="CI205" s="156">
        <v>225</v>
      </c>
      <c r="CJ205" s="156">
        <v>82175</v>
      </c>
    </row>
    <row r="206" spans="2:89" x14ac:dyDescent="0.25">
      <c r="C206" s="20" t="s">
        <v>13</v>
      </c>
      <c r="D206" s="102">
        <v>0</v>
      </c>
      <c r="E206" s="102">
        <v>0</v>
      </c>
      <c r="F206" s="102">
        <v>0</v>
      </c>
      <c r="G206" s="102">
        <v>0.78222982433725585</v>
      </c>
      <c r="H206" s="102">
        <v>0.52148654955817053</v>
      </c>
      <c r="I206" s="102">
        <v>0.52148654955817053</v>
      </c>
      <c r="J206" s="102">
        <v>0.52148654955817053</v>
      </c>
      <c r="K206" s="102">
        <v>1.0429730991163411</v>
      </c>
      <c r="L206" s="102">
        <v>2.0859461982326821</v>
      </c>
      <c r="M206" s="102">
        <v>2.3466894730117676</v>
      </c>
      <c r="N206" s="102">
        <v>2.3466894730117676</v>
      </c>
      <c r="O206" s="102">
        <v>2.6074327477908525</v>
      </c>
      <c r="P206" s="102">
        <v>3.1289192973490234</v>
      </c>
      <c r="Q206" s="102">
        <v>4.4326356712444497</v>
      </c>
      <c r="R206" s="102">
        <v>5.9970953199189605</v>
      </c>
      <c r="S206" s="102">
        <v>7.8222982433725585</v>
      </c>
      <c r="T206" s="102">
        <v>9.3867578920470702</v>
      </c>
      <c r="U206" s="102">
        <v>10.42973099116341</v>
      </c>
      <c r="V206" s="102">
        <v>12.776420464175178</v>
      </c>
      <c r="W206" s="102">
        <v>13.037163738954263</v>
      </c>
      <c r="X206" s="102">
        <v>14.86236666240786</v>
      </c>
      <c r="Y206" s="102">
        <v>17.209056135419626</v>
      </c>
      <c r="Z206" s="102">
        <v>20.337975432768651</v>
      </c>
      <c r="AA206" s="102">
        <v>23.727638004896757</v>
      </c>
      <c r="AB206" s="102">
        <v>28.42101695092029</v>
      </c>
      <c r="AC206" s="102">
        <v>31.289192973490234</v>
      </c>
      <c r="AD206" s="102">
        <v>34.939598820397421</v>
      </c>
      <c r="AE206" s="102">
        <v>38.590004667304619</v>
      </c>
      <c r="AF206" s="102">
        <v>41.979667239432729</v>
      </c>
      <c r="AG206" s="102">
        <v>46.412302910677177</v>
      </c>
      <c r="AH206" s="102">
        <v>50.844938581921625</v>
      </c>
      <c r="AI206" s="102">
        <v>56.84203390184058</v>
      </c>
      <c r="AJ206" s="102">
        <v>61.274669573085035</v>
      </c>
      <c r="AK206" s="6">
        <v>63.099872496538637</v>
      </c>
      <c r="AL206" s="6">
        <v>72.747373663364797</v>
      </c>
      <c r="AM206" s="6">
        <v>81.351901731074605</v>
      </c>
      <c r="AN206" s="6">
        <v>86.045280677098134</v>
      </c>
      <c r="AO206" s="6">
        <v>93.867578920470692</v>
      </c>
      <c r="AP206" s="6">
        <v>100.64690406472691</v>
      </c>
      <c r="AQ206" s="6">
        <v>107.42622920898313</v>
      </c>
      <c r="AR206" s="6">
        <v>111.3373783306694</v>
      </c>
      <c r="AS206" s="6">
        <v>118.11670347492563</v>
      </c>
      <c r="AT206" s="6">
        <v>122.81008242094917</v>
      </c>
      <c r="AU206" s="6">
        <v>124.1137987948446</v>
      </c>
      <c r="AV206" s="6">
        <v>124.63528534440275</v>
      </c>
      <c r="AW206" s="6">
        <v>129.85015083998448</v>
      </c>
      <c r="AX206" s="6">
        <v>132.45758358777533</v>
      </c>
      <c r="AY206" s="6">
        <v>135.84724615990342</v>
      </c>
      <c r="AZ206" s="6">
        <v>137.67244908335701</v>
      </c>
      <c r="BA206" s="6">
        <v>138.71542218247336</v>
      </c>
      <c r="BB206" s="6">
        <v>140.80136838070604</v>
      </c>
      <c r="BC206" s="6">
        <v>144.45177422761321</v>
      </c>
      <c r="BD206" s="6">
        <v>145.23400405195051</v>
      </c>
      <c r="BE206" s="6">
        <v>146.01623387628774</v>
      </c>
      <c r="BF206" s="6">
        <v>147.05920697540409</v>
      </c>
      <c r="BG206" s="6">
        <v>147.58069352496227</v>
      </c>
      <c r="BH206" s="6">
        <v>150.18812627275312</v>
      </c>
      <c r="BI206" s="6">
        <v>150.44886954753218</v>
      </c>
      <c r="BJ206" s="6">
        <v>151.23109937186945</v>
      </c>
      <c r="BK206">
        <v>152.01332919620671</v>
      </c>
      <c r="BL206">
        <v>152.79555902054395</v>
      </c>
      <c r="BM206">
        <v>153.31704557010212</v>
      </c>
      <c r="BN206">
        <v>154.62076194399756</v>
      </c>
      <c r="BO206">
        <v>155.14224849355571</v>
      </c>
      <c r="BP206">
        <v>158.27116779090477</v>
      </c>
      <c r="BQ206">
        <v>160.35711398913745</v>
      </c>
      <c r="BR206">
        <v>161.66083036303286</v>
      </c>
      <c r="BS206">
        <v>161.92157363781195</v>
      </c>
      <c r="BT206">
        <v>162.18231691259103</v>
      </c>
      <c r="BU206">
        <v>162.70380346214921</v>
      </c>
      <c r="BV206">
        <v>162.9645467369283</v>
      </c>
      <c r="BW206">
        <v>163.22529001170739</v>
      </c>
      <c r="BX206">
        <v>163.74677656126553</v>
      </c>
      <c r="BY206">
        <v>164.78974966038189</v>
      </c>
      <c r="BZ206">
        <v>164.78974966038189</v>
      </c>
      <c r="CA206">
        <v>165.05049293516097</v>
      </c>
      <c r="CI206" s="156">
        <v>22</v>
      </c>
      <c r="CJ206" s="156">
        <v>8217</v>
      </c>
    </row>
    <row r="207" spans="2:89" x14ac:dyDescent="0.25">
      <c r="C207" s="20" t="s">
        <v>12</v>
      </c>
      <c r="D207" s="102">
        <v>0.405139600978007</v>
      </c>
      <c r="E207" s="102">
        <v>0.405139600978007</v>
      </c>
      <c r="F207" s="102">
        <v>0.60770940146701047</v>
      </c>
      <c r="G207" s="102">
        <v>0.60770940146701047</v>
      </c>
      <c r="H207" s="102">
        <v>0.60770940146701047</v>
      </c>
      <c r="I207" s="102">
        <v>1.620558403912028</v>
      </c>
      <c r="J207" s="102">
        <v>2.0256980048900348</v>
      </c>
      <c r="K207" s="102">
        <v>2.4308376058680419</v>
      </c>
      <c r="L207" s="102">
        <v>2.4308376058680419</v>
      </c>
      <c r="M207" s="102">
        <v>2.6334074063570454</v>
      </c>
      <c r="N207" s="102">
        <v>2.6334074063570454</v>
      </c>
      <c r="O207" s="102">
        <v>3.0385470073350525</v>
      </c>
      <c r="P207" s="102">
        <v>3.0385470073350525</v>
      </c>
      <c r="Q207" s="102">
        <v>3.0385470073350525</v>
      </c>
      <c r="R207" s="102">
        <v>3.241116807824056</v>
      </c>
      <c r="S207" s="102">
        <v>4.2539658102690741</v>
      </c>
      <c r="T207" s="102">
        <v>4.8616752117360837</v>
      </c>
      <c r="U207" s="102">
        <v>6.2796638151591084</v>
      </c>
      <c r="V207" s="102">
        <v>7.4950826180931287</v>
      </c>
      <c r="W207" s="102">
        <v>8.1027920195601393</v>
      </c>
      <c r="X207" s="102">
        <v>9.520780622983164</v>
      </c>
      <c r="Y207" s="102">
        <v>10.938769226406189</v>
      </c>
      <c r="Z207" s="102">
        <v>12.15418802934021</v>
      </c>
      <c r="AA207" s="102">
        <v>14.585025635208252</v>
      </c>
      <c r="AB207" s="102">
        <v>16.408153839609284</v>
      </c>
      <c r="AC207" s="102">
        <v>19.851840447922342</v>
      </c>
      <c r="AD207" s="102">
        <v>22.890387455257393</v>
      </c>
      <c r="AE207" s="102">
        <v>23.700666657213411</v>
      </c>
      <c r="AF207" s="102">
        <v>25.523794861614441</v>
      </c>
      <c r="AG207" s="102">
        <v>29.575190871394511</v>
      </c>
      <c r="AH207" s="102">
        <v>32.411168078240557</v>
      </c>
      <c r="AI207" s="102">
        <v>34.639435883619598</v>
      </c>
      <c r="AJ207" s="102">
        <v>38.488262092910666</v>
      </c>
      <c r="AK207" s="6">
        <v>41.729378900734723</v>
      </c>
      <c r="AL207" s="6">
        <v>43.552507105135753</v>
      </c>
      <c r="AM207" s="6">
        <v>44.160216506602758</v>
      </c>
      <c r="AN207" s="6">
        <v>46.996193713448811</v>
      </c>
      <c r="AO207" s="6">
        <v>50.439880321761869</v>
      </c>
      <c r="AP207" s="6">
        <v>55.504125333986963</v>
      </c>
      <c r="AQ207" s="6">
        <v>59.96066094474503</v>
      </c>
      <c r="AR207" s="6">
        <v>62.79663815159109</v>
      </c>
      <c r="AS207" s="6">
        <v>64.619766355992112</v>
      </c>
      <c r="AT207" s="6">
        <v>65.835185158926137</v>
      </c>
      <c r="AU207" s="6">
        <v>67.253173762349164</v>
      </c>
      <c r="AV207" s="6">
        <v>69.481441567728197</v>
      </c>
      <c r="AW207" s="6">
        <v>72.31741877457425</v>
      </c>
      <c r="AX207" s="6">
        <v>76.166244983865312</v>
      </c>
      <c r="AY207" s="6">
        <v>78.799652390222363</v>
      </c>
      <c r="AZ207" s="6">
        <v>80.825350395112395</v>
      </c>
      <c r="BA207" s="6">
        <v>81.635629597068416</v>
      </c>
      <c r="BB207" s="6">
        <v>82.648478599513425</v>
      </c>
      <c r="BC207" s="6">
        <v>85.687025606848479</v>
      </c>
      <c r="BD207" s="6">
        <v>88.928142414672536</v>
      </c>
      <c r="BE207" s="6">
        <v>90.953840419562582</v>
      </c>
      <c r="BF207" s="6">
        <v>90.953840419562582</v>
      </c>
      <c r="BG207" s="6">
        <v>93.587247825919619</v>
      </c>
      <c r="BH207" s="6">
        <v>93.587247825919619</v>
      </c>
      <c r="BI207" s="6">
        <v>94.600096828364627</v>
      </c>
      <c r="BJ207" s="6">
        <v>95.815515631298652</v>
      </c>
      <c r="BK207">
        <v>96.220655232276656</v>
      </c>
      <c r="BL207">
        <v>97.43607403521068</v>
      </c>
      <c r="BM207">
        <v>97.638643835699682</v>
      </c>
      <c r="BN207">
        <v>98.448923037655703</v>
      </c>
      <c r="BO207">
        <v>99.056632439122694</v>
      </c>
      <c r="BP207">
        <v>99.461772040100726</v>
      </c>
      <c r="BQ207">
        <v>99.461772040100726</v>
      </c>
      <c r="BR207">
        <v>99.664341840589714</v>
      </c>
      <c r="BS207">
        <v>99.86691164107873</v>
      </c>
      <c r="BT207">
        <v>100.06948144156773</v>
      </c>
      <c r="BU207">
        <v>100.27205124205673</v>
      </c>
      <c r="BV207">
        <v>100.47462104254573</v>
      </c>
      <c r="BW207">
        <v>100.67719084303475</v>
      </c>
      <c r="BX207">
        <v>100.67719084303475</v>
      </c>
      <c r="BY207">
        <v>100.87976064352374</v>
      </c>
      <c r="BZ207">
        <v>100.87976064352374</v>
      </c>
      <c r="CA207">
        <v>100.87976064352374</v>
      </c>
    </row>
    <row r="208" spans="2:89" x14ac:dyDescent="0.25">
      <c r="C208" s="20" t="s">
        <v>20</v>
      </c>
      <c r="D208" s="102">
        <v>0</v>
      </c>
      <c r="E208" s="102">
        <v>0</v>
      </c>
      <c r="F208" s="102">
        <v>0.61543763770417148</v>
      </c>
      <c r="G208" s="102">
        <v>0.92315645655625722</v>
      </c>
      <c r="H208" s="102">
        <v>1.230875275408343</v>
      </c>
      <c r="I208" s="102">
        <v>1.3847346848343858</v>
      </c>
      <c r="J208" s="102">
        <v>1.6924535036864714</v>
      </c>
      <c r="K208" s="102">
        <v>2.3078911413906429</v>
      </c>
      <c r="L208" s="102">
        <v>0.7692970471302143</v>
      </c>
      <c r="M208" s="102">
        <v>1.230875275408343</v>
      </c>
      <c r="N208" s="102">
        <v>1.3847346848343858</v>
      </c>
      <c r="O208" s="102">
        <v>1.5385940942604286</v>
      </c>
      <c r="P208" s="102">
        <v>1.8463129131125144</v>
      </c>
      <c r="Q208" s="102">
        <v>2.1540317319645998</v>
      </c>
      <c r="R208" s="102">
        <v>4.4619228733552427</v>
      </c>
      <c r="S208" s="102">
        <v>5.231219920485457</v>
      </c>
      <c r="T208" s="102">
        <v>5.8466575581896283</v>
      </c>
      <c r="U208" s="102">
        <v>6.1543763770417144</v>
      </c>
      <c r="V208" s="102">
        <v>8.1545486995802712</v>
      </c>
      <c r="W208" s="102">
        <v>8.7699863372844415</v>
      </c>
      <c r="X208" s="102">
        <v>9.3854239749886155</v>
      </c>
      <c r="Y208" s="102">
        <v>10.462439840970914</v>
      </c>
      <c r="Z208" s="102">
        <v>12.462612163509471</v>
      </c>
      <c r="AA208" s="102">
        <v>10.924018069249044</v>
      </c>
      <c r="AB208" s="102">
        <v>12.770330982361559</v>
      </c>
      <c r="AC208" s="102">
        <v>14.770503304900116</v>
      </c>
      <c r="AD208" s="102">
        <v>18.155410312273059</v>
      </c>
      <c r="AE208" s="102">
        <v>18.924707359403271</v>
      </c>
      <c r="AF208" s="102">
        <v>20.001723225385572</v>
      </c>
      <c r="AG208" s="102">
        <v>22.155754957350172</v>
      </c>
      <c r="AH208" s="102">
        <v>25.386802555297074</v>
      </c>
      <c r="AI208" s="102">
        <v>27.694693696687715</v>
      </c>
      <c r="AJ208" s="102">
        <v>30.310303656930444</v>
      </c>
      <c r="AK208" s="6">
        <v>32.925913617173173</v>
      </c>
      <c r="AL208" s="6">
        <v>34.156788892581517</v>
      </c>
      <c r="AM208" s="6">
        <v>34.926085939711726</v>
      </c>
      <c r="AN208" s="6">
        <v>40.003446450771143</v>
      </c>
      <c r="AO208" s="6">
        <v>45.69624459953473</v>
      </c>
      <c r="AP208" s="6">
        <v>50.158167472889964</v>
      </c>
      <c r="AQ208" s="6">
        <v>52.46605861428062</v>
      </c>
      <c r="AR208" s="6">
        <v>55.389387393375429</v>
      </c>
      <c r="AS208" s="6">
        <v>57.38955971591399</v>
      </c>
      <c r="AT208" s="6">
        <v>58.620434991322327</v>
      </c>
      <c r="AU208" s="6">
        <v>60.159029085582752</v>
      </c>
      <c r="AV208" s="6">
        <v>64.620951958937994</v>
      </c>
      <c r="AW208" s="6">
        <v>67.851999556884891</v>
      </c>
      <c r="AX208" s="6">
        <v>69.544453060571371</v>
      </c>
      <c r="AY208" s="6">
        <v>71.698484792535979</v>
      </c>
      <c r="AZ208" s="6">
        <v>72.160063020814093</v>
      </c>
      <c r="BA208" s="6">
        <v>73.083219477370363</v>
      </c>
      <c r="BB208" s="6">
        <v>75.083391799908924</v>
      </c>
      <c r="BC208" s="6">
        <v>76.314267075317261</v>
      </c>
      <c r="BD208" s="6">
        <v>78.160579988429774</v>
      </c>
      <c r="BE208" s="6">
        <v>78.77601762613395</v>
      </c>
      <c r="BF208" s="6">
        <v>79.391455263838125</v>
      </c>
      <c r="BG208" s="6">
        <v>79.545314673264159</v>
      </c>
      <c r="BH208" s="6">
        <v>80.006892901542287</v>
      </c>
      <c r="BI208" s="6">
        <v>80.468471129820415</v>
      </c>
      <c r="BJ208" s="6">
        <v>80.930049358098543</v>
      </c>
      <c r="BK208">
        <v>81.391627586376671</v>
      </c>
      <c r="BL208">
        <v>82.16092463350688</v>
      </c>
      <c r="BM208">
        <v>82.16092463350688</v>
      </c>
      <c r="BN208">
        <v>82.468643452358961</v>
      </c>
      <c r="BO208">
        <v>82.314784042932928</v>
      </c>
      <c r="BP208">
        <v>83.084081090063151</v>
      </c>
      <c r="BQ208">
        <v>83.545659318341265</v>
      </c>
      <c r="BR208">
        <v>86.468988097436082</v>
      </c>
      <c r="BS208">
        <v>87.084425735140258</v>
      </c>
      <c r="BT208">
        <v>87.853722782270466</v>
      </c>
      <c r="BU208">
        <v>88.776879238826737</v>
      </c>
      <c r="BV208">
        <v>89.700035695382994</v>
      </c>
      <c r="BW208">
        <v>90.007754514235074</v>
      </c>
      <c r="BX208">
        <v>90.315473333087155</v>
      </c>
      <c r="BY208">
        <v>90.62319215193925</v>
      </c>
      <c r="BZ208">
        <v>90.930910970791331</v>
      </c>
      <c r="CA208">
        <v>91.084770380217378</v>
      </c>
    </row>
    <row r="209" spans="3:88" ht="15.75" thickBot="1" x14ac:dyDescent="0.3">
      <c r="C209" s="155" t="s">
        <v>15</v>
      </c>
      <c r="D209" s="102">
        <v>0</v>
      </c>
      <c r="E209" s="102">
        <v>0</v>
      </c>
      <c r="F209" s="102">
        <v>0</v>
      </c>
      <c r="G209" s="102">
        <v>0</v>
      </c>
      <c r="H209" s="102">
        <v>0</v>
      </c>
      <c r="I209" s="102">
        <v>0</v>
      </c>
      <c r="J209" s="102">
        <v>0</v>
      </c>
      <c r="K209" s="102">
        <v>0</v>
      </c>
      <c r="L209" s="102">
        <v>0</v>
      </c>
      <c r="M209" s="102">
        <v>0.51189210679434394</v>
      </c>
      <c r="N209" s="102">
        <v>0.68252280905912521</v>
      </c>
      <c r="O209" s="102">
        <v>0.68252280905912521</v>
      </c>
      <c r="P209" s="102">
        <v>1.5356763203830317</v>
      </c>
      <c r="Q209" s="102">
        <v>1.7063070226478132</v>
      </c>
      <c r="R209" s="102">
        <v>1.8769377249125943</v>
      </c>
      <c r="S209" s="102">
        <v>2.7300912362365009</v>
      </c>
      <c r="T209" s="102">
        <v>5.2895517702082211</v>
      </c>
      <c r="U209" s="102">
        <v>6.1427052815321268</v>
      </c>
      <c r="V209" s="102">
        <v>8.3609044109742836</v>
      </c>
      <c r="W209" s="102">
        <v>10.067211433622099</v>
      </c>
      <c r="X209" s="102">
        <v>12.114779860799473</v>
      </c>
      <c r="Y209" s="102">
        <v>12.114779860799473</v>
      </c>
      <c r="Z209" s="102">
        <v>14.33297899024163</v>
      </c>
      <c r="AA209" s="102">
        <v>19.451900058185068</v>
      </c>
      <c r="AB209" s="102">
        <v>21.328837783097665</v>
      </c>
      <c r="AC209" s="102">
        <v>23.376406210275039</v>
      </c>
      <c r="AD209" s="102">
        <v>24.741451828393291</v>
      </c>
      <c r="AE209" s="102">
        <v>25.594605339717194</v>
      </c>
      <c r="AF209" s="102">
        <v>27.471543064629788</v>
      </c>
      <c r="AG209" s="102">
        <v>28.836588682748044</v>
      </c>
      <c r="AH209" s="102">
        <v>30.201634300866292</v>
      </c>
      <c r="AI209" s="102">
        <v>31.225418514454979</v>
      </c>
      <c r="AJ209" s="102">
        <v>32.419833430308451</v>
      </c>
      <c r="AK209" s="6">
        <v>34.638032559750606</v>
      </c>
      <c r="AL209" s="6">
        <v>35.320555368809728</v>
      </c>
      <c r="AM209" s="6">
        <v>36.5149702846632</v>
      </c>
      <c r="AN209" s="6">
        <v>38.733169414105362</v>
      </c>
      <c r="AO209" s="6">
        <v>40.268845734488394</v>
      </c>
      <c r="AP209" s="6">
        <v>42.828306268460111</v>
      </c>
      <c r="AQ209" s="6">
        <v>45.046505397902266</v>
      </c>
      <c r="AR209" s="6">
        <v>46.752812420550079</v>
      </c>
      <c r="AS209" s="6">
        <v>48.117858038668331</v>
      </c>
      <c r="AT209" s="6">
        <v>48.288488740933111</v>
      </c>
      <c r="AU209" s="6">
        <v>49.141642252257014</v>
      </c>
      <c r="AV209" s="6">
        <v>50.336057168110493</v>
      </c>
      <c r="AW209" s="6">
        <v>51.018579977169615</v>
      </c>
      <c r="AX209" s="6">
        <v>51.359841381699169</v>
      </c>
      <c r="AY209" s="6">
        <v>52.042364190758299</v>
      </c>
      <c r="AZ209" s="6">
        <v>52.724886999817421</v>
      </c>
      <c r="BA209" s="6">
        <v>53.578040511141332</v>
      </c>
      <c r="BB209" s="6">
        <v>54.089932617935673</v>
      </c>
      <c r="BC209" s="6">
        <v>54.772455426994803</v>
      </c>
      <c r="BD209" s="6">
        <v>56.308131747377828</v>
      </c>
      <c r="BE209" s="6">
        <v>56.990654556436965</v>
      </c>
      <c r="BF209" s="6">
        <v>56.990654556436965</v>
      </c>
      <c r="BG209" s="6">
        <v>56.990654556436965</v>
      </c>
      <c r="BH209" s="6">
        <v>56.990654556436965</v>
      </c>
      <c r="BI209" s="6">
        <v>57.161285258701739</v>
      </c>
      <c r="BJ209" s="6">
        <v>57.673177365496088</v>
      </c>
      <c r="BK209">
        <v>58.185069472290429</v>
      </c>
      <c r="BL209">
        <v>58.185069472290429</v>
      </c>
      <c r="BM209">
        <v>58.185069472290429</v>
      </c>
      <c r="BN209">
        <v>58.526330876819983</v>
      </c>
      <c r="BO209">
        <v>58.867592281349552</v>
      </c>
      <c r="BP209">
        <v>59.03822298361434</v>
      </c>
      <c r="BQ209">
        <v>59.20885368587912</v>
      </c>
      <c r="BR209">
        <v>59.20885368587912</v>
      </c>
      <c r="BS209">
        <v>59.20885368587912</v>
      </c>
      <c r="BT209">
        <v>59.379484388143894</v>
      </c>
      <c r="BU209">
        <v>59.891376494938243</v>
      </c>
      <c r="BV209">
        <v>59.891376494938243</v>
      </c>
      <c r="BW209">
        <v>59.891376494938243</v>
      </c>
      <c r="BX209">
        <v>60.062007197203016</v>
      </c>
      <c r="BY209">
        <v>60.062007197203016</v>
      </c>
      <c r="BZ209">
        <v>60.062007197203016</v>
      </c>
      <c r="CA209">
        <v>60.062007197203016</v>
      </c>
    </row>
    <row r="210" spans="3:88" x14ac:dyDescent="0.25">
      <c r="C210" s="78"/>
      <c r="D210" s="79"/>
      <c r="E210" s="79"/>
      <c r="F210" s="79"/>
      <c r="G210" s="79"/>
      <c r="H210" s="79"/>
      <c r="I210" s="79"/>
      <c r="J210" s="79"/>
      <c r="K210" s="79"/>
      <c r="L210" s="80"/>
      <c r="M210" s="80"/>
      <c r="N210" s="80"/>
      <c r="O210" s="79"/>
      <c r="P210" s="80"/>
      <c r="Q210" s="80"/>
      <c r="R210" s="80"/>
      <c r="S210" s="80"/>
      <c r="T210" s="80"/>
      <c r="U210" s="80"/>
      <c r="V210" s="80"/>
      <c r="W210" s="80"/>
      <c r="X210" s="80"/>
      <c r="Y210" s="80"/>
      <c r="Z210" s="79"/>
      <c r="AA210" s="79"/>
      <c r="AB210" s="77"/>
      <c r="AC210" s="77"/>
      <c r="AD210" s="77"/>
      <c r="AE210" s="77"/>
    </row>
    <row r="211" spans="3:88" x14ac:dyDescent="0.25">
      <c r="C211" s="20" t="s">
        <v>12</v>
      </c>
      <c r="D211" s="79"/>
      <c r="E211" s="79"/>
      <c r="F211" s="79"/>
      <c r="G211" s="79"/>
      <c r="H211" s="79"/>
      <c r="I211" s="79"/>
      <c r="J211" s="79"/>
      <c r="K211" s="80"/>
      <c r="L211" s="80"/>
      <c r="M211" s="80"/>
      <c r="N211" s="79"/>
      <c r="O211" s="80"/>
      <c r="P211" s="80"/>
      <c r="Q211" s="80"/>
      <c r="R211" s="80"/>
      <c r="S211" s="80"/>
      <c r="T211" s="80"/>
      <c r="U211" s="80"/>
      <c r="V211" s="80"/>
      <c r="W211" s="80"/>
      <c r="X211" s="80"/>
      <c r="Y211" s="79"/>
      <c r="Z211" s="79"/>
      <c r="AA211" s="79"/>
      <c r="AB211" s="77"/>
      <c r="AC211" s="77"/>
      <c r="AD211" s="77"/>
      <c r="AE211" s="77"/>
      <c r="CH211" t="s">
        <v>75</v>
      </c>
    </row>
    <row r="212" spans="3:88" x14ac:dyDescent="0.25">
      <c r="C212" s="20" t="s">
        <v>14</v>
      </c>
      <c r="D212" s="79"/>
      <c r="E212" s="79"/>
      <c r="F212" s="79"/>
      <c r="G212" s="79"/>
      <c r="H212" s="79"/>
      <c r="I212" s="79"/>
      <c r="J212" s="80"/>
      <c r="K212" s="80"/>
      <c r="L212" s="80"/>
      <c r="M212" s="79"/>
      <c r="N212" s="80"/>
      <c r="O212" s="80"/>
      <c r="P212" s="80"/>
      <c r="Q212" s="80"/>
      <c r="R212" s="80"/>
      <c r="S212" s="80"/>
      <c r="T212" s="80"/>
      <c r="U212" s="80"/>
      <c r="V212" s="80"/>
      <c r="W212" s="80"/>
      <c r="X212" s="79"/>
      <c r="Y212" s="79"/>
      <c r="Z212" s="79"/>
      <c r="AA212" s="79"/>
      <c r="AB212" s="77"/>
      <c r="AC212" s="77"/>
      <c r="AD212" s="77"/>
      <c r="AE212" s="77"/>
    </row>
    <row r="213" spans="3:88" x14ac:dyDescent="0.25">
      <c r="C213" s="20" t="s">
        <v>20</v>
      </c>
      <c r="D213" s="79"/>
      <c r="E213" s="79"/>
      <c r="F213" s="79"/>
      <c r="G213" s="79"/>
      <c r="H213" s="79"/>
      <c r="I213" s="80"/>
      <c r="J213" s="80"/>
      <c r="K213" s="80"/>
      <c r="L213" s="79"/>
      <c r="M213" s="80"/>
      <c r="N213" s="80"/>
      <c r="O213" s="80"/>
      <c r="P213" s="80"/>
      <c r="Q213" s="80"/>
      <c r="R213" s="80"/>
      <c r="S213" s="80"/>
      <c r="T213" s="80"/>
      <c r="U213" s="80"/>
      <c r="V213" s="80"/>
      <c r="W213" s="79"/>
      <c r="X213" s="79"/>
      <c r="Y213" s="79"/>
      <c r="Z213" s="79"/>
      <c r="AA213" s="79"/>
      <c r="AB213" s="77"/>
      <c r="AC213" s="77"/>
      <c r="AD213" s="77"/>
      <c r="AE213" s="77"/>
      <c r="CH213" t="s">
        <v>12</v>
      </c>
      <c r="CJ213">
        <v>493657</v>
      </c>
    </row>
    <row r="214" spans="3:88" x14ac:dyDescent="0.25">
      <c r="C214" s="20" t="s">
        <v>8</v>
      </c>
      <c r="D214" s="79"/>
      <c r="E214" s="79"/>
      <c r="F214" s="79"/>
      <c r="G214" s="79"/>
      <c r="H214" s="79"/>
      <c r="I214" s="79"/>
      <c r="J214" s="79"/>
      <c r="K214" s="79"/>
      <c r="L214" s="79"/>
      <c r="M214" s="80"/>
      <c r="N214" s="80"/>
      <c r="O214" s="80"/>
      <c r="P214" s="79"/>
      <c r="Q214" s="80"/>
      <c r="R214" s="80"/>
      <c r="S214" s="80"/>
      <c r="T214" s="80"/>
      <c r="U214" s="80"/>
      <c r="V214" s="80"/>
      <c r="W214" s="80"/>
      <c r="X214" s="80"/>
      <c r="Y214" s="80"/>
      <c r="Z214" s="80"/>
      <c r="AA214" s="79"/>
      <c r="AB214" s="77"/>
      <c r="AC214" s="77"/>
      <c r="AD214" s="77"/>
      <c r="AE214" s="77"/>
      <c r="CH214" t="s">
        <v>14</v>
      </c>
      <c r="CJ214">
        <v>422979</v>
      </c>
    </row>
    <row r="215" spans="3:88" x14ac:dyDescent="0.25">
      <c r="C215" s="20" t="s">
        <v>15</v>
      </c>
      <c r="D215" s="79"/>
      <c r="E215" s="80"/>
      <c r="F215" s="80"/>
      <c r="G215" s="80"/>
      <c r="H215" s="79"/>
      <c r="I215" s="80"/>
      <c r="J215" s="80"/>
      <c r="K215" s="80"/>
      <c r="L215" s="80"/>
      <c r="M215" s="80"/>
      <c r="N215" s="80"/>
      <c r="O215" s="80"/>
      <c r="P215" s="80"/>
      <c r="Q215" s="80"/>
      <c r="R215" s="80"/>
      <c r="S215" s="79"/>
      <c r="T215" s="79"/>
      <c r="U215" s="79"/>
      <c r="V215" s="79"/>
      <c r="W215" s="79"/>
      <c r="X215" s="79"/>
      <c r="Y215" s="79"/>
      <c r="Z215" s="79"/>
      <c r="AA215" s="79"/>
      <c r="AB215" s="77"/>
      <c r="AC215" s="77"/>
      <c r="AD215" s="77"/>
      <c r="AE215" s="77"/>
      <c r="CH215" t="s">
        <v>19</v>
      </c>
      <c r="CJ215">
        <v>649944</v>
      </c>
    </row>
    <row r="216" spans="3:88" x14ac:dyDescent="0.25">
      <c r="C216" s="20" t="s">
        <v>9</v>
      </c>
      <c r="D216" s="80"/>
      <c r="E216" s="80"/>
      <c r="F216" s="80"/>
      <c r="G216" s="80"/>
      <c r="H216" s="80"/>
      <c r="I216" s="80"/>
      <c r="J216" s="80"/>
      <c r="K216" s="80"/>
      <c r="L216" s="80"/>
      <c r="M216" s="80"/>
      <c r="N216" s="79"/>
      <c r="O216" s="80"/>
      <c r="P216" s="80"/>
      <c r="Q216" s="80"/>
      <c r="R216" s="79"/>
      <c r="S216" s="79"/>
      <c r="T216" s="79"/>
      <c r="U216" s="79"/>
      <c r="V216" s="79"/>
      <c r="W216" s="79"/>
      <c r="X216" s="79"/>
      <c r="Y216" s="79"/>
      <c r="Z216" s="79"/>
      <c r="AA216" s="79"/>
      <c r="AB216" s="77"/>
      <c r="AC216" s="77"/>
      <c r="AD216" s="77"/>
      <c r="AE216" s="77"/>
      <c r="CH216" t="s">
        <v>8</v>
      </c>
      <c r="CJ216">
        <v>2086142</v>
      </c>
    </row>
    <row r="217" spans="3:88" x14ac:dyDescent="0.25">
      <c r="C217" s="54" t="s">
        <v>66</v>
      </c>
      <c r="D217" s="80"/>
      <c r="E217" s="80"/>
      <c r="F217" s="79"/>
      <c r="G217" s="80"/>
      <c r="H217" s="80"/>
      <c r="I217" s="80"/>
      <c r="J217" s="80"/>
      <c r="K217" s="80"/>
      <c r="L217" s="80"/>
      <c r="M217" s="80"/>
      <c r="N217" s="80"/>
      <c r="O217" s="80"/>
      <c r="P217" s="80"/>
      <c r="Q217" s="79"/>
      <c r="R217" s="79"/>
      <c r="S217" s="79"/>
      <c r="T217" s="79"/>
      <c r="U217" s="79"/>
      <c r="V217" s="79"/>
      <c r="W217" s="79"/>
      <c r="X217" s="79"/>
      <c r="Y217" s="79"/>
      <c r="Z217" s="79"/>
      <c r="AA217" s="79"/>
      <c r="AB217" s="77"/>
      <c r="AC217" s="77"/>
      <c r="AD217" s="77"/>
      <c r="AE217" s="77"/>
      <c r="CH217" t="s">
        <v>15</v>
      </c>
      <c r="CJ217">
        <v>586061</v>
      </c>
    </row>
    <row r="218" spans="3:88" x14ac:dyDescent="0.25">
      <c r="C218" s="54" t="s">
        <v>67</v>
      </c>
      <c r="D218" s="79"/>
      <c r="E218" s="80"/>
      <c r="F218" s="80"/>
      <c r="G218" s="80"/>
      <c r="H218" s="80"/>
      <c r="I218" s="80"/>
      <c r="J218" s="80"/>
      <c r="K218" s="80"/>
      <c r="L218" s="80"/>
      <c r="M218" s="80"/>
      <c r="N218" s="80"/>
      <c r="O218" s="80"/>
      <c r="P218" s="80"/>
      <c r="Q218" s="80"/>
      <c r="R218" s="79"/>
      <c r="S218" s="79"/>
      <c r="T218" s="79"/>
      <c r="U218" s="79"/>
      <c r="V218" s="79"/>
      <c r="W218" s="79"/>
      <c r="X218" s="79"/>
      <c r="Y218" s="79"/>
      <c r="Z218" s="79"/>
      <c r="AA218" s="79"/>
      <c r="AB218" s="77"/>
      <c r="AC218" s="77"/>
      <c r="AD218" s="77"/>
      <c r="AE218" s="77"/>
      <c r="CH218" t="s">
        <v>9</v>
      </c>
      <c r="CJ218">
        <v>1117164</v>
      </c>
    </row>
    <row r="219" spans="3:88" ht="15.75" thickBot="1" x14ac:dyDescent="0.3">
      <c r="C219" s="20" t="s">
        <v>11</v>
      </c>
      <c r="P219" s="80"/>
      <c r="Q219" s="79"/>
      <c r="R219" s="79"/>
      <c r="S219" s="79"/>
      <c r="T219" s="79"/>
      <c r="U219" s="79"/>
      <c r="V219" s="79"/>
      <c r="W219" s="79"/>
      <c r="X219" s="79"/>
      <c r="Y219" s="79"/>
      <c r="Z219" s="79"/>
      <c r="AA219" s="79"/>
      <c r="AB219" s="77"/>
      <c r="AC219" s="77"/>
      <c r="AD219" s="77"/>
      <c r="AE219" s="77"/>
      <c r="CH219" t="s">
        <v>66</v>
      </c>
      <c r="CJ219">
        <v>2563432</v>
      </c>
    </row>
    <row r="220" spans="3:88" x14ac:dyDescent="0.25">
      <c r="C220" s="54" t="s">
        <v>68</v>
      </c>
      <c r="E220" s="37" t="s">
        <v>16</v>
      </c>
      <c r="F220" s="37" t="s">
        <v>17</v>
      </c>
      <c r="G220" s="38" t="s">
        <v>24</v>
      </c>
      <c r="H220" s="39"/>
      <c r="I220" s="40" t="s">
        <v>18</v>
      </c>
      <c r="K220" t="s">
        <v>87</v>
      </c>
      <c r="P220" s="80"/>
      <c r="Q220" s="80"/>
      <c r="R220" s="79"/>
      <c r="S220" s="79"/>
      <c r="T220" s="79"/>
      <c r="U220" s="79"/>
      <c r="V220" s="79"/>
      <c r="W220" s="79"/>
      <c r="X220" s="79"/>
      <c r="Y220" s="79"/>
      <c r="Z220" s="79"/>
      <c r="AA220" s="79"/>
      <c r="AB220" s="77"/>
      <c r="AC220" s="77"/>
      <c r="AD220" s="77"/>
      <c r="AE220" s="77"/>
      <c r="CH220" t="s">
        <v>67</v>
      </c>
      <c r="CJ220">
        <v>2879611</v>
      </c>
    </row>
    <row r="221" spans="3:88" ht="15.75" thickBot="1" x14ac:dyDescent="0.3">
      <c r="C221" s="20" t="s">
        <v>6</v>
      </c>
      <c r="E221" s="41" t="s">
        <v>66</v>
      </c>
      <c r="F221" s="41">
        <v>2563432</v>
      </c>
      <c r="G221">
        <v>4084</v>
      </c>
      <c r="H221" s="22"/>
      <c r="I221" s="44">
        <f t="shared" ref="I221:I232" si="311">G221/(F221/100000)</f>
        <v>159.31766475568691</v>
      </c>
      <c r="K221" s="15">
        <f t="shared" ref="K221:K232" si="312">G$234/(F$234/100000)</f>
        <v>97.653035662371636</v>
      </c>
      <c r="M221" s="13" t="s">
        <v>12</v>
      </c>
      <c r="N221" s="25">
        <v>113</v>
      </c>
      <c r="Q221" s="77"/>
      <c r="R221" s="77"/>
      <c r="S221" s="77"/>
      <c r="T221" s="77"/>
      <c r="U221" s="77"/>
      <c r="V221" s="77"/>
      <c r="W221" s="77"/>
      <c r="X221" s="77"/>
      <c r="Y221" s="77"/>
      <c r="Z221" s="77"/>
      <c r="AA221" s="77"/>
      <c r="AB221" s="77"/>
      <c r="AC221" s="77"/>
      <c r="AD221" s="77"/>
      <c r="AE221" s="77"/>
      <c r="CH221" t="s">
        <v>11</v>
      </c>
      <c r="CJ221">
        <v>1162500</v>
      </c>
    </row>
    <row r="222" spans="3:88" ht="15.75" thickBot="1" x14ac:dyDescent="0.3">
      <c r="C222" s="21" t="s">
        <v>13</v>
      </c>
      <c r="E222" s="41" t="s">
        <v>9</v>
      </c>
      <c r="F222" s="41">
        <v>1117164</v>
      </c>
      <c r="G222">
        <v>1762</v>
      </c>
      <c r="H222" s="22"/>
      <c r="I222" s="44">
        <f t="shared" si="311"/>
        <v>157.72080016899935</v>
      </c>
      <c r="K222" s="15">
        <f t="shared" si="312"/>
        <v>97.653035662371636</v>
      </c>
      <c r="M222" s="13" t="s">
        <v>14</v>
      </c>
      <c r="N222" s="25">
        <v>139</v>
      </c>
      <c r="Q222" s="77"/>
      <c r="R222" s="77"/>
      <c r="S222" s="77"/>
      <c r="T222" s="77"/>
      <c r="U222" s="77"/>
      <c r="V222" s="77"/>
      <c r="W222" s="77"/>
      <c r="X222" s="77"/>
      <c r="Y222" s="77"/>
      <c r="Z222" s="77"/>
      <c r="AA222" s="77"/>
      <c r="AB222" s="77"/>
      <c r="AC222" s="77"/>
      <c r="AD222" s="77"/>
      <c r="AE222" s="77"/>
      <c r="CH222" t="s">
        <v>68</v>
      </c>
      <c r="CJ222">
        <v>3708585</v>
      </c>
    </row>
    <row r="223" spans="3:88" ht="15.75" thickBot="1" x14ac:dyDescent="0.3">
      <c r="C223" s="77"/>
      <c r="E223" s="41" t="s">
        <v>6</v>
      </c>
      <c r="F223" s="41">
        <v>1354979</v>
      </c>
      <c r="G223">
        <v>1330</v>
      </c>
      <c r="H223" s="22"/>
      <c r="I223" s="44">
        <f t="shared" si="311"/>
        <v>98.156502794508256</v>
      </c>
      <c r="K223" s="15">
        <f t="shared" si="312"/>
        <v>97.653035662371636</v>
      </c>
      <c r="M223" s="13" t="s">
        <v>20</v>
      </c>
      <c r="N223" s="25">
        <v>118</v>
      </c>
      <c r="Q223" s="77"/>
      <c r="R223" s="77"/>
      <c r="S223" s="77"/>
      <c r="T223" s="77"/>
      <c r="U223" s="77"/>
      <c r="V223" s="77"/>
      <c r="W223" s="77"/>
      <c r="X223" s="77"/>
      <c r="Y223" s="77"/>
      <c r="Z223" s="77"/>
      <c r="AA223" s="77"/>
      <c r="AB223" s="77"/>
      <c r="AC223" s="77"/>
      <c r="AD223" s="77"/>
      <c r="AE223" s="77"/>
      <c r="CH223" t="s">
        <v>6</v>
      </c>
      <c r="CJ223">
        <v>1354979</v>
      </c>
    </row>
    <row r="224" spans="3:88" ht="15.75" thickBot="1" x14ac:dyDescent="0.3">
      <c r="C224" s="77"/>
      <c r="E224" s="41" t="s">
        <v>8</v>
      </c>
      <c r="F224" s="41">
        <v>2086142</v>
      </c>
      <c r="G224" s="77">
        <v>1985</v>
      </c>
      <c r="H224" s="22"/>
      <c r="I224" s="44">
        <f t="shared" si="311"/>
        <v>95.151720256818578</v>
      </c>
      <c r="K224" s="15">
        <f t="shared" si="312"/>
        <v>97.653035662371636</v>
      </c>
      <c r="M224" s="13" t="s">
        <v>8</v>
      </c>
      <c r="N224" s="25">
        <v>1270</v>
      </c>
      <c r="Q224" s="77"/>
      <c r="R224" s="77"/>
      <c r="S224" s="77"/>
      <c r="T224" s="77"/>
      <c r="U224" s="77"/>
      <c r="V224" s="77"/>
      <c r="W224" s="77"/>
      <c r="X224" s="77"/>
      <c r="Y224" s="77"/>
      <c r="Z224" s="77"/>
      <c r="AA224" s="77"/>
      <c r="AB224" s="77"/>
      <c r="AC224" s="77"/>
      <c r="AD224" s="77"/>
      <c r="AE224" s="77"/>
      <c r="CH224" t="s">
        <v>13</v>
      </c>
      <c r="CJ224">
        <v>383519</v>
      </c>
    </row>
    <row r="225" spans="5:88" ht="15.75" thickBot="1" x14ac:dyDescent="0.3">
      <c r="E225" s="41" t="s">
        <v>11</v>
      </c>
      <c r="F225" s="41">
        <v>1162500</v>
      </c>
      <c r="G225">
        <v>1057</v>
      </c>
      <c r="H225" s="22"/>
      <c r="I225" s="44">
        <f t="shared" si="311"/>
        <v>90.924731182795696</v>
      </c>
      <c r="K225" s="15">
        <f t="shared" si="312"/>
        <v>97.653035662371636</v>
      </c>
      <c r="M225" s="13" t="s">
        <v>15</v>
      </c>
      <c r="N225" s="25">
        <v>145</v>
      </c>
      <c r="CJ225">
        <f>SUM(CJ213:CJ224)</f>
        <v>17408573</v>
      </c>
    </row>
    <row r="226" spans="5:88" ht="15.75" thickBot="1" x14ac:dyDescent="0.3">
      <c r="E226" s="41" t="s">
        <v>67</v>
      </c>
      <c r="F226" s="41">
        <v>2879611</v>
      </c>
      <c r="G226">
        <v>2546</v>
      </c>
      <c r="H226" s="22"/>
      <c r="I226" s="44">
        <f t="shared" si="311"/>
        <v>88.414719904876051</v>
      </c>
      <c r="K226" s="15">
        <f t="shared" si="312"/>
        <v>97.653035662371636</v>
      </c>
      <c r="M226" s="13" t="s">
        <v>9</v>
      </c>
      <c r="N226" s="25">
        <v>1194</v>
      </c>
    </row>
    <row r="227" spans="5:88" ht="15.75" thickBot="1" x14ac:dyDescent="0.3">
      <c r="E227" s="41" t="s">
        <v>68</v>
      </c>
      <c r="F227" s="41">
        <v>3708585</v>
      </c>
      <c r="G227">
        <v>2817</v>
      </c>
      <c r="H227" s="22"/>
      <c r="I227" s="44">
        <f t="shared" si="311"/>
        <v>75.958889980949607</v>
      </c>
      <c r="K227" s="15">
        <f t="shared" si="312"/>
        <v>97.653035662371636</v>
      </c>
      <c r="M227" s="13" t="s">
        <v>5</v>
      </c>
      <c r="N227" s="25">
        <v>3017</v>
      </c>
    </row>
    <row r="228" spans="5:88" ht="15.75" thickBot="1" x14ac:dyDescent="0.3">
      <c r="E228" s="41" t="s">
        <v>13</v>
      </c>
      <c r="F228" s="41">
        <v>383519</v>
      </c>
      <c r="G228">
        <v>235</v>
      </c>
      <c r="H228" s="22"/>
      <c r="I228" s="44">
        <f t="shared" si="311"/>
        <v>61.274669573085035</v>
      </c>
      <c r="K228" s="15">
        <f t="shared" si="312"/>
        <v>97.653035662371636</v>
      </c>
      <c r="M228" s="13" t="s">
        <v>10</v>
      </c>
      <c r="N228" s="25">
        <v>1554</v>
      </c>
    </row>
    <row r="229" spans="5:88" ht="15.75" thickBot="1" x14ac:dyDescent="0.3">
      <c r="E229" s="41" t="s">
        <v>14</v>
      </c>
      <c r="F229" s="41">
        <v>422979</v>
      </c>
      <c r="G229" s="77">
        <v>234</v>
      </c>
      <c r="H229" s="22"/>
      <c r="I229" s="44">
        <f t="shared" si="311"/>
        <v>55.321895413247461</v>
      </c>
      <c r="K229" s="15">
        <f t="shared" si="312"/>
        <v>97.653035662371636</v>
      </c>
      <c r="M229" s="13" t="s">
        <v>11</v>
      </c>
      <c r="N229" s="25">
        <v>599</v>
      </c>
    </row>
    <row r="230" spans="5:88" ht="15.75" thickBot="1" x14ac:dyDescent="0.3">
      <c r="E230" s="41" t="s">
        <v>12</v>
      </c>
      <c r="F230" s="41">
        <v>493657</v>
      </c>
      <c r="G230" s="77">
        <v>190</v>
      </c>
      <c r="H230" s="22"/>
      <c r="I230" s="44">
        <f t="shared" si="311"/>
        <v>38.488262092910666</v>
      </c>
      <c r="K230" s="15">
        <f t="shared" si="312"/>
        <v>97.653035662371636</v>
      </c>
      <c r="M230" s="13" t="s">
        <v>7</v>
      </c>
      <c r="N230" s="25">
        <v>1669</v>
      </c>
    </row>
    <row r="231" spans="5:88" ht="15.75" thickBot="1" x14ac:dyDescent="0.3">
      <c r="E231" s="41" t="s">
        <v>15</v>
      </c>
      <c r="F231" s="41">
        <v>586061</v>
      </c>
      <c r="G231">
        <v>190</v>
      </c>
      <c r="H231" s="22"/>
      <c r="I231" s="44">
        <f t="shared" si="311"/>
        <v>32.419833430308451</v>
      </c>
      <c r="K231" s="15">
        <f t="shared" si="312"/>
        <v>97.653035662371636</v>
      </c>
      <c r="M231" s="13" t="s">
        <v>6</v>
      </c>
      <c r="N231" s="25">
        <v>914</v>
      </c>
    </row>
    <row r="232" spans="5:88" ht="15.75" thickBot="1" x14ac:dyDescent="0.3">
      <c r="E232" s="42" t="s">
        <v>19</v>
      </c>
      <c r="F232" s="42">
        <v>649944</v>
      </c>
      <c r="G232" s="77">
        <v>197</v>
      </c>
      <c r="H232" s="43"/>
      <c r="I232" s="44">
        <f t="shared" si="311"/>
        <v>30.310303656930444</v>
      </c>
      <c r="K232" s="15">
        <f t="shared" si="312"/>
        <v>97.653035662371636</v>
      </c>
      <c r="M232" s="13" t="s">
        <v>13</v>
      </c>
      <c r="N232" s="25">
        <v>134</v>
      </c>
    </row>
    <row r="233" spans="5:88" ht="15.75" thickBot="1" x14ac:dyDescent="0.3"/>
    <row r="234" spans="5:88" ht="15.75" thickBot="1" x14ac:dyDescent="0.3">
      <c r="E234" s="16" t="s">
        <v>21</v>
      </c>
      <c r="F234" s="16">
        <f>SUM(F221:F232)</f>
        <v>17408573</v>
      </c>
      <c r="G234" s="28">
        <v>17000</v>
      </c>
      <c r="H234" s="28"/>
      <c r="I234" s="48">
        <f>G234/(F234/100000)</f>
        <v>97.653035662371636</v>
      </c>
      <c r="J234" s="28"/>
      <c r="K234" s="29">
        <f>G$234/(F$234/100000)</f>
        <v>97.653035662371636</v>
      </c>
    </row>
    <row r="242" spans="3:4" x14ac:dyDescent="0.25">
      <c r="D242" s="25">
        <f>C250/C243</f>
        <v>9.8514680094686675E-5</v>
      </c>
    </row>
    <row r="243" spans="3:4" x14ac:dyDescent="0.25">
      <c r="C243" s="6">
        <v>17408573</v>
      </c>
      <c r="D243">
        <f>C243/10000</f>
        <v>1740.8572999999999</v>
      </c>
    </row>
    <row r="244" spans="3:4" x14ac:dyDescent="0.25">
      <c r="C244">
        <f>C243/10</f>
        <v>1740857.3</v>
      </c>
    </row>
    <row r="245" spans="3:4" x14ac:dyDescent="0.25">
      <c r="C245" s="157">
        <f>C244/10</f>
        <v>174085.73</v>
      </c>
    </row>
    <row r="246" spans="3:4" x14ac:dyDescent="0.25">
      <c r="C246" s="157">
        <f>C245/10</f>
        <v>17408.573</v>
      </c>
    </row>
    <row r="247" spans="3:4" x14ac:dyDescent="0.25">
      <c r="C247" s="157">
        <f>C246/10</f>
        <v>1740.8573000000001</v>
      </c>
    </row>
    <row r="248" spans="3:4" x14ac:dyDescent="0.25">
      <c r="C248" s="157">
        <f>C247/10</f>
        <v>174.08573000000001</v>
      </c>
    </row>
    <row r="250" spans="3:4" x14ac:dyDescent="0.25">
      <c r="C250">
        <v>1715</v>
      </c>
    </row>
    <row r="280" spans="3:24" ht="15.75" thickBot="1" x14ac:dyDescent="0.3"/>
    <row r="281" spans="3:24" ht="15.75" thickBot="1" x14ac:dyDescent="0.3">
      <c r="C281" s="16" t="s">
        <v>16</v>
      </c>
      <c r="D281" s="17">
        <v>43893</v>
      </c>
      <c r="E281" s="17">
        <v>43894</v>
      </c>
      <c r="F281" s="17">
        <v>43895</v>
      </c>
      <c r="G281" s="17">
        <v>43896</v>
      </c>
      <c r="H281" s="17">
        <v>43897</v>
      </c>
      <c r="I281" s="17">
        <v>43898</v>
      </c>
      <c r="J281" s="17">
        <v>43899</v>
      </c>
      <c r="K281" s="17">
        <v>43900</v>
      </c>
      <c r="L281" s="17">
        <v>43901</v>
      </c>
      <c r="M281" s="17">
        <v>43902</v>
      </c>
      <c r="N281" s="17">
        <v>43903</v>
      </c>
      <c r="O281" s="17">
        <v>43904</v>
      </c>
      <c r="P281" s="18">
        <v>43905</v>
      </c>
      <c r="Q281" s="17">
        <v>43906</v>
      </c>
      <c r="R281" s="17">
        <v>43907</v>
      </c>
      <c r="S281" s="17">
        <v>43908</v>
      </c>
      <c r="T281" s="17">
        <v>43909</v>
      </c>
      <c r="U281" s="18">
        <v>43910</v>
      </c>
    </row>
    <row r="282" spans="3:24" x14ac:dyDescent="0.25">
      <c r="C282" s="20" t="s">
        <v>5</v>
      </c>
      <c r="E282" s="7">
        <f>E52/D52</f>
        <v>2.3333333333333335</v>
      </c>
      <c r="F282" s="7">
        <f>SUM(D52:F52)/3</f>
        <v>7.333333333333333</v>
      </c>
      <c r="G282" s="7">
        <f t="shared" ref="G282:X282" si="313">G52/F52</f>
        <v>1.6666666666666667</v>
      </c>
      <c r="H282" s="7">
        <f t="shared" si="313"/>
        <v>1.45</v>
      </c>
      <c r="I282" s="7">
        <f t="shared" si="313"/>
        <v>1.0689655172413792</v>
      </c>
      <c r="J282" s="7">
        <f t="shared" si="313"/>
        <v>1.1612903225806452</v>
      </c>
      <c r="K282" s="7">
        <f t="shared" si="313"/>
        <v>1.2777777777777777</v>
      </c>
      <c r="L282" s="7">
        <f t="shared" si="313"/>
        <v>1.0869565217391304</v>
      </c>
      <c r="M282" s="7">
        <f t="shared" si="313"/>
        <v>1.26</v>
      </c>
      <c r="N282" s="7">
        <f t="shared" si="313"/>
        <v>1.3174603174603174</v>
      </c>
      <c r="O282" s="7">
        <f t="shared" si="313"/>
        <v>1.1686746987951808</v>
      </c>
      <c r="P282" s="7">
        <f t="shared" si="313"/>
        <v>1.1855670103092784</v>
      </c>
      <c r="Q282" s="7">
        <f t="shared" si="313"/>
        <v>1.2608695652173914</v>
      </c>
      <c r="R282" s="7">
        <f t="shared" si="313"/>
        <v>1.2827586206896551</v>
      </c>
      <c r="S282" s="7">
        <f t="shared" si="313"/>
        <v>1.2956989247311828</v>
      </c>
      <c r="T282" s="7">
        <f t="shared" si="313"/>
        <v>1.2946058091286308</v>
      </c>
      <c r="U282" s="7">
        <f t="shared" si="313"/>
        <v>1.7275641025641026</v>
      </c>
      <c r="V282" s="7">
        <f t="shared" si="313"/>
        <v>0.91094619666048238</v>
      </c>
      <c r="W282" s="7">
        <f t="shared" si="313"/>
        <v>1.2036659877800406</v>
      </c>
      <c r="X282" s="10">
        <f t="shared" si="313"/>
        <v>1.1049069373942471</v>
      </c>
    </row>
    <row r="283" spans="3:24" x14ac:dyDescent="0.25">
      <c r="C283" s="20" t="s">
        <v>7</v>
      </c>
      <c r="E283" s="7"/>
      <c r="F283" s="7"/>
      <c r="G283" s="7">
        <f t="shared" ref="G283:M283" si="314">G54/F54</f>
        <v>1.5769230769230769</v>
      </c>
      <c r="H283" s="7">
        <f t="shared" si="314"/>
        <v>1.4878048780487805</v>
      </c>
      <c r="I283" s="7">
        <f t="shared" si="314"/>
        <v>1.5737704918032787</v>
      </c>
      <c r="J283" s="7">
        <f t="shared" si="314"/>
        <v>1.46875</v>
      </c>
      <c r="K283" s="7">
        <f t="shared" si="314"/>
        <v>1.1914893617021276</v>
      </c>
      <c r="L283" s="7">
        <f t="shared" si="314"/>
        <v>1.2619047619047619</v>
      </c>
      <c r="M283" s="7">
        <f t="shared" si="314"/>
        <v>1.25</v>
      </c>
      <c r="N283" s="7">
        <f>N53/M54</f>
        <v>0.24905660377358491</v>
      </c>
      <c r="O283" s="7">
        <f t="shared" ref="O283:X283" si="315">O53/N53</f>
        <v>1.3484848484848484</v>
      </c>
      <c r="P283" s="7">
        <f t="shared" si="315"/>
        <v>1.1348314606741574</v>
      </c>
      <c r="Q283" s="7">
        <f t="shared" si="315"/>
        <v>1.2772277227722773</v>
      </c>
      <c r="R283" s="7">
        <f t="shared" si="315"/>
        <v>1.2868217054263567</v>
      </c>
      <c r="S283" s="7">
        <f t="shared" si="315"/>
        <v>1.1686746987951808</v>
      </c>
      <c r="T283" s="7">
        <f t="shared" si="315"/>
        <v>1.365979381443299</v>
      </c>
      <c r="U283" s="7">
        <f t="shared" si="315"/>
        <v>1.8566037735849057</v>
      </c>
      <c r="V283" s="7">
        <f t="shared" si="315"/>
        <v>0.93292682926829273</v>
      </c>
      <c r="W283" s="7">
        <f t="shared" si="315"/>
        <v>1.1612200435729847</v>
      </c>
      <c r="X283" s="10">
        <f t="shared" si="315"/>
        <v>1.123827392120075</v>
      </c>
    </row>
    <row r="284" spans="3:24" x14ac:dyDescent="0.25">
      <c r="C284" s="20" t="s">
        <v>10</v>
      </c>
      <c r="E284" s="7"/>
      <c r="F284" s="7"/>
      <c r="G284" s="7">
        <f t="shared" ref="G284:M284" si="316">G53/F53</f>
        <v>1.1111111111111112</v>
      </c>
      <c r="H284" s="7">
        <f t="shared" si="316"/>
        <v>1.7</v>
      </c>
      <c r="I284" s="7">
        <f t="shared" si="316"/>
        <v>1.2941176470588236</v>
      </c>
      <c r="J284" s="7">
        <f t="shared" si="316"/>
        <v>1.0454545454545454</v>
      </c>
      <c r="K284" s="7">
        <f t="shared" si="316"/>
        <v>1.2608695652173914</v>
      </c>
      <c r="L284" s="7">
        <f t="shared" si="316"/>
        <v>1.6896551724137931</v>
      </c>
      <c r="M284" s="7">
        <f t="shared" si="316"/>
        <v>0.8571428571428571</v>
      </c>
      <c r="N284" s="7">
        <f>N54/M53</f>
        <v>8.9761904761904763</v>
      </c>
      <c r="O284" s="7">
        <f t="shared" ref="O284:X284" si="317">O54/N54</f>
        <v>1.1246684350132625</v>
      </c>
      <c r="P284" s="7">
        <f t="shared" si="317"/>
        <v>1.125</v>
      </c>
      <c r="Q284" s="7">
        <f t="shared" si="317"/>
        <v>1.2348008385744236</v>
      </c>
      <c r="R284" s="7">
        <f t="shared" si="317"/>
        <v>1.1239388794567062</v>
      </c>
      <c r="S284" s="7">
        <f t="shared" si="317"/>
        <v>1.1465256797583081</v>
      </c>
      <c r="T284" s="7">
        <f t="shared" si="317"/>
        <v>1.1462450592885376</v>
      </c>
      <c r="U284" s="7">
        <f t="shared" si="317"/>
        <v>1.3149425287356322</v>
      </c>
      <c r="V284" s="7">
        <f t="shared" si="317"/>
        <v>1.0305944055944056</v>
      </c>
      <c r="W284" s="7">
        <f t="shared" si="317"/>
        <v>1.189991518235793</v>
      </c>
      <c r="X284" s="10">
        <f t="shared" si="317"/>
        <v>1.1104775481111904</v>
      </c>
    </row>
    <row r="285" spans="3:24" x14ac:dyDescent="0.25">
      <c r="C285" s="20" t="s">
        <v>8</v>
      </c>
      <c r="E285" s="7"/>
      <c r="F285" s="7">
        <f>F55/E55</f>
        <v>2</v>
      </c>
      <c r="G285" s="7">
        <f t="shared" ref="G285:X285" si="318">G55/F55</f>
        <v>5</v>
      </c>
      <c r="H285" s="7">
        <f t="shared" si="318"/>
        <v>1.3</v>
      </c>
      <c r="I285" s="7">
        <f t="shared" si="318"/>
        <v>1.7692307692307692</v>
      </c>
      <c r="J285" s="7">
        <f t="shared" si="318"/>
        <v>1.173913043478261</v>
      </c>
      <c r="K285" s="7">
        <f t="shared" si="318"/>
        <v>1.1111111111111112</v>
      </c>
      <c r="L285" s="7">
        <f t="shared" si="318"/>
        <v>1.1333333333333333</v>
      </c>
      <c r="M285" s="7">
        <f t="shared" si="318"/>
        <v>1.588235294117647</v>
      </c>
      <c r="N285" s="7">
        <f t="shared" si="318"/>
        <v>1.1851851851851851</v>
      </c>
      <c r="O285" s="7">
        <f t="shared" si="318"/>
        <v>1.203125</v>
      </c>
      <c r="P285" s="7">
        <f t="shared" si="318"/>
        <v>1.3116883116883118</v>
      </c>
      <c r="Q285" s="7">
        <f t="shared" si="318"/>
        <v>1.3465346534653466</v>
      </c>
      <c r="R285" s="7">
        <f t="shared" si="318"/>
        <v>1.2941176470588236</v>
      </c>
      <c r="S285" s="7">
        <f t="shared" si="318"/>
        <v>1.2272727272727273</v>
      </c>
      <c r="T285" s="7">
        <f t="shared" si="318"/>
        <v>1.1574074074074074</v>
      </c>
      <c r="U285" s="7">
        <f t="shared" si="318"/>
        <v>1.496</v>
      </c>
      <c r="V285" s="7">
        <f t="shared" si="318"/>
        <v>1.0080213903743316</v>
      </c>
      <c r="W285" s="7">
        <f t="shared" si="318"/>
        <v>1.1644562334217508</v>
      </c>
      <c r="X285" s="10">
        <f t="shared" si="318"/>
        <v>1.1890660592255125</v>
      </c>
    </row>
    <row r="286" spans="3:24" x14ac:dyDescent="0.25">
      <c r="C286" s="20" t="s">
        <v>9</v>
      </c>
      <c r="E286" s="7"/>
      <c r="F286" s="7"/>
      <c r="G286" s="7"/>
      <c r="H286" s="7"/>
      <c r="I286" s="7"/>
      <c r="J286" s="7"/>
      <c r="K286" s="7"/>
      <c r="L286" s="7"/>
      <c r="M286" s="7"/>
      <c r="N286" s="7">
        <f t="shared" ref="N286:X286" si="319">N56/M56</f>
        <v>1.7291666666666667</v>
      </c>
      <c r="O286" s="7">
        <f t="shared" si="319"/>
        <v>1.0602409638554218</v>
      </c>
      <c r="P286" s="7">
        <f t="shared" si="319"/>
        <v>1.2613636363636365</v>
      </c>
      <c r="Q286" s="7">
        <f t="shared" si="319"/>
        <v>1.2792792792792793</v>
      </c>
      <c r="R286" s="7">
        <f t="shared" si="319"/>
        <v>1.2394366197183098</v>
      </c>
      <c r="S286" s="7">
        <f t="shared" si="319"/>
        <v>1.1420454545454546</v>
      </c>
      <c r="T286" s="7">
        <f t="shared" si="319"/>
        <v>1.1940298507462686</v>
      </c>
      <c r="U286" s="7">
        <f t="shared" si="319"/>
        <v>1.425</v>
      </c>
      <c r="V286" s="7">
        <f t="shared" si="319"/>
        <v>0.94444444444444442</v>
      </c>
      <c r="W286" s="7">
        <f t="shared" si="319"/>
        <v>1.0959752321981424</v>
      </c>
      <c r="X286" s="10">
        <f t="shared" si="319"/>
        <v>1.1751412429378532</v>
      </c>
    </row>
    <row r="287" spans="3:24" x14ac:dyDescent="0.25">
      <c r="C287" s="20" t="s">
        <v>6</v>
      </c>
      <c r="E287" s="7"/>
      <c r="F287" s="7"/>
      <c r="G287" s="7">
        <f t="shared" ref="G287:M289" si="320">G57/F57</f>
        <v>1.411764705882353</v>
      </c>
      <c r="H287" s="7">
        <f t="shared" si="320"/>
        <v>1.5</v>
      </c>
      <c r="I287" s="7">
        <f t="shared" si="320"/>
        <v>1.0555555555555556</v>
      </c>
      <c r="J287" s="7">
        <f t="shared" si="320"/>
        <v>1.0526315789473684</v>
      </c>
      <c r="K287" s="7">
        <f t="shared" si="320"/>
        <v>1.05</v>
      </c>
      <c r="L287" s="7">
        <f t="shared" si="320"/>
        <v>1.5</v>
      </c>
      <c r="M287" s="7">
        <f t="shared" si="320"/>
        <v>1.2698412698412698</v>
      </c>
      <c r="N287" s="7">
        <f t="shared" ref="N287:X287" si="321">N57/M57</f>
        <v>0.88749999999999996</v>
      </c>
      <c r="O287" s="7">
        <f t="shared" si="321"/>
        <v>1.4929577464788732</v>
      </c>
      <c r="P287" s="7">
        <f t="shared" si="321"/>
        <v>1.2358490566037736</v>
      </c>
      <c r="Q287" s="7">
        <f t="shared" si="321"/>
        <v>1.16793893129771</v>
      </c>
      <c r="R287" s="7">
        <f t="shared" si="321"/>
        <v>1.326797385620915</v>
      </c>
      <c r="S287" s="7">
        <f t="shared" si="321"/>
        <v>1.3054187192118227</v>
      </c>
      <c r="T287" s="7">
        <f t="shared" si="321"/>
        <v>1.1358490566037736</v>
      </c>
      <c r="U287" s="7">
        <f t="shared" si="321"/>
        <v>1.345514950166113</v>
      </c>
      <c r="V287" s="7">
        <f t="shared" si="321"/>
        <v>1.0320987654320988</v>
      </c>
      <c r="W287" s="7">
        <f t="shared" si="321"/>
        <v>1.0741626794258374</v>
      </c>
      <c r="X287" s="10">
        <f t="shared" si="321"/>
        <v>1.1158129175946547</v>
      </c>
    </row>
    <row r="288" spans="3:24" x14ac:dyDescent="0.25">
      <c r="C288" s="20" t="s">
        <v>11</v>
      </c>
      <c r="E288" s="7"/>
      <c r="F288" s="7"/>
      <c r="G288" s="7">
        <f t="shared" si="320"/>
        <v>1</v>
      </c>
      <c r="H288" s="7">
        <f t="shared" si="320"/>
        <v>4</v>
      </c>
      <c r="I288" s="7">
        <f t="shared" si="320"/>
        <v>2.25</v>
      </c>
      <c r="J288" s="7">
        <f t="shared" si="320"/>
        <v>1.1111111111111112</v>
      </c>
      <c r="K288" s="7">
        <f t="shared" si="320"/>
        <v>1</v>
      </c>
      <c r="L288" s="7">
        <f t="shared" si="320"/>
        <v>1.2</v>
      </c>
      <c r="M288" s="7">
        <f t="shared" si="320"/>
        <v>1.0833333333333333</v>
      </c>
      <c r="N288" s="7">
        <f t="shared" ref="N288:X288" si="322">N58/M58</f>
        <v>1.3846153846153846</v>
      </c>
      <c r="O288" s="7">
        <f t="shared" si="322"/>
        <v>1.3333333333333333</v>
      </c>
      <c r="P288" s="7">
        <f t="shared" si="322"/>
        <v>1.2083333333333333</v>
      </c>
      <c r="Q288" s="7">
        <f t="shared" si="322"/>
        <v>1.2758620689655173</v>
      </c>
      <c r="R288" s="7">
        <f t="shared" si="322"/>
        <v>1.2432432432432432</v>
      </c>
      <c r="S288" s="7">
        <f t="shared" si="322"/>
        <v>1.3043478260869565</v>
      </c>
      <c r="T288" s="7">
        <f t="shared" si="322"/>
        <v>1.2666666666666666</v>
      </c>
      <c r="U288" s="7">
        <f t="shared" si="322"/>
        <v>1.7894736842105263</v>
      </c>
      <c r="V288" s="7">
        <f t="shared" si="322"/>
        <v>1.213235294117647</v>
      </c>
      <c r="W288" s="7">
        <f t="shared" si="322"/>
        <v>1.1636363636363636</v>
      </c>
      <c r="X288" s="10">
        <f t="shared" si="322"/>
        <v>1.1510416666666667</v>
      </c>
    </row>
    <row r="289" spans="3:24" x14ac:dyDescent="0.25">
      <c r="C289" s="20" t="s">
        <v>15</v>
      </c>
      <c r="E289" s="7"/>
      <c r="F289" s="7"/>
      <c r="G289" s="7">
        <f t="shared" si="320"/>
        <v>2</v>
      </c>
      <c r="H289" s="7">
        <f t="shared" si="320"/>
        <v>1</v>
      </c>
      <c r="I289" s="7">
        <f t="shared" si="320"/>
        <v>1</v>
      </c>
      <c r="J289" s="7">
        <f t="shared" si="320"/>
        <v>1</v>
      </c>
      <c r="K289" s="7">
        <f t="shared" si="320"/>
        <v>1</v>
      </c>
      <c r="L289" s="7">
        <f t="shared" si="320"/>
        <v>2</v>
      </c>
      <c r="M289" s="7">
        <f t="shared" si="320"/>
        <v>0.75</v>
      </c>
      <c r="N289" s="7">
        <f t="shared" ref="N289:X289" si="323">N59/M59</f>
        <v>2.3333333333333335</v>
      </c>
      <c r="O289" s="7">
        <f t="shared" si="323"/>
        <v>2</v>
      </c>
      <c r="P289" s="7">
        <f t="shared" si="323"/>
        <v>1.5</v>
      </c>
      <c r="Q289" s="7">
        <f t="shared" si="323"/>
        <v>1.0952380952380953</v>
      </c>
      <c r="R289" s="7">
        <f t="shared" si="323"/>
        <v>1.0869565217391304</v>
      </c>
      <c r="S289" s="7">
        <f t="shared" si="323"/>
        <v>1.24</v>
      </c>
      <c r="T289" s="7">
        <f t="shared" si="323"/>
        <v>1.2258064516129032</v>
      </c>
      <c r="U289" s="7">
        <f t="shared" si="323"/>
        <v>1.368421052631579</v>
      </c>
      <c r="V289" s="7">
        <f t="shared" si="323"/>
        <v>1</v>
      </c>
      <c r="W289" s="7">
        <f t="shared" si="323"/>
        <v>1.1346153846153846</v>
      </c>
      <c r="X289" s="10">
        <f t="shared" si="323"/>
        <v>1.1186440677966101</v>
      </c>
    </row>
    <row r="290" spans="3:24" x14ac:dyDescent="0.25">
      <c r="C290" s="20" t="s">
        <v>14</v>
      </c>
      <c r="E290" s="7"/>
      <c r="F290" s="7"/>
      <c r="G290" s="7"/>
      <c r="H290" s="7">
        <f t="shared" ref="H290:M291" si="324">H60/G60</f>
        <v>0.66666666666666663</v>
      </c>
      <c r="I290" s="7">
        <f t="shared" si="324"/>
        <v>1</v>
      </c>
      <c r="J290" s="7">
        <f t="shared" si="324"/>
        <v>1</v>
      </c>
      <c r="K290" s="7">
        <f t="shared" si="324"/>
        <v>2</v>
      </c>
      <c r="L290" s="7">
        <f t="shared" si="324"/>
        <v>2</v>
      </c>
      <c r="M290" s="7">
        <f t="shared" si="324"/>
        <v>1.125</v>
      </c>
      <c r="N290" s="7">
        <f t="shared" ref="N290:X290" si="325">N60/M60</f>
        <v>1</v>
      </c>
      <c r="O290" s="7">
        <f t="shared" si="325"/>
        <v>1.1111111111111112</v>
      </c>
      <c r="P290" s="7">
        <f t="shared" si="325"/>
        <v>1.2</v>
      </c>
      <c r="Q290" s="7">
        <f t="shared" si="325"/>
        <v>1.4166666666666667</v>
      </c>
      <c r="R290" s="7">
        <f t="shared" si="325"/>
        <v>1.1764705882352942</v>
      </c>
      <c r="S290" s="7">
        <f t="shared" si="325"/>
        <v>1.3</v>
      </c>
      <c r="T290" s="7">
        <f t="shared" si="325"/>
        <v>1.1923076923076923</v>
      </c>
      <c r="U290" s="7">
        <f t="shared" si="325"/>
        <v>1.4516129032258065</v>
      </c>
      <c r="V290" s="7">
        <f t="shared" si="325"/>
        <v>1.0444444444444445</v>
      </c>
      <c r="W290" s="7">
        <f t="shared" si="325"/>
        <v>1.0425531914893618</v>
      </c>
      <c r="X290" s="10">
        <f t="shared" si="325"/>
        <v>1.1224489795918366</v>
      </c>
    </row>
    <row r="291" spans="3:24" x14ac:dyDescent="0.25">
      <c r="C291" s="20" t="s">
        <v>20</v>
      </c>
      <c r="E291" s="7"/>
      <c r="F291" s="7"/>
      <c r="G291" s="7">
        <f>G61/F61</f>
        <v>1.5</v>
      </c>
      <c r="H291" s="7">
        <f t="shared" si="324"/>
        <v>1.3333333333333333</v>
      </c>
      <c r="I291" s="7">
        <f t="shared" si="324"/>
        <v>1.125</v>
      </c>
      <c r="J291" s="7">
        <f t="shared" si="324"/>
        <v>1.2222222222222223</v>
      </c>
      <c r="K291" s="7">
        <f t="shared" si="324"/>
        <v>1.3636363636363635</v>
      </c>
      <c r="L291" s="7">
        <f t="shared" si="324"/>
        <v>0.33333333333333331</v>
      </c>
      <c r="M291" s="7">
        <f t="shared" si="324"/>
        <v>1.6</v>
      </c>
      <c r="N291" s="7">
        <f t="shared" ref="N291:X291" si="326">N61/M61</f>
        <v>1</v>
      </c>
      <c r="O291" s="7">
        <f t="shared" si="326"/>
        <v>1.125</v>
      </c>
      <c r="P291" s="7">
        <f t="shared" si="326"/>
        <v>1.2222222222222223</v>
      </c>
      <c r="Q291" s="7">
        <f t="shared" si="326"/>
        <v>1.2727272727272727</v>
      </c>
      <c r="R291" s="7">
        <f t="shared" si="326"/>
        <v>1.0714285714285714</v>
      </c>
      <c r="S291" s="7">
        <f t="shared" si="326"/>
        <v>1.2666666666666666</v>
      </c>
      <c r="T291" s="7">
        <f t="shared" si="326"/>
        <v>1.1052631578947369</v>
      </c>
      <c r="U291" s="7">
        <f t="shared" si="326"/>
        <v>1.8571428571428572</v>
      </c>
      <c r="V291" s="7">
        <f t="shared" si="326"/>
        <v>0.84615384615384615</v>
      </c>
      <c r="W291" s="7">
        <f t="shared" si="326"/>
        <v>1.0303030303030303</v>
      </c>
      <c r="X291" s="7">
        <f t="shared" si="326"/>
        <v>1.1470588235294117</v>
      </c>
    </row>
    <row r="292" spans="3:24" x14ac:dyDescent="0.25">
      <c r="C292" s="20" t="s">
        <v>13</v>
      </c>
      <c r="E292" s="7"/>
      <c r="F292" s="7"/>
      <c r="G292" s="7"/>
      <c r="H292" s="7"/>
      <c r="I292" s="7"/>
      <c r="J292" s="7"/>
      <c r="K292" s="7"/>
      <c r="L292" s="7"/>
      <c r="M292" s="7"/>
      <c r="N292" s="7">
        <f t="shared" ref="N292:X292" si="327">N62/M62</f>
        <v>0.30769230769230771</v>
      </c>
      <c r="O292" s="7">
        <f t="shared" si="327"/>
        <v>1.25</v>
      </c>
      <c r="P292" s="7">
        <f t="shared" si="327"/>
        <v>2</v>
      </c>
      <c r="Q292" s="7">
        <f t="shared" si="327"/>
        <v>1.1000000000000001</v>
      </c>
      <c r="R292" s="7">
        <f t="shared" si="327"/>
        <v>1</v>
      </c>
      <c r="S292" s="7">
        <f t="shared" si="327"/>
        <v>1.3636363636363635</v>
      </c>
      <c r="T292" s="7">
        <f t="shared" si="327"/>
        <v>1.9333333333333333</v>
      </c>
      <c r="U292" s="7">
        <f t="shared" si="327"/>
        <v>1.5172413793103448</v>
      </c>
      <c r="V292" s="7">
        <f t="shared" si="327"/>
        <v>1.0909090909090908</v>
      </c>
      <c r="W292" s="7">
        <f t="shared" si="327"/>
        <v>1.2083333333333333</v>
      </c>
      <c r="X292" s="10">
        <f t="shared" si="327"/>
        <v>1.1896551724137931</v>
      </c>
    </row>
    <row r="293" spans="3:24" ht="15.75" thickBot="1" x14ac:dyDescent="0.3">
      <c r="C293" s="21" t="s">
        <v>12</v>
      </c>
      <c r="E293" s="7" t="e">
        <f t="shared" ref="E293:M293" si="328">E63/D63</f>
        <v>#DIV/0!</v>
      </c>
      <c r="F293" s="7" t="e">
        <f t="shared" si="328"/>
        <v>#DIV/0!</v>
      </c>
      <c r="G293" s="7" t="e">
        <f t="shared" si="328"/>
        <v>#DIV/0!</v>
      </c>
      <c r="H293" s="7" t="e">
        <f t="shared" si="328"/>
        <v>#DIV/0!</v>
      </c>
      <c r="I293" s="7" t="e">
        <f t="shared" si="328"/>
        <v>#DIV/0!</v>
      </c>
      <c r="J293" s="7" t="e">
        <f t="shared" si="328"/>
        <v>#DIV/0!</v>
      </c>
      <c r="K293" s="7" t="e">
        <f t="shared" si="328"/>
        <v>#DIV/0!</v>
      </c>
      <c r="L293" s="7" t="e">
        <f t="shared" si="328"/>
        <v>#DIV/0!</v>
      </c>
      <c r="M293" s="7" t="e">
        <f t="shared" si="328"/>
        <v>#DIV/0!</v>
      </c>
      <c r="N293" s="7">
        <f t="shared" ref="N293:X293" si="329">N63/M63</f>
        <v>4.666666666666667</v>
      </c>
      <c r="O293" s="7">
        <f t="shared" si="329"/>
        <v>1.1428571428571428</v>
      </c>
      <c r="P293" s="7">
        <f t="shared" si="329"/>
        <v>1</v>
      </c>
      <c r="Q293" s="7">
        <f t="shared" si="329"/>
        <v>1.0625</v>
      </c>
      <c r="R293" s="7">
        <f t="shared" si="329"/>
        <v>1.1176470588235294</v>
      </c>
      <c r="S293" s="7">
        <f t="shared" si="329"/>
        <v>1.263157894736842</v>
      </c>
      <c r="T293" s="7">
        <f t="shared" si="329"/>
        <v>1.125</v>
      </c>
      <c r="U293" s="7">
        <f t="shared" si="329"/>
        <v>1.4444444444444444</v>
      </c>
      <c r="V293" s="7">
        <f t="shared" si="329"/>
        <v>1</v>
      </c>
      <c r="W293" s="7">
        <f t="shared" si="329"/>
        <v>1.1025641025641026</v>
      </c>
      <c r="X293" s="10">
        <f t="shared" si="329"/>
        <v>1.1627906976744187</v>
      </c>
    </row>
    <row r="295" spans="3:24" ht="15.75" thickBot="1" x14ac:dyDescent="0.3"/>
    <row r="296" spans="3:24" ht="15.75" thickBot="1" x14ac:dyDescent="0.3">
      <c r="C296" s="16" t="s">
        <v>16</v>
      </c>
      <c r="D296" s="17">
        <v>43893</v>
      </c>
      <c r="E296" s="17">
        <v>43894</v>
      </c>
      <c r="F296" s="17">
        <v>43895</v>
      </c>
      <c r="G296" s="17">
        <v>43896</v>
      </c>
      <c r="H296" s="17">
        <v>43897</v>
      </c>
      <c r="I296" s="17">
        <v>43898</v>
      </c>
      <c r="J296" s="17">
        <v>43899</v>
      </c>
      <c r="K296" s="17">
        <v>43900</v>
      </c>
      <c r="L296" s="17">
        <v>43901</v>
      </c>
      <c r="M296" s="17">
        <v>43902</v>
      </c>
      <c r="N296" s="17">
        <v>43903</v>
      </c>
      <c r="O296" s="17">
        <v>43904</v>
      </c>
      <c r="P296" s="18">
        <v>43905</v>
      </c>
      <c r="Q296" s="17">
        <v>43906</v>
      </c>
      <c r="R296" s="17">
        <v>43907</v>
      </c>
      <c r="S296" s="17">
        <v>43908</v>
      </c>
      <c r="T296" s="17">
        <v>43909</v>
      </c>
      <c r="U296" s="18">
        <v>43910</v>
      </c>
    </row>
    <row r="297" spans="3:24" x14ac:dyDescent="0.25">
      <c r="C297" s="20" t="s">
        <v>5</v>
      </c>
      <c r="E297" s="7"/>
      <c r="F297" s="7">
        <f>SUM(D282:F282)/3</f>
        <v>3.2222222222222219</v>
      </c>
      <c r="G297" s="7">
        <f t="shared" ref="G297:U297" si="330">SUM(E282:G282)/3</f>
        <v>3.7777777777777772</v>
      </c>
      <c r="H297" s="7">
        <f t="shared" si="330"/>
        <v>3.4833333333333329</v>
      </c>
      <c r="I297" s="7">
        <f t="shared" si="330"/>
        <v>1.3952107279693486</v>
      </c>
      <c r="J297" s="7">
        <f t="shared" si="330"/>
        <v>1.2267519466073413</v>
      </c>
      <c r="K297" s="7">
        <f t="shared" si="330"/>
        <v>1.169344539199934</v>
      </c>
      <c r="L297" s="7">
        <f t="shared" si="330"/>
        <v>1.1753415406991843</v>
      </c>
      <c r="M297" s="7">
        <f t="shared" si="330"/>
        <v>1.2082447665056362</v>
      </c>
      <c r="N297" s="7">
        <f t="shared" si="330"/>
        <v>1.2214722797331492</v>
      </c>
      <c r="O297" s="7">
        <f t="shared" si="330"/>
        <v>1.2487116720851661</v>
      </c>
      <c r="P297" s="7">
        <f t="shared" si="330"/>
        <v>1.2239006755215922</v>
      </c>
      <c r="Q297" s="7">
        <f t="shared" si="330"/>
        <v>1.2050370914406168</v>
      </c>
      <c r="R297" s="7">
        <f t="shared" si="330"/>
        <v>1.2430650654054416</v>
      </c>
      <c r="S297" s="7">
        <f t="shared" si="330"/>
        <v>1.2797757035460764</v>
      </c>
      <c r="T297" s="7">
        <f t="shared" si="330"/>
        <v>1.2910211181831561</v>
      </c>
      <c r="U297" s="7">
        <f t="shared" si="330"/>
        <v>1.4392896121413052</v>
      </c>
      <c r="V297" s="7">
        <f t="shared" ref="V297:V308" si="331">SUM(T282:V282)/3</f>
        <v>1.3110387027844055</v>
      </c>
      <c r="W297" s="7">
        <f t="shared" ref="W297:W308" si="332">SUM(U282:W282)/3</f>
        <v>1.280725429001542</v>
      </c>
      <c r="X297" s="10">
        <f t="shared" ref="X297:X308" si="333">SUM(V282:X282)/3</f>
        <v>1.07317304061159</v>
      </c>
    </row>
    <row r="298" spans="3:24" x14ac:dyDescent="0.25">
      <c r="C298" s="20" t="s">
        <v>7</v>
      </c>
      <c r="E298" s="7"/>
      <c r="F298" s="7"/>
      <c r="G298" s="7"/>
      <c r="H298" s="7"/>
      <c r="I298" s="7">
        <f t="shared" ref="I298:I308" si="334">SUM(G283:I283)/3</f>
        <v>1.5461661489250453</v>
      </c>
      <c r="J298" s="7">
        <f t="shared" ref="J298:J308" si="335">SUM(H283:J283)/3</f>
        <v>1.5101084566173533</v>
      </c>
      <c r="K298" s="7">
        <f t="shared" ref="K298:K308" si="336">SUM(I283:K283)/3</f>
        <v>1.4113366178351354</v>
      </c>
      <c r="L298" s="7">
        <f t="shared" ref="L298:L308" si="337">SUM(J283:L283)/3</f>
        <v>1.3073813745356297</v>
      </c>
      <c r="M298" s="7">
        <f t="shared" ref="M298:M308" si="338">SUM(K283:M283)/3</f>
        <v>1.2344647078689632</v>
      </c>
      <c r="N298" s="7">
        <f t="shared" ref="N298:N308" si="339">SUM(L283:N283)/3</f>
        <v>0.92032045522611561</v>
      </c>
      <c r="O298" s="7">
        <f t="shared" ref="O298:O308" si="340">SUM(M283:O283)/3</f>
        <v>0.9491804840861443</v>
      </c>
      <c r="P298" s="7">
        <f t="shared" ref="P298:P308" si="341">SUM(N283:P283)/3</f>
        <v>0.91079097097753026</v>
      </c>
      <c r="Q298" s="7">
        <f t="shared" ref="Q298:Q308" si="342">SUM(O283:Q283)/3</f>
        <v>1.2535146773104275</v>
      </c>
      <c r="R298" s="7">
        <f t="shared" ref="R298:R308" si="343">SUM(P283:R283)/3</f>
        <v>1.2329602962909305</v>
      </c>
      <c r="S298" s="7">
        <f t="shared" ref="S298:S308" si="344">SUM(Q283:S283)/3</f>
        <v>1.2442413756646049</v>
      </c>
      <c r="T298" s="7">
        <f t="shared" ref="T298:T308" si="345">SUM(R283:T283)/3</f>
        <v>1.2738252618882788</v>
      </c>
      <c r="U298" s="7">
        <f t="shared" ref="U298:U308" si="346">SUM(S283:U283)/3</f>
        <v>1.4637526179411282</v>
      </c>
      <c r="V298" s="7">
        <f t="shared" si="331"/>
        <v>1.385169994765499</v>
      </c>
      <c r="W298" s="7">
        <f t="shared" si="332"/>
        <v>1.3169168821420609</v>
      </c>
      <c r="X298" s="10">
        <f t="shared" si="333"/>
        <v>1.0726580883204508</v>
      </c>
    </row>
    <row r="299" spans="3:24" x14ac:dyDescent="0.25">
      <c r="C299" s="20" t="s">
        <v>10</v>
      </c>
      <c r="E299" s="7"/>
      <c r="F299" s="7">
        <f t="shared" ref="F299:F308" si="347">SUM(D284:F284)/3</f>
        <v>0</v>
      </c>
      <c r="G299" s="7">
        <f t="shared" ref="G299:G308" si="348">SUM(E284:G284)/3</f>
        <v>0.37037037037037041</v>
      </c>
      <c r="H299" s="7">
        <f t="shared" ref="H299:H308" si="349">SUM(F284:H284)/3</f>
        <v>0.937037037037037</v>
      </c>
      <c r="I299" s="7">
        <f t="shared" si="334"/>
        <v>1.3684095860566448</v>
      </c>
      <c r="J299" s="7">
        <f t="shared" si="335"/>
        <v>1.3465240641711229</v>
      </c>
      <c r="K299" s="7">
        <f t="shared" si="336"/>
        <v>1.2001472525769203</v>
      </c>
      <c r="L299" s="7">
        <f t="shared" si="337"/>
        <v>1.3319930943619098</v>
      </c>
      <c r="M299" s="7">
        <f t="shared" si="338"/>
        <v>1.2692225315913472</v>
      </c>
      <c r="N299" s="7">
        <f t="shared" si="339"/>
        <v>3.8409961685823752</v>
      </c>
      <c r="O299" s="7">
        <f t="shared" si="340"/>
        <v>3.652667256115532</v>
      </c>
      <c r="P299" s="7">
        <f t="shared" si="341"/>
        <v>3.7419529704012464</v>
      </c>
      <c r="Q299" s="7">
        <f t="shared" si="342"/>
        <v>1.161489757862562</v>
      </c>
      <c r="R299" s="7">
        <f t="shared" si="343"/>
        <v>1.1612465726770431</v>
      </c>
      <c r="S299" s="7">
        <f t="shared" si="344"/>
        <v>1.1684217992631458</v>
      </c>
      <c r="T299" s="7">
        <f t="shared" si="345"/>
        <v>1.1389032061678506</v>
      </c>
      <c r="U299" s="7">
        <f t="shared" si="346"/>
        <v>1.2025710892608261</v>
      </c>
      <c r="V299" s="7">
        <f t="shared" si="331"/>
        <v>1.1639273312061917</v>
      </c>
      <c r="W299" s="7">
        <f t="shared" si="332"/>
        <v>1.1785094841886103</v>
      </c>
      <c r="X299" s="10">
        <f t="shared" si="333"/>
        <v>1.1103544906471299</v>
      </c>
    </row>
    <row r="300" spans="3:24" x14ac:dyDescent="0.25">
      <c r="C300" s="20" t="s">
        <v>8</v>
      </c>
      <c r="E300" s="7"/>
      <c r="F300" s="7">
        <f t="shared" si="347"/>
        <v>0.66666666666666663</v>
      </c>
      <c r="G300" s="7">
        <f t="shared" si="348"/>
        <v>2.3333333333333335</v>
      </c>
      <c r="H300" s="7">
        <f t="shared" si="349"/>
        <v>2.7666666666666671</v>
      </c>
      <c r="I300" s="7">
        <f t="shared" si="334"/>
        <v>2.6897435897435895</v>
      </c>
      <c r="J300" s="7">
        <f t="shared" si="335"/>
        <v>1.4143812709030099</v>
      </c>
      <c r="K300" s="7">
        <f t="shared" si="336"/>
        <v>1.3514183079400468</v>
      </c>
      <c r="L300" s="7">
        <f t="shared" si="337"/>
        <v>1.1394524959742351</v>
      </c>
      <c r="M300" s="7">
        <f t="shared" si="338"/>
        <v>1.2775599128540305</v>
      </c>
      <c r="N300" s="7">
        <f t="shared" si="339"/>
        <v>1.3022512708787219</v>
      </c>
      <c r="O300" s="7">
        <f t="shared" si="340"/>
        <v>1.3255151597676107</v>
      </c>
      <c r="P300" s="7">
        <f t="shared" si="341"/>
        <v>1.2333328322911656</v>
      </c>
      <c r="Q300" s="7">
        <f t="shared" si="342"/>
        <v>1.2871159883845529</v>
      </c>
      <c r="R300" s="7">
        <f t="shared" si="343"/>
        <v>1.317446870737494</v>
      </c>
      <c r="S300" s="7">
        <f t="shared" si="344"/>
        <v>1.289308342598966</v>
      </c>
      <c r="T300" s="7">
        <f t="shared" si="345"/>
        <v>1.2262659272463194</v>
      </c>
      <c r="U300" s="7">
        <f t="shared" si="346"/>
        <v>1.2935600448933784</v>
      </c>
      <c r="V300" s="7">
        <f t="shared" si="331"/>
        <v>1.2204762659272463</v>
      </c>
      <c r="W300" s="7">
        <f t="shared" si="332"/>
        <v>1.2228258745986942</v>
      </c>
      <c r="X300" s="10">
        <f t="shared" si="333"/>
        <v>1.1205145610071983</v>
      </c>
    </row>
    <row r="301" spans="3:24" x14ac:dyDescent="0.25">
      <c r="C301" s="20" t="s">
        <v>9</v>
      </c>
      <c r="E301" s="7"/>
      <c r="F301" s="7">
        <f t="shared" si="347"/>
        <v>0</v>
      </c>
      <c r="G301" s="7">
        <f t="shared" si="348"/>
        <v>0</v>
      </c>
      <c r="H301" s="7">
        <f t="shared" si="349"/>
        <v>0</v>
      </c>
      <c r="I301" s="7">
        <f t="shared" si="334"/>
        <v>0</v>
      </c>
      <c r="J301" s="7">
        <f t="shared" si="335"/>
        <v>0</v>
      </c>
      <c r="K301" s="7">
        <f t="shared" si="336"/>
        <v>0</v>
      </c>
      <c r="L301" s="7">
        <f t="shared" si="337"/>
        <v>0</v>
      </c>
      <c r="M301" s="7">
        <f t="shared" si="338"/>
        <v>0</v>
      </c>
      <c r="N301" s="7">
        <f t="shared" si="339"/>
        <v>0.57638888888888895</v>
      </c>
      <c r="O301" s="7">
        <f t="shared" si="340"/>
        <v>0.9298025435073628</v>
      </c>
      <c r="P301" s="7">
        <f t="shared" si="341"/>
        <v>1.3502570889619083</v>
      </c>
      <c r="Q301" s="7">
        <f t="shared" si="342"/>
        <v>1.2002946264994458</v>
      </c>
      <c r="R301" s="7">
        <f t="shared" si="343"/>
        <v>1.260026511787075</v>
      </c>
      <c r="S301" s="7">
        <f t="shared" si="344"/>
        <v>1.220253784514348</v>
      </c>
      <c r="T301" s="7">
        <f t="shared" si="345"/>
        <v>1.1918373083366776</v>
      </c>
      <c r="U301" s="7">
        <f t="shared" si="346"/>
        <v>1.2536917684305744</v>
      </c>
      <c r="V301" s="7">
        <f t="shared" si="331"/>
        <v>1.1878247650635709</v>
      </c>
      <c r="W301" s="7">
        <f t="shared" si="332"/>
        <v>1.1551398922141958</v>
      </c>
      <c r="X301" s="10">
        <f t="shared" si="333"/>
        <v>1.0718536398601468</v>
      </c>
    </row>
    <row r="302" spans="3:24" x14ac:dyDescent="0.25">
      <c r="C302" s="20" t="s">
        <v>6</v>
      </c>
      <c r="E302" s="7"/>
      <c r="F302" s="7"/>
      <c r="G302" s="7"/>
      <c r="H302" s="7"/>
      <c r="I302" s="7">
        <f t="shared" si="334"/>
        <v>1.3224400871459696</v>
      </c>
      <c r="J302" s="7">
        <f t="shared" si="335"/>
        <v>1.2027290448343078</v>
      </c>
      <c r="K302" s="7">
        <f t="shared" si="336"/>
        <v>1.0527290448343081</v>
      </c>
      <c r="L302" s="7">
        <f t="shared" si="337"/>
        <v>1.2008771929824562</v>
      </c>
      <c r="M302" s="7">
        <f t="shared" si="338"/>
        <v>1.2732804232804231</v>
      </c>
      <c r="N302" s="7">
        <f t="shared" si="339"/>
        <v>1.2191137566137566</v>
      </c>
      <c r="O302" s="7">
        <f t="shared" si="340"/>
        <v>1.2167663387733809</v>
      </c>
      <c r="P302" s="7">
        <f t="shared" si="341"/>
        <v>1.2054356010275489</v>
      </c>
      <c r="Q302" s="7">
        <f t="shared" si="342"/>
        <v>1.2989152447934524</v>
      </c>
      <c r="R302" s="7">
        <f t="shared" si="343"/>
        <v>1.2435284578407995</v>
      </c>
      <c r="S302" s="7">
        <f t="shared" si="344"/>
        <v>1.266718345376816</v>
      </c>
      <c r="T302" s="7">
        <f t="shared" si="345"/>
        <v>1.2560217204788371</v>
      </c>
      <c r="U302" s="7">
        <f t="shared" si="346"/>
        <v>1.2622609086605698</v>
      </c>
      <c r="V302" s="7">
        <f t="shared" si="331"/>
        <v>1.1711542574006619</v>
      </c>
      <c r="W302" s="7">
        <f t="shared" si="332"/>
        <v>1.1505921316746832</v>
      </c>
      <c r="X302" s="10">
        <f t="shared" si="333"/>
        <v>1.0740247874841968</v>
      </c>
    </row>
    <row r="303" spans="3:24" x14ac:dyDescent="0.25">
      <c r="C303" s="20" t="s">
        <v>11</v>
      </c>
      <c r="E303" s="7"/>
      <c r="F303" s="7">
        <f t="shared" si="347"/>
        <v>0</v>
      </c>
      <c r="G303" s="7">
        <f t="shared" si="348"/>
        <v>0.33333333333333331</v>
      </c>
      <c r="H303" s="7">
        <f t="shared" si="349"/>
        <v>1.6666666666666667</v>
      </c>
      <c r="I303" s="7">
        <f t="shared" si="334"/>
        <v>2.4166666666666665</v>
      </c>
      <c r="J303" s="7">
        <f t="shared" si="335"/>
        <v>2.4537037037037037</v>
      </c>
      <c r="K303" s="7">
        <f t="shared" si="336"/>
        <v>1.4537037037037035</v>
      </c>
      <c r="L303" s="7">
        <f t="shared" si="337"/>
        <v>1.1037037037037036</v>
      </c>
      <c r="M303" s="7">
        <f t="shared" si="338"/>
        <v>1.0944444444444443</v>
      </c>
      <c r="N303" s="7">
        <f t="shared" si="339"/>
        <v>1.2226495726495725</v>
      </c>
      <c r="O303" s="7">
        <f t="shared" si="340"/>
        <v>1.267094017094017</v>
      </c>
      <c r="P303" s="7">
        <f t="shared" si="341"/>
        <v>1.3087606837606838</v>
      </c>
      <c r="Q303" s="7">
        <f t="shared" si="342"/>
        <v>1.2725095785440612</v>
      </c>
      <c r="R303" s="7">
        <f t="shared" si="343"/>
        <v>1.2424795485140312</v>
      </c>
      <c r="S303" s="7">
        <f t="shared" si="344"/>
        <v>1.2744843794319058</v>
      </c>
      <c r="T303" s="7">
        <f t="shared" si="345"/>
        <v>1.2714192453322888</v>
      </c>
      <c r="U303" s="7">
        <f t="shared" si="346"/>
        <v>1.4534960589880497</v>
      </c>
      <c r="V303" s="7">
        <f t="shared" si="331"/>
        <v>1.42312521499828</v>
      </c>
      <c r="W303" s="7">
        <f t="shared" si="332"/>
        <v>1.3887817806548455</v>
      </c>
      <c r="X303" s="10">
        <f t="shared" si="333"/>
        <v>1.175971108140226</v>
      </c>
    </row>
    <row r="304" spans="3:24" x14ac:dyDescent="0.25">
      <c r="C304" s="20" t="s">
        <v>15</v>
      </c>
      <c r="E304" s="7"/>
      <c r="F304" s="7">
        <f t="shared" si="347"/>
        <v>0</v>
      </c>
      <c r="G304" s="7">
        <f t="shared" si="348"/>
        <v>0.66666666666666663</v>
      </c>
      <c r="H304" s="7">
        <f t="shared" si="349"/>
        <v>1</v>
      </c>
      <c r="I304" s="7">
        <f t="shared" si="334"/>
        <v>1.3333333333333333</v>
      </c>
      <c r="J304" s="7">
        <f t="shared" si="335"/>
        <v>1</v>
      </c>
      <c r="K304" s="7">
        <f t="shared" si="336"/>
        <v>1</v>
      </c>
      <c r="L304" s="7">
        <f t="shared" si="337"/>
        <v>1.3333333333333333</v>
      </c>
      <c r="M304" s="7">
        <f t="shared" si="338"/>
        <v>1.25</v>
      </c>
      <c r="N304" s="7">
        <f t="shared" si="339"/>
        <v>1.6944444444444446</v>
      </c>
      <c r="O304" s="7">
        <f t="shared" si="340"/>
        <v>1.6944444444444446</v>
      </c>
      <c r="P304" s="7">
        <f t="shared" si="341"/>
        <v>1.9444444444444446</v>
      </c>
      <c r="Q304" s="7">
        <f t="shared" si="342"/>
        <v>1.5317460317460316</v>
      </c>
      <c r="R304" s="7">
        <f t="shared" si="343"/>
        <v>1.2273982056590753</v>
      </c>
      <c r="S304" s="7">
        <f t="shared" si="344"/>
        <v>1.1407315389924086</v>
      </c>
      <c r="T304" s="7">
        <f t="shared" si="345"/>
        <v>1.1842543244506778</v>
      </c>
      <c r="U304" s="7">
        <f t="shared" si="346"/>
        <v>1.2780758347481607</v>
      </c>
      <c r="V304" s="7">
        <f t="shared" si="331"/>
        <v>1.1980758347481608</v>
      </c>
      <c r="W304" s="7">
        <f t="shared" si="332"/>
        <v>1.1676788124156545</v>
      </c>
      <c r="X304" s="10">
        <f t="shared" si="333"/>
        <v>1.084419817470665</v>
      </c>
    </row>
    <row r="305" spans="3:110" x14ac:dyDescent="0.25">
      <c r="C305" s="20" t="s">
        <v>14</v>
      </c>
      <c r="E305" s="7"/>
      <c r="F305" s="7">
        <f t="shared" si="347"/>
        <v>0</v>
      </c>
      <c r="G305" s="7">
        <f t="shared" si="348"/>
        <v>0</v>
      </c>
      <c r="H305" s="7">
        <f t="shared" si="349"/>
        <v>0.22222222222222221</v>
      </c>
      <c r="I305" s="7">
        <f t="shared" si="334"/>
        <v>0.55555555555555547</v>
      </c>
      <c r="J305" s="7">
        <f t="shared" si="335"/>
        <v>0.88888888888888884</v>
      </c>
      <c r="K305" s="7">
        <f t="shared" si="336"/>
        <v>1.3333333333333333</v>
      </c>
      <c r="L305" s="7">
        <f t="shared" si="337"/>
        <v>1.6666666666666667</v>
      </c>
      <c r="M305" s="7">
        <f t="shared" si="338"/>
        <v>1.7083333333333333</v>
      </c>
      <c r="N305" s="7">
        <f t="shared" si="339"/>
        <v>1.375</v>
      </c>
      <c r="O305" s="7">
        <f t="shared" si="340"/>
        <v>1.0787037037037037</v>
      </c>
      <c r="P305" s="7">
        <f t="shared" si="341"/>
        <v>1.1037037037037036</v>
      </c>
      <c r="Q305" s="7">
        <f t="shared" si="342"/>
        <v>1.2425925925925927</v>
      </c>
      <c r="R305" s="7">
        <f t="shared" si="343"/>
        <v>1.2643790849673202</v>
      </c>
      <c r="S305" s="7">
        <f t="shared" si="344"/>
        <v>1.2977124183006536</v>
      </c>
      <c r="T305" s="7">
        <f t="shared" si="345"/>
        <v>1.2229260935143289</v>
      </c>
      <c r="U305" s="7">
        <f t="shared" si="346"/>
        <v>1.3146401985111662</v>
      </c>
      <c r="V305" s="7">
        <f t="shared" si="331"/>
        <v>1.2294550133259809</v>
      </c>
      <c r="W305" s="7">
        <f t="shared" si="332"/>
        <v>1.1795368463865377</v>
      </c>
      <c r="X305" s="10">
        <f>SUM(V290:X290)/3</f>
        <v>1.0698155385085475</v>
      </c>
    </row>
    <row r="306" spans="3:110" x14ac:dyDescent="0.25">
      <c r="C306" s="20" t="s">
        <v>20</v>
      </c>
      <c r="E306" s="7"/>
      <c r="F306" s="7">
        <f t="shared" si="347"/>
        <v>0</v>
      </c>
      <c r="G306" s="7">
        <f t="shared" si="348"/>
        <v>0.5</v>
      </c>
      <c r="H306" s="7">
        <f t="shared" si="349"/>
        <v>0.94444444444444431</v>
      </c>
      <c r="I306" s="7">
        <f t="shared" si="334"/>
        <v>1.3194444444444444</v>
      </c>
      <c r="J306" s="7">
        <f t="shared" si="335"/>
        <v>1.2268518518518519</v>
      </c>
      <c r="K306" s="7">
        <f t="shared" si="336"/>
        <v>1.2369528619528618</v>
      </c>
      <c r="L306" s="7">
        <f t="shared" si="337"/>
        <v>0.97306397306397308</v>
      </c>
      <c r="M306" s="7">
        <f t="shared" si="338"/>
        <v>1.098989898989899</v>
      </c>
      <c r="N306" s="7">
        <f t="shared" si="339"/>
        <v>0.97777777777777786</v>
      </c>
      <c r="O306" s="7">
        <f t="shared" si="340"/>
        <v>1.2416666666666667</v>
      </c>
      <c r="P306" s="7">
        <f t="shared" si="341"/>
        <v>1.1157407407407407</v>
      </c>
      <c r="Q306" s="7">
        <f t="shared" si="342"/>
        <v>1.2066498316498315</v>
      </c>
      <c r="R306" s="7">
        <f t="shared" si="343"/>
        <v>1.1887926887926887</v>
      </c>
      <c r="S306" s="7">
        <f t="shared" si="344"/>
        <v>1.2036075036075036</v>
      </c>
      <c r="T306" s="7">
        <f t="shared" si="345"/>
        <v>1.1477861319966582</v>
      </c>
      <c r="U306" s="7">
        <f t="shared" si="346"/>
        <v>1.4096908939014205</v>
      </c>
      <c r="V306" s="7">
        <f t="shared" si="331"/>
        <v>1.26951995373048</v>
      </c>
      <c r="W306" s="7">
        <f t="shared" si="332"/>
        <v>1.2445332445332447</v>
      </c>
      <c r="X306" s="10">
        <f t="shared" si="333"/>
        <v>1.0078385666620961</v>
      </c>
    </row>
    <row r="307" spans="3:110" x14ac:dyDescent="0.25">
      <c r="C307" s="20" t="s">
        <v>13</v>
      </c>
      <c r="E307" s="7"/>
      <c r="F307" s="7">
        <f t="shared" si="347"/>
        <v>0</v>
      </c>
      <c r="G307" s="7">
        <f t="shared" si="348"/>
        <v>0</v>
      </c>
      <c r="H307" s="7">
        <f t="shared" si="349"/>
        <v>0</v>
      </c>
      <c r="I307" s="7">
        <f t="shared" si="334"/>
        <v>0</v>
      </c>
      <c r="J307" s="7">
        <f t="shared" si="335"/>
        <v>0</v>
      </c>
      <c r="K307" s="7">
        <f t="shared" si="336"/>
        <v>0</v>
      </c>
      <c r="L307" s="7">
        <f t="shared" si="337"/>
        <v>0</v>
      </c>
      <c r="M307" s="7">
        <f t="shared" si="338"/>
        <v>0</v>
      </c>
      <c r="N307" s="7">
        <f t="shared" si="339"/>
        <v>0.10256410256410257</v>
      </c>
      <c r="O307" s="7">
        <f t="shared" si="340"/>
        <v>0.51923076923076927</v>
      </c>
      <c r="P307" s="7">
        <f t="shared" si="341"/>
        <v>1.1858974358974359</v>
      </c>
      <c r="Q307" s="7">
        <f t="shared" si="342"/>
        <v>1.45</v>
      </c>
      <c r="R307" s="7">
        <f t="shared" si="343"/>
        <v>1.3666666666666665</v>
      </c>
      <c r="S307" s="7">
        <f t="shared" si="344"/>
        <v>1.1545454545454545</v>
      </c>
      <c r="T307" s="7">
        <f t="shared" si="345"/>
        <v>1.4323232323232322</v>
      </c>
      <c r="U307" s="7">
        <f t="shared" si="346"/>
        <v>1.6047370254266806</v>
      </c>
      <c r="V307" s="7">
        <f t="shared" si="331"/>
        <v>1.5138279345175896</v>
      </c>
      <c r="W307" s="7">
        <f t="shared" si="332"/>
        <v>1.2721612678509231</v>
      </c>
      <c r="X307" s="10">
        <f t="shared" si="333"/>
        <v>1.1629658655520723</v>
      </c>
    </row>
    <row r="308" spans="3:110" ht="15.75" thickBot="1" x14ac:dyDescent="0.3">
      <c r="C308" s="21" t="s">
        <v>12</v>
      </c>
      <c r="E308" s="7"/>
      <c r="F308" s="7" t="e">
        <f t="shared" si="347"/>
        <v>#DIV/0!</v>
      </c>
      <c r="G308" s="7" t="e">
        <f t="shared" si="348"/>
        <v>#DIV/0!</v>
      </c>
      <c r="H308" s="7" t="e">
        <f t="shared" si="349"/>
        <v>#DIV/0!</v>
      </c>
      <c r="I308" s="7" t="e">
        <f t="shared" si="334"/>
        <v>#DIV/0!</v>
      </c>
      <c r="J308" s="7" t="e">
        <f t="shared" si="335"/>
        <v>#DIV/0!</v>
      </c>
      <c r="K308" s="7" t="e">
        <f t="shared" si="336"/>
        <v>#DIV/0!</v>
      </c>
      <c r="L308" s="7" t="e">
        <f t="shared" si="337"/>
        <v>#DIV/0!</v>
      </c>
      <c r="M308" s="7" t="e">
        <f t="shared" si="338"/>
        <v>#DIV/0!</v>
      </c>
      <c r="N308" s="7" t="e">
        <f t="shared" si="339"/>
        <v>#DIV/0!</v>
      </c>
      <c r="O308" s="7" t="e">
        <f t="shared" si="340"/>
        <v>#DIV/0!</v>
      </c>
      <c r="P308" s="7">
        <f t="shared" si="341"/>
        <v>2.2698412698412702</v>
      </c>
      <c r="Q308" s="7">
        <f t="shared" si="342"/>
        <v>1.0684523809523809</v>
      </c>
      <c r="R308" s="7">
        <f t="shared" si="343"/>
        <v>1.0600490196078431</v>
      </c>
      <c r="S308" s="7">
        <f t="shared" si="344"/>
        <v>1.1477683178534572</v>
      </c>
      <c r="T308" s="7">
        <f t="shared" si="345"/>
        <v>1.1686016511867905</v>
      </c>
      <c r="U308" s="7">
        <f t="shared" si="346"/>
        <v>1.2775341130604287</v>
      </c>
      <c r="V308" s="7">
        <f t="shared" si="331"/>
        <v>1.1898148148148149</v>
      </c>
      <c r="W308" s="7">
        <f t="shared" si="332"/>
        <v>1.1823361823361824</v>
      </c>
      <c r="X308" s="10">
        <f t="shared" si="333"/>
        <v>1.088451600079507</v>
      </c>
    </row>
    <row r="316" spans="3:110" x14ac:dyDescent="0.25">
      <c r="D316" t="s">
        <v>119</v>
      </c>
      <c r="E316">
        <v>43893</v>
      </c>
      <c r="F316">
        <v>43894</v>
      </c>
      <c r="G316">
        <v>43895</v>
      </c>
      <c r="H316">
        <v>43896</v>
      </c>
      <c r="I316">
        <v>43897</v>
      </c>
      <c r="J316">
        <v>43898</v>
      </c>
      <c r="K316">
        <v>43899</v>
      </c>
      <c r="L316">
        <v>43900</v>
      </c>
      <c r="M316">
        <v>43901</v>
      </c>
      <c r="N316">
        <v>43902</v>
      </c>
      <c r="O316">
        <v>43903</v>
      </c>
      <c r="P316">
        <v>43904</v>
      </c>
      <c r="Q316">
        <v>43905</v>
      </c>
      <c r="R316">
        <v>43906</v>
      </c>
      <c r="S316">
        <v>43907</v>
      </c>
      <c r="T316">
        <v>43908</v>
      </c>
      <c r="U316">
        <v>43909</v>
      </c>
      <c r="V316">
        <v>43910</v>
      </c>
      <c r="W316">
        <v>43911</v>
      </c>
      <c r="X316">
        <v>43912</v>
      </c>
      <c r="Y316">
        <v>43913</v>
      </c>
      <c r="Z316">
        <v>43914</v>
      </c>
      <c r="AA316">
        <v>43915</v>
      </c>
      <c r="AB316">
        <v>43916</v>
      </c>
      <c r="AC316">
        <v>43917</v>
      </c>
      <c r="AD316">
        <v>43918</v>
      </c>
      <c r="AE316">
        <v>43919</v>
      </c>
      <c r="AF316">
        <v>43920</v>
      </c>
      <c r="AG316">
        <v>43921</v>
      </c>
      <c r="AH316">
        <v>43922</v>
      </c>
      <c r="AI316">
        <v>43923</v>
      </c>
      <c r="AJ316">
        <v>43924</v>
      </c>
      <c r="AK316">
        <v>43925</v>
      </c>
      <c r="AL316">
        <v>43926</v>
      </c>
      <c r="AM316">
        <v>43927</v>
      </c>
      <c r="AN316">
        <v>43928</v>
      </c>
      <c r="AO316">
        <v>43929</v>
      </c>
      <c r="AP316">
        <v>43930</v>
      </c>
      <c r="AQ316">
        <v>43931</v>
      </c>
      <c r="AR316">
        <v>43932</v>
      </c>
      <c r="AS316">
        <v>43933</v>
      </c>
      <c r="AT316">
        <v>43934</v>
      </c>
      <c r="AU316">
        <v>43935</v>
      </c>
      <c r="AV316">
        <v>43936</v>
      </c>
      <c r="AW316">
        <v>43937</v>
      </c>
      <c r="AX316">
        <v>43938</v>
      </c>
      <c r="AY316">
        <v>43939</v>
      </c>
      <c r="AZ316">
        <v>43940</v>
      </c>
      <c r="BA316">
        <v>43941</v>
      </c>
      <c r="BB316">
        <v>43942</v>
      </c>
      <c r="BC316">
        <v>43943</v>
      </c>
      <c r="BD316">
        <v>43944</v>
      </c>
      <c r="BE316">
        <v>43945</v>
      </c>
      <c r="BF316">
        <v>43946</v>
      </c>
      <c r="BG316">
        <v>43947</v>
      </c>
      <c r="BH316">
        <v>43948</v>
      </c>
      <c r="BI316">
        <v>43949</v>
      </c>
      <c r="BJ316">
        <v>43950</v>
      </c>
      <c r="BK316">
        <v>43951</v>
      </c>
      <c r="BL316">
        <v>43952</v>
      </c>
      <c r="BM316">
        <v>43953</v>
      </c>
      <c r="BN316">
        <v>43954</v>
      </c>
      <c r="BO316">
        <v>43955</v>
      </c>
      <c r="BP316">
        <v>43956</v>
      </c>
      <c r="BQ316">
        <v>43957</v>
      </c>
      <c r="BR316">
        <v>43958</v>
      </c>
      <c r="BS316">
        <v>43959</v>
      </c>
      <c r="BT316">
        <v>43960</v>
      </c>
      <c r="BU316">
        <v>43961</v>
      </c>
      <c r="BV316">
        <v>43962</v>
      </c>
      <c r="BW316">
        <v>43963</v>
      </c>
      <c r="BX316">
        <v>43964</v>
      </c>
      <c r="BY316">
        <v>43965</v>
      </c>
      <c r="BZ316">
        <v>43966</v>
      </c>
      <c r="CA316">
        <v>43967</v>
      </c>
      <c r="CB316">
        <v>43968</v>
      </c>
      <c r="CC316">
        <v>43969</v>
      </c>
      <c r="CD316">
        <v>43970</v>
      </c>
      <c r="CE316">
        <v>43971</v>
      </c>
      <c r="CF316">
        <v>43972</v>
      </c>
      <c r="CG316">
        <v>43973</v>
      </c>
      <c r="CH316">
        <v>43974</v>
      </c>
      <c r="CI316">
        <v>43975</v>
      </c>
      <c r="CJ316">
        <v>43976</v>
      </c>
      <c r="CK316">
        <v>43977</v>
      </c>
      <c r="CL316">
        <v>43978</v>
      </c>
      <c r="CM316">
        <v>43979</v>
      </c>
      <c r="CN316">
        <v>43980</v>
      </c>
      <c r="CO316">
        <v>43981</v>
      </c>
      <c r="CP316">
        <v>43982</v>
      </c>
      <c r="CQ316">
        <v>43983</v>
      </c>
    </row>
    <row r="317" spans="3:110" x14ac:dyDescent="0.25">
      <c r="D317" t="s">
        <v>68</v>
      </c>
      <c r="F317">
        <v>4</v>
      </c>
      <c r="G317">
        <v>5</v>
      </c>
      <c r="H317">
        <v>8</v>
      </c>
      <c r="I317">
        <v>9</v>
      </c>
      <c r="J317">
        <v>2</v>
      </c>
      <c r="K317">
        <v>5</v>
      </c>
      <c r="L317">
        <v>10</v>
      </c>
      <c r="M317">
        <v>4</v>
      </c>
      <c r="N317">
        <v>13</v>
      </c>
      <c r="O317">
        <v>16</v>
      </c>
      <c r="P317">
        <v>16</v>
      </c>
      <c r="Q317">
        <v>15</v>
      </c>
      <c r="R317">
        <v>26</v>
      </c>
      <c r="S317">
        <v>39</v>
      </c>
      <c r="T317">
        <v>57</v>
      </c>
      <c r="U317">
        <v>69</v>
      </c>
      <c r="V317">
        <v>91</v>
      </c>
      <c r="W317">
        <v>71</v>
      </c>
      <c r="X317">
        <v>94</v>
      </c>
      <c r="Y317">
        <v>60</v>
      </c>
      <c r="Z317">
        <v>105</v>
      </c>
      <c r="AA317">
        <v>124</v>
      </c>
      <c r="AB317">
        <v>196</v>
      </c>
      <c r="AC317">
        <v>207</v>
      </c>
      <c r="AD317">
        <v>259</v>
      </c>
      <c r="AE317">
        <v>161</v>
      </c>
      <c r="AF317">
        <v>141</v>
      </c>
      <c r="AG317">
        <v>139</v>
      </c>
      <c r="AH317">
        <v>244</v>
      </c>
      <c r="AI317">
        <v>223</v>
      </c>
      <c r="AJ317">
        <v>206</v>
      </c>
      <c r="AK317">
        <v>195</v>
      </c>
      <c r="AL317">
        <v>298</v>
      </c>
      <c r="AM317">
        <v>246</v>
      </c>
      <c r="AN317">
        <v>139</v>
      </c>
      <c r="AO317">
        <v>247</v>
      </c>
      <c r="AP317">
        <v>317</v>
      </c>
      <c r="AQ317">
        <v>208</v>
      </c>
      <c r="AR317">
        <v>411</v>
      </c>
      <c r="AS317">
        <v>223</v>
      </c>
      <c r="AT317">
        <v>263</v>
      </c>
      <c r="AU317">
        <v>142</v>
      </c>
      <c r="AV317">
        <v>193</v>
      </c>
      <c r="AW317">
        <v>274</v>
      </c>
      <c r="AX317">
        <v>258</v>
      </c>
      <c r="AY317">
        <v>303</v>
      </c>
      <c r="AZ317">
        <v>262</v>
      </c>
      <c r="BA317">
        <v>141</v>
      </c>
      <c r="BB317">
        <v>144</v>
      </c>
      <c r="BC317">
        <v>162</v>
      </c>
      <c r="BD317">
        <v>211</v>
      </c>
      <c r="BE317">
        <v>182</v>
      </c>
      <c r="BF317">
        <v>185</v>
      </c>
      <c r="BG317">
        <v>139</v>
      </c>
      <c r="BH317">
        <v>96</v>
      </c>
      <c r="BI317">
        <v>20</v>
      </c>
      <c r="BJ317">
        <v>96</v>
      </c>
      <c r="BK317">
        <v>138</v>
      </c>
      <c r="BL317">
        <v>117</v>
      </c>
      <c r="BM317">
        <v>94</v>
      </c>
      <c r="BN317">
        <v>90</v>
      </c>
      <c r="BO317">
        <v>31</v>
      </c>
      <c r="BP317">
        <v>80</v>
      </c>
      <c r="BQ317">
        <v>54</v>
      </c>
      <c r="BR317">
        <v>97</v>
      </c>
      <c r="BS317">
        <v>82</v>
      </c>
      <c r="BT317">
        <v>82</v>
      </c>
      <c r="BU317">
        <v>69</v>
      </c>
      <c r="BV317">
        <v>46</v>
      </c>
      <c r="BW317">
        <v>60</v>
      </c>
      <c r="BX317">
        <v>97</v>
      </c>
      <c r="BY317">
        <v>86</v>
      </c>
      <c r="BZ317">
        <v>56</v>
      </c>
      <c r="CA317">
        <v>54</v>
      </c>
      <c r="CB317">
        <v>39</v>
      </c>
      <c r="CC317">
        <v>64</v>
      </c>
      <c r="CD317">
        <v>35</v>
      </c>
      <c r="CE317">
        <v>78</v>
      </c>
      <c r="CF317">
        <v>92</v>
      </c>
      <c r="CG317">
        <v>49</v>
      </c>
      <c r="CH317">
        <v>37</v>
      </c>
      <c r="CI317">
        <v>45</v>
      </c>
      <c r="CJ317">
        <v>50</v>
      </c>
      <c r="CK317">
        <v>31</v>
      </c>
      <c r="CL317">
        <v>65</v>
      </c>
      <c r="CM317">
        <v>39</v>
      </c>
      <c r="CN317">
        <v>42</v>
      </c>
      <c r="CO317">
        <v>28</v>
      </c>
      <c r="CP317">
        <v>31</v>
      </c>
      <c r="CQ317">
        <v>35</v>
      </c>
      <c r="CR317">
        <v>24</v>
      </c>
      <c r="CS317">
        <v>26</v>
      </c>
      <c r="CT317">
        <v>66</v>
      </c>
      <c r="CU317">
        <v>61</v>
      </c>
      <c r="CV317">
        <v>70</v>
      </c>
      <c r="CW317">
        <v>58</v>
      </c>
      <c r="CX317">
        <v>37</v>
      </c>
      <c r="CY317">
        <v>77</v>
      </c>
      <c r="CZ317">
        <v>50</v>
      </c>
      <c r="DA317">
        <v>56</v>
      </c>
      <c r="DB317">
        <v>84</v>
      </c>
      <c r="DC317">
        <v>55</v>
      </c>
      <c r="DD317">
        <v>41</v>
      </c>
      <c r="DE317">
        <v>45</v>
      </c>
      <c r="DF317">
        <v>47</v>
      </c>
    </row>
    <row r="318" spans="3:110" x14ac:dyDescent="0.25">
      <c r="D318" t="s">
        <v>66</v>
      </c>
      <c r="F318">
        <v>5</v>
      </c>
      <c r="G318">
        <v>9</v>
      </c>
      <c r="H318">
        <v>15</v>
      </c>
      <c r="I318">
        <v>20</v>
      </c>
      <c r="J318">
        <v>35</v>
      </c>
      <c r="K318">
        <v>45</v>
      </c>
      <c r="L318">
        <v>27</v>
      </c>
      <c r="M318">
        <v>44</v>
      </c>
      <c r="N318">
        <v>53</v>
      </c>
      <c r="O318">
        <v>95</v>
      </c>
      <c r="P318">
        <v>43</v>
      </c>
      <c r="Q318">
        <v>43</v>
      </c>
      <c r="R318">
        <v>106</v>
      </c>
      <c r="S318">
        <v>117</v>
      </c>
      <c r="T318">
        <v>101</v>
      </c>
      <c r="U318">
        <v>109</v>
      </c>
      <c r="V318">
        <v>132</v>
      </c>
      <c r="W318">
        <v>167</v>
      </c>
      <c r="X318">
        <v>215</v>
      </c>
      <c r="Y318">
        <v>152</v>
      </c>
      <c r="Z318">
        <v>200</v>
      </c>
      <c r="AA318">
        <v>174</v>
      </c>
      <c r="AB318">
        <v>242</v>
      </c>
      <c r="AC318">
        <v>327</v>
      </c>
      <c r="AD318">
        <v>260</v>
      </c>
      <c r="AE318">
        <v>269</v>
      </c>
      <c r="AF318">
        <v>214</v>
      </c>
      <c r="AG318">
        <v>181</v>
      </c>
      <c r="AH318">
        <v>148</v>
      </c>
      <c r="AI318">
        <v>230</v>
      </c>
      <c r="AJ318">
        <v>156</v>
      </c>
      <c r="AK318">
        <v>138</v>
      </c>
      <c r="AL318">
        <v>179</v>
      </c>
      <c r="AM318">
        <v>193</v>
      </c>
      <c r="AN318">
        <v>158</v>
      </c>
      <c r="AO318">
        <v>185</v>
      </c>
      <c r="AP318">
        <v>212</v>
      </c>
      <c r="AQ318">
        <v>253</v>
      </c>
      <c r="AR318">
        <v>203</v>
      </c>
      <c r="AS318">
        <v>254</v>
      </c>
      <c r="AT318">
        <v>139</v>
      </c>
      <c r="AU318">
        <v>173</v>
      </c>
      <c r="AV318">
        <v>115</v>
      </c>
      <c r="AW318">
        <v>206</v>
      </c>
      <c r="AX318">
        <v>177</v>
      </c>
      <c r="AY318">
        <v>197</v>
      </c>
      <c r="AZ318">
        <v>178</v>
      </c>
      <c r="BA318">
        <v>163</v>
      </c>
      <c r="BB318">
        <v>140</v>
      </c>
      <c r="BC318">
        <v>122</v>
      </c>
      <c r="BD318">
        <v>128</v>
      </c>
      <c r="BE318">
        <v>159</v>
      </c>
      <c r="BF318">
        <v>127</v>
      </c>
      <c r="BG318">
        <v>151</v>
      </c>
      <c r="BH318">
        <v>99</v>
      </c>
      <c r="BI318">
        <v>33</v>
      </c>
      <c r="BJ318">
        <v>33</v>
      </c>
      <c r="BK318">
        <v>101</v>
      </c>
      <c r="BL318">
        <v>90</v>
      </c>
      <c r="BM318">
        <v>78</v>
      </c>
      <c r="BN318">
        <v>74</v>
      </c>
      <c r="BO318">
        <v>31</v>
      </c>
      <c r="BP318">
        <v>33</v>
      </c>
      <c r="BQ318">
        <v>17</v>
      </c>
      <c r="BR318">
        <v>52</v>
      </c>
      <c r="BS318">
        <v>36</v>
      </c>
      <c r="BT318">
        <v>55</v>
      </c>
      <c r="BU318">
        <v>31</v>
      </c>
      <c r="BV318">
        <v>19</v>
      </c>
      <c r="BW318">
        <v>40</v>
      </c>
      <c r="BX318">
        <v>18</v>
      </c>
      <c r="BY318">
        <v>48</v>
      </c>
      <c r="BZ318">
        <v>22</v>
      </c>
      <c r="CA318">
        <v>33</v>
      </c>
      <c r="CB318">
        <v>10</v>
      </c>
      <c r="CC318">
        <v>19</v>
      </c>
      <c r="CD318">
        <v>19</v>
      </c>
      <c r="CE318">
        <v>-8</v>
      </c>
      <c r="CF318">
        <v>21</v>
      </c>
      <c r="CG318">
        <v>16</v>
      </c>
      <c r="CH318">
        <v>33</v>
      </c>
      <c r="CI318">
        <v>23</v>
      </c>
      <c r="CJ318">
        <v>20</v>
      </c>
      <c r="CK318">
        <v>25</v>
      </c>
      <c r="CL318">
        <v>21</v>
      </c>
      <c r="CM318">
        <v>45</v>
      </c>
      <c r="CN318">
        <v>23</v>
      </c>
      <c r="CO318">
        <v>24</v>
      </c>
      <c r="CP318">
        <v>37</v>
      </c>
      <c r="CQ318">
        <v>6</v>
      </c>
      <c r="CR318">
        <v>21</v>
      </c>
      <c r="CS318">
        <v>18</v>
      </c>
      <c r="CT318">
        <v>49</v>
      </c>
      <c r="CU318">
        <v>43</v>
      </c>
      <c r="CV318">
        <v>29</v>
      </c>
      <c r="CW318">
        <v>20</v>
      </c>
      <c r="CX318">
        <v>37</v>
      </c>
      <c r="CY318">
        <v>22</v>
      </c>
      <c r="CZ318">
        <v>27</v>
      </c>
      <c r="DA318">
        <v>28</v>
      </c>
      <c r="DB318">
        <v>39</v>
      </c>
      <c r="DC318">
        <v>45</v>
      </c>
      <c r="DD318">
        <v>24</v>
      </c>
      <c r="DE318">
        <v>11</v>
      </c>
      <c r="DF318">
        <v>29</v>
      </c>
    </row>
    <row r="319" spans="3:110" x14ac:dyDescent="0.25">
      <c r="D319" t="s">
        <v>67</v>
      </c>
      <c r="F319">
        <v>3</v>
      </c>
      <c r="G319">
        <v>2</v>
      </c>
      <c r="H319">
        <v>1</v>
      </c>
      <c r="I319">
        <v>7</v>
      </c>
      <c r="J319">
        <v>5</v>
      </c>
      <c r="K319">
        <v>1</v>
      </c>
      <c r="L319">
        <v>6</v>
      </c>
      <c r="M319">
        <v>20</v>
      </c>
      <c r="N319">
        <v>-7</v>
      </c>
      <c r="O319">
        <v>21</v>
      </c>
      <c r="P319">
        <v>20</v>
      </c>
      <c r="Q319">
        <v>8</v>
      </c>
      <c r="R319">
        <v>24</v>
      </c>
      <c r="S319">
        <v>33</v>
      </c>
      <c r="T319">
        <v>21</v>
      </c>
      <c r="U319">
        <v>70</v>
      </c>
      <c r="V319">
        <v>83</v>
      </c>
      <c r="W319">
        <v>100</v>
      </c>
      <c r="X319">
        <v>74</v>
      </c>
      <c r="Y319">
        <v>59</v>
      </c>
      <c r="Z319">
        <v>133</v>
      </c>
      <c r="AA319">
        <v>126</v>
      </c>
      <c r="AB319">
        <v>215</v>
      </c>
      <c r="AC319">
        <v>206</v>
      </c>
      <c r="AD319">
        <v>166</v>
      </c>
      <c r="AE319">
        <v>153</v>
      </c>
      <c r="AF319">
        <v>148</v>
      </c>
      <c r="AG319">
        <v>143</v>
      </c>
      <c r="AH319">
        <v>172</v>
      </c>
      <c r="AI319">
        <v>184</v>
      </c>
      <c r="AJ319">
        <v>171</v>
      </c>
      <c r="AK319">
        <v>174</v>
      </c>
      <c r="AL319">
        <v>230</v>
      </c>
      <c r="AM319">
        <v>115</v>
      </c>
      <c r="AN319">
        <v>124</v>
      </c>
      <c r="AO319">
        <v>130</v>
      </c>
      <c r="AP319">
        <v>180</v>
      </c>
      <c r="AQ319">
        <v>236</v>
      </c>
      <c r="AR319">
        <v>157</v>
      </c>
      <c r="AS319">
        <v>188</v>
      </c>
      <c r="AT319">
        <v>94</v>
      </c>
      <c r="AU319">
        <v>100</v>
      </c>
      <c r="AV319">
        <v>111</v>
      </c>
      <c r="AW319">
        <v>134</v>
      </c>
      <c r="AX319">
        <v>203</v>
      </c>
      <c r="AY319">
        <v>156</v>
      </c>
      <c r="AZ319">
        <v>131</v>
      </c>
      <c r="BA319">
        <v>99</v>
      </c>
      <c r="BB319">
        <v>99</v>
      </c>
      <c r="BC319">
        <v>107</v>
      </c>
      <c r="BD319">
        <v>143</v>
      </c>
      <c r="BE319">
        <v>85</v>
      </c>
      <c r="BF319">
        <v>74</v>
      </c>
      <c r="BG319">
        <v>91</v>
      </c>
      <c r="BH319">
        <v>45</v>
      </c>
      <c r="BI319">
        <v>34</v>
      </c>
      <c r="BJ319">
        <v>71</v>
      </c>
      <c r="BK319">
        <v>51</v>
      </c>
      <c r="BL319">
        <v>79</v>
      </c>
      <c r="BM319">
        <v>71</v>
      </c>
      <c r="BN319">
        <v>35</v>
      </c>
      <c r="BO319">
        <v>23</v>
      </c>
      <c r="BP319">
        <v>70</v>
      </c>
      <c r="BQ319">
        <v>58</v>
      </c>
      <c r="BR319">
        <v>50</v>
      </c>
      <c r="BS319">
        <v>42</v>
      </c>
      <c r="BT319">
        <v>48</v>
      </c>
      <c r="BU319">
        <v>40</v>
      </c>
      <c r="BV319">
        <v>36</v>
      </c>
      <c r="BW319">
        <v>25</v>
      </c>
      <c r="BX319">
        <v>32</v>
      </c>
      <c r="BY319">
        <v>54</v>
      </c>
      <c r="BZ319">
        <v>39</v>
      </c>
      <c r="CA319">
        <v>27</v>
      </c>
      <c r="CB319">
        <v>14</v>
      </c>
      <c r="CC319">
        <v>14</v>
      </c>
      <c r="CD319">
        <v>17</v>
      </c>
      <c r="CE319">
        <v>11</v>
      </c>
      <c r="CF319">
        <v>32</v>
      </c>
      <c r="CG319">
        <v>35</v>
      </c>
      <c r="CH319">
        <v>22</v>
      </c>
      <c r="CI319">
        <v>12</v>
      </c>
      <c r="CJ319">
        <v>10</v>
      </c>
      <c r="CK319">
        <v>7</v>
      </c>
      <c r="CL319">
        <v>28</v>
      </c>
      <c r="CM319">
        <v>11</v>
      </c>
      <c r="CN319">
        <v>14</v>
      </c>
      <c r="CO319">
        <v>21</v>
      </c>
      <c r="CP319">
        <v>23</v>
      </c>
      <c r="CQ319">
        <v>9</v>
      </c>
      <c r="CR319">
        <v>5</v>
      </c>
      <c r="CS319">
        <v>8</v>
      </c>
      <c r="CT319">
        <v>11</v>
      </c>
      <c r="CU319">
        <v>11</v>
      </c>
      <c r="CV319">
        <v>9</v>
      </c>
      <c r="CW319">
        <v>83</v>
      </c>
      <c r="CX319">
        <v>28</v>
      </c>
      <c r="CY319">
        <v>14</v>
      </c>
      <c r="CZ319">
        <v>33</v>
      </c>
      <c r="DA319">
        <v>29</v>
      </c>
      <c r="DB319">
        <v>15</v>
      </c>
      <c r="DC319">
        <v>31</v>
      </c>
      <c r="DD319">
        <v>22</v>
      </c>
      <c r="DE319">
        <v>25</v>
      </c>
      <c r="DF319">
        <v>31</v>
      </c>
    </row>
    <row r="320" spans="3:110" x14ac:dyDescent="0.25">
      <c r="D320" t="s">
        <v>8</v>
      </c>
      <c r="F320">
        <v>1</v>
      </c>
      <c r="G320">
        <v>1</v>
      </c>
      <c r="H320">
        <v>8</v>
      </c>
      <c r="I320">
        <v>3</v>
      </c>
      <c r="J320">
        <v>10</v>
      </c>
      <c r="K320">
        <v>4</v>
      </c>
      <c r="L320">
        <v>3</v>
      </c>
      <c r="M320">
        <v>4</v>
      </c>
      <c r="N320">
        <v>20</v>
      </c>
      <c r="O320">
        <v>10</v>
      </c>
      <c r="P320">
        <v>12</v>
      </c>
      <c r="Q320">
        <v>23</v>
      </c>
      <c r="R320">
        <v>36</v>
      </c>
      <c r="S320">
        <v>39</v>
      </c>
      <c r="T320">
        <v>37</v>
      </c>
      <c r="U320">
        <v>31</v>
      </c>
      <c r="V320">
        <v>65</v>
      </c>
      <c r="W320">
        <v>61</v>
      </c>
      <c r="X320">
        <v>60</v>
      </c>
      <c r="Y320">
        <v>80</v>
      </c>
      <c r="Z320">
        <v>76</v>
      </c>
      <c r="AA320">
        <v>103</v>
      </c>
      <c r="AB320">
        <v>135</v>
      </c>
      <c r="AC320">
        <v>131</v>
      </c>
      <c r="AD320">
        <v>135</v>
      </c>
      <c r="AE320">
        <v>182</v>
      </c>
      <c r="AF320">
        <v>107</v>
      </c>
      <c r="AG320">
        <v>98</v>
      </c>
      <c r="AH320">
        <v>140</v>
      </c>
      <c r="AI320">
        <v>112</v>
      </c>
      <c r="AJ320">
        <v>155</v>
      </c>
      <c r="AK320">
        <v>103</v>
      </c>
      <c r="AL320">
        <v>125</v>
      </c>
      <c r="AM320">
        <v>100</v>
      </c>
      <c r="AN320">
        <v>90</v>
      </c>
      <c r="AO320">
        <v>91</v>
      </c>
      <c r="AP320">
        <v>135</v>
      </c>
      <c r="AQ320">
        <v>164</v>
      </c>
      <c r="AR320">
        <v>155</v>
      </c>
      <c r="AS320">
        <v>170</v>
      </c>
      <c r="AT320">
        <v>214</v>
      </c>
      <c r="AU320">
        <v>115</v>
      </c>
      <c r="AV320">
        <v>119</v>
      </c>
      <c r="AW320">
        <v>120</v>
      </c>
      <c r="AX320">
        <v>163</v>
      </c>
      <c r="AY320">
        <v>161</v>
      </c>
      <c r="AZ320">
        <v>204</v>
      </c>
      <c r="BA320">
        <v>147</v>
      </c>
      <c r="BB320">
        <v>98</v>
      </c>
      <c r="BC320">
        <v>90</v>
      </c>
      <c r="BD320">
        <v>136</v>
      </c>
      <c r="BE320">
        <v>110</v>
      </c>
      <c r="BF320">
        <v>93</v>
      </c>
      <c r="BG320">
        <v>75</v>
      </c>
      <c r="BH320">
        <v>44</v>
      </c>
      <c r="BI320">
        <v>22</v>
      </c>
      <c r="BJ320">
        <v>74</v>
      </c>
      <c r="BK320">
        <v>56</v>
      </c>
      <c r="BL320">
        <v>71</v>
      </c>
      <c r="BM320">
        <v>68</v>
      </c>
      <c r="BN320">
        <v>62</v>
      </c>
      <c r="BO320">
        <v>25</v>
      </c>
      <c r="BP320">
        <v>29</v>
      </c>
      <c r="BQ320">
        <v>34</v>
      </c>
      <c r="BR320">
        <v>25</v>
      </c>
      <c r="BS320">
        <v>38</v>
      </c>
      <c r="BT320">
        <v>16</v>
      </c>
      <c r="BU320">
        <v>25</v>
      </c>
      <c r="BV320">
        <v>23</v>
      </c>
      <c r="BW320">
        <v>25</v>
      </c>
      <c r="BX320">
        <v>19</v>
      </c>
      <c r="BY320">
        <v>24</v>
      </c>
      <c r="BZ320">
        <v>15</v>
      </c>
      <c r="CA320">
        <v>16</v>
      </c>
      <c r="CB320">
        <v>26</v>
      </c>
      <c r="CC320">
        <v>12</v>
      </c>
      <c r="CD320">
        <v>16</v>
      </c>
      <c r="CE320">
        <v>26</v>
      </c>
      <c r="CF320">
        <v>41</v>
      </c>
      <c r="CG320">
        <v>30</v>
      </c>
      <c r="CH320">
        <v>19</v>
      </c>
      <c r="CI320">
        <v>52</v>
      </c>
      <c r="CJ320">
        <v>76</v>
      </c>
      <c r="CK320">
        <v>41</v>
      </c>
      <c r="CL320">
        <v>34</v>
      </c>
      <c r="CM320">
        <v>38</v>
      </c>
      <c r="CN320">
        <v>45</v>
      </c>
      <c r="CO320">
        <v>31</v>
      </c>
      <c r="CP320">
        <v>27</v>
      </c>
      <c r="CQ320">
        <v>24</v>
      </c>
      <c r="CR320">
        <v>16</v>
      </c>
      <c r="CS320">
        <v>9</v>
      </c>
      <c r="CT320">
        <v>21</v>
      </c>
      <c r="CU320">
        <v>36</v>
      </c>
      <c r="CV320">
        <v>26</v>
      </c>
      <c r="CW320">
        <v>29</v>
      </c>
      <c r="CX320">
        <v>37</v>
      </c>
      <c r="CY320">
        <v>20</v>
      </c>
      <c r="CZ320">
        <v>31</v>
      </c>
      <c r="DA320">
        <v>19</v>
      </c>
      <c r="DB320">
        <v>31</v>
      </c>
      <c r="DC320">
        <v>21</v>
      </c>
      <c r="DD320">
        <v>18</v>
      </c>
      <c r="DE320">
        <v>40</v>
      </c>
      <c r="DF320">
        <v>4</v>
      </c>
    </row>
    <row r="321" spans="2:110" x14ac:dyDescent="0.25">
      <c r="D321" t="s">
        <v>9</v>
      </c>
      <c r="F321">
        <v>0</v>
      </c>
      <c r="G321">
        <v>2</v>
      </c>
      <c r="H321">
        <v>4</v>
      </c>
      <c r="I321">
        <v>3</v>
      </c>
      <c r="J321">
        <v>2</v>
      </c>
      <c r="K321">
        <v>7</v>
      </c>
      <c r="L321">
        <v>4</v>
      </c>
      <c r="M321">
        <v>26</v>
      </c>
      <c r="N321">
        <v>0</v>
      </c>
      <c r="O321">
        <v>19</v>
      </c>
      <c r="P321">
        <v>37</v>
      </c>
      <c r="Q321">
        <v>25</v>
      </c>
      <c r="R321">
        <v>20</v>
      </c>
      <c r="S321">
        <v>12</v>
      </c>
      <c r="T321">
        <v>52</v>
      </c>
      <c r="U321">
        <v>37</v>
      </c>
      <c r="V321">
        <v>61</v>
      </c>
      <c r="W321">
        <v>54</v>
      </c>
      <c r="X321">
        <v>30</v>
      </c>
      <c r="Y321">
        <v>38</v>
      </c>
      <c r="Z321">
        <v>155</v>
      </c>
      <c r="AA321">
        <v>99</v>
      </c>
      <c r="AB321">
        <v>193</v>
      </c>
      <c r="AC321">
        <v>90</v>
      </c>
      <c r="AD321">
        <v>127</v>
      </c>
      <c r="AE321">
        <v>97</v>
      </c>
      <c r="AF321">
        <v>115</v>
      </c>
      <c r="AG321">
        <v>117</v>
      </c>
      <c r="AH321">
        <v>87</v>
      </c>
      <c r="AI321">
        <v>85</v>
      </c>
      <c r="AJ321">
        <v>113</v>
      </c>
      <c r="AK321">
        <v>51</v>
      </c>
      <c r="AL321">
        <v>142</v>
      </c>
      <c r="AM321">
        <v>107</v>
      </c>
      <c r="AN321">
        <v>88</v>
      </c>
      <c r="AO321">
        <v>82</v>
      </c>
      <c r="AP321">
        <v>126</v>
      </c>
      <c r="AQ321">
        <v>103</v>
      </c>
      <c r="AR321">
        <v>125</v>
      </c>
      <c r="AS321">
        <v>116</v>
      </c>
      <c r="AT321">
        <v>45</v>
      </c>
      <c r="AU321">
        <v>186</v>
      </c>
      <c r="AV321">
        <v>39</v>
      </c>
      <c r="AW321">
        <v>100</v>
      </c>
      <c r="AX321">
        <v>135</v>
      </c>
      <c r="AY321">
        <v>115</v>
      </c>
      <c r="AZ321">
        <v>99</v>
      </c>
      <c r="BA321">
        <v>80</v>
      </c>
      <c r="BB321">
        <v>87</v>
      </c>
      <c r="BC321">
        <v>94</v>
      </c>
      <c r="BD321">
        <v>75</v>
      </c>
      <c r="BE321">
        <v>102</v>
      </c>
      <c r="BF321">
        <v>47</v>
      </c>
      <c r="BG321">
        <v>53</v>
      </c>
      <c r="BH321">
        <v>64</v>
      </c>
      <c r="BI321">
        <v>18</v>
      </c>
      <c r="BJ321">
        <v>48</v>
      </c>
      <c r="BK321">
        <v>60</v>
      </c>
      <c r="BL321">
        <v>39</v>
      </c>
      <c r="BM321">
        <v>49</v>
      </c>
      <c r="BN321">
        <v>26</v>
      </c>
      <c r="BO321">
        <v>44</v>
      </c>
      <c r="BP321">
        <v>14</v>
      </c>
      <c r="BQ321">
        <v>20</v>
      </c>
      <c r="BR321">
        <v>24</v>
      </c>
      <c r="BS321">
        <v>44</v>
      </c>
      <c r="BT321">
        <v>23</v>
      </c>
      <c r="BU321">
        <v>27</v>
      </c>
      <c r="BV321">
        <v>18</v>
      </c>
      <c r="BW321">
        <v>8</v>
      </c>
      <c r="BX321">
        <v>21</v>
      </c>
      <c r="BY321">
        <v>19</v>
      </c>
      <c r="BZ321">
        <v>36</v>
      </c>
      <c r="CA321">
        <v>16</v>
      </c>
      <c r="CB321">
        <v>8</v>
      </c>
      <c r="CC321">
        <v>11</v>
      </c>
      <c r="CD321">
        <v>3</v>
      </c>
      <c r="CE321">
        <v>14</v>
      </c>
      <c r="CF321">
        <v>17</v>
      </c>
      <c r="CG321">
        <v>18</v>
      </c>
      <c r="CH321">
        <v>30</v>
      </c>
      <c r="CI321">
        <v>7</v>
      </c>
      <c r="CJ321">
        <v>17</v>
      </c>
      <c r="CK321">
        <v>7</v>
      </c>
      <c r="CL321">
        <v>5</v>
      </c>
      <c r="CM321">
        <v>14</v>
      </c>
      <c r="CN321">
        <v>11</v>
      </c>
      <c r="CO321">
        <v>6</v>
      </c>
      <c r="CP321">
        <v>9</v>
      </c>
      <c r="CQ321">
        <v>9</v>
      </c>
      <c r="CR321">
        <v>7</v>
      </c>
      <c r="CS321">
        <v>9</v>
      </c>
      <c r="CT321">
        <v>7</v>
      </c>
      <c r="CU321">
        <v>18</v>
      </c>
      <c r="CV321">
        <v>15</v>
      </c>
      <c r="CW321">
        <v>14</v>
      </c>
      <c r="CX321">
        <v>9</v>
      </c>
      <c r="CY321">
        <v>10</v>
      </c>
      <c r="CZ321">
        <v>6</v>
      </c>
      <c r="DA321">
        <v>8</v>
      </c>
      <c r="DB321">
        <v>8</v>
      </c>
      <c r="DC321">
        <v>12</v>
      </c>
      <c r="DD321">
        <v>9</v>
      </c>
      <c r="DE321">
        <v>3</v>
      </c>
      <c r="DF321">
        <v>5</v>
      </c>
    </row>
    <row r="322" spans="2:110" x14ac:dyDescent="0.25">
      <c r="D322" t="s">
        <v>6</v>
      </c>
      <c r="F322">
        <v>0</v>
      </c>
      <c r="G322">
        <v>14</v>
      </c>
      <c r="H322">
        <v>7</v>
      </c>
      <c r="I322">
        <v>12</v>
      </c>
      <c r="J322">
        <v>2</v>
      </c>
      <c r="K322">
        <v>2</v>
      </c>
      <c r="L322">
        <v>2</v>
      </c>
      <c r="M322">
        <v>21</v>
      </c>
      <c r="N322">
        <v>17</v>
      </c>
      <c r="O322">
        <v>3</v>
      </c>
      <c r="P322">
        <v>4</v>
      </c>
      <c r="Q322">
        <v>22</v>
      </c>
      <c r="R322">
        <v>32</v>
      </c>
      <c r="S322">
        <v>16</v>
      </c>
      <c r="T322">
        <v>24</v>
      </c>
      <c r="U322">
        <v>38</v>
      </c>
      <c r="V322">
        <v>31</v>
      </c>
      <c r="W322">
        <v>47</v>
      </c>
      <c r="X322">
        <v>30</v>
      </c>
      <c r="Y322">
        <v>57</v>
      </c>
      <c r="Z322">
        <v>51</v>
      </c>
      <c r="AA322">
        <v>87</v>
      </c>
      <c r="AB322">
        <v>134</v>
      </c>
      <c r="AC322">
        <v>87</v>
      </c>
      <c r="AD322">
        <v>81</v>
      </c>
      <c r="AE322">
        <v>90</v>
      </c>
      <c r="AF322">
        <v>66</v>
      </c>
      <c r="AG322">
        <v>66</v>
      </c>
      <c r="AH322">
        <v>65</v>
      </c>
      <c r="AI322">
        <v>89</v>
      </c>
      <c r="AJ322">
        <v>69</v>
      </c>
      <c r="AK322">
        <v>61</v>
      </c>
      <c r="AL322">
        <v>94</v>
      </c>
      <c r="AM322">
        <v>52</v>
      </c>
      <c r="AN322">
        <v>52</v>
      </c>
      <c r="AO322">
        <v>71</v>
      </c>
      <c r="AP322">
        <v>60</v>
      </c>
      <c r="AQ322">
        <v>60</v>
      </c>
      <c r="AR322">
        <v>53</v>
      </c>
      <c r="AS322">
        <v>80</v>
      </c>
      <c r="AT322">
        <v>68</v>
      </c>
      <c r="AU322">
        <v>27</v>
      </c>
      <c r="AV322">
        <v>90</v>
      </c>
      <c r="AW322">
        <v>66</v>
      </c>
      <c r="AX322">
        <v>71</v>
      </c>
      <c r="AY322">
        <v>69</v>
      </c>
      <c r="AZ322">
        <v>52</v>
      </c>
      <c r="BA322">
        <v>44</v>
      </c>
      <c r="BB322">
        <v>54</v>
      </c>
      <c r="BC322">
        <v>51</v>
      </c>
      <c r="BD322">
        <v>63</v>
      </c>
      <c r="BE322">
        <v>69</v>
      </c>
      <c r="BF322">
        <v>45</v>
      </c>
      <c r="BG322">
        <v>75</v>
      </c>
      <c r="BH322">
        <v>23</v>
      </c>
      <c r="BI322">
        <v>22</v>
      </c>
      <c r="BJ322">
        <v>18</v>
      </c>
      <c r="BK322">
        <v>47</v>
      </c>
      <c r="BL322">
        <v>36</v>
      </c>
      <c r="BM322">
        <v>30</v>
      </c>
      <c r="BN322">
        <v>24</v>
      </c>
      <c r="BO322">
        <v>16</v>
      </c>
      <c r="BP322">
        <v>52</v>
      </c>
      <c r="BQ322">
        <v>3</v>
      </c>
      <c r="BR322">
        <v>172</v>
      </c>
      <c r="BS322">
        <v>22</v>
      </c>
      <c r="BT322">
        <v>28</v>
      </c>
      <c r="BU322">
        <v>23</v>
      </c>
      <c r="BV322">
        <v>12</v>
      </c>
      <c r="BW322">
        <v>10</v>
      </c>
      <c r="BX322">
        <v>20</v>
      </c>
      <c r="BY322">
        <v>20</v>
      </c>
      <c r="BZ322">
        <v>14</v>
      </c>
      <c r="CA322">
        <v>26</v>
      </c>
      <c r="CB322">
        <v>16</v>
      </c>
      <c r="CC322">
        <v>17</v>
      </c>
      <c r="CD322">
        <v>10</v>
      </c>
      <c r="CE322">
        <v>34</v>
      </c>
      <c r="CF322">
        <v>25</v>
      </c>
      <c r="CG322">
        <v>23</v>
      </c>
      <c r="CH322">
        <v>19</v>
      </c>
      <c r="CI322">
        <v>19</v>
      </c>
      <c r="CJ322">
        <v>23</v>
      </c>
      <c r="CK322">
        <v>9</v>
      </c>
      <c r="CL322">
        <v>22</v>
      </c>
      <c r="CM322">
        <v>22</v>
      </c>
      <c r="CN322">
        <v>22</v>
      </c>
      <c r="CO322">
        <v>13</v>
      </c>
      <c r="CP322">
        <v>38</v>
      </c>
      <c r="CQ322">
        <v>16</v>
      </c>
      <c r="CR322">
        <v>23</v>
      </c>
      <c r="CS322">
        <v>12</v>
      </c>
      <c r="CT322">
        <v>30</v>
      </c>
      <c r="CU322">
        <v>27</v>
      </c>
      <c r="CV322">
        <v>19</v>
      </c>
      <c r="CW322">
        <v>22</v>
      </c>
      <c r="CX322">
        <v>12</v>
      </c>
      <c r="CY322">
        <v>15</v>
      </c>
      <c r="CZ322">
        <v>23</v>
      </c>
      <c r="DA322">
        <v>15</v>
      </c>
      <c r="DB322">
        <v>21</v>
      </c>
      <c r="DC322">
        <v>10</v>
      </c>
      <c r="DD322">
        <v>12</v>
      </c>
      <c r="DE322">
        <v>18</v>
      </c>
      <c r="DF322">
        <v>16</v>
      </c>
    </row>
    <row r="323" spans="2:110" x14ac:dyDescent="0.25">
      <c r="D323" t="s">
        <v>11</v>
      </c>
      <c r="F323">
        <v>0</v>
      </c>
      <c r="G323">
        <v>1</v>
      </c>
      <c r="H323">
        <v>0</v>
      </c>
      <c r="I323">
        <v>3</v>
      </c>
      <c r="J323">
        <v>5</v>
      </c>
      <c r="K323">
        <v>1</v>
      </c>
      <c r="L323">
        <v>0</v>
      </c>
      <c r="M323">
        <v>2</v>
      </c>
      <c r="N323">
        <v>1</v>
      </c>
      <c r="O323">
        <v>5</v>
      </c>
      <c r="P323">
        <v>5</v>
      </c>
      <c r="Q323">
        <v>5</v>
      </c>
      <c r="R323">
        <v>10</v>
      </c>
      <c r="S323">
        <v>9</v>
      </c>
      <c r="T323">
        <v>14</v>
      </c>
      <c r="U323">
        <v>16</v>
      </c>
      <c r="V323">
        <v>25</v>
      </c>
      <c r="W323">
        <v>63</v>
      </c>
      <c r="X323">
        <v>27</v>
      </c>
      <c r="Y323">
        <v>33</v>
      </c>
      <c r="Z323">
        <v>46</v>
      </c>
      <c r="AA323">
        <v>72</v>
      </c>
      <c r="AB323">
        <v>55</v>
      </c>
      <c r="AC323">
        <v>61</v>
      </c>
      <c r="AD323">
        <v>66</v>
      </c>
      <c r="AE323">
        <v>74</v>
      </c>
      <c r="AF323">
        <v>58</v>
      </c>
      <c r="AG323">
        <v>41</v>
      </c>
      <c r="AH323">
        <v>81</v>
      </c>
      <c r="AI323">
        <v>86</v>
      </c>
      <c r="AJ323">
        <v>79</v>
      </c>
      <c r="AK323">
        <v>113</v>
      </c>
      <c r="AL323">
        <v>83</v>
      </c>
      <c r="AM323">
        <v>71</v>
      </c>
      <c r="AN323">
        <v>68</v>
      </c>
      <c r="AO323">
        <v>66</v>
      </c>
      <c r="AP323">
        <v>80</v>
      </c>
      <c r="AQ323">
        <v>191</v>
      </c>
      <c r="AR323">
        <v>97</v>
      </c>
      <c r="AS323">
        <v>71</v>
      </c>
      <c r="AT323">
        <v>51</v>
      </c>
      <c r="AU323">
        <v>60</v>
      </c>
      <c r="AV323">
        <v>52</v>
      </c>
      <c r="AW323">
        <v>91</v>
      </c>
      <c r="AX323">
        <v>124</v>
      </c>
      <c r="AY323">
        <v>52</v>
      </c>
      <c r="AZ323">
        <v>76</v>
      </c>
      <c r="BA323">
        <v>46</v>
      </c>
      <c r="BB323">
        <v>65</v>
      </c>
      <c r="BC323">
        <v>35</v>
      </c>
      <c r="BD323">
        <v>62</v>
      </c>
      <c r="BE323">
        <v>48</v>
      </c>
      <c r="BF323">
        <v>38</v>
      </c>
      <c r="BG323">
        <v>43</v>
      </c>
      <c r="BH323">
        <v>8</v>
      </c>
      <c r="BI323">
        <v>5</v>
      </c>
      <c r="BJ323">
        <v>29</v>
      </c>
      <c r="BK323">
        <v>37</v>
      </c>
      <c r="BL323">
        <v>18</v>
      </c>
      <c r="BM323">
        <v>26</v>
      </c>
      <c r="BN323">
        <v>21</v>
      </c>
      <c r="BO323">
        <v>12</v>
      </c>
      <c r="BP323">
        <v>17</v>
      </c>
      <c r="BQ323">
        <v>9</v>
      </c>
      <c r="BR323">
        <v>18</v>
      </c>
      <c r="BS323">
        <v>20</v>
      </c>
      <c r="BT323">
        <v>16</v>
      </c>
      <c r="BU323">
        <v>7</v>
      </c>
      <c r="BV323">
        <v>-6</v>
      </c>
      <c r="BW323">
        <v>12</v>
      </c>
      <c r="BX323">
        <v>13</v>
      </c>
      <c r="BY323">
        <v>12</v>
      </c>
      <c r="BZ323">
        <v>5</v>
      </c>
      <c r="CA323">
        <v>11</v>
      </c>
      <c r="CB323">
        <v>4</v>
      </c>
      <c r="CC323">
        <v>1</v>
      </c>
      <c r="CD323">
        <v>6</v>
      </c>
      <c r="CE323">
        <v>5</v>
      </c>
      <c r="CF323">
        <v>8</v>
      </c>
      <c r="CG323">
        <v>7</v>
      </c>
      <c r="CH323">
        <v>9</v>
      </c>
      <c r="CI323">
        <v>7</v>
      </c>
      <c r="CJ323">
        <v>5</v>
      </c>
      <c r="CK323">
        <v>6</v>
      </c>
      <c r="CL323">
        <v>6</v>
      </c>
      <c r="CM323">
        <v>5</v>
      </c>
      <c r="CN323">
        <v>2</v>
      </c>
      <c r="CO323">
        <v>3</v>
      </c>
      <c r="CP323">
        <v>4</v>
      </c>
      <c r="CQ323">
        <v>1</v>
      </c>
      <c r="CR323">
        <v>0</v>
      </c>
      <c r="CS323">
        <v>0</v>
      </c>
      <c r="CT323">
        <v>5</v>
      </c>
      <c r="CU323">
        <v>4</v>
      </c>
      <c r="CV323">
        <v>7</v>
      </c>
      <c r="CW323">
        <v>4</v>
      </c>
      <c r="CX323">
        <v>4</v>
      </c>
      <c r="CY323">
        <v>4</v>
      </c>
      <c r="CZ323">
        <v>4</v>
      </c>
      <c r="DA323">
        <v>2</v>
      </c>
      <c r="DB323">
        <v>1</v>
      </c>
      <c r="DC323">
        <v>0</v>
      </c>
      <c r="DD323">
        <v>9</v>
      </c>
      <c r="DE323">
        <v>12</v>
      </c>
      <c r="DF323">
        <v>6</v>
      </c>
    </row>
    <row r="324" spans="2:110" x14ac:dyDescent="0.25">
      <c r="D324" t="s">
        <v>14</v>
      </c>
      <c r="F324">
        <v>0</v>
      </c>
      <c r="G324">
        <v>1</v>
      </c>
      <c r="H324">
        <v>1</v>
      </c>
      <c r="I324">
        <v>0</v>
      </c>
      <c r="J324">
        <v>0</v>
      </c>
      <c r="K324">
        <v>0</v>
      </c>
      <c r="L324">
        <v>0</v>
      </c>
      <c r="M324">
        <v>2</v>
      </c>
      <c r="N324">
        <v>-1</v>
      </c>
      <c r="O324">
        <v>4</v>
      </c>
      <c r="P324">
        <v>5</v>
      </c>
      <c r="Q324">
        <v>5</v>
      </c>
      <c r="R324">
        <v>4</v>
      </c>
      <c r="S324">
        <v>2</v>
      </c>
      <c r="T324">
        <v>6</v>
      </c>
      <c r="U324">
        <v>6</v>
      </c>
      <c r="V324">
        <v>5</v>
      </c>
      <c r="W324">
        <v>8</v>
      </c>
      <c r="X324">
        <v>7</v>
      </c>
      <c r="Y324">
        <v>7</v>
      </c>
      <c r="Z324">
        <v>6</v>
      </c>
      <c r="AA324">
        <v>10</v>
      </c>
      <c r="AB324">
        <v>17</v>
      </c>
      <c r="AC324">
        <v>13</v>
      </c>
      <c r="AD324">
        <v>12</v>
      </c>
      <c r="AE324">
        <v>19</v>
      </c>
      <c r="AF324">
        <v>7</v>
      </c>
      <c r="AG324">
        <v>20</v>
      </c>
      <c r="AH324">
        <v>23</v>
      </c>
      <c r="AI324">
        <v>14</v>
      </c>
      <c r="AJ324">
        <v>22</v>
      </c>
      <c r="AK324">
        <v>9</v>
      </c>
      <c r="AL324">
        <v>20</v>
      </c>
      <c r="AM324">
        <v>10</v>
      </c>
      <c r="AN324">
        <v>10</v>
      </c>
      <c r="AO324">
        <v>19</v>
      </c>
      <c r="AP324">
        <v>10</v>
      </c>
      <c r="AQ324">
        <v>25</v>
      </c>
      <c r="AR324">
        <v>39</v>
      </c>
      <c r="AS324">
        <v>14</v>
      </c>
      <c r="AT324">
        <v>34</v>
      </c>
      <c r="AU324">
        <v>7</v>
      </c>
      <c r="AV324">
        <v>13</v>
      </c>
      <c r="AW324">
        <v>21</v>
      </c>
      <c r="AX324">
        <v>45</v>
      </c>
      <c r="AY324">
        <v>45</v>
      </c>
      <c r="AZ324">
        <v>20</v>
      </c>
      <c r="BA324">
        <v>6</v>
      </c>
      <c r="BB324">
        <v>23</v>
      </c>
      <c r="BC324">
        <v>18</v>
      </c>
      <c r="BD324">
        <v>28</v>
      </c>
      <c r="BE324">
        <v>11</v>
      </c>
      <c r="BF324">
        <v>25</v>
      </c>
      <c r="BG324">
        <v>20</v>
      </c>
      <c r="BH324">
        <v>5</v>
      </c>
      <c r="BI324">
        <v>4</v>
      </c>
      <c r="BJ324">
        <v>7</v>
      </c>
      <c r="BK324">
        <v>9</v>
      </c>
      <c r="BL324">
        <v>14</v>
      </c>
      <c r="BM324">
        <v>15</v>
      </c>
      <c r="BN324">
        <v>0</v>
      </c>
      <c r="BO324">
        <v>5</v>
      </c>
      <c r="BP324">
        <v>15</v>
      </c>
      <c r="BQ324">
        <v>17</v>
      </c>
      <c r="BR324">
        <v>5</v>
      </c>
      <c r="BS324">
        <v>10</v>
      </c>
      <c r="BT324">
        <v>15</v>
      </c>
      <c r="BU324">
        <v>15</v>
      </c>
      <c r="BV324">
        <v>1</v>
      </c>
      <c r="BW324">
        <v>8</v>
      </c>
      <c r="BX324">
        <v>3</v>
      </c>
      <c r="BY324">
        <v>2</v>
      </c>
      <c r="BZ324">
        <v>6</v>
      </c>
      <c r="CA324">
        <v>4</v>
      </c>
      <c r="CB324">
        <v>6</v>
      </c>
      <c r="CC324">
        <v>2</v>
      </c>
      <c r="CD324">
        <v>1</v>
      </c>
      <c r="CE324">
        <v>23</v>
      </c>
      <c r="CF324">
        <v>5</v>
      </c>
      <c r="CG324">
        <v>4</v>
      </c>
      <c r="CH324">
        <v>0</v>
      </c>
      <c r="CI324">
        <v>2</v>
      </c>
      <c r="CJ324">
        <v>1</v>
      </c>
      <c r="CK324">
        <v>6</v>
      </c>
      <c r="CL324">
        <v>5</v>
      </c>
      <c r="CM324">
        <v>4</v>
      </c>
      <c r="CN324">
        <v>3</v>
      </c>
      <c r="CO324">
        <v>2</v>
      </c>
      <c r="CP324">
        <v>6</v>
      </c>
      <c r="CQ324">
        <v>2</v>
      </c>
      <c r="CR324">
        <v>0</v>
      </c>
      <c r="CS324">
        <v>2</v>
      </c>
      <c r="CT324">
        <v>8</v>
      </c>
      <c r="CU324">
        <v>3</v>
      </c>
      <c r="CV324">
        <v>4</v>
      </c>
      <c r="CW324">
        <v>2</v>
      </c>
      <c r="CX324">
        <v>0</v>
      </c>
      <c r="CY324">
        <v>1</v>
      </c>
      <c r="CZ324">
        <v>3</v>
      </c>
      <c r="DA324">
        <v>1</v>
      </c>
      <c r="DB324">
        <v>3</v>
      </c>
      <c r="DC324">
        <v>1</v>
      </c>
      <c r="DD324">
        <v>2</v>
      </c>
      <c r="DE324">
        <v>7</v>
      </c>
      <c r="DF324">
        <v>1</v>
      </c>
    </row>
    <row r="325" spans="2:110" x14ac:dyDescent="0.25">
      <c r="D325" t="s">
        <v>13</v>
      </c>
      <c r="F325">
        <v>0</v>
      </c>
      <c r="G325">
        <v>0</v>
      </c>
      <c r="H325">
        <v>3</v>
      </c>
      <c r="I325">
        <v>-1</v>
      </c>
      <c r="J325">
        <v>0</v>
      </c>
      <c r="K325">
        <v>0</v>
      </c>
      <c r="L325">
        <v>2</v>
      </c>
      <c r="M325">
        <v>4</v>
      </c>
      <c r="N325">
        <v>1</v>
      </c>
      <c r="O325">
        <v>0</v>
      </c>
      <c r="P325">
        <v>1</v>
      </c>
      <c r="Q325">
        <v>2</v>
      </c>
      <c r="R325">
        <v>5</v>
      </c>
      <c r="S325">
        <v>6</v>
      </c>
      <c r="T325">
        <v>7</v>
      </c>
      <c r="U325">
        <v>6</v>
      </c>
      <c r="V325">
        <v>4</v>
      </c>
      <c r="W325">
        <v>9</v>
      </c>
      <c r="X325">
        <v>1</v>
      </c>
      <c r="Y325">
        <v>7</v>
      </c>
      <c r="Z325">
        <v>9</v>
      </c>
      <c r="AA325">
        <v>12</v>
      </c>
      <c r="AB325">
        <v>13</v>
      </c>
      <c r="AC325">
        <v>18</v>
      </c>
      <c r="AD325">
        <v>11</v>
      </c>
      <c r="AE325">
        <v>14</v>
      </c>
      <c r="AF325">
        <v>14</v>
      </c>
      <c r="AG325">
        <v>13</v>
      </c>
      <c r="AH325">
        <v>17</v>
      </c>
      <c r="AI325">
        <v>17</v>
      </c>
      <c r="AJ325">
        <v>23</v>
      </c>
      <c r="AK325">
        <v>17</v>
      </c>
      <c r="AL325">
        <v>7</v>
      </c>
      <c r="AM325">
        <v>37</v>
      </c>
      <c r="AN325">
        <v>33</v>
      </c>
      <c r="AO325">
        <v>18</v>
      </c>
      <c r="AP325">
        <v>30</v>
      </c>
      <c r="AQ325">
        <v>26</v>
      </c>
      <c r="AR325">
        <v>26</v>
      </c>
      <c r="AS325">
        <v>15</v>
      </c>
      <c r="AT325">
        <v>26</v>
      </c>
      <c r="AU325">
        <v>18</v>
      </c>
      <c r="AV325">
        <v>5</v>
      </c>
      <c r="AW325">
        <v>2</v>
      </c>
      <c r="AX325">
        <v>20</v>
      </c>
      <c r="AY325">
        <v>10</v>
      </c>
      <c r="AZ325">
        <v>13</v>
      </c>
      <c r="BA325">
        <v>7</v>
      </c>
      <c r="BB325">
        <v>4</v>
      </c>
      <c r="BC325">
        <v>8</v>
      </c>
      <c r="BD325">
        <v>14</v>
      </c>
      <c r="BE325">
        <v>3</v>
      </c>
      <c r="BF325">
        <v>3</v>
      </c>
      <c r="BG325">
        <v>4</v>
      </c>
      <c r="BH325">
        <v>2</v>
      </c>
      <c r="BI325">
        <v>10</v>
      </c>
      <c r="BJ325">
        <v>1</v>
      </c>
      <c r="BK325">
        <v>3</v>
      </c>
      <c r="BL325">
        <v>3</v>
      </c>
      <c r="BM325">
        <v>3</v>
      </c>
      <c r="BN325">
        <v>2</v>
      </c>
      <c r="BO325">
        <v>5</v>
      </c>
      <c r="BP325">
        <v>2</v>
      </c>
      <c r="BQ325">
        <v>12</v>
      </c>
      <c r="BR325">
        <v>8</v>
      </c>
      <c r="BS325">
        <v>5</v>
      </c>
      <c r="BT325">
        <v>1</v>
      </c>
      <c r="BU325">
        <v>1</v>
      </c>
      <c r="BV325">
        <v>2</v>
      </c>
      <c r="BW325">
        <v>1</v>
      </c>
      <c r="BX325">
        <v>1</v>
      </c>
      <c r="BY325">
        <v>2</v>
      </c>
      <c r="BZ325">
        <v>4</v>
      </c>
      <c r="CA325">
        <v>0</v>
      </c>
      <c r="CB325">
        <v>1</v>
      </c>
      <c r="CC325">
        <v>3</v>
      </c>
      <c r="CD325">
        <v>1</v>
      </c>
      <c r="CE325">
        <v>10</v>
      </c>
      <c r="CF325">
        <v>8</v>
      </c>
      <c r="CG325">
        <v>2</v>
      </c>
      <c r="CH325">
        <v>4</v>
      </c>
      <c r="CI325">
        <v>4</v>
      </c>
      <c r="CJ325">
        <v>6</v>
      </c>
      <c r="CK325">
        <v>1</v>
      </c>
      <c r="CL325">
        <v>3</v>
      </c>
      <c r="CM325">
        <v>3</v>
      </c>
      <c r="CN325">
        <v>12</v>
      </c>
      <c r="CO325">
        <v>1</v>
      </c>
      <c r="CP325">
        <v>5</v>
      </c>
      <c r="CQ325">
        <v>1</v>
      </c>
      <c r="CR325">
        <v>4</v>
      </c>
      <c r="CS325">
        <v>2</v>
      </c>
      <c r="CT325">
        <v>6</v>
      </c>
      <c r="CU325">
        <v>3</v>
      </c>
      <c r="CV325">
        <v>1</v>
      </c>
      <c r="CW325">
        <v>2</v>
      </c>
      <c r="CX325">
        <v>0</v>
      </c>
      <c r="CY325">
        <v>0</v>
      </c>
      <c r="CZ325">
        <v>5</v>
      </c>
      <c r="DA325">
        <v>1</v>
      </c>
      <c r="DB325">
        <v>1</v>
      </c>
      <c r="DC325">
        <v>3</v>
      </c>
      <c r="DD325">
        <v>1</v>
      </c>
      <c r="DE325">
        <v>2</v>
      </c>
      <c r="DF325">
        <v>0</v>
      </c>
    </row>
    <row r="326" spans="2:110" x14ac:dyDescent="0.25">
      <c r="D326" t="s">
        <v>20</v>
      </c>
      <c r="F326">
        <v>0</v>
      </c>
      <c r="G326">
        <v>4</v>
      </c>
      <c r="H326">
        <v>2</v>
      </c>
      <c r="I326">
        <v>2</v>
      </c>
      <c r="J326">
        <v>1</v>
      </c>
      <c r="K326">
        <v>2</v>
      </c>
      <c r="L326">
        <v>4</v>
      </c>
      <c r="M326">
        <v>-10</v>
      </c>
      <c r="N326">
        <v>3</v>
      </c>
      <c r="O326">
        <v>1</v>
      </c>
      <c r="P326">
        <v>1</v>
      </c>
      <c r="Q326">
        <v>2</v>
      </c>
      <c r="R326">
        <v>2</v>
      </c>
      <c r="S326">
        <v>15</v>
      </c>
      <c r="T326">
        <v>5</v>
      </c>
      <c r="U326">
        <v>4</v>
      </c>
      <c r="V326">
        <v>2</v>
      </c>
      <c r="W326">
        <v>13</v>
      </c>
      <c r="X326">
        <v>4</v>
      </c>
      <c r="Y326">
        <v>4</v>
      </c>
      <c r="Z326">
        <v>7</v>
      </c>
      <c r="AA326">
        <v>13</v>
      </c>
      <c r="AB326">
        <v>-10</v>
      </c>
      <c r="AC326">
        <v>12</v>
      </c>
      <c r="AD326">
        <v>13</v>
      </c>
      <c r="AE326">
        <v>22</v>
      </c>
      <c r="AF326">
        <v>5</v>
      </c>
      <c r="AG326">
        <v>7</v>
      </c>
      <c r="AH326">
        <v>14</v>
      </c>
      <c r="AI326">
        <v>21</v>
      </c>
      <c r="AJ326">
        <v>15</v>
      </c>
      <c r="AK326">
        <v>17</v>
      </c>
      <c r="AL326">
        <v>17</v>
      </c>
      <c r="AM326">
        <v>8</v>
      </c>
      <c r="AN326">
        <v>5</v>
      </c>
      <c r="AO326">
        <v>33</v>
      </c>
      <c r="AP326">
        <v>37</v>
      </c>
      <c r="AQ326">
        <v>29</v>
      </c>
      <c r="AR326">
        <v>15</v>
      </c>
      <c r="AS326">
        <v>19</v>
      </c>
      <c r="AT326">
        <v>13</v>
      </c>
      <c r="AU326">
        <v>8</v>
      </c>
      <c r="AV326">
        <v>10</v>
      </c>
      <c r="AW326">
        <v>29</v>
      </c>
      <c r="AX326">
        <v>21</v>
      </c>
      <c r="AY326">
        <v>11</v>
      </c>
      <c r="AZ326">
        <v>14</v>
      </c>
      <c r="BA326">
        <v>3</v>
      </c>
      <c r="BB326">
        <v>6</v>
      </c>
      <c r="BC326">
        <v>13</v>
      </c>
      <c r="BD326">
        <v>8</v>
      </c>
      <c r="BE326">
        <v>12</v>
      </c>
      <c r="BF326">
        <v>4</v>
      </c>
      <c r="BG326">
        <v>4</v>
      </c>
      <c r="BH326">
        <v>1</v>
      </c>
      <c r="BI326">
        <v>3</v>
      </c>
      <c r="BJ326">
        <v>3</v>
      </c>
      <c r="BK326">
        <v>3</v>
      </c>
      <c r="BL326">
        <v>3</v>
      </c>
      <c r="BM326">
        <v>5</v>
      </c>
      <c r="BN326">
        <v>0</v>
      </c>
      <c r="BO326">
        <v>2</v>
      </c>
      <c r="BP326">
        <v>-1</v>
      </c>
      <c r="BQ326">
        <v>5</v>
      </c>
      <c r="BR326">
        <v>3</v>
      </c>
      <c r="BS326">
        <v>19</v>
      </c>
      <c r="BT326">
        <v>4</v>
      </c>
      <c r="BU326">
        <v>5</v>
      </c>
      <c r="BV326">
        <v>6</v>
      </c>
      <c r="BW326">
        <v>6</v>
      </c>
      <c r="BX326">
        <v>2</v>
      </c>
      <c r="BY326">
        <v>2</v>
      </c>
      <c r="BZ326">
        <v>2</v>
      </c>
      <c r="CA326">
        <v>2</v>
      </c>
      <c r="CB326">
        <v>1</v>
      </c>
      <c r="CC326">
        <v>2</v>
      </c>
      <c r="CD326">
        <v>0</v>
      </c>
      <c r="CE326">
        <v>8</v>
      </c>
      <c r="CF326">
        <v>2</v>
      </c>
      <c r="CG326">
        <v>2</v>
      </c>
      <c r="CH326">
        <v>0</v>
      </c>
      <c r="CI326">
        <v>1</v>
      </c>
      <c r="CJ326">
        <v>0</v>
      </c>
      <c r="CK326">
        <v>0</v>
      </c>
      <c r="CL326">
        <v>1</v>
      </c>
      <c r="CM326">
        <v>0</v>
      </c>
      <c r="CN326">
        <v>2</v>
      </c>
      <c r="CO326">
        <v>1</v>
      </c>
      <c r="CP326">
        <v>0</v>
      </c>
      <c r="CQ326">
        <v>0</v>
      </c>
      <c r="CR326">
        <v>0</v>
      </c>
      <c r="CS326">
        <v>0</v>
      </c>
      <c r="CT326">
        <v>3</v>
      </c>
      <c r="CU326">
        <v>1</v>
      </c>
      <c r="CV326">
        <v>0</v>
      </c>
      <c r="CW326">
        <v>1</v>
      </c>
      <c r="CX326">
        <v>0</v>
      </c>
      <c r="CY326">
        <v>2</v>
      </c>
      <c r="CZ326">
        <v>1</v>
      </c>
      <c r="DA326">
        <v>2</v>
      </c>
      <c r="DB326">
        <v>4</v>
      </c>
      <c r="DC326">
        <v>4</v>
      </c>
      <c r="DD326">
        <v>0</v>
      </c>
      <c r="DE326">
        <v>1</v>
      </c>
      <c r="DF326">
        <v>0</v>
      </c>
    </row>
    <row r="327" spans="2:110" x14ac:dyDescent="0.25">
      <c r="D327" t="s">
        <v>12</v>
      </c>
      <c r="F327">
        <v>0</v>
      </c>
      <c r="G327">
        <v>1</v>
      </c>
      <c r="H327">
        <v>0</v>
      </c>
      <c r="I327">
        <v>0</v>
      </c>
      <c r="J327">
        <v>5</v>
      </c>
      <c r="K327">
        <v>2</v>
      </c>
      <c r="L327">
        <v>2</v>
      </c>
      <c r="M327">
        <v>0</v>
      </c>
      <c r="N327">
        <v>1</v>
      </c>
      <c r="O327">
        <v>0</v>
      </c>
      <c r="P327">
        <v>2</v>
      </c>
      <c r="Q327">
        <v>0</v>
      </c>
      <c r="R327">
        <v>0</v>
      </c>
      <c r="S327">
        <v>1</v>
      </c>
      <c r="T327">
        <v>5</v>
      </c>
      <c r="U327">
        <v>3</v>
      </c>
      <c r="V327">
        <v>7</v>
      </c>
      <c r="W327">
        <v>6</v>
      </c>
      <c r="X327">
        <v>3</v>
      </c>
      <c r="Y327">
        <v>7</v>
      </c>
      <c r="Z327">
        <v>7</v>
      </c>
      <c r="AA327">
        <v>6</v>
      </c>
      <c r="AB327">
        <v>12</v>
      </c>
      <c r="AC327">
        <v>9</v>
      </c>
      <c r="AD327">
        <v>17</v>
      </c>
      <c r="AE327">
        <v>15</v>
      </c>
      <c r="AF327">
        <v>4</v>
      </c>
      <c r="AG327">
        <v>9</v>
      </c>
      <c r="AH327">
        <v>20</v>
      </c>
      <c r="AI327">
        <v>14</v>
      </c>
      <c r="AJ327">
        <v>11</v>
      </c>
      <c r="AK327">
        <v>19</v>
      </c>
      <c r="AL327">
        <v>16</v>
      </c>
      <c r="AM327">
        <v>9</v>
      </c>
      <c r="AN327">
        <v>3</v>
      </c>
      <c r="AO327">
        <v>14</v>
      </c>
      <c r="AP327">
        <v>17</v>
      </c>
      <c r="AQ327">
        <v>25</v>
      </c>
      <c r="AR327">
        <v>22</v>
      </c>
      <c r="AS327">
        <v>14</v>
      </c>
      <c r="AT327">
        <v>9</v>
      </c>
      <c r="AU327">
        <v>6</v>
      </c>
      <c r="AV327">
        <v>7</v>
      </c>
      <c r="AW327">
        <v>11</v>
      </c>
      <c r="AX327">
        <v>14</v>
      </c>
      <c r="AY327">
        <v>19</v>
      </c>
      <c r="AZ327">
        <v>13</v>
      </c>
      <c r="BA327">
        <v>10</v>
      </c>
      <c r="BB327">
        <v>4</v>
      </c>
      <c r="BC327">
        <v>5</v>
      </c>
      <c r="BD327">
        <v>15</v>
      </c>
      <c r="BE327">
        <v>16</v>
      </c>
      <c r="BF327">
        <v>10</v>
      </c>
      <c r="BG327">
        <v>0</v>
      </c>
      <c r="BH327">
        <v>13</v>
      </c>
      <c r="BI327">
        <v>0</v>
      </c>
      <c r="BJ327">
        <v>5</v>
      </c>
      <c r="BK327">
        <v>6</v>
      </c>
      <c r="BL327">
        <v>2</v>
      </c>
      <c r="BM327">
        <v>6</v>
      </c>
      <c r="BN327">
        <v>1</v>
      </c>
      <c r="BO327">
        <v>4</v>
      </c>
      <c r="BP327">
        <v>3</v>
      </c>
      <c r="BQ327">
        <v>2</v>
      </c>
      <c r="BR327">
        <v>0</v>
      </c>
      <c r="BS327">
        <v>1</v>
      </c>
      <c r="BT327">
        <v>1</v>
      </c>
      <c r="BU327">
        <v>1</v>
      </c>
      <c r="BV327">
        <v>1</v>
      </c>
      <c r="BW327">
        <v>1</v>
      </c>
      <c r="BX327">
        <v>1</v>
      </c>
      <c r="BY327">
        <v>0</v>
      </c>
      <c r="BZ327">
        <v>1</v>
      </c>
      <c r="CA327">
        <v>0</v>
      </c>
      <c r="CB327">
        <v>0</v>
      </c>
      <c r="CC327">
        <v>1</v>
      </c>
      <c r="CD327">
        <v>0</v>
      </c>
      <c r="CE327">
        <v>4</v>
      </c>
      <c r="CF327">
        <v>0</v>
      </c>
      <c r="CG327">
        <v>2</v>
      </c>
      <c r="CH327">
        <v>3</v>
      </c>
      <c r="CI327">
        <v>0</v>
      </c>
      <c r="CJ327">
        <v>1</v>
      </c>
      <c r="CK327">
        <v>0</v>
      </c>
      <c r="CL327">
        <v>0</v>
      </c>
      <c r="CM327">
        <v>0</v>
      </c>
      <c r="CN327">
        <v>0</v>
      </c>
      <c r="CO327">
        <v>0</v>
      </c>
      <c r="CP327">
        <v>4</v>
      </c>
      <c r="CQ327">
        <v>0</v>
      </c>
      <c r="CR327">
        <v>2</v>
      </c>
      <c r="CS327">
        <v>0</v>
      </c>
      <c r="CT327">
        <v>2</v>
      </c>
      <c r="CU327">
        <v>3</v>
      </c>
      <c r="CV327">
        <v>1</v>
      </c>
      <c r="CW327">
        <v>4</v>
      </c>
      <c r="CX327">
        <v>0</v>
      </c>
      <c r="CY327">
        <v>0</v>
      </c>
      <c r="CZ327">
        <v>1</v>
      </c>
      <c r="DA327">
        <v>2</v>
      </c>
      <c r="DB327">
        <v>-1</v>
      </c>
      <c r="DC327">
        <v>0</v>
      </c>
      <c r="DD327">
        <v>3</v>
      </c>
      <c r="DE327">
        <v>1</v>
      </c>
      <c r="DF327">
        <v>0</v>
      </c>
    </row>
    <row r="328" spans="2:110" x14ac:dyDescent="0.25">
      <c r="B328">
        <v>20</v>
      </c>
      <c r="D328" t="s">
        <v>15</v>
      </c>
      <c r="F328">
        <v>0</v>
      </c>
      <c r="G328">
        <v>0</v>
      </c>
      <c r="H328">
        <v>0</v>
      </c>
      <c r="I328">
        <v>0</v>
      </c>
      <c r="J328">
        <v>0</v>
      </c>
      <c r="K328">
        <v>0</v>
      </c>
      <c r="L328">
        <v>0</v>
      </c>
      <c r="M328">
        <v>0</v>
      </c>
      <c r="N328">
        <v>3</v>
      </c>
      <c r="O328">
        <v>1</v>
      </c>
      <c r="P328">
        <v>0</v>
      </c>
      <c r="Q328">
        <v>5</v>
      </c>
      <c r="R328">
        <v>1</v>
      </c>
      <c r="S328">
        <v>1</v>
      </c>
      <c r="T328">
        <v>5</v>
      </c>
      <c r="U328">
        <v>15</v>
      </c>
      <c r="V328">
        <v>5</v>
      </c>
      <c r="W328">
        <v>13</v>
      </c>
      <c r="X328">
        <v>10</v>
      </c>
      <c r="Y328">
        <v>12</v>
      </c>
      <c r="Z328">
        <v>0</v>
      </c>
      <c r="AA328">
        <v>13</v>
      </c>
      <c r="AB328">
        <v>30</v>
      </c>
      <c r="AC328">
        <v>11</v>
      </c>
      <c r="AD328">
        <v>12</v>
      </c>
      <c r="AE328">
        <v>8</v>
      </c>
      <c r="AF328">
        <v>5</v>
      </c>
      <c r="AG328">
        <v>11</v>
      </c>
      <c r="AH328">
        <v>8</v>
      </c>
      <c r="AI328">
        <v>8</v>
      </c>
      <c r="AJ328">
        <v>6</v>
      </c>
      <c r="AK328">
        <v>7</v>
      </c>
      <c r="AL328">
        <v>13</v>
      </c>
      <c r="AM328">
        <v>4</v>
      </c>
      <c r="AN328">
        <v>7</v>
      </c>
      <c r="AO328">
        <v>13</v>
      </c>
      <c r="AP328">
        <v>9</v>
      </c>
      <c r="AQ328">
        <v>15</v>
      </c>
      <c r="AR328">
        <v>13</v>
      </c>
      <c r="AS328">
        <v>10</v>
      </c>
      <c r="AT328">
        <v>8</v>
      </c>
      <c r="AU328">
        <v>1</v>
      </c>
      <c r="AV328">
        <v>5</v>
      </c>
      <c r="AW328">
        <v>7</v>
      </c>
      <c r="AX328">
        <v>4</v>
      </c>
      <c r="AY328">
        <v>2</v>
      </c>
      <c r="AZ328">
        <v>4</v>
      </c>
      <c r="BA328">
        <v>4</v>
      </c>
      <c r="BB328">
        <v>5</v>
      </c>
      <c r="BC328">
        <v>3</v>
      </c>
      <c r="BD328">
        <v>4</v>
      </c>
      <c r="BE328">
        <v>9</v>
      </c>
      <c r="BF328">
        <v>4</v>
      </c>
      <c r="BG328">
        <v>0</v>
      </c>
      <c r="BH328">
        <v>0</v>
      </c>
      <c r="BI328">
        <v>0</v>
      </c>
      <c r="BJ328">
        <v>1</v>
      </c>
      <c r="BK328">
        <v>3</v>
      </c>
      <c r="BL328">
        <v>3</v>
      </c>
      <c r="BM328">
        <v>0</v>
      </c>
      <c r="BN328">
        <v>0</v>
      </c>
      <c r="BO328">
        <v>2</v>
      </c>
      <c r="BP328">
        <v>2</v>
      </c>
      <c r="BQ328">
        <v>1</v>
      </c>
      <c r="BR328">
        <v>1</v>
      </c>
      <c r="BS328">
        <v>0</v>
      </c>
      <c r="BT328">
        <v>0</v>
      </c>
      <c r="BU328">
        <v>1</v>
      </c>
      <c r="BV328">
        <v>3</v>
      </c>
      <c r="BW328">
        <v>0</v>
      </c>
      <c r="BX328">
        <v>0</v>
      </c>
      <c r="BY328">
        <v>1</v>
      </c>
      <c r="BZ328">
        <v>0</v>
      </c>
      <c r="CA328">
        <v>0</v>
      </c>
      <c r="CB328">
        <v>0</v>
      </c>
      <c r="CC328">
        <v>0</v>
      </c>
      <c r="CD328">
        <v>0</v>
      </c>
      <c r="CE328">
        <v>-7</v>
      </c>
      <c r="CF328">
        <v>2</v>
      </c>
      <c r="CG328">
        <v>0</v>
      </c>
      <c r="CH328">
        <v>0</v>
      </c>
      <c r="CI328">
        <v>0</v>
      </c>
      <c r="CJ328">
        <v>0</v>
      </c>
      <c r="CK328">
        <v>0</v>
      </c>
      <c r="CL328">
        <v>0</v>
      </c>
      <c r="CM328">
        <v>1</v>
      </c>
      <c r="CN328">
        <v>0</v>
      </c>
      <c r="CO328">
        <v>1</v>
      </c>
      <c r="CP328">
        <v>1</v>
      </c>
      <c r="CQ328">
        <v>0</v>
      </c>
      <c r="CR328">
        <v>0</v>
      </c>
      <c r="CS328">
        <v>0</v>
      </c>
      <c r="CT328">
        <v>1</v>
      </c>
      <c r="CU328">
        <v>0</v>
      </c>
      <c r="CV328">
        <v>2</v>
      </c>
      <c r="CW328">
        <v>0</v>
      </c>
      <c r="CX328">
        <v>0</v>
      </c>
      <c r="CY328">
        <v>0</v>
      </c>
      <c r="CZ328">
        <v>0</v>
      </c>
      <c r="DA328">
        <v>1</v>
      </c>
      <c r="DB328">
        <v>1</v>
      </c>
      <c r="DC328">
        <v>0</v>
      </c>
      <c r="DD328">
        <v>2</v>
      </c>
      <c r="DE328">
        <v>0</v>
      </c>
      <c r="DF328">
        <v>0</v>
      </c>
    </row>
    <row r="329" spans="2:110" x14ac:dyDescent="0.25">
      <c r="B329">
        <v>35</v>
      </c>
    </row>
    <row r="330" spans="2:110" x14ac:dyDescent="0.25">
      <c r="B330" s="23">
        <f>B329/B328</f>
        <v>1.75</v>
      </c>
    </row>
    <row r="337" spans="4:129" ht="15.75" thickBot="1" x14ac:dyDescent="0.3"/>
    <row r="338" spans="4:129" ht="83.25" x14ac:dyDescent="0.35">
      <c r="D338" s="180" t="s">
        <v>150</v>
      </c>
      <c r="E338" s="181" t="s">
        <v>151</v>
      </c>
      <c r="F338" s="181" t="s">
        <v>152</v>
      </c>
      <c r="G338" s="181" t="s">
        <v>153</v>
      </c>
      <c r="H338" s="181" t="s">
        <v>8</v>
      </c>
      <c r="I338" s="181" t="s">
        <v>9</v>
      </c>
      <c r="J338" s="181" t="s">
        <v>6</v>
      </c>
      <c r="K338" s="181" t="s">
        <v>11</v>
      </c>
      <c r="L338" s="181" t="s">
        <v>14</v>
      </c>
      <c r="M338" s="181" t="s">
        <v>13</v>
      </c>
      <c r="N338" s="181" t="s">
        <v>20</v>
      </c>
      <c r="O338" s="181" t="s">
        <v>12</v>
      </c>
      <c r="P338" s="182" t="s">
        <v>15</v>
      </c>
    </row>
    <row r="339" spans="4:129" s="157" customFormat="1" ht="15.75" x14ac:dyDescent="0.25">
      <c r="D339" s="162"/>
      <c r="E339" s="183"/>
      <c r="F339" s="183"/>
      <c r="G339" s="183"/>
      <c r="H339" s="183"/>
      <c r="I339" s="183"/>
      <c r="J339" s="183"/>
      <c r="K339" s="183"/>
      <c r="L339" s="183"/>
      <c r="M339" s="183"/>
      <c r="N339" s="183"/>
      <c r="O339" s="183"/>
      <c r="P339" s="184"/>
    </row>
    <row r="340" spans="4:129" s="157" customFormat="1" ht="15.75" x14ac:dyDescent="0.25">
      <c r="D340" s="162">
        <v>43894</v>
      </c>
      <c r="E340" s="185">
        <v>4</v>
      </c>
      <c r="F340" s="185">
        <v>5</v>
      </c>
      <c r="G340" s="185">
        <v>3</v>
      </c>
      <c r="H340" s="185">
        <v>1</v>
      </c>
      <c r="I340" s="185">
        <v>0</v>
      </c>
      <c r="J340" s="185">
        <v>0</v>
      </c>
      <c r="K340" s="185">
        <v>0</v>
      </c>
      <c r="L340" s="185">
        <v>0</v>
      </c>
      <c r="M340" s="185">
        <v>0</v>
      </c>
      <c r="N340" s="185">
        <v>0</v>
      </c>
      <c r="O340" s="185">
        <v>0</v>
      </c>
      <c r="P340" s="186">
        <v>0</v>
      </c>
      <c r="R340">
        <v>4</v>
      </c>
      <c r="S340">
        <v>5</v>
      </c>
      <c r="T340">
        <v>8</v>
      </c>
      <c r="U340">
        <v>9</v>
      </c>
      <c r="V340">
        <v>2</v>
      </c>
      <c r="W340">
        <v>5</v>
      </c>
      <c r="X340">
        <v>10</v>
      </c>
      <c r="Y340">
        <v>4</v>
      </c>
      <c r="Z340">
        <v>13</v>
      </c>
      <c r="AA340">
        <v>16</v>
      </c>
      <c r="AB340">
        <v>16</v>
      </c>
      <c r="AC340">
        <v>15</v>
      </c>
      <c r="AD340" s="157">
        <v>26</v>
      </c>
      <c r="AE340" s="157">
        <v>39</v>
      </c>
      <c r="AF340" s="157">
        <v>57</v>
      </c>
      <c r="AG340" s="157">
        <v>69</v>
      </c>
      <c r="AH340" s="157">
        <v>91</v>
      </c>
      <c r="AI340" s="157">
        <v>71</v>
      </c>
      <c r="AJ340" s="157">
        <v>94</v>
      </c>
      <c r="AK340" s="157">
        <v>60</v>
      </c>
      <c r="AL340" s="157">
        <v>105</v>
      </c>
      <c r="AM340" s="157">
        <v>124</v>
      </c>
      <c r="AN340" s="157">
        <v>196</v>
      </c>
      <c r="AO340" s="157">
        <v>207</v>
      </c>
      <c r="AP340" s="157">
        <v>259</v>
      </c>
      <c r="AQ340" s="157">
        <v>161</v>
      </c>
      <c r="AR340" s="157">
        <v>141</v>
      </c>
      <c r="AS340" s="157">
        <v>139</v>
      </c>
      <c r="AT340" s="157">
        <v>244</v>
      </c>
      <c r="AU340" s="157">
        <v>223</v>
      </c>
      <c r="AV340" s="157">
        <v>206</v>
      </c>
      <c r="AW340" s="157">
        <v>195</v>
      </c>
      <c r="AX340" s="157">
        <v>298</v>
      </c>
      <c r="AY340" s="157">
        <v>246</v>
      </c>
      <c r="AZ340" s="157">
        <v>139</v>
      </c>
      <c r="BA340" s="157">
        <v>247</v>
      </c>
      <c r="BB340" s="157">
        <v>317</v>
      </c>
      <c r="BC340" s="157">
        <v>208</v>
      </c>
      <c r="BD340" s="157">
        <v>411</v>
      </c>
      <c r="BE340" s="157">
        <v>223</v>
      </c>
      <c r="BF340" s="157">
        <v>263</v>
      </c>
      <c r="BG340" s="157">
        <v>142</v>
      </c>
      <c r="BH340" s="157">
        <v>193</v>
      </c>
      <c r="BI340" s="157">
        <v>274</v>
      </c>
      <c r="BJ340" s="157">
        <v>258</v>
      </c>
      <c r="BK340" s="157">
        <v>303</v>
      </c>
      <c r="BL340" s="157">
        <v>262</v>
      </c>
      <c r="BM340" s="157">
        <v>141</v>
      </c>
      <c r="BN340" s="157">
        <v>144</v>
      </c>
      <c r="BO340" s="157">
        <v>162</v>
      </c>
      <c r="BP340" s="157">
        <v>211</v>
      </c>
      <c r="BQ340" s="157">
        <v>182</v>
      </c>
      <c r="BR340" s="157">
        <v>185</v>
      </c>
      <c r="BS340" s="157">
        <v>139</v>
      </c>
      <c r="BT340" s="157">
        <v>96</v>
      </c>
      <c r="BU340" s="157">
        <v>20</v>
      </c>
      <c r="BV340" s="157">
        <v>96</v>
      </c>
      <c r="BW340" s="157">
        <v>138</v>
      </c>
      <c r="BX340" s="157">
        <v>117</v>
      </c>
      <c r="BY340" s="157">
        <v>94</v>
      </c>
      <c r="BZ340" s="157">
        <v>90</v>
      </c>
      <c r="CA340" s="157">
        <v>31</v>
      </c>
      <c r="CB340" s="157">
        <v>80</v>
      </c>
      <c r="CC340" s="157">
        <v>54</v>
      </c>
      <c r="CD340" s="157">
        <v>97</v>
      </c>
      <c r="CE340" s="157">
        <v>82</v>
      </c>
      <c r="CF340" s="157">
        <v>82</v>
      </c>
      <c r="CG340" s="157">
        <v>69</v>
      </c>
      <c r="CH340" s="157">
        <v>46</v>
      </c>
      <c r="CI340" s="157">
        <v>60</v>
      </c>
      <c r="CJ340" s="157">
        <v>97</v>
      </c>
      <c r="CK340" s="157">
        <v>86</v>
      </c>
      <c r="CL340" s="157">
        <v>56</v>
      </c>
      <c r="CM340" s="157">
        <v>54</v>
      </c>
      <c r="CN340" s="157">
        <v>39</v>
      </c>
      <c r="CO340" s="157">
        <v>64</v>
      </c>
      <c r="CP340" s="157">
        <v>35</v>
      </c>
      <c r="CQ340" s="157">
        <v>78</v>
      </c>
      <c r="CR340" s="157">
        <v>92</v>
      </c>
      <c r="CS340" s="157">
        <v>49</v>
      </c>
      <c r="CT340" s="157">
        <v>37</v>
      </c>
      <c r="CU340" s="157">
        <v>45</v>
      </c>
      <c r="CV340" s="157">
        <v>50</v>
      </c>
      <c r="CW340" s="157">
        <v>31</v>
      </c>
      <c r="CX340" s="157">
        <v>65</v>
      </c>
      <c r="CY340" s="157">
        <v>39</v>
      </c>
      <c r="CZ340" s="157">
        <v>42</v>
      </c>
      <c r="DA340" s="157">
        <v>28</v>
      </c>
      <c r="DB340" s="157">
        <v>31</v>
      </c>
      <c r="DC340" s="157">
        <v>35</v>
      </c>
      <c r="DD340" s="157">
        <v>24</v>
      </c>
      <c r="DE340" s="157">
        <v>26</v>
      </c>
      <c r="DF340" s="157">
        <v>66</v>
      </c>
      <c r="DG340" s="157">
        <v>61</v>
      </c>
      <c r="DH340" s="157">
        <v>70</v>
      </c>
      <c r="DI340" s="157">
        <v>58</v>
      </c>
      <c r="DJ340" s="157">
        <v>37</v>
      </c>
      <c r="DK340" s="157">
        <v>77</v>
      </c>
      <c r="DL340" s="157">
        <v>50</v>
      </c>
      <c r="DM340" s="157">
        <v>56</v>
      </c>
      <c r="DN340" s="157">
        <v>84</v>
      </c>
      <c r="DO340" s="157">
        <v>55</v>
      </c>
      <c r="DP340" s="157">
        <v>41</v>
      </c>
      <c r="DQ340" s="157">
        <v>45</v>
      </c>
      <c r="DR340" s="157">
        <v>47</v>
      </c>
      <c r="DS340" s="157">
        <v>40</v>
      </c>
      <c r="DT340" s="157">
        <v>47</v>
      </c>
      <c r="DU340" s="157">
        <v>39</v>
      </c>
      <c r="DV340" s="157">
        <v>34</v>
      </c>
      <c r="DW340" s="157">
        <v>25</v>
      </c>
      <c r="DX340" s="157">
        <v>25</v>
      </c>
      <c r="DY340" s="157">
        <v>25</v>
      </c>
    </row>
    <row r="341" spans="4:129" s="157" customFormat="1" ht="15.75" x14ac:dyDescent="0.25">
      <c r="D341" s="162">
        <v>43895</v>
      </c>
      <c r="E341" s="185">
        <v>5</v>
      </c>
      <c r="F341" s="185">
        <v>9</v>
      </c>
      <c r="G341" s="185">
        <v>2</v>
      </c>
      <c r="H341" s="185">
        <v>1</v>
      </c>
      <c r="I341" s="185">
        <v>2</v>
      </c>
      <c r="J341" s="185">
        <v>14</v>
      </c>
      <c r="K341" s="185">
        <v>1</v>
      </c>
      <c r="L341" s="185">
        <v>1</v>
      </c>
      <c r="M341" s="185">
        <v>0</v>
      </c>
      <c r="N341" s="185">
        <v>4</v>
      </c>
      <c r="O341" s="185">
        <v>1</v>
      </c>
      <c r="P341" s="186">
        <v>0</v>
      </c>
      <c r="R341" s="157">
        <v>5</v>
      </c>
      <c r="S341" s="157">
        <v>9</v>
      </c>
      <c r="T341" s="157">
        <v>15</v>
      </c>
      <c r="U341" s="157">
        <v>20</v>
      </c>
      <c r="V341" s="157">
        <v>35</v>
      </c>
      <c r="W341" s="157">
        <v>45</v>
      </c>
      <c r="X341" s="157">
        <v>27</v>
      </c>
      <c r="Y341" s="157">
        <v>44</v>
      </c>
      <c r="Z341" s="157">
        <v>53</v>
      </c>
      <c r="AA341" s="157">
        <v>95</v>
      </c>
      <c r="AB341" s="157">
        <v>43</v>
      </c>
      <c r="AC341" s="157">
        <v>43</v>
      </c>
      <c r="AD341" s="157">
        <v>106</v>
      </c>
      <c r="AE341" s="157">
        <v>117</v>
      </c>
      <c r="AF341" s="157">
        <v>101</v>
      </c>
      <c r="AG341" s="157">
        <v>109</v>
      </c>
      <c r="AH341" s="157">
        <v>132</v>
      </c>
      <c r="AI341" s="157">
        <v>167</v>
      </c>
      <c r="AJ341" s="157">
        <v>215</v>
      </c>
      <c r="AK341" s="157">
        <v>152</v>
      </c>
      <c r="AL341" s="157">
        <v>200</v>
      </c>
      <c r="AM341" s="157">
        <v>174</v>
      </c>
      <c r="AN341" s="157">
        <v>242</v>
      </c>
      <c r="AO341" s="157">
        <v>327</v>
      </c>
      <c r="AP341" s="157">
        <v>260</v>
      </c>
      <c r="AQ341" s="157">
        <v>269</v>
      </c>
      <c r="AR341" s="157">
        <v>214</v>
      </c>
      <c r="AS341" s="157">
        <v>181</v>
      </c>
      <c r="AT341" s="157">
        <v>148</v>
      </c>
      <c r="AU341" s="157">
        <v>230</v>
      </c>
      <c r="AV341" s="157">
        <v>156</v>
      </c>
      <c r="AW341" s="157">
        <v>138</v>
      </c>
      <c r="AX341" s="157">
        <v>179</v>
      </c>
      <c r="AY341" s="157">
        <v>193</v>
      </c>
      <c r="AZ341" s="157">
        <v>158</v>
      </c>
      <c r="BA341" s="157">
        <v>185</v>
      </c>
      <c r="BB341" s="157">
        <v>212</v>
      </c>
      <c r="BC341" s="157">
        <v>253</v>
      </c>
      <c r="BD341" s="157">
        <v>203</v>
      </c>
      <c r="BE341" s="157">
        <v>254</v>
      </c>
      <c r="BF341" s="157">
        <v>139</v>
      </c>
      <c r="BG341" s="157">
        <v>173</v>
      </c>
      <c r="BH341" s="157">
        <v>115</v>
      </c>
      <c r="BI341" s="157">
        <v>206</v>
      </c>
      <c r="BJ341" s="157">
        <v>177</v>
      </c>
      <c r="BK341" s="157">
        <v>197</v>
      </c>
      <c r="BL341" s="157">
        <v>178</v>
      </c>
      <c r="BM341" s="157">
        <v>163</v>
      </c>
      <c r="BN341" s="157">
        <v>140</v>
      </c>
      <c r="BO341" s="157">
        <v>122</v>
      </c>
      <c r="BP341" s="157">
        <v>128</v>
      </c>
      <c r="BQ341" s="157">
        <v>159</v>
      </c>
      <c r="BR341" s="157">
        <v>127</v>
      </c>
      <c r="BS341" s="157">
        <v>151</v>
      </c>
      <c r="BT341" s="157">
        <v>99</v>
      </c>
      <c r="BU341" s="157">
        <v>33</v>
      </c>
      <c r="BV341" s="157">
        <v>33</v>
      </c>
      <c r="BW341" s="157">
        <v>101</v>
      </c>
      <c r="BX341" s="157">
        <v>90</v>
      </c>
      <c r="BY341" s="157">
        <v>78</v>
      </c>
      <c r="BZ341" s="157">
        <v>74</v>
      </c>
      <c r="CA341" s="157">
        <v>31</v>
      </c>
      <c r="CB341" s="157">
        <v>33</v>
      </c>
      <c r="CC341" s="157">
        <v>17</v>
      </c>
      <c r="CD341" s="157">
        <v>52</v>
      </c>
      <c r="CE341" s="157">
        <v>36</v>
      </c>
      <c r="CF341" s="157">
        <v>55</v>
      </c>
      <c r="CG341" s="157">
        <v>31</v>
      </c>
      <c r="CH341" s="157">
        <v>19</v>
      </c>
      <c r="CI341" s="157">
        <v>40</v>
      </c>
      <c r="CJ341" s="157">
        <v>18</v>
      </c>
      <c r="CK341" s="157">
        <v>48</v>
      </c>
      <c r="CL341" s="157">
        <v>22</v>
      </c>
      <c r="CM341" s="157">
        <v>33</v>
      </c>
      <c r="CN341" s="157">
        <v>10</v>
      </c>
      <c r="CO341" s="157">
        <v>19</v>
      </c>
      <c r="CP341" s="157">
        <v>19</v>
      </c>
      <c r="CQ341" s="157">
        <v>-8</v>
      </c>
      <c r="CR341" s="157">
        <v>21</v>
      </c>
      <c r="CS341" s="157">
        <v>16</v>
      </c>
      <c r="CT341" s="157">
        <v>33</v>
      </c>
      <c r="CU341" s="157">
        <v>23</v>
      </c>
      <c r="CV341" s="157">
        <v>20</v>
      </c>
      <c r="CW341" s="157">
        <v>25</v>
      </c>
      <c r="CX341" s="157">
        <v>21</v>
      </c>
      <c r="CY341" s="157">
        <v>45</v>
      </c>
      <c r="CZ341" s="157">
        <v>23</v>
      </c>
      <c r="DA341" s="157">
        <v>24</v>
      </c>
      <c r="DB341" s="157">
        <v>37</v>
      </c>
      <c r="DC341" s="157">
        <v>6</v>
      </c>
      <c r="DD341" s="157">
        <v>21</v>
      </c>
      <c r="DE341" s="157">
        <v>18</v>
      </c>
      <c r="DF341" s="157">
        <v>49</v>
      </c>
      <c r="DG341" s="157">
        <v>43</v>
      </c>
      <c r="DH341" s="157">
        <v>29</v>
      </c>
      <c r="DI341" s="157">
        <v>20</v>
      </c>
      <c r="DJ341" s="157">
        <v>37</v>
      </c>
      <c r="DK341" s="157">
        <v>22</v>
      </c>
      <c r="DL341" s="157">
        <v>27</v>
      </c>
      <c r="DM341" s="157">
        <v>28</v>
      </c>
      <c r="DN341" s="157">
        <v>39</v>
      </c>
      <c r="DO341" s="157">
        <v>45</v>
      </c>
      <c r="DP341" s="157">
        <v>24</v>
      </c>
      <c r="DQ341" s="157">
        <v>11</v>
      </c>
      <c r="DR341" s="157">
        <v>29</v>
      </c>
      <c r="DS341" s="157">
        <v>22</v>
      </c>
      <c r="DT341" s="157">
        <v>14</v>
      </c>
      <c r="DU341" s="157">
        <v>20</v>
      </c>
      <c r="DV341" s="157">
        <v>4</v>
      </c>
      <c r="DW341" s="157">
        <v>16</v>
      </c>
      <c r="DX341" s="157">
        <v>8</v>
      </c>
      <c r="DY341" s="157">
        <v>10</v>
      </c>
    </row>
    <row r="342" spans="4:129" s="157" customFormat="1" ht="15.75" x14ac:dyDescent="0.25">
      <c r="D342" s="162">
        <v>43896</v>
      </c>
      <c r="E342" s="185">
        <v>8</v>
      </c>
      <c r="F342" s="185">
        <v>15</v>
      </c>
      <c r="G342" s="185">
        <v>1</v>
      </c>
      <c r="H342" s="185">
        <v>8</v>
      </c>
      <c r="I342" s="185">
        <v>4</v>
      </c>
      <c r="J342" s="185">
        <v>7</v>
      </c>
      <c r="K342" s="185">
        <v>0</v>
      </c>
      <c r="L342" s="185">
        <v>1</v>
      </c>
      <c r="M342" s="185">
        <v>3</v>
      </c>
      <c r="N342" s="185">
        <v>2</v>
      </c>
      <c r="O342" s="185">
        <v>0</v>
      </c>
      <c r="P342" s="186">
        <v>0</v>
      </c>
      <c r="R342" s="157">
        <v>3</v>
      </c>
      <c r="S342" s="157">
        <v>2</v>
      </c>
      <c r="T342" s="157">
        <v>1</v>
      </c>
      <c r="U342" s="157">
        <v>7</v>
      </c>
      <c r="V342" s="157">
        <v>5</v>
      </c>
      <c r="W342" s="157">
        <v>1</v>
      </c>
      <c r="X342" s="157">
        <v>6</v>
      </c>
      <c r="Y342" s="157">
        <v>20</v>
      </c>
      <c r="Z342" s="157">
        <v>-7</v>
      </c>
      <c r="AA342" s="157">
        <v>21</v>
      </c>
      <c r="AB342" s="157">
        <v>20</v>
      </c>
      <c r="AC342" s="157">
        <v>8</v>
      </c>
      <c r="AD342" s="157">
        <v>24</v>
      </c>
      <c r="AE342" s="157">
        <v>33</v>
      </c>
      <c r="AF342" s="157">
        <v>21</v>
      </c>
      <c r="AG342" s="157">
        <v>70</v>
      </c>
      <c r="AH342" s="157">
        <v>83</v>
      </c>
      <c r="AI342" s="157">
        <v>100</v>
      </c>
      <c r="AJ342" s="157">
        <v>74</v>
      </c>
      <c r="AK342" s="157">
        <v>59</v>
      </c>
      <c r="AL342" s="157">
        <v>133</v>
      </c>
      <c r="AM342" s="157">
        <v>126</v>
      </c>
      <c r="AN342" s="157">
        <v>215</v>
      </c>
      <c r="AO342" s="157">
        <v>206</v>
      </c>
      <c r="AP342" s="157">
        <v>166</v>
      </c>
      <c r="AQ342" s="157">
        <v>153</v>
      </c>
      <c r="AR342" s="157">
        <v>148</v>
      </c>
      <c r="AS342" s="157">
        <v>143</v>
      </c>
      <c r="AT342" s="157">
        <v>172</v>
      </c>
      <c r="AU342" s="157">
        <v>184</v>
      </c>
      <c r="AV342" s="157">
        <v>171</v>
      </c>
      <c r="AW342" s="157">
        <v>174</v>
      </c>
      <c r="AX342" s="157">
        <v>230</v>
      </c>
      <c r="AY342" s="157">
        <v>115</v>
      </c>
      <c r="AZ342" s="157">
        <v>124</v>
      </c>
      <c r="BA342" s="157">
        <v>130</v>
      </c>
      <c r="BB342" s="157">
        <v>180</v>
      </c>
      <c r="BC342" s="157">
        <v>236</v>
      </c>
      <c r="BD342" s="157">
        <v>157</v>
      </c>
      <c r="BE342" s="157">
        <v>188</v>
      </c>
      <c r="BF342" s="157">
        <v>94</v>
      </c>
      <c r="BG342" s="157">
        <v>100</v>
      </c>
      <c r="BH342" s="157">
        <v>111</v>
      </c>
      <c r="BI342" s="157">
        <v>134</v>
      </c>
      <c r="BJ342" s="157">
        <v>203</v>
      </c>
      <c r="BK342" s="157">
        <v>156</v>
      </c>
      <c r="BL342" s="157">
        <v>131</v>
      </c>
      <c r="BM342" s="157">
        <v>99</v>
      </c>
      <c r="BN342" s="157">
        <v>99</v>
      </c>
      <c r="BO342" s="157">
        <v>107</v>
      </c>
      <c r="BP342" s="157">
        <v>143</v>
      </c>
      <c r="BQ342" s="157">
        <v>85</v>
      </c>
      <c r="BR342" s="157">
        <v>74</v>
      </c>
      <c r="BS342" s="157">
        <v>91</v>
      </c>
      <c r="BT342" s="157">
        <v>45</v>
      </c>
      <c r="BU342" s="157">
        <v>34</v>
      </c>
      <c r="BV342" s="157">
        <v>71</v>
      </c>
      <c r="BW342" s="157">
        <v>51</v>
      </c>
      <c r="BX342" s="157">
        <v>79</v>
      </c>
      <c r="BY342" s="157">
        <v>71</v>
      </c>
      <c r="BZ342" s="157">
        <v>35</v>
      </c>
      <c r="CA342" s="157">
        <v>23</v>
      </c>
      <c r="CB342" s="157">
        <v>70</v>
      </c>
      <c r="CC342" s="157">
        <v>58</v>
      </c>
      <c r="CD342" s="157">
        <v>50</v>
      </c>
      <c r="CE342" s="157">
        <v>42</v>
      </c>
      <c r="CF342" s="157">
        <v>48</v>
      </c>
      <c r="CG342" s="157">
        <v>40</v>
      </c>
      <c r="CH342" s="157">
        <v>36</v>
      </c>
      <c r="CI342" s="157">
        <v>25</v>
      </c>
      <c r="CJ342" s="157">
        <v>32</v>
      </c>
      <c r="CK342" s="157">
        <v>54</v>
      </c>
      <c r="CL342" s="157">
        <v>39</v>
      </c>
      <c r="CM342" s="157">
        <v>27</v>
      </c>
      <c r="CN342" s="157">
        <v>14</v>
      </c>
      <c r="CO342" s="157">
        <v>14</v>
      </c>
      <c r="CP342" s="157">
        <v>17</v>
      </c>
      <c r="CQ342" s="157">
        <v>11</v>
      </c>
      <c r="CR342" s="157">
        <v>32</v>
      </c>
      <c r="CS342" s="157">
        <v>35</v>
      </c>
      <c r="CT342" s="157">
        <v>22</v>
      </c>
      <c r="CU342" s="157">
        <v>12</v>
      </c>
      <c r="CV342" s="157">
        <v>10</v>
      </c>
      <c r="CW342" s="157">
        <v>7</v>
      </c>
      <c r="CX342" s="157">
        <v>28</v>
      </c>
      <c r="CY342" s="157">
        <v>11</v>
      </c>
      <c r="CZ342" s="157">
        <v>14</v>
      </c>
      <c r="DA342" s="157">
        <v>21</v>
      </c>
      <c r="DB342" s="157">
        <v>23</v>
      </c>
      <c r="DC342" s="157">
        <v>9</v>
      </c>
      <c r="DD342" s="157">
        <v>5</v>
      </c>
      <c r="DE342" s="157">
        <v>8</v>
      </c>
      <c r="DF342" s="157">
        <v>11</v>
      </c>
      <c r="DG342" s="157">
        <v>11</v>
      </c>
      <c r="DH342" s="157">
        <v>9</v>
      </c>
      <c r="DI342" s="157">
        <v>83</v>
      </c>
      <c r="DJ342" s="157">
        <v>28</v>
      </c>
      <c r="DK342" s="157">
        <v>14</v>
      </c>
      <c r="DL342" s="157">
        <v>33</v>
      </c>
      <c r="DM342" s="157">
        <v>29</v>
      </c>
      <c r="DN342" s="157">
        <v>15</v>
      </c>
      <c r="DO342" s="157">
        <v>31</v>
      </c>
      <c r="DP342" s="157">
        <v>22</v>
      </c>
      <c r="DQ342" s="157">
        <v>25</v>
      </c>
      <c r="DR342" s="157">
        <v>31</v>
      </c>
      <c r="DS342" s="157">
        <v>21</v>
      </c>
      <c r="DT342" s="157">
        <v>24</v>
      </c>
      <c r="DU342" s="157">
        <v>12</v>
      </c>
      <c r="DV342" s="157">
        <v>10</v>
      </c>
      <c r="DW342" s="157">
        <v>5</v>
      </c>
      <c r="DX342" s="157">
        <v>7</v>
      </c>
      <c r="DY342" s="157">
        <v>12</v>
      </c>
    </row>
    <row r="343" spans="4:129" s="157" customFormat="1" ht="15.75" x14ac:dyDescent="0.25">
      <c r="D343" s="162">
        <v>43897</v>
      </c>
      <c r="E343" s="185">
        <v>9</v>
      </c>
      <c r="F343" s="185">
        <v>20</v>
      </c>
      <c r="G343" s="185">
        <v>7</v>
      </c>
      <c r="H343" s="185">
        <v>3</v>
      </c>
      <c r="I343" s="185">
        <v>3</v>
      </c>
      <c r="J343" s="185">
        <v>12</v>
      </c>
      <c r="K343" s="185">
        <v>3</v>
      </c>
      <c r="L343" s="185">
        <v>0</v>
      </c>
      <c r="M343" s="187">
        <v>-1</v>
      </c>
      <c r="N343" s="185">
        <v>2</v>
      </c>
      <c r="O343" s="185">
        <v>0</v>
      </c>
      <c r="P343" s="186">
        <v>0</v>
      </c>
      <c r="R343" s="157">
        <v>1</v>
      </c>
      <c r="S343" s="157">
        <v>1</v>
      </c>
      <c r="T343" s="157">
        <v>8</v>
      </c>
      <c r="U343" s="157">
        <v>3</v>
      </c>
      <c r="V343" s="157">
        <v>10</v>
      </c>
      <c r="W343" s="157">
        <v>4</v>
      </c>
      <c r="X343" s="157">
        <v>3</v>
      </c>
      <c r="Y343" s="157">
        <v>4</v>
      </c>
      <c r="Z343" s="157">
        <v>20</v>
      </c>
      <c r="AA343" s="157">
        <v>10</v>
      </c>
      <c r="AB343" s="157">
        <v>12</v>
      </c>
      <c r="AC343" s="157">
        <v>23</v>
      </c>
      <c r="AD343" s="157">
        <v>36</v>
      </c>
      <c r="AE343" s="157">
        <v>39</v>
      </c>
      <c r="AF343" s="157">
        <v>37</v>
      </c>
      <c r="AG343" s="157">
        <v>31</v>
      </c>
      <c r="AH343" s="157">
        <v>65</v>
      </c>
      <c r="AI343" s="157">
        <v>61</v>
      </c>
      <c r="AJ343" s="157">
        <v>60</v>
      </c>
      <c r="AK343" s="157">
        <v>80</v>
      </c>
      <c r="AL343" s="157">
        <v>76</v>
      </c>
      <c r="AM343" s="157">
        <v>103</v>
      </c>
      <c r="AN343" s="157">
        <v>135</v>
      </c>
      <c r="AO343" s="157">
        <v>131</v>
      </c>
      <c r="AP343" s="157">
        <v>135</v>
      </c>
      <c r="AQ343" s="157">
        <v>182</v>
      </c>
      <c r="AR343" s="157">
        <v>107</v>
      </c>
      <c r="AS343" s="157">
        <v>98</v>
      </c>
      <c r="AT343" s="157">
        <v>140</v>
      </c>
      <c r="AU343" s="157">
        <v>112</v>
      </c>
      <c r="AV343" s="157">
        <v>155</v>
      </c>
      <c r="AW343" s="157">
        <v>103</v>
      </c>
      <c r="AX343" s="157">
        <v>125</v>
      </c>
      <c r="AY343" s="157">
        <v>100</v>
      </c>
      <c r="AZ343" s="157">
        <v>90</v>
      </c>
      <c r="BA343" s="157">
        <v>91</v>
      </c>
      <c r="BB343" s="157">
        <v>135</v>
      </c>
      <c r="BC343" s="157">
        <v>164</v>
      </c>
      <c r="BD343" s="157">
        <v>155</v>
      </c>
      <c r="BE343" s="157">
        <v>170</v>
      </c>
      <c r="BF343" s="157">
        <v>214</v>
      </c>
      <c r="BG343" s="157">
        <v>115</v>
      </c>
      <c r="BH343" s="157">
        <v>119</v>
      </c>
      <c r="BI343" s="157">
        <v>120</v>
      </c>
      <c r="BJ343" s="157">
        <v>163</v>
      </c>
      <c r="BK343" s="157">
        <v>161</v>
      </c>
      <c r="BL343" s="157">
        <v>204</v>
      </c>
      <c r="BM343" s="157">
        <v>147</v>
      </c>
      <c r="BN343" s="157">
        <v>98</v>
      </c>
      <c r="BO343" s="157">
        <v>90</v>
      </c>
      <c r="BP343" s="157">
        <v>136</v>
      </c>
      <c r="BQ343" s="157">
        <v>110</v>
      </c>
      <c r="BR343" s="157">
        <v>93</v>
      </c>
      <c r="BS343" s="157">
        <v>75</v>
      </c>
      <c r="BT343" s="157">
        <v>44</v>
      </c>
      <c r="BU343" s="157">
        <v>22</v>
      </c>
      <c r="BV343" s="157">
        <v>74</v>
      </c>
      <c r="BW343" s="157">
        <v>56</v>
      </c>
      <c r="BX343" s="157">
        <v>71</v>
      </c>
      <c r="BY343" s="157">
        <v>68</v>
      </c>
      <c r="BZ343" s="157">
        <v>62</v>
      </c>
      <c r="CA343" s="157">
        <v>25</v>
      </c>
      <c r="CB343" s="157">
        <v>29</v>
      </c>
      <c r="CC343" s="157">
        <v>34</v>
      </c>
      <c r="CD343" s="157">
        <v>25</v>
      </c>
      <c r="CE343" s="157">
        <v>38</v>
      </c>
      <c r="CF343" s="157">
        <v>16</v>
      </c>
      <c r="CG343" s="157">
        <v>25</v>
      </c>
      <c r="CH343" s="157">
        <v>23</v>
      </c>
      <c r="CI343" s="157">
        <v>25</v>
      </c>
      <c r="CJ343" s="157">
        <v>19</v>
      </c>
      <c r="CK343" s="157">
        <v>24</v>
      </c>
      <c r="CL343" s="157">
        <v>15</v>
      </c>
      <c r="CM343" s="157">
        <v>16</v>
      </c>
      <c r="CN343" s="157">
        <v>26</v>
      </c>
      <c r="CO343" s="157">
        <v>12</v>
      </c>
      <c r="CP343" s="157">
        <v>16</v>
      </c>
      <c r="CQ343" s="157">
        <v>26</v>
      </c>
      <c r="CR343" s="157">
        <v>41</v>
      </c>
      <c r="CS343" s="157">
        <v>30</v>
      </c>
      <c r="CT343" s="157">
        <v>19</v>
      </c>
      <c r="CU343" s="157">
        <v>52</v>
      </c>
      <c r="CV343" s="157">
        <v>76</v>
      </c>
      <c r="CW343" s="157">
        <v>41</v>
      </c>
      <c r="CX343" s="157">
        <v>34</v>
      </c>
      <c r="CY343" s="157">
        <v>38</v>
      </c>
      <c r="CZ343" s="157">
        <v>45</v>
      </c>
      <c r="DA343" s="157">
        <v>31</v>
      </c>
      <c r="DB343" s="157">
        <v>27</v>
      </c>
      <c r="DC343" s="157">
        <v>24</v>
      </c>
      <c r="DD343" s="157">
        <v>16</v>
      </c>
      <c r="DE343" s="157">
        <v>9</v>
      </c>
      <c r="DF343" s="157">
        <v>21</v>
      </c>
      <c r="DG343" s="157">
        <v>36</v>
      </c>
      <c r="DH343" s="157">
        <v>26</v>
      </c>
      <c r="DI343" s="157">
        <v>29</v>
      </c>
      <c r="DJ343" s="157">
        <v>37</v>
      </c>
      <c r="DK343" s="157">
        <v>20</v>
      </c>
      <c r="DL343" s="157">
        <v>31</v>
      </c>
      <c r="DM343" s="157">
        <v>19</v>
      </c>
      <c r="DN343" s="157">
        <v>31</v>
      </c>
      <c r="DO343" s="157">
        <v>21</v>
      </c>
      <c r="DP343" s="157">
        <v>18</v>
      </c>
      <c r="DQ343" s="157">
        <v>40</v>
      </c>
      <c r="DR343" s="157">
        <v>4</v>
      </c>
      <c r="DS343" s="157">
        <v>9</v>
      </c>
      <c r="DT343" s="157">
        <v>14</v>
      </c>
      <c r="DU343" s="157">
        <v>17</v>
      </c>
      <c r="DV343" s="157">
        <v>10</v>
      </c>
      <c r="DW343" s="157">
        <v>13</v>
      </c>
      <c r="DX343" s="157">
        <v>11</v>
      </c>
      <c r="DY343" s="157">
        <v>5</v>
      </c>
    </row>
    <row r="344" spans="4:129" s="157" customFormat="1" ht="15.75" x14ac:dyDescent="0.25">
      <c r="D344" s="162">
        <v>43898</v>
      </c>
      <c r="E344" s="185">
        <v>2</v>
      </c>
      <c r="F344" s="185">
        <v>35</v>
      </c>
      <c r="G344" s="185">
        <v>5</v>
      </c>
      <c r="H344" s="185">
        <v>10</v>
      </c>
      <c r="I344" s="185">
        <v>2</v>
      </c>
      <c r="J344" s="185">
        <v>2</v>
      </c>
      <c r="K344" s="185">
        <v>5</v>
      </c>
      <c r="L344" s="185">
        <v>0</v>
      </c>
      <c r="M344" s="185">
        <v>0</v>
      </c>
      <c r="N344" s="185">
        <v>1</v>
      </c>
      <c r="O344" s="187">
        <v>5</v>
      </c>
      <c r="P344" s="186">
        <v>0</v>
      </c>
      <c r="R344" s="157">
        <v>0</v>
      </c>
      <c r="S344" s="157">
        <v>2</v>
      </c>
      <c r="T344" s="157">
        <v>4</v>
      </c>
      <c r="U344" s="157">
        <v>3</v>
      </c>
      <c r="V344" s="157">
        <v>2</v>
      </c>
      <c r="W344" s="157">
        <v>7</v>
      </c>
      <c r="X344" s="157">
        <v>4</v>
      </c>
      <c r="Y344" s="157">
        <v>26</v>
      </c>
      <c r="Z344" s="157">
        <v>0</v>
      </c>
      <c r="AA344" s="157">
        <v>19</v>
      </c>
      <c r="AB344" s="157">
        <v>37</v>
      </c>
      <c r="AC344" s="157">
        <v>25</v>
      </c>
      <c r="AD344" s="157">
        <v>20</v>
      </c>
      <c r="AE344" s="157">
        <v>12</v>
      </c>
      <c r="AF344" s="157">
        <v>52</v>
      </c>
      <c r="AG344" s="157">
        <v>37</v>
      </c>
      <c r="AH344" s="157">
        <v>61</v>
      </c>
      <c r="AI344" s="157">
        <v>54</v>
      </c>
      <c r="AJ344" s="157">
        <v>30</v>
      </c>
      <c r="AK344" s="157">
        <v>38</v>
      </c>
      <c r="AL344" s="157">
        <v>155</v>
      </c>
      <c r="AM344" s="157">
        <v>99</v>
      </c>
      <c r="AN344" s="157">
        <v>193</v>
      </c>
      <c r="AO344" s="157">
        <v>90</v>
      </c>
      <c r="AP344" s="157">
        <v>127</v>
      </c>
      <c r="AQ344" s="157">
        <v>97</v>
      </c>
      <c r="AR344" s="157">
        <v>115</v>
      </c>
      <c r="AS344" s="157">
        <v>117</v>
      </c>
      <c r="AT344" s="157">
        <v>87</v>
      </c>
      <c r="AU344" s="157">
        <v>85</v>
      </c>
      <c r="AV344" s="157">
        <v>113</v>
      </c>
      <c r="AW344" s="157">
        <v>51</v>
      </c>
      <c r="AX344" s="157">
        <v>142</v>
      </c>
      <c r="AY344" s="157">
        <v>107</v>
      </c>
      <c r="AZ344" s="157">
        <v>88</v>
      </c>
      <c r="BA344" s="157">
        <v>82</v>
      </c>
      <c r="BB344" s="157">
        <v>126</v>
      </c>
      <c r="BC344" s="157">
        <v>103</v>
      </c>
      <c r="BD344" s="157">
        <v>125</v>
      </c>
      <c r="BE344" s="157">
        <v>116</v>
      </c>
      <c r="BF344" s="157">
        <v>45</v>
      </c>
      <c r="BG344" s="157">
        <v>186</v>
      </c>
      <c r="BH344" s="157">
        <v>39</v>
      </c>
      <c r="BI344" s="157">
        <v>100</v>
      </c>
      <c r="BJ344" s="157">
        <v>135</v>
      </c>
      <c r="BK344" s="157">
        <v>115</v>
      </c>
      <c r="BL344" s="157">
        <v>99</v>
      </c>
      <c r="BM344" s="157">
        <v>80</v>
      </c>
      <c r="BN344" s="157">
        <v>87</v>
      </c>
      <c r="BO344" s="157">
        <v>94</v>
      </c>
      <c r="BP344" s="157">
        <v>75</v>
      </c>
      <c r="BQ344" s="157">
        <v>102</v>
      </c>
      <c r="BR344" s="157">
        <v>47</v>
      </c>
      <c r="BS344" s="157">
        <v>53</v>
      </c>
      <c r="BT344" s="157">
        <v>64</v>
      </c>
      <c r="BU344" s="157">
        <v>18</v>
      </c>
      <c r="BV344" s="157">
        <v>48</v>
      </c>
      <c r="BW344" s="157">
        <v>60</v>
      </c>
      <c r="BX344" s="157">
        <v>39</v>
      </c>
      <c r="BY344" s="157">
        <v>49</v>
      </c>
      <c r="BZ344" s="157">
        <v>26</v>
      </c>
      <c r="CA344" s="157">
        <v>44</v>
      </c>
      <c r="CB344" s="157">
        <v>14</v>
      </c>
      <c r="CC344" s="157">
        <v>20</v>
      </c>
      <c r="CD344" s="157">
        <v>24</v>
      </c>
      <c r="CE344" s="157">
        <v>44</v>
      </c>
      <c r="CF344" s="157">
        <v>23</v>
      </c>
      <c r="CG344" s="157">
        <v>27</v>
      </c>
      <c r="CH344" s="157">
        <v>18</v>
      </c>
      <c r="CI344" s="157">
        <v>8</v>
      </c>
      <c r="CJ344" s="157">
        <v>21</v>
      </c>
      <c r="CK344" s="157">
        <v>19</v>
      </c>
      <c r="CL344" s="157">
        <v>36</v>
      </c>
      <c r="CM344" s="157">
        <v>16</v>
      </c>
      <c r="CN344" s="157">
        <v>8</v>
      </c>
      <c r="CO344" s="157">
        <v>11</v>
      </c>
      <c r="CP344" s="157">
        <v>3</v>
      </c>
      <c r="CQ344" s="157">
        <v>14</v>
      </c>
      <c r="CR344" s="157">
        <v>17</v>
      </c>
      <c r="CS344" s="157">
        <v>18</v>
      </c>
      <c r="CT344" s="157">
        <v>30</v>
      </c>
      <c r="CU344" s="157">
        <v>7</v>
      </c>
      <c r="CV344" s="157">
        <v>17</v>
      </c>
      <c r="CW344" s="157">
        <v>7</v>
      </c>
      <c r="CX344" s="157">
        <v>5</v>
      </c>
      <c r="CY344" s="157">
        <v>14</v>
      </c>
      <c r="CZ344" s="157">
        <v>11</v>
      </c>
      <c r="DA344" s="157">
        <v>6</v>
      </c>
      <c r="DB344" s="157">
        <v>9</v>
      </c>
      <c r="DC344" s="157">
        <v>9</v>
      </c>
      <c r="DD344" s="157">
        <v>7</v>
      </c>
      <c r="DE344" s="157">
        <v>9</v>
      </c>
      <c r="DF344" s="157">
        <v>7</v>
      </c>
      <c r="DG344" s="157">
        <v>18</v>
      </c>
      <c r="DH344" s="157">
        <v>15</v>
      </c>
      <c r="DI344" s="157">
        <v>14</v>
      </c>
      <c r="DJ344" s="157">
        <v>9</v>
      </c>
      <c r="DK344" s="157">
        <v>10</v>
      </c>
      <c r="DL344" s="157">
        <v>6</v>
      </c>
      <c r="DM344" s="157">
        <v>8</v>
      </c>
      <c r="DN344" s="157">
        <v>8</v>
      </c>
      <c r="DO344" s="157">
        <v>12</v>
      </c>
      <c r="DP344" s="157">
        <v>9</v>
      </c>
      <c r="DQ344" s="157">
        <v>3</v>
      </c>
      <c r="DR344" s="157">
        <v>5</v>
      </c>
      <c r="DS344" s="157">
        <v>5</v>
      </c>
      <c r="DT344" s="157">
        <v>6</v>
      </c>
      <c r="DU344" s="157">
        <v>3</v>
      </c>
      <c r="DV344" s="157">
        <v>3</v>
      </c>
      <c r="DW344" s="157">
        <v>5</v>
      </c>
      <c r="DX344" s="157">
        <v>2</v>
      </c>
      <c r="DY344" s="157">
        <v>2</v>
      </c>
    </row>
    <row r="345" spans="4:129" s="157" customFormat="1" ht="15.75" x14ac:dyDescent="0.25">
      <c r="D345" s="162">
        <v>43899</v>
      </c>
      <c r="E345" s="185">
        <v>5</v>
      </c>
      <c r="F345" s="185">
        <v>45</v>
      </c>
      <c r="G345" s="185">
        <v>1</v>
      </c>
      <c r="H345" s="185">
        <v>4</v>
      </c>
      <c r="I345" s="185">
        <v>7</v>
      </c>
      <c r="J345" s="185">
        <v>2</v>
      </c>
      <c r="K345" s="185">
        <v>1</v>
      </c>
      <c r="L345" s="185">
        <v>0</v>
      </c>
      <c r="M345" s="185">
        <v>0</v>
      </c>
      <c r="N345" s="185">
        <v>2</v>
      </c>
      <c r="O345" s="185">
        <v>2</v>
      </c>
      <c r="P345" s="186">
        <v>0</v>
      </c>
      <c r="R345" s="157">
        <v>0</v>
      </c>
      <c r="S345" s="157">
        <v>14</v>
      </c>
      <c r="T345" s="157">
        <v>7</v>
      </c>
      <c r="U345" s="157">
        <v>12</v>
      </c>
      <c r="V345" s="157">
        <v>2</v>
      </c>
      <c r="W345" s="157">
        <v>2</v>
      </c>
      <c r="X345" s="157">
        <v>2</v>
      </c>
      <c r="Y345" s="157">
        <v>21</v>
      </c>
      <c r="Z345" s="157">
        <v>17</v>
      </c>
      <c r="AA345" s="157">
        <v>3</v>
      </c>
      <c r="AB345" s="157">
        <v>4</v>
      </c>
      <c r="AC345" s="157">
        <v>22</v>
      </c>
      <c r="AD345" s="157">
        <v>32</v>
      </c>
      <c r="AE345" s="157">
        <v>16</v>
      </c>
      <c r="AF345" s="157">
        <v>24</v>
      </c>
      <c r="AG345" s="157">
        <v>38</v>
      </c>
      <c r="AH345" s="157">
        <v>31</v>
      </c>
      <c r="AI345" s="157">
        <v>47</v>
      </c>
      <c r="AJ345" s="157">
        <v>30</v>
      </c>
      <c r="AK345" s="157">
        <v>57</v>
      </c>
      <c r="AL345" s="157">
        <v>51</v>
      </c>
      <c r="AM345" s="157">
        <v>87</v>
      </c>
      <c r="AN345" s="157">
        <v>134</v>
      </c>
      <c r="AO345" s="157">
        <v>87</v>
      </c>
      <c r="AP345" s="157">
        <v>81</v>
      </c>
      <c r="AQ345" s="157">
        <v>90</v>
      </c>
      <c r="AR345" s="157">
        <v>66</v>
      </c>
      <c r="AS345" s="157">
        <v>66</v>
      </c>
      <c r="AT345" s="157">
        <v>65</v>
      </c>
      <c r="AU345" s="157">
        <v>89</v>
      </c>
      <c r="AV345" s="157">
        <v>69</v>
      </c>
      <c r="AW345" s="157">
        <v>61</v>
      </c>
      <c r="AX345" s="157">
        <v>94</v>
      </c>
      <c r="AY345" s="157">
        <v>52</v>
      </c>
      <c r="AZ345" s="157">
        <v>52</v>
      </c>
      <c r="BA345" s="157">
        <v>71</v>
      </c>
      <c r="BB345" s="157">
        <v>60</v>
      </c>
      <c r="BC345" s="157">
        <v>60</v>
      </c>
      <c r="BD345" s="157">
        <v>53</v>
      </c>
      <c r="BE345" s="157">
        <v>80</v>
      </c>
      <c r="BF345" s="157">
        <v>68</v>
      </c>
      <c r="BG345" s="157">
        <v>27</v>
      </c>
      <c r="BH345" s="157">
        <v>90</v>
      </c>
      <c r="BI345" s="157">
        <v>66</v>
      </c>
      <c r="BJ345" s="157">
        <v>71</v>
      </c>
      <c r="BK345" s="157">
        <v>69</v>
      </c>
      <c r="BL345" s="157">
        <v>52</v>
      </c>
      <c r="BM345" s="157">
        <v>44</v>
      </c>
      <c r="BN345" s="157">
        <v>54</v>
      </c>
      <c r="BO345" s="157">
        <v>51</v>
      </c>
      <c r="BP345" s="157">
        <v>63</v>
      </c>
      <c r="BQ345" s="157">
        <v>69</v>
      </c>
      <c r="BR345" s="157">
        <v>45</v>
      </c>
      <c r="BS345" s="157">
        <v>75</v>
      </c>
      <c r="BT345" s="157">
        <v>23</v>
      </c>
      <c r="BU345" s="157">
        <v>22</v>
      </c>
      <c r="BV345" s="157">
        <v>18</v>
      </c>
      <c r="BW345" s="157">
        <v>47</v>
      </c>
      <c r="BX345" s="157">
        <v>36</v>
      </c>
      <c r="BY345" s="157">
        <v>30</v>
      </c>
      <c r="BZ345" s="157">
        <v>24</v>
      </c>
      <c r="CA345" s="157">
        <v>16</v>
      </c>
      <c r="CB345" s="157">
        <v>52</v>
      </c>
      <c r="CC345" s="157">
        <v>3</v>
      </c>
      <c r="CD345" s="157">
        <v>172</v>
      </c>
      <c r="CE345" s="157">
        <v>22</v>
      </c>
      <c r="CF345" s="157">
        <v>28</v>
      </c>
      <c r="CG345" s="157">
        <v>23</v>
      </c>
      <c r="CH345" s="157">
        <v>12</v>
      </c>
      <c r="CI345" s="157">
        <v>10</v>
      </c>
      <c r="CJ345" s="157">
        <v>20</v>
      </c>
      <c r="CK345" s="157">
        <v>20</v>
      </c>
      <c r="CL345" s="157">
        <v>14</v>
      </c>
      <c r="CM345" s="157">
        <v>26</v>
      </c>
      <c r="CN345" s="157">
        <v>16</v>
      </c>
      <c r="CO345" s="157">
        <v>17</v>
      </c>
      <c r="CP345" s="157">
        <v>10</v>
      </c>
      <c r="CQ345" s="157">
        <v>34</v>
      </c>
      <c r="CR345" s="157">
        <v>25</v>
      </c>
      <c r="CS345" s="157">
        <v>23</v>
      </c>
      <c r="CT345" s="157">
        <v>19</v>
      </c>
      <c r="CU345" s="157">
        <v>19</v>
      </c>
      <c r="CV345" s="157">
        <v>23</v>
      </c>
      <c r="CW345" s="157">
        <v>9</v>
      </c>
      <c r="CX345" s="157">
        <v>22</v>
      </c>
      <c r="CY345" s="157">
        <v>22</v>
      </c>
      <c r="CZ345" s="157">
        <v>22</v>
      </c>
      <c r="DA345" s="157">
        <v>13</v>
      </c>
      <c r="DB345" s="157">
        <v>38</v>
      </c>
      <c r="DC345" s="157">
        <v>16</v>
      </c>
      <c r="DD345" s="157">
        <v>23</v>
      </c>
      <c r="DE345" s="157">
        <v>12</v>
      </c>
      <c r="DF345" s="157">
        <v>30</v>
      </c>
      <c r="DG345" s="157">
        <v>27</v>
      </c>
      <c r="DH345" s="157">
        <v>19</v>
      </c>
      <c r="DI345" s="157">
        <v>22</v>
      </c>
      <c r="DJ345" s="157">
        <v>12</v>
      </c>
      <c r="DK345" s="157">
        <v>15</v>
      </c>
      <c r="DL345" s="157">
        <v>23</v>
      </c>
      <c r="DM345" s="157">
        <v>15</v>
      </c>
      <c r="DN345" s="157">
        <v>21</v>
      </c>
      <c r="DO345" s="157">
        <v>10</v>
      </c>
      <c r="DP345" s="157">
        <v>12</v>
      </c>
      <c r="DQ345" s="157">
        <v>18</v>
      </c>
      <c r="DR345" s="157">
        <v>16</v>
      </c>
      <c r="DS345" s="157">
        <v>12</v>
      </c>
      <c r="DT345" s="157">
        <v>-1</v>
      </c>
      <c r="DU345" s="157">
        <v>8</v>
      </c>
      <c r="DV345" s="157">
        <v>10</v>
      </c>
      <c r="DW345" s="157">
        <v>14</v>
      </c>
      <c r="DX345" s="157">
        <v>7</v>
      </c>
      <c r="DY345" s="157">
        <v>10</v>
      </c>
    </row>
    <row r="346" spans="4:129" s="157" customFormat="1" ht="15.75" x14ac:dyDescent="0.25">
      <c r="D346" s="162">
        <v>43900</v>
      </c>
      <c r="E346" s="185">
        <v>10</v>
      </c>
      <c r="F346" s="185">
        <v>27</v>
      </c>
      <c r="G346" s="185">
        <v>6</v>
      </c>
      <c r="H346" s="185">
        <v>3</v>
      </c>
      <c r="I346" s="185">
        <v>4</v>
      </c>
      <c r="J346" s="185">
        <v>2</v>
      </c>
      <c r="K346" s="185">
        <v>0</v>
      </c>
      <c r="L346" s="185">
        <v>0</v>
      </c>
      <c r="M346" s="185">
        <v>2</v>
      </c>
      <c r="N346" s="185">
        <v>4</v>
      </c>
      <c r="O346" s="185">
        <v>2</v>
      </c>
      <c r="P346" s="186">
        <v>0</v>
      </c>
      <c r="R346" s="157">
        <v>0</v>
      </c>
      <c r="S346" s="157">
        <v>1</v>
      </c>
      <c r="T346" s="157">
        <v>0</v>
      </c>
      <c r="U346" s="157">
        <v>3</v>
      </c>
      <c r="V346" s="157">
        <v>5</v>
      </c>
      <c r="W346" s="157">
        <v>1</v>
      </c>
      <c r="X346" s="157">
        <v>0</v>
      </c>
      <c r="Y346" s="157">
        <v>2</v>
      </c>
      <c r="Z346" s="157">
        <v>1</v>
      </c>
      <c r="AA346" s="157">
        <v>5</v>
      </c>
      <c r="AB346" s="157">
        <v>5</v>
      </c>
      <c r="AC346" s="157">
        <v>5</v>
      </c>
      <c r="AD346" s="157">
        <v>10</v>
      </c>
      <c r="AE346" s="157">
        <v>9</v>
      </c>
      <c r="AF346" s="157">
        <v>14</v>
      </c>
      <c r="AG346" s="157">
        <v>16</v>
      </c>
      <c r="AH346" s="157">
        <v>25</v>
      </c>
      <c r="AI346" s="157">
        <v>63</v>
      </c>
      <c r="AJ346" s="157">
        <v>27</v>
      </c>
      <c r="AK346" s="157">
        <v>33</v>
      </c>
      <c r="AL346" s="157">
        <v>46</v>
      </c>
      <c r="AM346" s="157">
        <v>72</v>
      </c>
      <c r="AN346" s="157">
        <v>55</v>
      </c>
      <c r="AO346" s="157">
        <v>61</v>
      </c>
      <c r="AP346" s="157">
        <v>66</v>
      </c>
      <c r="AQ346" s="157">
        <v>74</v>
      </c>
      <c r="AR346" s="157">
        <v>58</v>
      </c>
      <c r="AS346" s="157">
        <v>41</v>
      </c>
      <c r="AT346" s="157">
        <v>81</v>
      </c>
      <c r="AU346" s="157">
        <v>86</v>
      </c>
      <c r="AV346" s="157">
        <v>79</v>
      </c>
      <c r="AW346" s="157">
        <v>113</v>
      </c>
      <c r="AX346" s="157">
        <v>83</v>
      </c>
      <c r="AY346" s="157">
        <v>71</v>
      </c>
      <c r="AZ346" s="157">
        <v>68</v>
      </c>
      <c r="BA346" s="157">
        <v>66</v>
      </c>
      <c r="BB346" s="157">
        <v>80</v>
      </c>
      <c r="BC346" s="157">
        <v>191</v>
      </c>
      <c r="BD346" s="157">
        <v>97</v>
      </c>
      <c r="BE346" s="157">
        <v>71</v>
      </c>
      <c r="BF346" s="157">
        <v>51</v>
      </c>
      <c r="BG346" s="157">
        <v>60</v>
      </c>
      <c r="BH346" s="157">
        <v>52</v>
      </c>
      <c r="BI346" s="157">
        <v>91</v>
      </c>
      <c r="BJ346" s="157">
        <v>124</v>
      </c>
      <c r="BK346" s="157">
        <v>52</v>
      </c>
      <c r="BL346" s="157">
        <v>76</v>
      </c>
      <c r="BM346" s="157">
        <v>46</v>
      </c>
      <c r="BN346" s="157">
        <v>65</v>
      </c>
      <c r="BO346" s="157">
        <v>35</v>
      </c>
      <c r="BP346" s="157">
        <v>62</v>
      </c>
      <c r="BQ346" s="157">
        <v>48</v>
      </c>
      <c r="BR346" s="157">
        <v>38</v>
      </c>
      <c r="BS346" s="157">
        <v>43</v>
      </c>
      <c r="BT346" s="157">
        <v>8</v>
      </c>
      <c r="BU346" s="157">
        <v>5</v>
      </c>
      <c r="BV346" s="157">
        <v>29</v>
      </c>
      <c r="BW346" s="157">
        <v>37</v>
      </c>
      <c r="BX346" s="157">
        <v>18</v>
      </c>
      <c r="BY346" s="157">
        <v>26</v>
      </c>
      <c r="BZ346" s="157">
        <v>21</v>
      </c>
      <c r="CA346" s="157">
        <v>12</v>
      </c>
      <c r="CB346" s="157">
        <v>17</v>
      </c>
      <c r="CC346" s="157">
        <v>9</v>
      </c>
      <c r="CD346" s="157">
        <v>18</v>
      </c>
      <c r="CE346" s="157">
        <v>20</v>
      </c>
      <c r="CF346" s="157">
        <v>16</v>
      </c>
      <c r="CG346" s="157">
        <v>7</v>
      </c>
      <c r="CH346" s="157">
        <v>-6</v>
      </c>
      <c r="CI346" s="157">
        <v>12</v>
      </c>
      <c r="CJ346" s="157">
        <v>13</v>
      </c>
      <c r="CK346" s="157">
        <v>12</v>
      </c>
      <c r="CL346" s="157">
        <v>5</v>
      </c>
      <c r="CM346" s="157">
        <v>11</v>
      </c>
      <c r="CN346" s="157">
        <v>4</v>
      </c>
      <c r="CO346" s="157">
        <v>1</v>
      </c>
      <c r="CP346" s="157">
        <v>6</v>
      </c>
      <c r="CQ346" s="157">
        <v>5</v>
      </c>
      <c r="CR346" s="157">
        <v>8</v>
      </c>
      <c r="CS346" s="157">
        <v>7</v>
      </c>
      <c r="CT346" s="157">
        <v>9</v>
      </c>
      <c r="CU346" s="157">
        <v>7</v>
      </c>
      <c r="CV346" s="157">
        <v>5</v>
      </c>
      <c r="CW346" s="157">
        <v>6</v>
      </c>
      <c r="CX346" s="157">
        <v>6</v>
      </c>
      <c r="CY346" s="157">
        <v>5</v>
      </c>
      <c r="CZ346" s="157">
        <v>2</v>
      </c>
      <c r="DA346" s="157">
        <v>3</v>
      </c>
      <c r="DB346" s="157">
        <v>4</v>
      </c>
      <c r="DC346" s="157">
        <v>1</v>
      </c>
      <c r="DD346" s="157">
        <v>0</v>
      </c>
      <c r="DE346" s="157">
        <v>0</v>
      </c>
      <c r="DF346" s="157">
        <v>5</v>
      </c>
      <c r="DG346" s="157">
        <v>4</v>
      </c>
      <c r="DH346" s="157">
        <v>7</v>
      </c>
      <c r="DI346" s="157">
        <v>4</v>
      </c>
      <c r="DJ346" s="157">
        <v>4</v>
      </c>
      <c r="DK346" s="157">
        <v>4</v>
      </c>
      <c r="DL346" s="157">
        <v>4</v>
      </c>
      <c r="DM346" s="157">
        <v>2</v>
      </c>
      <c r="DN346" s="157">
        <v>1</v>
      </c>
      <c r="DO346" s="157">
        <v>0</v>
      </c>
      <c r="DP346" s="157">
        <v>9</v>
      </c>
      <c r="DQ346" s="157">
        <v>12</v>
      </c>
      <c r="DR346" s="157">
        <v>6</v>
      </c>
      <c r="DS346" s="157">
        <v>1</v>
      </c>
      <c r="DT346" s="157">
        <v>3</v>
      </c>
      <c r="DU346" s="157">
        <v>4</v>
      </c>
      <c r="DV346" s="157">
        <v>4</v>
      </c>
      <c r="DW346" s="157">
        <v>13</v>
      </c>
      <c r="DX346" s="157">
        <v>4</v>
      </c>
      <c r="DY346" s="157">
        <v>1</v>
      </c>
    </row>
    <row r="347" spans="4:129" s="157" customFormat="1" ht="15.75" x14ac:dyDescent="0.25">
      <c r="D347" s="162">
        <v>43901</v>
      </c>
      <c r="E347" s="185">
        <v>4</v>
      </c>
      <c r="F347" s="185">
        <v>44</v>
      </c>
      <c r="G347" s="185">
        <v>20</v>
      </c>
      <c r="H347" s="185">
        <v>4</v>
      </c>
      <c r="I347" s="185">
        <v>26</v>
      </c>
      <c r="J347" s="185">
        <v>21</v>
      </c>
      <c r="K347" s="185">
        <v>2</v>
      </c>
      <c r="L347" s="185">
        <v>2</v>
      </c>
      <c r="M347" s="185">
        <v>4</v>
      </c>
      <c r="N347" s="187">
        <v>-10</v>
      </c>
      <c r="O347" s="185">
        <v>0</v>
      </c>
      <c r="P347" s="186">
        <v>0</v>
      </c>
      <c r="R347" s="157">
        <v>0</v>
      </c>
      <c r="S347" s="157">
        <v>1</v>
      </c>
      <c r="T347" s="157">
        <v>1</v>
      </c>
      <c r="U347" s="157">
        <v>0</v>
      </c>
      <c r="V347" s="157">
        <v>0</v>
      </c>
      <c r="W347" s="157">
        <v>0</v>
      </c>
      <c r="X347" s="157">
        <v>0</v>
      </c>
      <c r="Y347" s="157">
        <v>2</v>
      </c>
      <c r="Z347" s="157">
        <v>-1</v>
      </c>
      <c r="AA347" s="157">
        <v>4</v>
      </c>
      <c r="AB347" s="157">
        <v>5</v>
      </c>
      <c r="AC347" s="157">
        <v>5</v>
      </c>
      <c r="AD347" s="157">
        <v>4</v>
      </c>
      <c r="AE347" s="157">
        <v>2</v>
      </c>
      <c r="AF347" s="157">
        <v>6</v>
      </c>
      <c r="AG347" s="157">
        <v>6</v>
      </c>
      <c r="AH347" s="157">
        <v>5</v>
      </c>
      <c r="AI347" s="157">
        <v>8</v>
      </c>
      <c r="AJ347" s="157">
        <v>7</v>
      </c>
      <c r="AK347" s="157">
        <v>7</v>
      </c>
      <c r="AL347" s="157">
        <v>6</v>
      </c>
      <c r="AM347" s="157">
        <v>10</v>
      </c>
      <c r="AN347" s="157">
        <v>17</v>
      </c>
      <c r="AO347" s="157">
        <v>13</v>
      </c>
      <c r="AP347" s="157">
        <v>12</v>
      </c>
      <c r="AQ347" s="157">
        <v>19</v>
      </c>
      <c r="AR347" s="157">
        <v>7</v>
      </c>
      <c r="AS347" s="157">
        <v>20</v>
      </c>
      <c r="AT347" s="157">
        <v>23</v>
      </c>
      <c r="AU347" s="157">
        <v>14</v>
      </c>
      <c r="AV347" s="157">
        <v>22</v>
      </c>
      <c r="AW347" s="157">
        <v>9</v>
      </c>
      <c r="AX347" s="157">
        <v>20</v>
      </c>
      <c r="AY347" s="157">
        <v>10</v>
      </c>
      <c r="AZ347" s="157">
        <v>10</v>
      </c>
      <c r="BA347" s="157">
        <v>19</v>
      </c>
      <c r="BB347" s="157">
        <v>10</v>
      </c>
      <c r="BC347" s="157">
        <v>25</v>
      </c>
      <c r="BD347" s="157">
        <v>39</v>
      </c>
      <c r="BE347" s="157">
        <v>14</v>
      </c>
      <c r="BF347" s="157">
        <v>34</v>
      </c>
      <c r="BG347" s="157">
        <v>7</v>
      </c>
      <c r="BH347" s="157">
        <v>13</v>
      </c>
      <c r="BI347" s="157">
        <v>21</v>
      </c>
      <c r="BJ347" s="157">
        <v>45</v>
      </c>
      <c r="BK347" s="157">
        <v>45</v>
      </c>
      <c r="BL347" s="157">
        <v>20</v>
      </c>
      <c r="BM347" s="157">
        <v>6</v>
      </c>
      <c r="BN347" s="157">
        <v>23</v>
      </c>
      <c r="BO347" s="157">
        <v>18</v>
      </c>
      <c r="BP347" s="157">
        <v>28</v>
      </c>
      <c r="BQ347" s="157">
        <v>11</v>
      </c>
      <c r="BR347" s="157">
        <v>25</v>
      </c>
      <c r="BS347" s="157">
        <v>20</v>
      </c>
      <c r="BT347" s="157">
        <v>5</v>
      </c>
      <c r="BU347" s="157">
        <v>4</v>
      </c>
      <c r="BV347" s="157">
        <v>7</v>
      </c>
      <c r="BW347" s="157">
        <v>9</v>
      </c>
      <c r="BX347" s="157">
        <v>14</v>
      </c>
      <c r="BY347" s="157">
        <v>15</v>
      </c>
      <c r="BZ347" s="157">
        <v>0</v>
      </c>
      <c r="CA347" s="157">
        <v>5</v>
      </c>
      <c r="CB347" s="157">
        <v>15</v>
      </c>
      <c r="CC347" s="157">
        <v>17</v>
      </c>
      <c r="CD347" s="157">
        <v>5</v>
      </c>
      <c r="CE347" s="157">
        <v>10</v>
      </c>
      <c r="CF347" s="157">
        <v>15</v>
      </c>
      <c r="CG347" s="157">
        <v>15</v>
      </c>
      <c r="CH347" s="157">
        <v>1</v>
      </c>
      <c r="CI347" s="157">
        <v>8</v>
      </c>
      <c r="CJ347" s="157">
        <v>3</v>
      </c>
      <c r="CK347" s="157">
        <v>2</v>
      </c>
      <c r="CL347" s="157">
        <v>6</v>
      </c>
      <c r="CM347" s="157">
        <v>4</v>
      </c>
      <c r="CN347" s="157">
        <v>6</v>
      </c>
      <c r="CO347" s="157">
        <v>2</v>
      </c>
      <c r="CP347" s="157">
        <v>1</v>
      </c>
      <c r="CQ347" s="157">
        <v>23</v>
      </c>
      <c r="CR347" s="157">
        <v>5</v>
      </c>
      <c r="CS347" s="157">
        <v>4</v>
      </c>
      <c r="CT347" s="157">
        <v>0</v>
      </c>
      <c r="CU347" s="157">
        <v>2</v>
      </c>
      <c r="CV347" s="157">
        <v>1</v>
      </c>
      <c r="CW347" s="157">
        <v>6</v>
      </c>
      <c r="CX347" s="157">
        <v>5</v>
      </c>
      <c r="CY347" s="157">
        <v>4</v>
      </c>
      <c r="CZ347" s="157">
        <v>3</v>
      </c>
      <c r="DA347" s="157">
        <v>2</v>
      </c>
      <c r="DB347" s="157">
        <v>6</v>
      </c>
      <c r="DC347" s="157">
        <v>2</v>
      </c>
      <c r="DD347" s="157">
        <v>0</v>
      </c>
      <c r="DE347" s="157">
        <v>2</v>
      </c>
      <c r="DF347" s="157">
        <v>8</v>
      </c>
      <c r="DG347" s="157">
        <v>3</v>
      </c>
      <c r="DH347" s="157">
        <v>4</v>
      </c>
      <c r="DI347" s="157">
        <v>2</v>
      </c>
      <c r="DJ347" s="157">
        <v>0</v>
      </c>
      <c r="DK347" s="157">
        <v>1</v>
      </c>
      <c r="DL347" s="157">
        <v>3</v>
      </c>
      <c r="DM347" s="157">
        <v>1</v>
      </c>
      <c r="DN347" s="157">
        <v>3</v>
      </c>
      <c r="DO347" s="157">
        <v>1</v>
      </c>
      <c r="DP347" s="157">
        <v>2</v>
      </c>
      <c r="DQ347" s="157">
        <v>7</v>
      </c>
      <c r="DR347" s="157">
        <v>1</v>
      </c>
      <c r="DS347" s="157">
        <v>2</v>
      </c>
      <c r="DT347" s="157">
        <v>3</v>
      </c>
      <c r="DU347" s="157">
        <v>3</v>
      </c>
      <c r="DV347" s="157">
        <v>0</v>
      </c>
      <c r="DW347" s="157">
        <v>0</v>
      </c>
      <c r="DX347" s="157">
        <v>0</v>
      </c>
      <c r="DY347" s="157">
        <v>-2</v>
      </c>
    </row>
    <row r="348" spans="4:129" ht="15.75" x14ac:dyDescent="0.25">
      <c r="D348" s="162">
        <v>43902</v>
      </c>
      <c r="E348" s="185">
        <v>13</v>
      </c>
      <c r="F348" s="185">
        <v>53</v>
      </c>
      <c r="G348" s="187">
        <v>-7</v>
      </c>
      <c r="H348" s="185">
        <v>20</v>
      </c>
      <c r="I348" s="185">
        <v>0</v>
      </c>
      <c r="J348" s="185">
        <v>17</v>
      </c>
      <c r="K348" s="185">
        <v>1</v>
      </c>
      <c r="L348" s="187">
        <v>-1</v>
      </c>
      <c r="M348" s="185">
        <v>1</v>
      </c>
      <c r="N348" s="185">
        <v>3</v>
      </c>
      <c r="O348" s="185">
        <v>1</v>
      </c>
      <c r="P348" s="186">
        <v>3</v>
      </c>
      <c r="R348" s="157">
        <v>0</v>
      </c>
      <c r="S348" s="157">
        <v>0</v>
      </c>
      <c r="T348" s="157">
        <v>3</v>
      </c>
      <c r="U348" s="157">
        <v>-1</v>
      </c>
      <c r="V348" s="157">
        <v>0</v>
      </c>
      <c r="W348" s="157">
        <v>0</v>
      </c>
      <c r="X348" s="157">
        <v>2</v>
      </c>
      <c r="Y348" s="157">
        <v>4</v>
      </c>
      <c r="Z348" s="157">
        <v>1</v>
      </c>
      <c r="AA348" s="157">
        <v>0</v>
      </c>
      <c r="AB348" s="157">
        <v>1</v>
      </c>
      <c r="AC348" s="157">
        <v>2</v>
      </c>
      <c r="AD348">
        <v>5</v>
      </c>
      <c r="AE348">
        <v>6</v>
      </c>
      <c r="AF348">
        <v>7</v>
      </c>
      <c r="AG348">
        <v>6</v>
      </c>
      <c r="AH348">
        <v>4</v>
      </c>
      <c r="AI348">
        <v>9</v>
      </c>
      <c r="AJ348">
        <v>1</v>
      </c>
      <c r="AK348">
        <v>7</v>
      </c>
      <c r="AL348">
        <v>9</v>
      </c>
      <c r="AM348">
        <v>12</v>
      </c>
      <c r="AN348">
        <v>13</v>
      </c>
      <c r="AO348">
        <v>18</v>
      </c>
      <c r="AP348">
        <v>11</v>
      </c>
      <c r="AQ348">
        <v>14</v>
      </c>
      <c r="AR348">
        <v>14</v>
      </c>
      <c r="AS348">
        <v>13</v>
      </c>
      <c r="AT348">
        <v>17</v>
      </c>
      <c r="AU348">
        <v>17</v>
      </c>
      <c r="AV348">
        <v>23</v>
      </c>
      <c r="AW348">
        <v>17</v>
      </c>
      <c r="AX348">
        <v>7</v>
      </c>
      <c r="AY348">
        <v>37</v>
      </c>
      <c r="AZ348">
        <v>33</v>
      </c>
      <c r="BA348">
        <v>18</v>
      </c>
      <c r="BB348">
        <v>30</v>
      </c>
      <c r="BC348">
        <v>26</v>
      </c>
      <c r="BD348">
        <v>26</v>
      </c>
      <c r="BE348">
        <v>15</v>
      </c>
      <c r="BF348">
        <v>26</v>
      </c>
      <c r="BG348">
        <v>18</v>
      </c>
      <c r="BH348">
        <v>5</v>
      </c>
      <c r="BI348">
        <v>2</v>
      </c>
      <c r="BJ348">
        <v>20</v>
      </c>
      <c r="BK348">
        <v>10</v>
      </c>
      <c r="BL348">
        <v>13</v>
      </c>
      <c r="BM348">
        <v>7</v>
      </c>
      <c r="BN348">
        <v>4</v>
      </c>
      <c r="BO348">
        <v>8</v>
      </c>
      <c r="BP348">
        <v>14</v>
      </c>
      <c r="BQ348">
        <v>3</v>
      </c>
      <c r="BR348">
        <v>3</v>
      </c>
      <c r="BS348">
        <v>4</v>
      </c>
      <c r="BT348">
        <v>2</v>
      </c>
      <c r="BU348">
        <v>10</v>
      </c>
      <c r="BV348">
        <v>1</v>
      </c>
      <c r="BW348">
        <v>3</v>
      </c>
      <c r="BX348">
        <v>3</v>
      </c>
      <c r="BY348">
        <v>3</v>
      </c>
      <c r="BZ348">
        <v>2</v>
      </c>
      <c r="CA348">
        <v>5</v>
      </c>
      <c r="CB348">
        <v>2</v>
      </c>
      <c r="CC348">
        <v>12</v>
      </c>
      <c r="CD348">
        <v>8</v>
      </c>
      <c r="CE348">
        <v>5</v>
      </c>
      <c r="CF348">
        <v>1</v>
      </c>
      <c r="CG348">
        <v>1</v>
      </c>
      <c r="CH348">
        <v>2</v>
      </c>
      <c r="CI348">
        <v>1</v>
      </c>
      <c r="CJ348">
        <v>1</v>
      </c>
      <c r="CK348">
        <v>2</v>
      </c>
      <c r="CL348">
        <v>4</v>
      </c>
      <c r="CM348">
        <v>0</v>
      </c>
      <c r="CN348">
        <v>1</v>
      </c>
      <c r="CO348">
        <v>3</v>
      </c>
      <c r="CP348">
        <v>1</v>
      </c>
      <c r="CQ348">
        <v>10</v>
      </c>
      <c r="CR348">
        <v>8</v>
      </c>
      <c r="CS348">
        <v>2</v>
      </c>
      <c r="CT348">
        <v>4</v>
      </c>
      <c r="CU348">
        <v>4</v>
      </c>
      <c r="CV348">
        <v>6</v>
      </c>
      <c r="CW348">
        <v>1</v>
      </c>
      <c r="CX348">
        <v>3</v>
      </c>
      <c r="CY348">
        <v>3</v>
      </c>
      <c r="CZ348">
        <v>12</v>
      </c>
      <c r="DA348">
        <v>1</v>
      </c>
      <c r="DB348">
        <v>5</v>
      </c>
      <c r="DC348">
        <v>1</v>
      </c>
      <c r="DD348">
        <v>4</v>
      </c>
      <c r="DE348">
        <v>2</v>
      </c>
      <c r="DF348">
        <v>6</v>
      </c>
      <c r="DG348">
        <v>3</v>
      </c>
      <c r="DH348">
        <v>1</v>
      </c>
      <c r="DI348">
        <v>2</v>
      </c>
      <c r="DJ348">
        <v>0</v>
      </c>
      <c r="DK348">
        <v>0</v>
      </c>
      <c r="DL348">
        <v>5</v>
      </c>
      <c r="DM348">
        <v>1</v>
      </c>
      <c r="DN348">
        <v>1</v>
      </c>
      <c r="DO348">
        <v>3</v>
      </c>
      <c r="DP348">
        <v>1</v>
      </c>
      <c r="DQ348">
        <v>2</v>
      </c>
      <c r="DR348">
        <v>0</v>
      </c>
      <c r="DS348">
        <v>0</v>
      </c>
      <c r="DT348">
        <v>2</v>
      </c>
      <c r="DU348">
        <v>0</v>
      </c>
      <c r="DV348">
        <v>1</v>
      </c>
      <c r="DW348">
        <v>0</v>
      </c>
      <c r="DX348">
        <v>1</v>
      </c>
      <c r="DY348">
        <v>1</v>
      </c>
    </row>
    <row r="349" spans="4:129" s="157" customFormat="1" ht="15.75" x14ac:dyDescent="0.25">
      <c r="D349" s="162">
        <v>43903</v>
      </c>
      <c r="E349" s="185">
        <v>16</v>
      </c>
      <c r="F349" s="185">
        <v>95</v>
      </c>
      <c r="G349" s="185">
        <v>21</v>
      </c>
      <c r="H349" s="185">
        <v>10</v>
      </c>
      <c r="I349" s="185">
        <v>19</v>
      </c>
      <c r="J349" s="185">
        <v>3</v>
      </c>
      <c r="K349" s="185">
        <v>5</v>
      </c>
      <c r="L349" s="185">
        <v>4</v>
      </c>
      <c r="M349" s="185">
        <v>0</v>
      </c>
      <c r="N349" s="185">
        <v>1</v>
      </c>
      <c r="O349" s="185">
        <v>0</v>
      </c>
      <c r="P349" s="186">
        <v>1</v>
      </c>
      <c r="R349" s="157">
        <v>0</v>
      </c>
      <c r="S349" s="157">
        <v>4</v>
      </c>
      <c r="T349" s="157">
        <v>2</v>
      </c>
      <c r="U349" s="157">
        <v>2</v>
      </c>
      <c r="V349" s="157">
        <v>1</v>
      </c>
      <c r="W349" s="157">
        <v>2</v>
      </c>
      <c r="X349" s="157">
        <v>4</v>
      </c>
      <c r="Y349" s="157">
        <v>-10</v>
      </c>
      <c r="Z349" s="157">
        <v>3</v>
      </c>
      <c r="AA349" s="157">
        <v>1</v>
      </c>
      <c r="AB349" s="157">
        <v>1</v>
      </c>
      <c r="AC349" s="157">
        <v>2</v>
      </c>
      <c r="AD349" s="157">
        <v>2</v>
      </c>
      <c r="AE349" s="157">
        <v>15</v>
      </c>
      <c r="AF349" s="157">
        <v>5</v>
      </c>
      <c r="AG349" s="157">
        <v>4</v>
      </c>
      <c r="AH349" s="157">
        <v>2</v>
      </c>
      <c r="AI349" s="157">
        <v>13</v>
      </c>
      <c r="AJ349" s="157">
        <v>4</v>
      </c>
      <c r="AK349" s="157">
        <v>4</v>
      </c>
      <c r="AL349" s="157">
        <v>7</v>
      </c>
      <c r="AM349" s="157">
        <v>13</v>
      </c>
      <c r="AN349" s="157">
        <v>-10</v>
      </c>
      <c r="AO349" s="157">
        <v>12</v>
      </c>
      <c r="AP349" s="157">
        <v>13</v>
      </c>
      <c r="AQ349" s="157">
        <v>22</v>
      </c>
      <c r="AR349" s="157">
        <v>5</v>
      </c>
      <c r="AS349" s="157">
        <v>7</v>
      </c>
      <c r="AT349" s="157">
        <v>14</v>
      </c>
      <c r="AU349" s="157">
        <v>21</v>
      </c>
      <c r="AV349" s="157">
        <v>15</v>
      </c>
      <c r="AW349" s="157">
        <v>17</v>
      </c>
      <c r="AX349" s="157">
        <v>17</v>
      </c>
      <c r="AY349" s="157">
        <v>8</v>
      </c>
      <c r="AZ349" s="157">
        <v>5</v>
      </c>
      <c r="BA349" s="157">
        <v>33</v>
      </c>
      <c r="BB349" s="157">
        <v>37</v>
      </c>
      <c r="BC349" s="157">
        <v>29</v>
      </c>
      <c r="BD349" s="157">
        <v>15</v>
      </c>
      <c r="BE349" s="157">
        <v>19</v>
      </c>
      <c r="BF349" s="157">
        <v>13</v>
      </c>
      <c r="BG349" s="157">
        <v>8</v>
      </c>
      <c r="BH349" s="157">
        <v>10</v>
      </c>
      <c r="BI349" s="157">
        <v>29</v>
      </c>
      <c r="BJ349" s="157">
        <v>21</v>
      </c>
      <c r="BK349" s="157">
        <v>11</v>
      </c>
      <c r="BL349" s="157">
        <v>14</v>
      </c>
      <c r="BM349" s="157">
        <v>3</v>
      </c>
      <c r="BN349" s="157">
        <v>6</v>
      </c>
      <c r="BO349" s="157">
        <v>13</v>
      </c>
      <c r="BP349" s="157">
        <v>8</v>
      </c>
      <c r="BQ349" s="157">
        <v>12</v>
      </c>
      <c r="BR349" s="157">
        <v>4</v>
      </c>
      <c r="BS349" s="157">
        <v>4</v>
      </c>
      <c r="BT349" s="157">
        <v>1</v>
      </c>
      <c r="BU349" s="157">
        <v>3</v>
      </c>
      <c r="BV349" s="157">
        <v>3</v>
      </c>
      <c r="BW349" s="157">
        <v>3</v>
      </c>
      <c r="BX349" s="157">
        <v>3</v>
      </c>
      <c r="BY349" s="157">
        <v>5</v>
      </c>
      <c r="BZ349" s="157">
        <v>0</v>
      </c>
      <c r="CA349" s="157">
        <v>2</v>
      </c>
      <c r="CB349" s="157">
        <v>-1</v>
      </c>
      <c r="CC349" s="157">
        <v>5</v>
      </c>
      <c r="CD349" s="157">
        <v>3</v>
      </c>
      <c r="CE349" s="157">
        <v>19</v>
      </c>
      <c r="CF349" s="157">
        <v>4</v>
      </c>
      <c r="CG349" s="157">
        <v>5</v>
      </c>
      <c r="CH349" s="157">
        <v>6</v>
      </c>
      <c r="CI349" s="157">
        <v>6</v>
      </c>
      <c r="CJ349" s="157">
        <v>2</v>
      </c>
      <c r="CK349" s="157">
        <v>2</v>
      </c>
      <c r="CL349" s="157">
        <v>2</v>
      </c>
      <c r="CM349" s="157">
        <v>2</v>
      </c>
      <c r="CN349" s="157">
        <v>1</v>
      </c>
      <c r="CO349" s="157">
        <v>2</v>
      </c>
      <c r="CP349" s="157">
        <v>0</v>
      </c>
      <c r="CQ349" s="157">
        <v>8</v>
      </c>
      <c r="CR349" s="157">
        <v>2</v>
      </c>
      <c r="CS349" s="157">
        <v>2</v>
      </c>
      <c r="CT349" s="157">
        <v>0</v>
      </c>
      <c r="CU349" s="157">
        <v>1</v>
      </c>
      <c r="CV349" s="157">
        <v>0</v>
      </c>
      <c r="CW349" s="157">
        <v>0</v>
      </c>
      <c r="CX349" s="157">
        <v>1</v>
      </c>
      <c r="CY349" s="157">
        <v>0</v>
      </c>
      <c r="CZ349" s="157">
        <v>2</v>
      </c>
      <c r="DA349" s="157">
        <v>1</v>
      </c>
      <c r="DB349" s="157">
        <v>0</v>
      </c>
      <c r="DC349" s="157">
        <v>0</v>
      </c>
      <c r="DD349" s="157">
        <v>0</v>
      </c>
      <c r="DE349" s="157">
        <v>0</v>
      </c>
      <c r="DF349" s="157">
        <v>3</v>
      </c>
      <c r="DG349" s="157">
        <v>1</v>
      </c>
      <c r="DH349" s="157">
        <v>0</v>
      </c>
      <c r="DI349" s="157">
        <v>1</v>
      </c>
      <c r="DJ349" s="157">
        <v>0</v>
      </c>
      <c r="DK349" s="157">
        <v>2</v>
      </c>
      <c r="DL349" s="157">
        <v>1</v>
      </c>
      <c r="DM349" s="157">
        <v>2</v>
      </c>
      <c r="DN349" s="157">
        <v>4</v>
      </c>
      <c r="DO349" s="157">
        <v>4</v>
      </c>
      <c r="DP349" s="157">
        <v>0</v>
      </c>
      <c r="DQ349" s="157">
        <v>1</v>
      </c>
      <c r="DR349" s="157">
        <v>0</v>
      </c>
      <c r="DS349" s="157">
        <v>2</v>
      </c>
      <c r="DT349" s="157">
        <v>0</v>
      </c>
      <c r="DU349" s="157">
        <v>1</v>
      </c>
      <c r="DV349" s="157">
        <v>-1</v>
      </c>
      <c r="DW349" s="157">
        <v>0</v>
      </c>
      <c r="DX349" s="157">
        <v>0</v>
      </c>
      <c r="DY349" s="157">
        <v>0</v>
      </c>
    </row>
    <row r="350" spans="4:129" s="157" customFormat="1" ht="15.75" x14ac:dyDescent="0.25">
      <c r="D350" s="162">
        <v>43904</v>
      </c>
      <c r="E350" s="185">
        <v>16</v>
      </c>
      <c r="F350" s="185">
        <v>43</v>
      </c>
      <c r="G350" s="185">
        <v>20</v>
      </c>
      <c r="H350" s="185">
        <v>12</v>
      </c>
      <c r="I350" s="185">
        <v>37</v>
      </c>
      <c r="J350" s="185">
        <v>4</v>
      </c>
      <c r="K350" s="185">
        <v>5</v>
      </c>
      <c r="L350" s="185">
        <v>5</v>
      </c>
      <c r="M350" s="185">
        <v>1</v>
      </c>
      <c r="N350" s="185">
        <v>1</v>
      </c>
      <c r="O350" s="185">
        <v>2</v>
      </c>
      <c r="P350" s="186">
        <v>0</v>
      </c>
      <c r="R350" s="157">
        <v>0</v>
      </c>
      <c r="S350" s="157">
        <v>1</v>
      </c>
      <c r="T350" s="157">
        <v>0</v>
      </c>
      <c r="U350" s="157">
        <v>0</v>
      </c>
      <c r="V350" s="157">
        <v>5</v>
      </c>
      <c r="W350" s="157">
        <v>2</v>
      </c>
      <c r="X350" s="157">
        <v>2</v>
      </c>
      <c r="Y350" s="157">
        <v>0</v>
      </c>
      <c r="Z350" s="157">
        <v>1</v>
      </c>
      <c r="AA350" s="157">
        <v>0</v>
      </c>
      <c r="AB350" s="157">
        <v>2</v>
      </c>
      <c r="AC350" s="157">
        <v>0</v>
      </c>
      <c r="AD350" s="157">
        <v>0</v>
      </c>
      <c r="AE350" s="157">
        <v>1</v>
      </c>
      <c r="AF350" s="157">
        <v>5</v>
      </c>
      <c r="AG350" s="157">
        <v>3</v>
      </c>
      <c r="AH350" s="157">
        <v>7</v>
      </c>
      <c r="AI350" s="157">
        <v>6</v>
      </c>
      <c r="AJ350" s="157">
        <v>3</v>
      </c>
      <c r="AK350" s="157">
        <v>7</v>
      </c>
      <c r="AL350" s="157">
        <v>7</v>
      </c>
      <c r="AM350" s="157">
        <v>6</v>
      </c>
      <c r="AN350" s="157">
        <v>12</v>
      </c>
      <c r="AO350" s="157">
        <v>9</v>
      </c>
      <c r="AP350" s="157">
        <v>17</v>
      </c>
      <c r="AQ350" s="157">
        <v>15</v>
      </c>
      <c r="AR350" s="157">
        <v>4</v>
      </c>
      <c r="AS350" s="157">
        <v>9</v>
      </c>
      <c r="AT350" s="157">
        <v>20</v>
      </c>
      <c r="AU350" s="157">
        <v>14</v>
      </c>
      <c r="AV350" s="157">
        <v>11</v>
      </c>
      <c r="AW350" s="157">
        <v>19</v>
      </c>
      <c r="AX350" s="157">
        <v>16</v>
      </c>
      <c r="AY350" s="157">
        <v>9</v>
      </c>
      <c r="AZ350" s="157">
        <v>3</v>
      </c>
      <c r="BA350" s="157">
        <v>14</v>
      </c>
      <c r="BB350" s="157">
        <v>17</v>
      </c>
      <c r="BC350" s="157">
        <v>25</v>
      </c>
      <c r="BD350" s="157">
        <v>22</v>
      </c>
      <c r="BE350" s="157">
        <v>14</v>
      </c>
      <c r="BF350" s="157">
        <v>9</v>
      </c>
      <c r="BG350" s="157">
        <v>6</v>
      </c>
      <c r="BH350" s="157">
        <v>7</v>
      </c>
      <c r="BI350" s="157">
        <v>11</v>
      </c>
      <c r="BJ350" s="157">
        <v>14</v>
      </c>
      <c r="BK350" s="157">
        <v>19</v>
      </c>
      <c r="BL350" s="157">
        <v>13</v>
      </c>
      <c r="BM350" s="157">
        <v>10</v>
      </c>
      <c r="BN350" s="157">
        <v>4</v>
      </c>
      <c r="BO350" s="157">
        <v>5</v>
      </c>
      <c r="BP350" s="157">
        <v>15</v>
      </c>
      <c r="BQ350" s="157">
        <v>16</v>
      </c>
      <c r="BR350" s="157">
        <v>10</v>
      </c>
      <c r="BS350" s="157">
        <v>0</v>
      </c>
      <c r="BT350" s="157">
        <v>13</v>
      </c>
      <c r="BU350" s="157">
        <v>0</v>
      </c>
      <c r="BV350" s="157">
        <v>5</v>
      </c>
      <c r="BW350" s="157">
        <v>6</v>
      </c>
      <c r="BX350" s="157">
        <v>2</v>
      </c>
      <c r="BY350" s="157">
        <v>6</v>
      </c>
      <c r="BZ350" s="157">
        <v>1</v>
      </c>
      <c r="CA350" s="157">
        <v>4</v>
      </c>
      <c r="CB350" s="157">
        <v>3</v>
      </c>
      <c r="CC350" s="157">
        <v>2</v>
      </c>
      <c r="CD350" s="157">
        <v>0</v>
      </c>
      <c r="CE350" s="157">
        <v>1</v>
      </c>
      <c r="CF350" s="157">
        <v>1</v>
      </c>
      <c r="CG350" s="157">
        <v>1</v>
      </c>
      <c r="CH350" s="157">
        <v>1</v>
      </c>
      <c r="CI350" s="157">
        <v>1</v>
      </c>
      <c r="CJ350" s="157">
        <v>1</v>
      </c>
      <c r="CK350" s="157">
        <v>0</v>
      </c>
      <c r="CL350" s="157">
        <v>1</v>
      </c>
      <c r="CM350" s="157">
        <v>0</v>
      </c>
      <c r="CN350" s="157">
        <v>0</v>
      </c>
      <c r="CO350" s="157">
        <v>1</v>
      </c>
      <c r="CP350" s="157">
        <v>0</v>
      </c>
      <c r="CQ350" s="157">
        <v>4</v>
      </c>
      <c r="CR350" s="157">
        <v>0</v>
      </c>
      <c r="CS350" s="157">
        <v>2</v>
      </c>
      <c r="CT350" s="157">
        <v>3</v>
      </c>
      <c r="CU350" s="157">
        <v>0</v>
      </c>
      <c r="CV350" s="157">
        <v>1</v>
      </c>
      <c r="CW350" s="157">
        <v>0</v>
      </c>
      <c r="CX350" s="157">
        <v>0</v>
      </c>
      <c r="CY350" s="157">
        <v>0</v>
      </c>
      <c r="CZ350" s="157">
        <v>0</v>
      </c>
      <c r="DA350" s="157">
        <v>0</v>
      </c>
      <c r="DB350" s="157">
        <v>4</v>
      </c>
      <c r="DC350" s="157">
        <v>0</v>
      </c>
      <c r="DD350" s="157">
        <v>2</v>
      </c>
      <c r="DE350" s="157">
        <v>0</v>
      </c>
      <c r="DF350" s="157">
        <v>2</v>
      </c>
      <c r="DG350" s="157">
        <v>3</v>
      </c>
      <c r="DH350" s="157">
        <v>1</v>
      </c>
      <c r="DI350" s="157">
        <v>4</v>
      </c>
      <c r="DJ350" s="157">
        <v>0</v>
      </c>
      <c r="DK350" s="157">
        <v>0</v>
      </c>
      <c r="DL350" s="157">
        <v>1</v>
      </c>
      <c r="DM350" s="157">
        <v>2</v>
      </c>
      <c r="DN350" s="157">
        <v>-1</v>
      </c>
      <c r="DO350" s="157">
        <v>0</v>
      </c>
      <c r="DP350" s="157">
        <v>3</v>
      </c>
      <c r="DQ350" s="157">
        <v>1</v>
      </c>
      <c r="DR350" s="157">
        <v>0</v>
      </c>
      <c r="DS350" s="157">
        <v>2</v>
      </c>
      <c r="DT350" s="157">
        <v>1</v>
      </c>
      <c r="DU350" s="157">
        <v>0</v>
      </c>
      <c r="DV350" s="157">
        <v>1</v>
      </c>
      <c r="DW350" s="157">
        <v>0</v>
      </c>
      <c r="DX350" s="157">
        <v>0</v>
      </c>
      <c r="DY350" s="157">
        <v>0</v>
      </c>
    </row>
    <row r="351" spans="4:129" s="157" customFormat="1" ht="15.75" x14ac:dyDescent="0.25">
      <c r="D351" s="162">
        <v>43905</v>
      </c>
      <c r="E351" s="185">
        <v>15</v>
      </c>
      <c r="F351" s="185">
        <v>43</v>
      </c>
      <c r="G351" s="185">
        <v>8</v>
      </c>
      <c r="H351" s="185">
        <v>23</v>
      </c>
      <c r="I351" s="185">
        <v>25</v>
      </c>
      <c r="J351" s="185">
        <v>22</v>
      </c>
      <c r="K351" s="185">
        <v>5</v>
      </c>
      <c r="L351" s="185">
        <v>5</v>
      </c>
      <c r="M351" s="185">
        <v>2</v>
      </c>
      <c r="N351" s="185">
        <v>2</v>
      </c>
      <c r="O351" s="185">
        <v>0</v>
      </c>
      <c r="P351" s="186">
        <v>5</v>
      </c>
      <c r="R351" s="157">
        <v>0</v>
      </c>
      <c r="S351" s="157">
        <v>0</v>
      </c>
      <c r="T351" s="157">
        <v>0</v>
      </c>
      <c r="U351" s="157">
        <v>0</v>
      </c>
      <c r="V351" s="157">
        <v>0</v>
      </c>
      <c r="W351" s="157">
        <v>0</v>
      </c>
      <c r="X351" s="157">
        <v>0</v>
      </c>
      <c r="Y351" s="157">
        <v>0</v>
      </c>
      <c r="Z351" s="157">
        <v>3</v>
      </c>
      <c r="AA351" s="157">
        <v>1</v>
      </c>
      <c r="AB351" s="157">
        <v>0</v>
      </c>
      <c r="AC351" s="157">
        <v>5</v>
      </c>
      <c r="AD351" s="157">
        <v>1</v>
      </c>
      <c r="AE351" s="157">
        <v>1</v>
      </c>
      <c r="AF351" s="157">
        <v>5</v>
      </c>
      <c r="AG351" s="157">
        <v>15</v>
      </c>
      <c r="AH351" s="157">
        <v>5</v>
      </c>
      <c r="AI351" s="157">
        <v>13</v>
      </c>
      <c r="AJ351" s="157">
        <v>10</v>
      </c>
      <c r="AK351" s="157">
        <v>12</v>
      </c>
      <c r="AL351" s="157">
        <v>0</v>
      </c>
      <c r="AM351" s="157">
        <v>13</v>
      </c>
      <c r="AN351" s="157">
        <v>30</v>
      </c>
      <c r="AO351" s="157">
        <v>11</v>
      </c>
      <c r="AP351" s="157">
        <v>12</v>
      </c>
      <c r="AQ351" s="157">
        <v>8</v>
      </c>
      <c r="AR351" s="157">
        <v>5</v>
      </c>
      <c r="AS351" s="157">
        <v>11</v>
      </c>
      <c r="AT351" s="157">
        <v>8</v>
      </c>
      <c r="AU351" s="157">
        <v>8</v>
      </c>
      <c r="AV351" s="157">
        <v>6</v>
      </c>
      <c r="AW351" s="157">
        <v>7</v>
      </c>
      <c r="AX351" s="157">
        <v>13</v>
      </c>
      <c r="AY351" s="157">
        <v>4</v>
      </c>
      <c r="AZ351" s="157">
        <v>7</v>
      </c>
      <c r="BA351" s="157">
        <v>13</v>
      </c>
      <c r="BB351" s="157">
        <v>9</v>
      </c>
      <c r="BC351" s="157">
        <v>15</v>
      </c>
      <c r="BD351" s="157">
        <v>13</v>
      </c>
      <c r="BE351" s="157">
        <v>10</v>
      </c>
      <c r="BF351" s="157">
        <v>8</v>
      </c>
      <c r="BG351" s="157">
        <v>1</v>
      </c>
      <c r="BH351" s="157">
        <v>5</v>
      </c>
      <c r="BI351" s="157">
        <v>7</v>
      </c>
      <c r="BJ351" s="157">
        <v>4</v>
      </c>
      <c r="BK351" s="157">
        <v>2</v>
      </c>
      <c r="BL351" s="157">
        <v>4</v>
      </c>
      <c r="BM351" s="157">
        <v>4</v>
      </c>
      <c r="BN351" s="157">
        <v>5</v>
      </c>
      <c r="BO351" s="157">
        <v>3</v>
      </c>
      <c r="BP351" s="157">
        <v>4</v>
      </c>
      <c r="BQ351" s="157">
        <v>9</v>
      </c>
      <c r="BR351" s="157">
        <v>4</v>
      </c>
      <c r="BS351" s="157">
        <v>0</v>
      </c>
      <c r="BT351" s="157">
        <v>0</v>
      </c>
      <c r="BU351" s="157">
        <v>0</v>
      </c>
      <c r="BV351" s="157">
        <v>1</v>
      </c>
      <c r="BW351" s="157">
        <v>3</v>
      </c>
      <c r="BX351" s="157">
        <v>3</v>
      </c>
      <c r="BY351" s="157">
        <v>0</v>
      </c>
      <c r="BZ351" s="157">
        <v>0</v>
      </c>
      <c r="CA351" s="157">
        <v>2</v>
      </c>
      <c r="CB351" s="157">
        <v>2</v>
      </c>
      <c r="CC351" s="157">
        <v>1</v>
      </c>
      <c r="CD351" s="157">
        <v>1</v>
      </c>
      <c r="CE351" s="157">
        <v>0</v>
      </c>
      <c r="CF351" s="157">
        <v>0</v>
      </c>
      <c r="CG351" s="157">
        <v>1</v>
      </c>
      <c r="CH351" s="157">
        <v>3</v>
      </c>
      <c r="CI351" s="157">
        <v>0</v>
      </c>
      <c r="CJ351" s="157">
        <v>0</v>
      </c>
      <c r="CK351" s="157">
        <v>1</v>
      </c>
      <c r="CL351" s="157">
        <v>0</v>
      </c>
      <c r="CM351" s="157">
        <v>0</v>
      </c>
      <c r="CN351" s="157">
        <v>0</v>
      </c>
      <c r="CO351" s="157">
        <v>0</v>
      </c>
      <c r="CP351" s="157">
        <v>0</v>
      </c>
      <c r="CQ351" s="157">
        <v>-7</v>
      </c>
      <c r="CR351" s="157">
        <v>2</v>
      </c>
      <c r="CS351" s="157">
        <v>0</v>
      </c>
      <c r="CT351" s="157">
        <v>0</v>
      </c>
      <c r="CU351" s="157">
        <v>0</v>
      </c>
      <c r="CV351" s="157">
        <v>0</v>
      </c>
      <c r="CW351" s="157">
        <v>0</v>
      </c>
      <c r="CX351" s="157">
        <v>0</v>
      </c>
      <c r="CY351" s="157">
        <v>1</v>
      </c>
      <c r="CZ351" s="157">
        <v>0</v>
      </c>
      <c r="DA351" s="157">
        <v>1</v>
      </c>
      <c r="DB351" s="157">
        <v>1</v>
      </c>
      <c r="DC351" s="157">
        <v>0</v>
      </c>
      <c r="DD351" s="157">
        <v>0</v>
      </c>
      <c r="DE351" s="157">
        <v>0</v>
      </c>
      <c r="DF351" s="157">
        <v>1</v>
      </c>
      <c r="DG351" s="157">
        <v>0</v>
      </c>
      <c r="DH351" s="157">
        <v>2</v>
      </c>
      <c r="DI351" s="157">
        <v>0</v>
      </c>
      <c r="DJ351" s="157">
        <v>0</v>
      </c>
      <c r="DK351" s="157">
        <v>0</v>
      </c>
      <c r="DL351" s="157">
        <v>0</v>
      </c>
      <c r="DM351" s="157">
        <v>1</v>
      </c>
      <c r="DN351" s="157">
        <v>1</v>
      </c>
      <c r="DO351" s="157">
        <v>0</v>
      </c>
      <c r="DP351" s="157">
        <v>2</v>
      </c>
      <c r="DQ351" s="157">
        <v>0</v>
      </c>
      <c r="DR351" s="157">
        <v>0</v>
      </c>
      <c r="DS351" s="157">
        <v>1</v>
      </c>
      <c r="DT351" s="157">
        <v>2</v>
      </c>
      <c r="DU351" s="157">
        <v>0</v>
      </c>
      <c r="DV351" s="157">
        <v>0</v>
      </c>
      <c r="DW351" s="157">
        <v>0</v>
      </c>
      <c r="DX351" s="157">
        <v>0</v>
      </c>
      <c r="DY351" s="157">
        <v>0</v>
      </c>
    </row>
    <row r="352" spans="4:129" s="157" customFormat="1" ht="15.75" x14ac:dyDescent="0.25">
      <c r="D352" s="162">
        <v>43906</v>
      </c>
      <c r="E352" s="185">
        <v>26</v>
      </c>
      <c r="F352" s="185">
        <v>106</v>
      </c>
      <c r="G352" s="185">
        <v>24</v>
      </c>
      <c r="H352" s="185">
        <v>36</v>
      </c>
      <c r="I352" s="185">
        <v>20</v>
      </c>
      <c r="J352" s="185">
        <v>32</v>
      </c>
      <c r="K352" s="185">
        <v>10</v>
      </c>
      <c r="L352" s="185">
        <v>4</v>
      </c>
      <c r="M352" s="185">
        <v>5</v>
      </c>
      <c r="N352" s="185">
        <v>2</v>
      </c>
      <c r="O352" s="185">
        <v>0</v>
      </c>
      <c r="P352" s="186">
        <v>1</v>
      </c>
    </row>
    <row r="353" spans="4:42" s="157" customFormat="1" ht="15.75" x14ac:dyDescent="0.25">
      <c r="D353" s="162">
        <v>43907</v>
      </c>
      <c r="E353" s="185">
        <v>39</v>
      </c>
      <c r="F353" s="185">
        <v>117</v>
      </c>
      <c r="G353" s="185">
        <v>33</v>
      </c>
      <c r="H353" s="185">
        <v>39</v>
      </c>
      <c r="I353" s="185">
        <v>12</v>
      </c>
      <c r="J353" s="185">
        <v>16</v>
      </c>
      <c r="K353" s="185">
        <v>9</v>
      </c>
      <c r="L353" s="185">
        <v>2</v>
      </c>
      <c r="M353" s="185">
        <v>6</v>
      </c>
      <c r="N353" s="185">
        <v>15</v>
      </c>
      <c r="O353" s="185">
        <v>1</v>
      </c>
      <c r="P353" s="186">
        <v>1</v>
      </c>
      <c r="R353" s="157">
        <v>4</v>
      </c>
      <c r="S353" s="157">
        <v>5</v>
      </c>
      <c r="T353" s="157">
        <v>3</v>
      </c>
      <c r="U353" s="157">
        <v>1</v>
      </c>
      <c r="V353" s="157">
        <v>0</v>
      </c>
      <c r="W353" s="157">
        <v>0</v>
      </c>
      <c r="X353" s="157">
        <v>0</v>
      </c>
      <c r="Y353" s="157">
        <v>0</v>
      </c>
      <c r="Z353" s="157">
        <v>0</v>
      </c>
      <c r="AA353" s="157">
        <v>0</v>
      </c>
      <c r="AB353" s="157">
        <v>0</v>
      </c>
      <c r="AC353" s="157">
        <v>0</v>
      </c>
    </row>
    <row r="354" spans="4:42" ht="15.75" x14ac:dyDescent="0.25">
      <c r="D354" s="162">
        <v>43908</v>
      </c>
      <c r="E354" s="185">
        <v>57</v>
      </c>
      <c r="F354" s="185">
        <v>101</v>
      </c>
      <c r="G354" s="185">
        <v>21</v>
      </c>
      <c r="H354" s="185">
        <v>37</v>
      </c>
      <c r="I354" s="185">
        <v>52</v>
      </c>
      <c r="J354" s="185">
        <v>24</v>
      </c>
      <c r="K354" s="185">
        <v>14</v>
      </c>
      <c r="L354" s="185">
        <v>6</v>
      </c>
      <c r="M354" s="185">
        <v>7</v>
      </c>
      <c r="N354" s="185">
        <v>5</v>
      </c>
      <c r="O354" s="185">
        <v>5</v>
      </c>
      <c r="P354" s="186">
        <v>5</v>
      </c>
      <c r="R354" s="157">
        <v>5</v>
      </c>
      <c r="S354" s="157">
        <v>9</v>
      </c>
      <c r="T354" s="157">
        <v>2</v>
      </c>
      <c r="U354" s="157">
        <v>1</v>
      </c>
      <c r="V354" s="157">
        <v>2</v>
      </c>
      <c r="W354" s="157">
        <v>14</v>
      </c>
      <c r="X354" s="157">
        <v>1</v>
      </c>
      <c r="Y354" s="157">
        <v>1</v>
      </c>
      <c r="Z354" s="157">
        <v>0</v>
      </c>
      <c r="AA354" s="157">
        <v>4</v>
      </c>
      <c r="AB354" s="157">
        <v>1</v>
      </c>
      <c r="AC354" s="157">
        <v>0</v>
      </c>
      <c r="AE354">
        <v>39</v>
      </c>
      <c r="AF354">
        <v>34</v>
      </c>
      <c r="AG354">
        <v>25</v>
      </c>
      <c r="AH354">
        <v>25</v>
      </c>
      <c r="AI354">
        <v>25</v>
      </c>
      <c r="AJ354">
        <v>33.5</v>
      </c>
      <c r="AK354">
        <v>33.5</v>
      </c>
      <c r="AL354">
        <v>38</v>
      </c>
      <c r="AM354">
        <v>22</v>
      </c>
      <c r="AN354">
        <v>37</v>
      </c>
      <c r="AO354">
        <v>34</v>
      </c>
      <c r="AP354">
        <v>27</v>
      </c>
    </row>
    <row r="355" spans="4:42" ht="15.75" x14ac:dyDescent="0.25">
      <c r="D355" s="162">
        <v>43909</v>
      </c>
      <c r="E355" s="185">
        <v>69</v>
      </c>
      <c r="F355" s="185">
        <v>109</v>
      </c>
      <c r="G355" s="185">
        <v>70</v>
      </c>
      <c r="H355" s="185">
        <v>31</v>
      </c>
      <c r="I355" s="185">
        <v>37</v>
      </c>
      <c r="J355" s="185">
        <v>38</v>
      </c>
      <c r="K355" s="185">
        <v>16</v>
      </c>
      <c r="L355" s="185">
        <v>6</v>
      </c>
      <c r="M355" s="185">
        <v>6</v>
      </c>
      <c r="N355" s="185">
        <v>4</v>
      </c>
      <c r="O355" s="185">
        <v>3</v>
      </c>
      <c r="P355" s="186">
        <v>15</v>
      </c>
      <c r="R355" s="157">
        <v>8</v>
      </c>
      <c r="S355" s="157">
        <v>15</v>
      </c>
      <c r="T355" s="157">
        <v>1</v>
      </c>
      <c r="U355" s="157">
        <v>8</v>
      </c>
      <c r="V355" s="157">
        <v>4</v>
      </c>
      <c r="W355" s="157">
        <v>7</v>
      </c>
      <c r="X355" s="157">
        <v>0</v>
      </c>
      <c r="Y355" s="157">
        <v>1</v>
      </c>
      <c r="Z355" s="157">
        <v>3</v>
      </c>
      <c r="AA355" s="157">
        <v>2</v>
      </c>
      <c r="AB355" s="157">
        <v>0</v>
      </c>
      <c r="AC355" s="157">
        <v>0</v>
      </c>
      <c r="AE355">
        <v>20</v>
      </c>
      <c r="AF355">
        <v>4</v>
      </c>
      <c r="AG355">
        <v>16</v>
      </c>
      <c r="AH355">
        <v>8</v>
      </c>
      <c r="AI355">
        <v>10</v>
      </c>
      <c r="AJ355">
        <v>16.5</v>
      </c>
      <c r="AK355">
        <v>16.5</v>
      </c>
      <c r="AL355">
        <v>11</v>
      </c>
      <c r="AM355">
        <v>8</v>
      </c>
      <c r="AN355">
        <v>2</v>
      </c>
      <c r="AO355">
        <v>10</v>
      </c>
      <c r="AP355">
        <v>5</v>
      </c>
    </row>
    <row r="356" spans="4:42" ht="15.75" x14ac:dyDescent="0.25">
      <c r="D356" s="162">
        <v>43910</v>
      </c>
      <c r="E356" s="163">
        <v>91</v>
      </c>
      <c r="F356" s="163">
        <v>132</v>
      </c>
      <c r="G356" s="163">
        <v>83</v>
      </c>
      <c r="H356" s="163">
        <v>65</v>
      </c>
      <c r="I356" s="163">
        <v>61</v>
      </c>
      <c r="J356" s="163">
        <v>31</v>
      </c>
      <c r="K356" s="163">
        <v>25</v>
      </c>
      <c r="L356" s="163">
        <v>5</v>
      </c>
      <c r="M356" s="163">
        <v>4</v>
      </c>
      <c r="N356" s="163">
        <v>2</v>
      </c>
      <c r="O356" s="163">
        <v>7</v>
      </c>
      <c r="P356" s="164">
        <v>5</v>
      </c>
      <c r="R356" s="157">
        <v>9</v>
      </c>
      <c r="S356" s="157">
        <v>20</v>
      </c>
      <c r="T356" s="157">
        <v>7</v>
      </c>
      <c r="U356" s="157">
        <v>3</v>
      </c>
      <c r="V356" s="157">
        <v>3</v>
      </c>
      <c r="W356" s="157">
        <v>12</v>
      </c>
      <c r="X356" s="157">
        <v>3</v>
      </c>
      <c r="Y356" s="157">
        <v>0</v>
      </c>
      <c r="Z356" s="157">
        <v>-1</v>
      </c>
      <c r="AA356" s="157">
        <v>2</v>
      </c>
      <c r="AB356" s="157">
        <v>0</v>
      </c>
      <c r="AC356" s="157">
        <v>0</v>
      </c>
      <c r="AE356">
        <v>12</v>
      </c>
      <c r="AF356">
        <v>10</v>
      </c>
      <c r="AG356">
        <v>5</v>
      </c>
      <c r="AH356">
        <v>7</v>
      </c>
      <c r="AI356">
        <v>12</v>
      </c>
      <c r="AJ356">
        <v>13.5</v>
      </c>
      <c r="AK356">
        <v>13.5</v>
      </c>
      <c r="AL356">
        <v>18</v>
      </c>
      <c r="AM356">
        <v>13</v>
      </c>
      <c r="AN356">
        <v>11</v>
      </c>
      <c r="AO356">
        <v>9</v>
      </c>
      <c r="AP356">
        <v>9</v>
      </c>
    </row>
    <row r="357" spans="4:42" ht="15.75" x14ac:dyDescent="0.25">
      <c r="D357" s="162">
        <v>43911</v>
      </c>
      <c r="E357" s="163">
        <v>71</v>
      </c>
      <c r="F357" s="163">
        <v>167</v>
      </c>
      <c r="G357" s="163">
        <v>100</v>
      </c>
      <c r="H357" s="163">
        <v>61</v>
      </c>
      <c r="I357" s="163">
        <v>54</v>
      </c>
      <c r="J357" s="163">
        <v>47</v>
      </c>
      <c r="K357" s="163">
        <v>63</v>
      </c>
      <c r="L357" s="163">
        <v>8</v>
      </c>
      <c r="M357" s="163">
        <v>9</v>
      </c>
      <c r="N357" s="163">
        <v>13</v>
      </c>
      <c r="O357" s="163">
        <v>6</v>
      </c>
      <c r="P357" s="164">
        <v>13</v>
      </c>
      <c r="R357" s="157">
        <v>2</v>
      </c>
      <c r="S357" s="157">
        <v>35</v>
      </c>
      <c r="T357" s="157">
        <v>5</v>
      </c>
      <c r="U357" s="157">
        <v>10</v>
      </c>
      <c r="V357" s="157">
        <v>2</v>
      </c>
      <c r="W357" s="157">
        <v>2</v>
      </c>
      <c r="X357" s="157">
        <v>5</v>
      </c>
      <c r="Y357" s="157">
        <v>0</v>
      </c>
      <c r="Z357" s="157">
        <v>0</v>
      </c>
      <c r="AA357" s="157">
        <v>1</v>
      </c>
      <c r="AB357" s="157">
        <v>5</v>
      </c>
      <c r="AC357" s="157">
        <v>0</v>
      </c>
      <c r="AE357">
        <v>17</v>
      </c>
      <c r="AF357">
        <v>10</v>
      </c>
      <c r="AG357">
        <v>13</v>
      </c>
      <c r="AH357">
        <v>11</v>
      </c>
      <c r="AI357">
        <v>5</v>
      </c>
      <c r="AJ357">
        <v>9</v>
      </c>
      <c r="AK357">
        <v>9</v>
      </c>
      <c r="AL357">
        <v>9</v>
      </c>
      <c r="AM357">
        <v>16</v>
      </c>
      <c r="AN357">
        <v>6</v>
      </c>
      <c r="AO357">
        <v>9</v>
      </c>
      <c r="AP357">
        <v>1</v>
      </c>
    </row>
    <row r="358" spans="4:42" ht="15.75" x14ac:dyDescent="0.25">
      <c r="D358" s="162">
        <v>43912</v>
      </c>
      <c r="E358" s="163">
        <v>94</v>
      </c>
      <c r="F358" s="163">
        <v>215</v>
      </c>
      <c r="G358" s="163">
        <v>74</v>
      </c>
      <c r="H358" s="163">
        <v>60</v>
      </c>
      <c r="I358" s="163">
        <v>30</v>
      </c>
      <c r="J358" s="163">
        <v>30</v>
      </c>
      <c r="K358" s="163">
        <v>27</v>
      </c>
      <c r="L358" s="163">
        <v>7</v>
      </c>
      <c r="M358" s="163">
        <v>1</v>
      </c>
      <c r="N358" s="163">
        <v>4</v>
      </c>
      <c r="O358" s="163">
        <v>3</v>
      </c>
      <c r="P358" s="164">
        <v>10</v>
      </c>
      <c r="R358" s="157">
        <v>5</v>
      </c>
      <c r="S358" s="157">
        <v>45</v>
      </c>
      <c r="T358" s="157">
        <v>1</v>
      </c>
      <c r="U358" s="157">
        <v>4</v>
      </c>
      <c r="V358" s="157">
        <v>7</v>
      </c>
      <c r="W358" s="157">
        <v>2</v>
      </c>
      <c r="X358" s="157">
        <v>1</v>
      </c>
      <c r="Y358" s="157">
        <v>0</v>
      </c>
      <c r="Z358" s="157">
        <v>0</v>
      </c>
      <c r="AA358" s="157">
        <v>2</v>
      </c>
      <c r="AB358" s="157">
        <v>2</v>
      </c>
      <c r="AC358" s="157">
        <v>0</v>
      </c>
      <c r="AE358">
        <v>3</v>
      </c>
      <c r="AF358">
        <v>3</v>
      </c>
      <c r="AG358">
        <v>5</v>
      </c>
      <c r="AH358">
        <v>2</v>
      </c>
      <c r="AI358">
        <v>2</v>
      </c>
      <c r="AJ358">
        <v>3.5</v>
      </c>
      <c r="AK358">
        <v>3.5</v>
      </c>
      <c r="AL358">
        <v>1</v>
      </c>
      <c r="AM358">
        <v>0</v>
      </c>
      <c r="AN358">
        <v>1</v>
      </c>
      <c r="AO358">
        <v>1</v>
      </c>
      <c r="AP358">
        <v>0</v>
      </c>
    </row>
    <row r="359" spans="4:42" ht="15.75" x14ac:dyDescent="0.25">
      <c r="D359" s="162">
        <v>43913</v>
      </c>
      <c r="E359" s="163">
        <v>60</v>
      </c>
      <c r="F359" s="163">
        <v>152</v>
      </c>
      <c r="G359" s="163">
        <v>59</v>
      </c>
      <c r="H359" s="163">
        <v>80</v>
      </c>
      <c r="I359" s="163">
        <v>38</v>
      </c>
      <c r="J359" s="163">
        <v>57</v>
      </c>
      <c r="K359" s="163">
        <v>33</v>
      </c>
      <c r="L359" s="163">
        <v>7</v>
      </c>
      <c r="M359" s="163">
        <v>7</v>
      </c>
      <c r="N359" s="163">
        <v>4</v>
      </c>
      <c r="O359" s="163">
        <v>7</v>
      </c>
      <c r="P359" s="164">
        <v>12</v>
      </c>
      <c r="R359" s="157">
        <v>10</v>
      </c>
      <c r="S359" s="157">
        <v>27</v>
      </c>
      <c r="T359" s="157">
        <v>6</v>
      </c>
      <c r="U359" s="157">
        <v>3</v>
      </c>
      <c r="V359" s="157">
        <v>4</v>
      </c>
      <c r="W359" s="157">
        <v>2</v>
      </c>
      <c r="X359" s="157">
        <v>0</v>
      </c>
      <c r="Y359" s="157">
        <v>0</v>
      </c>
      <c r="Z359" s="157">
        <v>2</v>
      </c>
      <c r="AA359" s="157">
        <v>4</v>
      </c>
      <c r="AB359" s="157">
        <v>2</v>
      </c>
      <c r="AC359" s="157">
        <v>0</v>
      </c>
      <c r="AE359">
        <v>8</v>
      </c>
      <c r="AF359">
        <v>10</v>
      </c>
      <c r="AG359">
        <v>14</v>
      </c>
      <c r="AH359">
        <v>7</v>
      </c>
      <c r="AI359">
        <v>10</v>
      </c>
      <c r="AJ359">
        <v>11</v>
      </c>
      <c r="AK359">
        <v>11</v>
      </c>
      <c r="AL359">
        <v>8</v>
      </c>
      <c r="AM359">
        <v>6</v>
      </c>
      <c r="AN359">
        <v>8</v>
      </c>
      <c r="AO359">
        <v>9</v>
      </c>
      <c r="AP359">
        <v>5</v>
      </c>
    </row>
    <row r="360" spans="4:42" ht="15.75" x14ac:dyDescent="0.25">
      <c r="D360" s="162">
        <v>43914</v>
      </c>
      <c r="E360" s="163">
        <v>105</v>
      </c>
      <c r="F360" s="163">
        <v>200</v>
      </c>
      <c r="G360" s="163">
        <v>133</v>
      </c>
      <c r="H360" s="163">
        <v>76</v>
      </c>
      <c r="I360" s="163">
        <v>155</v>
      </c>
      <c r="J360" s="163">
        <v>51</v>
      </c>
      <c r="K360" s="163">
        <v>46</v>
      </c>
      <c r="L360" s="163">
        <v>6</v>
      </c>
      <c r="M360" s="163">
        <v>9</v>
      </c>
      <c r="N360" s="163">
        <v>7</v>
      </c>
      <c r="O360" s="163">
        <v>7</v>
      </c>
      <c r="P360" s="164">
        <v>0</v>
      </c>
      <c r="R360" s="157">
        <v>4</v>
      </c>
      <c r="S360" s="157">
        <v>44</v>
      </c>
      <c r="T360" s="157">
        <v>20</v>
      </c>
      <c r="U360" s="157">
        <v>4</v>
      </c>
      <c r="V360" s="157">
        <v>26</v>
      </c>
      <c r="W360" s="157">
        <v>21</v>
      </c>
      <c r="X360" s="157">
        <v>2</v>
      </c>
      <c r="Y360" s="157">
        <v>2</v>
      </c>
      <c r="Z360" s="157">
        <v>4</v>
      </c>
      <c r="AA360" s="157">
        <v>-10</v>
      </c>
      <c r="AB360" s="157">
        <v>0</v>
      </c>
      <c r="AC360" s="157">
        <v>0</v>
      </c>
      <c r="AE360">
        <v>4</v>
      </c>
      <c r="AF360">
        <v>4</v>
      </c>
      <c r="AG360">
        <v>13</v>
      </c>
      <c r="AH360">
        <v>4</v>
      </c>
      <c r="AI360">
        <v>1</v>
      </c>
      <c r="AJ360">
        <v>2.5</v>
      </c>
      <c r="AK360">
        <v>2.5</v>
      </c>
      <c r="AL360">
        <v>5</v>
      </c>
      <c r="AM360">
        <v>1</v>
      </c>
      <c r="AN360">
        <v>6</v>
      </c>
      <c r="AO360">
        <v>4</v>
      </c>
      <c r="AP360">
        <v>3</v>
      </c>
    </row>
    <row r="361" spans="4:42" ht="15.75" x14ac:dyDescent="0.25">
      <c r="D361" s="162">
        <v>43915</v>
      </c>
      <c r="E361" s="163">
        <v>124</v>
      </c>
      <c r="F361" s="163">
        <v>174</v>
      </c>
      <c r="G361" s="163">
        <v>126</v>
      </c>
      <c r="H361" s="163">
        <v>103</v>
      </c>
      <c r="I361" s="163">
        <v>99</v>
      </c>
      <c r="J361" s="163">
        <v>87</v>
      </c>
      <c r="K361" s="163">
        <v>72</v>
      </c>
      <c r="L361" s="163">
        <v>10</v>
      </c>
      <c r="M361" s="163">
        <v>12</v>
      </c>
      <c r="N361" s="163">
        <v>13</v>
      </c>
      <c r="O361" s="163">
        <v>6</v>
      </c>
      <c r="P361" s="164">
        <v>13</v>
      </c>
      <c r="R361" s="157">
        <v>13</v>
      </c>
      <c r="S361" s="157">
        <v>53</v>
      </c>
      <c r="T361" s="157">
        <v>-7</v>
      </c>
      <c r="U361" s="157">
        <v>20</v>
      </c>
      <c r="V361" s="157">
        <v>0</v>
      </c>
      <c r="W361" s="157">
        <v>17</v>
      </c>
      <c r="X361" s="157">
        <v>1</v>
      </c>
      <c r="Y361" s="157">
        <v>-1</v>
      </c>
      <c r="Z361" s="157">
        <v>1</v>
      </c>
      <c r="AA361" s="157">
        <v>3</v>
      </c>
      <c r="AB361" s="157">
        <v>1</v>
      </c>
      <c r="AC361" s="157">
        <v>3</v>
      </c>
      <c r="AE361">
        <v>3</v>
      </c>
      <c r="AF361">
        <v>0</v>
      </c>
      <c r="AG361">
        <v>0</v>
      </c>
      <c r="AH361">
        <v>0</v>
      </c>
      <c r="AI361">
        <v>-2</v>
      </c>
      <c r="AJ361">
        <v>2.5</v>
      </c>
      <c r="AK361">
        <v>2.5</v>
      </c>
      <c r="AL361">
        <v>0</v>
      </c>
      <c r="AM361">
        <v>2</v>
      </c>
      <c r="AN361">
        <v>2</v>
      </c>
      <c r="AO361">
        <v>0</v>
      </c>
      <c r="AP361">
        <v>3</v>
      </c>
    </row>
    <row r="362" spans="4:42" ht="15.75" x14ac:dyDescent="0.25">
      <c r="D362" s="162">
        <v>43916</v>
      </c>
      <c r="E362" s="163">
        <v>196</v>
      </c>
      <c r="F362" s="163">
        <v>242</v>
      </c>
      <c r="G362" s="163">
        <v>215</v>
      </c>
      <c r="H362" s="163">
        <v>135</v>
      </c>
      <c r="I362" s="163">
        <v>193</v>
      </c>
      <c r="J362" s="163">
        <v>134</v>
      </c>
      <c r="K362" s="163">
        <v>55</v>
      </c>
      <c r="L362" s="163">
        <v>17</v>
      </c>
      <c r="M362" s="163">
        <v>13</v>
      </c>
      <c r="N362" s="165">
        <v>-10</v>
      </c>
      <c r="O362" s="163">
        <v>12</v>
      </c>
      <c r="P362" s="164">
        <v>30</v>
      </c>
      <c r="R362" s="157">
        <v>16</v>
      </c>
      <c r="S362" s="157">
        <v>95</v>
      </c>
      <c r="T362" s="157">
        <v>21</v>
      </c>
      <c r="U362" s="157">
        <v>10</v>
      </c>
      <c r="V362" s="157">
        <v>19</v>
      </c>
      <c r="W362" s="157">
        <v>3</v>
      </c>
      <c r="X362" s="157">
        <v>5</v>
      </c>
      <c r="Y362" s="157">
        <v>4</v>
      </c>
      <c r="Z362" s="157">
        <v>0</v>
      </c>
      <c r="AA362" s="157">
        <v>1</v>
      </c>
      <c r="AB362" s="157">
        <v>0</v>
      </c>
      <c r="AC362" s="157">
        <v>1</v>
      </c>
      <c r="AE362">
        <v>0</v>
      </c>
      <c r="AF362">
        <v>1</v>
      </c>
      <c r="AG362">
        <v>0</v>
      </c>
      <c r="AH362">
        <v>1</v>
      </c>
      <c r="AI362">
        <v>1</v>
      </c>
      <c r="AJ362">
        <v>1</v>
      </c>
      <c r="AK362">
        <v>1</v>
      </c>
      <c r="AL362">
        <v>1</v>
      </c>
      <c r="AM362">
        <v>0</v>
      </c>
      <c r="AN362">
        <v>0</v>
      </c>
      <c r="AO362">
        <v>0</v>
      </c>
      <c r="AP362">
        <v>0</v>
      </c>
    </row>
    <row r="363" spans="4:42" ht="15.75" x14ac:dyDescent="0.25">
      <c r="D363" s="162">
        <v>43917</v>
      </c>
      <c r="E363" s="163">
        <v>207</v>
      </c>
      <c r="F363" s="166">
        <v>327</v>
      </c>
      <c r="G363" s="163">
        <v>206</v>
      </c>
      <c r="H363" s="163">
        <v>131</v>
      </c>
      <c r="I363" s="163">
        <v>90</v>
      </c>
      <c r="J363" s="163">
        <v>87</v>
      </c>
      <c r="K363" s="163">
        <v>61</v>
      </c>
      <c r="L363" s="163">
        <v>13</v>
      </c>
      <c r="M363" s="163">
        <v>18</v>
      </c>
      <c r="N363" s="163">
        <v>12</v>
      </c>
      <c r="O363" s="163">
        <v>9</v>
      </c>
      <c r="P363" s="164">
        <v>11</v>
      </c>
      <c r="R363" s="157">
        <v>16</v>
      </c>
      <c r="S363" s="157">
        <v>43</v>
      </c>
      <c r="T363" s="157">
        <v>20</v>
      </c>
      <c r="U363" s="157">
        <v>12</v>
      </c>
      <c r="V363" s="157">
        <v>37</v>
      </c>
      <c r="W363" s="157">
        <v>4</v>
      </c>
      <c r="X363" s="157">
        <v>5</v>
      </c>
      <c r="Y363" s="157">
        <v>5</v>
      </c>
      <c r="Z363" s="157">
        <v>1</v>
      </c>
      <c r="AA363" s="157">
        <v>1</v>
      </c>
      <c r="AB363" s="157">
        <v>2</v>
      </c>
      <c r="AC363" s="157">
        <v>0</v>
      </c>
      <c r="AE363">
        <v>1</v>
      </c>
      <c r="AF363">
        <v>-1</v>
      </c>
      <c r="AG363">
        <v>0</v>
      </c>
      <c r="AH363">
        <v>0</v>
      </c>
      <c r="AI363">
        <v>0</v>
      </c>
      <c r="AJ363">
        <v>1.5</v>
      </c>
      <c r="AK363">
        <v>1.5</v>
      </c>
      <c r="AL363">
        <v>0</v>
      </c>
      <c r="AM363">
        <v>1</v>
      </c>
      <c r="AN363">
        <v>0</v>
      </c>
      <c r="AO363">
        <v>0</v>
      </c>
      <c r="AP363">
        <v>-3</v>
      </c>
    </row>
    <row r="364" spans="4:42" ht="15.75" x14ac:dyDescent="0.25">
      <c r="D364" s="162">
        <v>43918</v>
      </c>
      <c r="E364" s="166">
        <v>259</v>
      </c>
      <c r="F364" s="166">
        <v>260</v>
      </c>
      <c r="G364" s="163">
        <v>166</v>
      </c>
      <c r="H364" s="163">
        <v>135</v>
      </c>
      <c r="I364" s="163">
        <v>127</v>
      </c>
      <c r="J364" s="163">
        <v>81</v>
      </c>
      <c r="K364" s="163">
        <v>66</v>
      </c>
      <c r="L364" s="163">
        <v>12</v>
      </c>
      <c r="M364" s="163">
        <v>11</v>
      </c>
      <c r="N364" s="163">
        <v>13</v>
      </c>
      <c r="O364" s="163">
        <v>17</v>
      </c>
      <c r="P364" s="164">
        <v>12</v>
      </c>
      <c r="R364" s="157">
        <v>15</v>
      </c>
      <c r="S364" s="157">
        <v>43</v>
      </c>
      <c r="T364" s="157">
        <v>8</v>
      </c>
      <c r="U364" s="157">
        <v>23</v>
      </c>
      <c r="V364" s="157">
        <v>25</v>
      </c>
      <c r="W364" s="157">
        <v>22</v>
      </c>
      <c r="X364" s="157">
        <v>5</v>
      </c>
      <c r="Y364" s="157">
        <v>5</v>
      </c>
      <c r="Z364" s="157">
        <v>2</v>
      </c>
      <c r="AA364" s="157">
        <v>2</v>
      </c>
      <c r="AB364" s="157">
        <v>0</v>
      </c>
      <c r="AC364" s="157">
        <v>5</v>
      </c>
      <c r="AE364">
        <v>0</v>
      </c>
      <c r="AF364">
        <v>1</v>
      </c>
      <c r="AG364">
        <v>0</v>
      </c>
      <c r="AH364">
        <v>0</v>
      </c>
      <c r="AI364">
        <v>0</v>
      </c>
      <c r="AJ364">
        <v>0</v>
      </c>
      <c r="AK364">
        <v>0</v>
      </c>
      <c r="AL364">
        <v>0</v>
      </c>
      <c r="AM364">
        <v>0</v>
      </c>
      <c r="AN364">
        <v>0</v>
      </c>
      <c r="AO364">
        <v>0</v>
      </c>
      <c r="AP364">
        <v>0</v>
      </c>
    </row>
    <row r="365" spans="4:42" ht="15.75" x14ac:dyDescent="0.25">
      <c r="D365" s="162">
        <v>43919</v>
      </c>
      <c r="E365" s="163">
        <v>161</v>
      </c>
      <c r="F365" s="166">
        <v>269</v>
      </c>
      <c r="G365" s="163">
        <v>153</v>
      </c>
      <c r="H365" s="163">
        <v>182</v>
      </c>
      <c r="I365" s="163">
        <v>97</v>
      </c>
      <c r="J365" s="163">
        <v>90</v>
      </c>
      <c r="K365" s="163">
        <v>74</v>
      </c>
      <c r="L365" s="163">
        <v>19</v>
      </c>
      <c r="M365" s="163">
        <v>14</v>
      </c>
      <c r="N365" s="163">
        <v>22</v>
      </c>
      <c r="O365" s="163">
        <v>15</v>
      </c>
      <c r="P365" s="164">
        <v>8</v>
      </c>
      <c r="R365" s="157">
        <v>26</v>
      </c>
      <c r="S365" s="157">
        <v>106</v>
      </c>
      <c r="T365" s="157">
        <v>24</v>
      </c>
      <c r="U365" s="157">
        <v>36</v>
      </c>
      <c r="V365" s="157">
        <v>20</v>
      </c>
      <c r="W365" s="157">
        <v>32</v>
      </c>
      <c r="X365" s="157">
        <v>10</v>
      </c>
      <c r="Y365" s="157">
        <v>4</v>
      </c>
      <c r="Z365" s="157">
        <v>5</v>
      </c>
      <c r="AA365" s="157">
        <v>2</v>
      </c>
      <c r="AB365" s="157">
        <v>0</v>
      </c>
      <c r="AC365" s="157">
        <v>1</v>
      </c>
      <c r="AE365">
        <v>0</v>
      </c>
      <c r="AF365">
        <v>0</v>
      </c>
      <c r="AG365">
        <v>0</v>
      </c>
      <c r="AH365">
        <v>0</v>
      </c>
      <c r="AI365">
        <v>0</v>
      </c>
      <c r="AJ365">
        <v>1.5</v>
      </c>
      <c r="AK365">
        <v>1.5</v>
      </c>
      <c r="AL365">
        <v>0</v>
      </c>
      <c r="AM365">
        <v>0</v>
      </c>
      <c r="AN365">
        <v>0</v>
      </c>
      <c r="AO365">
        <v>0</v>
      </c>
      <c r="AP365">
        <v>0</v>
      </c>
    </row>
    <row r="366" spans="4:42" ht="15.75" x14ac:dyDescent="0.25">
      <c r="D366" s="162">
        <v>43920</v>
      </c>
      <c r="E366" s="163">
        <v>141</v>
      </c>
      <c r="F366" s="163">
        <v>214</v>
      </c>
      <c r="G366" s="163">
        <v>148</v>
      </c>
      <c r="H366" s="163">
        <v>107</v>
      </c>
      <c r="I366" s="163">
        <v>115</v>
      </c>
      <c r="J366" s="163">
        <v>66</v>
      </c>
      <c r="K366" s="163">
        <v>58</v>
      </c>
      <c r="L366" s="163">
        <v>7</v>
      </c>
      <c r="M366" s="163">
        <v>14</v>
      </c>
      <c r="N366" s="163">
        <v>5</v>
      </c>
      <c r="O366" s="163">
        <v>4</v>
      </c>
      <c r="P366" s="164">
        <v>5</v>
      </c>
      <c r="R366" s="157">
        <v>39</v>
      </c>
      <c r="S366" s="157">
        <v>117</v>
      </c>
      <c r="T366" s="157">
        <v>33</v>
      </c>
      <c r="U366" s="157">
        <v>39</v>
      </c>
      <c r="V366" s="157">
        <v>12</v>
      </c>
      <c r="W366" s="157">
        <v>16</v>
      </c>
      <c r="X366" s="157">
        <v>9</v>
      </c>
      <c r="Y366" s="157">
        <v>2</v>
      </c>
      <c r="Z366" s="157">
        <v>6</v>
      </c>
      <c r="AA366" s="157">
        <v>15</v>
      </c>
      <c r="AB366" s="157">
        <v>1</v>
      </c>
      <c r="AC366" s="157">
        <v>1</v>
      </c>
    </row>
    <row r="367" spans="4:42" ht="15.75" x14ac:dyDescent="0.25">
      <c r="D367" s="162">
        <v>43921</v>
      </c>
      <c r="E367" s="163">
        <v>139</v>
      </c>
      <c r="F367" s="165">
        <v>181</v>
      </c>
      <c r="G367" s="163">
        <v>143</v>
      </c>
      <c r="H367" s="163">
        <v>98</v>
      </c>
      <c r="I367" s="163">
        <v>117</v>
      </c>
      <c r="J367" s="163">
        <v>66</v>
      </c>
      <c r="K367" s="163">
        <v>41</v>
      </c>
      <c r="L367" s="163">
        <v>20</v>
      </c>
      <c r="M367" s="163">
        <v>13</v>
      </c>
      <c r="N367" s="163">
        <v>7</v>
      </c>
      <c r="O367" s="163">
        <v>9</v>
      </c>
      <c r="P367" s="167">
        <v>11</v>
      </c>
      <c r="R367" s="157">
        <v>57</v>
      </c>
      <c r="S367" s="157">
        <v>101</v>
      </c>
      <c r="T367" s="157">
        <v>21</v>
      </c>
      <c r="U367" s="157">
        <v>37</v>
      </c>
      <c r="V367" s="157">
        <v>52</v>
      </c>
      <c r="W367" s="157">
        <v>24</v>
      </c>
      <c r="X367" s="157">
        <v>14</v>
      </c>
      <c r="Y367" s="157">
        <v>6</v>
      </c>
      <c r="Z367" s="157">
        <v>7</v>
      </c>
      <c r="AA367" s="157">
        <v>5</v>
      </c>
      <c r="AB367" s="157">
        <v>5</v>
      </c>
      <c r="AC367" s="157">
        <v>5</v>
      </c>
      <c r="AE367" s="6">
        <v>39</v>
      </c>
      <c r="AF367" s="6">
        <v>20</v>
      </c>
      <c r="AG367" s="6">
        <v>12</v>
      </c>
      <c r="AH367" s="6">
        <v>17</v>
      </c>
      <c r="AI367" s="6">
        <v>3</v>
      </c>
      <c r="AJ367" s="6">
        <v>8</v>
      </c>
      <c r="AK367" s="6">
        <v>4</v>
      </c>
      <c r="AL367" s="6">
        <v>3</v>
      </c>
      <c r="AM367" s="6">
        <v>0</v>
      </c>
      <c r="AN367" s="6">
        <v>1</v>
      </c>
      <c r="AO367" s="6">
        <v>0</v>
      </c>
      <c r="AP367" s="6">
        <v>0</v>
      </c>
    </row>
    <row r="368" spans="4:42" ht="15.75" x14ac:dyDescent="0.25">
      <c r="D368" s="162">
        <v>43922</v>
      </c>
      <c r="E368" s="163">
        <v>244</v>
      </c>
      <c r="F368" s="163">
        <v>148</v>
      </c>
      <c r="G368" s="163">
        <v>172</v>
      </c>
      <c r="H368" s="163">
        <v>140</v>
      </c>
      <c r="I368" s="163">
        <v>87</v>
      </c>
      <c r="J368" s="163">
        <v>65</v>
      </c>
      <c r="K368" s="163">
        <v>81</v>
      </c>
      <c r="L368" s="163">
        <v>23</v>
      </c>
      <c r="M368" s="163">
        <v>17</v>
      </c>
      <c r="N368" s="163">
        <v>14</v>
      </c>
      <c r="O368" s="163">
        <v>20</v>
      </c>
      <c r="P368" s="164">
        <v>8</v>
      </c>
      <c r="R368" s="157">
        <v>69</v>
      </c>
      <c r="S368" s="157">
        <v>109</v>
      </c>
      <c r="T368" s="157">
        <v>70</v>
      </c>
      <c r="U368" s="157">
        <v>31</v>
      </c>
      <c r="V368" s="157">
        <v>37</v>
      </c>
      <c r="W368" s="157">
        <v>38</v>
      </c>
      <c r="X368" s="157">
        <v>16</v>
      </c>
      <c r="Y368" s="157">
        <v>6</v>
      </c>
      <c r="Z368" s="157">
        <v>6</v>
      </c>
      <c r="AA368" s="157">
        <v>4</v>
      </c>
      <c r="AB368" s="157">
        <v>3</v>
      </c>
      <c r="AC368" s="157">
        <v>15</v>
      </c>
      <c r="AD368" s="157"/>
      <c r="AE368" s="6">
        <v>34</v>
      </c>
      <c r="AF368" s="6">
        <v>4</v>
      </c>
      <c r="AG368" s="6">
        <v>10</v>
      </c>
      <c r="AH368" s="6">
        <v>10</v>
      </c>
      <c r="AI368" s="6">
        <v>3</v>
      </c>
      <c r="AJ368" s="6">
        <v>10</v>
      </c>
      <c r="AK368" s="6">
        <v>4</v>
      </c>
      <c r="AL368" s="6">
        <v>0</v>
      </c>
      <c r="AM368" s="6">
        <v>1</v>
      </c>
      <c r="AN368" s="6">
        <v>-1</v>
      </c>
      <c r="AO368" s="6">
        <v>1</v>
      </c>
      <c r="AP368" s="6">
        <v>0</v>
      </c>
    </row>
    <row r="369" spans="4:42" ht="15.75" x14ac:dyDescent="0.25">
      <c r="D369" s="162">
        <v>43923</v>
      </c>
      <c r="E369" s="163">
        <v>223</v>
      </c>
      <c r="F369" s="163">
        <v>230</v>
      </c>
      <c r="G369" s="163">
        <v>184</v>
      </c>
      <c r="H369" s="163">
        <v>112</v>
      </c>
      <c r="I369" s="163">
        <v>85</v>
      </c>
      <c r="J369" s="163">
        <v>89</v>
      </c>
      <c r="K369" s="163">
        <v>86</v>
      </c>
      <c r="L369" s="163">
        <v>14</v>
      </c>
      <c r="M369" s="163">
        <v>17</v>
      </c>
      <c r="N369" s="163">
        <v>21</v>
      </c>
      <c r="O369" s="163">
        <v>14</v>
      </c>
      <c r="P369" s="164">
        <v>8</v>
      </c>
      <c r="R369" s="157">
        <v>91</v>
      </c>
      <c r="S369" s="157">
        <v>132</v>
      </c>
      <c r="T369" s="157">
        <v>83</v>
      </c>
      <c r="U369" s="157">
        <v>65</v>
      </c>
      <c r="V369" s="157">
        <v>61</v>
      </c>
      <c r="W369" s="157">
        <v>31</v>
      </c>
      <c r="X369" s="157">
        <v>25</v>
      </c>
      <c r="Y369" s="157">
        <v>5</v>
      </c>
      <c r="Z369" s="157">
        <v>4</v>
      </c>
      <c r="AA369" s="157">
        <v>2</v>
      </c>
      <c r="AB369" s="157">
        <v>7</v>
      </c>
      <c r="AC369" s="157">
        <v>5</v>
      </c>
      <c r="AD369" s="157"/>
      <c r="AE369" s="6">
        <v>25</v>
      </c>
      <c r="AF369" s="6">
        <v>16</v>
      </c>
      <c r="AG369" s="6">
        <v>5</v>
      </c>
      <c r="AH369" s="6">
        <v>13</v>
      </c>
      <c r="AI369" s="6">
        <v>5</v>
      </c>
      <c r="AJ369" s="6">
        <v>14</v>
      </c>
      <c r="AK369" s="6">
        <v>13</v>
      </c>
      <c r="AL369" s="6">
        <v>0</v>
      </c>
      <c r="AM369" s="6">
        <v>0</v>
      </c>
      <c r="AN369" s="6">
        <v>0</v>
      </c>
      <c r="AO369" s="6">
        <v>0</v>
      </c>
      <c r="AP369" s="6">
        <v>0</v>
      </c>
    </row>
    <row r="370" spans="4:42" ht="15.75" x14ac:dyDescent="0.25">
      <c r="D370" s="162">
        <v>43924</v>
      </c>
      <c r="E370" s="163">
        <v>206</v>
      </c>
      <c r="F370" s="163">
        <v>156</v>
      </c>
      <c r="G370" s="163">
        <v>171</v>
      </c>
      <c r="H370" s="163">
        <v>155</v>
      </c>
      <c r="I370" s="163">
        <v>113</v>
      </c>
      <c r="J370" s="163">
        <v>69</v>
      </c>
      <c r="K370" s="163">
        <v>79</v>
      </c>
      <c r="L370" s="163">
        <v>22</v>
      </c>
      <c r="M370" s="163">
        <v>23</v>
      </c>
      <c r="N370" s="163">
        <v>15</v>
      </c>
      <c r="O370" s="163">
        <v>11</v>
      </c>
      <c r="P370" s="164">
        <v>6</v>
      </c>
      <c r="R370" s="157">
        <v>71</v>
      </c>
      <c r="S370" s="157">
        <v>167</v>
      </c>
      <c r="T370" s="157">
        <v>100</v>
      </c>
      <c r="U370" s="157">
        <v>61</v>
      </c>
      <c r="V370" s="157">
        <v>54</v>
      </c>
      <c r="W370" s="157">
        <v>47</v>
      </c>
      <c r="X370" s="157">
        <v>63</v>
      </c>
      <c r="Y370" s="157">
        <v>8</v>
      </c>
      <c r="Z370" s="157">
        <v>9</v>
      </c>
      <c r="AA370" s="157">
        <v>13</v>
      </c>
      <c r="AB370" s="157">
        <v>6</v>
      </c>
      <c r="AC370" s="157">
        <v>13</v>
      </c>
      <c r="AD370" s="157"/>
      <c r="AE370" s="6">
        <v>25</v>
      </c>
      <c r="AF370" s="6">
        <v>8</v>
      </c>
      <c r="AG370" s="6">
        <v>7</v>
      </c>
      <c r="AH370" s="6">
        <v>11</v>
      </c>
      <c r="AI370" s="6">
        <v>2</v>
      </c>
      <c r="AJ370" s="6">
        <v>7</v>
      </c>
      <c r="AK370" s="6">
        <v>4</v>
      </c>
      <c r="AL370" s="6">
        <v>0</v>
      </c>
      <c r="AM370" s="6">
        <v>1</v>
      </c>
      <c r="AN370" s="6">
        <v>0</v>
      </c>
      <c r="AO370" s="6">
        <v>0</v>
      </c>
      <c r="AP370" s="6">
        <v>0</v>
      </c>
    </row>
    <row r="371" spans="4:42" ht="15.75" x14ac:dyDescent="0.25">
      <c r="D371" s="162">
        <v>43925</v>
      </c>
      <c r="E371" s="163">
        <v>195</v>
      </c>
      <c r="F371" s="163">
        <v>138</v>
      </c>
      <c r="G371" s="163">
        <v>174</v>
      </c>
      <c r="H371" s="163">
        <v>103</v>
      </c>
      <c r="I371" s="163">
        <v>51</v>
      </c>
      <c r="J371" s="163">
        <v>61</v>
      </c>
      <c r="K371" s="163">
        <v>113</v>
      </c>
      <c r="L371" s="163">
        <v>9</v>
      </c>
      <c r="M371" s="163">
        <v>17</v>
      </c>
      <c r="N371" s="163">
        <v>17</v>
      </c>
      <c r="O371" s="163">
        <v>19</v>
      </c>
      <c r="P371" s="164">
        <v>7</v>
      </c>
      <c r="R371" s="157">
        <v>94</v>
      </c>
      <c r="S371" s="157">
        <v>215</v>
      </c>
      <c r="T371" s="157">
        <v>74</v>
      </c>
      <c r="U371" s="157">
        <v>60</v>
      </c>
      <c r="V371" s="157">
        <v>30</v>
      </c>
      <c r="W371" s="157">
        <v>30</v>
      </c>
      <c r="X371" s="157">
        <v>27</v>
      </c>
      <c r="Y371" s="157">
        <v>7</v>
      </c>
      <c r="Z371" s="157">
        <v>1</v>
      </c>
      <c r="AA371" s="157">
        <v>4</v>
      </c>
      <c r="AB371" s="157">
        <v>3</v>
      </c>
      <c r="AC371" s="157">
        <v>10</v>
      </c>
      <c r="AD371" s="157"/>
      <c r="AE371" s="6">
        <v>25</v>
      </c>
      <c r="AF371" s="6">
        <v>10</v>
      </c>
      <c r="AG371" s="6">
        <v>12</v>
      </c>
      <c r="AH371" s="6">
        <v>5</v>
      </c>
      <c r="AI371" s="6">
        <v>2</v>
      </c>
      <c r="AJ371" s="6">
        <v>10</v>
      </c>
      <c r="AK371" s="6">
        <v>1</v>
      </c>
      <c r="AL371" s="6">
        <v>-2</v>
      </c>
      <c r="AM371" s="6">
        <v>1</v>
      </c>
      <c r="AN371" s="6">
        <v>0</v>
      </c>
      <c r="AO371" s="6">
        <v>0</v>
      </c>
      <c r="AP371" s="6">
        <v>0</v>
      </c>
    </row>
    <row r="372" spans="4:42" ht="15.75" x14ac:dyDescent="0.25">
      <c r="D372" s="162">
        <v>43926</v>
      </c>
      <c r="E372" s="166">
        <v>298</v>
      </c>
      <c r="F372" s="163">
        <v>179</v>
      </c>
      <c r="G372" s="163">
        <v>230</v>
      </c>
      <c r="H372" s="163">
        <v>125</v>
      </c>
      <c r="I372" s="163">
        <v>142</v>
      </c>
      <c r="J372" s="163">
        <v>94</v>
      </c>
      <c r="K372" s="163">
        <v>83</v>
      </c>
      <c r="L372" s="163">
        <v>20</v>
      </c>
      <c r="M372" s="163">
        <v>7</v>
      </c>
      <c r="N372" s="163">
        <v>17</v>
      </c>
      <c r="O372" s="163">
        <v>16</v>
      </c>
      <c r="P372" s="164">
        <v>13</v>
      </c>
      <c r="R372" s="157">
        <v>60</v>
      </c>
      <c r="S372" s="157">
        <v>152</v>
      </c>
      <c r="T372" s="157">
        <v>59</v>
      </c>
      <c r="U372" s="157">
        <v>80</v>
      </c>
      <c r="V372" s="157">
        <v>38</v>
      </c>
      <c r="W372" s="157">
        <v>57</v>
      </c>
      <c r="X372" s="157">
        <v>33</v>
      </c>
      <c r="Y372" s="157">
        <v>7</v>
      </c>
      <c r="Z372" s="157">
        <v>7</v>
      </c>
      <c r="AA372" s="157">
        <v>4</v>
      </c>
      <c r="AB372" s="157">
        <v>7</v>
      </c>
      <c r="AC372" s="157">
        <v>12</v>
      </c>
      <c r="AD372" s="157"/>
      <c r="AE372" s="6">
        <v>33.5</v>
      </c>
      <c r="AF372" s="6">
        <v>16.5</v>
      </c>
      <c r="AG372" s="6">
        <v>13.5</v>
      </c>
      <c r="AH372" s="6">
        <v>9</v>
      </c>
      <c r="AI372" s="6">
        <v>3.5</v>
      </c>
      <c r="AJ372" s="6">
        <v>11</v>
      </c>
      <c r="AK372" s="6">
        <v>2.5</v>
      </c>
      <c r="AL372" s="6">
        <v>2.5</v>
      </c>
      <c r="AM372" s="6">
        <v>1</v>
      </c>
      <c r="AN372" s="6">
        <v>1.5</v>
      </c>
      <c r="AO372" s="6">
        <v>0</v>
      </c>
      <c r="AP372" s="6">
        <v>1.5</v>
      </c>
    </row>
    <row r="373" spans="4:42" ht="15.75" x14ac:dyDescent="0.25">
      <c r="D373" s="162">
        <v>43927</v>
      </c>
      <c r="E373" s="163">
        <v>246</v>
      </c>
      <c r="F373" s="163">
        <v>193</v>
      </c>
      <c r="G373" s="163">
        <v>115</v>
      </c>
      <c r="H373" s="163">
        <v>100</v>
      </c>
      <c r="I373" s="163">
        <v>107</v>
      </c>
      <c r="J373" s="163">
        <v>52</v>
      </c>
      <c r="K373" s="163">
        <v>71</v>
      </c>
      <c r="L373" s="163">
        <v>10</v>
      </c>
      <c r="M373" s="163">
        <v>37</v>
      </c>
      <c r="N373" s="163">
        <v>8</v>
      </c>
      <c r="O373" s="163">
        <v>9</v>
      </c>
      <c r="P373" s="164">
        <v>4</v>
      </c>
      <c r="R373" s="157">
        <v>105</v>
      </c>
      <c r="S373" s="157">
        <v>200</v>
      </c>
      <c r="T373" s="157">
        <v>133</v>
      </c>
      <c r="U373" s="157">
        <v>76</v>
      </c>
      <c r="V373" s="157">
        <v>155</v>
      </c>
      <c r="W373" s="157">
        <v>51</v>
      </c>
      <c r="X373" s="157">
        <v>46</v>
      </c>
      <c r="Y373" s="157">
        <v>6</v>
      </c>
      <c r="Z373" s="157">
        <v>9</v>
      </c>
      <c r="AA373" s="157">
        <v>7</v>
      </c>
      <c r="AB373" s="157">
        <v>7</v>
      </c>
      <c r="AC373" s="157">
        <v>0</v>
      </c>
      <c r="AD373" s="157"/>
      <c r="AE373" s="6">
        <v>33.5</v>
      </c>
      <c r="AF373" s="6">
        <v>16.5</v>
      </c>
      <c r="AG373" s="6">
        <v>13.5</v>
      </c>
      <c r="AH373" s="6">
        <v>9</v>
      </c>
      <c r="AI373" s="6">
        <v>3.5</v>
      </c>
      <c r="AJ373" s="6">
        <v>11</v>
      </c>
      <c r="AK373" s="6">
        <v>2.5</v>
      </c>
      <c r="AL373" s="6">
        <v>2.5</v>
      </c>
      <c r="AM373" s="6">
        <v>1</v>
      </c>
      <c r="AN373" s="6">
        <v>1.5</v>
      </c>
      <c r="AO373" s="6">
        <v>0</v>
      </c>
      <c r="AP373" s="6">
        <v>1.5</v>
      </c>
    </row>
    <row r="374" spans="4:42" ht="15.75" x14ac:dyDescent="0.25">
      <c r="D374" s="162">
        <v>43928</v>
      </c>
      <c r="E374" s="163">
        <v>139</v>
      </c>
      <c r="F374" s="163">
        <v>158</v>
      </c>
      <c r="G374" s="163">
        <v>124</v>
      </c>
      <c r="H374" s="163">
        <v>90</v>
      </c>
      <c r="I374" s="163">
        <v>88</v>
      </c>
      <c r="J374" s="163">
        <v>52</v>
      </c>
      <c r="K374" s="163">
        <v>68</v>
      </c>
      <c r="L374" s="163">
        <v>10</v>
      </c>
      <c r="M374" s="163">
        <v>33</v>
      </c>
      <c r="N374" s="163">
        <v>5</v>
      </c>
      <c r="O374" s="163">
        <v>3</v>
      </c>
      <c r="P374" s="164">
        <v>7</v>
      </c>
      <c r="R374" s="157">
        <v>124</v>
      </c>
      <c r="S374" s="157">
        <v>174</v>
      </c>
      <c r="T374" s="157">
        <v>126</v>
      </c>
      <c r="U374" s="157">
        <v>103</v>
      </c>
      <c r="V374" s="157">
        <v>99</v>
      </c>
      <c r="W374" s="157">
        <v>87</v>
      </c>
      <c r="X374" s="157">
        <v>72</v>
      </c>
      <c r="Y374" s="157">
        <v>10</v>
      </c>
      <c r="Z374" s="157">
        <v>12</v>
      </c>
      <c r="AA374" s="157">
        <v>13</v>
      </c>
      <c r="AB374" s="157">
        <v>6</v>
      </c>
      <c r="AC374" s="157">
        <v>13</v>
      </c>
      <c r="AD374" s="157"/>
      <c r="AE374" s="6">
        <v>38</v>
      </c>
      <c r="AF374" s="6">
        <v>11</v>
      </c>
      <c r="AG374" s="6">
        <v>18</v>
      </c>
      <c r="AH374" s="6">
        <v>9</v>
      </c>
      <c r="AI374" s="6">
        <v>1</v>
      </c>
      <c r="AJ374" s="6">
        <v>8</v>
      </c>
      <c r="AK374" s="6">
        <v>5</v>
      </c>
      <c r="AL374" s="6">
        <v>0</v>
      </c>
      <c r="AM374" s="6">
        <v>1</v>
      </c>
      <c r="AN374" s="6">
        <v>0</v>
      </c>
      <c r="AO374" s="6">
        <v>0</v>
      </c>
      <c r="AP374" s="6">
        <v>0</v>
      </c>
    </row>
    <row r="375" spans="4:42" ht="15.75" x14ac:dyDescent="0.25">
      <c r="D375" s="162">
        <v>43929</v>
      </c>
      <c r="E375" s="163">
        <v>247</v>
      </c>
      <c r="F375" s="163">
        <v>185</v>
      </c>
      <c r="G375" s="163">
        <v>130</v>
      </c>
      <c r="H375" s="163">
        <v>91</v>
      </c>
      <c r="I375" s="163">
        <v>82</v>
      </c>
      <c r="J375" s="163">
        <v>71</v>
      </c>
      <c r="K375" s="163">
        <v>66</v>
      </c>
      <c r="L375" s="163">
        <v>19</v>
      </c>
      <c r="M375" s="163">
        <v>18</v>
      </c>
      <c r="N375" s="163">
        <v>33</v>
      </c>
      <c r="O375" s="163">
        <v>14</v>
      </c>
      <c r="P375" s="164">
        <v>13</v>
      </c>
      <c r="R375" s="157">
        <v>196</v>
      </c>
      <c r="S375" s="157">
        <v>242</v>
      </c>
      <c r="T375" s="157">
        <v>215</v>
      </c>
      <c r="U375" s="157">
        <v>135</v>
      </c>
      <c r="V375" s="157">
        <v>193</v>
      </c>
      <c r="W375" s="157">
        <v>134</v>
      </c>
      <c r="X375" s="157">
        <v>55</v>
      </c>
      <c r="Y375" s="157">
        <v>17</v>
      </c>
      <c r="Z375" s="157">
        <v>13</v>
      </c>
      <c r="AA375" s="157">
        <v>-10</v>
      </c>
      <c r="AB375" s="157">
        <v>12</v>
      </c>
      <c r="AC375" s="157">
        <v>30</v>
      </c>
      <c r="AD375" s="157"/>
      <c r="AE375" s="6">
        <v>22</v>
      </c>
      <c r="AF375" s="6">
        <v>8</v>
      </c>
      <c r="AG375" s="6">
        <v>13</v>
      </c>
      <c r="AH375" s="6">
        <v>16</v>
      </c>
      <c r="AI375" s="6">
        <v>0</v>
      </c>
      <c r="AJ375" s="6">
        <v>6</v>
      </c>
      <c r="AK375" s="6">
        <v>1</v>
      </c>
      <c r="AL375" s="6">
        <v>2</v>
      </c>
      <c r="AM375" s="6">
        <v>0</v>
      </c>
      <c r="AN375" s="6">
        <v>1</v>
      </c>
      <c r="AO375" s="6">
        <v>0</v>
      </c>
      <c r="AP375" s="6">
        <v>0</v>
      </c>
    </row>
    <row r="376" spans="4:42" ht="15.75" x14ac:dyDescent="0.25">
      <c r="D376" s="162">
        <v>43930</v>
      </c>
      <c r="E376" s="166">
        <v>317</v>
      </c>
      <c r="F376" s="163">
        <v>212</v>
      </c>
      <c r="G376" s="163">
        <v>180</v>
      </c>
      <c r="H376" s="163">
        <v>135</v>
      </c>
      <c r="I376" s="163">
        <v>126</v>
      </c>
      <c r="J376" s="163">
        <v>60</v>
      </c>
      <c r="K376" s="165">
        <v>80</v>
      </c>
      <c r="L376" s="163">
        <v>10</v>
      </c>
      <c r="M376" s="163">
        <v>30</v>
      </c>
      <c r="N376" s="163">
        <v>37</v>
      </c>
      <c r="O376" s="163">
        <v>17</v>
      </c>
      <c r="P376" s="164">
        <v>9</v>
      </c>
      <c r="R376" s="157">
        <v>207</v>
      </c>
      <c r="S376" s="157">
        <v>327</v>
      </c>
      <c r="T376" s="157">
        <v>206</v>
      </c>
      <c r="U376" s="157">
        <v>131</v>
      </c>
      <c r="V376" s="157">
        <v>90</v>
      </c>
      <c r="W376" s="157">
        <v>87</v>
      </c>
      <c r="X376" s="157">
        <v>61</v>
      </c>
      <c r="Y376" s="157">
        <v>13</v>
      </c>
      <c r="Z376" s="157">
        <v>18</v>
      </c>
      <c r="AA376" s="157">
        <v>12</v>
      </c>
      <c r="AB376" s="157">
        <v>9</v>
      </c>
      <c r="AC376" s="157">
        <v>11</v>
      </c>
      <c r="AD376" s="157"/>
      <c r="AE376" s="6">
        <v>37</v>
      </c>
      <c r="AF376" s="6">
        <v>2</v>
      </c>
      <c r="AG376" s="6">
        <v>11</v>
      </c>
      <c r="AH376" s="6">
        <v>6</v>
      </c>
      <c r="AI376" s="6">
        <v>1</v>
      </c>
      <c r="AJ376" s="6">
        <v>8</v>
      </c>
      <c r="AK376" s="6">
        <v>6</v>
      </c>
      <c r="AL376" s="6">
        <v>2</v>
      </c>
      <c r="AM376" s="6">
        <v>0</v>
      </c>
      <c r="AN376" s="6">
        <v>0</v>
      </c>
      <c r="AO376" s="6">
        <v>0</v>
      </c>
      <c r="AP376" s="6">
        <v>0</v>
      </c>
    </row>
    <row r="377" spans="4:42" ht="15.75" x14ac:dyDescent="0.25">
      <c r="D377" s="162">
        <v>43931</v>
      </c>
      <c r="E377" s="163">
        <v>208</v>
      </c>
      <c r="F377" s="166">
        <v>253</v>
      </c>
      <c r="G377" s="163">
        <v>236</v>
      </c>
      <c r="H377" s="163">
        <v>164</v>
      </c>
      <c r="I377" s="163">
        <v>103</v>
      </c>
      <c r="J377" s="163">
        <v>60</v>
      </c>
      <c r="K377" s="163">
        <v>191</v>
      </c>
      <c r="L377" s="163">
        <v>25</v>
      </c>
      <c r="M377" s="163">
        <v>26</v>
      </c>
      <c r="N377" s="163">
        <v>29</v>
      </c>
      <c r="O377" s="163">
        <v>25</v>
      </c>
      <c r="P377" s="164">
        <v>15</v>
      </c>
      <c r="R377" s="157">
        <v>259</v>
      </c>
      <c r="S377" s="157">
        <v>260</v>
      </c>
      <c r="T377" s="157">
        <v>166</v>
      </c>
      <c r="U377" s="157">
        <v>135</v>
      </c>
      <c r="V377" s="157">
        <v>127</v>
      </c>
      <c r="W377" s="157">
        <v>81</v>
      </c>
      <c r="X377" s="157">
        <v>66</v>
      </c>
      <c r="Y377" s="157">
        <v>12</v>
      </c>
      <c r="Z377" s="157">
        <v>11</v>
      </c>
      <c r="AA377" s="157">
        <v>13</v>
      </c>
      <c r="AB377" s="157">
        <v>17</v>
      </c>
      <c r="AC377" s="157">
        <v>12</v>
      </c>
      <c r="AD377" s="157"/>
      <c r="AE377" s="6">
        <v>34</v>
      </c>
      <c r="AF377" s="6">
        <v>10</v>
      </c>
      <c r="AG377" s="6">
        <v>9</v>
      </c>
      <c r="AH377" s="6">
        <v>9</v>
      </c>
      <c r="AI377" s="6">
        <v>1</v>
      </c>
      <c r="AJ377" s="6">
        <v>9</v>
      </c>
      <c r="AK377" s="6">
        <v>4</v>
      </c>
      <c r="AL377" s="6">
        <v>0</v>
      </c>
      <c r="AM377" s="6">
        <v>0</v>
      </c>
      <c r="AN377" s="6">
        <v>0</v>
      </c>
      <c r="AO377" s="6">
        <v>0</v>
      </c>
      <c r="AP377" s="6">
        <v>0</v>
      </c>
    </row>
    <row r="378" spans="4:42" ht="15.75" x14ac:dyDescent="0.25">
      <c r="D378" s="162">
        <v>43932</v>
      </c>
      <c r="E378" s="166">
        <v>411</v>
      </c>
      <c r="F378" s="163">
        <v>203</v>
      </c>
      <c r="G378" s="163">
        <v>157</v>
      </c>
      <c r="H378" s="163">
        <v>155</v>
      </c>
      <c r="I378" s="163">
        <v>125</v>
      </c>
      <c r="J378" s="163">
        <v>53</v>
      </c>
      <c r="K378" s="163">
        <v>97</v>
      </c>
      <c r="L378" s="163">
        <v>39</v>
      </c>
      <c r="M378" s="163">
        <v>26</v>
      </c>
      <c r="N378" s="163">
        <v>15</v>
      </c>
      <c r="O378" s="163">
        <v>22</v>
      </c>
      <c r="P378" s="164">
        <v>13</v>
      </c>
      <c r="R378" s="157">
        <v>161</v>
      </c>
      <c r="S378" s="157">
        <v>269</v>
      </c>
      <c r="T378" s="157">
        <v>153</v>
      </c>
      <c r="U378" s="157">
        <v>182</v>
      </c>
      <c r="V378" s="157">
        <v>97</v>
      </c>
      <c r="W378" s="157">
        <v>90</v>
      </c>
      <c r="X378" s="157">
        <v>74</v>
      </c>
      <c r="Y378" s="157">
        <v>19</v>
      </c>
      <c r="Z378" s="157">
        <v>14</v>
      </c>
      <c r="AA378" s="157">
        <v>22</v>
      </c>
      <c r="AB378" s="157">
        <v>15</v>
      </c>
      <c r="AC378" s="157">
        <v>8</v>
      </c>
      <c r="AD378" s="157"/>
      <c r="AE378" s="157">
        <v>27</v>
      </c>
      <c r="AF378" s="157">
        <v>5</v>
      </c>
      <c r="AG378" s="157">
        <v>9</v>
      </c>
      <c r="AH378" s="157">
        <v>1</v>
      </c>
      <c r="AI378" s="157">
        <v>0</v>
      </c>
      <c r="AJ378" s="157">
        <v>5</v>
      </c>
      <c r="AK378" s="157">
        <v>3</v>
      </c>
      <c r="AL378" s="157">
        <v>3</v>
      </c>
      <c r="AM378" s="157">
        <v>0</v>
      </c>
      <c r="AN378" s="157">
        <v>-3</v>
      </c>
      <c r="AO378" s="157">
        <v>0</v>
      </c>
      <c r="AP378" s="157">
        <v>0</v>
      </c>
    </row>
    <row r="379" spans="4:42" ht="15.75" x14ac:dyDescent="0.25">
      <c r="D379" s="162">
        <v>43933</v>
      </c>
      <c r="E379" s="163">
        <v>223</v>
      </c>
      <c r="F379" s="166">
        <v>254</v>
      </c>
      <c r="G379" s="163">
        <v>188</v>
      </c>
      <c r="H379" s="163">
        <v>170</v>
      </c>
      <c r="I379" s="163">
        <v>116</v>
      </c>
      <c r="J379" s="163">
        <v>80</v>
      </c>
      <c r="K379" s="163">
        <v>71</v>
      </c>
      <c r="L379" s="163">
        <v>14</v>
      </c>
      <c r="M379" s="163">
        <v>15</v>
      </c>
      <c r="N379" s="163">
        <v>19</v>
      </c>
      <c r="O379" s="163">
        <v>14</v>
      </c>
      <c r="P379" s="164">
        <v>10</v>
      </c>
      <c r="R379" s="157">
        <v>141</v>
      </c>
      <c r="S379" s="157">
        <v>214</v>
      </c>
      <c r="T379" s="157">
        <v>148</v>
      </c>
      <c r="U379" s="157">
        <v>107</v>
      </c>
      <c r="V379" s="157">
        <v>115</v>
      </c>
      <c r="W379" s="157">
        <v>66</v>
      </c>
      <c r="X379" s="157">
        <v>58</v>
      </c>
      <c r="Y379" s="157">
        <v>7</v>
      </c>
      <c r="Z379" s="157">
        <v>14</v>
      </c>
      <c r="AA379" s="157">
        <v>5</v>
      </c>
      <c r="AB379" s="157">
        <v>4</v>
      </c>
      <c r="AC379" s="157">
        <v>5</v>
      </c>
      <c r="AD379" s="157"/>
    </row>
    <row r="380" spans="4:42" ht="15.75" x14ac:dyDescent="0.25">
      <c r="D380" s="162">
        <v>43934</v>
      </c>
      <c r="E380" s="166">
        <v>263</v>
      </c>
      <c r="F380" s="163">
        <v>139</v>
      </c>
      <c r="G380" s="163">
        <v>94</v>
      </c>
      <c r="H380" s="163">
        <v>214</v>
      </c>
      <c r="I380" s="163">
        <v>45</v>
      </c>
      <c r="J380" s="163">
        <v>68</v>
      </c>
      <c r="K380" s="163">
        <v>51</v>
      </c>
      <c r="L380" s="163">
        <v>34</v>
      </c>
      <c r="M380" s="163">
        <v>26</v>
      </c>
      <c r="N380" s="163">
        <v>13</v>
      </c>
      <c r="O380" s="163">
        <v>9</v>
      </c>
      <c r="P380" s="164">
        <v>8</v>
      </c>
      <c r="R380" s="157">
        <v>139</v>
      </c>
      <c r="S380" s="157">
        <v>181</v>
      </c>
      <c r="T380" s="157">
        <v>143</v>
      </c>
      <c r="U380" s="157">
        <v>98</v>
      </c>
      <c r="V380" s="157">
        <v>117</v>
      </c>
      <c r="W380" s="157">
        <v>66</v>
      </c>
      <c r="X380" s="157">
        <v>41</v>
      </c>
      <c r="Y380" s="157">
        <v>20</v>
      </c>
      <c r="Z380" s="157">
        <v>13</v>
      </c>
      <c r="AA380" s="157">
        <v>7</v>
      </c>
      <c r="AB380" s="157">
        <v>9</v>
      </c>
      <c r="AC380" s="157">
        <v>11</v>
      </c>
      <c r="AD380" s="157"/>
    </row>
    <row r="381" spans="4:42" ht="15.75" x14ac:dyDescent="0.25">
      <c r="D381" s="162">
        <v>43935</v>
      </c>
      <c r="E381" s="163">
        <v>142</v>
      </c>
      <c r="F381" s="163">
        <v>173</v>
      </c>
      <c r="G381" s="163">
        <v>100</v>
      </c>
      <c r="H381" s="163">
        <v>115</v>
      </c>
      <c r="I381" s="163">
        <v>186</v>
      </c>
      <c r="J381" s="163">
        <v>27</v>
      </c>
      <c r="K381" s="163">
        <v>60</v>
      </c>
      <c r="L381" s="163">
        <v>7</v>
      </c>
      <c r="M381" s="163">
        <v>18</v>
      </c>
      <c r="N381" s="163">
        <v>8</v>
      </c>
      <c r="O381" s="163">
        <v>6</v>
      </c>
      <c r="P381" s="164">
        <v>1</v>
      </c>
      <c r="R381" s="157">
        <v>244</v>
      </c>
      <c r="S381" s="157">
        <v>148</v>
      </c>
      <c r="T381" s="157">
        <v>172</v>
      </c>
      <c r="U381" s="157">
        <v>140</v>
      </c>
      <c r="V381" s="157">
        <v>87</v>
      </c>
      <c r="W381" s="157">
        <v>65</v>
      </c>
      <c r="X381" s="157">
        <v>81</v>
      </c>
      <c r="Y381" s="157">
        <v>23</v>
      </c>
      <c r="Z381" s="157">
        <v>17</v>
      </c>
      <c r="AA381" s="157">
        <v>14</v>
      </c>
      <c r="AB381" s="157">
        <v>20</v>
      </c>
      <c r="AC381" s="157">
        <v>8</v>
      </c>
      <c r="AD381" s="157"/>
    </row>
    <row r="382" spans="4:42" ht="15.75" x14ac:dyDescent="0.25">
      <c r="D382" s="162">
        <v>43936</v>
      </c>
      <c r="E382" s="163">
        <v>193</v>
      </c>
      <c r="F382" s="163">
        <v>115</v>
      </c>
      <c r="G382" s="163">
        <v>111</v>
      </c>
      <c r="H382" s="163">
        <v>119</v>
      </c>
      <c r="I382" s="163">
        <v>39</v>
      </c>
      <c r="J382" s="163">
        <v>90</v>
      </c>
      <c r="K382" s="163">
        <v>52</v>
      </c>
      <c r="L382" s="163">
        <v>13</v>
      </c>
      <c r="M382" s="163">
        <v>5</v>
      </c>
      <c r="N382" s="165">
        <v>10</v>
      </c>
      <c r="O382" s="163">
        <v>7</v>
      </c>
      <c r="P382" s="164">
        <v>5</v>
      </c>
      <c r="R382" s="157">
        <v>223</v>
      </c>
      <c r="S382" s="157">
        <v>230</v>
      </c>
      <c r="T382" s="157">
        <v>184</v>
      </c>
      <c r="U382" s="157">
        <v>112</v>
      </c>
      <c r="V382" s="157">
        <v>85</v>
      </c>
      <c r="W382" s="157">
        <v>89</v>
      </c>
      <c r="X382" s="157">
        <v>86</v>
      </c>
      <c r="Y382" s="157">
        <v>14</v>
      </c>
      <c r="Z382" s="157">
        <v>17</v>
      </c>
      <c r="AA382" s="157">
        <v>21</v>
      </c>
      <c r="AB382" s="157">
        <v>14</v>
      </c>
      <c r="AC382" s="157">
        <v>8</v>
      </c>
      <c r="AD382" s="157"/>
    </row>
    <row r="383" spans="4:42" ht="15.75" x14ac:dyDescent="0.25">
      <c r="D383" s="162">
        <v>43937</v>
      </c>
      <c r="E383" s="166">
        <v>274</v>
      </c>
      <c r="F383" s="163">
        <v>206</v>
      </c>
      <c r="G383" s="163">
        <v>134</v>
      </c>
      <c r="H383" s="163">
        <v>120</v>
      </c>
      <c r="I383" s="163">
        <v>100</v>
      </c>
      <c r="J383" s="163">
        <v>66</v>
      </c>
      <c r="K383" s="163">
        <v>91</v>
      </c>
      <c r="L383" s="163">
        <v>21</v>
      </c>
      <c r="M383" s="163">
        <v>2</v>
      </c>
      <c r="N383" s="163">
        <v>29</v>
      </c>
      <c r="O383" s="163">
        <v>11</v>
      </c>
      <c r="P383" s="164">
        <v>7</v>
      </c>
      <c r="R383" s="157">
        <v>206</v>
      </c>
      <c r="S383" s="157">
        <v>156</v>
      </c>
      <c r="T383" s="157">
        <v>171</v>
      </c>
      <c r="U383" s="157">
        <v>155</v>
      </c>
      <c r="V383" s="157">
        <v>113</v>
      </c>
      <c r="W383" s="157">
        <v>69</v>
      </c>
      <c r="X383" s="157">
        <v>79</v>
      </c>
      <c r="Y383" s="157">
        <v>22</v>
      </c>
      <c r="Z383" s="157">
        <v>23</v>
      </c>
      <c r="AA383" s="157">
        <v>15</v>
      </c>
      <c r="AB383" s="157">
        <v>11</v>
      </c>
      <c r="AC383" s="157">
        <v>6</v>
      </c>
      <c r="AD383" s="157"/>
    </row>
    <row r="384" spans="4:42" ht="15.75" x14ac:dyDescent="0.25">
      <c r="D384" s="162">
        <v>43938</v>
      </c>
      <c r="E384" s="166">
        <v>258</v>
      </c>
      <c r="F384" s="163">
        <v>177</v>
      </c>
      <c r="G384" s="163">
        <v>203</v>
      </c>
      <c r="H384" s="163">
        <v>163</v>
      </c>
      <c r="I384" s="163">
        <v>135</v>
      </c>
      <c r="J384" s="163">
        <v>71</v>
      </c>
      <c r="K384" s="163">
        <v>124</v>
      </c>
      <c r="L384" s="163">
        <v>45</v>
      </c>
      <c r="M384" s="163">
        <v>20</v>
      </c>
      <c r="N384" s="163">
        <v>21</v>
      </c>
      <c r="O384" s="163">
        <v>14</v>
      </c>
      <c r="P384" s="164">
        <v>4</v>
      </c>
      <c r="R384" s="157">
        <v>195</v>
      </c>
      <c r="S384" s="157">
        <v>138</v>
      </c>
      <c r="T384" s="157">
        <v>174</v>
      </c>
      <c r="U384" s="157">
        <v>103</v>
      </c>
      <c r="V384" s="157">
        <v>51</v>
      </c>
      <c r="W384" s="157">
        <v>61</v>
      </c>
      <c r="X384" s="157">
        <v>113</v>
      </c>
      <c r="Y384" s="157">
        <v>9</v>
      </c>
      <c r="Z384" s="157">
        <v>17</v>
      </c>
      <c r="AA384" s="157">
        <v>17</v>
      </c>
      <c r="AB384" s="157">
        <v>19</v>
      </c>
      <c r="AC384" s="157">
        <v>7</v>
      </c>
      <c r="AD384" s="157"/>
    </row>
    <row r="385" spans="4:30" ht="15.75" x14ac:dyDescent="0.25">
      <c r="D385" s="162">
        <v>43939</v>
      </c>
      <c r="E385" s="166">
        <v>303</v>
      </c>
      <c r="F385" s="163">
        <v>197</v>
      </c>
      <c r="G385" s="163">
        <v>156</v>
      </c>
      <c r="H385" s="163">
        <v>161</v>
      </c>
      <c r="I385" s="163">
        <v>115</v>
      </c>
      <c r="J385" s="163">
        <v>69</v>
      </c>
      <c r="K385" s="163">
        <v>52</v>
      </c>
      <c r="L385" s="163">
        <v>45</v>
      </c>
      <c r="M385" s="163">
        <v>10</v>
      </c>
      <c r="N385" s="163">
        <v>11</v>
      </c>
      <c r="O385" s="163">
        <v>19</v>
      </c>
      <c r="P385" s="164">
        <v>2</v>
      </c>
      <c r="R385" s="157">
        <v>298</v>
      </c>
      <c r="S385" s="157">
        <v>179</v>
      </c>
      <c r="T385" s="157">
        <v>230</v>
      </c>
      <c r="U385" s="157">
        <v>125</v>
      </c>
      <c r="V385" s="157">
        <v>142</v>
      </c>
      <c r="W385" s="157">
        <v>94</v>
      </c>
      <c r="X385" s="157">
        <v>83</v>
      </c>
      <c r="Y385" s="157">
        <v>20</v>
      </c>
      <c r="Z385" s="157">
        <v>7</v>
      </c>
      <c r="AA385" s="157">
        <v>17</v>
      </c>
      <c r="AB385" s="157">
        <v>16</v>
      </c>
      <c r="AC385" s="157">
        <v>13</v>
      </c>
      <c r="AD385" s="157"/>
    </row>
    <row r="386" spans="4:30" ht="15.75" x14ac:dyDescent="0.25">
      <c r="D386" s="162">
        <v>43940</v>
      </c>
      <c r="E386" s="166">
        <v>262</v>
      </c>
      <c r="F386" s="163">
        <v>178</v>
      </c>
      <c r="G386" s="163">
        <v>131</v>
      </c>
      <c r="H386" s="163">
        <v>204</v>
      </c>
      <c r="I386" s="163">
        <v>99</v>
      </c>
      <c r="J386" s="163">
        <v>52</v>
      </c>
      <c r="K386" s="163">
        <v>76</v>
      </c>
      <c r="L386" s="163">
        <v>20</v>
      </c>
      <c r="M386" s="163">
        <v>13</v>
      </c>
      <c r="N386" s="163">
        <v>14</v>
      </c>
      <c r="O386" s="163">
        <v>13</v>
      </c>
      <c r="P386" s="164">
        <v>4</v>
      </c>
      <c r="R386" s="157">
        <v>246</v>
      </c>
      <c r="S386" s="157">
        <v>193</v>
      </c>
      <c r="T386" s="157">
        <v>115</v>
      </c>
      <c r="U386" s="157">
        <v>100</v>
      </c>
      <c r="V386" s="157">
        <v>107</v>
      </c>
      <c r="W386" s="157">
        <v>52</v>
      </c>
      <c r="X386" s="157">
        <v>71</v>
      </c>
      <c r="Y386" s="157">
        <v>10</v>
      </c>
      <c r="Z386" s="157">
        <v>37</v>
      </c>
      <c r="AA386" s="157">
        <v>8</v>
      </c>
      <c r="AB386" s="157">
        <v>9</v>
      </c>
      <c r="AC386" s="157">
        <v>4</v>
      </c>
      <c r="AD386" s="157"/>
    </row>
    <row r="387" spans="4:30" ht="15.75" x14ac:dyDescent="0.25">
      <c r="D387" s="162">
        <v>43941</v>
      </c>
      <c r="E387" s="163">
        <v>141</v>
      </c>
      <c r="F387" s="163">
        <v>163</v>
      </c>
      <c r="G387" s="163">
        <v>99</v>
      </c>
      <c r="H387" s="163">
        <v>147</v>
      </c>
      <c r="I387" s="163">
        <v>80</v>
      </c>
      <c r="J387" s="163">
        <v>44</v>
      </c>
      <c r="K387" s="163">
        <v>46</v>
      </c>
      <c r="L387" s="163">
        <v>6</v>
      </c>
      <c r="M387" s="163">
        <v>7</v>
      </c>
      <c r="N387" s="163">
        <v>3</v>
      </c>
      <c r="O387" s="163">
        <v>10</v>
      </c>
      <c r="P387" s="164">
        <v>4</v>
      </c>
      <c r="R387" s="157">
        <v>139</v>
      </c>
      <c r="S387" s="157">
        <v>158</v>
      </c>
      <c r="T387" s="157">
        <v>124</v>
      </c>
      <c r="U387" s="157">
        <v>90</v>
      </c>
      <c r="V387" s="157">
        <v>88</v>
      </c>
      <c r="W387" s="157">
        <v>52</v>
      </c>
      <c r="X387" s="157">
        <v>68</v>
      </c>
      <c r="Y387" s="157">
        <v>10</v>
      </c>
      <c r="Z387" s="157">
        <v>33</v>
      </c>
      <c r="AA387" s="157">
        <v>5</v>
      </c>
      <c r="AB387" s="157">
        <v>3</v>
      </c>
      <c r="AC387" s="157">
        <v>7</v>
      </c>
      <c r="AD387" s="157"/>
    </row>
    <row r="388" spans="4:30" ht="15.75" x14ac:dyDescent="0.25">
      <c r="D388" s="162">
        <v>43942</v>
      </c>
      <c r="E388" s="163">
        <v>144</v>
      </c>
      <c r="F388" s="163">
        <v>140</v>
      </c>
      <c r="G388" s="163">
        <v>99</v>
      </c>
      <c r="H388" s="163">
        <v>98</v>
      </c>
      <c r="I388" s="163">
        <v>87</v>
      </c>
      <c r="J388" s="163">
        <v>54</v>
      </c>
      <c r="K388" s="163">
        <v>65</v>
      </c>
      <c r="L388" s="163">
        <v>23</v>
      </c>
      <c r="M388" s="163">
        <v>4</v>
      </c>
      <c r="N388" s="163">
        <v>6</v>
      </c>
      <c r="O388" s="163">
        <v>4</v>
      </c>
      <c r="P388" s="164">
        <v>5</v>
      </c>
      <c r="R388" s="157">
        <v>247</v>
      </c>
      <c r="S388" s="157">
        <v>185</v>
      </c>
      <c r="T388" s="157">
        <v>130</v>
      </c>
      <c r="U388" s="157">
        <v>91</v>
      </c>
      <c r="V388" s="157">
        <v>82</v>
      </c>
      <c r="W388" s="157">
        <v>71</v>
      </c>
      <c r="X388" s="157">
        <v>66</v>
      </c>
      <c r="Y388" s="157">
        <v>19</v>
      </c>
      <c r="Z388" s="157">
        <v>18</v>
      </c>
      <c r="AA388" s="157">
        <v>33</v>
      </c>
      <c r="AB388" s="157">
        <v>14</v>
      </c>
      <c r="AC388" s="157">
        <v>13</v>
      </c>
      <c r="AD388" s="157"/>
    </row>
    <row r="389" spans="4:30" ht="15.75" x14ac:dyDescent="0.25">
      <c r="D389" s="162">
        <v>43943</v>
      </c>
      <c r="E389" s="163">
        <v>162</v>
      </c>
      <c r="F389" s="163">
        <v>122</v>
      </c>
      <c r="G389" s="163">
        <v>107</v>
      </c>
      <c r="H389" s="163">
        <v>90</v>
      </c>
      <c r="I389" s="163">
        <v>94</v>
      </c>
      <c r="J389" s="163">
        <v>51</v>
      </c>
      <c r="K389" s="163">
        <v>35</v>
      </c>
      <c r="L389" s="163">
        <v>18</v>
      </c>
      <c r="M389" s="163">
        <v>8</v>
      </c>
      <c r="N389" s="163">
        <v>13</v>
      </c>
      <c r="O389" s="163">
        <v>5</v>
      </c>
      <c r="P389" s="164">
        <v>3</v>
      </c>
      <c r="R389" s="157">
        <v>317</v>
      </c>
      <c r="S389" s="157">
        <v>212</v>
      </c>
      <c r="T389" s="157">
        <v>180</v>
      </c>
      <c r="U389" s="157">
        <v>135</v>
      </c>
      <c r="V389" s="157">
        <v>126</v>
      </c>
      <c r="W389" s="157">
        <v>60</v>
      </c>
      <c r="X389" s="157">
        <v>80</v>
      </c>
      <c r="Y389" s="157">
        <v>10</v>
      </c>
      <c r="Z389" s="157">
        <v>30</v>
      </c>
      <c r="AA389" s="157">
        <v>37</v>
      </c>
      <c r="AB389" s="157">
        <v>17</v>
      </c>
      <c r="AC389" s="157">
        <v>9</v>
      </c>
      <c r="AD389" s="157"/>
    </row>
    <row r="390" spans="4:30" ht="15.75" x14ac:dyDescent="0.25">
      <c r="D390" s="162">
        <v>43944</v>
      </c>
      <c r="E390" s="163">
        <v>211</v>
      </c>
      <c r="F390" s="163">
        <v>128</v>
      </c>
      <c r="G390" s="163">
        <v>143</v>
      </c>
      <c r="H390" s="163">
        <v>136</v>
      </c>
      <c r="I390" s="163">
        <v>75</v>
      </c>
      <c r="J390" s="163">
        <v>63</v>
      </c>
      <c r="K390" s="163">
        <v>62</v>
      </c>
      <c r="L390" s="163">
        <v>28</v>
      </c>
      <c r="M390" s="163">
        <v>14</v>
      </c>
      <c r="N390" s="163">
        <v>8</v>
      </c>
      <c r="O390" s="163">
        <v>15</v>
      </c>
      <c r="P390" s="164">
        <v>4</v>
      </c>
      <c r="R390" s="157">
        <v>208</v>
      </c>
      <c r="S390" s="157">
        <v>253</v>
      </c>
      <c r="T390" s="157">
        <v>236</v>
      </c>
      <c r="U390" s="157">
        <v>164</v>
      </c>
      <c r="V390" s="157">
        <v>103</v>
      </c>
      <c r="W390" s="157">
        <v>60</v>
      </c>
      <c r="X390" s="157">
        <v>191</v>
      </c>
      <c r="Y390" s="157">
        <v>25</v>
      </c>
      <c r="Z390" s="157">
        <v>26</v>
      </c>
      <c r="AA390" s="157">
        <v>29</v>
      </c>
      <c r="AB390" s="157">
        <v>25</v>
      </c>
      <c r="AC390" s="157">
        <v>15</v>
      </c>
      <c r="AD390" s="157"/>
    </row>
    <row r="391" spans="4:30" ht="15.75" x14ac:dyDescent="0.25">
      <c r="D391" s="162">
        <v>43945</v>
      </c>
      <c r="E391" s="163">
        <v>182</v>
      </c>
      <c r="F391" s="163">
        <v>159</v>
      </c>
      <c r="G391" s="163">
        <v>85</v>
      </c>
      <c r="H391" s="163">
        <v>110</v>
      </c>
      <c r="I391" s="163">
        <v>102</v>
      </c>
      <c r="J391" s="163">
        <v>69</v>
      </c>
      <c r="K391" s="163">
        <v>48</v>
      </c>
      <c r="L391" s="163">
        <v>11</v>
      </c>
      <c r="M391" s="163">
        <v>3</v>
      </c>
      <c r="N391" s="163">
        <v>12</v>
      </c>
      <c r="O391" s="163">
        <v>16</v>
      </c>
      <c r="P391" s="164">
        <v>9</v>
      </c>
      <c r="R391" s="157">
        <v>411</v>
      </c>
      <c r="S391" s="157">
        <v>203</v>
      </c>
      <c r="T391" s="157">
        <v>157</v>
      </c>
      <c r="U391" s="157">
        <v>155</v>
      </c>
      <c r="V391" s="157">
        <v>125</v>
      </c>
      <c r="W391" s="157">
        <v>53</v>
      </c>
      <c r="X391" s="157">
        <v>97</v>
      </c>
      <c r="Y391" s="157">
        <v>39</v>
      </c>
      <c r="Z391" s="157">
        <v>26</v>
      </c>
      <c r="AA391" s="157">
        <v>15</v>
      </c>
      <c r="AB391" s="157">
        <v>22</v>
      </c>
      <c r="AC391" s="157">
        <v>13</v>
      </c>
      <c r="AD391" s="157"/>
    </row>
    <row r="392" spans="4:30" ht="15.75" x14ac:dyDescent="0.25">
      <c r="D392" s="162">
        <v>43946</v>
      </c>
      <c r="E392" s="163">
        <v>185</v>
      </c>
      <c r="F392" s="163">
        <v>127</v>
      </c>
      <c r="G392" s="163">
        <v>74</v>
      </c>
      <c r="H392" s="163">
        <v>93</v>
      </c>
      <c r="I392" s="163">
        <v>47</v>
      </c>
      <c r="J392" s="163">
        <v>45</v>
      </c>
      <c r="K392" s="163">
        <v>38</v>
      </c>
      <c r="L392" s="163">
        <v>25</v>
      </c>
      <c r="M392" s="163">
        <v>3</v>
      </c>
      <c r="N392" s="163">
        <v>4</v>
      </c>
      <c r="O392" s="163">
        <v>10</v>
      </c>
      <c r="P392" s="164">
        <v>4</v>
      </c>
      <c r="R392" s="157">
        <v>223</v>
      </c>
      <c r="S392" s="157">
        <v>254</v>
      </c>
      <c r="T392" s="157">
        <v>188</v>
      </c>
      <c r="U392" s="157">
        <v>170</v>
      </c>
      <c r="V392" s="157">
        <v>116</v>
      </c>
      <c r="W392" s="157">
        <v>80</v>
      </c>
      <c r="X392" s="157">
        <v>71</v>
      </c>
      <c r="Y392" s="157">
        <v>14</v>
      </c>
      <c r="Z392" s="157">
        <v>15</v>
      </c>
      <c r="AA392" s="157">
        <v>19</v>
      </c>
      <c r="AB392" s="157">
        <v>14</v>
      </c>
      <c r="AC392" s="157">
        <v>10</v>
      </c>
      <c r="AD392" s="157"/>
    </row>
    <row r="393" spans="4:30" ht="15.75" x14ac:dyDescent="0.25">
      <c r="D393" s="162">
        <v>43947</v>
      </c>
      <c r="E393" s="163">
        <v>139</v>
      </c>
      <c r="F393" s="163">
        <v>151</v>
      </c>
      <c r="G393" s="163">
        <v>91</v>
      </c>
      <c r="H393" s="163">
        <v>75</v>
      </c>
      <c r="I393" s="163">
        <v>53</v>
      </c>
      <c r="J393" s="163">
        <v>75</v>
      </c>
      <c r="K393" s="163">
        <v>43</v>
      </c>
      <c r="L393" s="163">
        <v>20</v>
      </c>
      <c r="M393" s="163">
        <v>4</v>
      </c>
      <c r="N393" s="163">
        <v>4</v>
      </c>
      <c r="O393" s="163">
        <v>0</v>
      </c>
      <c r="P393" s="164">
        <v>0</v>
      </c>
      <c r="R393" s="157">
        <v>263</v>
      </c>
      <c r="S393" s="157">
        <v>139</v>
      </c>
      <c r="T393" s="157">
        <v>94</v>
      </c>
      <c r="U393" s="157">
        <v>214</v>
      </c>
      <c r="V393" s="157">
        <v>45</v>
      </c>
      <c r="W393" s="157">
        <v>68</v>
      </c>
      <c r="X393" s="157">
        <v>51</v>
      </c>
      <c r="Y393" s="157">
        <v>34</v>
      </c>
      <c r="Z393" s="157">
        <v>26</v>
      </c>
      <c r="AA393" s="157">
        <v>13</v>
      </c>
      <c r="AB393" s="157">
        <v>9</v>
      </c>
      <c r="AC393" s="157">
        <v>8</v>
      </c>
      <c r="AD393" s="157"/>
    </row>
    <row r="394" spans="4:30" ht="15.75" x14ac:dyDescent="0.25">
      <c r="D394" s="162">
        <v>43948</v>
      </c>
      <c r="E394" s="163">
        <v>96</v>
      </c>
      <c r="F394" s="163">
        <v>99</v>
      </c>
      <c r="G394" s="163">
        <v>45</v>
      </c>
      <c r="H394" s="163">
        <v>44</v>
      </c>
      <c r="I394" s="163">
        <v>64</v>
      </c>
      <c r="J394" s="163">
        <v>23</v>
      </c>
      <c r="K394" s="163">
        <v>8</v>
      </c>
      <c r="L394" s="163">
        <v>5</v>
      </c>
      <c r="M394" s="163">
        <v>2</v>
      </c>
      <c r="N394" s="163">
        <v>1</v>
      </c>
      <c r="O394" s="163">
        <v>13</v>
      </c>
      <c r="P394" s="164">
        <v>0</v>
      </c>
      <c r="R394" s="157">
        <v>142</v>
      </c>
      <c r="S394" s="157">
        <v>173</v>
      </c>
      <c r="T394" s="157">
        <v>100</v>
      </c>
      <c r="U394" s="157">
        <v>115</v>
      </c>
      <c r="V394" s="157">
        <v>186</v>
      </c>
      <c r="W394" s="157">
        <v>27</v>
      </c>
      <c r="X394" s="157">
        <v>60</v>
      </c>
      <c r="Y394" s="157">
        <v>7</v>
      </c>
      <c r="Z394" s="157">
        <v>18</v>
      </c>
      <c r="AA394" s="157">
        <v>8</v>
      </c>
      <c r="AB394" s="157">
        <v>6</v>
      </c>
      <c r="AC394" s="157">
        <v>1</v>
      </c>
      <c r="AD394" s="157"/>
    </row>
    <row r="395" spans="4:30" ht="15.75" x14ac:dyDescent="0.25">
      <c r="D395" s="162">
        <v>43949</v>
      </c>
      <c r="E395" s="163">
        <v>20</v>
      </c>
      <c r="F395" s="163">
        <v>33</v>
      </c>
      <c r="G395" s="163">
        <v>34</v>
      </c>
      <c r="H395" s="163">
        <v>22</v>
      </c>
      <c r="I395" s="163">
        <v>18</v>
      </c>
      <c r="J395" s="163">
        <v>22</v>
      </c>
      <c r="K395" s="163">
        <v>5</v>
      </c>
      <c r="L395" s="163">
        <v>4</v>
      </c>
      <c r="M395" s="163">
        <v>10</v>
      </c>
      <c r="N395" s="163">
        <v>3</v>
      </c>
      <c r="O395" s="163">
        <v>0</v>
      </c>
      <c r="P395" s="164">
        <v>0</v>
      </c>
      <c r="R395" s="157">
        <v>193</v>
      </c>
      <c r="S395" s="157">
        <v>115</v>
      </c>
      <c r="T395" s="157">
        <v>111</v>
      </c>
      <c r="U395" s="157">
        <v>119</v>
      </c>
      <c r="V395" s="157">
        <v>39</v>
      </c>
      <c r="W395" s="157">
        <v>90</v>
      </c>
      <c r="X395" s="157">
        <v>52</v>
      </c>
      <c r="Y395" s="157">
        <v>13</v>
      </c>
      <c r="Z395" s="157">
        <v>5</v>
      </c>
      <c r="AA395" s="157">
        <v>10</v>
      </c>
      <c r="AB395" s="157">
        <v>7</v>
      </c>
      <c r="AC395" s="157">
        <v>5</v>
      </c>
      <c r="AD395" s="157"/>
    </row>
    <row r="396" spans="4:30" ht="15.75" x14ac:dyDescent="0.25">
      <c r="D396" s="162">
        <v>43950</v>
      </c>
      <c r="E396" s="163">
        <v>96</v>
      </c>
      <c r="F396" s="163">
        <v>33</v>
      </c>
      <c r="G396" s="163">
        <v>71</v>
      </c>
      <c r="H396" s="163">
        <v>74</v>
      </c>
      <c r="I396" s="163">
        <v>48</v>
      </c>
      <c r="J396" s="163">
        <v>18</v>
      </c>
      <c r="K396" s="163">
        <v>29</v>
      </c>
      <c r="L396" s="163">
        <v>7</v>
      </c>
      <c r="M396" s="163">
        <v>1</v>
      </c>
      <c r="N396" s="163">
        <v>3</v>
      </c>
      <c r="O396" s="163">
        <v>5</v>
      </c>
      <c r="P396" s="164">
        <v>1</v>
      </c>
      <c r="R396" s="157">
        <v>274</v>
      </c>
      <c r="S396" s="157">
        <v>206</v>
      </c>
      <c r="T396" s="157">
        <v>134</v>
      </c>
      <c r="U396" s="157">
        <v>120</v>
      </c>
      <c r="V396" s="157">
        <v>100</v>
      </c>
      <c r="W396" s="157">
        <v>66</v>
      </c>
      <c r="X396" s="157">
        <v>91</v>
      </c>
      <c r="Y396" s="157">
        <v>21</v>
      </c>
      <c r="Z396" s="157">
        <v>2</v>
      </c>
      <c r="AA396" s="157">
        <v>29</v>
      </c>
      <c r="AB396" s="157">
        <v>11</v>
      </c>
      <c r="AC396" s="157">
        <v>7</v>
      </c>
      <c r="AD396" s="157"/>
    </row>
    <row r="397" spans="4:30" ht="15.75" x14ac:dyDescent="0.25">
      <c r="D397" s="162">
        <v>43951</v>
      </c>
      <c r="E397" s="163">
        <v>138</v>
      </c>
      <c r="F397" s="163">
        <v>101</v>
      </c>
      <c r="G397" s="163">
        <v>51</v>
      </c>
      <c r="H397" s="163">
        <v>56</v>
      </c>
      <c r="I397" s="163">
        <v>60</v>
      </c>
      <c r="J397" s="163">
        <v>47</v>
      </c>
      <c r="K397" s="163">
        <v>37</v>
      </c>
      <c r="L397" s="163">
        <v>9</v>
      </c>
      <c r="M397" s="163">
        <v>3</v>
      </c>
      <c r="N397" s="163">
        <v>3</v>
      </c>
      <c r="O397" s="163">
        <v>6</v>
      </c>
      <c r="P397" s="164">
        <v>3</v>
      </c>
      <c r="R397" s="157">
        <v>258</v>
      </c>
      <c r="S397" s="157">
        <v>177</v>
      </c>
      <c r="T397" s="157">
        <v>203</v>
      </c>
      <c r="U397" s="157">
        <v>163</v>
      </c>
      <c r="V397" s="157">
        <v>135</v>
      </c>
      <c r="W397" s="157">
        <v>71</v>
      </c>
      <c r="X397" s="157">
        <v>124</v>
      </c>
      <c r="Y397" s="157">
        <v>45</v>
      </c>
      <c r="Z397" s="157">
        <v>20</v>
      </c>
      <c r="AA397" s="157">
        <v>21</v>
      </c>
      <c r="AB397" s="157">
        <v>14</v>
      </c>
      <c r="AC397" s="157">
        <v>4</v>
      </c>
      <c r="AD397" s="157"/>
    </row>
    <row r="398" spans="4:30" ht="15.75" x14ac:dyDescent="0.25">
      <c r="D398" s="162">
        <v>43952</v>
      </c>
      <c r="E398" s="163">
        <v>117</v>
      </c>
      <c r="F398" s="163">
        <v>90</v>
      </c>
      <c r="G398" s="163">
        <v>79</v>
      </c>
      <c r="H398" s="163">
        <v>71</v>
      </c>
      <c r="I398" s="163">
        <v>39</v>
      </c>
      <c r="J398" s="163">
        <v>36</v>
      </c>
      <c r="K398" s="163">
        <v>18</v>
      </c>
      <c r="L398" s="163">
        <v>14</v>
      </c>
      <c r="M398" s="163">
        <v>3</v>
      </c>
      <c r="N398" s="163">
        <v>3</v>
      </c>
      <c r="O398" s="163">
        <v>2</v>
      </c>
      <c r="P398" s="164">
        <v>3</v>
      </c>
      <c r="R398" s="157">
        <v>303</v>
      </c>
      <c r="S398" s="157">
        <v>197</v>
      </c>
      <c r="T398" s="157">
        <v>156</v>
      </c>
      <c r="U398" s="157">
        <v>161</v>
      </c>
      <c r="V398" s="157">
        <v>115</v>
      </c>
      <c r="W398" s="157">
        <v>69</v>
      </c>
      <c r="X398" s="157">
        <v>52</v>
      </c>
      <c r="Y398" s="157">
        <v>45</v>
      </c>
      <c r="Z398" s="157">
        <v>10</v>
      </c>
      <c r="AA398" s="157">
        <v>11</v>
      </c>
      <c r="AB398" s="157">
        <v>19</v>
      </c>
      <c r="AC398" s="157">
        <v>2</v>
      </c>
      <c r="AD398" s="157"/>
    </row>
    <row r="399" spans="4:30" ht="15.75" x14ac:dyDescent="0.25">
      <c r="D399" s="162">
        <v>43953</v>
      </c>
      <c r="E399" s="163">
        <v>94</v>
      </c>
      <c r="F399" s="163">
        <v>78</v>
      </c>
      <c r="G399" s="163">
        <v>71</v>
      </c>
      <c r="H399" s="163">
        <v>68</v>
      </c>
      <c r="I399" s="163">
        <v>49</v>
      </c>
      <c r="J399" s="163">
        <v>30</v>
      </c>
      <c r="K399" s="163">
        <v>26</v>
      </c>
      <c r="L399" s="163">
        <v>15</v>
      </c>
      <c r="M399" s="163">
        <v>3</v>
      </c>
      <c r="N399" s="163">
        <v>5</v>
      </c>
      <c r="O399" s="163">
        <v>6</v>
      </c>
      <c r="P399" s="164">
        <v>0</v>
      </c>
      <c r="R399" s="157">
        <v>262</v>
      </c>
      <c r="S399" s="157">
        <v>178</v>
      </c>
      <c r="T399" s="157">
        <v>131</v>
      </c>
      <c r="U399" s="157">
        <v>204</v>
      </c>
      <c r="V399" s="157">
        <v>99</v>
      </c>
      <c r="W399" s="157">
        <v>52</v>
      </c>
      <c r="X399" s="157">
        <v>76</v>
      </c>
      <c r="Y399" s="157">
        <v>20</v>
      </c>
      <c r="Z399" s="157">
        <v>13</v>
      </c>
      <c r="AA399" s="157">
        <v>14</v>
      </c>
      <c r="AB399" s="157">
        <v>13</v>
      </c>
      <c r="AC399" s="157">
        <v>4</v>
      </c>
      <c r="AD399" s="157"/>
    </row>
    <row r="400" spans="4:30" ht="15.75" x14ac:dyDescent="0.25">
      <c r="D400" s="162">
        <v>43954</v>
      </c>
      <c r="E400" s="163">
        <v>90</v>
      </c>
      <c r="F400" s="163">
        <v>74</v>
      </c>
      <c r="G400" s="163">
        <v>35</v>
      </c>
      <c r="H400" s="163">
        <v>62</v>
      </c>
      <c r="I400" s="163">
        <v>26</v>
      </c>
      <c r="J400" s="163">
        <v>24</v>
      </c>
      <c r="K400" s="163">
        <v>21</v>
      </c>
      <c r="L400" s="163">
        <v>0</v>
      </c>
      <c r="M400" s="163">
        <v>2</v>
      </c>
      <c r="N400" s="163">
        <v>0</v>
      </c>
      <c r="O400" s="163">
        <v>1</v>
      </c>
      <c r="P400" s="164">
        <v>0</v>
      </c>
      <c r="R400" s="157">
        <v>141</v>
      </c>
      <c r="S400" s="157">
        <v>163</v>
      </c>
      <c r="T400" s="157">
        <v>99</v>
      </c>
      <c r="U400" s="157">
        <v>147</v>
      </c>
      <c r="V400" s="157">
        <v>80</v>
      </c>
      <c r="W400" s="157">
        <v>44</v>
      </c>
      <c r="X400" s="157">
        <v>46</v>
      </c>
      <c r="Y400" s="157">
        <v>6</v>
      </c>
      <c r="Z400" s="157">
        <v>7</v>
      </c>
      <c r="AA400" s="157">
        <v>3</v>
      </c>
      <c r="AB400" s="157">
        <v>10</v>
      </c>
      <c r="AC400" s="157">
        <v>4</v>
      </c>
      <c r="AD400" s="157"/>
    </row>
    <row r="401" spans="4:30" ht="15.75" x14ac:dyDescent="0.25">
      <c r="D401" s="162">
        <v>43955</v>
      </c>
      <c r="E401" s="163">
        <v>31</v>
      </c>
      <c r="F401" s="163">
        <v>31</v>
      </c>
      <c r="G401" s="163">
        <v>23</v>
      </c>
      <c r="H401" s="163">
        <v>25</v>
      </c>
      <c r="I401" s="163">
        <v>44</v>
      </c>
      <c r="J401" s="163">
        <v>16</v>
      </c>
      <c r="K401" s="163">
        <v>12</v>
      </c>
      <c r="L401" s="163">
        <v>5</v>
      </c>
      <c r="M401" s="163">
        <v>5</v>
      </c>
      <c r="N401" s="163">
        <v>2</v>
      </c>
      <c r="O401" s="163">
        <v>4</v>
      </c>
      <c r="P401" s="164">
        <v>2</v>
      </c>
      <c r="R401" s="157">
        <v>144</v>
      </c>
      <c r="S401" s="157">
        <v>140</v>
      </c>
      <c r="T401" s="157">
        <v>99</v>
      </c>
      <c r="U401" s="157">
        <v>98</v>
      </c>
      <c r="V401" s="157">
        <v>87</v>
      </c>
      <c r="W401" s="157">
        <v>54</v>
      </c>
      <c r="X401" s="157">
        <v>65</v>
      </c>
      <c r="Y401" s="157">
        <v>23</v>
      </c>
      <c r="Z401" s="157">
        <v>4</v>
      </c>
      <c r="AA401" s="157">
        <v>6</v>
      </c>
      <c r="AB401" s="157">
        <v>4</v>
      </c>
      <c r="AC401" s="157">
        <v>5</v>
      </c>
      <c r="AD401" s="157"/>
    </row>
    <row r="402" spans="4:30" ht="15.75" x14ac:dyDescent="0.25">
      <c r="D402" s="162">
        <v>43956</v>
      </c>
      <c r="E402" s="163">
        <v>80</v>
      </c>
      <c r="F402" s="163">
        <v>33</v>
      </c>
      <c r="G402" s="163">
        <v>70</v>
      </c>
      <c r="H402" s="163">
        <v>29</v>
      </c>
      <c r="I402" s="163">
        <v>14</v>
      </c>
      <c r="J402" s="163">
        <v>52</v>
      </c>
      <c r="K402" s="163">
        <v>17</v>
      </c>
      <c r="L402" s="163">
        <v>15</v>
      </c>
      <c r="M402" s="163">
        <v>2</v>
      </c>
      <c r="N402" s="165">
        <v>-1</v>
      </c>
      <c r="O402" s="163">
        <v>3</v>
      </c>
      <c r="P402" s="164">
        <v>2</v>
      </c>
      <c r="R402" s="157">
        <v>162</v>
      </c>
      <c r="S402" s="157">
        <v>122</v>
      </c>
      <c r="T402" s="157">
        <v>107</v>
      </c>
      <c r="U402" s="157">
        <v>90</v>
      </c>
      <c r="V402" s="157">
        <v>94</v>
      </c>
      <c r="W402" s="157">
        <v>51</v>
      </c>
      <c r="X402" s="157">
        <v>35</v>
      </c>
      <c r="Y402" s="157">
        <v>18</v>
      </c>
      <c r="Z402" s="157">
        <v>8</v>
      </c>
      <c r="AA402" s="157">
        <v>13</v>
      </c>
      <c r="AB402" s="157">
        <v>5</v>
      </c>
      <c r="AC402" s="157">
        <v>3</v>
      </c>
      <c r="AD402" s="157"/>
    </row>
    <row r="403" spans="4:30" ht="15.75" x14ac:dyDescent="0.25">
      <c r="D403" s="162">
        <v>43957</v>
      </c>
      <c r="E403" s="163">
        <v>54</v>
      </c>
      <c r="F403" s="163">
        <v>17</v>
      </c>
      <c r="G403" s="163">
        <v>58</v>
      </c>
      <c r="H403" s="163">
        <v>34</v>
      </c>
      <c r="I403" s="163">
        <v>20</v>
      </c>
      <c r="J403" s="163">
        <v>3</v>
      </c>
      <c r="K403" s="163">
        <v>9</v>
      </c>
      <c r="L403" s="163">
        <v>17</v>
      </c>
      <c r="M403" s="163">
        <v>12</v>
      </c>
      <c r="N403" s="163">
        <v>5</v>
      </c>
      <c r="O403" s="163">
        <v>2</v>
      </c>
      <c r="P403" s="164">
        <v>1</v>
      </c>
      <c r="R403" s="157">
        <v>211</v>
      </c>
      <c r="S403" s="157">
        <v>128</v>
      </c>
      <c r="T403" s="157">
        <v>143</v>
      </c>
      <c r="U403" s="157">
        <v>136</v>
      </c>
      <c r="V403" s="157">
        <v>75</v>
      </c>
      <c r="W403" s="157">
        <v>63</v>
      </c>
      <c r="X403" s="157">
        <v>62</v>
      </c>
      <c r="Y403" s="157">
        <v>28</v>
      </c>
      <c r="Z403" s="157">
        <v>14</v>
      </c>
      <c r="AA403" s="157">
        <v>8</v>
      </c>
      <c r="AB403" s="157">
        <v>15</v>
      </c>
      <c r="AC403" s="157">
        <v>4</v>
      </c>
      <c r="AD403" s="157"/>
    </row>
    <row r="404" spans="4:30" ht="15.75" x14ac:dyDescent="0.25">
      <c r="D404" s="162">
        <v>43958</v>
      </c>
      <c r="E404" s="163">
        <v>97</v>
      </c>
      <c r="F404" s="163">
        <v>52</v>
      </c>
      <c r="G404" s="163">
        <v>50</v>
      </c>
      <c r="H404" s="163">
        <v>25</v>
      </c>
      <c r="I404" s="163">
        <v>24</v>
      </c>
      <c r="J404" s="163">
        <v>172</v>
      </c>
      <c r="K404" s="163">
        <v>18</v>
      </c>
      <c r="L404" s="163">
        <v>5</v>
      </c>
      <c r="M404" s="163">
        <v>8</v>
      </c>
      <c r="N404" s="163">
        <v>3</v>
      </c>
      <c r="O404" s="163">
        <v>0</v>
      </c>
      <c r="P404" s="164">
        <v>1</v>
      </c>
      <c r="R404" s="157">
        <v>182</v>
      </c>
      <c r="S404" s="157">
        <v>159</v>
      </c>
      <c r="T404" s="157">
        <v>85</v>
      </c>
      <c r="U404" s="157">
        <v>110</v>
      </c>
      <c r="V404" s="157">
        <v>102</v>
      </c>
      <c r="W404" s="157">
        <v>69</v>
      </c>
      <c r="X404" s="157">
        <v>48</v>
      </c>
      <c r="Y404" s="157">
        <v>11</v>
      </c>
      <c r="Z404" s="157">
        <v>3</v>
      </c>
      <c r="AA404" s="157">
        <v>12</v>
      </c>
      <c r="AB404" s="157">
        <v>16</v>
      </c>
      <c r="AC404" s="157">
        <v>9</v>
      </c>
      <c r="AD404" s="157"/>
    </row>
    <row r="405" spans="4:30" ht="15.75" x14ac:dyDescent="0.25">
      <c r="D405" s="162">
        <v>43959</v>
      </c>
      <c r="E405" s="163">
        <v>82</v>
      </c>
      <c r="F405" s="163">
        <v>36</v>
      </c>
      <c r="G405" s="163">
        <v>42</v>
      </c>
      <c r="H405" s="163">
        <v>38</v>
      </c>
      <c r="I405" s="163">
        <v>44</v>
      </c>
      <c r="J405" s="163">
        <v>22</v>
      </c>
      <c r="K405" s="163">
        <v>20</v>
      </c>
      <c r="L405" s="163">
        <v>10</v>
      </c>
      <c r="M405" s="163">
        <v>5</v>
      </c>
      <c r="N405" s="163">
        <v>19</v>
      </c>
      <c r="O405" s="163">
        <v>1</v>
      </c>
      <c r="P405" s="164">
        <v>0</v>
      </c>
      <c r="R405" s="157">
        <v>185</v>
      </c>
      <c r="S405" s="157">
        <v>127</v>
      </c>
      <c r="T405" s="157">
        <v>74</v>
      </c>
      <c r="U405" s="157">
        <v>93</v>
      </c>
      <c r="V405" s="157">
        <v>47</v>
      </c>
      <c r="W405" s="157">
        <v>45</v>
      </c>
      <c r="X405" s="157">
        <v>38</v>
      </c>
      <c r="Y405" s="157">
        <v>25</v>
      </c>
      <c r="Z405" s="157">
        <v>3</v>
      </c>
      <c r="AA405" s="157">
        <v>4</v>
      </c>
      <c r="AB405" s="157">
        <v>10</v>
      </c>
      <c r="AC405" s="157">
        <v>4</v>
      </c>
      <c r="AD405" s="157"/>
    </row>
    <row r="406" spans="4:30" ht="15.75" x14ac:dyDescent="0.25">
      <c r="D406" s="162">
        <v>43960</v>
      </c>
      <c r="E406" s="163">
        <v>82</v>
      </c>
      <c r="F406" s="163">
        <v>55</v>
      </c>
      <c r="G406" s="163">
        <v>48</v>
      </c>
      <c r="H406" s="163">
        <v>16</v>
      </c>
      <c r="I406" s="163">
        <v>23</v>
      </c>
      <c r="J406" s="163">
        <v>28</v>
      </c>
      <c r="K406" s="163">
        <v>16</v>
      </c>
      <c r="L406" s="163">
        <v>15</v>
      </c>
      <c r="M406" s="163">
        <v>1</v>
      </c>
      <c r="N406" s="163">
        <v>4</v>
      </c>
      <c r="O406" s="163">
        <v>1</v>
      </c>
      <c r="P406" s="164">
        <v>0</v>
      </c>
      <c r="R406" s="157">
        <v>139</v>
      </c>
      <c r="S406" s="157">
        <v>151</v>
      </c>
      <c r="T406" s="157">
        <v>91</v>
      </c>
      <c r="U406" s="157">
        <v>75</v>
      </c>
      <c r="V406" s="157">
        <v>53</v>
      </c>
      <c r="W406" s="157">
        <v>75</v>
      </c>
      <c r="X406" s="157">
        <v>43</v>
      </c>
      <c r="Y406" s="157">
        <v>20</v>
      </c>
      <c r="Z406" s="157">
        <v>4</v>
      </c>
      <c r="AA406" s="157">
        <v>4</v>
      </c>
      <c r="AB406" s="157">
        <v>0</v>
      </c>
      <c r="AC406" s="157">
        <v>0</v>
      </c>
      <c r="AD406" s="157"/>
    </row>
    <row r="407" spans="4:30" ht="15.75" x14ac:dyDescent="0.25">
      <c r="D407" s="162">
        <v>43961</v>
      </c>
      <c r="E407" s="163">
        <v>69</v>
      </c>
      <c r="F407" s="163">
        <v>31</v>
      </c>
      <c r="G407" s="163">
        <v>40</v>
      </c>
      <c r="H407" s="163">
        <v>25</v>
      </c>
      <c r="I407" s="163">
        <v>27</v>
      </c>
      <c r="J407" s="163">
        <v>23</v>
      </c>
      <c r="K407" s="163">
        <v>7</v>
      </c>
      <c r="L407" s="163">
        <v>15</v>
      </c>
      <c r="M407" s="163">
        <v>1</v>
      </c>
      <c r="N407" s="163">
        <v>5</v>
      </c>
      <c r="O407" s="163">
        <v>1</v>
      </c>
      <c r="P407" s="164">
        <v>1</v>
      </c>
      <c r="R407" s="157">
        <v>96</v>
      </c>
      <c r="S407" s="157">
        <v>99</v>
      </c>
      <c r="T407" s="157">
        <v>45</v>
      </c>
      <c r="U407" s="157">
        <v>44</v>
      </c>
      <c r="V407" s="157">
        <v>64</v>
      </c>
      <c r="W407" s="157">
        <v>23</v>
      </c>
      <c r="X407" s="157">
        <v>8</v>
      </c>
      <c r="Y407" s="157">
        <v>5</v>
      </c>
      <c r="Z407" s="157">
        <v>2</v>
      </c>
      <c r="AA407" s="157">
        <v>1</v>
      </c>
      <c r="AB407" s="157">
        <v>13</v>
      </c>
      <c r="AC407" s="157">
        <v>0</v>
      </c>
      <c r="AD407" s="157"/>
    </row>
    <row r="408" spans="4:30" ht="15.75" x14ac:dyDescent="0.25">
      <c r="D408" s="162">
        <v>43962</v>
      </c>
      <c r="E408" s="163">
        <v>46</v>
      </c>
      <c r="F408" s="163">
        <v>19</v>
      </c>
      <c r="G408" s="163">
        <v>36</v>
      </c>
      <c r="H408" s="163">
        <v>23</v>
      </c>
      <c r="I408" s="163">
        <v>18</v>
      </c>
      <c r="J408" s="163">
        <v>12</v>
      </c>
      <c r="K408" s="165">
        <v>-6</v>
      </c>
      <c r="L408" s="163">
        <v>1</v>
      </c>
      <c r="M408" s="163">
        <v>2</v>
      </c>
      <c r="N408" s="163">
        <v>6</v>
      </c>
      <c r="O408" s="163">
        <v>1</v>
      </c>
      <c r="P408" s="164">
        <v>3</v>
      </c>
      <c r="R408" s="157">
        <v>20</v>
      </c>
      <c r="S408" s="157">
        <v>33</v>
      </c>
      <c r="T408" s="157">
        <v>34</v>
      </c>
      <c r="U408" s="157">
        <v>22</v>
      </c>
      <c r="V408" s="157">
        <v>18</v>
      </c>
      <c r="W408" s="157">
        <v>22</v>
      </c>
      <c r="X408" s="157">
        <v>5</v>
      </c>
      <c r="Y408" s="157">
        <v>4</v>
      </c>
      <c r="Z408" s="157">
        <v>10</v>
      </c>
      <c r="AA408" s="157">
        <v>3</v>
      </c>
      <c r="AB408" s="157">
        <v>0</v>
      </c>
      <c r="AC408" s="157">
        <v>0</v>
      </c>
      <c r="AD408" s="157"/>
    </row>
    <row r="409" spans="4:30" ht="15.75" x14ac:dyDescent="0.25">
      <c r="D409" s="162">
        <v>43963</v>
      </c>
      <c r="E409" s="163">
        <v>60</v>
      </c>
      <c r="F409" s="163">
        <v>40</v>
      </c>
      <c r="G409" s="163">
        <v>25</v>
      </c>
      <c r="H409" s="163">
        <v>25</v>
      </c>
      <c r="I409" s="163">
        <v>8</v>
      </c>
      <c r="J409" s="163">
        <v>10</v>
      </c>
      <c r="K409" s="163">
        <v>12</v>
      </c>
      <c r="L409" s="163">
        <v>8</v>
      </c>
      <c r="M409" s="163">
        <v>1</v>
      </c>
      <c r="N409" s="163">
        <v>6</v>
      </c>
      <c r="O409" s="163">
        <v>1</v>
      </c>
      <c r="P409" s="164">
        <v>0</v>
      </c>
      <c r="R409" s="157">
        <v>96</v>
      </c>
      <c r="S409" s="157">
        <v>33</v>
      </c>
      <c r="T409" s="157">
        <v>71</v>
      </c>
      <c r="U409" s="157">
        <v>74</v>
      </c>
      <c r="V409" s="157">
        <v>48</v>
      </c>
      <c r="W409" s="157">
        <v>18</v>
      </c>
      <c r="X409" s="157">
        <v>29</v>
      </c>
      <c r="Y409" s="157">
        <v>7</v>
      </c>
      <c r="Z409" s="157">
        <v>1</v>
      </c>
      <c r="AA409" s="157">
        <v>3</v>
      </c>
      <c r="AB409" s="157">
        <v>5</v>
      </c>
      <c r="AC409" s="157">
        <v>1</v>
      </c>
      <c r="AD409" s="157"/>
    </row>
    <row r="410" spans="4:30" ht="15.75" x14ac:dyDescent="0.25">
      <c r="D410" s="162">
        <v>43964</v>
      </c>
      <c r="E410" s="163">
        <v>97</v>
      </c>
      <c r="F410" s="163">
        <v>18</v>
      </c>
      <c r="G410" s="163">
        <v>32</v>
      </c>
      <c r="H410" s="163">
        <v>19</v>
      </c>
      <c r="I410" s="163">
        <v>21</v>
      </c>
      <c r="J410" s="163">
        <v>20</v>
      </c>
      <c r="K410" s="163">
        <v>13</v>
      </c>
      <c r="L410" s="163">
        <v>3</v>
      </c>
      <c r="M410" s="163">
        <v>1</v>
      </c>
      <c r="N410" s="163">
        <v>2</v>
      </c>
      <c r="O410" s="163">
        <v>1</v>
      </c>
      <c r="P410" s="164">
        <v>0</v>
      </c>
      <c r="R410" s="157">
        <v>138</v>
      </c>
      <c r="S410" s="157">
        <v>101</v>
      </c>
      <c r="T410" s="157">
        <v>51</v>
      </c>
      <c r="U410" s="157">
        <v>56</v>
      </c>
      <c r="V410" s="157">
        <v>60</v>
      </c>
      <c r="W410" s="157">
        <v>47</v>
      </c>
      <c r="X410" s="157">
        <v>37</v>
      </c>
      <c r="Y410" s="157">
        <v>9</v>
      </c>
      <c r="Z410" s="157">
        <v>3</v>
      </c>
      <c r="AA410" s="157">
        <v>3</v>
      </c>
      <c r="AB410" s="157">
        <v>6</v>
      </c>
      <c r="AC410" s="157">
        <v>3</v>
      </c>
      <c r="AD410" s="157"/>
    </row>
    <row r="411" spans="4:30" ht="15.75" x14ac:dyDescent="0.25">
      <c r="D411" s="162">
        <v>43965</v>
      </c>
      <c r="E411" s="163">
        <v>86</v>
      </c>
      <c r="F411" s="163">
        <v>48</v>
      </c>
      <c r="G411" s="163">
        <v>54</v>
      </c>
      <c r="H411" s="163">
        <v>24</v>
      </c>
      <c r="I411" s="163">
        <v>19</v>
      </c>
      <c r="J411" s="163">
        <v>20</v>
      </c>
      <c r="K411" s="163">
        <v>12</v>
      </c>
      <c r="L411" s="163">
        <v>2</v>
      </c>
      <c r="M411" s="163">
        <v>2</v>
      </c>
      <c r="N411" s="163">
        <v>2</v>
      </c>
      <c r="O411" s="163">
        <v>0</v>
      </c>
      <c r="P411" s="164">
        <v>1</v>
      </c>
      <c r="R411" s="157">
        <v>117</v>
      </c>
      <c r="S411" s="157">
        <v>90</v>
      </c>
      <c r="T411" s="157">
        <v>79</v>
      </c>
      <c r="U411" s="157">
        <v>71</v>
      </c>
      <c r="V411" s="157">
        <v>39</v>
      </c>
      <c r="W411" s="157">
        <v>36</v>
      </c>
      <c r="X411" s="157">
        <v>18</v>
      </c>
      <c r="Y411" s="157">
        <v>14</v>
      </c>
      <c r="Z411" s="157">
        <v>3</v>
      </c>
      <c r="AA411" s="157">
        <v>3</v>
      </c>
      <c r="AB411" s="157">
        <v>2</v>
      </c>
      <c r="AC411" s="157">
        <v>3</v>
      </c>
      <c r="AD411" s="157"/>
    </row>
    <row r="412" spans="4:30" ht="15.75" x14ac:dyDescent="0.25">
      <c r="D412" s="162">
        <v>43966</v>
      </c>
      <c r="E412" s="163">
        <v>56</v>
      </c>
      <c r="F412" s="163">
        <v>22</v>
      </c>
      <c r="G412" s="163">
        <v>39</v>
      </c>
      <c r="H412" s="163">
        <v>15</v>
      </c>
      <c r="I412" s="163">
        <v>36</v>
      </c>
      <c r="J412" s="163">
        <v>14</v>
      </c>
      <c r="K412" s="163">
        <v>5</v>
      </c>
      <c r="L412" s="163">
        <v>6</v>
      </c>
      <c r="M412" s="163">
        <v>4</v>
      </c>
      <c r="N412" s="163">
        <v>2</v>
      </c>
      <c r="O412" s="163">
        <v>1</v>
      </c>
      <c r="P412" s="164">
        <v>0</v>
      </c>
      <c r="R412" s="157">
        <v>94</v>
      </c>
      <c r="S412" s="157">
        <v>78</v>
      </c>
      <c r="T412" s="157">
        <v>71</v>
      </c>
      <c r="U412" s="157">
        <v>68</v>
      </c>
      <c r="V412" s="157">
        <v>49</v>
      </c>
      <c r="W412" s="157">
        <v>30</v>
      </c>
      <c r="X412" s="157">
        <v>26</v>
      </c>
      <c r="Y412" s="157">
        <v>15</v>
      </c>
      <c r="Z412" s="157">
        <v>3</v>
      </c>
      <c r="AA412" s="157">
        <v>5</v>
      </c>
      <c r="AB412" s="157">
        <v>6</v>
      </c>
      <c r="AC412" s="157">
        <v>0</v>
      </c>
      <c r="AD412" s="157"/>
    </row>
    <row r="413" spans="4:30" ht="15.75" x14ac:dyDescent="0.25">
      <c r="D413" s="162">
        <v>43967</v>
      </c>
      <c r="E413" s="163">
        <v>54</v>
      </c>
      <c r="F413" s="163">
        <v>33</v>
      </c>
      <c r="G413" s="163">
        <v>27</v>
      </c>
      <c r="H413" s="163">
        <v>16</v>
      </c>
      <c r="I413" s="163">
        <v>16</v>
      </c>
      <c r="J413" s="163">
        <v>26</v>
      </c>
      <c r="K413" s="163">
        <v>11</v>
      </c>
      <c r="L413" s="163">
        <v>4</v>
      </c>
      <c r="M413" s="163">
        <v>0</v>
      </c>
      <c r="N413" s="163">
        <v>2</v>
      </c>
      <c r="O413" s="163">
        <v>0</v>
      </c>
      <c r="P413" s="164">
        <v>0</v>
      </c>
      <c r="R413" s="157">
        <v>90</v>
      </c>
      <c r="S413" s="157">
        <v>74</v>
      </c>
      <c r="T413" s="157">
        <v>35</v>
      </c>
      <c r="U413" s="157">
        <v>62</v>
      </c>
      <c r="V413" s="157">
        <v>26</v>
      </c>
      <c r="W413" s="157">
        <v>24</v>
      </c>
      <c r="X413" s="157">
        <v>21</v>
      </c>
      <c r="Y413" s="157">
        <v>0</v>
      </c>
      <c r="Z413" s="157">
        <v>2</v>
      </c>
      <c r="AA413" s="157">
        <v>0</v>
      </c>
      <c r="AB413" s="157">
        <v>1</v>
      </c>
      <c r="AC413" s="157">
        <v>0</v>
      </c>
      <c r="AD413" s="157"/>
    </row>
    <row r="414" spans="4:30" ht="15.75" x14ac:dyDescent="0.25">
      <c r="D414" s="162">
        <v>43968</v>
      </c>
      <c r="E414" s="163">
        <v>39</v>
      </c>
      <c r="F414" s="163">
        <v>10</v>
      </c>
      <c r="G414" s="163">
        <v>14</v>
      </c>
      <c r="H414" s="163">
        <v>26</v>
      </c>
      <c r="I414" s="163">
        <v>8</v>
      </c>
      <c r="J414" s="163">
        <v>16</v>
      </c>
      <c r="K414" s="163">
        <v>4</v>
      </c>
      <c r="L414" s="163">
        <v>6</v>
      </c>
      <c r="M414" s="163">
        <v>1</v>
      </c>
      <c r="N414" s="163">
        <v>1</v>
      </c>
      <c r="O414" s="163">
        <v>0</v>
      </c>
      <c r="P414" s="164">
        <v>0</v>
      </c>
      <c r="R414" s="157">
        <v>31</v>
      </c>
      <c r="S414" s="157">
        <v>31</v>
      </c>
      <c r="T414" s="157">
        <v>23</v>
      </c>
      <c r="U414" s="157">
        <v>25</v>
      </c>
      <c r="V414" s="157">
        <v>44</v>
      </c>
      <c r="W414" s="157">
        <v>16</v>
      </c>
      <c r="X414" s="157">
        <v>12</v>
      </c>
      <c r="Y414" s="157">
        <v>5</v>
      </c>
      <c r="Z414" s="157">
        <v>5</v>
      </c>
      <c r="AA414" s="157">
        <v>2</v>
      </c>
      <c r="AB414" s="157">
        <v>4</v>
      </c>
      <c r="AC414" s="157">
        <v>2</v>
      </c>
      <c r="AD414" s="157"/>
    </row>
    <row r="415" spans="4:30" ht="15.75" x14ac:dyDescent="0.25">
      <c r="D415" s="162">
        <v>43969</v>
      </c>
      <c r="E415" s="163">
        <v>64</v>
      </c>
      <c r="F415" s="163">
        <v>19</v>
      </c>
      <c r="G415" s="163">
        <v>14</v>
      </c>
      <c r="H415" s="163">
        <v>12</v>
      </c>
      <c r="I415" s="163">
        <v>11</v>
      </c>
      <c r="J415" s="163">
        <v>17</v>
      </c>
      <c r="K415" s="163">
        <v>1</v>
      </c>
      <c r="L415" s="163">
        <v>2</v>
      </c>
      <c r="M415" s="163">
        <v>3</v>
      </c>
      <c r="N415" s="163">
        <v>2</v>
      </c>
      <c r="O415" s="163">
        <v>1</v>
      </c>
      <c r="P415" s="164">
        <v>0</v>
      </c>
      <c r="R415" s="157">
        <v>80</v>
      </c>
      <c r="S415" s="157">
        <v>33</v>
      </c>
      <c r="T415" s="157">
        <v>70</v>
      </c>
      <c r="U415" s="157">
        <v>29</v>
      </c>
      <c r="V415" s="157">
        <v>14</v>
      </c>
      <c r="W415" s="157">
        <v>52</v>
      </c>
      <c r="X415" s="157">
        <v>17</v>
      </c>
      <c r="Y415" s="157">
        <v>15</v>
      </c>
      <c r="Z415" s="157">
        <v>2</v>
      </c>
      <c r="AA415" s="157">
        <v>-1</v>
      </c>
      <c r="AB415" s="157">
        <v>3</v>
      </c>
      <c r="AC415" s="157">
        <v>2</v>
      </c>
      <c r="AD415" s="157"/>
    </row>
    <row r="416" spans="4:30" ht="15.75" x14ac:dyDescent="0.25">
      <c r="D416" s="162">
        <v>43970</v>
      </c>
      <c r="E416" s="163">
        <v>35</v>
      </c>
      <c r="F416" s="163">
        <v>19</v>
      </c>
      <c r="G416" s="163">
        <v>17</v>
      </c>
      <c r="H416" s="163">
        <v>16</v>
      </c>
      <c r="I416" s="163">
        <v>3</v>
      </c>
      <c r="J416" s="163">
        <v>10</v>
      </c>
      <c r="K416" s="163">
        <v>6</v>
      </c>
      <c r="L416" s="163">
        <v>1</v>
      </c>
      <c r="M416" s="163">
        <v>1</v>
      </c>
      <c r="N416" s="163">
        <v>0</v>
      </c>
      <c r="O416" s="163">
        <v>0</v>
      </c>
      <c r="P416" s="164">
        <v>0</v>
      </c>
      <c r="R416" s="157">
        <v>54</v>
      </c>
      <c r="S416" s="157">
        <v>17</v>
      </c>
      <c r="T416" s="157">
        <v>58</v>
      </c>
      <c r="U416" s="157">
        <v>34</v>
      </c>
      <c r="V416" s="157">
        <v>20</v>
      </c>
      <c r="W416" s="157">
        <v>3</v>
      </c>
      <c r="X416" s="157">
        <v>9</v>
      </c>
      <c r="Y416" s="157">
        <v>17</v>
      </c>
      <c r="Z416" s="157">
        <v>12</v>
      </c>
      <c r="AA416" s="157">
        <v>5</v>
      </c>
      <c r="AB416" s="157">
        <v>2</v>
      </c>
      <c r="AC416" s="157">
        <v>1</v>
      </c>
      <c r="AD416" s="157"/>
    </row>
    <row r="417" spans="4:30" ht="15.75" x14ac:dyDescent="0.25">
      <c r="D417" s="162">
        <v>43971</v>
      </c>
      <c r="E417" s="163">
        <v>78</v>
      </c>
      <c r="F417" s="165">
        <v>-8</v>
      </c>
      <c r="G417" s="163">
        <v>11</v>
      </c>
      <c r="H417" s="163">
        <v>26</v>
      </c>
      <c r="I417" s="163">
        <v>14</v>
      </c>
      <c r="J417" s="163">
        <v>34</v>
      </c>
      <c r="K417" s="163">
        <v>5</v>
      </c>
      <c r="L417" s="163">
        <v>23</v>
      </c>
      <c r="M417" s="163">
        <v>10</v>
      </c>
      <c r="N417" s="163">
        <v>8</v>
      </c>
      <c r="O417" s="163">
        <v>4</v>
      </c>
      <c r="P417" s="167">
        <v>-7</v>
      </c>
      <c r="R417" s="157">
        <v>97</v>
      </c>
      <c r="S417" s="157">
        <v>52</v>
      </c>
      <c r="T417" s="157">
        <v>50</v>
      </c>
      <c r="U417" s="157">
        <v>25</v>
      </c>
      <c r="V417" s="157">
        <v>24</v>
      </c>
      <c r="W417" s="157">
        <v>172</v>
      </c>
      <c r="X417" s="157">
        <v>18</v>
      </c>
      <c r="Y417" s="157">
        <v>5</v>
      </c>
      <c r="Z417" s="157">
        <v>8</v>
      </c>
      <c r="AA417" s="157">
        <v>3</v>
      </c>
      <c r="AB417" s="157">
        <v>0</v>
      </c>
      <c r="AC417" s="157">
        <v>1</v>
      </c>
      <c r="AD417" s="157"/>
    </row>
    <row r="418" spans="4:30" ht="15.75" x14ac:dyDescent="0.25">
      <c r="D418" s="162">
        <v>43972</v>
      </c>
      <c r="E418" s="163">
        <v>92</v>
      </c>
      <c r="F418" s="163">
        <v>21</v>
      </c>
      <c r="G418" s="163">
        <v>32</v>
      </c>
      <c r="H418" s="163">
        <v>41</v>
      </c>
      <c r="I418" s="163">
        <v>17</v>
      </c>
      <c r="J418" s="163">
        <v>25</v>
      </c>
      <c r="K418" s="163">
        <v>8</v>
      </c>
      <c r="L418" s="163">
        <v>5</v>
      </c>
      <c r="M418" s="163">
        <v>8</v>
      </c>
      <c r="N418" s="163">
        <v>2</v>
      </c>
      <c r="O418" s="163">
        <v>0</v>
      </c>
      <c r="P418" s="164">
        <v>2</v>
      </c>
      <c r="R418" s="157">
        <v>82</v>
      </c>
      <c r="S418" s="157">
        <v>36</v>
      </c>
      <c r="T418" s="157">
        <v>42</v>
      </c>
      <c r="U418" s="157">
        <v>38</v>
      </c>
      <c r="V418" s="157">
        <v>44</v>
      </c>
      <c r="W418" s="157">
        <v>22</v>
      </c>
      <c r="X418" s="157">
        <v>20</v>
      </c>
      <c r="Y418" s="157">
        <v>10</v>
      </c>
      <c r="Z418" s="157">
        <v>5</v>
      </c>
      <c r="AA418" s="157">
        <v>19</v>
      </c>
      <c r="AB418" s="157">
        <v>1</v>
      </c>
      <c r="AC418" s="157">
        <v>0</v>
      </c>
      <c r="AD418" s="157"/>
    </row>
    <row r="419" spans="4:30" ht="15.75" x14ac:dyDescent="0.25">
      <c r="D419" s="162">
        <v>43973</v>
      </c>
      <c r="E419" s="163">
        <v>49</v>
      </c>
      <c r="F419" s="163">
        <v>16</v>
      </c>
      <c r="G419" s="163">
        <v>35</v>
      </c>
      <c r="H419" s="163">
        <v>30</v>
      </c>
      <c r="I419" s="163">
        <v>18</v>
      </c>
      <c r="J419" s="163">
        <v>23</v>
      </c>
      <c r="K419" s="163">
        <v>7</v>
      </c>
      <c r="L419" s="163">
        <v>4</v>
      </c>
      <c r="M419" s="163">
        <v>2</v>
      </c>
      <c r="N419" s="163">
        <v>2</v>
      </c>
      <c r="O419" s="163">
        <v>2</v>
      </c>
      <c r="P419" s="164">
        <v>0</v>
      </c>
      <c r="R419" s="157">
        <v>82</v>
      </c>
      <c r="S419" s="157">
        <v>55</v>
      </c>
      <c r="T419" s="157">
        <v>48</v>
      </c>
      <c r="U419" s="157">
        <v>16</v>
      </c>
      <c r="V419" s="157">
        <v>23</v>
      </c>
      <c r="W419" s="157">
        <v>28</v>
      </c>
      <c r="X419" s="157">
        <v>16</v>
      </c>
      <c r="Y419" s="157">
        <v>15</v>
      </c>
      <c r="Z419" s="157">
        <v>1</v>
      </c>
      <c r="AA419" s="157">
        <v>4</v>
      </c>
      <c r="AB419" s="157">
        <v>1</v>
      </c>
      <c r="AC419" s="157">
        <v>0</v>
      </c>
      <c r="AD419" s="157"/>
    </row>
    <row r="420" spans="4:30" ht="15.75" x14ac:dyDescent="0.25">
      <c r="D420" s="162">
        <v>43974</v>
      </c>
      <c r="E420" s="163">
        <v>37</v>
      </c>
      <c r="F420" s="163">
        <v>33</v>
      </c>
      <c r="G420" s="163">
        <v>22</v>
      </c>
      <c r="H420" s="163">
        <v>19</v>
      </c>
      <c r="I420" s="163">
        <v>30</v>
      </c>
      <c r="J420" s="163">
        <v>19</v>
      </c>
      <c r="K420" s="163">
        <v>9</v>
      </c>
      <c r="L420" s="163">
        <v>0</v>
      </c>
      <c r="M420" s="163">
        <v>4</v>
      </c>
      <c r="N420" s="163">
        <v>0</v>
      </c>
      <c r="O420" s="163">
        <v>3</v>
      </c>
      <c r="P420" s="164">
        <v>0</v>
      </c>
      <c r="R420" s="157">
        <v>69</v>
      </c>
      <c r="S420" s="157">
        <v>31</v>
      </c>
      <c r="T420" s="157">
        <v>40</v>
      </c>
      <c r="U420" s="157">
        <v>25</v>
      </c>
      <c r="V420" s="157">
        <v>27</v>
      </c>
      <c r="W420" s="157">
        <v>23</v>
      </c>
      <c r="X420" s="157">
        <v>7</v>
      </c>
      <c r="Y420" s="157">
        <v>15</v>
      </c>
      <c r="Z420" s="157">
        <v>1</v>
      </c>
      <c r="AA420" s="157">
        <v>5</v>
      </c>
      <c r="AB420" s="157">
        <v>1</v>
      </c>
      <c r="AC420" s="157">
        <v>1</v>
      </c>
      <c r="AD420" s="157"/>
    </row>
    <row r="421" spans="4:30" ht="15.75" x14ac:dyDescent="0.25">
      <c r="D421" s="162">
        <v>43975</v>
      </c>
      <c r="E421" s="163">
        <v>45</v>
      </c>
      <c r="F421" s="163">
        <v>23</v>
      </c>
      <c r="G421" s="163">
        <v>12</v>
      </c>
      <c r="H421" s="163">
        <v>52</v>
      </c>
      <c r="I421" s="163">
        <v>7</v>
      </c>
      <c r="J421" s="163">
        <v>19</v>
      </c>
      <c r="K421" s="163">
        <v>7</v>
      </c>
      <c r="L421" s="163">
        <v>2</v>
      </c>
      <c r="M421" s="163">
        <v>4</v>
      </c>
      <c r="N421" s="163">
        <v>1</v>
      </c>
      <c r="O421" s="163">
        <v>0</v>
      </c>
      <c r="P421" s="164">
        <v>0</v>
      </c>
      <c r="R421" s="157">
        <v>46</v>
      </c>
      <c r="S421" s="157">
        <v>19</v>
      </c>
      <c r="T421" s="157">
        <v>36</v>
      </c>
      <c r="U421" s="157">
        <v>23</v>
      </c>
      <c r="V421" s="157">
        <v>18</v>
      </c>
      <c r="W421" s="157">
        <v>12</v>
      </c>
      <c r="X421" s="157">
        <v>-6</v>
      </c>
      <c r="Y421" s="157">
        <v>1</v>
      </c>
      <c r="Z421" s="157">
        <v>2</v>
      </c>
      <c r="AA421" s="157">
        <v>6</v>
      </c>
      <c r="AB421" s="157">
        <v>1</v>
      </c>
      <c r="AC421" s="157">
        <v>3</v>
      </c>
      <c r="AD421" s="157"/>
    </row>
    <row r="422" spans="4:30" ht="15.75" x14ac:dyDescent="0.25">
      <c r="D422" s="162">
        <v>43976</v>
      </c>
      <c r="E422" s="163">
        <v>50</v>
      </c>
      <c r="F422" s="163">
        <v>20</v>
      </c>
      <c r="G422" s="163">
        <v>10</v>
      </c>
      <c r="H422" s="163">
        <v>76</v>
      </c>
      <c r="I422" s="163">
        <v>17</v>
      </c>
      <c r="J422" s="163">
        <v>23</v>
      </c>
      <c r="K422" s="163">
        <v>5</v>
      </c>
      <c r="L422" s="163">
        <v>1</v>
      </c>
      <c r="M422" s="163">
        <v>6</v>
      </c>
      <c r="N422" s="165">
        <v>0</v>
      </c>
      <c r="O422" s="163">
        <v>1</v>
      </c>
      <c r="P422" s="164">
        <v>0</v>
      </c>
      <c r="R422" s="157">
        <v>60</v>
      </c>
      <c r="S422" s="157">
        <v>40</v>
      </c>
      <c r="T422" s="157">
        <v>25</v>
      </c>
      <c r="U422" s="157">
        <v>25</v>
      </c>
      <c r="V422" s="157">
        <v>8</v>
      </c>
      <c r="W422" s="157">
        <v>10</v>
      </c>
      <c r="X422" s="157">
        <v>12</v>
      </c>
      <c r="Y422" s="157">
        <v>8</v>
      </c>
      <c r="Z422" s="157">
        <v>1</v>
      </c>
      <c r="AA422" s="157">
        <v>6</v>
      </c>
      <c r="AB422" s="157">
        <v>1</v>
      </c>
      <c r="AC422" s="157">
        <v>0</v>
      </c>
      <c r="AD422" s="157"/>
    </row>
    <row r="423" spans="4:30" ht="15.75" x14ac:dyDescent="0.25">
      <c r="D423" s="162">
        <v>43977</v>
      </c>
      <c r="E423" s="163">
        <v>31</v>
      </c>
      <c r="F423" s="163">
        <v>25</v>
      </c>
      <c r="G423" s="163">
        <v>7</v>
      </c>
      <c r="H423" s="163">
        <v>41</v>
      </c>
      <c r="I423" s="163">
        <v>7</v>
      </c>
      <c r="J423" s="163">
        <v>9</v>
      </c>
      <c r="K423" s="163">
        <v>6</v>
      </c>
      <c r="L423" s="163">
        <v>6</v>
      </c>
      <c r="M423" s="163">
        <v>1</v>
      </c>
      <c r="N423" s="163">
        <v>0</v>
      </c>
      <c r="O423" s="163">
        <v>0</v>
      </c>
      <c r="P423" s="164">
        <v>0</v>
      </c>
      <c r="R423" s="157">
        <v>97</v>
      </c>
      <c r="S423" s="157">
        <v>18</v>
      </c>
      <c r="T423" s="157">
        <v>32</v>
      </c>
      <c r="U423" s="157">
        <v>19</v>
      </c>
      <c r="V423" s="157">
        <v>21</v>
      </c>
      <c r="W423" s="157">
        <v>20</v>
      </c>
      <c r="X423" s="157">
        <v>13</v>
      </c>
      <c r="Y423" s="157">
        <v>3</v>
      </c>
      <c r="Z423" s="157">
        <v>1</v>
      </c>
      <c r="AA423" s="157">
        <v>2</v>
      </c>
      <c r="AB423" s="157">
        <v>1</v>
      </c>
      <c r="AC423" s="157">
        <v>0</v>
      </c>
      <c r="AD423" s="157"/>
    </row>
    <row r="424" spans="4:30" ht="15.75" x14ac:dyDescent="0.25">
      <c r="D424" s="162">
        <v>43978</v>
      </c>
      <c r="E424" s="163">
        <v>65</v>
      </c>
      <c r="F424" s="163">
        <v>21</v>
      </c>
      <c r="G424" s="163">
        <v>28</v>
      </c>
      <c r="H424" s="163">
        <v>34</v>
      </c>
      <c r="I424" s="163">
        <v>5</v>
      </c>
      <c r="J424" s="163">
        <v>22</v>
      </c>
      <c r="K424" s="163">
        <v>6</v>
      </c>
      <c r="L424" s="163">
        <v>5</v>
      </c>
      <c r="M424" s="163">
        <v>3</v>
      </c>
      <c r="N424" s="163">
        <v>1</v>
      </c>
      <c r="O424" s="163">
        <v>0</v>
      </c>
      <c r="P424" s="164">
        <v>0</v>
      </c>
      <c r="R424" s="157">
        <v>86</v>
      </c>
      <c r="S424" s="157">
        <v>48</v>
      </c>
      <c r="T424" s="157">
        <v>54</v>
      </c>
      <c r="U424" s="157">
        <v>24</v>
      </c>
      <c r="V424" s="157">
        <v>19</v>
      </c>
      <c r="W424" s="157">
        <v>20</v>
      </c>
      <c r="X424" s="157">
        <v>12</v>
      </c>
      <c r="Y424" s="157">
        <v>2</v>
      </c>
      <c r="Z424" s="157">
        <v>2</v>
      </c>
      <c r="AA424" s="157">
        <v>2</v>
      </c>
      <c r="AB424" s="157">
        <v>0</v>
      </c>
      <c r="AC424" s="157">
        <v>1</v>
      </c>
      <c r="AD424" s="157"/>
    </row>
    <row r="425" spans="4:30" ht="15.75" x14ac:dyDescent="0.25">
      <c r="D425" s="162">
        <v>43979</v>
      </c>
      <c r="E425" s="163">
        <v>39</v>
      </c>
      <c r="F425" s="163">
        <v>45</v>
      </c>
      <c r="G425" s="163">
        <v>11</v>
      </c>
      <c r="H425" s="163">
        <v>38</v>
      </c>
      <c r="I425" s="163">
        <v>14</v>
      </c>
      <c r="J425" s="163">
        <v>22</v>
      </c>
      <c r="K425" s="163">
        <v>5</v>
      </c>
      <c r="L425" s="163">
        <v>4</v>
      </c>
      <c r="M425" s="163">
        <v>3</v>
      </c>
      <c r="N425" s="163">
        <v>0</v>
      </c>
      <c r="O425" s="163">
        <v>0</v>
      </c>
      <c r="P425" s="164">
        <v>1</v>
      </c>
      <c r="R425" s="157">
        <v>56</v>
      </c>
      <c r="S425" s="157">
        <v>22</v>
      </c>
      <c r="T425" s="157">
        <v>39</v>
      </c>
      <c r="U425" s="157">
        <v>15</v>
      </c>
      <c r="V425" s="157">
        <v>36</v>
      </c>
      <c r="W425" s="157">
        <v>14</v>
      </c>
      <c r="X425" s="157">
        <v>5</v>
      </c>
      <c r="Y425" s="157">
        <v>6</v>
      </c>
      <c r="Z425" s="157">
        <v>4</v>
      </c>
      <c r="AA425" s="157">
        <v>2</v>
      </c>
      <c r="AB425" s="157">
        <v>1</v>
      </c>
      <c r="AC425" s="157">
        <v>0</v>
      </c>
      <c r="AD425" s="157"/>
    </row>
    <row r="426" spans="4:30" ht="15.75" x14ac:dyDescent="0.25">
      <c r="D426" s="162">
        <v>43980</v>
      </c>
      <c r="E426" s="163">
        <v>42</v>
      </c>
      <c r="F426" s="163">
        <v>23</v>
      </c>
      <c r="G426" s="163">
        <v>14</v>
      </c>
      <c r="H426" s="163">
        <v>45</v>
      </c>
      <c r="I426" s="163">
        <v>11</v>
      </c>
      <c r="J426" s="163">
        <v>22</v>
      </c>
      <c r="K426" s="163">
        <v>2</v>
      </c>
      <c r="L426" s="163">
        <v>3</v>
      </c>
      <c r="M426" s="163">
        <v>12</v>
      </c>
      <c r="N426" s="163">
        <v>2</v>
      </c>
      <c r="O426" s="163">
        <v>0</v>
      </c>
      <c r="P426" s="164">
        <v>0</v>
      </c>
      <c r="R426" s="157">
        <v>54</v>
      </c>
      <c r="S426" s="157">
        <v>33</v>
      </c>
      <c r="T426" s="157">
        <v>27</v>
      </c>
      <c r="U426" s="157">
        <v>16</v>
      </c>
      <c r="V426" s="157">
        <v>16</v>
      </c>
      <c r="W426" s="157">
        <v>26</v>
      </c>
      <c r="X426" s="157">
        <v>11</v>
      </c>
      <c r="Y426" s="157">
        <v>4</v>
      </c>
      <c r="Z426" s="157">
        <v>0</v>
      </c>
      <c r="AA426" s="157">
        <v>2</v>
      </c>
      <c r="AB426" s="157">
        <v>0</v>
      </c>
      <c r="AC426" s="157">
        <v>0</v>
      </c>
      <c r="AD426" s="157"/>
    </row>
    <row r="427" spans="4:30" ht="15.75" x14ac:dyDescent="0.25">
      <c r="D427" s="162">
        <v>43981</v>
      </c>
      <c r="E427" s="163">
        <v>28</v>
      </c>
      <c r="F427" s="163">
        <v>24</v>
      </c>
      <c r="G427" s="163">
        <v>21</v>
      </c>
      <c r="H427" s="163">
        <v>31</v>
      </c>
      <c r="I427" s="163">
        <v>6</v>
      </c>
      <c r="J427" s="163">
        <v>13</v>
      </c>
      <c r="K427" s="163">
        <v>3</v>
      </c>
      <c r="L427" s="163">
        <v>2</v>
      </c>
      <c r="M427" s="163">
        <v>1</v>
      </c>
      <c r="N427" s="163">
        <v>1</v>
      </c>
      <c r="O427" s="163">
        <v>0</v>
      </c>
      <c r="P427" s="164">
        <v>1</v>
      </c>
      <c r="R427" s="157">
        <v>39</v>
      </c>
      <c r="S427" s="157">
        <v>10</v>
      </c>
      <c r="T427" s="157">
        <v>14</v>
      </c>
      <c r="U427" s="157">
        <v>26</v>
      </c>
      <c r="V427" s="157">
        <v>8</v>
      </c>
      <c r="W427" s="157">
        <v>16</v>
      </c>
      <c r="X427" s="157">
        <v>4</v>
      </c>
      <c r="Y427" s="157">
        <v>6</v>
      </c>
      <c r="Z427" s="157">
        <v>1</v>
      </c>
      <c r="AA427" s="157">
        <v>1</v>
      </c>
      <c r="AB427" s="157">
        <v>0</v>
      </c>
      <c r="AC427" s="157">
        <v>0</v>
      </c>
      <c r="AD427" s="157"/>
    </row>
    <row r="428" spans="4:30" ht="15.75" x14ac:dyDescent="0.25">
      <c r="D428" s="162">
        <v>43982</v>
      </c>
      <c r="E428" s="163">
        <v>31</v>
      </c>
      <c r="F428" s="163">
        <v>37</v>
      </c>
      <c r="G428" s="163">
        <v>23</v>
      </c>
      <c r="H428" s="163">
        <v>27</v>
      </c>
      <c r="I428" s="163">
        <v>9</v>
      </c>
      <c r="J428" s="163">
        <v>38</v>
      </c>
      <c r="K428" s="163">
        <v>4</v>
      </c>
      <c r="L428" s="163">
        <v>6</v>
      </c>
      <c r="M428" s="163">
        <v>5</v>
      </c>
      <c r="N428" s="163">
        <v>0</v>
      </c>
      <c r="O428" s="163">
        <v>4</v>
      </c>
      <c r="P428" s="164">
        <v>1</v>
      </c>
      <c r="R428" s="157">
        <v>64</v>
      </c>
      <c r="S428" s="157">
        <v>19</v>
      </c>
      <c r="T428" s="157">
        <v>14</v>
      </c>
      <c r="U428" s="157">
        <v>12</v>
      </c>
      <c r="V428" s="157">
        <v>11</v>
      </c>
      <c r="W428" s="157">
        <v>17</v>
      </c>
      <c r="X428" s="157">
        <v>1</v>
      </c>
      <c r="Y428" s="157">
        <v>2</v>
      </c>
      <c r="Z428" s="157">
        <v>3</v>
      </c>
      <c r="AA428" s="157">
        <v>2</v>
      </c>
      <c r="AB428" s="157">
        <v>1</v>
      </c>
      <c r="AC428" s="157">
        <v>0</v>
      </c>
      <c r="AD428" s="157"/>
    </row>
    <row r="429" spans="4:30" ht="15.75" x14ac:dyDescent="0.25">
      <c r="D429" s="162">
        <v>43983</v>
      </c>
      <c r="E429" s="163">
        <v>35</v>
      </c>
      <c r="F429" s="163">
        <v>6</v>
      </c>
      <c r="G429" s="163">
        <v>9</v>
      </c>
      <c r="H429" s="163">
        <v>24</v>
      </c>
      <c r="I429" s="163">
        <v>9</v>
      </c>
      <c r="J429" s="163">
        <v>16</v>
      </c>
      <c r="K429" s="163">
        <v>1</v>
      </c>
      <c r="L429" s="163">
        <v>2</v>
      </c>
      <c r="M429" s="163">
        <v>1</v>
      </c>
      <c r="N429" s="163">
        <v>0</v>
      </c>
      <c r="O429" s="163">
        <v>0</v>
      </c>
      <c r="P429" s="164">
        <v>0</v>
      </c>
      <c r="R429" s="157">
        <v>35</v>
      </c>
      <c r="S429" s="157">
        <v>19</v>
      </c>
      <c r="T429" s="157">
        <v>17</v>
      </c>
      <c r="U429" s="157">
        <v>16</v>
      </c>
      <c r="V429" s="157">
        <v>3</v>
      </c>
      <c r="W429" s="157">
        <v>10</v>
      </c>
      <c r="X429" s="157">
        <v>6</v>
      </c>
      <c r="Y429" s="157">
        <v>1</v>
      </c>
      <c r="Z429" s="157">
        <v>1</v>
      </c>
      <c r="AA429" s="157">
        <v>0</v>
      </c>
      <c r="AB429" s="157">
        <v>0</v>
      </c>
      <c r="AC429" s="157">
        <v>0</v>
      </c>
      <c r="AD429" s="157"/>
    </row>
    <row r="430" spans="4:30" ht="15.75" x14ac:dyDescent="0.25">
      <c r="D430" s="162">
        <v>43984</v>
      </c>
      <c r="E430" s="163">
        <v>24</v>
      </c>
      <c r="F430" s="163">
        <v>21</v>
      </c>
      <c r="G430" s="163">
        <v>5</v>
      </c>
      <c r="H430" s="163">
        <v>16</v>
      </c>
      <c r="I430" s="163">
        <v>7</v>
      </c>
      <c r="J430" s="163">
        <v>23</v>
      </c>
      <c r="K430" s="163">
        <v>0</v>
      </c>
      <c r="L430" s="163">
        <v>0</v>
      </c>
      <c r="M430" s="163">
        <v>4</v>
      </c>
      <c r="N430" s="163">
        <v>0</v>
      </c>
      <c r="O430" s="163">
        <v>2</v>
      </c>
      <c r="P430" s="164">
        <v>0</v>
      </c>
      <c r="R430" s="157">
        <v>78</v>
      </c>
      <c r="S430" s="157">
        <v>-8</v>
      </c>
      <c r="T430" s="157">
        <v>11</v>
      </c>
      <c r="U430" s="157">
        <v>26</v>
      </c>
      <c r="V430" s="157">
        <v>14</v>
      </c>
      <c r="W430" s="157">
        <v>34</v>
      </c>
      <c r="X430" s="157">
        <v>5</v>
      </c>
      <c r="Y430" s="157">
        <v>23</v>
      </c>
      <c r="Z430" s="157">
        <v>10</v>
      </c>
      <c r="AA430" s="157">
        <v>8</v>
      </c>
      <c r="AB430" s="157">
        <v>4</v>
      </c>
      <c r="AC430" s="157">
        <v>-7</v>
      </c>
      <c r="AD430" s="157"/>
    </row>
    <row r="431" spans="4:30" ht="15.75" x14ac:dyDescent="0.25">
      <c r="D431" s="162">
        <v>43985</v>
      </c>
      <c r="E431" s="163">
        <v>26</v>
      </c>
      <c r="F431" s="163">
        <v>18</v>
      </c>
      <c r="G431" s="163">
        <v>8</v>
      </c>
      <c r="H431" s="163">
        <v>9</v>
      </c>
      <c r="I431" s="163">
        <v>9</v>
      </c>
      <c r="J431" s="163">
        <v>12</v>
      </c>
      <c r="K431" s="163">
        <v>0</v>
      </c>
      <c r="L431" s="163">
        <v>2</v>
      </c>
      <c r="M431" s="163">
        <v>2</v>
      </c>
      <c r="N431" s="163">
        <v>0</v>
      </c>
      <c r="O431" s="163">
        <v>0</v>
      </c>
      <c r="P431" s="164">
        <v>0</v>
      </c>
      <c r="R431" s="157">
        <v>92</v>
      </c>
      <c r="S431" s="157">
        <v>21</v>
      </c>
      <c r="T431" s="157">
        <v>32</v>
      </c>
      <c r="U431" s="157">
        <v>41</v>
      </c>
      <c r="V431" s="157">
        <v>17</v>
      </c>
      <c r="W431" s="157">
        <v>25</v>
      </c>
      <c r="X431" s="157">
        <v>8</v>
      </c>
      <c r="Y431" s="157">
        <v>5</v>
      </c>
      <c r="Z431" s="157">
        <v>8</v>
      </c>
      <c r="AA431" s="157">
        <v>2</v>
      </c>
      <c r="AB431" s="157">
        <v>0</v>
      </c>
      <c r="AC431" s="157">
        <v>2</v>
      </c>
      <c r="AD431" s="157"/>
    </row>
    <row r="432" spans="4:30" ht="15.75" x14ac:dyDescent="0.25">
      <c r="D432" s="162">
        <v>43986</v>
      </c>
      <c r="E432" s="163">
        <v>66</v>
      </c>
      <c r="F432" s="163">
        <v>49</v>
      </c>
      <c r="G432" s="163">
        <v>11</v>
      </c>
      <c r="H432" s="163">
        <v>21</v>
      </c>
      <c r="I432" s="163">
        <v>7</v>
      </c>
      <c r="J432" s="163">
        <v>30</v>
      </c>
      <c r="K432" s="163">
        <v>5</v>
      </c>
      <c r="L432" s="163">
        <v>8</v>
      </c>
      <c r="M432" s="163">
        <v>6</v>
      </c>
      <c r="N432" s="163">
        <v>3</v>
      </c>
      <c r="O432" s="163">
        <v>2</v>
      </c>
      <c r="P432" s="164">
        <v>1</v>
      </c>
      <c r="R432" s="157">
        <v>49</v>
      </c>
      <c r="S432" s="157">
        <v>16</v>
      </c>
      <c r="T432" s="157">
        <v>35</v>
      </c>
      <c r="U432" s="157">
        <v>30</v>
      </c>
      <c r="V432" s="157">
        <v>18</v>
      </c>
      <c r="W432" s="157">
        <v>23</v>
      </c>
      <c r="X432" s="157">
        <v>7</v>
      </c>
      <c r="Y432" s="157">
        <v>4</v>
      </c>
      <c r="Z432" s="157">
        <v>2</v>
      </c>
      <c r="AA432" s="157">
        <v>2</v>
      </c>
      <c r="AB432" s="157">
        <v>2</v>
      </c>
      <c r="AC432" s="157">
        <v>0</v>
      </c>
      <c r="AD432" s="157"/>
    </row>
    <row r="433" spans="4:30" ht="15.75" x14ac:dyDescent="0.25">
      <c r="D433" s="162">
        <v>43987</v>
      </c>
      <c r="E433" s="163">
        <v>61</v>
      </c>
      <c r="F433" s="163">
        <v>43</v>
      </c>
      <c r="G433" s="163">
        <v>11</v>
      </c>
      <c r="H433" s="163">
        <v>36</v>
      </c>
      <c r="I433" s="163">
        <v>18</v>
      </c>
      <c r="J433" s="163">
        <v>27</v>
      </c>
      <c r="K433" s="163">
        <v>4</v>
      </c>
      <c r="L433" s="163">
        <v>3</v>
      </c>
      <c r="M433" s="163">
        <v>3</v>
      </c>
      <c r="N433" s="163">
        <v>1</v>
      </c>
      <c r="O433" s="163">
        <v>3</v>
      </c>
      <c r="P433" s="164">
        <v>0</v>
      </c>
      <c r="R433" s="157">
        <v>37</v>
      </c>
      <c r="S433" s="157">
        <v>33</v>
      </c>
      <c r="T433" s="157">
        <v>22</v>
      </c>
      <c r="U433" s="157">
        <v>19</v>
      </c>
      <c r="V433" s="157">
        <v>30</v>
      </c>
      <c r="W433" s="157">
        <v>19</v>
      </c>
      <c r="X433" s="157">
        <v>9</v>
      </c>
      <c r="Y433" s="157">
        <v>0</v>
      </c>
      <c r="Z433" s="157">
        <v>4</v>
      </c>
      <c r="AA433" s="157">
        <v>0</v>
      </c>
      <c r="AB433" s="157">
        <v>3</v>
      </c>
      <c r="AC433" s="157">
        <v>0</v>
      </c>
      <c r="AD433" s="157"/>
    </row>
    <row r="434" spans="4:30" ht="15.75" x14ac:dyDescent="0.25">
      <c r="D434" s="162">
        <v>43988</v>
      </c>
      <c r="E434" s="163">
        <v>70</v>
      </c>
      <c r="F434" s="163">
        <v>29</v>
      </c>
      <c r="G434" s="163">
        <v>9</v>
      </c>
      <c r="H434" s="163">
        <v>26</v>
      </c>
      <c r="I434" s="163">
        <v>15</v>
      </c>
      <c r="J434" s="163">
        <v>19</v>
      </c>
      <c r="K434" s="163">
        <v>7</v>
      </c>
      <c r="L434" s="163">
        <v>4</v>
      </c>
      <c r="M434" s="163">
        <v>1</v>
      </c>
      <c r="N434" s="163">
        <v>0</v>
      </c>
      <c r="O434" s="163">
        <v>1</v>
      </c>
      <c r="P434" s="164">
        <v>2</v>
      </c>
      <c r="R434" s="157">
        <v>45</v>
      </c>
      <c r="S434" s="157">
        <v>23</v>
      </c>
      <c r="T434" s="157">
        <v>12</v>
      </c>
      <c r="U434" s="157">
        <v>52</v>
      </c>
      <c r="V434" s="157">
        <v>7</v>
      </c>
      <c r="W434" s="157">
        <v>19</v>
      </c>
      <c r="X434" s="157">
        <v>7</v>
      </c>
      <c r="Y434" s="157">
        <v>2</v>
      </c>
      <c r="Z434" s="157">
        <v>4</v>
      </c>
      <c r="AA434" s="157">
        <v>1</v>
      </c>
      <c r="AB434" s="157">
        <v>0</v>
      </c>
      <c r="AC434" s="157">
        <v>0</v>
      </c>
      <c r="AD434" s="157"/>
    </row>
    <row r="435" spans="4:30" ht="15.75" x14ac:dyDescent="0.25">
      <c r="D435" s="162">
        <v>43989</v>
      </c>
      <c r="E435" s="163">
        <v>58</v>
      </c>
      <c r="F435" s="163">
        <v>20</v>
      </c>
      <c r="G435" s="163">
        <v>83</v>
      </c>
      <c r="H435" s="163">
        <v>29</v>
      </c>
      <c r="I435" s="163">
        <v>14</v>
      </c>
      <c r="J435" s="163">
        <v>22</v>
      </c>
      <c r="K435" s="163">
        <v>4</v>
      </c>
      <c r="L435" s="163">
        <v>2</v>
      </c>
      <c r="M435" s="163">
        <v>2</v>
      </c>
      <c r="N435" s="163">
        <v>1</v>
      </c>
      <c r="O435" s="163">
        <v>4</v>
      </c>
      <c r="P435" s="164">
        <v>0</v>
      </c>
      <c r="R435" s="157">
        <v>50</v>
      </c>
      <c r="S435" s="157">
        <v>20</v>
      </c>
      <c r="T435" s="157">
        <v>10</v>
      </c>
      <c r="U435" s="157">
        <v>76</v>
      </c>
      <c r="V435" s="157">
        <v>17</v>
      </c>
      <c r="W435" s="157">
        <v>23</v>
      </c>
      <c r="X435" s="157">
        <v>5</v>
      </c>
      <c r="Y435" s="157">
        <v>1</v>
      </c>
      <c r="Z435" s="157">
        <v>6</v>
      </c>
      <c r="AA435" s="157">
        <v>0</v>
      </c>
      <c r="AB435" s="157">
        <v>1</v>
      </c>
      <c r="AC435" s="157">
        <v>0</v>
      </c>
      <c r="AD435" s="157"/>
    </row>
    <row r="436" spans="4:30" ht="15.75" x14ac:dyDescent="0.25">
      <c r="D436" s="162">
        <v>43990</v>
      </c>
      <c r="E436" s="163">
        <v>37</v>
      </c>
      <c r="F436" s="163">
        <v>37</v>
      </c>
      <c r="G436" s="165">
        <v>28</v>
      </c>
      <c r="H436" s="163">
        <v>37</v>
      </c>
      <c r="I436" s="163">
        <v>9</v>
      </c>
      <c r="J436" s="163">
        <v>12</v>
      </c>
      <c r="K436" s="163">
        <v>4</v>
      </c>
      <c r="L436" s="165">
        <v>0</v>
      </c>
      <c r="M436" s="163">
        <v>0</v>
      </c>
      <c r="N436" s="163">
        <v>0</v>
      </c>
      <c r="O436" s="163">
        <v>0</v>
      </c>
      <c r="P436" s="164">
        <v>0</v>
      </c>
      <c r="R436" s="157">
        <v>31</v>
      </c>
      <c r="S436" s="157">
        <v>25</v>
      </c>
      <c r="T436" s="157">
        <v>7</v>
      </c>
      <c r="U436" s="157">
        <v>41</v>
      </c>
      <c r="V436" s="157">
        <v>7</v>
      </c>
      <c r="W436" s="157">
        <v>9</v>
      </c>
      <c r="X436" s="157">
        <v>6</v>
      </c>
      <c r="Y436" s="157">
        <v>6</v>
      </c>
      <c r="Z436" s="157">
        <v>1</v>
      </c>
      <c r="AA436" s="157">
        <v>0</v>
      </c>
      <c r="AB436" s="157">
        <v>0</v>
      </c>
      <c r="AC436" s="157">
        <v>0</v>
      </c>
      <c r="AD436" s="157"/>
    </row>
    <row r="437" spans="4:30" ht="15.75" x14ac:dyDescent="0.25">
      <c r="D437" s="162">
        <v>43991</v>
      </c>
      <c r="E437" s="163">
        <v>77</v>
      </c>
      <c r="F437" s="163">
        <v>22</v>
      </c>
      <c r="G437" s="163">
        <v>14</v>
      </c>
      <c r="H437" s="163">
        <v>20</v>
      </c>
      <c r="I437" s="163">
        <v>10</v>
      </c>
      <c r="J437" s="163">
        <v>15</v>
      </c>
      <c r="K437" s="163">
        <v>4</v>
      </c>
      <c r="L437" s="163">
        <v>1</v>
      </c>
      <c r="M437" s="163">
        <v>0</v>
      </c>
      <c r="N437" s="165">
        <v>2</v>
      </c>
      <c r="O437" s="163">
        <v>0</v>
      </c>
      <c r="P437" s="164">
        <v>0</v>
      </c>
      <c r="R437" s="157">
        <v>65</v>
      </c>
      <c r="S437" s="157">
        <v>21</v>
      </c>
      <c r="T437" s="157">
        <v>28</v>
      </c>
      <c r="U437" s="157">
        <v>34</v>
      </c>
      <c r="V437" s="157">
        <v>5</v>
      </c>
      <c r="W437" s="157">
        <v>22</v>
      </c>
      <c r="X437" s="157">
        <v>6</v>
      </c>
      <c r="Y437" s="157">
        <v>5</v>
      </c>
      <c r="Z437" s="157">
        <v>3</v>
      </c>
      <c r="AA437" s="157">
        <v>1</v>
      </c>
      <c r="AB437" s="157">
        <v>0</v>
      </c>
      <c r="AC437" s="157">
        <v>0</v>
      </c>
      <c r="AD437" s="157"/>
    </row>
    <row r="438" spans="4:30" ht="15.75" x14ac:dyDescent="0.25">
      <c r="D438" s="162">
        <v>43992</v>
      </c>
      <c r="E438" s="163">
        <v>50</v>
      </c>
      <c r="F438" s="163">
        <v>27</v>
      </c>
      <c r="G438" s="163">
        <v>33</v>
      </c>
      <c r="H438" s="163">
        <v>31</v>
      </c>
      <c r="I438" s="163">
        <v>6</v>
      </c>
      <c r="J438" s="163">
        <v>23</v>
      </c>
      <c r="K438" s="163">
        <v>4</v>
      </c>
      <c r="L438" s="163">
        <v>3</v>
      </c>
      <c r="M438" s="163">
        <v>5</v>
      </c>
      <c r="N438" s="163">
        <v>1</v>
      </c>
      <c r="O438" s="163">
        <v>1</v>
      </c>
      <c r="P438" s="164">
        <v>0</v>
      </c>
      <c r="R438" s="157">
        <v>39</v>
      </c>
      <c r="S438" s="157">
        <v>45</v>
      </c>
      <c r="T438" s="157">
        <v>11</v>
      </c>
      <c r="U438" s="157">
        <v>38</v>
      </c>
      <c r="V438" s="157">
        <v>14</v>
      </c>
      <c r="W438" s="157">
        <v>22</v>
      </c>
      <c r="X438" s="157">
        <v>5</v>
      </c>
      <c r="Y438" s="157">
        <v>4</v>
      </c>
      <c r="Z438" s="157">
        <v>3</v>
      </c>
      <c r="AA438" s="157">
        <v>0</v>
      </c>
      <c r="AB438" s="157">
        <v>0</v>
      </c>
      <c r="AC438" s="157">
        <v>1</v>
      </c>
      <c r="AD438" s="157"/>
    </row>
    <row r="439" spans="4:30" ht="15.75" x14ac:dyDescent="0.25">
      <c r="D439" s="162">
        <v>43993</v>
      </c>
      <c r="E439" s="163">
        <v>56</v>
      </c>
      <c r="F439" s="163">
        <v>28</v>
      </c>
      <c r="G439" s="163">
        <v>29</v>
      </c>
      <c r="H439" s="163">
        <v>19</v>
      </c>
      <c r="I439" s="163">
        <v>8</v>
      </c>
      <c r="J439" s="163">
        <v>15</v>
      </c>
      <c r="K439" s="163">
        <v>2</v>
      </c>
      <c r="L439" s="163">
        <v>1</v>
      </c>
      <c r="M439" s="163">
        <v>1</v>
      </c>
      <c r="N439" s="163">
        <v>2</v>
      </c>
      <c r="O439" s="163">
        <v>2</v>
      </c>
      <c r="P439" s="164">
        <v>1</v>
      </c>
      <c r="R439" s="157">
        <v>42</v>
      </c>
      <c r="S439" s="157">
        <v>23</v>
      </c>
      <c r="T439" s="157">
        <v>14</v>
      </c>
      <c r="U439" s="157">
        <v>45</v>
      </c>
      <c r="V439" s="157">
        <v>11</v>
      </c>
      <c r="W439" s="157">
        <v>22</v>
      </c>
      <c r="X439" s="157">
        <v>2</v>
      </c>
      <c r="Y439" s="157">
        <v>3</v>
      </c>
      <c r="Z439" s="157">
        <v>12</v>
      </c>
      <c r="AA439" s="157">
        <v>2</v>
      </c>
      <c r="AB439" s="157">
        <v>0</v>
      </c>
      <c r="AC439" s="157">
        <v>0</v>
      </c>
      <c r="AD439" s="157"/>
    </row>
    <row r="440" spans="4:30" ht="15.75" x14ac:dyDescent="0.25">
      <c r="D440" s="162">
        <v>43994</v>
      </c>
      <c r="E440" s="163">
        <v>84</v>
      </c>
      <c r="F440" s="163">
        <v>39</v>
      </c>
      <c r="G440" s="163">
        <v>15</v>
      </c>
      <c r="H440" s="163">
        <v>31</v>
      </c>
      <c r="I440" s="163">
        <v>8</v>
      </c>
      <c r="J440" s="163">
        <v>21</v>
      </c>
      <c r="K440" s="163">
        <v>1</v>
      </c>
      <c r="L440" s="163">
        <v>3</v>
      </c>
      <c r="M440" s="163">
        <v>1</v>
      </c>
      <c r="N440" s="163">
        <v>4</v>
      </c>
      <c r="O440" s="165">
        <v>-1</v>
      </c>
      <c r="P440" s="164">
        <v>1</v>
      </c>
      <c r="R440" s="157">
        <v>28</v>
      </c>
      <c r="S440" s="157">
        <v>24</v>
      </c>
      <c r="T440" s="157">
        <v>21</v>
      </c>
      <c r="U440" s="157">
        <v>31</v>
      </c>
      <c r="V440" s="157">
        <v>6</v>
      </c>
      <c r="W440" s="157">
        <v>13</v>
      </c>
      <c r="X440" s="157">
        <v>3</v>
      </c>
      <c r="Y440" s="157">
        <v>2</v>
      </c>
      <c r="Z440" s="157">
        <v>1</v>
      </c>
      <c r="AA440" s="157">
        <v>1</v>
      </c>
      <c r="AB440" s="157">
        <v>0</v>
      </c>
      <c r="AC440" s="157">
        <v>1</v>
      </c>
      <c r="AD440" s="157"/>
    </row>
    <row r="441" spans="4:30" ht="15.75" x14ac:dyDescent="0.25">
      <c r="D441" s="162">
        <v>43995</v>
      </c>
      <c r="E441" s="163">
        <v>55</v>
      </c>
      <c r="F441" s="163">
        <v>45</v>
      </c>
      <c r="G441" s="163">
        <v>31</v>
      </c>
      <c r="H441" s="163">
        <v>21</v>
      </c>
      <c r="I441" s="163">
        <v>12</v>
      </c>
      <c r="J441" s="163">
        <v>10</v>
      </c>
      <c r="K441" s="163">
        <v>0</v>
      </c>
      <c r="L441" s="163">
        <v>1</v>
      </c>
      <c r="M441" s="165">
        <v>3</v>
      </c>
      <c r="N441" s="163">
        <v>4</v>
      </c>
      <c r="O441" s="163">
        <v>0</v>
      </c>
      <c r="P441" s="164">
        <v>0</v>
      </c>
      <c r="R441" s="157">
        <v>31</v>
      </c>
      <c r="S441" s="157">
        <v>37</v>
      </c>
      <c r="T441" s="157">
        <v>23</v>
      </c>
      <c r="U441" s="157">
        <v>27</v>
      </c>
      <c r="V441" s="157">
        <v>9</v>
      </c>
      <c r="W441" s="157">
        <v>38</v>
      </c>
      <c r="X441" s="157">
        <v>4</v>
      </c>
      <c r="Y441" s="157">
        <v>6</v>
      </c>
      <c r="Z441" s="157">
        <v>5</v>
      </c>
      <c r="AA441" s="157">
        <v>0</v>
      </c>
      <c r="AB441" s="157">
        <v>4</v>
      </c>
      <c r="AC441" s="157">
        <v>1</v>
      </c>
      <c r="AD441" s="157"/>
    </row>
    <row r="442" spans="4:30" ht="15.75" x14ac:dyDescent="0.25">
      <c r="D442" s="162">
        <v>43996</v>
      </c>
      <c r="E442" s="163">
        <v>41</v>
      </c>
      <c r="F442" s="163">
        <v>24</v>
      </c>
      <c r="G442" s="163">
        <v>22</v>
      </c>
      <c r="H442" s="163">
        <v>18</v>
      </c>
      <c r="I442" s="163">
        <v>9</v>
      </c>
      <c r="J442" s="163">
        <v>12</v>
      </c>
      <c r="K442" s="163">
        <v>9</v>
      </c>
      <c r="L442" s="163">
        <v>2</v>
      </c>
      <c r="M442" s="163">
        <v>1</v>
      </c>
      <c r="N442" s="163">
        <v>0</v>
      </c>
      <c r="O442" s="163">
        <v>3</v>
      </c>
      <c r="P442" s="164">
        <v>2</v>
      </c>
      <c r="R442" s="157">
        <v>35</v>
      </c>
      <c r="S442" s="157">
        <v>6</v>
      </c>
      <c r="T442" s="157">
        <v>9</v>
      </c>
      <c r="U442" s="157">
        <v>24</v>
      </c>
      <c r="V442" s="157">
        <v>9</v>
      </c>
      <c r="W442" s="157">
        <v>16</v>
      </c>
      <c r="X442" s="157">
        <v>1</v>
      </c>
      <c r="Y442" s="157">
        <v>2</v>
      </c>
      <c r="Z442" s="157">
        <v>1</v>
      </c>
      <c r="AA442" s="157">
        <v>0</v>
      </c>
      <c r="AB442" s="157">
        <v>0</v>
      </c>
      <c r="AC442" s="157">
        <v>0</v>
      </c>
      <c r="AD442" s="157"/>
    </row>
    <row r="443" spans="4:30" ht="15.75" x14ac:dyDescent="0.25">
      <c r="D443" s="162">
        <v>43997</v>
      </c>
      <c r="E443" s="163">
        <v>45</v>
      </c>
      <c r="F443" s="163">
        <v>11</v>
      </c>
      <c r="G443" s="163">
        <v>25</v>
      </c>
      <c r="H443" s="163">
        <v>40</v>
      </c>
      <c r="I443" s="163">
        <v>3</v>
      </c>
      <c r="J443" s="163">
        <v>18</v>
      </c>
      <c r="K443" s="163">
        <v>12</v>
      </c>
      <c r="L443" s="163">
        <v>7</v>
      </c>
      <c r="M443" s="163">
        <v>2</v>
      </c>
      <c r="N443" s="163">
        <v>1</v>
      </c>
      <c r="O443" s="163">
        <v>1</v>
      </c>
      <c r="P443" s="164">
        <v>0</v>
      </c>
      <c r="R443" s="157">
        <v>24</v>
      </c>
      <c r="S443" s="157">
        <v>21</v>
      </c>
      <c r="T443" s="157">
        <v>5</v>
      </c>
      <c r="U443" s="157">
        <v>16</v>
      </c>
      <c r="V443" s="157">
        <v>7</v>
      </c>
      <c r="W443" s="157">
        <v>23</v>
      </c>
      <c r="X443" s="157">
        <v>0</v>
      </c>
      <c r="Y443" s="157">
        <v>0</v>
      </c>
      <c r="Z443" s="157">
        <v>4</v>
      </c>
      <c r="AA443" s="157">
        <v>0</v>
      </c>
      <c r="AB443" s="157">
        <v>2</v>
      </c>
      <c r="AC443" s="157">
        <v>0</v>
      </c>
      <c r="AD443" s="157"/>
    </row>
    <row r="444" spans="4:30" ht="15.75" x14ac:dyDescent="0.25">
      <c r="D444" s="162">
        <v>43998</v>
      </c>
      <c r="E444" s="163">
        <v>47</v>
      </c>
      <c r="F444" s="163">
        <v>29</v>
      </c>
      <c r="G444" s="163">
        <v>31</v>
      </c>
      <c r="H444" s="163">
        <v>4</v>
      </c>
      <c r="I444" s="163">
        <v>5</v>
      </c>
      <c r="J444" s="163">
        <v>16</v>
      </c>
      <c r="K444" s="163">
        <v>6</v>
      </c>
      <c r="L444" s="163">
        <v>1</v>
      </c>
      <c r="M444" s="163">
        <v>0</v>
      </c>
      <c r="N444" s="163">
        <v>0</v>
      </c>
      <c r="O444" s="163">
        <v>0</v>
      </c>
      <c r="P444" s="164">
        <v>0</v>
      </c>
      <c r="R444" s="157">
        <v>26</v>
      </c>
      <c r="S444" s="157">
        <v>18</v>
      </c>
      <c r="T444" s="157">
        <v>8</v>
      </c>
      <c r="U444" s="157">
        <v>9</v>
      </c>
      <c r="V444" s="157">
        <v>9</v>
      </c>
      <c r="W444" s="157">
        <v>12</v>
      </c>
      <c r="X444" s="157">
        <v>0</v>
      </c>
      <c r="Y444" s="157">
        <v>2</v>
      </c>
      <c r="Z444" s="157">
        <v>2</v>
      </c>
      <c r="AA444" s="157">
        <v>0</v>
      </c>
      <c r="AB444" s="157">
        <v>0</v>
      </c>
      <c r="AC444" s="157">
        <v>0</v>
      </c>
      <c r="AD444" s="157"/>
    </row>
    <row r="445" spans="4:30" ht="15.75" x14ac:dyDescent="0.25">
      <c r="D445" s="162">
        <v>43999</v>
      </c>
      <c r="E445" s="163">
        <v>40</v>
      </c>
      <c r="F445" s="163">
        <v>22</v>
      </c>
      <c r="G445" s="163">
        <v>21</v>
      </c>
      <c r="H445" s="163">
        <v>9</v>
      </c>
      <c r="I445" s="163">
        <v>5</v>
      </c>
      <c r="J445" s="163">
        <v>12</v>
      </c>
      <c r="K445" s="163">
        <v>1</v>
      </c>
      <c r="L445" s="163">
        <v>2</v>
      </c>
      <c r="M445" s="163">
        <v>0</v>
      </c>
      <c r="N445" s="163">
        <v>2</v>
      </c>
      <c r="O445" s="163">
        <v>2</v>
      </c>
      <c r="P445" s="164">
        <v>1</v>
      </c>
      <c r="R445" s="157">
        <v>66</v>
      </c>
      <c r="S445" s="157">
        <v>49</v>
      </c>
      <c r="T445" s="157">
        <v>11</v>
      </c>
      <c r="U445" s="157">
        <v>21</v>
      </c>
      <c r="V445" s="157">
        <v>7</v>
      </c>
      <c r="W445" s="157">
        <v>30</v>
      </c>
      <c r="X445" s="157">
        <v>5</v>
      </c>
      <c r="Y445" s="157">
        <v>8</v>
      </c>
      <c r="Z445" s="157">
        <v>6</v>
      </c>
      <c r="AA445" s="157">
        <v>3</v>
      </c>
      <c r="AB445" s="157">
        <v>2</v>
      </c>
      <c r="AC445" s="157">
        <v>1</v>
      </c>
      <c r="AD445" s="157"/>
    </row>
    <row r="446" spans="4:30" ht="15.75" x14ac:dyDescent="0.25">
      <c r="D446" s="162">
        <v>44000</v>
      </c>
      <c r="E446" s="163">
        <v>47</v>
      </c>
      <c r="F446" s="163">
        <v>14</v>
      </c>
      <c r="G446" s="163">
        <v>24</v>
      </c>
      <c r="H446" s="163">
        <v>14</v>
      </c>
      <c r="I446" s="163">
        <v>6</v>
      </c>
      <c r="J446" s="165">
        <v>-1</v>
      </c>
      <c r="K446" s="163">
        <v>3</v>
      </c>
      <c r="L446" s="163">
        <v>3</v>
      </c>
      <c r="M446" s="163">
        <v>2</v>
      </c>
      <c r="N446" s="163">
        <v>0</v>
      </c>
      <c r="O446" s="163">
        <v>1</v>
      </c>
      <c r="P446" s="164">
        <v>2</v>
      </c>
      <c r="R446" s="157">
        <v>61</v>
      </c>
      <c r="S446" s="157">
        <v>43</v>
      </c>
      <c r="T446" s="157">
        <v>11</v>
      </c>
      <c r="U446" s="157">
        <v>36</v>
      </c>
      <c r="V446" s="157">
        <v>18</v>
      </c>
      <c r="W446" s="157">
        <v>27</v>
      </c>
      <c r="X446" s="157">
        <v>4</v>
      </c>
      <c r="Y446" s="157">
        <v>3</v>
      </c>
      <c r="Z446" s="157">
        <v>3</v>
      </c>
      <c r="AA446" s="157">
        <v>1</v>
      </c>
      <c r="AB446" s="157">
        <v>3</v>
      </c>
      <c r="AC446" s="157">
        <v>0</v>
      </c>
      <c r="AD446" s="157"/>
    </row>
    <row r="447" spans="4:30" ht="15.75" x14ac:dyDescent="0.25">
      <c r="D447" s="162">
        <v>44001</v>
      </c>
      <c r="E447" s="191">
        <v>39</v>
      </c>
      <c r="F447" s="191">
        <v>20</v>
      </c>
      <c r="G447" s="191">
        <v>12</v>
      </c>
      <c r="H447" s="191">
        <v>17</v>
      </c>
      <c r="I447" s="191">
        <v>3</v>
      </c>
      <c r="J447" s="191">
        <v>8</v>
      </c>
      <c r="K447" s="191">
        <v>4</v>
      </c>
      <c r="L447" s="191">
        <v>3</v>
      </c>
      <c r="M447" s="191">
        <v>0</v>
      </c>
      <c r="N447" s="191">
        <v>1</v>
      </c>
      <c r="O447" s="191">
        <v>0</v>
      </c>
      <c r="P447" s="192">
        <v>0</v>
      </c>
      <c r="R447" s="157">
        <v>70</v>
      </c>
      <c r="S447" s="157">
        <v>29</v>
      </c>
      <c r="T447" s="157">
        <v>9</v>
      </c>
      <c r="U447" s="157">
        <v>26</v>
      </c>
      <c r="V447" s="157">
        <v>15</v>
      </c>
      <c r="W447" s="157">
        <v>19</v>
      </c>
      <c r="X447" s="157">
        <v>7</v>
      </c>
      <c r="Y447" s="157">
        <v>4</v>
      </c>
      <c r="Z447" s="157">
        <v>1</v>
      </c>
      <c r="AA447" s="157">
        <v>0</v>
      </c>
      <c r="AB447" s="157">
        <v>1</v>
      </c>
      <c r="AC447" s="157">
        <v>2</v>
      </c>
      <c r="AD447" s="157"/>
    </row>
    <row r="448" spans="4:30" ht="15.75" x14ac:dyDescent="0.25">
      <c r="D448" s="162">
        <v>44002</v>
      </c>
      <c r="E448" s="191">
        <v>34</v>
      </c>
      <c r="F448" s="191">
        <v>4</v>
      </c>
      <c r="G448" s="191">
        <v>10</v>
      </c>
      <c r="H448" s="191">
        <v>10</v>
      </c>
      <c r="I448" s="191">
        <v>3</v>
      </c>
      <c r="J448" s="191">
        <v>10</v>
      </c>
      <c r="K448" s="191">
        <v>4</v>
      </c>
      <c r="L448" s="191">
        <v>0</v>
      </c>
      <c r="M448" s="191">
        <v>1</v>
      </c>
      <c r="N448" s="193">
        <v>-1</v>
      </c>
      <c r="O448" s="191">
        <v>1</v>
      </c>
      <c r="P448" s="192">
        <v>0</v>
      </c>
      <c r="R448" s="157">
        <v>58</v>
      </c>
      <c r="S448" s="157">
        <v>20</v>
      </c>
      <c r="T448" s="157">
        <v>83</v>
      </c>
      <c r="U448" s="157">
        <v>29</v>
      </c>
      <c r="V448" s="157">
        <v>14</v>
      </c>
      <c r="W448" s="157">
        <v>22</v>
      </c>
      <c r="X448" s="157">
        <v>4</v>
      </c>
      <c r="Y448" s="157">
        <v>2</v>
      </c>
      <c r="Z448" s="157">
        <v>2</v>
      </c>
      <c r="AA448" s="157">
        <v>1</v>
      </c>
      <c r="AB448" s="157">
        <v>4</v>
      </c>
      <c r="AC448" s="157">
        <v>0</v>
      </c>
      <c r="AD448" s="157"/>
    </row>
    <row r="449" spans="4:30" ht="15.75" x14ac:dyDescent="0.25">
      <c r="D449" s="162">
        <v>44003</v>
      </c>
      <c r="E449" s="191">
        <v>25</v>
      </c>
      <c r="F449" s="191">
        <v>16</v>
      </c>
      <c r="G449" s="191">
        <v>5</v>
      </c>
      <c r="H449" s="191">
        <v>13</v>
      </c>
      <c r="I449" s="191">
        <v>5</v>
      </c>
      <c r="J449" s="191">
        <v>14</v>
      </c>
      <c r="K449" s="191">
        <v>13</v>
      </c>
      <c r="L449" s="191">
        <v>0</v>
      </c>
      <c r="M449" s="191">
        <v>0</v>
      </c>
      <c r="N449" s="191">
        <v>0</v>
      </c>
      <c r="O449" s="191">
        <v>0</v>
      </c>
      <c r="P449" s="192">
        <v>0</v>
      </c>
      <c r="R449" s="157">
        <v>37</v>
      </c>
      <c r="S449" s="157">
        <v>37</v>
      </c>
      <c r="T449" s="157">
        <v>28</v>
      </c>
      <c r="U449" s="157">
        <v>37</v>
      </c>
      <c r="V449" s="157">
        <v>9</v>
      </c>
      <c r="W449" s="157">
        <v>12</v>
      </c>
      <c r="X449" s="157">
        <v>4</v>
      </c>
      <c r="Y449" s="157">
        <v>0</v>
      </c>
      <c r="Z449" s="157">
        <v>0</v>
      </c>
      <c r="AA449" s="157">
        <v>0</v>
      </c>
      <c r="AB449" s="157">
        <v>0</v>
      </c>
      <c r="AC449" s="157">
        <v>0</v>
      </c>
      <c r="AD449" s="157"/>
    </row>
    <row r="450" spans="4:30" ht="15.75" x14ac:dyDescent="0.25">
      <c r="D450" s="162">
        <v>44004</v>
      </c>
      <c r="E450" s="191">
        <v>25</v>
      </c>
      <c r="F450" s="191">
        <v>8</v>
      </c>
      <c r="G450" s="191">
        <v>7</v>
      </c>
      <c r="H450" s="191">
        <v>11</v>
      </c>
      <c r="I450" s="191">
        <v>2</v>
      </c>
      <c r="J450" s="191">
        <v>7</v>
      </c>
      <c r="K450" s="191">
        <v>4</v>
      </c>
      <c r="L450" s="191">
        <v>0</v>
      </c>
      <c r="M450" s="191">
        <v>1</v>
      </c>
      <c r="N450" s="191">
        <v>0</v>
      </c>
      <c r="O450" s="191">
        <v>0</v>
      </c>
      <c r="P450" s="192">
        <v>0</v>
      </c>
      <c r="R450" s="157">
        <v>77</v>
      </c>
      <c r="S450" s="157">
        <v>22</v>
      </c>
      <c r="T450" s="157">
        <v>14</v>
      </c>
      <c r="U450" s="157">
        <v>20</v>
      </c>
      <c r="V450" s="157">
        <v>10</v>
      </c>
      <c r="W450" s="157">
        <v>15</v>
      </c>
      <c r="X450" s="157">
        <v>4</v>
      </c>
      <c r="Y450" s="157">
        <v>1</v>
      </c>
      <c r="Z450" s="157">
        <v>0</v>
      </c>
      <c r="AA450" s="157">
        <v>2</v>
      </c>
      <c r="AB450" s="157">
        <v>0</v>
      </c>
      <c r="AC450" s="157">
        <v>0</v>
      </c>
      <c r="AD450" s="157"/>
    </row>
    <row r="451" spans="4:30" ht="15.75" x14ac:dyDescent="0.25">
      <c r="D451" s="162">
        <v>44005</v>
      </c>
      <c r="E451" s="191">
        <v>25</v>
      </c>
      <c r="F451" s="191">
        <v>10</v>
      </c>
      <c r="G451" s="191">
        <v>12</v>
      </c>
      <c r="H451" s="191">
        <v>5</v>
      </c>
      <c r="I451" s="191">
        <v>2</v>
      </c>
      <c r="J451" s="191">
        <v>10</v>
      </c>
      <c r="K451" s="191">
        <v>1</v>
      </c>
      <c r="L451" s="193">
        <v>-2</v>
      </c>
      <c r="M451" s="191">
        <v>1</v>
      </c>
      <c r="N451" s="191">
        <v>0</v>
      </c>
      <c r="O451" s="191">
        <v>0</v>
      </c>
      <c r="P451" s="192">
        <v>0</v>
      </c>
      <c r="R451" s="157">
        <v>50</v>
      </c>
      <c r="S451" s="157">
        <v>27</v>
      </c>
      <c r="T451" s="157">
        <v>33</v>
      </c>
      <c r="U451" s="157">
        <v>31</v>
      </c>
      <c r="V451" s="157">
        <v>6</v>
      </c>
      <c r="W451" s="157">
        <v>23</v>
      </c>
      <c r="X451" s="157">
        <v>4</v>
      </c>
      <c r="Y451" s="157">
        <v>3</v>
      </c>
      <c r="Z451" s="157">
        <v>5</v>
      </c>
      <c r="AA451" s="157">
        <v>1</v>
      </c>
      <c r="AB451" s="157">
        <v>1</v>
      </c>
      <c r="AC451" s="157">
        <v>0</v>
      </c>
      <c r="AD451" s="157"/>
    </row>
    <row r="452" spans="4:30" ht="15.75" x14ac:dyDescent="0.25">
      <c r="D452" s="162">
        <v>44006</v>
      </c>
      <c r="E452" s="64">
        <v>33.5</v>
      </c>
      <c r="F452" s="64">
        <v>16.5</v>
      </c>
      <c r="G452" s="64">
        <v>13.5</v>
      </c>
      <c r="H452" s="64">
        <v>9</v>
      </c>
      <c r="I452" s="64">
        <v>3.5</v>
      </c>
      <c r="J452" s="64">
        <v>11</v>
      </c>
      <c r="K452" s="64">
        <v>2.5</v>
      </c>
      <c r="L452" s="64">
        <v>2.5</v>
      </c>
      <c r="M452" s="64">
        <v>1</v>
      </c>
      <c r="N452" s="64">
        <v>1.5</v>
      </c>
      <c r="O452" s="64">
        <v>0</v>
      </c>
      <c r="P452" s="194">
        <v>1.5</v>
      </c>
      <c r="R452" s="157">
        <v>56</v>
      </c>
      <c r="S452" s="157">
        <v>28</v>
      </c>
      <c r="T452" s="157">
        <v>29</v>
      </c>
      <c r="U452" s="157">
        <v>19</v>
      </c>
      <c r="V452" s="157">
        <v>8</v>
      </c>
      <c r="W452" s="157">
        <v>15</v>
      </c>
      <c r="X452" s="157">
        <v>2</v>
      </c>
      <c r="Y452" s="157">
        <v>1</v>
      </c>
      <c r="Z452" s="157">
        <v>1</v>
      </c>
      <c r="AA452" s="157">
        <v>2</v>
      </c>
      <c r="AB452" s="157">
        <v>2</v>
      </c>
      <c r="AC452" s="157">
        <v>1</v>
      </c>
      <c r="AD452" s="157"/>
    </row>
    <row r="453" spans="4:30" ht="15.75" x14ac:dyDescent="0.25">
      <c r="D453" s="162">
        <v>44007</v>
      </c>
      <c r="E453" s="64">
        <v>33.5</v>
      </c>
      <c r="F453" s="64">
        <v>16.5</v>
      </c>
      <c r="G453" s="64">
        <v>13.5</v>
      </c>
      <c r="H453" s="64">
        <v>9</v>
      </c>
      <c r="I453" s="64">
        <v>3.5</v>
      </c>
      <c r="J453" s="64">
        <v>11</v>
      </c>
      <c r="K453" s="64">
        <v>2.5</v>
      </c>
      <c r="L453" s="64">
        <v>2.5</v>
      </c>
      <c r="M453" s="64">
        <v>1</v>
      </c>
      <c r="N453" s="64">
        <v>1.5</v>
      </c>
      <c r="O453" s="64">
        <v>0</v>
      </c>
      <c r="P453" s="194">
        <v>1.5</v>
      </c>
      <c r="R453" s="157">
        <v>84</v>
      </c>
      <c r="S453" s="157">
        <v>39</v>
      </c>
      <c r="T453" s="157">
        <v>15</v>
      </c>
      <c r="U453" s="157">
        <v>31</v>
      </c>
      <c r="V453" s="157">
        <v>8</v>
      </c>
      <c r="W453" s="157">
        <v>21</v>
      </c>
      <c r="X453" s="157">
        <v>1</v>
      </c>
      <c r="Y453" s="157">
        <v>3</v>
      </c>
      <c r="Z453" s="157">
        <v>1</v>
      </c>
      <c r="AA453" s="157">
        <v>4</v>
      </c>
      <c r="AB453" s="157">
        <v>-1</v>
      </c>
      <c r="AC453" s="157">
        <v>1</v>
      </c>
      <c r="AD453" s="157"/>
    </row>
    <row r="454" spans="4:30" ht="15.75" x14ac:dyDescent="0.25">
      <c r="D454" s="162">
        <v>44008</v>
      </c>
      <c r="E454" s="64">
        <v>38</v>
      </c>
      <c r="F454" s="64">
        <v>11</v>
      </c>
      <c r="G454" s="64">
        <v>18</v>
      </c>
      <c r="H454" s="64">
        <v>9</v>
      </c>
      <c r="I454" s="64">
        <v>1</v>
      </c>
      <c r="J454" s="64">
        <v>8</v>
      </c>
      <c r="K454" s="64">
        <v>5</v>
      </c>
      <c r="L454" s="64">
        <v>0</v>
      </c>
      <c r="M454" s="64">
        <v>1</v>
      </c>
      <c r="N454" s="64">
        <v>0</v>
      </c>
      <c r="O454" s="64">
        <v>0</v>
      </c>
      <c r="P454" s="194">
        <v>0</v>
      </c>
      <c r="R454" s="157">
        <v>55</v>
      </c>
      <c r="S454" s="157">
        <v>45</v>
      </c>
      <c r="T454" s="157">
        <v>31</v>
      </c>
      <c r="U454" s="157">
        <v>21</v>
      </c>
      <c r="V454" s="157">
        <v>12</v>
      </c>
      <c r="W454" s="157">
        <v>10</v>
      </c>
      <c r="X454" s="157">
        <v>0</v>
      </c>
      <c r="Y454" s="157">
        <v>1</v>
      </c>
      <c r="Z454" s="157">
        <v>3</v>
      </c>
      <c r="AA454" s="157">
        <v>4</v>
      </c>
      <c r="AB454" s="157">
        <v>0</v>
      </c>
      <c r="AC454" s="157">
        <v>0</v>
      </c>
      <c r="AD454" s="157"/>
    </row>
    <row r="455" spans="4:30" ht="15.75" x14ac:dyDescent="0.25">
      <c r="D455" s="162">
        <v>44009</v>
      </c>
      <c r="E455" s="64">
        <v>22</v>
      </c>
      <c r="F455" s="64">
        <v>8</v>
      </c>
      <c r="G455" s="64">
        <v>13</v>
      </c>
      <c r="H455" s="64">
        <v>16</v>
      </c>
      <c r="I455" s="64">
        <v>0</v>
      </c>
      <c r="J455" s="64">
        <v>6</v>
      </c>
      <c r="K455" s="64">
        <v>1</v>
      </c>
      <c r="L455" s="64">
        <v>2</v>
      </c>
      <c r="M455" s="64">
        <v>0</v>
      </c>
      <c r="N455" s="64">
        <v>1</v>
      </c>
      <c r="O455" s="64">
        <v>0</v>
      </c>
      <c r="P455" s="194">
        <v>0</v>
      </c>
      <c r="R455" s="157">
        <v>41</v>
      </c>
      <c r="S455" s="157">
        <v>24</v>
      </c>
      <c r="T455" s="157">
        <v>22</v>
      </c>
      <c r="U455" s="157">
        <v>18</v>
      </c>
      <c r="V455" s="157">
        <v>9</v>
      </c>
      <c r="W455" s="157">
        <v>12</v>
      </c>
      <c r="X455" s="157">
        <v>9</v>
      </c>
      <c r="Y455" s="157">
        <v>2</v>
      </c>
      <c r="Z455" s="157">
        <v>1</v>
      </c>
      <c r="AA455" s="157">
        <v>0</v>
      </c>
      <c r="AB455" s="157">
        <v>3</v>
      </c>
      <c r="AC455" s="157">
        <v>2</v>
      </c>
      <c r="AD455" s="157"/>
    </row>
    <row r="456" spans="4:30" ht="15.75" x14ac:dyDescent="0.25">
      <c r="D456" s="162">
        <v>44010</v>
      </c>
      <c r="E456" s="64">
        <v>37</v>
      </c>
      <c r="F456" s="64">
        <v>2</v>
      </c>
      <c r="G456" s="64">
        <v>11</v>
      </c>
      <c r="H456" s="64">
        <v>6</v>
      </c>
      <c r="I456" s="64">
        <v>1</v>
      </c>
      <c r="J456" s="64">
        <v>8</v>
      </c>
      <c r="K456" s="64">
        <v>6</v>
      </c>
      <c r="L456" s="64">
        <v>2</v>
      </c>
      <c r="M456" s="64">
        <v>0</v>
      </c>
      <c r="N456" s="64">
        <v>0</v>
      </c>
      <c r="O456" s="64">
        <v>0</v>
      </c>
      <c r="P456" s="194">
        <v>0</v>
      </c>
      <c r="R456" s="157">
        <v>45</v>
      </c>
      <c r="S456" s="157">
        <v>11</v>
      </c>
      <c r="T456" s="157">
        <v>25</v>
      </c>
      <c r="U456" s="157">
        <v>40</v>
      </c>
      <c r="V456" s="157">
        <v>3</v>
      </c>
      <c r="W456" s="157">
        <v>18</v>
      </c>
      <c r="X456" s="157">
        <v>12</v>
      </c>
      <c r="Y456" s="157">
        <v>7</v>
      </c>
      <c r="Z456" s="157">
        <v>2</v>
      </c>
      <c r="AA456" s="157">
        <v>1</v>
      </c>
      <c r="AB456" s="157">
        <v>1</v>
      </c>
      <c r="AC456" s="157">
        <v>0</v>
      </c>
      <c r="AD456" s="157"/>
    </row>
    <row r="457" spans="4:30" ht="15.75" x14ac:dyDescent="0.25">
      <c r="D457" s="162">
        <v>44011</v>
      </c>
      <c r="E457" s="64">
        <v>34</v>
      </c>
      <c r="F457" s="64">
        <v>10</v>
      </c>
      <c r="G457" s="64">
        <v>9</v>
      </c>
      <c r="H457" s="64">
        <v>9</v>
      </c>
      <c r="I457" s="64">
        <v>1</v>
      </c>
      <c r="J457" s="64">
        <v>9</v>
      </c>
      <c r="K457" s="64">
        <v>4</v>
      </c>
      <c r="L457" s="64">
        <v>0</v>
      </c>
      <c r="M457" s="64">
        <v>0</v>
      </c>
      <c r="N457" s="64">
        <v>0</v>
      </c>
      <c r="O457" s="64">
        <v>0</v>
      </c>
      <c r="P457" s="194">
        <v>0</v>
      </c>
      <c r="R457" s="157">
        <v>47</v>
      </c>
      <c r="S457" s="157">
        <v>29</v>
      </c>
      <c r="T457" s="157">
        <v>31</v>
      </c>
      <c r="U457" s="157">
        <v>4</v>
      </c>
      <c r="V457" s="157">
        <v>5</v>
      </c>
      <c r="W457" s="157">
        <v>16</v>
      </c>
      <c r="X457" s="157">
        <v>6</v>
      </c>
      <c r="Y457" s="157">
        <v>1</v>
      </c>
      <c r="Z457" s="157">
        <v>0</v>
      </c>
      <c r="AA457" s="157">
        <v>0</v>
      </c>
      <c r="AB457" s="157">
        <v>0</v>
      </c>
      <c r="AC457" s="157">
        <v>0</v>
      </c>
      <c r="AD457" s="157"/>
    </row>
    <row r="458" spans="4:30" ht="16.5" thickBot="1" x14ac:dyDescent="0.3">
      <c r="D458" s="168">
        <v>44012</v>
      </c>
      <c r="E458" s="188">
        <v>27</v>
      </c>
      <c r="F458" s="188">
        <v>5</v>
      </c>
      <c r="G458" s="188">
        <v>9</v>
      </c>
      <c r="H458" s="188">
        <v>1</v>
      </c>
      <c r="I458" s="188">
        <v>0</v>
      </c>
      <c r="J458" s="188">
        <v>5</v>
      </c>
      <c r="K458" s="188">
        <v>3</v>
      </c>
      <c r="L458" s="188">
        <v>3</v>
      </c>
      <c r="M458" s="188">
        <v>0</v>
      </c>
      <c r="N458" s="189">
        <v>-3</v>
      </c>
      <c r="O458" s="188">
        <v>0</v>
      </c>
      <c r="P458" s="190">
        <v>0</v>
      </c>
      <c r="R458" s="157">
        <v>40</v>
      </c>
      <c r="S458" s="157">
        <v>22</v>
      </c>
      <c r="T458" s="157">
        <v>21</v>
      </c>
      <c r="U458" s="157">
        <v>9</v>
      </c>
      <c r="V458" s="157">
        <v>5</v>
      </c>
      <c r="W458" s="157">
        <v>12</v>
      </c>
      <c r="X458" s="157">
        <v>1</v>
      </c>
      <c r="Y458" s="157">
        <v>2</v>
      </c>
      <c r="Z458" s="157">
        <v>0</v>
      </c>
      <c r="AA458" s="157">
        <v>2</v>
      </c>
      <c r="AB458" s="157">
        <v>2</v>
      </c>
      <c r="AC458" s="157">
        <v>1</v>
      </c>
      <c r="AD458" s="157"/>
    </row>
    <row r="459" spans="4:30" x14ac:dyDescent="0.25">
      <c r="E459" s="2"/>
      <c r="F459" s="2"/>
      <c r="G459" s="2"/>
      <c r="H459" s="2"/>
      <c r="I459" s="2"/>
      <c r="J459" s="2"/>
      <c r="K459" s="2"/>
      <c r="L459" s="2"/>
      <c r="M459" s="2"/>
      <c r="N459" s="2"/>
      <c r="O459" s="2"/>
      <c r="P459" s="2"/>
      <c r="R459" s="157">
        <v>47</v>
      </c>
      <c r="S459" s="157">
        <v>14</v>
      </c>
      <c r="T459" s="157">
        <v>24</v>
      </c>
      <c r="U459" s="157">
        <v>14</v>
      </c>
      <c r="V459" s="157">
        <v>6</v>
      </c>
      <c r="W459" s="157">
        <v>-1</v>
      </c>
      <c r="X459" s="157">
        <v>3</v>
      </c>
      <c r="Y459" s="157">
        <v>3</v>
      </c>
      <c r="Z459" s="157">
        <v>2</v>
      </c>
      <c r="AA459" s="157">
        <v>0</v>
      </c>
      <c r="AB459" s="157">
        <v>1</v>
      </c>
      <c r="AC459" s="157">
        <v>2</v>
      </c>
    </row>
    <row r="460" spans="4:30" x14ac:dyDescent="0.25">
      <c r="E460" s="2"/>
      <c r="F460" s="2"/>
      <c r="G460" s="2"/>
      <c r="H460" s="2"/>
      <c r="I460" s="2"/>
      <c r="J460" s="2"/>
      <c r="K460" s="2"/>
      <c r="L460" s="2"/>
      <c r="M460" s="2"/>
      <c r="N460" s="2"/>
      <c r="O460" s="2"/>
      <c r="P460" s="2"/>
      <c r="R460" s="157">
        <v>39</v>
      </c>
      <c r="S460" s="157">
        <v>20</v>
      </c>
      <c r="T460" s="157">
        <v>12</v>
      </c>
      <c r="U460" s="157">
        <v>17</v>
      </c>
      <c r="V460" s="157">
        <v>3</v>
      </c>
      <c r="W460" s="157">
        <v>8</v>
      </c>
      <c r="X460" s="157">
        <v>4</v>
      </c>
      <c r="Y460" s="157">
        <v>3</v>
      </c>
      <c r="Z460" s="157">
        <v>0</v>
      </c>
      <c r="AA460" s="157">
        <v>1</v>
      </c>
      <c r="AB460" s="157">
        <v>0</v>
      </c>
      <c r="AC460" s="157">
        <v>0</v>
      </c>
    </row>
    <row r="461" spans="4:30" x14ac:dyDescent="0.25">
      <c r="E461" s="2"/>
      <c r="F461" s="2"/>
      <c r="G461" s="2"/>
      <c r="H461" s="2"/>
      <c r="I461" s="2"/>
      <c r="J461" s="2"/>
      <c r="K461" s="2"/>
      <c r="L461" s="2"/>
      <c r="M461" s="2"/>
      <c r="N461" s="2"/>
      <c r="O461" s="2"/>
      <c r="P461" s="2"/>
      <c r="R461" s="157">
        <v>34</v>
      </c>
      <c r="S461" s="157">
        <v>4</v>
      </c>
      <c r="T461" s="157">
        <v>10</v>
      </c>
      <c r="U461" s="157">
        <v>10</v>
      </c>
      <c r="V461" s="157">
        <v>3</v>
      </c>
      <c r="W461" s="157">
        <v>10</v>
      </c>
      <c r="X461" s="157">
        <v>4</v>
      </c>
      <c r="Y461" s="157">
        <v>0</v>
      </c>
      <c r="Z461" s="157">
        <v>1</v>
      </c>
      <c r="AA461" s="157">
        <v>-1</v>
      </c>
      <c r="AB461" s="157">
        <v>1</v>
      </c>
      <c r="AC461" s="157">
        <v>0</v>
      </c>
    </row>
    <row r="462" spans="4:30" x14ac:dyDescent="0.25">
      <c r="E462" s="2"/>
      <c r="F462" s="2"/>
      <c r="G462" s="2"/>
      <c r="H462" s="2"/>
      <c r="I462" s="2"/>
      <c r="J462" s="2"/>
      <c r="K462" s="2"/>
      <c r="L462" s="2"/>
      <c r="M462" s="2"/>
      <c r="N462" s="2"/>
      <c r="O462" s="2"/>
      <c r="P462" s="2"/>
      <c r="R462" s="157">
        <v>25</v>
      </c>
      <c r="S462" s="157">
        <v>16</v>
      </c>
      <c r="T462" s="157">
        <v>5</v>
      </c>
      <c r="U462" s="157">
        <v>13</v>
      </c>
      <c r="V462" s="157">
        <v>5</v>
      </c>
      <c r="W462" s="157">
        <v>14</v>
      </c>
      <c r="X462" s="157">
        <v>13</v>
      </c>
      <c r="Y462" s="157">
        <v>0</v>
      </c>
      <c r="Z462" s="157">
        <v>0</v>
      </c>
      <c r="AA462" s="157">
        <v>0</v>
      </c>
      <c r="AB462" s="157">
        <v>0</v>
      </c>
      <c r="AC462" s="157">
        <v>0</v>
      </c>
    </row>
    <row r="463" spans="4:30" x14ac:dyDescent="0.25">
      <c r="E463" s="2"/>
      <c r="F463" s="2"/>
      <c r="G463" s="2"/>
      <c r="H463" s="2"/>
      <c r="I463" s="2"/>
      <c r="J463" s="2"/>
      <c r="K463" s="2"/>
      <c r="L463" s="2"/>
      <c r="M463" s="2"/>
      <c r="N463" s="2"/>
      <c r="O463" s="2"/>
      <c r="P463" s="2"/>
      <c r="R463" s="157">
        <v>25</v>
      </c>
      <c r="S463" s="157">
        <v>8</v>
      </c>
      <c r="T463" s="157">
        <v>7</v>
      </c>
      <c r="U463" s="157">
        <v>11</v>
      </c>
      <c r="V463" s="157">
        <v>2</v>
      </c>
      <c r="W463" s="157">
        <v>7</v>
      </c>
      <c r="X463" s="157">
        <v>4</v>
      </c>
      <c r="Y463" s="157">
        <v>0</v>
      </c>
      <c r="Z463" s="157">
        <v>1</v>
      </c>
      <c r="AA463" s="157">
        <v>0</v>
      </c>
      <c r="AB463" s="157">
        <v>0</v>
      </c>
      <c r="AC463" s="157">
        <v>0</v>
      </c>
    </row>
    <row r="464" spans="4:30" x14ac:dyDescent="0.25">
      <c r="E464" s="2"/>
      <c r="F464" s="2"/>
      <c r="G464" s="2"/>
      <c r="H464" s="2"/>
      <c r="I464" s="2"/>
      <c r="J464" s="2"/>
      <c r="K464" s="2"/>
      <c r="L464" s="2"/>
      <c r="M464" s="2"/>
      <c r="N464" s="2"/>
      <c r="O464" s="2"/>
      <c r="P464" s="2"/>
      <c r="R464" s="157">
        <v>25</v>
      </c>
      <c r="S464" s="157">
        <v>10</v>
      </c>
      <c r="T464" s="157">
        <v>12</v>
      </c>
      <c r="U464" s="157">
        <v>5</v>
      </c>
      <c r="V464" s="157">
        <v>2</v>
      </c>
      <c r="W464" s="157">
        <v>10</v>
      </c>
      <c r="X464" s="157">
        <v>1</v>
      </c>
      <c r="Y464" s="157">
        <v>-2</v>
      </c>
      <c r="Z464" s="157">
        <v>1</v>
      </c>
      <c r="AA464" s="157">
        <v>0</v>
      </c>
      <c r="AB464" s="157">
        <v>0</v>
      </c>
      <c r="AC464" s="157">
        <v>0</v>
      </c>
    </row>
  </sheetData>
  <autoFilter ref="C51:EG63" xr:uid="{7C0F2342-2685-4063-AD43-39FA55899DC6}">
    <sortState xmlns:xlrd2="http://schemas.microsoft.com/office/spreadsheetml/2017/richdata2" ref="C52:EG63">
      <sortCondition descending="1" ref="EG51:EG63"/>
    </sortState>
  </autoFilter>
  <conditionalFormatting sqref="H122:EG133">
    <cfRule type="colorScale" priority="8">
      <colorScale>
        <cfvo type="num" val="0"/>
        <cfvo type="num" val="1"/>
        <cfvo type="num" val="2"/>
        <color rgb="FF00B050"/>
        <color rgb="FFFCFCFF"/>
        <color rgb="FFFF0000"/>
      </colorScale>
    </cfRule>
  </conditionalFormatting>
  <conditionalFormatting sqref="E340:P463">
    <cfRule type="cellIs" dxfId="6" priority="1" operator="greaterThan">
      <formula>250</formula>
    </cfRule>
    <cfRule type="cellIs" dxfId="5" priority="2" operator="between">
      <formula>100</formula>
      <formula>250</formula>
    </cfRule>
    <cfRule type="cellIs" dxfId="4" priority="3" operator="between">
      <formula>50</formula>
      <formula>100</formula>
    </cfRule>
    <cfRule type="cellIs" dxfId="3" priority="4" operator="between">
      <formula>10</formula>
      <formula>50</formula>
    </cfRule>
    <cfRule type="cellIs" dxfId="2" priority="5" operator="between">
      <formula>1</formula>
      <formula>10</formula>
    </cfRule>
  </conditionalFormatting>
  <conditionalFormatting sqref="E340:P463">
    <cfRule type="cellIs" dxfId="1" priority="6" operator="equal">
      <formula>0</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6B695-43D9-4914-96E8-52A65A4DF728}">
  <dimension ref="A1:CW236"/>
  <sheetViews>
    <sheetView topLeftCell="BP112" zoomScale="106" zoomScaleNormal="106" zoomScaleSheetLayoutView="50" workbookViewId="0">
      <selection activeCell="CH116" sqref="CH116"/>
    </sheetView>
  </sheetViews>
  <sheetFormatPr defaultRowHeight="15" x14ac:dyDescent="0.25"/>
  <cols>
    <col min="1" max="1" width="9.140625" style="157"/>
    <col min="2" max="2" width="5" style="157" bestFit="1" customWidth="1"/>
    <col min="3" max="3" width="12.5703125" style="157" bestFit="1" customWidth="1"/>
    <col min="4" max="4" width="7.42578125" style="6" bestFit="1" customWidth="1"/>
    <col min="5" max="11" width="10" style="157" customWidth="1"/>
    <col min="12" max="12" width="10" style="107" customWidth="1"/>
    <col min="13" max="17" width="10" style="157" customWidth="1"/>
    <col min="18" max="25" width="10" style="106" customWidth="1"/>
    <col min="26" max="28" width="10" style="157" customWidth="1"/>
    <col min="29" max="29" width="10" style="22" customWidth="1"/>
    <col min="30" max="40" width="10" style="157" customWidth="1"/>
    <col min="41" max="41" width="11.140625" style="157" bestFit="1" customWidth="1"/>
    <col min="42" max="42" width="10" style="157" customWidth="1"/>
    <col min="43" max="43" width="8.85546875" style="157" customWidth="1"/>
    <col min="44" max="44" width="10" style="24" customWidth="1"/>
    <col min="45" max="47" width="10" style="157" customWidth="1"/>
    <col min="48" max="48" width="14.5703125" style="157" bestFit="1" customWidth="1"/>
    <col min="49" max="52" width="9.140625" style="2"/>
    <col min="53" max="53" width="9.140625" style="157"/>
    <col min="54" max="56" width="9.140625" style="2"/>
    <col min="57" max="57" width="9.140625" style="157"/>
    <col min="58" max="58" width="9.140625" style="2"/>
    <col min="59" max="59" width="12" style="2" bestFit="1" customWidth="1"/>
    <col min="60" max="60" width="9.140625" style="2"/>
    <col min="61" max="62" width="9.140625" style="157"/>
    <col min="63" max="63" width="10.7109375" style="157" bestFit="1" customWidth="1"/>
    <col min="64" max="64" width="12.140625" style="157" bestFit="1" customWidth="1"/>
    <col min="65" max="66" width="9.140625" style="2"/>
    <col min="68" max="68" width="9.140625" style="157"/>
    <col min="70" max="70" width="9.140625" style="157"/>
    <col min="72" max="16384" width="9.140625" style="157"/>
  </cols>
  <sheetData>
    <row r="1" spans="1:85" ht="15.75" thickBot="1" x14ac:dyDescent="0.3">
      <c r="S1" s="136"/>
      <c r="T1" s="136"/>
      <c r="U1" s="136"/>
      <c r="V1" s="136"/>
      <c r="W1" s="136"/>
      <c r="X1" s="136"/>
      <c r="Y1" s="136"/>
    </row>
    <row r="2" spans="1:85" ht="15.75" thickBot="1" x14ac:dyDescent="0.3">
      <c r="E2" s="157" t="s">
        <v>123</v>
      </c>
      <c r="G2" s="132" t="s">
        <v>482</v>
      </c>
      <c r="H2" s="132" t="s">
        <v>126</v>
      </c>
      <c r="P2" s="43"/>
      <c r="Y2" s="139"/>
      <c r="AB2" s="43"/>
    </row>
    <row r="3" spans="1:85" x14ac:dyDescent="0.25">
      <c r="C3" s="3" t="s">
        <v>4</v>
      </c>
      <c r="D3" s="72" t="s">
        <v>0</v>
      </c>
      <c r="E3" s="133" t="s">
        <v>56</v>
      </c>
      <c r="F3" s="129" t="s">
        <v>55</v>
      </c>
      <c r="G3" s="132" t="s">
        <v>446</v>
      </c>
      <c r="H3" s="132" t="s">
        <v>445</v>
      </c>
      <c r="I3" s="130" t="s">
        <v>145</v>
      </c>
      <c r="J3" s="130" t="s">
        <v>142</v>
      </c>
      <c r="K3" s="135" t="s">
        <v>90</v>
      </c>
      <c r="L3" s="146" t="s">
        <v>125</v>
      </c>
      <c r="M3" s="68" t="s">
        <v>78</v>
      </c>
      <c r="N3" s="68" t="s">
        <v>83</v>
      </c>
      <c r="O3" s="68" t="s">
        <v>96</v>
      </c>
      <c r="P3" s="63" t="s">
        <v>102</v>
      </c>
      <c r="Q3" s="72" t="s">
        <v>137</v>
      </c>
      <c r="R3" s="133" t="s">
        <v>47</v>
      </c>
      <c r="S3" s="129" t="s">
        <v>144</v>
      </c>
      <c r="T3" s="132" t="s">
        <v>446</v>
      </c>
      <c r="U3" s="132" t="s">
        <v>445</v>
      </c>
      <c r="V3" s="130" t="s">
        <v>143</v>
      </c>
      <c r="W3" s="130" t="s">
        <v>142</v>
      </c>
      <c r="X3" s="149" t="s">
        <v>91</v>
      </c>
      <c r="Y3" s="146" t="s">
        <v>125</v>
      </c>
      <c r="Z3" s="68" t="s">
        <v>71</v>
      </c>
      <c r="AA3" s="68" t="s">
        <v>86</v>
      </c>
      <c r="AB3" s="63" t="s">
        <v>72</v>
      </c>
      <c r="AC3" s="72" t="s">
        <v>136</v>
      </c>
      <c r="AD3" s="129" t="s">
        <v>113</v>
      </c>
      <c r="AE3" s="142" t="s">
        <v>2</v>
      </c>
      <c r="AF3" s="143" t="s">
        <v>446</v>
      </c>
      <c r="AG3" s="143" t="s">
        <v>445</v>
      </c>
      <c r="AH3" s="144"/>
      <c r="AI3" s="144"/>
      <c r="AJ3" s="135" t="s">
        <v>89</v>
      </c>
      <c r="AK3" s="146" t="s">
        <v>125</v>
      </c>
      <c r="AL3" s="68" t="s">
        <v>84</v>
      </c>
      <c r="AM3" s="68" t="s">
        <v>85</v>
      </c>
      <c r="AN3" s="69" t="s">
        <v>79</v>
      </c>
      <c r="AO3" s="75"/>
      <c r="AQ3" s="75" t="s">
        <v>146</v>
      </c>
      <c r="AR3" s="261"/>
      <c r="AS3" s="143"/>
      <c r="AT3" s="199"/>
      <c r="AU3" s="209"/>
      <c r="BC3" s="75"/>
      <c r="BF3" s="106"/>
      <c r="BG3" s="108"/>
      <c r="BH3" s="106"/>
      <c r="BI3" s="107"/>
      <c r="BJ3" s="107"/>
      <c r="BK3" s="108"/>
      <c r="BL3" s="107"/>
      <c r="BM3" s="106"/>
      <c r="BN3" s="106"/>
      <c r="BP3" s="108"/>
      <c r="BR3" s="107"/>
      <c r="BT3" s="107"/>
      <c r="BU3" s="107"/>
      <c r="BV3" s="107"/>
      <c r="BW3" s="108"/>
      <c r="BX3" s="107"/>
      <c r="BY3" s="107"/>
      <c r="BZ3" s="107"/>
      <c r="CA3" s="108"/>
      <c r="CB3" s="107"/>
      <c r="CC3" s="107"/>
      <c r="CD3" s="107"/>
      <c r="CE3" s="107"/>
      <c r="CF3" s="107"/>
      <c r="CG3" s="107"/>
    </row>
    <row r="4" spans="1:85" x14ac:dyDescent="0.25">
      <c r="A4" s="63">
        <v>1</v>
      </c>
      <c r="C4" s="66">
        <v>43888</v>
      </c>
      <c r="D4" s="140">
        <v>0</v>
      </c>
      <c r="E4" s="134">
        <f t="shared" ref="E4:E11" si="0">AD4+D4+F4</f>
        <v>1</v>
      </c>
      <c r="F4" s="105">
        <v>1</v>
      </c>
      <c r="G4" s="137">
        <v>0</v>
      </c>
      <c r="H4" s="137">
        <v>3</v>
      </c>
      <c r="I4" s="131">
        <f>G4+H4</f>
        <v>3</v>
      </c>
      <c r="J4" s="131">
        <v>3</v>
      </c>
      <c r="K4" s="145"/>
      <c r="L4" s="148"/>
      <c r="M4" s="63"/>
      <c r="N4" s="65"/>
      <c r="O4" s="65"/>
      <c r="P4" s="65"/>
      <c r="Q4" s="128">
        <f>R4-S4</f>
        <v>1</v>
      </c>
      <c r="R4" s="134">
        <v>1</v>
      </c>
      <c r="S4" s="105"/>
      <c r="T4" s="137">
        <v>0</v>
      </c>
      <c r="U4" s="137">
        <v>1</v>
      </c>
      <c r="V4" s="131">
        <f>T4+U4</f>
        <v>1</v>
      </c>
      <c r="W4" s="131">
        <v>1</v>
      </c>
      <c r="X4" s="149"/>
      <c r="Y4" s="147"/>
      <c r="Z4" s="65"/>
      <c r="AA4" s="67"/>
      <c r="AB4" s="126"/>
      <c r="AC4" s="127">
        <f>AD4-AE4</f>
        <v>0</v>
      </c>
      <c r="AD4" s="105">
        <v>0</v>
      </c>
      <c r="AE4" s="122"/>
      <c r="AF4" s="137">
        <v>0</v>
      </c>
      <c r="AG4" s="137">
        <v>0</v>
      </c>
      <c r="AH4" s="150">
        <f>AF4+AG4</f>
        <v>0</v>
      </c>
      <c r="AI4" s="150">
        <v>0</v>
      </c>
      <c r="AJ4" s="149"/>
      <c r="AK4" s="151"/>
      <c r="AL4" s="63"/>
      <c r="AM4" s="64"/>
      <c r="AN4" s="70"/>
      <c r="AO4" s="84"/>
      <c r="AQ4" s="2"/>
      <c r="AR4" s="262"/>
      <c r="AS4" s="201"/>
      <c r="AT4" s="196"/>
      <c r="AU4" s="210"/>
      <c r="BF4" s="106"/>
      <c r="BG4" s="109"/>
      <c r="BH4" s="106"/>
      <c r="BI4" s="107"/>
      <c r="BJ4" s="107"/>
      <c r="BK4" s="109"/>
      <c r="BL4" s="110"/>
      <c r="BM4" s="271"/>
      <c r="BN4" s="88"/>
      <c r="BP4" s="109"/>
      <c r="BR4" s="88"/>
      <c r="BT4" s="107"/>
      <c r="BU4" s="107"/>
      <c r="BV4" s="107"/>
      <c r="BW4" s="109"/>
      <c r="BX4" s="107"/>
      <c r="BY4" s="107"/>
      <c r="BZ4" s="107"/>
      <c r="CA4" s="109"/>
      <c r="CB4" s="107"/>
      <c r="CC4" s="107"/>
      <c r="CD4" s="107"/>
      <c r="CE4" s="107"/>
      <c r="CF4" s="107"/>
      <c r="CG4" s="107"/>
    </row>
    <row r="5" spans="1:85" x14ac:dyDescent="0.25">
      <c r="A5" s="63">
        <v>2</v>
      </c>
      <c r="C5" s="66">
        <v>43889</v>
      </c>
      <c r="D5" s="140">
        <f t="shared" ref="D5:D11" si="1">E4</f>
        <v>1</v>
      </c>
      <c r="E5" s="134">
        <f t="shared" si="0"/>
        <v>2</v>
      </c>
      <c r="F5" s="105">
        <v>1</v>
      </c>
      <c r="G5" s="137">
        <v>0</v>
      </c>
      <c r="H5" s="137">
        <v>4</v>
      </c>
      <c r="I5" s="131">
        <f t="shared" ref="I5:I68" si="2">G5+H5</f>
        <v>4</v>
      </c>
      <c r="J5" s="131">
        <f>J4+I5</f>
        <v>7</v>
      </c>
      <c r="K5" s="145"/>
      <c r="L5" s="148"/>
      <c r="M5" s="86">
        <f t="shared" ref="M5:M68" si="3">J5/J4</f>
        <v>2.3333333333333335</v>
      </c>
      <c r="N5" s="67">
        <f t="shared" ref="N5:N55" si="4">(M5-1)</f>
        <v>1.3333333333333335</v>
      </c>
      <c r="O5" s="89">
        <f t="shared" ref="O5:O57" si="5">SUM(N1:N5)/5</f>
        <v>0.26666666666666672</v>
      </c>
      <c r="P5" s="86"/>
      <c r="Q5" s="128">
        <f t="shared" ref="Q5:Q68" si="6">R5-S5</f>
        <v>1</v>
      </c>
      <c r="R5" s="134">
        <f t="shared" ref="R5:R17" si="7">R4+S5</f>
        <v>1</v>
      </c>
      <c r="S5" s="105"/>
      <c r="T5" s="137">
        <v>0</v>
      </c>
      <c r="U5" s="137">
        <v>8</v>
      </c>
      <c r="V5" s="131">
        <f t="shared" ref="V5:V68" si="8">T5+U5</f>
        <v>8</v>
      </c>
      <c r="W5" s="131">
        <f>W4+V5</f>
        <v>9</v>
      </c>
      <c r="X5" s="145"/>
      <c r="Y5" s="147"/>
      <c r="Z5" s="65">
        <f t="shared" ref="Z5:Z68" si="9">W5/W4</f>
        <v>9</v>
      </c>
      <c r="AA5" s="67">
        <f t="shared" ref="AA5:AA32" si="10">Z5-1</f>
        <v>8</v>
      </c>
      <c r="AB5" s="126"/>
      <c r="AC5" s="127">
        <f t="shared" ref="AC5:AC68" si="11">AD5-AE5</f>
        <v>0</v>
      </c>
      <c r="AD5" s="105">
        <v>0</v>
      </c>
      <c r="AE5" s="122"/>
      <c r="AF5" s="137">
        <v>0</v>
      </c>
      <c r="AG5" s="137">
        <v>0</v>
      </c>
      <c r="AH5" s="150">
        <f t="shared" ref="AH5:AH68" si="12">AF5+AG5</f>
        <v>0</v>
      </c>
      <c r="AI5" s="150">
        <f>AI4+AH5</f>
        <v>0</v>
      </c>
      <c r="AJ5" s="138"/>
      <c r="AK5" s="151"/>
      <c r="AL5" s="63"/>
      <c r="AM5" s="64"/>
      <c r="AN5" s="70"/>
      <c r="AO5" s="84"/>
      <c r="AQ5" s="2"/>
      <c r="AR5" s="263"/>
      <c r="AS5" s="201"/>
      <c r="AT5" s="197"/>
      <c r="AU5" s="211"/>
      <c r="BF5" s="106"/>
      <c r="BG5" s="109"/>
      <c r="BH5" s="106"/>
      <c r="BI5" s="107"/>
      <c r="BJ5" s="107"/>
      <c r="BK5" s="109"/>
      <c r="BL5" s="110"/>
      <c r="BM5" s="271"/>
      <c r="BN5" s="88"/>
      <c r="BP5" s="109"/>
      <c r="BR5" s="88"/>
      <c r="BT5" s="107"/>
      <c r="BU5" s="107"/>
      <c r="BV5" s="107"/>
      <c r="BW5" s="109"/>
      <c r="BX5" s="107"/>
      <c r="BY5" s="107"/>
      <c r="BZ5" s="107"/>
      <c r="CA5" s="109"/>
      <c r="CB5" s="107"/>
      <c r="CC5" s="107"/>
      <c r="CD5" s="107"/>
      <c r="CE5" s="107"/>
      <c r="CF5" s="107"/>
      <c r="CG5" s="107"/>
    </row>
    <row r="6" spans="1:85" x14ac:dyDescent="0.25">
      <c r="A6" s="63">
        <v>3</v>
      </c>
      <c r="C6" s="66">
        <v>43890</v>
      </c>
      <c r="D6" s="140">
        <f t="shared" si="1"/>
        <v>2</v>
      </c>
      <c r="E6" s="134">
        <f t="shared" si="0"/>
        <v>6</v>
      </c>
      <c r="F6" s="105">
        <v>4</v>
      </c>
      <c r="G6" s="137">
        <v>0</v>
      </c>
      <c r="H6" s="137">
        <v>13</v>
      </c>
      <c r="I6" s="131">
        <f t="shared" si="2"/>
        <v>13</v>
      </c>
      <c r="J6" s="131">
        <f t="shared" ref="J6:J69" si="13">J5+I6</f>
        <v>20</v>
      </c>
      <c r="K6" s="145"/>
      <c r="L6" s="148"/>
      <c r="M6" s="86">
        <f t="shared" si="3"/>
        <v>2.8571428571428572</v>
      </c>
      <c r="N6" s="67">
        <f t="shared" si="4"/>
        <v>1.8571428571428572</v>
      </c>
      <c r="O6" s="89">
        <f t="shared" si="5"/>
        <v>0.63809523809523816</v>
      </c>
      <c r="P6" s="86"/>
      <c r="Q6" s="128">
        <f t="shared" si="6"/>
        <v>1</v>
      </c>
      <c r="R6" s="134">
        <f t="shared" si="7"/>
        <v>1</v>
      </c>
      <c r="S6" s="105"/>
      <c r="T6" s="137">
        <v>0</v>
      </c>
      <c r="U6" s="137">
        <v>1</v>
      </c>
      <c r="V6" s="131">
        <f t="shared" si="8"/>
        <v>1</v>
      </c>
      <c r="W6" s="131">
        <f t="shared" ref="W6:W69" si="14">W5+V6</f>
        <v>10</v>
      </c>
      <c r="X6" s="145"/>
      <c r="Y6" s="147"/>
      <c r="Z6" s="65">
        <f t="shared" si="9"/>
        <v>1.1111111111111112</v>
      </c>
      <c r="AA6" s="67">
        <f t="shared" si="10"/>
        <v>0.11111111111111116</v>
      </c>
      <c r="AB6" s="126"/>
      <c r="AC6" s="127">
        <f t="shared" si="11"/>
        <v>0</v>
      </c>
      <c r="AD6" s="105">
        <v>0</v>
      </c>
      <c r="AE6" s="122"/>
      <c r="AF6" s="137">
        <v>0</v>
      </c>
      <c r="AG6" s="137">
        <v>0</v>
      </c>
      <c r="AH6" s="150">
        <f t="shared" si="12"/>
        <v>0</v>
      </c>
      <c r="AI6" s="150">
        <f t="shared" ref="AI6:AI69" si="15">AI5+AH6</f>
        <v>0</v>
      </c>
      <c r="AJ6" s="138"/>
      <c r="AK6" s="151"/>
      <c r="AL6" s="63"/>
      <c r="AM6" s="64"/>
      <c r="AN6" s="70"/>
      <c r="AO6" s="84"/>
      <c r="AQ6" s="2"/>
      <c r="AR6" s="263"/>
      <c r="AS6" s="201"/>
      <c r="AT6" s="197"/>
      <c r="AU6" s="211"/>
      <c r="BF6" s="106"/>
      <c r="BG6" s="109"/>
      <c r="BH6" s="106"/>
      <c r="BI6" s="107"/>
      <c r="BJ6" s="107"/>
      <c r="BK6" s="109"/>
      <c r="BL6" s="110"/>
      <c r="BM6" s="271"/>
      <c r="BN6" s="88"/>
      <c r="BP6" s="109"/>
      <c r="BR6" s="88"/>
      <c r="BT6" s="107"/>
      <c r="BU6" s="107"/>
      <c r="BV6" s="107"/>
      <c r="BW6" s="109"/>
      <c r="BX6" s="107"/>
      <c r="BY6" s="107"/>
      <c r="BZ6" s="107"/>
      <c r="CA6" s="109"/>
      <c r="CB6" s="107"/>
      <c r="CC6" s="107"/>
      <c r="CD6" s="107"/>
      <c r="CE6" s="107"/>
      <c r="CF6" s="107"/>
      <c r="CG6" s="107"/>
    </row>
    <row r="7" spans="1:85" x14ac:dyDescent="0.25">
      <c r="A7" s="63">
        <v>4</v>
      </c>
      <c r="C7" s="66">
        <v>43891</v>
      </c>
      <c r="D7" s="140">
        <f t="shared" si="1"/>
        <v>6</v>
      </c>
      <c r="E7" s="134">
        <f t="shared" si="0"/>
        <v>9</v>
      </c>
      <c r="F7" s="105">
        <v>3</v>
      </c>
      <c r="G7" s="137">
        <v>0</v>
      </c>
      <c r="H7" s="137">
        <v>13</v>
      </c>
      <c r="I7" s="131">
        <f t="shared" si="2"/>
        <v>13</v>
      </c>
      <c r="J7" s="131">
        <f t="shared" si="13"/>
        <v>33</v>
      </c>
      <c r="K7" s="145">
        <f t="shared" ref="K7:K70" si="16">SUM(F1:F7)</f>
        <v>9</v>
      </c>
      <c r="L7" s="148"/>
      <c r="M7" s="86">
        <f t="shared" si="3"/>
        <v>1.65</v>
      </c>
      <c r="N7" s="67">
        <f t="shared" si="4"/>
        <v>0.64999999999999991</v>
      </c>
      <c r="O7" s="89">
        <f t="shared" si="5"/>
        <v>0.76809523809523816</v>
      </c>
      <c r="P7" s="86"/>
      <c r="Q7" s="128">
        <f t="shared" si="6"/>
        <v>1</v>
      </c>
      <c r="R7" s="134">
        <f t="shared" si="7"/>
        <v>1</v>
      </c>
      <c r="S7" s="105"/>
      <c r="T7" s="137">
        <v>0</v>
      </c>
      <c r="U7" s="137">
        <v>10</v>
      </c>
      <c r="V7" s="131">
        <f t="shared" si="8"/>
        <v>10</v>
      </c>
      <c r="W7" s="131">
        <f t="shared" si="14"/>
        <v>20</v>
      </c>
      <c r="X7" s="145">
        <f t="shared" ref="X7:X70" si="17">SUM(S1:S7)</f>
        <v>0</v>
      </c>
      <c r="Y7" s="147"/>
      <c r="Z7" s="65">
        <f t="shared" si="9"/>
        <v>2</v>
      </c>
      <c r="AA7" s="67">
        <f t="shared" si="10"/>
        <v>1</v>
      </c>
      <c r="AB7" s="126"/>
      <c r="AC7" s="127">
        <f t="shared" si="11"/>
        <v>0</v>
      </c>
      <c r="AD7" s="105">
        <v>0</v>
      </c>
      <c r="AE7" s="122"/>
      <c r="AF7" s="137">
        <v>0</v>
      </c>
      <c r="AG7" s="137">
        <v>0</v>
      </c>
      <c r="AH7" s="150">
        <f t="shared" si="12"/>
        <v>0</v>
      </c>
      <c r="AI7" s="150">
        <f t="shared" si="15"/>
        <v>0</v>
      </c>
      <c r="AJ7" s="145">
        <f t="shared" ref="AJ7:AJ70" si="18">SUM(AE1:AE7)</f>
        <v>0</v>
      </c>
      <c r="AK7" s="151"/>
      <c r="AL7" s="63"/>
      <c r="AM7" s="64"/>
      <c r="AN7" s="70"/>
      <c r="AO7" s="84"/>
      <c r="AQ7" s="2"/>
      <c r="AR7" s="263"/>
      <c r="AS7" s="201"/>
      <c r="AT7" s="197"/>
      <c r="AU7" s="211"/>
      <c r="BF7" s="106"/>
      <c r="BG7" s="109"/>
      <c r="BH7" s="106"/>
      <c r="BI7" s="107"/>
      <c r="BJ7" s="107"/>
      <c r="BK7" s="109"/>
      <c r="BL7" s="110"/>
      <c r="BM7" s="271"/>
      <c r="BN7" s="88"/>
      <c r="BP7" s="109"/>
      <c r="BR7" s="88"/>
      <c r="BT7" s="107"/>
      <c r="BU7" s="107"/>
      <c r="BV7" s="107"/>
      <c r="BW7" s="109"/>
      <c r="BX7" s="107"/>
      <c r="BY7" s="107"/>
      <c r="BZ7" s="107"/>
      <c r="CA7" s="109"/>
      <c r="CB7" s="107"/>
      <c r="CC7" s="107"/>
      <c r="CD7" s="107"/>
      <c r="CE7" s="107"/>
      <c r="CF7" s="107"/>
      <c r="CG7" s="107"/>
    </row>
    <row r="8" spans="1:85" x14ac:dyDescent="0.25">
      <c r="A8" s="63">
        <v>5</v>
      </c>
      <c r="C8" s="66">
        <v>43892</v>
      </c>
      <c r="D8" s="140">
        <f t="shared" si="1"/>
        <v>9</v>
      </c>
      <c r="E8" s="134">
        <f t="shared" si="0"/>
        <v>17</v>
      </c>
      <c r="F8" s="105">
        <v>8</v>
      </c>
      <c r="G8" s="137">
        <v>0</v>
      </c>
      <c r="H8" s="137">
        <v>47</v>
      </c>
      <c r="I8" s="131">
        <f t="shared" si="2"/>
        <v>47</v>
      </c>
      <c r="J8" s="131">
        <f t="shared" si="13"/>
        <v>80</v>
      </c>
      <c r="K8" s="145">
        <f t="shared" si="16"/>
        <v>17</v>
      </c>
      <c r="L8" s="148"/>
      <c r="M8" s="86">
        <f t="shared" si="3"/>
        <v>2.4242424242424243</v>
      </c>
      <c r="N8" s="67">
        <f t="shared" si="4"/>
        <v>1.4242424242424243</v>
      </c>
      <c r="O8" s="89">
        <f t="shared" si="5"/>
        <v>1.0529437229437231</v>
      </c>
      <c r="P8" s="86"/>
      <c r="Q8" s="128">
        <f t="shared" si="6"/>
        <v>1</v>
      </c>
      <c r="R8" s="134">
        <f t="shared" si="7"/>
        <v>1</v>
      </c>
      <c r="S8" s="105"/>
      <c r="T8" s="137">
        <v>0</v>
      </c>
      <c r="U8" s="137">
        <v>14</v>
      </c>
      <c r="V8" s="131">
        <f t="shared" si="8"/>
        <v>14</v>
      </c>
      <c r="W8" s="131">
        <f t="shared" si="14"/>
        <v>34</v>
      </c>
      <c r="X8" s="145">
        <f t="shared" si="17"/>
        <v>0</v>
      </c>
      <c r="Y8" s="147"/>
      <c r="Z8" s="65">
        <f t="shared" si="9"/>
        <v>1.7</v>
      </c>
      <c r="AA8" s="67">
        <f t="shared" si="10"/>
        <v>0.7</v>
      </c>
      <c r="AB8" s="126"/>
      <c r="AC8" s="127">
        <f t="shared" si="11"/>
        <v>0</v>
      </c>
      <c r="AD8" s="105">
        <v>0</v>
      </c>
      <c r="AE8" s="122"/>
      <c r="AF8" s="137">
        <v>0</v>
      </c>
      <c r="AG8" s="137">
        <v>0</v>
      </c>
      <c r="AH8" s="150">
        <f t="shared" si="12"/>
        <v>0</v>
      </c>
      <c r="AI8" s="150">
        <f t="shared" si="15"/>
        <v>0</v>
      </c>
      <c r="AJ8" s="145">
        <f t="shared" si="18"/>
        <v>0</v>
      </c>
      <c r="AK8" s="151"/>
      <c r="AL8" s="63"/>
      <c r="AM8" s="64"/>
      <c r="AN8" s="70"/>
      <c r="AO8" s="84"/>
      <c r="AQ8" s="2"/>
      <c r="AR8" s="263"/>
      <c r="AS8" s="201"/>
      <c r="AT8" s="197"/>
      <c r="AU8" s="211"/>
      <c r="BF8" s="106"/>
      <c r="BG8" s="109"/>
      <c r="BH8" s="106"/>
      <c r="BI8" s="107"/>
      <c r="BJ8" s="107"/>
      <c r="BK8" s="109"/>
      <c r="BL8" s="110"/>
      <c r="BM8" s="271"/>
      <c r="BN8" s="88"/>
      <c r="BP8" s="109"/>
      <c r="BR8" s="88"/>
      <c r="BT8" s="107"/>
      <c r="BU8" s="107"/>
      <c r="BV8" s="107"/>
      <c r="BW8" s="109"/>
      <c r="BX8" s="107"/>
      <c r="BY8" s="107"/>
      <c r="BZ8" s="107"/>
      <c r="CA8" s="109"/>
      <c r="CB8" s="107"/>
      <c r="CC8" s="107"/>
      <c r="CD8" s="107"/>
      <c r="CE8" s="107"/>
      <c r="CF8" s="107"/>
      <c r="CG8" s="107"/>
    </row>
    <row r="9" spans="1:85" x14ac:dyDescent="0.25">
      <c r="A9" s="63">
        <v>6</v>
      </c>
      <c r="C9" s="66">
        <v>43893</v>
      </c>
      <c r="D9" s="140">
        <f t="shared" si="1"/>
        <v>17</v>
      </c>
      <c r="E9" s="134">
        <f t="shared" si="0"/>
        <v>23</v>
      </c>
      <c r="F9" s="105">
        <v>6</v>
      </c>
      <c r="G9" s="137">
        <v>0</v>
      </c>
      <c r="H9" s="137">
        <v>40</v>
      </c>
      <c r="I9" s="131">
        <f t="shared" si="2"/>
        <v>40</v>
      </c>
      <c r="J9" s="131">
        <f t="shared" si="13"/>
        <v>120</v>
      </c>
      <c r="K9" s="145">
        <f t="shared" si="16"/>
        <v>23</v>
      </c>
      <c r="L9" s="148"/>
      <c r="M9" s="86">
        <f t="shared" si="3"/>
        <v>1.5</v>
      </c>
      <c r="N9" s="67">
        <f t="shared" si="4"/>
        <v>0.5</v>
      </c>
      <c r="O9" s="89">
        <f t="shared" si="5"/>
        <v>1.1529437229437229</v>
      </c>
      <c r="P9" s="86"/>
      <c r="Q9" s="128">
        <f t="shared" si="6"/>
        <v>1</v>
      </c>
      <c r="R9" s="134">
        <f t="shared" si="7"/>
        <v>1</v>
      </c>
      <c r="S9" s="105"/>
      <c r="T9" s="137">
        <v>0</v>
      </c>
      <c r="U9" s="137">
        <v>6</v>
      </c>
      <c r="V9" s="131">
        <f t="shared" si="8"/>
        <v>6</v>
      </c>
      <c r="W9" s="131">
        <f t="shared" si="14"/>
        <v>40</v>
      </c>
      <c r="X9" s="145">
        <f t="shared" si="17"/>
        <v>0</v>
      </c>
      <c r="Y9" s="147"/>
      <c r="Z9" s="65">
        <f t="shared" si="9"/>
        <v>1.1764705882352942</v>
      </c>
      <c r="AA9" s="67">
        <f t="shared" si="10"/>
        <v>0.17647058823529416</v>
      </c>
      <c r="AB9" s="126"/>
      <c r="AC9" s="127">
        <f t="shared" si="11"/>
        <v>0</v>
      </c>
      <c r="AD9" s="105">
        <v>0</v>
      </c>
      <c r="AE9" s="122"/>
      <c r="AF9" s="137">
        <v>0</v>
      </c>
      <c r="AG9" s="137">
        <v>0</v>
      </c>
      <c r="AH9" s="150">
        <f t="shared" si="12"/>
        <v>0</v>
      </c>
      <c r="AI9" s="150">
        <f t="shared" si="15"/>
        <v>0</v>
      </c>
      <c r="AJ9" s="145">
        <f t="shared" si="18"/>
        <v>0</v>
      </c>
      <c r="AK9" s="151"/>
      <c r="AL9" s="63"/>
      <c r="AM9" s="64"/>
      <c r="AN9" s="70"/>
      <c r="AO9" s="84"/>
      <c r="AQ9" s="2"/>
      <c r="AR9" s="263"/>
      <c r="AS9" s="201"/>
      <c r="AT9" s="197"/>
      <c r="AU9" s="211"/>
      <c r="BF9" s="106"/>
      <c r="BG9" s="109"/>
      <c r="BH9" s="106"/>
      <c r="BI9" s="107"/>
      <c r="BJ9" s="107"/>
      <c r="BK9" s="109"/>
      <c r="BL9" s="110"/>
      <c r="BM9" s="271"/>
      <c r="BN9" s="88"/>
      <c r="BP9" s="109"/>
      <c r="BR9" s="88"/>
      <c r="BT9" s="107"/>
      <c r="BU9" s="107"/>
      <c r="BV9" s="107"/>
      <c r="BW9" s="109"/>
      <c r="BX9" s="107"/>
      <c r="BY9" s="107"/>
      <c r="BZ9" s="107"/>
      <c r="CA9" s="109"/>
      <c r="CB9" s="107"/>
      <c r="CC9" s="107"/>
      <c r="CD9" s="107"/>
      <c r="CE9" s="107"/>
      <c r="CF9" s="107"/>
      <c r="CG9" s="107"/>
    </row>
    <row r="10" spans="1:85" x14ac:dyDescent="0.25">
      <c r="A10" s="63">
        <v>7</v>
      </c>
      <c r="C10" s="66">
        <v>43894</v>
      </c>
      <c r="D10" s="140">
        <f t="shared" si="1"/>
        <v>23</v>
      </c>
      <c r="E10" s="134">
        <f t="shared" si="0"/>
        <v>38</v>
      </c>
      <c r="F10" s="105">
        <v>15</v>
      </c>
      <c r="G10" s="137">
        <v>0</v>
      </c>
      <c r="H10" s="137">
        <v>41</v>
      </c>
      <c r="I10" s="131">
        <f t="shared" si="2"/>
        <v>41</v>
      </c>
      <c r="J10" s="131">
        <f t="shared" si="13"/>
        <v>161</v>
      </c>
      <c r="K10" s="145">
        <f t="shared" si="16"/>
        <v>38</v>
      </c>
      <c r="L10" s="148">
        <f t="shared" ref="L10:L73" si="19">SUM(I4:I10)/7</f>
        <v>23</v>
      </c>
      <c r="M10" s="86">
        <f t="shared" si="3"/>
        <v>1.3416666666666666</v>
      </c>
      <c r="N10" s="67">
        <f t="shared" si="4"/>
        <v>0.34166666666666656</v>
      </c>
      <c r="O10" s="89">
        <f t="shared" si="5"/>
        <v>0.95461038961038969</v>
      </c>
      <c r="P10" s="86"/>
      <c r="Q10" s="128">
        <f t="shared" si="6"/>
        <v>1</v>
      </c>
      <c r="R10" s="134">
        <f t="shared" si="7"/>
        <v>1</v>
      </c>
      <c r="S10" s="105"/>
      <c r="T10" s="137">
        <v>0</v>
      </c>
      <c r="U10" s="137">
        <v>13</v>
      </c>
      <c r="V10" s="131">
        <f t="shared" si="8"/>
        <v>13</v>
      </c>
      <c r="W10" s="131">
        <f t="shared" si="14"/>
        <v>53</v>
      </c>
      <c r="X10" s="145">
        <f t="shared" si="17"/>
        <v>0</v>
      </c>
      <c r="Y10" s="147"/>
      <c r="Z10" s="65">
        <f t="shared" si="9"/>
        <v>1.325</v>
      </c>
      <c r="AA10" s="67">
        <f t="shared" si="10"/>
        <v>0.32499999999999996</v>
      </c>
      <c r="AB10" s="126"/>
      <c r="AC10" s="127">
        <f t="shared" si="11"/>
        <v>0</v>
      </c>
      <c r="AD10" s="105">
        <v>0</v>
      </c>
      <c r="AE10" s="122"/>
      <c r="AF10" s="137">
        <v>0</v>
      </c>
      <c r="AG10" s="137">
        <v>0</v>
      </c>
      <c r="AH10" s="150">
        <f t="shared" si="12"/>
        <v>0</v>
      </c>
      <c r="AI10" s="150">
        <f t="shared" si="15"/>
        <v>0</v>
      </c>
      <c r="AJ10" s="145">
        <f t="shared" si="18"/>
        <v>0</v>
      </c>
      <c r="AK10" s="147">
        <f t="shared" ref="AK10:AK73" si="20">SUM(AH4:AH10)/7</f>
        <v>0</v>
      </c>
      <c r="AL10" s="63"/>
      <c r="AM10" s="64"/>
      <c r="AN10" s="70"/>
      <c r="AO10" s="84"/>
      <c r="AQ10" s="2"/>
      <c r="AR10" s="263"/>
      <c r="AS10" s="201"/>
      <c r="AT10" s="197"/>
      <c r="AU10" s="211"/>
      <c r="BF10" s="106"/>
      <c r="BG10" s="109"/>
      <c r="BH10" s="106"/>
      <c r="BI10" s="107"/>
      <c r="BJ10" s="107"/>
      <c r="BK10" s="109"/>
      <c r="BL10" s="110"/>
      <c r="BM10" s="271"/>
      <c r="BN10" s="88"/>
      <c r="BP10" s="109"/>
      <c r="BR10" s="88"/>
      <c r="BT10" s="107"/>
      <c r="BU10" s="107"/>
      <c r="BV10" s="107"/>
      <c r="BW10" s="109"/>
      <c r="BX10" s="107"/>
      <c r="BY10" s="107"/>
      <c r="BZ10" s="107"/>
      <c r="CA10" s="109"/>
      <c r="CB10" s="107"/>
      <c r="CC10" s="107"/>
      <c r="CD10" s="107"/>
      <c r="CE10" s="107"/>
      <c r="CF10" s="107"/>
      <c r="CG10" s="107"/>
    </row>
    <row r="11" spans="1:85" x14ac:dyDescent="0.25">
      <c r="A11" s="63">
        <v>8</v>
      </c>
      <c r="C11" s="66">
        <v>43895</v>
      </c>
      <c r="D11" s="140">
        <f t="shared" si="1"/>
        <v>38</v>
      </c>
      <c r="E11" s="134">
        <f t="shared" si="0"/>
        <v>82</v>
      </c>
      <c r="F11" s="105">
        <v>44</v>
      </c>
      <c r="G11" s="137">
        <v>0</v>
      </c>
      <c r="H11" s="137">
        <v>41</v>
      </c>
      <c r="I11" s="131">
        <f t="shared" si="2"/>
        <v>41</v>
      </c>
      <c r="J11" s="131">
        <f t="shared" si="13"/>
        <v>202</v>
      </c>
      <c r="K11" s="145">
        <f t="shared" si="16"/>
        <v>81</v>
      </c>
      <c r="L11" s="148">
        <f t="shared" si="19"/>
        <v>28.428571428571427</v>
      </c>
      <c r="M11" s="86">
        <f t="shared" si="3"/>
        <v>1.2546583850931676</v>
      </c>
      <c r="N11" s="67">
        <f t="shared" si="4"/>
        <v>0.25465838509316763</v>
      </c>
      <c r="O11" s="89">
        <f t="shared" si="5"/>
        <v>0.63411349520045168</v>
      </c>
      <c r="P11" s="86">
        <f t="shared" ref="P11:P74" si="21">L11/L10</f>
        <v>1.2360248447204969</v>
      </c>
      <c r="Q11" s="128">
        <f t="shared" si="6"/>
        <v>1</v>
      </c>
      <c r="R11" s="134">
        <f t="shared" si="7"/>
        <v>1</v>
      </c>
      <c r="S11" s="105"/>
      <c r="T11" s="137">
        <v>0</v>
      </c>
      <c r="U11" s="137">
        <v>13</v>
      </c>
      <c r="V11" s="131">
        <f t="shared" si="8"/>
        <v>13</v>
      </c>
      <c r="W11" s="131">
        <f t="shared" si="14"/>
        <v>66</v>
      </c>
      <c r="X11" s="145">
        <f t="shared" si="17"/>
        <v>0</v>
      </c>
      <c r="Y11" s="147">
        <f t="shared" ref="Y11:Y74" si="22">SUM(V5:V11)/7</f>
        <v>9.2857142857142865</v>
      </c>
      <c r="Z11" s="65">
        <f t="shared" si="9"/>
        <v>1.2452830188679245</v>
      </c>
      <c r="AA11" s="67">
        <f t="shared" si="10"/>
        <v>0.24528301886792447</v>
      </c>
      <c r="AB11" s="126"/>
      <c r="AC11" s="127">
        <f t="shared" si="11"/>
        <v>0</v>
      </c>
      <c r="AD11" s="105">
        <v>0</v>
      </c>
      <c r="AE11" s="122"/>
      <c r="AF11" s="137">
        <v>0</v>
      </c>
      <c r="AG11" s="137">
        <v>0</v>
      </c>
      <c r="AH11" s="150">
        <f t="shared" si="12"/>
        <v>0</v>
      </c>
      <c r="AI11" s="150">
        <f t="shared" si="15"/>
        <v>0</v>
      </c>
      <c r="AJ11" s="145">
        <f t="shared" si="18"/>
        <v>0</v>
      </c>
      <c r="AK11" s="147">
        <f t="shared" si="20"/>
        <v>0</v>
      </c>
      <c r="AL11" s="63"/>
      <c r="AM11" s="64"/>
      <c r="AN11" s="70"/>
      <c r="AO11" s="4">
        <f t="shared" ref="AO11:AO74" si="23">F11-F4</f>
        <v>43</v>
      </c>
      <c r="AP11" s="4">
        <f>S11-S4</f>
        <v>0</v>
      </c>
      <c r="AQ11" s="4">
        <f t="shared" ref="AQ11:AQ74" si="24">AE11-AE4</f>
        <v>0</v>
      </c>
      <c r="AR11" s="263"/>
      <c r="AS11" s="201"/>
      <c r="AT11" s="197"/>
      <c r="AU11" s="211"/>
      <c r="BF11" s="106"/>
      <c r="BG11" s="109"/>
      <c r="BH11" s="106"/>
      <c r="BI11" s="107"/>
      <c r="BJ11" s="107"/>
      <c r="BK11" s="109"/>
      <c r="BL11" s="110"/>
      <c r="BM11" s="271"/>
      <c r="BN11" s="88"/>
      <c r="BP11" s="109"/>
      <c r="BR11" s="88"/>
      <c r="BT11" s="107"/>
      <c r="BU11" s="107"/>
      <c r="BV11" s="107"/>
      <c r="BW11" s="109"/>
      <c r="BX11" s="107"/>
      <c r="BY11" s="107"/>
      <c r="BZ11" s="107"/>
      <c r="CA11" s="109"/>
      <c r="CB11" s="107"/>
      <c r="CC11" s="107"/>
      <c r="CD11" s="107"/>
      <c r="CE11" s="107"/>
      <c r="CF11" s="107"/>
      <c r="CG11" s="107"/>
    </row>
    <row r="12" spans="1:85" x14ac:dyDescent="0.25">
      <c r="A12" s="63">
        <v>9</v>
      </c>
      <c r="C12" s="66">
        <v>43896</v>
      </c>
      <c r="D12" s="140">
        <f t="shared" ref="D12:D75" si="25">E11-AD12-R12</f>
        <v>80</v>
      </c>
      <c r="E12" s="134">
        <f t="shared" ref="E12:E48" si="26">AD12+D12+F12+R12</f>
        <v>128</v>
      </c>
      <c r="F12" s="105">
        <v>46</v>
      </c>
      <c r="G12" s="137">
        <v>0</v>
      </c>
      <c r="H12" s="137">
        <v>32</v>
      </c>
      <c r="I12" s="131">
        <f t="shared" si="2"/>
        <v>32</v>
      </c>
      <c r="J12" s="131">
        <f t="shared" si="13"/>
        <v>234</v>
      </c>
      <c r="K12" s="145">
        <f t="shared" si="16"/>
        <v>126</v>
      </c>
      <c r="L12" s="148">
        <f t="shared" si="19"/>
        <v>32.428571428571431</v>
      </c>
      <c r="M12" s="86">
        <f t="shared" si="3"/>
        <v>1.1584158415841583</v>
      </c>
      <c r="N12" s="67">
        <f t="shared" si="4"/>
        <v>0.15841584158415833</v>
      </c>
      <c r="O12" s="89">
        <f t="shared" si="5"/>
        <v>0.53579666351728328</v>
      </c>
      <c r="P12" s="86">
        <f t="shared" si="21"/>
        <v>1.1407035175879399</v>
      </c>
      <c r="Q12" s="128">
        <f t="shared" si="6"/>
        <v>1</v>
      </c>
      <c r="R12" s="134">
        <f t="shared" si="7"/>
        <v>1</v>
      </c>
      <c r="S12" s="105"/>
      <c r="T12" s="137">
        <v>0</v>
      </c>
      <c r="U12" s="137">
        <v>20</v>
      </c>
      <c r="V12" s="131">
        <f t="shared" si="8"/>
        <v>20</v>
      </c>
      <c r="W12" s="131">
        <f t="shared" si="14"/>
        <v>86</v>
      </c>
      <c r="X12" s="145">
        <f t="shared" si="17"/>
        <v>0</v>
      </c>
      <c r="Y12" s="147">
        <f t="shared" si="22"/>
        <v>11</v>
      </c>
      <c r="Z12" s="65">
        <f t="shared" si="9"/>
        <v>1.303030303030303</v>
      </c>
      <c r="AA12" s="67">
        <f t="shared" si="10"/>
        <v>0.30303030303030298</v>
      </c>
      <c r="AB12" s="126">
        <f t="shared" ref="AB12:AB75" si="27">Y12/Y11</f>
        <v>1.1846153846153846</v>
      </c>
      <c r="AC12" s="127">
        <f t="shared" si="11"/>
        <v>0</v>
      </c>
      <c r="AD12" s="105">
        <v>1</v>
      </c>
      <c r="AE12" s="122">
        <v>1</v>
      </c>
      <c r="AF12" s="137">
        <v>0</v>
      </c>
      <c r="AG12" s="137">
        <v>1</v>
      </c>
      <c r="AH12" s="150">
        <f t="shared" si="12"/>
        <v>1</v>
      </c>
      <c r="AI12" s="150">
        <f t="shared" si="15"/>
        <v>1</v>
      </c>
      <c r="AJ12" s="145">
        <f t="shared" si="18"/>
        <v>1</v>
      </c>
      <c r="AK12" s="147">
        <f t="shared" si="20"/>
        <v>0.14285714285714285</v>
      </c>
      <c r="AL12" s="63"/>
      <c r="AM12" s="64"/>
      <c r="AN12" s="70"/>
      <c r="AO12" s="4">
        <f t="shared" si="23"/>
        <v>45</v>
      </c>
      <c r="AP12" s="4">
        <f t="shared" ref="AP12:AP75" si="28">S12-S5</f>
        <v>0</v>
      </c>
      <c r="AQ12" s="4">
        <f t="shared" si="24"/>
        <v>1</v>
      </c>
      <c r="AR12" s="263"/>
      <c r="AS12" s="201"/>
      <c r="AT12" s="197"/>
      <c r="AU12" s="211"/>
      <c r="BF12" s="106"/>
      <c r="BG12" s="109"/>
      <c r="BH12" s="106"/>
      <c r="BI12" s="107"/>
      <c r="BJ12" s="107"/>
      <c r="BK12" s="109"/>
      <c r="BL12" s="110"/>
      <c r="BM12" s="271"/>
      <c r="BN12" s="88"/>
      <c r="BP12" s="22">
        <f t="shared" ref="BP12:BP75" si="29">SUM(F6:F12)/7</f>
        <v>18</v>
      </c>
      <c r="BR12" s="88"/>
      <c r="BT12" s="107"/>
      <c r="BU12" s="107"/>
      <c r="BV12" s="107"/>
      <c r="BW12" s="109"/>
      <c r="BX12" s="107"/>
      <c r="BY12" s="107"/>
      <c r="BZ12" s="107"/>
      <c r="CA12" s="109"/>
      <c r="CB12" s="107"/>
      <c r="CC12" s="107"/>
      <c r="CD12" s="107"/>
      <c r="CE12" s="107"/>
      <c r="CF12" s="107"/>
      <c r="CG12" s="107"/>
    </row>
    <row r="13" spans="1:85" x14ac:dyDescent="0.25">
      <c r="A13" s="63">
        <v>10</v>
      </c>
      <c r="C13" s="66">
        <v>43897</v>
      </c>
      <c r="D13" s="140">
        <f t="shared" si="25"/>
        <v>126</v>
      </c>
      <c r="E13" s="134">
        <f t="shared" si="26"/>
        <v>188</v>
      </c>
      <c r="F13" s="105">
        <v>60</v>
      </c>
      <c r="G13" s="137">
        <v>0</v>
      </c>
      <c r="H13" s="137">
        <v>45</v>
      </c>
      <c r="I13" s="131">
        <f t="shared" si="2"/>
        <v>45</v>
      </c>
      <c r="J13" s="131">
        <f t="shared" si="13"/>
        <v>279</v>
      </c>
      <c r="K13" s="145">
        <f t="shared" si="16"/>
        <v>182</v>
      </c>
      <c r="L13" s="148">
        <f t="shared" si="19"/>
        <v>37</v>
      </c>
      <c r="M13" s="86">
        <f t="shared" si="3"/>
        <v>1.1923076923076923</v>
      </c>
      <c r="N13" s="67">
        <f t="shared" si="4"/>
        <v>0.19230769230769229</v>
      </c>
      <c r="O13" s="89">
        <f t="shared" si="5"/>
        <v>0.28940971713033697</v>
      </c>
      <c r="P13" s="86">
        <f t="shared" si="21"/>
        <v>1.1409691629955947</v>
      </c>
      <c r="Q13" s="128">
        <f t="shared" si="6"/>
        <v>1</v>
      </c>
      <c r="R13" s="134">
        <f t="shared" si="7"/>
        <v>1</v>
      </c>
      <c r="S13" s="105"/>
      <c r="T13" s="137">
        <v>0</v>
      </c>
      <c r="U13" s="137">
        <v>17</v>
      </c>
      <c r="V13" s="131">
        <f t="shared" si="8"/>
        <v>17</v>
      </c>
      <c r="W13" s="131">
        <f t="shared" si="14"/>
        <v>103</v>
      </c>
      <c r="X13" s="145">
        <f t="shared" si="17"/>
        <v>0</v>
      </c>
      <c r="Y13" s="147">
        <f t="shared" si="22"/>
        <v>13.285714285714286</v>
      </c>
      <c r="Z13" s="65">
        <f>W13/W12</f>
        <v>1.1976744186046511</v>
      </c>
      <c r="AA13" s="67">
        <f t="shared" si="10"/>
        <v>0.19767441860465107</v>
      </c>
      <c r="AB13" s="126">
        <f t="shared" si="27"/>
        <v>1.2077922077922079</v>
      </c>
      <c r="AC13" s="127">
        <f t="shared" si="11"/>
        <v>1</v>
      </c>
      <c r="AD13" s="105">
        <f t="shared" ref="AD13:AD55" si="30">AD12+AE13</f>
        <v>1</v>
      </c>
      <c r="AE13" s="122">
        <v>0</v>
      </c>
      <c r="AF13" s="137">
        <v>0</v>
      </c>
      <c r="AG13" s="137">
        <v>1</v>
      </c>
      <c r="AH13" s="150">
        <f t="shared" si="12"/>
        <v>1</v>
      </c>
      <c r="AI13" s="150">
        <f t="shared" si="15"/>
        <v>2</v>
      </c>
      <c r="AJ13" s="145">
        <f t="shared" si="18"/>
        <v>1</v>
      </c>
      <c r="AK13" s="147">
        <f t="shared" si="20"/>
        <v>0.2857142857142857</v>
      </c>
      <c r="AL13" s="65"/>
      <c r="AM13" s="65"/>
      <c r="AN13" s="70"/>
      <c r="AO13" s="4">
        <f t="shared" si="23"/>
        <v>56</v>
      </c>
      <c r="AP13" s="4">
        <f t="shared" si="28"/>
        <v>0</v>
      </c>
      <c r="AQ13" s="4">
        <f t="shared" si="24"/>
        <v>0</v>
      </c>
      <c r="AR13" s="263"/>
      <c r="AS13" s="201"/>
      <c r="AT13" s="197"/>
      <c r="AU13" s="211"/>
      <c r="BF13" s="106"/>
      <c r="BG13" s="109"/>
      <c r="BH13" s="106"/>
      <c r="BI13" s="107"/>
      <c r="BJ13" s="107"/>
      <c r="BK13" s="109"/>
      <c r="BL13" s="110"/>
      <c r="BM13" s="271"/>
      <c r="BN13" s="88"/>
      <c r="BP13" s="22">
        <f t="shared" si="29"/>
        <v>26</v>
      </c>
      <c r="BR13" s="88"/>
      <c r="BT13" s="107"/>
      <c r="BU13" s="107"/>
      <c r="BV13" s="107"/>
      <c r="BW13" s="109"/>
      <c r="BX13" s="107"/>
      <c r="BY13" s="107"/>
      <c r="BZ13" s="107"/>
      <c r="CA13" s="109"/>
      <c r="CB13" s="107"/>
      <c r="CC13" s="107"/>
      <c r="CD13" s="107"/>
      <c r="CE13" s="107"/>
      <c r="CF13" s="107"/>
      <c r="CG13" s="107"/>
    </row>
    <row r="14" spans="1:85" x14ac:dyDescent="0.25">
      <c r="A14" s="63">
        <v>11</v>
      </c>
      <c r="C14" s="66">
        <v>43898</v>
      </c>
      <c r="D14" s="140">
        <f t="shared" si="25"/>
        <v>184</v>
      </c>
      <c r="E14" s="134">
        <f t="shared" si="26"/>
        <v>265</v>
      </c>
      <c r="F14" s="105">
        <v>77</v>
      </c>
      <c r="G14" s="137">
        <v>0</v>
      </c>
      <c r="H14" s="137">
        <v>72</v>
      </c>
      <c r="I14" s="131">
        <f t="shared" si="2"/>
        <v>72</v>
      </c>
      <c r="J14" s="131">
        <f t="shared" si="13"/>
        <v>351</v>
      </c>
      <c r="K14" s="145">
        <f t="shared" si="16"/>
        <v>256</v>
      </c>
      <c r="L14" s="148">
        <f t="shared" si="19"/>
        <v>45.428571428571431</v>
      </c>
      <c r="M14" s="86">
        <f t="shared" si="3"/>
        <v>1.2580645161290323</v>
      </c>
      <c r="N14" s="67">
        <f t="shared" si="4"/>
        <v>0.25806451612903225</v>
      </c>
      <c r="O14" s="89">
        <f t="shared" si="5"/>
        <v>0.24102262035614341</v>
      </c>
      <c r="P14" s="86">
        <f t="shared" si="21"/>
        <v>1.2277992277992278</v>
      </c>
      <c r="Q14" s="128">
        <f t="shared" si="6"/>
        <v>1</v>
      </c>
      <c r="R14" s="134">
        <f t="shared" si="7"/>
        <v>1</v>
      </c>
      <c r="S14" s="105"/>
      <c r="T14" s="137">
        <v>0</v>
      </c>
      <c r="U14" s="137">
        <v>25</v>
      </c>
      <c r="V14" s="131">
        <f t="shared" si="8"/>
        <v>25</v>
      </c>
      <c r="W14" s="131">
        <f t="shared" si="14"/>
        <v>128</v>
      </c>
      <c r="X14" s="145">
        <f t="shared" si="17"/>
        <v>0</v>
      </c>
      <c r="Y14" s="147">
        <f t="shared" si="22"/>
        <v>15.428571428571429</v>
      </c>
      <c r="Z14" s="65">
        <f t="shared" si="9"/>
        <v>1.2427184466019416</v>
      </c>
      <c r="AA14" s="67">
        <f t="shared" si="10"/>
        <v>0.24271844660194164</v>
      </c>
      <c r="AB14" s="126">
        <f t="shared" si="27"/>
        <v>1.161290322580645</v>
      </c>
      <c r="AC14" s="127">
        <f t="shared" si="11"/>
        <v>1</v>
      </c>
      <c r="AD14" s="105">
        <f t="shared" si="30"/>
        <v>3</v>
      </c>
      <c r="AE14" s="122">
        <v>2</v>
      </c>
      <c r="AF14" s="137">
        <v>0</v>
      </c>
      <c r="AG14" s="137">
        <v>2</v>
      </c>
      <c r="AH14" s="150">
        <f t="shared" si="12"/>
        <v>2</v>
      </c>
      <c r="AI14" s="150">
        <f t="shared" si="15"/>
        <v>4</v>
      </c>
      <c r="AJ14" s="145">
        <f t="shared" si="18"/>
        <v>3</v>
      </c>
      <c r="AK14" s="147">
        <f t="shared" si="20"/>
        <v>0.5714285714285714</v>
      </c>
      <c r="AL14" s="65"/>
      <c r="AM14" s="65"/>
      <c r="AN14" s="70"/>
      <c r="AO14" s="4">
        <f t="shared" si="23"/>
        <v>74</v>
      </c>
      <c r="AP14" s="4">
        <f t="shared" si="28"/>
        <v>0</v>
      </c>
      <c r="AQ14" s="4">
        <f t="shared" si="24"/>
        <v>2</v>
      </c>
      <c r="AR14" s="263"/>
      <c r="AS14" s="201"/>
      <c r="AT14" s="197"/>
      <c r="AU14" s="211"/>
      <c r="BF14" s="106"/>
      <c r="BG14" s="109"/>
      <c r="BH14" s="106"/>
      <c r="BI14" s="107"/>
      <c r="BJ14" s="107"/>
      <c r="BK14" s="109"/>
      <c r="BL14" s="110"/>
      <c r="BM14" s="271"/>
      <c r="BN14" s="88"/>
      <c r="BP14" s="22">
        <f t="shared" si="29"/>
        <v>36.571428571428569</v>
      </c>
      <c r="BR14" s="88"/>
      <c r="BT14" s="107"/>
      <c r="BU14" s="107"/>
      <c r="BV14" s="107"/>
      <c r="BW14" s="109"/>
      <c r="BX14" s="107"/>
      <c r="BY14" s="107"/>
      <c r="BZ14" s="107"/>
      <c r="CA14" s="109"/>
      <c r="CB14" s="107"/>
      <c r="CC14" s="107"/>
      <c r="CD14" s="107"/>
      <c r="CE14" s="107"/>
      <c r="CF14" s="107"/>
      <c r="CG14" s="107"/>
    </row>
    <row r="15" spans="1:85" x14ac:dyDescent="0.25">
      <c r="A15" s="63">
        <v>12</v>
      </c>
      <c r="C15" s="66">
        <v>43899</v>
      </c>
      <c r="D15" s="140">
        <f t="shared" si="25"/>
        <v>261</v>
      </c>
      <c r="E15" s="134">
        <f t="shared" si="26"/>
        <v>321</v>
      </c>
      <c r="F15" s="105">
        <v>56</v>
      </c>
      <c r="G15" s="137">
        <v>0</v>
      </c>
      <c r="H15" s="137">
        <v>78</v>
      </c>
      <c r="I15" s="131">
        <f t="shared" si="2"/>
        <v>78</v>
      </c>
      <c r="J15" s="131">
        <f t="shared" si="13"/>
        <v>429</v>
      </c>
      <c r="K15" s="145">
        <f t="shared" si="16"/>
        <v>304</v>
      </c>
      <c r="L15" s="148">
        <f t="shared" si="19"/>
        <v>49.857142857142854</v>
      </c>
      <c r="M15" s="86">
        <f t="shared" si="3"/>
        <v>1.2222222222222223</v>
      </c>
      <c r="N15" s="67">
        <f t="shared" si="4"/>
        <v>0.22222222222222232</v>
      </c>
      <c r="O15" s="89">
        <f t="shared" si="5"/>
        <v>0.21713373146725456</v>
      </c>
      <c r="P15" s="86">
        <f t="shared" si="21"/>
        <v>1.0974842767295596</v>
      </c>
      <c r="Q15" s="128">
        <f t="shared" si="6"/>
        <v>1</v>
      </c>
      <c r="R15" s="134">
        <f t="shared" si="7"/>
        <v>1</v>
      </c>
      <c r="S15" s="105"/>
      <c r="T15" s="137">
        <v>0</v>
      </c>
      <c r="U15" s="137">
        <v>47</v>
      </c>
      <c r="V15" s="131">
        <f t="shared" si="8"/>
        <v>47</v>
      </c>
      <c r="W15" s="131">
        <f t="shared" si="14"/>
        <v>175</v>
      </c>
      <c r="X15" s="145">
        <f t="shared" si="17"/>
        <v>0</v>
      </c>
      <c r="Y15" s="147">
        <f t="shared" si="22"/>
        <v>20.142857142857142</v>
      </c>
      <c r="Z15" s="65">
        <f t="shared" si="9"/>
        <v>1.3671875</v>
      </c>
      <c r="AA15" s="67">
        <f t="shared" si="10"/>
        <v>0.3671875</v>
      </c>
      <c r="AB15" s="126">
        <f t="shared" si="27"/>
        <v>1.3055555555555556</v>
      </c>
      <c r="AC15" s="127">
        <f t="shared" si="11"/>
        <v>3</v>
      </c>
      <c r="AD15" s="105">
        <f t="shared" si="30"/>
        <v>3</v>
      </c>
      <c r="AE15" s="122">
        <v>0</v>
      </c>
      <c r="AF15" s="137">
        <v>0</v>
      </c>
      <c r="AG15" s="137">
        <v>0</v>
      </c>
      <c r="AH15" s="150">
        <f t="shared" si="12"/>
        <v>0</v>
      </c>
      <c r="AI15" s="150">
        <f t="shared" si="15"/>
        <v>4</v>
      </c>
      <c r="AJ15" s="145">
        <f t="shared" si="18"/>
        <v>3</v>
      </c>
      <c r="AK15" s="147">
        <f t="shared" si="20"/>
        <v>0.5714285714285714</v>
      </c>
      <c r="AL15" s="86">
        <f>AI15/AI14</f>
        <v>1</v>
      </c>
      <c r="AM15" s="67">
        <f t="shared" ref="AM15:AM32" si="31">AL15-1</f>
        <v>0</v>
      </c>
      <c r="AN15" s="70"/>
      <c r="AO15" s="4">
        <f t="shared" si="23"/>
        <v>48</v>
      </c>
      <c r="AP15" s="4">
        <f t="shared" si="28"/>
        <v>0</v>
      </c>
      <c r="AQ15" s="4">
        <f t="shared" si="24"/>
        <v>0</v>
      </c>
      <c r="AR15" s="263"/>
      <c r="AS15" s="201"/>
      <c r="AT15" s="197"/>
      <c r="AU15" s="211"/>
      <c r="BF15" s="106"/>
      <c r="BG15" s="109"/>
      <c r="BH15" s="106"/>
      <c r="BI15" s="107"/>
      <c r="BJ15" s="107"/>
      <c r="BK15" s="109"/>
      <c r="BL15" s="110"/>
      <c r="BM15" s="271"/>
      <c r="BN15" s="88"/>
      <c r="BP15" s="22">
        <f t="shared" si="29"/>
        <v>43.428571428571431</v>
      </c>
      <c r="BR15" s="88"/>
      <c r="BT15" s="107"/>
      <c r="BU15" s="107"/>
      <c r="BV15" s="107"/>
      <c r="BW15" s="109"/>
      <c r="BX15" s="107"/>
      <c r="BY15" s="107"/>
      <c r="BZ15" s="107"/>
      <c r="CA15" s="109"/>
      <c r="CB15" s="107"/>
      <c r="CC15" s="107"/>
      <c r="CD15" s="107"/>
      <c r="CE15" s="107"/>
      <c r="CF15" s="107"/>
      <c r="CG15" s="107"/>
    </row>
    <row r="16" spans="1:85" x14ac:dyDescent="0.25">
      <c r="A16" s="63">
        <v>13</v>
      </c>
      <c r="C16" s="66">
        <v>43900</v>
      </c>
      <c r="D16" s="140">
        <f t="shared" si="25"/>
        <v>316</v>
      </c>
      <c r="E16" s="134">
        <f t="shared" si="26"/>
        <v>382</v>
      </c>
      <c r="F16" s="105">
        <v>61</v>
      </c>
      <c r="G16" s="137">
        <v>0</v>
      </c>
      <c r="H16" s="137">
        <v>137</v>
      </c>
      <c r="I16" s="131">
        <f t="shared" si="2"/>
        <v>137</v>
      </c>
      <c r="J16" s="131">
        <f t="shared" si="13"/>
        <v>566</v>
      </c>
      <c r="K16" s="145">
        <f t="shared" si="16"/>
        <v>359</v>
      </c>
      <c r="L16" s="148">
        <f t="shared" si="19"/>
        <v>63.714285714285715</v>
      </c>
      <c r="M16" s="86">
        <f t="shared" si="3"/>
        <v>1.3193473193473193</v>
      </c>
      <c r="N16" s="67">
        <f t="shared" si="4"/>
        <v>0.3193473193473193</v>
      </c>
      <c r="O16" s="89">
        <f t="shared" si="5"/>
        <v>0.23007151831808489</v>
      </c>
      <c r="P16" s="86">
        <f t="shared" si="21"/>
        <v>1.2779369627507164</v>
      </c>
      <c r="Q16" s="128">
        <f t="shared" si="6"/>
        <v>1</v>
      </c>
      <c r="R16" s="134">
        <f t="shared" si="7"/>
        <v>1</v>
      </c>
      <c r="S16" s="105"/>
      <c r="T16" s="137">
        <v>0</v>
      </c>
      <c r="U16" s="137">
        <v>39</v>
      </c>
      <c r="V16" s="131">
        <f t="shared" si="8"/>
        <v>39</v>
      </c>
      <c r="W16" s="131">
        <f t="shared" si="14"/>
        <v>214</v>
      </c>
      <c r="X16" s="145">
        <f t="shared" si="17"/>
        <v>0</v>
      </c>
      <c r="Y16" s="147">
        <f t="shared" si="22"/>
        <v>24.857142857142858</v>
      </c>
      <c r="Z16" s="65">
        <f t="shared" si="9"/>
        <v>1.2228571428571429</v>
      </c>
      <c r="AA16" s="67">
        <f t="shared" si="10"/>
        <v>0.22285714285714286</v>
      </c>
      <c r="AB16" s="126">
        <f t="shared" si="27"/>
        <v>1.2340425531914894</v>
      </c>
      <c r="AC16" s="127">
        <f t="shared" si="11"/>
        <v>3</v>
      </c>
      <c r="AD16" s="105">
        <f t="shared" si="30"/>
        <v>4</v>
      </c>
      <c r="AE16" s="122">
        <v>1</v>
      </c>
      <c r="AF16" s="137">
        <v>0</v>
      </c>
      <c r="AG16" s="137">
        <v>1</v>
      </c>
      <c r="AH16" s="150">
        <f t="shared" si="12"/>
        <v>1</v>
      </c>
      <c r="AI16" s="150">
        <f t="shared" si="15"/>
        <v>5</v>
      </c>
      <c r="AJ16" s="145">
        <f t="shared" si="18"/>
        <v>4</v>
      </c>
      <c r="AK16" s="147">
        <f t="shared" si="20"/>
        <v>0.7142857142857143</v>
      </c>
      <c r="AL16" s="86">
        <f t="shared" ref="AL16:AL79" si="32">AI16/AI15</f>
        <v>1.25</v>
      </c>
      <c r="AM16" s="67">
        <f t="shared" si="31"/>
        <v>0.25</v>
      </c>
      <c r="AN16" s="70"/>
      <c r="AO16" s="4">
        <f t="shared" si="23"/>
        <v>55</v>
      </c>
      <c r="AP16" s="4">
        <f t="shared" si="28"/>
        <v>0</v>
      </c>
      <c r="AQ16" s="4">
        <f t="shared" si="24"/>
        <v>1</v>
      </c>
      <c r="AR16" s="263"/>
      <c r="AS16" s="201"/>
      <c r="AT16" s="197"/>
      <c r="AU16" s="211"/>
      <c r="BF16" s="106"/>
      <c r="BG16" s="109"/>
      <c r="BH16" s="106"/>
      <c r="BI16" s="107"/>
      <c r="BJ16" s="107"/>
      <c r="BK16" s="109"/>
      <c r="BL16" s="110"/>
      <c r="BM16" s="271"/>
      <c r="BN16" s="88"/>
      <c r="BP16" s="22">
        <f t="shared" si="29"/>
        <v>51.285714285714285</v>
      </c>
      <c r="BR16" s="88"/>
      <c r="BT16" s="107"/>
      <c r="BU16" s="107"/>
      <c r="BV16" s="107"/>
      <c r="BW16" s="109"/>
      <c r="BX16" s="107"/>
      <c r="BY16" s="107"/>
      <c r="BZ16" s="107"/>
      <c r="CA16" s="109"/>
      <c r="CB16" s="107"/>
      <c r="CC16" s="107"/>
      <c r="CD16" s="107"/>
      <c r="CE16" s="107"/>
      <c r="CF16" s="107"/>
      <c r="CG16" s="107"/>
    </row>
    <row r="17" spans="1:85" x14ac:dyDescent="0.25">
      <c r="A17" s="63">
        <v>14</v>
      </c>
      <c r="C17" s="66">
        <v>43901</v>
      </c>
      <c r="D17" s="140">
        <f t="shared" si="25"/>
        <v>376</v>
      </c>
      <c r="E17" s="134">
        <f t="shared" si="26"/>
        <v>503</v>
      </c>
      <c r="F17" s="105">
        <v>121</v>
      </c>
      <c r="G17" s="137">
        <v>0</v>
      </c>
      <c r="H17" s="137">
        <v>168</v>
      </c>
      <c r="I17" s="131">
        <f t="shared" si="2"/>
        <v>168</v>
      </c>
      <c r="J17" s="131">
        <f t="shared" si="13"/>
        <v>734</v>
      </c>
      <c r="K17" s="145">
        <f t="shared" si="16"/>
        <v>465</v>
      </c>
      <c r="L17" s="148">
        <f t="shared" si="19"/>
        <v>81.857142857142861</v>
      </c>
      <c r="M17" s="86">
        <f t="shared" si="3"/>
        <v>1.2968197879858658</v>
      </c>
      <c r="N17" s="67">
        <f t="shared" si="4"/>
        <v>0.29681978798586584</v>
      </c>
      <c r="O17" s="89">
        <f t="shared" si="5"/>
        <v>0.25775230759842638</v>
      </c>
      <c r="P17" s="86">
        <f t="shared" si="21"/>
        <v>1.2847533632286996</v>
      </c>
      <c r="Q17" s="128">
        <f t="shared" si="6"/>
        <v>1</v>
      </c>
      <c r="R17" s="134">
        <f t="shared" si="7"/>
        <v>1</v>
      </c>
      <c r="S17" s="105"/>
      <c r="T17" s="137">
        <v>0</v>
      </c>
      <c r="U17" s="137">
        <v>54</v>
      </c>
      <c r="V17" s="131">
        <f t="shared" si="8"/>
        <v>54</v>
      </c>
      <c r="W17" s="131">
        <f t="shared" si="14"/>
        <v>268</v>
      </c>
      <c r="X17" s="145">
        <f t="shared" si="17"/>
        <v>0</v>
      </c>
      <c r="Y17" s="147">
        <f t="shared" si="22"/>
        <v>30.714285714285715</v>
      </c>
      <c r="Z17" s="65">
        <f t="shared" si="9"/>
        <v>1.2523364485981308</v>
      </c>
      <c r="AA17" s="67">
        <f t="shared" si="10"/>
        <v>0.25233644859813076</v>
      </c>
      <c r="AB17" s="126">
        <f t="shared" si="27"/>
        <v>1.235632183908046</v>
      </c>
      <c r="AC17" s="127">
        <f t="shared" si="11"/>
        <v>4</v>
      </c>
      <c r="AD17" s="105">
        <f t="shared" si="30"/>
        <v>5</v>
      </c>
      <c r="AE17" s="122">
        <v>1</v>
      </c>
      <c r="AF17" s="137">
        <v>0</v>
      </c>
      <c r="AG17" s="137">
        <v>2</v>
      </c>
      <c r="AH17" s="150">
        <f t="shared" si="12"/>
        <v>2</v>
      </c>
      <c r="AI17" s="150">
        <f t="shared" si="15"/>
        <v>7</v>
      </c>
      <c r="AJ17" s="145">
        <f t="shared" si="18"/>
        <v>5</v>
      </c>
      <c r="AK17" s="147">
        <f t="shared" si="20"/>
        <v>1</v>
      </c>
      <c r="AL17" s="86">
        <f t="shared" si="32"/>
        <v>1.4</v>
      </c>
      <c r="AM17" s="67">
        <f t="shared" si="31"/>
        <v>0.39999999999999991</v>
      </c>
      <c r="AN17" s="70"/>
      <c r="AO17" s="4">
        <f t="shared" si="23"/>
        <v>106</v>
      </c>
      <c r="AP17" s="4">
        <f t="shared" si="28"/>
        <v>0</v>
      </c>
      <c r="AQ17" s="4">
        <f t="shared" si="24"/>
        <v>1</v>
      </c>
      <c r="AR17" s="263"/>
      <c r="AS17" s="201"/>
      <c r="AT17" s="197"/>
      <c r="AU17" s="211"/>
      <c r="BF17" s="106"/>
      <c r="BG17" s="109"/>
      <c r="BH17" s="106"/>
      <c r="BI17" s="107"/>
      <c r="BJ17" s="107"/>
      <c r="BK17" s="109"/>
      <c r="BL17" s="110"/>
      <c r="BM17" s="271"/>
      <c r="BN17" s="88"/>
      <c r="BP17" s="22">
        <f t="shared" si="29"/>
        <v>66.428571428571431</v>
      </c>
      <c r="BR17" s="88"/>
      <c r="BT17" s="107"/>
      <c r="BU17" s="107"/>
      <c r="BV17" s="107"/>
      <c r="BW17" s="109"/>
      <c r="BX17" s="107"/>
      <c r="BY17" s="107"/>
      <c r="BZ17" s="107"/>
      <c r="CA17" s="109"/>
      <c r="CB17" s="107"/>
      <c r="CC17" s="107"/>
      <c r="CD17" s="107"/>
      <c r="CE17" s="107"/>
      <c r="CF17" s="107"/>
      <c r="CG17" s="107"/>
    </row>
    <row r="18" spans="1:85" x14ac:dyDescent="0.25">
      <c r="A18" s="63">
        <v>15</v>
      </c>
      <c r="C18" s="66">
        <v>43902</v>
      </c>
      <c r="D18" s="140">
        <f t="shared" si="25"/>
        <v>412</v>
      </c>
      <c r="E18" s="134">
        <f t="shared" si="26"/>
        <v>614</v>
      </c>
      <c r="F18" s="105">
        <v>111</v>
      </c>
      <c r="G18" s="137">
        <v>0</v>
      </c>
      <c r="H18" s="137">
        <v>186</v>
      </c>
      <c r="I18" s="131">
        <f t="shared" si="2"/>
        <v>186</v>
      </c>
      <c r="J18" s="131">
        <f t="shared" si="13"/>
        <v>920</v>
      </c>
      <c r="K18" s="145">
        <f t="shared" si="16"/>
        <v>532</v>
      </c>
      <c r="L18" s="148">
        <f t="shared" si="19"/>
        <v>102.57142857142857</v>
      </c>
      <c r="M18" s="86">
        <f t="shared" si="3"/>
        <v>1.2534059945504088</v>
      </c>
      <c r="N18" s="67">
        <f t="shared" si="4"/>
        <v>0.2534059945504088</v>
      </c>
      <c r="O18" s="89">
        <f t="shared" si="5"/>
        <v>0.26997196804696971</v>
      </c>
      <c r="P18" s="86">
        <f t="shared" si="21"/>
        <v>1.2530541012216403</v>
      </c>
      <c r="Q18" s="128">
        <f t="shared" si="6"/>
        <v>1</v>
      </c>
      <c r="R18" s="134">
        <v>86</v>
      </c>
      <c r="S18" s="105">
        <f t="shared" ref="S18:S32" si="33">R18-R17</f>
        <v>85</v>
      </c>
      <c r="T18" s="137">
        <v>0</v>
      </c>
      <c r="U18" s="137">
        <v>81</v>
      </c>
      <c r="V18" s="131">
        <f t="shared" si="8"/>
        <v>81</v>
      </c>
      <c r="W18" s="131">
        <f t="shared" si="14"/>
        <v>349</v>
      </c>
      <c r="X18" s="145">
        <f t="shared" si="17"/>
        <v>85</v>
      </c>
      <c r="Y18" s="147">
        <f t="shared" si="22"/>
        <v>40.428571428571431</v>
      </c>
      <c r="Z18" s="65">
        <f t="shared" si="9"/>
        <v>1.3022388059701493</v>
      </c>
      <c r="AA18" s="67">
        <f t="shared" si="10"/>
        <v>0.30223880597014929</v>
      </c>
      <c r="AB18" s="126">
        <f t="shared" si="27"/>
        <v>1.3162790697674418</v>
      </c>
      <c r="AC18" s="127">
        <f t="shared" si="11"/>
        <v>5</v>
      </c>
      <c r="AD18" s="105">
        <f t="shared" si="30"/>
        <v>5</v>
      </c>
      <c r="AE18" s="122">
        <v>0</v>
      </c>
      <c r="AF18" s="137">
        <v>0</v>
      </c>
      <c r="AG18" s="137">
        <v>3</v>
      </c>
      <c r="AH18" s="150">
        <f t="shared" si="12"/>
        <v>3</v>
      </c>
      <c r="AI18" s="150">
        <f t="shared" si="15"/>
        <v>10</v>
      </c>
      <c r="AJ18" s="145">
        <f t="shared" si="18"/>
        <v>5</v>
      </c>
      <c r="AK18" s="147">
        <f t="shared" si="20"/>
        <v>1.4285714285714286</v>
      </c>
      <c r="AL18" s="86">
        <f t="shared" si="32"/>
        <v>1.4285714285714286</v>
      </c>
      <c r="AM18" s="67">
        <f t="shared" si="31"/>
        <v>0.4285714285714286</v>
      </c>
      <c r="AN18" s="70"/>
      <c r="AO18" s="4">
        <f t="shared" si="23"/>
        <v>67</v>
      </c>
      <c r="AP18" s="4">
        <f t="shared" si="28"/>
        <v>85</v>
      </c>
      <c r="AQ18" s="4">
        <f t="shared" si="24"/>
        <v>0</v>
      </c>
      <c r="AR18" s="263"/>
      <c r="AS18" s="201"/>
      <c r="AT18" s="197"/>
      <c r="AU18" s="211"/>
      <c r="BF18" s="106"/>
      <c r="BG18" s="109"/>
      <c r="BH18" s="106"/>
      <c r="BI18" s="107"/>
      <c r="BJ18" s="107"/>
      <c r="BK18" s="109"/>
      <c r="BL18" s="110"/>
      <c r="BM18" s="271"/>
      <c r="BN18" s="88"/>
      <c r="BP18" s="22">
        <f t="shared" si="29"/>
        <v>76</v>
      </c>
      <c r="BR18" s="88"/>
      <c r="BT18" s="107"/>
      <c r="BU18" s="107"/>
      <c r="BV18" s="107"/>
      <c r="BW18" s="109"/>
      <c r="BX18" s="107"/>
      <c r="BY18" s="107"/>
      <c r="BZ18" s="107"/>
      <c r="CA18" s="109"/>
      <c r="CB18" s="107"/>
      <c r="CC18" s="107"/>
      <c r="CD18" s="107"/>
      <c r="CE18" s="107"/>
      <c r="CF18" s="107"/>
      <c r="CG18" s="107"/>
    </row>
    <row r="19" spans="1:85" x14ac:dyDescent="0.25">
      <c r="A19" s="63">
        <v>16</v>
      </c>
      <c r="C19" s="66">
        <v>43903</v>
      </c>
      <c r="D19" s="140">
        <f t="shared" si="25"/>
        <v>489</v>
      </c>
      <c r="E19" s="134">
        <f t="shared" si="26"/>
        <v>804</v>
      </c>
      <c r="F19" s="105">
        <v>190</v>
      </c>
      <c r="G19" s="137">
        <v>0</v>
      </c>
      <c r="H19" s="137">
        <v>222</v>
      </c>
      <c r="I19" s="131">
        <f t="shared" si="2"/>
        <v>222</v>
      </c>
      <c r="J19" s="131">
        <f t="shared" si="13"/>
        <v>1142</v>
      </c>
      <c r="K19" s="145">
        <f t="shared" si="16"/>
        <v>676</v>
      </c>
      <c r="L19" s="148">
        <f t="shared" si="19"/>
        <v>129.71428571428572</v>
      </c>
      <c r="M19" s="86">
        <f t="shared" si="3"/>
        <v>1.241304347826087</v>
      </c>
      <c r="N19" s="67">
        <f t="shared" si="4"/>
        <v>0.24130434782608701</v>
      </c>
      <c r="O19" s="89">
        <f t="shared" si="5"/>
        <v>0.26661993438638065</v>
      </c>
      <c r="P19" s="86">
        <f t="shared" si="21"/>
        <v>1.2646239554317549</v>
      </c>
      <c r="Q19" s="128">
        <f t="shared" si="6"/>
        <v>86</v>
      </c>
      <c r="R19" s="134">
        <v>115</v>
      </c>
      <c r="S19" s="105">
        <f t="shared" si="33"/>
        <v>29</v>
      </c>
      <c r="T19" s="137">
        <v>0</v>
      </c>
      <c r="U19" s="137">
        <v>87</v>
      </c>
      <c r="V19" s="131">
        <f t="shared" si="8"/>
        <v>87</v>
      </c>
      <c r="W19" s="131">
        <f t="shared" si="14"/>
        <v>436</v>
      </c>
      <c r="X19" s="145">
        <f t="shared" si="17"/>
        <v>114</v>
      </c>
      <c r="Y19" s="147">
        <f t="shared" si="22"/>
        <v>50</v>
      </c>
      <c r="Z19" s="65">
        <f t="shared" si="9"/>
        <v>1.2492836676217765</v>
      </c>
      <c r="AA19" s="67">
        <f t="shared" si="10"/>
        <v>0.24928366762177645</v>
      </c>
      <c r="AB19" s="126">
        <f t="shared" si="27"/>
        <v>1.2367491166077738</v>
      </c>
      <c r="AC19" s="127">
        <f t="shared" si="11"/>
        <v>5</v>
      </c>
      <c r="AD19" s="105">
        <f t="shared" si="30"/>
        <v>10</v>
      </c>
      <c r="AE19" s="122">
        <v>5</v>
      </c>
      <c r="AF19" s="137">
        <v>0</v>
      </c>
      <c r="AG19" s="137">
        <v>6</v>
      </c>
      <c r="AH19" s="150">
        <f t="shared" si="12"/>
        <v>6</v>
      </c>
      <c r="AI19" s="150">
        <f t="shared" si="15"/>
        <v>16</v>
      </c>
      <c r="AJ19" s="145">
        <f t="shared" si="18"/>
        <v>9</v>
      </c>
      <c r="AK19" s="147">
        <f t="shared" si="20"/>
        <v>2.1428571428571428</v>
      </c>
      <c r="AL19" s="86">
        <f t="shared" si="32"/>
        <v>1.6</v>
      </c>
      <c r="AM19" s="67">
        <f t="shared" si="31"/>
        <v>0.60000000000000009</v>
      </c>
      <c r="AN19" s="70"/>
      <c r="AO19" s="4">
        <f t="shared" si="23"/>
        <v>144</v>
      </c>
      <c r="AP19" s="4">
        <f t="shared" si="28"/>
        <v>29</v>
      </c>
      <c r="AQ19" s="4">
        <f t="shared" si="24"/>
        <v>4</v>
      </c>
      <c r="AR19" s="263"/>
      <c r="AS19" s="201"/>
      <c r="AT19" s="197"/>
      <c r="AU19" s="211"/>
      <c r="BF19" s="106"/>
      <c r="BG19" s="109"/>
      <c r="BH19" s="106"/>
      <c r="BI19" s="107"/>
      <c r="BJ19" s="107"/>
      <c r="BK19" s="109"/>
      <c r="BL19" s="110"/>
      <c r="BM19" s="271"/>
      <c r="BN19" s="88"/>
      <c r="BP19" s="22">
        <f t="shared" si="29"/>
        <v>96.571428571428569</v>
      </c>
      <c r="BR19" s="88"/>
      <c r="BT19" s="107"/>
      <c r="BU19" s="107"/>
      <c r="BV19" s="107"/>
      <c r="BW19" s="109"/>
      <c r="BX19" s="107"/>
      <c r="BY19" s="107"/>
      <c r="BZ19" s="107"/>
      <c r="CA19" s="109"/>
      <c r="CB19" s="107"/>
      <c r="CC19" s="107"/>
      <c r="CD19" s="107"/>
      <c r="CE19" s="107"/>
      <c r="CF19" s="107"/>
      <c r="CG19" s="107"/>
    </row>
    <row r="20" spans="1:85" x14ac:dyDescent="0.25">
      <c r="A20" s="63">
        <v>17</v>
      </c>
      <c r="C20" s="66">
        <v>43904</v>
      </c>
      <c r="D20" s="140">
        <f t="shared" si="25"/>
        <v>656</v>
      </c>
      <c r="E20" s="134">
        <f t="shared" si="26"/>
        <v>959</v>
      </c>
      <c r="F20" s="105">
        <v>155</v>
      </c>
      <c r="G20" s="137">
        <v>0</v>
      </c>
      <c r="H20" s="137">
        <v>222</v>
      </c>
      <c r="I20" s="131">
        <f t="shared" si="2"/>
        <v>222</v>
      </c>
      <c r="J20" s="131">
        <f t="shared" si="13"/>
        <v>1364</v>
      </c>
      <c r="K20" s="145">
        <f t="shared" si="16"/>
        <v>771</v>
      </c>
      <c r="L20" s="148">
        <f t="shared" si="19"/>
        <v>155</v>
      </c>
      <c r="M20" s="86">
        <f t="shared" si="3"/>
        <v>1.1943957968476357</v>
      </c>
      <c r="N20" s="67">
        <f t="shared" si="4"/>
        <v>0.19439579684763575</v>
      </c>
      <c r="O20" s="89">
        <f t="shared" si="5"/>
        <v>0.26105464931146333</v>
      </c>
      <c r="P20" s="86">
        <f t="shared" si="21"/>
        <v>1.1949339207048457</v>
      </c>
      <c r="Q20" s="128">
        <f t="shared" si="6"/>
        <v>115</v>
      </c>
      <c r="R20" s="134">
        <v>136</v>
      </c>
      <c r="S20" s="105">
        <f t="shared" si="33"/>
        <v>21</v>
      </c>
      <c r="T20" s="137">
        <v>0</v>
      </c>
      <c r="U20" s="137">
        <v>91</v>
      </c>
      <c r="V20" s="131">
        <f t="shared" si="8"/>
        <v>91</v>
      </c>
      <c r="W20" s="131">
        <f t="shared" si="14"/>
        <v>527</v>
      </c>
      <c r="X20" s="145">
        <f t="shared" si="17"/>
        <v>135</v>
      </c>
      <c r="Y20" s="147">
        <f t="shared" si="22"/>
        <v>60.571428571428569</v>
      </c>
      <c r="Z20" s="65">
        <f t="shared" si="9"/>
        <v>1.2087155963302751</v>
      </c>
      <c r="AA20" s="67">
        <f t="shared" si="10"/>
        <v>0.20871559633027514</v>
      </c>
      <c r="AB20" s="126">
        <f t="shared" si="27"/>
        <v>1.2114285714285713</v>
      </c>
      <c r="AC20" s="127">
        <f t="shared" si="11"/>
        <v>10</v>
      </c>
      <c r="AD20" s="105">
        <f t="shared" si="30"/>
        <v>12</v>
      </c>
      <c r="AE20" s="122">
        <v>2</v>
      </c>
      <c r="AF20" s="137">
        <v>0</v>
      </c>
      <c r="AG20" s="137">
        <v>10</v>
      </c>
      <c r="AH20" s="150">
        <f t="shared" si="12"/>
        <v>10</v>
      </c>
      <c r="AI20" s="150">
        <f t="shared" si="15"/>
        <v>26</v>
      </c>
      <c r="AJ20" s="145">
        <f t="shared" si="18"/>
        <v>11</v>
      </c>
      <c r="AK20" s="147">
        <f t="shared" si="20"/>
        <v>3.4285714285714284</v>
      </c>
      <c r="AL20" s="86">
        <f t="shared" si="32"/>
        <v>1.625</v>
      </c>
      <c r="AM20" s="67">
        <f t="shared" si="31"/>
        <v>0.625</v>
      </c>
      <c r="AN20" s="90">
        <f t="shared" ref="AN20:AN82" si="34">AK20/AK19</f>
        <v>1.5999999999999999</v>
      </c>
      <c r="AO20" s="4">
        <f t="shared" si="23"/>
        <v>95</v>
      </c>
      <c r="AP20" s="4">
        <f t="shared" si="28"/>
        <v>21</v>
      </c>
      <c r="AQ20" s="4">
        <f t="shared" si="24"/>
        <v>2</v>
      </c>
      <c r="AR20" s="263"/>
      <c r="AS20" s="201"/>
      <c r="AT20" s="197"/>
      <c r="AU20" s="211"/>
      <c r="BF20" s="106"/>
      <c r="BG20" s="109"/>
      <c r="BH20" s="106"/>
      <c r="BI20" s="107"/>
      <c r="BJ20" s="107"/>
      <c r="BK20" s="109"/>
      <c r="BL20" s="110"/>
      <c r="BM20" s="271"/>
      <c r="BN20" s="88"/>
      <c r="BP20" s="22">
        <f t="shared" si="29"/>
        <v>110.14285714285714</v>
      </c>
      <c r="BR20" s="88"/>
      <c r="BT20" s="107"/>
      <c r="BU20" s="107"/>
      <c r="BV20" s="107"/>
      <c r="BW20" s="109"/>
      <c r="BX20" s="107"/>
      <c r="BY20" s="107"/>
      <c r="BZ20" s="107"/>
      <c r="CA20" s="109"/>
      <c r="CB20" s="107"/>
      <c r="CC20" s="107"/>
      <c r="CD20" s="107"/>
      <c r="CE20" s="107"/>
      <c r="CF20" s="107"/>
      <c r="CG20" s="107"/>
    </row>
    <row r="21" spans="1:85" x14ac:dyDescent="0.25">
      <c r="A21" s="63">
        <v>18</v>
      </c>
      <c r="C21" s="66">
        <v>43905</v>
      </c>
      <c r="D21" s="140">
        <f t="shared" si="25"/>
        <v>777</v>
      </c>
      <c r="E21" s="134">
        <f t="shared" si="26"/>
        <v>1135</v>
      </c>
      <c r="F21" s="105">
        <v>176</v>
      </c>
      <c r="G21" s="137">
        <v>0</v>
      </c>
      <c r="H21" s="137">
        <v>234</v>
      </c>
      <c r="I21" s="131">
        <f t="shared" si="2"/>
        <v>234</v>
      </c>
      <c r="J21" s="131">
        <f t="shared" si="13"/>
        <v>1598</v>
      </c>
      <c r="K21" s="145">
        <f t="shared" si="16"/>
        <v>870</v>
      </c>
      <c r="L21" s="148">
        <f t="shared" si="19"/>
        <v>178.14285714285714</v>
      </c>
      <c r="M21" s="86">
        <f t="shared" si="3"/>
        <v>1.1715542521994136</v>
      </c>
      <c r="N21" s="67">
        <f t="shared" si="4"/>
        <v>0.17155425219941356</v>
      </c>
      <c r="O21" s="89">
        <f t="shared" si="5"/>
        <v>0.2314960358818822</v>
      </c>
      <c r="P21" s="86">
        <f t="shared" si="21"/>
        <v>1.1493087557603687</v>
      </c>
      <c r="Q21" s="128">
        <f t="shared" si="6"/>
        <v>136</v>
      </c>
      <c r="R21" s="134">
        <v>162</v>
      </c>
      <c r="S21" s="105">
        <f t="shared" si="33"/>
        <v>26</v>
      </c>
      <c r="T21" s="137">
        <v>0</v>
      </c>
      <c r="U21" s="137">
        <v>101</v>
      </c>
      <c r="V21" s="131">
        <f t="shared" si="8"/>
        <v>101</v>
      </c>
      <c r="W21" s="131">
        <f t="shared" si="14"/>
        <v>628</v>
      </c>
      <c r="X21" s="145">
        <f t="shared" si="17"/>
        <v>161</v>
      </c>
      <c r="Y21" s="147">
        <f t="shared" si="22"/>
        <v>71.428571428571431</v>
      </c>
      <c r="Z21" s="65">
        <f t="shared" si="9"/>
        <v>1.1916508538899431</v>
      </c>
      <c r="AA21" s="67">
        <f t="shared" si="10"/>
        <v>0.19165085388994307</v>
      </c>
      <c r="AB21" s="126">
        <f t="shared" si="27"/>
        <v>1.179245283018868</v>
      </c>
      <c r="AC21" s="127">
        <f t="shared" si="11"/>
        <v>12</v>
      </c>
      <c r="AD21" s="105">
        <f t="shared" si="30"/>
        <v>20</v>
      </c>
      <c r="AE21" s="122">
        <v>8</v>
      </c>
      <c r="AF21" s="137">
        <v>0</v>
      </c>
      <c r="AG21" s="137">
        <v>14</v>
      </c>
      <c r="AH21" s="150">
        <f t="shared" si="12"/>
        <v>14</v>
      </c>
      <c r="AI21" s="150">
        <f t="shared" si="15"/>
        <v>40</v>
      </c>
      <c r="AJ21" s="145">
        <f t="shared" si="18"/>
        <v>17</v>
      </c>
      <c r="AK21" s="147">
        <f t="shared" si="20"/>
        <v>5.1428571428571432</v>
      </c>
      <c r="AL21" s="86">
        <f t="shared" si="32"/>
        <v>1.5384615384615385</v>
      </c>
      <c r="AM21" s="67">
        <f t="shared" si="31"/>
        <v>0.53846153846153855</v>
      </c>
      <c r="AN21" s="90">
        <f t="shared" si="34"/>
        <v>1.5000000000000002</v>
      </c>
      <c r="AO21" s="4">
        <f t="shared" si="23"/>
        <v>99</v>
      </c>
      <c r="AP21" s="4">
        <f t="shared" si="28"/>
        <v>26</v>
      </c>
      <c r="AQ21" s="4">
        <f t="shared" si="24"/>
        <v>6</v>
      </c>
      <c r="AR21" s="263"/>
      <c r="AS21" s="201"/>
      <c r="AT21" s="197"/>
      <c r="AU21" s="211"/>
      <c r="BF21" s="106"/>
      <c r="BG21" s="109"/>
      <c r="BH21" s="106"/>
      <c r="BI21" s="107"/>
      <c r="BJ21" s="107"/>
      <c r="BK21" s="109"/>
      <c r="BL21" s="110"/>
      <c r="BM21" s="271"/>
      <c r="BN21" s="88"/>
      <c r="BP21" s="22">
        <f t="shared" si="29"/>
        <v>124.28571428571429</v>
      </c>
      <c r="BR21" s="88"/>
      <c r="BT21" s="107"/>
      <c r="BU21" s="107"/>
      <c r="BV21" s="107"/>
      <c r="BW21" s="109"/>
      <c r="BX21" s="107"/>
      <c r="BY21" s="107"/>
      <c r="BZ21" s="107"/>
      <c r="CA21" s="109"/>
      <c r="CB21" s="107"/>
      <c r="CC21" s="107"/>
      <c r="CD21" s="107"/>
      <c r="CE21" s="107"/>
      <c r="CF21" s="107"/>
      <c r="CG21" s="107"/>
    </row>
    <row r="22" spans="1:85" x14ac:dyDescent="0.25">
      <c r="A22" s="63">
        <v>19</v>
      </c>
      <c r="C22" s="66">
        <v>43906</v>
      </c>
      <c r="D22" s="140">
        <f t="shared" si="25"/>
        <v>906</v>
      </c>
      <c r="E22" s="134">
        <f t="shared" si="26"/>
        <v>1413</v>
      </c>
      <c r="F22" s="105">
        <v>278</v>
      </c>
      <c r="G22" s="137">
        <v>0</v>
      </c>
      <c r="H22" s="137">
        <v>271</v>
      </c>
      <c r="I22" s="131">
        <f t="shared" si="2"/>
        <v>271</v>
      </c>
      <c r="J22" s="131">
        <f t="shared" si="13"/>
        <v>1869</v>
      </c>
      <c r="K22" s="145">
        <f t="shared" si="16"/>
        <v>1092</v>
      </c>
      <c r="L22" s="148">
        <f t="shared" si="19"/>
        <v>205.71428571428572</v>
      </c>
      <c r="M22" s="86">
        <f t="shared" si="3"/>
        <v>1.1695869837296622</v>
      </c>
      <c r="N22" s="67">
        <f t="shared" si="4"/>
        <v>0.16958698372966219</v>
      </c>
      <c r="O22" s="89">
        <f t="shared" si="5"/>
        <v>0.20604947503064147</v>
      </c>
      <c r="P22" s="86">
        <f t="shared" si="21"/>
        <v>1.1547714514835605</v>
      </c>
      <c r="Q22" s="128">
        <f t="shared" si="6"/>
        <v>162</v>
      </c>
      <c r="R22" s="134">
        <v>205</v>
      </c>
      <c r="S22" s="105">
        <f t="shared" si="33"/>
        <v>43</v>
      </c>
      <c r="T22" s="137">
        <v>0</v>
      </c>
      <c r="U22" s="137">
        <v>183</v>
      </c>
      <c r="V22" s="131">
        <f t="shared" si="8"/>
        <v>183</v>
      </c>
      <c r="W22" s="131">
        <f t="shared" si="14"/>
        <v>811</v>
      </c>
      <c r="X22" s="145">
        <f t="shared" si="17"/>
        <v>204</v>
      </c>
      <c r="Y22" s="147">
        <f t="shared" si="22"/>
        <v>90.857142857142861</v>
      </c>
      <c r="Z22" s="65">
        <f t="shared" si="9"/>
        <v>1.2914012738853504</v>
      </c>
      <c r="AA22" s="67">
        <f t="shared" si="10"/>
        <v>0.29140127388535042</v>
      </c>
      <c r="AB22" s="126">
        <f t="shared" si="27"/>
        <v>1.272</v>
      </c>
      <c r="AC22" s="127">
        <f t="shared" si="11"/>
        <v>20</v>
      </c>
      <c r="AD22" s="105">
        <f t="shared" si="30"/>
        <v>24</v>
      </c>
      <c r="AE22" s="122">
        <v>4</v>
      </c>
      <c r="AF22" s="137">
        <v>0</v>
      </c>
      <c r="AG22" s="137">
        <v>24</v>
      </c>
      <c r="AH22" s="150">
        <f t="shared" si="12"/>
        <v>24</v>
      </c>
      <c r="AI22" s="150">
        <f t="shared" si="15"/>
        <v>64</v>
      </c>
      <c r="AJ22" s="145">
        <f t="shared" si="18"/>
        <v>21</v>
      </c>
      <c r="AK22" s="147">
        <f t="shared" si="20"/>
        <v>8.5714285714285712</v>
      </c>
      <c r="AL22" s="86">
        <f t="shared" si="32"/>
        <v>1.6</v>
      </c>
      <c r="AM22" s="67">
        <f t="shared" si="31"/>
        <v>0.60000000000000009</v>
      </c>
      <c r="AN22" s="90">
        <f t="shared" si="34"/>
        <v>1.6666666666666665</v>
      </c>
      <c r="AO22" s="4">
        <f t="shared" si="23"/>
        <v>222</v>
      </c>
      <c r="AP22" s="4">
        <f t="shared" si="28"/>
        <v>43</v>
      </c>
      <c r="AQ22" s="4">
        <f t="shared" si="24"/>
        <v>4</v>
      </c>
      <c r="AR22" s="263"/>
      <c r="AS22" s="201"/>
      <c r="AT22" s="197"/>
      <c r="AU22" s="211"/>
      <c r="BF22" s="106"/>
      <c r="BG22" s="109"/>
      <c r="BH22" s="106"/>
      <c r="BI22" s="107"/>
      <c r="BJ22" s="107"/>
      <c r="BK22" s="109"/>
      <c r="BL22" s="110"/>
      <c r="BM22" s="271"/>
      <c r="BN22" s="88"/>
      <c r="BP22" s="22">
        <f t="shared" si="29"/>
        <v>156</v>
      </c>
      <c r="BR22" s="88"/>
      <c r="BT22" s="107"/>
      <c r="BU22" s="107"/>
      <c r="BV22" s="107"/>
      <c r="BW22" s="109"/>
      <c r="BX22" s="107"/>
      <c r="BY22" s="107"/>
      <c r="BZ22" s="107"/>
      <c r="CA22" s="109"/>
      <c r="CB22" s="107"/>
      <c r="CC22" s="107"/>
      <c r="CD22" s="107"/>
      <c r="CE22" s="107"/>
      <c r="CF22" s="107"/>
      <c r="CG22" s="107"/>
    </row>
    <row r="23" spans="1:85" x14ac:dyDescent="0.25">
      <c r="A23" s="63">
        <v>20</v>
      </c>
      <c r="C23" s="66">
        <v>43907</v>
      </c>
      <c r="D23" s="140">
        <f t="shared" si="25"/>
        <v>1056</v>
      </c>
      <c r="E23" s="134">
        <f t="shared" si="26"/>
        <v>1705</v>
      </c>
      <c r="F23" s="105">
        <v>292</v>
      </c>
      <c r="G23" s="137">
        <v>0</v>
      </c>
      <c r="H23" s="137">
        <v>371</v>
      </c>
      <c r="I23" s="131">
        <f t="shared" si="2"/>
        <v>371</v>
      </c>
      <c r="J23" s="131">
        <f t="shared" si="13"/>
        <v>2240</v>
      </c>
      <c r="K23" s="145">
        <f t="shared" si="16"/>
        <v>1323</v>
      </c>
      <c r="L23" s="148">
        <f t="shared" si="19"/>
        <v>239.14285714285714</v>
      </c>
      <c r="M23" s="86">
        <f t="shared" si="3"/>
        <v>1.1985018726591761</v>
      </c>
      <c r="N23" s="67">
        <f t="shared" si="4"/>
        <v>0.19850187265917607</v>
      </c>
      <c r="O23" s="89">
        <f t="shared" si="5"/>
        <v>0.19506865065239493</v>
      </c>
      <c r="P23" s="86">
        <f t="shared" si="21"/>
        <v>1.1624999999999999</v>
      </c>
      <c r="Q23" s="128">
        <f t="shared" si="6"/>
        <v>205</v>
      </c>
      <c r="R23" s="134">
        <v>314</v>
      </c>
      <c r="S23" s="105">
        <f t="shared" si="33"/>
        <v>109</v>
      </c>
      <c r="T23" s="137">
        <v>0</v>
      </c>
      <c r="U23" s="137">
        <v>178</v>
      </c>
      <c r="V23" s="131">
        <f t="shared" si="8"/>
        <v>178</v>
      </c>
      <c r="W23" s="131">
        <f t="shared" si="14"/>
        <v>989</v>
      </c>
      <c r="X23" s="145">
        <f t="shared" si="17"/>
        <v>313</v>
      </c>
      <c r="Y23" s="147">
        <f t="shared" si="22"/>
        <v>110.71428571428571</v>
      </c>
      <c r="Z23" s="65">
        <f t="shared" si="9"/>
        <v>1.219482120838471</v>
      </c>
      <c r="AA23" s="67">
        <f t="shared" si="10"/>
        <v>0.21948212083847096</v>
      </c>
      <c r="AB23" s="126">
        <f t="shared" si="27"/>
        <v>1.2185534591194966</v>
      </c>
      <c r="AC23" s="127">
        <f t="shared" si="11"/>
        <v>24</v>
      </c>
      <c r="AD23" s="105">
        <f t="shared" si="30"/>
        <v>43</v>
      </c>
      <c r="AE23" s="122">
        <v>19</v>
      </c>
      <c r="AF23" s="137">
        <v>0</v>
      </c>
      <c r="AG23" s="137">
        <v>23</v>
      </c>
      <c r="AH23" s="150">
        <f t="shared" si="12"/>
        <v>23</v>
      </c>
      <c r="AI23" s="150">
        <f t="shared" si="15"/>
        <v>87</v>
      </c>
      <c r="AJ23" s="145">
        <f t="shared" si="18"/>
        <v>39</v>
      </c>
      <c r="AK23" s="147">
        <f t="shared" si="20"/>
        <v>11.714285714285714</v>
      </c>
      <c r="AL23" s="86">
        <f t="shared" si="32"/>
        <v>1.359375</v>
      </c>
      <c r="AM23" s="67">
        <f t="shared" si="31"/>
        <v>0.359375</v>
      </c>
      <c r="AN23" s="90">
        <f t="shared" si="34"/>
        <v>1.3666666666666667</v>
      </c>
      <c r="AO23" s="4">
        <f t="shared" si="23"/>
        <v>231</v>
      </c>
      <c r="AP23" s="4">
        <f t="shared" si="28"/>
        <v>109</v>
      </c>
      <c r="AQ23" s="4">
        <f t="shared" si="24"/>
        <v>18</v>
      </c>
      <c r="AR23" s="263"/>
      <c r="AS23" s="201"/>
      <c r="AT23" s="197"/>
      <c r="AU23" s="211"/>
      <c r="BF23" s="106"/>
      <c r="BG23" s="109"/>
      <c r="BH23" s="106"/>
      <c r="BI23" s="107"/>
      <c r="BJ23" s="107"/>
      <c r="BK23" s="109"/>
      <c r="BL23" s="110"/>
      <c r="BM23" s="271"/>
      <c r="BN23" s="88"/>
      <c r="BP23" s="22">
        <f t="shared" si="29"/>
        <v>189</v>
      </c>
      <c r="BR23" s="88"/>
      <c r="BT23" s="107"/>
      <c r="BU23" s="107"/>
      <c r="BV23" s="107"/>
      <c r="BW23" s="109"/>
      <c r="BX23" s="107"/>
      <c r="BY23" s="107"/>
      <c r="BZ23" s="107"/>
      <c r="CA23" s="109"/>
      <c r="CB23" s="107"/>
      <c r="CC23" s="107"/>
      <c r="CD23" s="107"/>
      <c r="CE23" s="107"/>
      <c r="CF23" s="107"/>
      <c r="CG23" s="107"/>
    </row>
    <row r="24" spans="1:85" x14ac:dyDescent="0.25">
      <c r="A24" s="63">
        <v>21</v>
      </c>
      <c r="C24" s="66">
        <v>43908</v>
      </c>
      <c r="D24" s="140">
        <f t="shared" si="25"/>
        <v>1239</v>
      </c>
      <c r="E24" s="134">
        <f t="shared" si="26"/>
        <v>2051</v>
      </c>
      <c r="F24" s="105">
        <v>346</v>
      </c>
      <c r="G24" s="137">
        <v>0</v>
      </c>
      <c r="H24" s="137">
        <v>458</v>
      </c>
      <c r="I24" s="131">
        <f t="shared" si="2"/>
        <v>458</v>
      </c>
      <c r="J24" s="131">
        <f t="shared" si="13"/>
        <v>2698</v>
      </c>
      <c r="K24" s="145">
        <f t="shared" si="16"/>
        <v>1548</v>
      </c>
      <c r="L24" s="148">
        <f t="shared" si="19"/>
        <v>280.57142857142856</v>
      </c>
      <c r="M24" s="86">
        <f t="shared" si="3"/>
        <v>1.2044642857142858</v>
      </c>
      <c r="N24" s="67">
        <f t="shared" si="4"/>
        <v>0.20446428571428577</v>
      </c>
      <c r="O24" s="89">
        <f t="shared" si="5"/>
        <v>0.18770063823003466</v>
      </c>
      <c r="P24" s="86">
        <f t="shared" si="21"/>
        <v>1.1732377538829151</v>
      </c>
      <c r="Q24" s="128">
        <f t="shared" si="6"/>
        <v>314</v>
      </c>
      <c r="R24" s="134">
        <v>408</v>
      </c>
      <c r="S24" s="105">
        <f t="shared" si="33"/>
        <v>94</v>
      </c>
      <c r="T24" s="137">
        <v>0</v>
      </c>
      <c r="U24" s="137">
        <v>245</v>
      </c>
      <c r="V24" s="131">
        <f t="shared" si="8"/>
        <v>245</v>
      </c>
      <c r="W24" s="131">
        <f t="shared" si="14"/>
        <v>1234</v>
      </c>
      <c r="X24" s="145">
        <f t="shared" si="17"/>
        <v>407</v>
      </c>
      <c r="Y24" s="147">
        <f t="shared" si="22"/>
        <v>138</v>
      </c>
      <c r="Z24" s="65">
        <f t="shared" si="9"/>
        <v>1.2477249747219414</v>
      </c>
      <c r="AA24" s="67">
        <f t="shared" si="10"/>
        <v>0.24772497472194144</v>
      </c>
      <c r="AB24" s="126">
        <f t="shared" si="27"/>
        <v>1.2464516129032259</v>
      </c>
      <c r="AC24" s="127">
        <f t="shared" si="11"/>
        <v>43</v>
      </c>
      <c r="AD24" s="105">
        <f t="shared" si="30"/>
        <v>58</v>
      </c>
      <c r="AE24" s="122">
        <v>15</v>
      </c>
      <c r="AF24" s="137">
        <v>0</v>
      </c>
      <c r="AG24" s="137">
        <v>19</v>
      </c>
      <c r="AH24" s="150">
        <f t="shared" si="12"/>
        <v>19</v>
      </c>
      <c r="AI24" s="150">
        <f t="shared" si="15"/>
        <v>106</v>
      </c>
      <c r="AJ24" s="145">
        <f t="shared" si="18"/>
        <v>53</v>
      </c>
      <c r="AK24" s="147">
        <f t="shared" si="20"/>
        <v>14.142857142857142</v>
      </c>
      <c r="AL24" s="86">
        <f t="shared" si="32"/>
        <v>1.2183908045977012</v>
      </c>
      <c r="AM24" s="67">
        <f t="shared" si="31"/>
        <v>0.21839080459770122</v>
      </c>
      <c r="AN24" s="90">
        <f t="shared" si="34"/>
        <v>1.2073170731707317</v>
      </c>
      <c r="AO24" s="4">
        <f t="shared" si="23"/>
        <v>225</v>
      </c>
      <c r="AP24" s="4">
        <f t="shared" si="28"/>
        <v>94</v>
      </c>
      <c r="AQ24" s="4">
        <f t="shared" si="24"/>
        <v>14</v>
      </c>
      <c r="AR24" s="263"/>
      <c r="AS24" s="201"/>
      <c r="AT24" s="197"/>
      <c r="AU24" s="211"/>
      <c r="BF24" s="106"/>
      <c r="BG24" s="109"/>
      <c r="BH24" s="106"/>
      <c r="BI24" s="107"/>
      <c r="BJ24" s="107"/>
      <c r="BK24" s="109"/>
      <c r="BL24" s="110"/>
      <c r="BM24" s="271"/>
      <c r="BN24" s="88"/>
      <c r="BP24" s="22">
        <f t="shared" si="29"/>
        <v>221.14285714285714</v>
      </c>
      <c r="BR24" s="88"/>
      <c r="BT24" s="107"/>
      <c r="BU24" s="107"/>
      <c r="BV24" s="107"/>
      <c r="BW24" s="109"/>
      <c r="BX24" s="107"/>
      <c r="BY24" s="107"/>
      <c r="BZ24" s="107"/>
      <c r="CA24" s="109"/>
      <c r="CB24" s="107"/>
      <c r="CC24" s="107"/>
      <c r="CD24" s="107"/>
      <c r="CE24" s="107"/>
      <c r="CF24" s="107"/>
      <c r="CG24" s="107"/>
    </row>
    <row r="25" spans="1:85" x14ac:dyDescent="0.25">
      <c r="A25" s="63">
        <v>22</v>
      </c>
      <c r="C25" s="66">
        <v>43909</v>
      </c>
      <c r="D25" s="140">
        <f t="shared" si="25"/>
        <v>1486</v>
      </c>
      <c r="E25" s="134">
        <f t="shared" si="26"/>
        <v>2460</v>
      </c>
      <c r="F25" s="105">
        <v>409</v>
      </c>
      <c r="G25" s="137">
        <v>0</v>
      </c>
      <c r="H25" s="137">
        <v>514</v>
      </c>
      <c r="I25" s="131">
        <f t="shared" si="2"/>
        <v>514</v>
      </c>
      <c r="J25" s="131">
        <f t="shared" si="13"/>
        <v>3212</v>
      </c>
      <c r="K25" s="145">
        <f t="shared" si="16"/>
        <v>1846</v>
      </c>
      <c r="L25" s="148">
        <f t="shared" si="19"/>
        <v>327.42857142857144</v>
      </c>
      <c r="M25" s="86">
        <f t="shared" si="3"/>
        <v>1.190511489992587</v>
      </c>
      <c r="N25" s="67">
        <f t="shared" si="4"/>
        <v>0.19051148999258705</v>
      </c>
      <c r="O25" s="89">
        <f t="shared" si="5"/>
        <v>0.18692377685902492</v>
      </c>
      <c r="P25" s="86">
        <f t="shared" si="21"/>
        <v>1.1670061099796336</v>
      </c>
      <c r="Q25" s="128">
        <f t="shared" si="6"/>
        <v>408</v>
      </c>
      <c r="R25" s="134">
        <v>489</v>
      </c>
      <c r="S25" s="105">
        <f t="shared" si="33"/>
        <v>81</v>
      </c>
      <c r="T25" s="137">
        <v>0</v>
      </c>
      <c r="U25" s="137">
        <v>349</v>
      </c>
      <c r="V25" s="131">
        <f t="shared" si="8"/>
        <v>349</v>
      </c>
      <c r="W25" s="131">
        <f t="shared" si="14"/>
        <v>1583</v>
      </c>
      <c r="X25" s="145">
        <f t="shared" si="17"/>
        <v>403</v>
      </c>
      <c r="Y25" s="147">
        <f t="shared" si="22"/>
        <v>176.28571428571428</v>
      </c>
      <c r="Z25" s="65">
        <f t="shared" si="9"/>
        <v>1.2828200972447326</v>
      </c>
      <c r="AA25" s="67">
        <f t="shared" si="10"/>
        <v>0.28282009724473256</v>
      </c>
      <c r="AB25" s="126">
        <f t="shared" si="27"/>
        <v>1.2774327122153208</v>
      </c>
      <c r="AC25" s="127">
        <f t="shared" si="11"/>
        <v>58</v>
      </c>
      <c r="AD25" s="105">
        <f t="shared" si="30"/>
        <v>76</v>
      </c>
      <c r="AE25" s="122">
        <v>18</v>
      </c>
      <c r="AF25" s="137">
        <v>0</v>
      </c>
      <c r="AG25" s="137">
        <v>44</v>
      </c>
      <c r="AH25" s="150">
        <f t="shared" si="12"/>
        <v>44</v>
      </c>
      <c r="AI25" s="150">
        <f t="shared" si="15"/>
        <v>150</v>
      </c>
      <c r="AJ25" s="145">
        <f t="shared" si="18"/>
        <v>71</v>
      </c>
      <c r="AK25" s="147">
        <f t="shared" si="20"/>
        <v>20</v>
      </c>
      <c r="AL25" s="86">
        <f t="shared" si="32"/>
        <v>1.4150943396226414</v>
      </c>
      <c r="AM25" s="67">
        <f t="shared" si="31"/>
        <v>0.41509433962264142</v>
      </c>
      <c r="AN25" s="90">
        <f t="shared" si="34"/>
        <v>1.4141414141414141</v>
      </c>
      <c r="AO25" s="4">
        <f t="shared" si="23"/>
        <v>298</v>
      </c>
      <c r="AP25" s="4">
        <f t="shared" si="28"/>
        <v>-4</v>
      </c>
      <c r="AQ25" s="4">
        <f t="shared" si="24"/>
        <v>18</v>
      </c>
      <c r="AR25" s="263"/>
      <c r="AS25" s="201"/>
      <c r="AT25" s="197"/>
      <c r="AU25" s="211"/>
      <c r="BF25" s="106"/>
      <c r="BG25" s="109"/>
      <c r="BH25" s="106"/>
      <c r="BI25" s="107"/>
      <c r="BJ25" s="107"/>
      <c r="BK25" s="109"/>
      <c r="BL25" s="110"/>
      <c r="BM25" s="271"/>
      <c r="BN25" s="88"/>
      <c r="BP25" s="22">
        <f t="shared" si="29"/>
        <v>263.71428571428572</v>
      </c>
      <c r="BR25" s="88"/>
      <c r="BT25" s="107"/>
      <c r="BU25" s="107"/>
      <c r="BV25" s="107"/>
      <c r="BW25" s="109"/>
      <c r="BX25" s="107"/>
      <c r="BY25" s="107"/>
      <c r="BZ25" s="107"/>
      <c r="CA25" s="109"/>
      <c r="CB25" s="107"/>
      <c r="CC25" s="107"/>
      <c r="CD25" s="107"/>
      <c r="CE25" s="107"/>
      <c r="CF25" s="107"/>
      <c r="CG25" s="107"/>
    </row>
    <row r="26" spans="1:85" x14ac:dyDescent="0.25">
      <c r="A26" s="63">
        <v>23</v>
      </c>
      <c r="C26" s="66">
        <v>43910</v>
      </c>
      <c r="D26" s="140">
        <f t="shared" si="25"/>
        <v>1711</v>
      </c>
      <c r="E26" s="134">
        <f t="shared" si="26"/>
        <v>2994</v>
      </c>
      <c r="F26" s="105">
        <v>534</v>
      </c>
      <c r="G26" s="137">
        <v>0</v>
      </c>
      <c r="H26" s="137">
        <v>696</v>
      </c>
      <c r="I26" s="131">
        <f t="shared" si="2"/>
        <v>696</v>
      </c>
      <c r="J26" s="131">
        <f t="shared" si="13"/>
        <v>3908</v>
      </c>
      <c r="K26" s="145">
        <f t="shared" si="16"/>
        <v>2190</v>
      </c>
      <c r="L26" s="148">
        <f t="shared" si="19"/>
        <v>395.14285714285717</v>
      </c>
      <c r="M26" s="86">
        <f t="shared" si="3"/>
        <v>1.2166874221668742</v>
      </c>
      <c r="N26" s="67">
        <f t="shared" si="4"/>
        <v>0.2166874221668742</v>
      </c>
      <c r="O26" s="89">
        <f t="shared" si="5"/>
        <v>0.19595041085251705</v>
      </c>
      <c r="P26" s="86">
        <f t="shared" si="21"/>
        <v>1.206806282722513</v>
      </c>
      <c r="Q26" s="128">
        <f t="shared" si="6"/>
        <v>489</v>
      </c>
      <c r="R26" s="134">
        <v>643</v>
      </c>
      <c r="S26" s="105">
        <f t="shared" si="33"/>
        <v>154</v>
      </c>
      <c r="T26" s="137">
        <v>0</v>
      </c>
      <c r="U26" s="137">
        <v>335</v>
      </c>
      <c r="V26" s="131">
        <f t="shared" si="8"/>
        <v>335</v>
      </c>
      <c r="W26" s="131">
        <f t="shared" si="14"/>
        <v>1918</v>
      </c>
      <c r="X26" s="145">
        <f t="shared" si="17"/>
        <v>528</v>
      </c>
      <c r="Y26" s="147">
        <f t="shared" si="22"/>
        <v>211.71428571428572</v>
      </c>
      <c r="Z26" s="65">
        <f t="shared" si="9"/>
        <v>1.211623499684144</v>
      </c>
      <c r="AA26" s="67">
        <f t="shared" si="10"/>
        <v>0.21162349968414396</v>
      </c>
      <c r="AB26" s="126">
        <f t="shared" si="27"/>
        <v>1.2009724473257699</v>
      </c>
      <c r="AC26" s="127">
        <f t="shared" si="11"/>
        <v>76</v>
      </c>
      <c r="AD26" s="105">
        <f t="shared" si="30"/>
        <v>106</v>
      </c>
      <c r="AE26" s="122">
        <v>30</v>
      </c>
      <c r="AF26" s="137">
        <v>0</v>
      </c>
      <c r="AG26" s="137">
        <v>56</v>
      </c>
      <c r="AH26" s="150">
        <f t="shared" si="12"/>
        <v>56</v>
      </c>
      <c r="AI26" s="150">
        <f t="shared" si="15"/>
        <v>206</v>
      </c>
      <c r="AJ26" s="145">
        <f t="shared" si="18"/>
        <v>96</v>
      </c>
      <c r="AK26" s="147">
        <f t="shared" si="20"/>
        <v>27.142857142857142</v>
      </c>
      <c r="AL26" s="86">
        <f t="shared" si="32"/>
        <v>1.3733333333333333</v>
      </c>
      <c r="AM26" s="67">
        <f t="shared" si="31"/>
        <v>0.37333333333333329</v>
      </c>
      <c r="AN26" s="90">
        <f t="shared" si="34"/>
        <v>1.3571428571428572</v>
      </c>
      <c r="AO26" s="4">
        <f t="shared" si="23"/>
        <v>344</v>
      </c>
      <c r="AP26" s="4">
        <f t="shared" si="28"/>
        <v>125</v>
      </c>
      <c r="AQ26" s="4">
        <f t="shared" si="24"/>
        <v>25</v>
      </c>
      <c r="AR26" s="263"/>
      <c r="AS26" s="201"/>
      <c r="AT26" s="197"/>
      <c r="AU26" s="211"/>
      <c r="BF26" s="106"/>
      <c r="BG26" s="109"/>
      <c r="BH26" s="106"/>
      <c r="BI26" s="107"/>
      <c r="BJ26" s="107"/>
      <c r="BK26" s="109"/>
      <c r="BL26" s="110"/>
      <c r="BM26" s="271"/>
      <c r="BN26" s="88"/>
      <c r="BP26" s="22">
        <f t="shared" si="29"/>
        <v>312.85714285714283</v>
      </c>
      <c r="BR26" s="88"/>
      <c r="BT26" s="107"/>
      <c r="BU26" s="107"/>
      <c r="BV26" s="107"/>
      <c r="BW26" s="109"/>
      <c r="BX26" s="107"/>
      <c r="BY26" s="107"/>
      <c r="BZ26" s="107"/>
      <c r="CA26" s="109"/>
      <c r="CB26" s="107"/>
      <c r="CC26" s="107"/>
      <c r="CD26" s="107"/>
      <c r="CE26" s="107"/>
      <c r="CF26" s="107"/>
      <c r="CG26" s="107"/>
    </row>
    <row r="27" spans="1:85" x14ac:dyDescent="0.25">
      <c r="A27" s="63">
        <v>24</v>
      </c>
      <c r="C27" s="66">
        <v>43911</v>
      </c>
      <c r="D27" s="140">
        <f t="shared" si="25"/>
        <v>2022</v>
      </c>
      <c r="E27" s="134">
        <f t="shared" si="26"/>
        <v>3631</v>
      </c>
      <c r="F27" s="105">
        <v>637</v>
      </c>
      <c r="G27" s="137">
        <v>0</v>
      </c>
      <c r="H27" s="137">
        <v>668</v>
      </c>
      <c r="I27" s="131">
        <f t="shared" si="2"/>
        <v>668</v>
      </c>
      <c r="J27" s="131">
        <f t="shared" si="13"/>
        <v>4576</v>
      </c>
      <c r="K27" s="145">
        <f t="shared" si="16"/>
        <v>2672</v>
      </c>
      <c r="L27" s="148">
        <f t="shared" si="19"/>
        <v>458.85714285714283</v>
      </c>
      <c r="M27" s="86">
        <f t="shared" si="3"/>
        <v>1.1709314227226202</v>
      </c>
      <c r="N27" s="67">
        <f t="shared" si="4"/>
        <v>0.17093142272262019</v>
      </c>
      <c r="O27" s="89">
        <f t="shared" si="5"/>
        <v>0.19621929865110865</v>
      </c>
      <c r="P27" s="86">
        <f t="shared" si="21"/>
        <v>1.1612436731742588</v>
      </c>
      <c r="Q27" s="128">
        <f t="shared" si="6"/>
        <v>643</v>
      </c>
      <c r="R27" s="134">
        <v>836</v>
      </c>
      <c r="S27" s="105">
        <f t="shared" si="33"/>
        <v>193</v>
      </c>
      <c r="T27" s="137">
        <v>0</v>
      </c>
      <c r="U27" s="137">
        <v>280</v>
      </c>
      <c r="V27" s="131">
        <f t="shared" si="8"/>
        <v>280</v>
      </c>
      <c r="W27" s="131">
        <f t="shared" si="14"/>
        <v>2198</v>
      </c>
      <c r="X27" s="145">
        <f t="shared" si="17"/>
        <v>700</v>
      </c>
      <c r="Y27" s="147">
        <f t="shared" si="22"/>
        <v>238.71428571428572</v>
      </c>
      <c r="Z27" s="65">
        <f t="shared" si="9"/>
        <v>1.1459854014598541</v>
      </c>
      <c r="AA27" s="67">
        <f t="shared" si="10"/>
        <v>0.14598540145985406</v>
      </c>
      <c r="AB27" s="126">
        <f t="shared" si="27"/>
        <v>1.1275303643724697</v>
      </c>
      <c r="AC27" s="127">
        <f t="shared" si="11"/>
        <v>106</v>
      </c>
      <c r="AD27" s="105">
        <f t="shared" si="30"/>
        <v>136</v>
      </c>
      <c r="AE27" s="122">
        <v>30</v>
      </c>
      <c r="AF27" s="137">
        <v>0</v>
      </c>
      <c r="AG27" s="137">
        <v>64</v>
      </c>
      <c r="AH27" s="150">
        <f t="shared" si="12"/>
        <v>64</v>
      </c>
      <c r="AI27" s="150">
        <f t="shared" si="15"/>
        <v>270</v>
      </c>
      <c r="AJ27" s="145">
        <f t="shared" si="18"/>
        <v>124</v>
      </c>
      <c r="AK27" s="147">
        <f t="shared" si="20"/>
        <v>34.857142857142854</v>
      </c>
      <c r="AL27" s="86">
        <f t="shared" si="32"/>
        <v>1.3106796116504855</v>
      </c>
      <c r="AM27" s="67">
        <f t="shared" si="31"/>
        <v>0.31067961165048552</v>
      </c>
      <c r="AN27" s="90">
        <f t="shared" si="34"/>
        <v>1.2842105263157895</v>
      </c>
      <c r="AO27" s="4">
        <f t="shared" si="23"/>
        <v>482</v>
      </c>
      <c r="AP27" s="4">
        <f t="shared" si="28"/>
        <v>172</v>
      </c>
      <c r="AQ27" s="4">
        <f t="shared" si="24"/>
        <v>28</v>
      </c>
      <c r="AR27" s="263"/>
      <c r="AS27" s="201"/>
      <c r="AT27" s="197"/>
      <c r="AU27" s="211"/>
      <c r="BF27" s="106"/>
      <c r="BG27" s="109"/>
      <c r="BH27" s="106"/>
      <c r="BI27" s="107"/>
      <c r="BJ27" s="107"/>
      <c r="BK27" s="109"/>
      <c r="BL27" s="110"/>
      <c r="BM27" s="271"/>
      <c r="BN27" s="88"/>
      <c r="BP27" s="22">
        <f t="shared" si="29"/>
        <v>381.71428571428572</v>
      </c>
      <c r="BR27" s="88"/>
      <c r="BT27" s="107"/>
      <c r="BU27" s="107"/>
      <c r="BV27" s="107"/>
      <c r="BW27" s="109"/>
      <c r="BX27" s="107"/>
      <c r="BY27" s="107"/>
      <c r="BZ27" s="107"/>
      <c r="CA27" s="109"/>
      <c r="CB27" s="107"/>
      <c r="CC27" s="107"/>
      <c r="CD27" s="107"/>
      <c r="CE27" s="107"/>
      <c r="CF27" s="107"/>
      <c r="CG27" s="107"/>
    </row>
    <row r="28" spans="1:85" x14ac:dyDescent="0.25">
      <c r="A28" s="63">
        <v>25</v>
      </c>
      <c r="C28" s="66">
        <v>43912</v>
      </c>
      <c r="D28" s="140">
        <f t="shared" si="25"/>
        <v>2464</v>
      </c>
      <c r="E28" s="134">
        <f t="shared" si="26"/>
        <v>4204</v>
      </c>
      <c r="F28" s="105">
        <v>573</v>
      </c>
      <c r="G28" s="137">
        <v>0</v>
      </c>
      <c r="H28" s="137">
        <v>540</v>
      </c>
      <c r="I28" s="131">
        <f t="shared" si="2"/>
        <v>540</v>
      </c>
      <c r="J28" s="131">
        <f t="shared" si="13"/>
        <v>5116</v>
      </c>
      <c r="K28" s="145">
        <f t="shared" si="16"/>
        <v>3069</v>
      </c>
      <c r="L28" s="148">
        <f t="shared" si="19"/>
        <v>502.57142857142856</v>
      </c>
      <c r="M28" s="86">
        <f t="shared" si="3"/>
        <v>1.1180069930069929</v>
      </c>
      <c r="N28" s="67">
        <f t="shared" si="4"/>
        <v>0.11800699300699291</v>
      </c>
      <c r="O28" s="89">
        <f t="shared" si="5"/>
        <v>0.18012032272067202</v>
      </c>
      <c r="P28" s="86">
        <f t="shared" si="21"/>
        <v>1.0952677459526774</v>
      </c>
      <c r="Q28" s="128">
        <f t="shared" si="6"/>
        <v>836</v>
      </c>
      <c r="R28" s="134">
        <v>988</v>
      </c>
      <c r="S28" s="105">
        <f t="shared" si="33"/>
        <v>152</v>
      </c>
      <c r="T28" s="137">
        <v>0</v>
      </c>
      <c r="U28" s="137">
        <v>301</v>
      </c>
      <c r="V28" s="131">
        <f t="shared" si="8"/>
        <v>301</v>
      </c>
      <c r="W28" s="131">
        <f t="shared" si="14"/>
        <v>2499</v>
      </c>
      <c r="X28" s="145">
        <f t="shared" si="17"/>
        <v>826</v>
      </c>
      <c r="Y28" s="147">
        <f t="shared" si="22"/>
        <v>267.28571428571428</v>
      </c>
      <c r="Z28" s="65">
        <f t="shared" si="9"/>
        <v>1.1369426751592357</v>
      </c>
      <c r="AA28" s="67">
        <f t="shared" si="10"/>
        <v>0.13694267515923575</v>
      </c>
      <c r="AB28" s="126">
        <f t="shared" si="27"/>
        <v>1.1196888090963495</v>
      </c>
      <c r="AC28" s="127">
        <f t="shared" si="11"/>
        <v>136</v>
      </c>
      <c r="AD28" s="105">
        <f t="shared" si="30"/>
        <v>179</v>
      </c>
      <c r="AE28" s="122">
        <v>43</v>
      </c>
      <c r="AF28" s="137">
        <v>0</v>
      </c>
      <c r="AG28" s="137">
        <v>61</v>
      </c>
      <c r="AH28" s="150">
        <f t="shared" si="12"/>
        <v>61</v>
      </c>
      <c r="AI28" s="150">
        <f t="shared" si="15"/>
        <v>331</v>
      </c>
      <c r="AJ28" s="145">
        <f t="shared" si="18"/>
        <v>159</v>
      </c>
      <c r="AK28" s="147">
        <f t="shared" si="20"/>
        <v>41.571428571428569</v>
      </c>
      <c r="AL28" s="86">
        <f t="shared" si="32"/>
        <v>1.2259259259259259</v>
      </c>
      <c r="AM28" s="67">
        <f t="shared" si="31"/>
        <v>0.22592592592592586</v>
      </c>
      <c r="AN28" s="90">
        <f t="shared" si="34"/>
        <v>1.1926229508196722</v>
      </c>
      <c r="AO28" s="4">
        <f t="shared" si="23"/>
        <v>397</v>
      </c>
      <c r="AP28" s="4">
        <f t="shared" si="28"/>
        <v>126</v>
      </c>
      <c r="AQ28" s="4">
        <f t="shared" si="24"/>
        <v>35</v>
      </c>
      <c r="AR28" s="263"/>
      <c r="AS28" s="201"/>
      <c r="AT28" s="197"/>
      <c r="AU28" s="211"/>
      <c r="BF28" s="106"/>
      <c r="BG28" s="109"/>
      <c r="BH28" s="106"/>
      <c r="BI28" s="107"/>
      <c r="BJ28" s="107"/>
      <c r="BK28" s="109"/>
      <c r="BL28" s="110"/>
      <c r="BM28" s="271"/>
      <c r="BN28" s="88"/>
      <c r="BP28" s="22">
        <f t="shared" si="29"/>
        <v>438.42857142857144</v>
      </c>
      <c r="BR28" s="88"/>
      <c r="BT28" s="107"/>
      <c r="BU28" s="107"/>
      <c r="BV28" s="107"/>
      <c r="BW28" s="109"/>
      <c r="BX28" s="107"/>
      <c r="BY28" s="107"/>
      <c r="BZ28" s="107"/>
      <c r="CA28" s="109"/>
      <c r="CB28" s="107"/>
      <c r="CC28" s="107"/>
      <c r="CD28" s="107"/>
      <c r="CE28" s="107"/>
      <c r="CF28" s="107"/>
      <c r="CG28" s="107"/>
    </row>
    <row r="29" spans="1:85" x14ac:dyDescent="0.25">
      <c r="A29" s="63">
        <v>26</v>
      </c>
      <c r="C29" s="66">
        <v>43913</v>
      </c>
      <c r="D29" s="128">
        <f t="shared" si="25"/>
        <v>2761</v>
      </c>
      <c r="E29" s="134">
        <f t="shared" si="26"/>
        <v>4749</v>
      </c>
      <c r="F29" s="105">
        <v>545</v>
      </c>
      <c r="G29" s="137">
        <v>0</v>
      </c>
      <c r="H29" s="137">
        <v>619</v>
      </c>
      <c r="I29" s="131">
        <f t="shared" si="2"/>
        <v>619</v>
      </c>
      <c r="J29" s="131">
        <f t="shared" si="13"/>
        <v>5735</v>
      </c>
      <c r="K29" s="145">
        <f t="shared" si="16"/>
        <v>3336</v>
      </c>
      <c r="L29" s="148">
        <f t="shared" si="19"/>
        <v>552.28571428571433</v>
      </c>
      <c r="M29" s="86">
        <f t="shared" si="3"/>
        <v>1.1209929632525411</v>
      </c>
      <c r="N29" s="67">
        <f t="shared" si="4"/>
        <v>0.12099296325254105</v>
      </c>
      <c r="O29" s="89">
        <f t="shared" si="5"/>
        <v>0.16342605822832307</v>
      </c>
      <c r="P29" s="86">
        <f t="shared" si="21"/>
        <v>1.0989198408186471</v>
      </c>
      <c r="Q29" s="128">
        <f t="shared" si="6"/>
        <v>988</v>
      </c>
      <c r="R29" s="134">
        <v>1230</v>
      </c>
      <c r="S29" s="105">
        <f t="shared" si="33"/>
        <v>242</v>
      </c>
      <c r="T29" s="137">
        <v>0</v>
      </c>
      <c r="U29" s="137">
        <v>556</v>
      </c>
      <c r="V29" s="131">
        <f t="shared" si="8"/>
        <v>556</v>
      </c>
      <c r="W29" s="131">
        <f t="shared" si="14"/>
        <v>3055</v>
      </c>
      <c r="X29" s="145">
        <f t="shared" si="17"/>
        <v>1025</v>
      </c>
      <c r="Y29" s="147">
        <f t="shared" si="22"/>
        <v>320.57142857142856</v>
      </c>
      <c r="Z29" s="65">
        <f t="shared" si="9"/>
        <v>1.2224889955982392</v>
      </c>
      <c r="AA29" s="67">
        <f t="shared" si="10"/>
        <v>0.2224889955982392</v>
      </c>
      <c r="AB29" s="126">
        <f t="shared" si="27"/>
        <v>1.1993586317477285</v>
      </c>
      <c r="AC29" s="127">
        <f t="shared" si="11"/>
        <v>179</v>
      </c>
      <c r="AD29" s="105">
        <f t="shared" si="30"/>
        <v>213</v>
      </c>
      <c r="AE29" s="122">
        <v>34</v>
      </c>
      <c r="AF29" s="137">
        <v>0</v>
      </c>
      <c r="AG29" s="137">
        <v>86</v>
      </c>
      <c r="AH29" s="150">
        <f t="shared" si="12"/>
        <v>86</v>
      </c>
      <c r="AI29" s="150">
        <f t="shared" si="15"/>
        <v>417</v>
      </c>
      <c r="AJ29" s="145">
        <f t="shared" si="18"/>
        <v>189</v>
      </c>
      <c r="AK29" s="147">
        <f t="shared" si="20"/>
        <v>50.428571428571431</v>
      </c>
      <c r="AL29" s="86">
        <f t="shared" si="32"/>
        <v>1.2598187311178248</v>
      </c>
      <c r="AM29" s="67">
        <f t="shared" si="31"/>
        <v>0.25981873111782483</v>
      </c>
      <c r="AN29" s="90">
        <f t="shared" si="34"/>
        <v>1.2130584192439864</v>
      </c>
      <c r="AO29" s="4">
        <f t="shared" si="23"/>
        <v>267</v>
      </c>
      <c r="AP29" s="4">
        <f t="shared" si="28"/>
        <v>199</v>
      </c>
      <c r="AQ29" s="4">
        <f t="shared" si="24"/>
        <v>30</v>
      </c>
      <c r="AR29" s="263"/>
      <c r="AS29" s="201"/>
      <c r="AT29" s="197"/>
      <c r="AU29" s="211"/>
      <c r="BF29" s="106"/>
      <c r="BG29" s="109"/>
      <c r="BH29" s="106"/>
      <c r="BI29" s="107"/>
      <c r="BJ29" s="107"/>
      <c r="BK29" s="109"/>
      <c r="BL29" s="110"/>
      <c r="BM29" s="271"/>
      <c r="BN29" s="88"/>
      <c r="BP29" s="22">
        <f t="shared" si="29"/>
        <v>476.57142857142856</v>
      </c>
      <c r="BR29" s="88"/>
      <c r="BT29" s="107"/>
      <c r="BU29" s="107"/>
      <c r="BV29" s="107"/>
      <c r="BW29" s="109"/>
      <c r="BX29" s="107"/>
      <c r="BY29" s="107"/>
      <c r="BZ29" s="107"/>
      <c r="CA29" s="109"/>
      <c r="CB29" s="107"/>
      <c r="CC29" s="107"/>
      <c r="CD29" s="107"/>
      <c r="CE29" s="107"/>
      <c r="CF29" s="107"/>
      <c r="CG29" s="107"/>
    </row>
    <row r="30" spans="1:85" x14ac:dyDescent="0.25">
      <c r="A30" s="63">
        <v>27</v>
      </c>
      <c r="B30" s="157">
        <v>1</v>
      </c>
      <c r="C30" s="66">
        <v>43914</v>
      </c>
      <c r="D30" s="128">
        <f t="shared" si="25"/>
        <v>2978</v>
      </c>
      <c r="E30" s="134">
        <f t="shared" si="26"/>
        <v>5560</v>
      </c>
      <c r="F30" s="105">
        <v>811</v>
      </c>
      <c r="G30" s="137">
        <v>0</v>
      </c>
      <c r="H30" s="137">
        <v>1120</v>
      </c>
      <c r="I30" s="131">
        <f t="shared" si="2"/>
        <v>1120</v>
      </c>
      <c r="J30" s="131">
        <f t="shared" si="13"/>
        <v>6855</v>
      </c>
      <c r="K30" s="145">
        <f t="shared" si="16"/>
        <v>3855</v>
      </c>
      <c r="L30" s="148">
        <f t="shared" si="19"/>
        <v>659.28571428571433</v>
      </c>
      <c r="M30" s="86">
        <f t="shared" si="3"/>
        <v>1.1952920662598081</v>
      </c>
      <c r="N30" s="67">
        <f t="shared" si="4"/>
        <v>0.19529206625980811</v>
      </c>
      <c r="O30" s="89">
        <f t="shared" si="5"/>
        <v>0.16438217348176729</v>
      </c>
      <c r="P30" s="86">
        <f t="shared" si="21"/>
        <v>1.193740300051733</v>
      </c>
      <c r="Q30" s="128">
        <f t="shared" si="6"/>
        <v>1230</v>
      </c>
      <c r="R30" s="134">
        <v>1495</v>
      </c>
      <c r="S30" s="105">
        <f t="shared" si="33"/>
        <v>265</v>
      </c>
      <c r="T30" s="137">
        <v>0</v>
      </c>
      <c r="U30" s="137">
        <v>478</v>
      </c>
      <c r="V30" s="131">
        <f t="shared" si="8"/>
        <v>478</v>
      </c>
      <c r="W30" s="131">
        <f t="shared" si="14"/>
        <v>3533</v>
      </c>
      <c r="X30" s="145">
        <f t="shared" si="17"/>
        <v>1181</v>
      </c>
      <c r="Y30" s="147">
        <f t="shared" si="22"/>
        <v>363.42857142857144</v>
      </c>
      <c r="Z30" s="65">
        <f t="shared" si="9"/>
        <v>1.1564648117839607</v>
      </c>
      <c r="AA30" s="67">
        <f t="shared" si="10"/>
        <v>0.15646481178396066</v>
      </c>
      <c r="AB30" s="126">
        <f t="shared" si="27"/>
        <v>1.1336898395721926</v>
      </c>
      <c r="AC30" s="127">
        <f t="shared" si="11"/>
        <v>213</v>
      </c>
      <c r="AD30" s="105">
        <f t="shared" si="30"/>
        <v>276</v>
      </c>
      <c r="AE30" s="122">
        <v>63</v>
      </c>
      <c r="AF30" s="137">
        <v>0</v>
      </c>
      <c r="AG30" s="137">
        <v>76</v>
      </c>
      <c r="AH30" s="150">
        <f t="shared" si="12"/>
        <v>76</v>
      </c>
      <c r="AI30" s="150">
        <f t="shared" si="15"/>
        <v>493</v>
      </c>
      <c r="AJ30" s="145">
        <f t="shared" si="18"/>
        <v>233</v>
      </c>
      <c r="AK30" s="147">
        <f t="shared" si="20"/>
        <v>58</v>
      </c>
      <c r="AL30" s="86">
        <f t="shared" si="32"/>
        <v>1.1822541966426858</v>
      </c>
      <c r="AM30" s="67">
        <f t="shared" si="31"/>
        <v>0.18225419664268583</v>
      </c>
      <c r="AN30" s="90">
        <f t="shared" si="34"/>
        <v>1.15014164305949</v>
      </c>
      <c r="AO30" s="4">
        <f t="shared" si="23"/>
        <v>519</v>
      </c>
      <c r="AP30" s="4">
        <f t="shared" si="28"/>
        <v>156</v>
      </c>
      <c r="AQ30" s="4">
        <f t="shared" si="24"/>
        <v>44</v>
      </c>
      <c r="AR30" s="263"/>
      <c r="AS30" s="201"/>
      <c r="AT30" s="197"/>
      <c r="AU30" s="211"/>
      <c r="BF30" s="106"/>
      <c r="BG30" s="109"/>
      <c r="BH30" s="106"/>
      <c r="BI30" s="107"/>
      <c r="BJ30" s="107"/>
      <c r="BK30" s="109"/>
      <c r="BL30" s="110"/>
      <c r="BM30" s="271"/>
      <c r="BN30" s="88"/>
      <c r="BP30" s="22">
        <f t="shared" si="29"/>
        <v>550.71428571428567</v>
      </c>
      <c r="BR30" s="88"/>
      <c r="BT30" s="107"/>
      <c r="BU30" s="107"/>
      <c r="BV30" s="107"/>
      <c r="BW30" s="109"/>
      <c r="BX30" s="107"/>
      <c r="BY30" s="107"/>
      <c r="BZ30" s="107"/>
      <c r="CA30" s="109"/>
      <c r="CB30" s="107"/>
      <c r="CC30" s="107"/>
      <c r="CD30" s="107"/>
      <c r="CE30" s="107"/>
      <c r="CF30" s="107"/>
      <c r="CG30" s="107"/>
    </row>
    <row r="31" spans="1:85" x14ac:dyDescent="0.25">
      <c r="A31" s="63">
        <v>28</v>
      </c>
      <c r="B31" s="157">
        <v>2</v>
      </c>
      <c r="C31" s="66">
        <v>43915</v>
      </c>
      <c r="D31" s="128">
        <f t="shared" si="25"/>
        <v>3368</v>
      </c>
      <c r="E31" s="134">
        <f t="shared" si="26"/>
        <v>6412</v>
      </c>
      <c r="F31" s="105">
        <v>852</v>
      </c>
      <c r="G31" s="137">
        <v>0</v>
      </c>
      <c r="H31" s="137">
        <v>1049</v>
      </c>
      <c r="I31" s="131">
        <f t="shared" si="2"/>
        <v>1049</v>
      </c>
      <c r="J31" s="131">
        <f t="shared" si="13"/>
        <v>7904</v>
      </c>
      <c r="K31" s="145">
        <f t="shared" si="16"/>
        <v>4361</v>
      </c>
      <c r="L31" s="148">
        <f t="shared" si="19"/>
        <v>743.71428571428567</v>
      </c>
      <c r="M31" s="86">
        <f t="shared" si="3"/>
        <v>1.1530269876002917</v>
      </c>
      <c r="N31" s="67">
        <f t="shared" si="4"/>
        <v>0.15302698760029165</v>
      </c>
      <c r="O31" s="89">
        <f t="shared" si="5"/>
        <v>0.15165008656845078</v>
      </c>
      <c r="P31" s="86">
        <f t="shared" si="21"/>
        <v>1.1280606717226433</v>
      </c>
      <c r="Q31" s="128">
        <f t="shared" si="6"/>
        <v>1495</v>
      </c>
      <c r="R31" s="134">
        <v>1836</v>
      </c>
      <c r="S31" s="105">
        <f t="shared" si="33"/>
        <v>341</v>
      </c>
      <c r="T31" s="137">
        <v>0</v>
      </c>
      <c r="U31" s="137">
        <v>512</v>
      </c>
      <c r="V31" s="131">
        <f t="shared" si="8"/>
        <v>512</v>
      </c>
      <c r="W31" s="131">
        <f t="shared" si="14"/>
        <v>4045</v>
      </c>
      <c r="X31" s="145">
        <f t="shared" si="17"/>
        <v>1428</v>
      </c>
      <c r="Y31" s="147">
        <f t="shared" si="22"/>
        <v>401.57142857142856</v>
      </c>
      <c r="Z31" s="65">
        <f t="shared" si="9"/>
        <v>1.144919332012454</v>
      </c>
      <c r="AA31" s="67">
        <f t="shared" si="10"/>
        <v>0.14491933201245399</v>
      </c>
      <c r="AB31" s="126">
        <f t="shared" si="27"/>
        <v>1.1049528301886791</v>
      </c>
      <c r="AC31" s="127">
        <f t="shared" si="11"/>
        <v>276</v>
      </c>
      <c r="AD31" s="105">
        <f t="shared" si="30"/>
        <v>356</v>
      </c>
      <c r="AE31" s="122">
        <v>80</v>
      </c>
      <c r="AF31" s="137">
        <v>0</v>
      </c>
      <c r="AG31" s="137">
        <v>114</v>
      </c>
      <c r="AH31" s="150">
        <f t="shared" si="12"/>
        <v>114</v>
      </c>
      <c r="AI31" s="150">
        <f t="shared" si="15"/>
        <v>607</v>
      </c>
      <c r="AJ31" s="145">
        <f t="shared" si="18"/>
        <v>298</v>
      </c>
      <c r="AK31" s="147">
        <f t="shared" si="20"/>
        <v>71.571428571428569</v>
      </c>
      <c r="AL31" s="86">
        <f t="shared" si="32"/>
        <v>1.2312373225152129</v>
      </c>
      <c r="AM31" s="67">
        <f t="shared" si="31"/>
        <v>0.2312373225152129</v>
      </c>
      <c r="AN31" s="90">
        <f t="shared" si="34"/>
        <v>1.2339901477832511</v>
      </c>
      <c r="AO31" s="4">
        <f t="shared" si="23"/>
        <v>506</v>
      </c>
      <c r="AP31" s="4">
        <f t="shared" si="28"/>
        <v>247</v>
      </c>
      <c r="AQ31" s="4">
        <f t="shared" si="24"/>
        <v>65</v>
      </c>
      <c r="AR31" s="263"/>
      <c r="AS31" s="201"/>
      <c r="AT31" s="197"/>
      <c r="AU31" s="211"/>
      <c r="BF31" s="106"/>
      <c r="BG31" s="109"/>
      <c r="BH31" s="106"/>
      <c r="BI31" s="107"/>
      <c r="BJ31" s="107"/>
      <c r="BK31" s="109"/>
      <c r="BL31" s="110"/>
      <c r="BM31" s="271"/>
      <c r="BN31" s="88"/>
      <c r="BP31" s="22">
        <f t="shared" si="29"/>
        <v>623</v>
      </c>
      <c r="BR31" s="88"/>
      <c r="BT31" s="107"/>
      <c r="BU31" s="107"/>
      <c r="BV31" s="107"/>
      <c r="BW31" s="109"/>
      <c r="BX31" s="107"/>
      <c r="BY31" s="107"/>
      <c r="BZ31" s="107"/>
      <c r="CA31" s="109"/>
      <c r="CB31" s="107"/>
      <c r="CC31" s="107"/>
      <c r="CD31" s="107"/>
      <c r="CE31" s="107"/>
      <c r="CF31" s="107"/>
      <c r="CG31" s="107"/>
    </row>
    <row r="32" spans="1:85" x14ac:dyDescent="0.25">
      <c r="A32" s="63">
        <v>29</v>
      </c>
      <c r="B32" s="157">
        <v>3</v>
      </c>
      <c r="C32" s="66">
        <v>43916</v>
      </c>
      <c r="D32" s="128">
        <f t="shared" si="25"/>
        <v>3827</v>
      </c>
      <c r="E32" s="134">
        <f t="shared" si="26"/>
        <v>7431</v>
      </c>
      <c r="F32" s="105">
        <v>1019</v>
      </c>
      <c r="G32" s="137">
        <v>0</v>
      </c>
      <c r="H32" s="137">
        <v>1050</v>
      </c>
      <c r="I32" s="131">
        <f t="shared" si="2"/>
        <v>1050</v>
      </c>
      <c r="J32" s="131">
        <f t="shared" si="13"/>
        <v>8954</v>
      </c>
      <c r="K32" s="145">
        <f t="shared" si="16"/>
        <v>4971</v>
      </c>
      <c r="L32" s="148">
        <f t="shared" si="19"/>
        <v>820.28571428571433</v>
      </c>
      <c r="M32" s="86">
        <f t="shared" si="3"/>
        <v>1.1328441295546559</v>
      </c>
      <c r="N32" s="67">
        <f t="shared" si="4"/>
        <v>0.13284412955465585</v>
      </c>
      <c r="O32" s="89">
        <f t="shared" si="5"/>
        <v>0.14403262793485791</v>
      </c>
      <c r="P32" s="86">
        <f t="shared" si="21"/>
        <v>1.1029581252401077</v>
      </c>
      <c r="Q32" s="128">
        <f t="shared" si="6"/>
        <v>1836</v>
      </c>
      <c r="R32" s="134">
        <v>2151</v>
      </c>
      <c r="S32" s="105">
        <f t="shared" si="33"/>
        <v>315</v>
      </c>
      <c r="T32" s="137">
        <v>0</v>
      </c>
      <c r="U32" s="137">
        <v>490</v>
      </c>
      <c r="V32" s="131">
        <f t="shared" si="8"/>
        <v>490</v>
      </c>
      <c r="W32" s="131">
        <f t="shared" si="14"/>
        <v>4535</v>
      </c>
      <c r="X32" s="145">
        <f t="shared" si="17"/>
        <v>1662</v>
      </c>
      <c r="Y32" s="147">
        <f t="shared" si="22"/>
        <v>421.71428571428572</v>
      </c>
      <c r="Z32" s="65">
        <f t="shared" si="9"/>
        <v>1.1211372064276885</v>
      </c>
      <c r="AA32" s="67">
        <f t="shared" si="10"/>
        <v>0.12113720642768855</v>
      </c>
      <c r="AB32" s="126">
        <f t="shared" si="27"/>
        <v>1.0501600853788688</v>
      </c>
      <c r="AC32" s="127">
        <f t="shared" si="11"/>
        <v>356</v>
      </c>
      <c r="AD32" s="105">
        <f t="shared" si="30"/>
        <v>434</v>
      </c>
      <c r="AE32" s="122">
        <v>78</v>
      </c>
      <c r="AF32" s="137">
        <v>0</v>
      </c>
      <c r="AG32" s="137">
        <v>124</v>
      </c>
      <c r="AH32" s="150">
        <f t="shared" si="12"/>
        <v>124</v>
      </c>
      <c r="AI32" s="150">
        <f t="shared" si="15"/>
        <v>731</v>
      </c>
      <c r="AJ32" s="145">
        <f t="shared" si="18"/>
        <v>358</v>
      </c>
      <c r="AK32" s="147">
        <f t="shared" si="20"/>
        <v>83</v>
      </c>
      <c r="AL32" s="86">
        <f t="shared" si="32"/>
        <v>1.2042833607907744</v>
      </c>
      <c r="AM32" s="67">
        <f t="shared" si="31"/>
        <v>0.20428336079077436</v>
      </c>
      <c r="AN32" s="90">
        <f t="shared" si="34"/>
        <v>1.1596806387225549</v>
      </c>
      <c r="AO32" s="4">
        <f t="shared" si="23"/>
        <v>610</v>
      </c>
      <c r="AP32" s="4">
        <f t="shared" si="28"/>
        <v>234</v>
      </c>
      <c r="AQ32" s="4">
        <f t="shared" si="24"/>
        <v>60</v>
      </c>
      <c r="AR32" s="263"/>
      <c r="AS32" s="201"/>
      <c r="AT32" s="197"/>
      <c r="AU32" s="211"/>
      <c r="BF32" s="106"/>
      <c r="BG32" s="109"/>
      <c r="BH32" s="106"/>
      <c r="BI32" s="107"/>
      <c r="BJ32" s="107"/>
      <c r="BK32" s="109"/>
      <c r="BL32" s="110"/>
      <c r="BM32" s="271"/>
      <c r="BN32" s="88"/>
      <c r="BP32" s="22">
        <f t="shared" si="29"/>
        <v>710.14285714285711</v>
      </c>
      <c r="BR32" s="88"/>
      <c r="BT32" s="107"/>
      <c r="BU32" s="107"/>
      <c r="BV32" s="107"/>
      <c r="BW32" s="109"/>
      <c r="BX32" s="107"/>
      <c r="BY32" s="107"/>
      <c r="BZ32" s="107"/>
      <c r="CA32" s="109"/>
      <c r="CB32" s="107"/>
      <c r="CC32" s="107"/>
      <c r="CD32" s="107"/>
      <c r="CE32" s="107"/>
      <c r="CF32" s="107"/>
      <c r="CG32" s="107"/>
    </row>
    <row r="33" spans="1:85" x14ac:dyDescent="0.25">
      <c r="A33" s="63">
        <v>30</v>
      </c>
      <c r="B33" s="157">
        <v>4</v>
      </c>
      <c r="C33" s="66">
        <v>43917</v>
      </c>
      <c r="D33" s="128">
        <f t="shared" si="25"/>
        <v>4385</v>
      </c>
      <c r="E33" s="134">
        <f t="shared" si="26"/>
        <v>8603</v>
      </c>
      <c r="F33" s="105">
        <v>1172</v>
      </c>
      <c r="G33" s="137">
        <v>0</v>
      </c>
      <c r="H33" s="137">
        <v>1177</v>
      </c>
      <c r="I33" s="131">
        <f t="shared" si="2"/>
        <v>1177</v>
      </c>
      <c r="J33" s="131">
        <f t="shared" si="13"/>
        <v>10131</v>
      </c>
      <c r="K33" s="145">
        <f t="shared" si="16"/>
        <v>5609</v>
      </c>
      <c r="L33" s="148">
        <f t="shared" si="19"/>
        <v>889</v>
      </c>
      <c r="M33" s="86">
        <f t="shared" si="3"/>
        <v>1.1314496314496314</v>
      </c>
      <c r="N33" s="67">
        <f t="shared" si="4"/>
        <v>0.1314496314496314</v>
      </c>
      <c r="O33" s="89">
        <f t="shared" si="5"/>
        <v>0.14672115562338561</v>
      </c>
      <c r="P33" s="86">
        <f t="shared" si="21"/>
        <v>1.083768721699756</v>
      </c>
      <c r="Q33" s="128">
        <f t="shared" si="6"/>
        <v>2151</v>
      </c>
      <c r="R33" s="134">
        <f t="shared" ref="R33:R48" si="35">R32+S33</f>
        <v>2500</v>
      </c>
      <c r="S33" s="105">
        <v>349</v>
      </c>
      <c r="T33" s="137">
        <v>0</v>
      </c>
      <c r="U33" s="137">
        <v>609</v>
      </c>
      <c r="V33" s="131">
        <f t="shared" si="8"/>
        <v>609</v>
      </c>
      <c r="W33" s="131">
        <f t="shared" si="14"/>
        <v>5144</v>
      </c>
      <c r="X33" s="145">
        <f t="shared" si="17"/>
        <v>1857</v>
      </c>
      <c r="Y33" s="147">
        <f t="shared" si="22"/>
        <v>460.85714285714283</v>
      </c>
      <c r="Z33" s="65">
        <f t="shared" si="9"/>
        <v>1.1342888643880926</v>
      </c>
      <c r="AA33" s="67">
        <f>Z33-1</f>
        <v>0.13428886438809262</v>
      </c>
      <c r="AB33" s="126">
        <f t="shared" si="27"/>
        <v>1.0928184281842817</v>
      </c>
      <c r="AC33" s="127">
        <f t="shared" si="11"/>
        <v>434</v>
      </c>
      <c r="AD33" s="105">
        <f t="shared" si="30"/>
        <v>546</v>
      </c>
      <c r="AE33" s="122">
        <v>112</v>
      </c>
      <c r="AF33" s="137">
        <v>0</v>
      </c>
      <c r="AG33" s="137">
        <v>114</v>
      </c>
      <c r="AH33" s="150">
        <f t="shared" si="12"/>
        <v>114</v>
      </c>
      <c r="AI33" s="150">
        <f t="shared" si="15"/>
        <v>845</v>
      </c>
      <c r="AJ33" s="145">
        <f t="shared" si="18"/>
        <v>440</v>
      </c>
      <c r="AK33" s="147">
        <f t="shared" si="20"/>
        <v>91.285714285714292</v>
      </c>
      <c r="AL33" s="86">
        <f t="shared" si="32"/>
        <v>1.1559507523939809</v>
      </c>
      <c r="AM33" s="67">
        <f>AL33-1</f>
        <v>0.15595075239398093</v>
      </c>
      <c r="AN33" s="90">
        <f t="shared" si="34"/>
        <v>1.0998278829604131</v>
      </c>
      <c r="AO33" s="4">
        <f t="shared" si="23"/>
        <v>638</v>
      </c>
      <c r="AP33" s="4">
        <f t="shared" si="28"/>
        <v>195</v>
      </c>
      <c r="AQ33" s="4">
        <f t="shared" si="24"/>
        <v>82</v>
      </c>
      <c r="AR33" s="263"/>
      <c r="AS33" s="201"/>
      <c r="AT33" s="197"/>
      <c r="AU33" s="211"/>
      <c r="BF33" s="106"/>
      <c r="BG33" s="109"/>
      <c r="BH33" s="106"/>
      <c r="BI33" s="107"/>
      <c r="BJ33" s="107"/>
      <c r="BK33" s="109"/>
      <c r="BL33" s="110"/>
      <c r="BM33" s="271"/>
      <c r="BN33" s="88"/>
      <c r="BP33" s="22">
        <f t="shared" si="29"/>
        <v>801.28571428571433</v>
      </c>
      <c r="BR33" s="88"/>
      <c r="BT33" s="107"/>
      <c r="BU33" s="107"/>
      <c r="BV33" s="107"/>
      <c r="BW33" s="109"/>
      <c r="BX33" s="107"/>
      <c r="BY33" s="107"/>
      <c r="BZ33" s="107"/>
      <c r="CA33" s="109"/>
      <c r="CB33" s="107"/>
      <c r="CC33" s="107"/>
      <c r="CD33" s="107"/>
      <c r="CE33" s="107"/>
      <c r="CF33" s="107"/>
      <c r="CG33" s="107"/>
    </row>
    <row r="34" spans="1:85" x14ac:dyDescent="0.25">
      <c r="A34" s="63">
        <v>31</v>
      </c>
      <c r="B34" s="157">
        <v>5</v>
      </c>
      <c r="C34" s="66">
        <v>43918</v>
      </c>
      <c r="D34" s="141">
        <f t="shared" si="25"/>
        <v>5010</v>
      </c>
      <c r="E34" s="134">
        <f t="shared" si="26"/>
        <v>9762</v>
      </c>
      <c r="F34" s="105">
        <v>1159</v>
      </c>
      <c r="G34" s="137">
        <v>0</v>
      </c>
      <c r="H34" s="137">
        <v>985</v>
      </c>
      <c r="I34" s="131">
        <f t="shared" si="2"/>
        <v>985</v>
      </c>
      <c r="J34" s="131">
        <f t="shared" si="13"/>
        <v>11116</v>
      </c>
      <c r="K34" s="145">
        <f t="shared" si="16"/>
        <v>6131</v>
      </c>
      <c r="L34" s="148">
        <f t="shared" si="19"/>
        <v>934.28571428571433</v>
      </c>
      <c r="M34" s="86">
        <f t="shared" si="3"/>
        <v>1.0972263350113514</v>
      </c>
      <c r="N34" s="89">
        <f t="shared" si="4"/>
        <v>9.7226335011351361E-2</v>
      </c>
      <c r="O34" s="89">
        <f t="shared" si="5"/>
        <v>0.14196782997514767</v>
      </c>
      <c r="P34" s="86">
        <f t="shared" si="21"/>
        <v>1.0509400610637956</v>
      </c>
      <c r="Q34" s="128">
        <f t="shared" si="6"/>
        <v>2500</v>
      </c>
      <c r="R34" s="134">
        <f t="shared" si="35"/>
        <v>2954</v>
      </c>
      <c r="S34" s="105">
        <v>454</v>
      </c>
      <c r="T34" s="137">
        <v>0</v>
      </c>
      <c r="U34" s="137">
        <v>338</v>
      </c>
      <c r="V34" s="131">
        <f t="shared" si="8"/>
        <v>338</v>
      </c>
      <c r="W34" s="131">
        <f t="shared" si="14"/>
        <v>5482</v>
      </c>
      <c r="X34" s="145">
        <f t="shared" si="17"/>
        <v>2118</v>
      </c>
      <c r="Y34" s="147">
        <f t="shared" si="22"/>
        <v>469.14285714285717</v>
      </c>
      <c r="Z34" s="65">
        <f t="shared" si="9"/>
        <v>1.0657076205287714</v>
      </c>
      <c r="AA34" s="89">
        <f t="shared" ref="AA34:AA55" si="36">Z34-1</f>
        <v>6.5707620528771438E-2</v>
      </c>
      <c r="AB34" s="126">
        <f t="shared" si="27"/>
        <v>1.0179789212647241</v>
      </c>
      <c r="AC34" s="127">
        <f t="shared" si="11"/>
        <v>546</v>
      </c>
      <c r="AD34" s="105">
        <f t="shared" si="30"/>
        <v>639</v>
      </c>
      <c r="AE34" s="122">
        <v>93</v>
      </c>
      <c r="AF34" s="137">
        <v>0</v>
      </c>
      <c r="AG34" s="137">
        <v>153</v>
      </c>
      <c r="AH34" s="150">
        <f t="shared" si="12"/>
        <v>153</v>
      </c>
      <c r="AI34" s="150">
        <f t="shared" si="15"/>
        <v>998</v>
      </c>
      <c r="AJ34" s="145">
        <f t="shared" si="18"/>
        <v>503</v>
      </c>
      <c r="AK34" s="147">
        <f t="shared" si="20"/>
        <v>104</v>
      </c>
      <c r="AL34" s="86">
        <f t="shared" si="32"/>
        <v>1.1810650887573964</v>
      </c>
      <c r="AM34" s="89">
        <f t="shared" ref="AM34:AM55" si="37">AL34-1</f>
        <v>0.18106508875739635</v>
      </c>
      <c r="AN34" s="90">
        <f t="shared" si="34"/>
        <v>1.1392801251956182</v>
      </c>
      <c r="AO34" s="4">
        <f t="shared" si="23"/>
        <v>522</v>
      </c>
      <c r="AP34" s="4">
        <f t="shared" si="28"/>
        <v>261</v>
      </c>
      <c r="AQ34" s="4">
        <f t="shared" si="24"/>
        <v>63</v>
      </c>
      <c r="AR34" s="263"/>
      <c r="AS34" s="201"/>
      <c r="AT34" s="197"/>
      <c r="AU34" s="211"/>
      <c r="BF34" s="106"/>
      <c r="BG34" s="109"/>
      <c r="BH34" s="106"/>
      <c r="BI34" s="107"/>
      <c r="BJ34" s="107"/>
      <c r="BK34" s="109"/>
      <c r="BL34" s="110"/>
      <c r="BM34" s="271"/>
      <c r="BN34" s="88"/>
      <c r="BP34" s="22">
        <f t="shared" si="29"/>
        <v>875.85714285714289</v>
      </c>
      <c r="BR34" s="88"/>
      <c r="BT34" s="107"/>
      <c r="BU34" s="107"/>
      <c r="BV34" s="107"/>
      <c r="BW34" s="109"/>
      <c r="BX34" s="107"/>
      <c r="BY34" s="107"/>
      <c r="BZ34" s="107"/>
      <c r="CA34" s="109"/>
      <c r="CB34" s="107"/>
      <c r="CC34" s="107"/>
      <c r="CD34" s="107"/>
      <c r="CE34" s="107"/>
      <c r="CF34" s="107"/>
      <c r="CG34" s="107"/>
    </row>
    <row r="35" spans="1:85" x14ac:dyDescent="0.25">
      <c r="A35" s="63">
        <v>32</v>
      </c>
      <c r="B35" s="157">
        <v>6</v>
      </c>
      <c r="C35" s="66">
        <v>43919</v>
      </c>
      <c r="D35" s="141">
        <f t="shared" si="25"/>
        <v>5508</v>
      </c>
      <c r="E35" s="134">
        <f t="shared" si="26"/>
        <v>10866</v>
      </c>
      <c r="F35" s="105">
        <v>1104</v>
      </c>
      <c r="G35" s="137">
        <v>0</v>
      </c>
      <c r="H35" s="137">
        <v>746</v>
      </c>
      <c r="I35" s="131">
        <f t="shared" si="2"/>
        <v>746</v>
      </c>
      <c r="J35" s="131">
        <f t="shared" si="13"/>
        <v>11862</v>
      </c>
      <c r="K35" s="145">
        <f t="shared" si="16"/>
        <v>6662</v>
      </c>
      <c r="L35" s="148">
        <f t="shared" si="19"/>
        <v>963.71428571428567</v>
      </c>
      <c r="M35" s="86">
        <f t="shared" si="3"/>
        <v>1.0671104713925872</v>
      </c>
      <c r="N35" s="89">
        <f t="shared" si="4"/>
        <v>6.711047139258719E-2</v>
      </c>
      <c r="O35" s="89">
        <f t="shared" si="5"/>
        <v>0.1163315110017035</v>
      </c>
      <c r="P35" s="86">
        <f t="shared" si="21"/>
        <v>1.0314984709480122</v>
      </c>
      <c r="Q35" s="128">
        <f t="shared" si="6"/>
        <v>2954</v>
      </c>
      <c r="R35" s="134">
        <f t="shared" si="35"/>
        <v>3483</v>
      </c>
      <c r="S35" s="105">
        <v>529</v>
      </c>
      <c r="T35" s="137">
        <v>0</v>
      </c>
      <c r="U35" s="137">
        <v>301</v>
      </c>
      <c r="V35" s="131">
        <f t="shared" si="8"/>
        <v>301</v>
      </c>
      <c r="W35" s="131">
        <f t="shared" si="14"/>
        <v>5783</v>
      </c>
      <c r="X35" s="145">
        <f t="shared" si="17"/>
        <v>2495</v>
      </c>
      <c r="Y35" s="147">
        <f t="shared" si="22"/>
        <v>469.14285714285717</v>
      </c>
      <c r="Z35" s="65">
        <f t="shared" si="9"/>
        <v>1.0549069682597592</v>
      </c>
      <c r="AA35" s="89">
        <f t="shared" si="36"/>
        <v>5.4906968259759159E-2</v>
      </c>
      <c r="AB35" s="126">
        <f t="shared" si="27"/>
        <v>1</v>
      </c>
      <c r="AC35" s="127">
        <f t="shared" si="11"/>
        <v>639</v>
      </c>
      <c r="AD35" s="105">
        <f t="shared" si="30"/>
        <v>771</v>
      </c>
      <c r="AE35" s="122">
        <v>132</v>
      </c>
      <c r="AF35" s="137">
        <v>0</v>
      </c>
      <c r="AG35" s="137">
        <v>123</v>
      </c>
      <c r="AH35" s="150">
        <f t="shared" si="12"/>
        <v>123</v>
      </c>
      <c r="AI35" s="150">
        <f t="shared" si="15"/>
        <v>1121</v>
      </c>
      <c r="AJ35" s="145">
        <f t="shared" si="18"/>
        <v>592</v>
      </c>
      <c r="AK35" s="147">
        <f t="shared" si="20"/>
        <v>112.85714285714286</v>
      </c>
      <c r="AL35" s="86">
        <f t="shared" si="32"/>
        <v>1.123246492985972</v>
      </c>
      <c r="AM35" s="89">
        <f t="shared" si="37"/>
        <v>0.12324649298597201</v>
      </c>
      <c r="AN35" s="90">
        <f t="shared" si="34"/>
        <v>1.0851648351648353</v>
      </c>
      <c r="AO35" s="4">
        <f t="shared" si="23"/>
        <v>531</v>
      </c>
      <c r="AP35" s="4">
        <f t="shared" si="28"/>
        <v>377</v>
      </c>
      <c r="AQ35" s="4">
        <f t="shared" si="24"/>
        <v>89</v>
      </c>
      <c r="AR35" s="263"/>
      <c r="AS35" s="201"/>
      <c r="AT35" s="197"/>
      <c r="AU35" s="211"/>
      <c r="BF35" s="106"/>
      <c r="BG35" s="109"/>
      <c r="BH35" s="106"/>
      <c r="BI35" s="107"/>
      <c r="BJ35" s="107"/>
      <c r="BK35" s="109"/>
      <c r="BL35" s="110"/>
      <c r="BM35" s="271"/>
      <c r="BN35" s="88"/>
      <c r="BP35" s="22">
        <f t="shared" si="29"/>
        <v>951.71428571428567</v>
      </c>
      <c r="BR35" s="88"/>
      <c r="BT35" s="107"/>
      <c r="BU35" s="107"/>
      <c r="BV35" s="107"/>
      <c r="BW35" s="109"/>
      <c r="BX35" s="107"/>
      <c r="BY35" s="107"/>
      <c r="BZ35" s="107"/>
      <c r="CA35" s="109"/>
      <c r="CB35" s="107"/>
      <c r="CC35" s="107"/>
      <c r="CD35" s="107"/>
      <c r="CE35" s="107"/>
      <c r="CF35" s="107"/>
      <c r="CG35" s="107"/>
    </row>
    <row r="36" spans="1:85" x14ac:dyDescent="0.25">
      <c r="A36" s="63">
        <v>33</v>
      </c>
      <c r="B36" s="157">
        <v>7</v>
      </c>
      <c r="C36" s="66">
        <v>43920</v>
      </c>
      <c r="D36" s="128">
        <f t="shared" si="25"/>
        <v>6012</v>
      </c>
      <c r="E36" s="134">
        <f t="shared" si="26"/>
        <v>11750</v>
      </c>
      <c r="F36" s="105">
        <v>884</v>
      </c>
      <c r="G36" s="137">
        <v>0</v>
      </c>
      <c r="H36" s="137">
        <v>805</v>
      </c>
      <c r="I36" s="131">
        <f t="shared" si="2"/>
        <v>805</v>
      </c>
      <c r="J36" s="131">
        <f t="shared" si="13"/>
        <v>12667</v>
      </c>
      <c r="K36" s="145">
        <f t="shared" si="16"/>
        <v>7001</v>
      </c>
      <c r="L36" s="148">
        <f t="shared" si="19"/>
        <v>990.28571428571433</v>
      </c>
      <c r="M36" s="86">
        <f t="shared" si="3"/>
        <v>1.0678637666498061</v>
      </c>
      <c r="N36" s="89">
        <f t="shared" si="4"/>
        <v>6.786376664980609E-2</v>
      </c>
      <c r="O36" s="89">
        <f t="shared" si="5"/>
        <v>9.9298866811606379E-2</v>
      </c>
      <c r="P36" s="86">
        <f t="shared" si="21"/>
        <v>1.027571894455974</v>
      </c>
      <c r="Q36" s="128">
        <f t="shared" si="6"/>
        <v>3483</v>
      </c>
      <c r="R36" s="134">
        <f t="shared" si="35"/>
        <v>3990</v>
      </c>
      <c r="S36" s="105">
        <v>507</v>
      </c>
      <c r="T36" s="137">
        <v>0</v>
      </c>
      <c r="U36" s="137">
        <v>504</v>
      </c>
      <c r="V36" s="131">
        <f t="shared" si="8"/>
        <v>504</v>
      </c>
      <c r="W36" s="131">
        <f t="shared" si="14"/>
        <v>6287</v>
      </c>
      <c r="X36" s="145">
        <f t="shared" si="17"/>
        <v>2760</v>
      </c>
      <c r="Y36" s="147">
        <f t="shared" si="22"/>
        <v>461.71428571428572</v>
      </c>
      <c r="Z36" s="65">
        <f t="shared" si="9"/>
        <v>1.0871519972332699</v>
      </c>
      <c r="AA36" s="89">
        <f t="shared" si="36"/>
        <v>8.715199723326994E-2</v>
      </c>
      <c r="AB36" s="126">
        <f t="shared" si="27"/>
        <v>0.98416565164433611</v>
      </c>
      <c r="AC36" s="127">
        <f t="shared" si="11"/>
        <v>771</v>
      </c>
      <c r="AD36" s="105">
        <f t="shared" si="30"/>
        <v>864</v>
      </c>
      <c r="AE36" s="122">
        <v>93</v>
      </c>
      <c r="AF36" s="137">
        <v>0</v>
      </c>
      <c r="AG36" s="137">
        <v>153</v>
      </c>
      <c r="AH36" s="150">
        <f t="shared" si="12"/>
        <v>153</v>
      </c>
      <c r="AI36" s="150">
        <f t="shared" si="15"/>
        <v>1274</v>
      </c>
      <c r="AJ36" s="145">
        <f t="shared" si="18"/>
        <v>651</v>
      </c>
      <c r="AK36" s="147">
        <f t="shared" si="20"/>
        <v>122.42857142857143</v>
      </c>
      <c r="AL36" s="86">
        <f t="shared" si="32"/>
        <v>1.1364852809991079</v>
      </c>
      <c r="AM36" s="89">
        <f t="shared" si="37"/>
        <v>0.13648528099910795</v>
      </c>
      <c r="AN36" s="90">
        <f t="shared" si="34"/>
        <v>1.0848101265822785</v>
      </c>
      <c r="AO36" s="4">
        <f t="shared" si="23"/>
        <v>339</v>
      </c>
      <c r="AP36" s="4">
        <f t="shared" si="28"/>
        <v>265</v>
      </c>
      <c r="AQ36" s="4">
        <f t="shared" si="24"/>
        <v>59</v>
      </c>
      <c r="AR36" s="263"/>
      <c r="AS36" s="201"/>
      <c r="AT36" s="197"/>
      <c r="AU36" s="211"/>
      <c r="BF36" s="106"/>
      <c r="BG36" s="109"/>
      <c r="BH36" s="106"/>
      <c r="BI36" s="107"/>
      <c r="BJ36" s="107"/>
      <c r="BK36" s="109"/>
      <c r="BL36" s="110"/>
      <c r="BM36" s="271"/>
      <c r="BN36" s="88"/>
      <c r="BP36" s="22">
        <f t="shared" si="29"/>
        <v>1000.1428571428571</v>
      </c>
      <c r="BR36" s="88"/>
      <c r="BT36" s="107"/>
      <c r="BU36" s="107"/>
      <c r="BV36" s="107"/>
      <c r="BW36" s="109"/>
      <c r="BX36" s="107"/>
      <c r="BY36" s="107"/>
      <c r="BZ36" s="107"/>
      <c r="CA36" s="109"/>
      <c r="CB36" s="107"/>
      <c r="CC36" s="107"/>
      <c r="CD36" s="107"/>
      <c r="CE36" s="107"/>
      <c r="CF36" s="107"/>
      <c r="CG36" s="107"/>
    </row>
    <row r="37" spans="1:85" x14ac:dyDescent="0.25">
      <c r="A37" s="63">
        <v>34</v>
      </c>
      <c r="B37" s="157">
        <v>8</v>
      </c>
      <c r="C37" s="66">
        <v>43921</v>
      </c>
      <c r="D37" s="141">
        <f t="shared" si="25"/>
        <v>5999</v>
      </c>
      <c r="E37" s="134">
        <f t="shared" si="26"/>
        <v>12595</v>
      </c>
      <c r="F37" s="105">
        <v>845</v>
      </c>
      <c r="G37" s="137">
        <v>0</v>
      </c>
      <c r="H37" s="137">
        <v>1124</v>
      </c>
      <c r="I37" s="131">
        <f t="shared" si="2"/>
        <v>1124</v>
      </c>
      <c r="J37" s="131">
        <f t="shared" si="13"/>
        <v>13791</v>
      </c>
      <c r="K37" s="145">
        <f t="shared" si="16"/>
        <v>7035</v>
      </c>
      <c r="L37" s="148">
        <f t="shared" si="19"/>
        <v>990.85714285714289</v>
      </c>
      <c r="M37" s="86">
        <f t="shared" si="3"/>
        <v>1.0887345069866583</v>
      </c>
      <c r="N37" s="89">
        <f t="shared" si="4"/>
        <v>8.8734506986658301E-2</v>
      </c>
      <c r="O37" s="89">
        <f t="shared" si="5"/>
        <v>9.0476942298006874E-2</v>
      </c>
      <c r="P37" s="86">
        <f t="shared" si="21"/>
        <v>1.0005770340450086</v>
      </c>
      <c r="Q37" s="128">
        <f t="shared" si="6"/>
        <v>3990</v>
      </c>
      <c r="R37" s="134">
        <f t="shared" si="35"/>
        <v>4712</v>
      </c>
      <c r="S37" s="105">
        <v>722</v>
      </c>
      <c r="T37" s="137">
        <v>0</v>
      </c>
      <c r="U37" s="137">
        <v>341</v>
      </c>
      <c r="V37" s="131">
        <f t="shared" si="8"/>
        <v>341</v>
      </c>
      <c r="W37" s="131">
        <f t="shared" si="14"/>
        <v>6628</v>
      </c>
      <c r="X37" s="145">
        <f t="shared" si="17"/>
        <v>3217</v>
      </c>
      <c r="Y37" s="147">
        <f t="shared" si="22"/>
        <v>442.14285714285717</v>
      </c>
      <c r="Z37" s="65">
        <f t="shared" si="9"/>
        <v>1.0542389056783841</v>
      </c>
      <c r="AA37" s="89">
        <f t="shared" si="36"/>
        <v>5.4238905678384075E-2</v>
      </c>
      <c r="AB37" s="126">
        <f t="shared" si="27"/>
        <v>0.95761138613861385</v>
      </c>
      <c r="AC37" s="127">
        <f t="shared" si="11"/>
        <v>864</v>
      </c>
      <c r="AD37" s="105">
        <f t="shared" si="30"/>
        <v>1039</v>
      </c>
      <c r="AE37" s="122">
        <v>175</v>
      </c>
      <c r="AF37" s="137">
        <v>0</v>
      </c>
      <c r="AG37" s="137">
        <v>175</v>
      </c>
      <c r="AH37" s="150">
        <f t="shared" si="12"/>
        <v>175</v>
      </c>
      <c r="AI37" s="150">
        <f t="shared" si="15"/>
        <v>1449</v>
      </c>
      <c r="AJ37" s="145">
        <f t="shared" si="18"/>
        <v>763</v>
      </c>
      <c r="AK37" s="147">
        <f t="shared" si="20"/>
        <v>136.57142857142858</v>
      </c>
      <c r="AL37" s="86">
        <f t="shared" si="32"/>
        <v>1.1373626373626373</v>
      </c>
      <c r="AM37" s="89">
        <f t="shared" si="37"/>
        <v>0.13736263736263732</v>
      </c>
      <c r="AN37" s="90">
        <f t="shared" si="34"/>
        <v>1.1155192532088682</v>
      </c>
      <c r="AO37" s="4">
        <f t="shared" si="23"/>
        <v>34</v>
      </c>
      <c r="AP37" s="4">
        <f t="shared" si="28"/>
        <v>457</v>
      </c>
      <c r="AQ37" s="4">
        <f t="shared" si="24"/>
        <v>112</v>
      </c>
      <c r="AR37" s="263"/>
      <c r="AS37" s="201"/>
      <c r="AT37" s="197"/>
      <c r="AU37" s="211"/>
      <c r="BF37" s="106"/>
      <c r="BG37" s="109"/>
      <c r="BH37" s="106"/>
      <c r="BI37" s="107"/>
      <c r="BJ37" s="107"/>
      <c r="BK37" s="109"/>
      <c r="BL37" s="110"/>
      <c r="BM37" s="271"/>
      <c r="BN37" s="88"/>
      <c r="BP37" s="22">
        <f t="shared" si="29"/>
        <v>1005</v>
      </c>
      <c r="BR37" s="88"/>
      <c r="BT37" s="107"/>
      <c r="BU37" s="107"/>
      <c r="BV37" s="107"/>
      <c r="BW37" s="109"/>
      <c r="BX37" s="107"/>
      <c r="BY37" s="107"/>
      <c r="BZ37" s="107"/>
      <c r="CA37" s="109"/>
      <c r="CB37" s="107"/>
      <c r="CC37" s="107"/>
      <c r="CD37" s="107"/>
      <c r="CE37" s="107"/>
      <c r="CF37" s="107"/>
      <c r="CG37" s="107"/>
    </row>
    <row r="38" spans="1:85" x14ac:dyDescent="0.25">
      <c r="A38" s="63">
        <v>35</v>
      </c>
      <c r="B38" s="157">
        <v>9</v>
      </c>
      <c r="C38" s="66">
        <v>43922</v>
      </c>
      <c r="D38" s="128">
        <f t="shared" si="25"/>
        <v>6263</v>
      </c>
      <c r="E38" s="134">
        <f t="shared" si="26"/>
        <v>13614</v>
      </c>
      <c r="F38" s="105">
        <v>1019</v>
      </c>
      <c r="G38" s="137">
        <v>0</v>
      </c>
      <c r="H38" s="137">
        <v>1042</v>
      </c>
      <c r="I38" s="131">
        <f t="shared" si="2"/>
        <v>1042</v>
      </c>
      <c r="J38" s="131">
        <f t="shared" si="13"/>
        <v>14833</v>
      </c>
      <c r="K38" s="145">
        <f t="shared" si="16"/>
        <v>7202</v>
      </c>
      <c r="L38" s="148">
        <f t="shared" si="19"/>
        <v>989.85714285714289</v>
      </c>
      <c r="M38" s="86">
        <f t="shared" si="3"/>
        <v>1.0755565223696615</v>
      </c>
      <c r="N38" s="89">
        <f t="shared" si="4"/>
        <v>7.5556522369661483E-2</v>
      </c>
      <c r="O38" s="89">
        <f t="shared" si="5"/>
        <v>7.929832048201288E-2</v>
      </c>
      <c r="P38" s="86">
        <f t="shared" si="21"/>
        <v>0.99899077277970016</v>
      </c>
      <c r="Q38" s="128">
        <f t="shared" si="6"/>
        <v>4712</v>
      </c>
      <c r="R38" s="134">
        <f t="shared" si="35"/>
        <v>5159</v>
      </c>
      <c r="S38" s="105">
        <v>447</v>
      </c>
      <c r="T38" s="137">
        <v>0</v>
      </c>
      <c r="U38" s="137">
        <v>362</v>
      </c>
      <c r="V38" s="131">
        <f t="shared" si="8"/>
        <v>362</v>
      </c>
      <c r="W38" s="131">
        <f t="shared" si="14"/>
        <v>6990</v>
      </c>
      <c r="X38" s="145">
        <f t="shared" si="17"/>
        <v>3323</v>
      </c>
      <c r="Y38" s="147">
        <f t="shared" si="22"/>
        <v>420.71428571428572</v>
      </c>
      <c r="Z38" s="65">
        <f t="shared" si="9"/>
        <v>1.0546167773083888</v>
      </c>
      <c r="AA38" s="89">
        <f t="shared" si="36"/>
        <v>5.4616777308388764E-2</v>
      </c>
      <c r="AB38" s="126">
        <f t="shared" si="27"/>
        <v>0.9515347334410339</v>
      </c>
      <c r="AC38" s="127">
        <f t="shared" si="11"/>
        <v>1039</v>
      </c>
      <c r="AD38" s="105">
        <f t="shared" si="30"/>
        <v>1173</v>
      </c>
      <c r="AE38" s="122">
        <v>134</v>
      </c>
      <c r="AF38" s="137">
        <v>0</v>
      </c>
      <c r="AG38" s="137">
        <v>161</v>
      </c>
      <c r="AH38" s="150">
        <f t="shared" si="12"/>
        <v>161</v>
      </c>
      <c r="AI38" s="150">
        <f t="shared" si="15"/>
        <v>1610</v>
      </c>
      <c r="AJ38" s="145">
        <f t="shared" si="18"/>
        <v>817</v>
      </c>
      <c r="AK38" s="147">
        <f t="shared" si="20"/>
        <v>143.28571428571428</v>
      </c>
      <c r="AL38" s="86">
        <f t="shared" si="32"/>
        <v>1.1111111111111112</v>
      </c>
      <c r="AM38" s="89">
        <f t="shared" si="37"/>
        <v>0.11111111111111116</v>
      </c>
      <c r="AN38" s="90">
        <f t="shared" si="34"/>
        <v>1.0491631799163179</v>
      </c>
      <c r="AO38" s="4">
        <f t="shared" si="23"/>
        <v>167</v>
      </c>
      <c r="AP38" s="4">
        <f t="shared" si="28"/>
        <v>106</v>
      </c>
      <c r="AQ38" s="4">
        <f t="shared" si="24"/>
        <v>54</v>
      </c>
      <c r="AR38" s="263"/>
      <c r="AS38" s="201"/>
      <c r="AT38" s="197"/>
      <c r="AU38" s="211"/>
      <c r="BF38" s="106"/>
      <c r="BG38" s="109"/>
      <c r="BH38" s="106"/>
      <c r="BI38" s="107"/>
      <c r="BJ38" s="107"/>
      <c r="BK38" s="109"/>
      <c r="BL38" s="110"/>
      <c r="BM38" s="271"/>
      <c r="BN38" s="88"/>
      <c r="BP38" s="22">
        <f t="shared" si="29"/>
        <v>1028.8571428571429</v>
      </c>
      <c r="BR38" s="88"/>
      <c r="BT38" s="107"/>
      <c r="BU38" s="107"/>
      <c r="BV38" s="107"/>
      <c r="BW38" s="109"/>
      <c r="BX38" s="107"/>
      <c r="BY38" s="107"/>
      <c r="BZ38" s="107"/>
      <c r="CA38" s="109"/>
      <c r="CB38" s="107"/>
      <c r="CC38" s="107"/>
      <c r="CD38" s="107"/>
      <c r="CE38" s="107"/>
      <c r="CF38" s="107"/>
      <c r="CG38" s="107"/>
    </row>
    <row r="39" spans="1:85" x14ac:dyDescent="0.25">
      <c r="A39" s="63">
        <v>36</v>
      </c>
      <c r="B39" s="157">
        <v>10</v>
      </c>
      <c r="C39" s="66">
        <v>43923</v>
      </c>
      <c r="D39" s="141">
        <f t="shared" si="25"/>
        <v>6491</v>
      </c>
      <c r="E39" s="134">
        <f t="shared" si="26"/>
        <v>14697</v>
      </c>
      <c r="F39" s="105">
        <v>1083</v>
      </c>
      <c r="G39" s="137">
        <v>0</v>
      </c>
      <c r="H39" s="137">
        <v>1028</v>
      </c>
      <c r="I39" s="131">
        <f t="shared" si="2"/>
        <v>1028</v>
      </c>
      <c r="J39" s="131">
        <f t="shared" si="13"/>
        <v>15861</v>
      </c>
      <c r="K39" s="145">
        <f t="shared" si="16"/>
        <v>7266</v>
      </c>
      <c r="L39" s="148">
        <f t="shared" si="19"/>
        <v>986.71428571428567</v>
      </c>
      <c r="M39" s="86">
        <f t="shared" si="3"/>
        <v>1.0693049282006337</v>
      </c>
      <c r="N39" s="89">
        <f t="shared" si="4"/>
        <v>6.930492820063372E-2</v>
      </c>
      <c r="O39" s="89">
        <f t="shared" si="5"/>
        <v>7.371403911986936E-2</v>
      </c>
      <c r="P39" s="86">
        <f t="shared" si="21"/>
        <v>0.99682493866358779</v>
      </c>
      <c r="Q39" s="128">
        <f t="shared" si="6"/>
        <v>5159</v>
      </c>
      <c r="R39" s="134">
        <f t="shared" si="35"/>
        <v>5784</v>
      </c>
      <c r="S39" s="105">
        <v>625</v>
      </c>
      <c r="T39" s="137">
        <v>0</v>
      </c>
      <c r="U39" s="137">
        <v>352</v>
      </c>
      <c r="V39" s="131">
        <f t="shared" si="8"/>
        <v>352</v>
      </c>
      <c r="W39" s="131">
        <f t="shared" si="14"/>
        <v>7342</v>
      </c>
      <c r="X39" s="145">
        <f t="shared" si="17"/>
        <v>3633</v>
      </c>
      <c r="Y39" s="147">
        <f t="shared" si="22"/>
        <v>401</v>
      </c>
      <c r="Z39" s="65">
        <f t="shared" si="9"/>
        <v>1.0503576537911301</v>
      </c>
      <c r="AA39" s="89">
        <f t="shared" si="36"/>
        <v>5.0357653791130108E-2</v>
      </c>
      <c r="AB39" s="126">
        <f t="shared" si="27"/>
        <v>0.95314091680814939</v>
      </c>
      <c r="AC39" s="127">
        <f t="shared" si="11"/>
        <v>1173</v>
      </c>
      <c r="AD39" s="105">
        <f t="shared" si="30"/>
        <v>1339</v>
      </c>
      <c r="AE39" s="122">
        <v>166</v>
      </c>
      <c r="AF39" s="137">
        <v>0</v>
      </c>
      <c r="AG39" s="137">
        <v>176</v>
      </c>
      <c r="AH39" s="150">
        <f t="shared" si="12"/>
        <v>176</v>
      </c>
      <c r="AI39" s="150">
        <f t="shared" si="15"/>
        <v>1786</v>
      </c>
      <c r="AJ39" s="145">
        <f t="shared" si="18"/>
        <v>905</v>
      </c>
      <c r="AK39" s="147">
        <f t="shared" si="20"/>
        <v>150.71428571428572</v>
      </c>
      <c r="AL39" s="86">
        <f t="shared" si="32"/>
        <v>1.1093167701863353</v>
      </c>
      <c r="AM39" s="89">
        <f t="shared" si="37"/>
        <v>0.10931677018633534</v>
      </c>
      <c r="AN39" s="90">
        <f t="shared" si="34"/>
        <v>1.0518444666001996</v>
      </c>
      <c r="AO39" s="4">
        <f t="shared" si="23"/>
        <v>64</v>
      </c>
      <c r="AP39" s="4">
        <f t="shared" si="28"/>
        <v>310</v>
      </c>
      <c r="AQ39" s="4">
        <f t="shared" si="24"/>
        <v>88</v>
      </c>
      <c r="AR39" s="263"/>
      <c r="AS39" s="201"/>
      <c r="AT39" s="203"/>
      <c r="AU39" s="211"/>
      <c r="BF39" s="106"/>
      <c r="BG39" s="109"/>
      <c r="BH39" s="106"/>
      <c r="BI39" s="107"/>
      <c r="BJ39" s="107"/>
      <c r="BK39" s="109"/>
      <c r="BL39" s="110"/>
      <c r="BM39" s="271"/>
      <c r="BN39" s="88"/>
      <c r="BP39" s="22">
        <f t="shared" si="29"/>
        <v>1038</v>
      </c>
      <c r="BR39" s="88"/>
      <c r="BT39" s="107"/>
      <c r="BU39" s="107"/>
      <c r="BV39" s="107"/>
      <c r="BW39" s="109"/>
      <c r="BX39" s="107"/>
      <c r="BY39" s="107"/>
      <c r="BZ39" s="107"/>
      <c r="CA39" s="109"/>
      <c r="CB39" s="107"/>
      <c r="CC39" s="107"/>
      <c r="CD39" s="107"/>
      <c r="CE39" s="107"/>
      <c r="CF39" s="107"/>
      <c r="CG39" s="107"/>
    </row>
    <row r="40" spans="1:85" x14ac:dyDescent="0.25">
      <c r="A40" s="63">
        <v>37</v>
      </c>
      <c r="B40" s="157">
        <v>11</v>
      </c>
      <c r="C40" s="66">
        <v>43924</v>
      </c>
      <c r="D40" s="128">
        <f t="shared" si="25"/>
        <v>6924</v>
      </c>
      <c r="E40" s="134">
        <f t="shared" si="26"/>
        <v>15723</v>
      </c>
      <c r="F40" s="105">
        <v>1026</v>
      </c>
      <c r="G40" s="137">
        <v>0</v>
      </c>
      <c r="H40" s="137">
        <v>1221</v>
      </c>
      <c r="I40" s="131">
        <f t="shared" si="2"/>
        <v>1221</v>
      </c>
      <c r="J40" s="131">
        <f t="shared" si="13"/>
        <v>17082</v>
      </c>
      <c r="K40" s="145">
        <f t="shared" si="16"/>
        <v>7120</v>
      </c>
      <c r="L40" s="148">
        <f t="shared" si="19"/>
        <v>993</v>
      </c>
      <c r="M40" s="86">
        <f t="shared" si="3"/>
        <v>1.0769812748250425</v>
      </c>
      <c r="N40" s="89">
        <f t="shared" si="4"/>
        <v>7.6981274825042467E-2</v>
      </c>
      <c r="O40" s="89">
        <f t="shared" si="5"/>
        <v>7.5688199806360407E-2</v>
      </c>
      <c r="P40" s="86">
        <f t="shared" si="21"/>
        <v>1.0063703489213842</v>
      </c>
      <c r="Q40" s="128">
        <f t="shared" si="6"/>
        <v>5784</v>
      </c>
      <c r="R40" s="134">
        <f t="shared" si="35"/>
        <v>6286</v>
      </c>
      <c r="S40" s="105">
        <v>502</v>
      </c>
      <c r="T40" s="137">
        <v>0</v>
      </c>
      <c r="U40" s="137">
        <v>333</v>
      </c>
      <c r="V40" s="131">
        <f t="shared" si="8"/>
        <v>333</v>
      </c>
      <c r="W40" s="131">
        <f t="shared" si="14"/>
        <v>7675</v>
      </c>
      <c r="X40" s="145">
        <f t="shared" si="17"/>
        <v>3786</v>
      </c>
      <c r="Y40" s="147">
        <f t="shared" si="22"/>
        <v>361.57142857142856</v>
      </c>
      <c r="Z40" s="65">
        <f t="shared" si="9"/>
        <v>1.0453554889675838</v>
      </c>
      <c r="AA40" s="89">
        <f t="shared" si="36"/>
        <v>4.535548896758379E-2</v>
      </c>
      <c r="AB40" s="126">
        <f t="shared" si="27"/>
        <v>0.90167438546490908</v>
      </c>
      <c r="AC40" s="127">
        <f t="shared" si="11"/>
        <v>1339</v>
      </c>
      <c r="AD40" s="105">
        <f t="shared" si="30"/>
        <v>1487</v>
      </c>
      <c r="AE40" s="122">
        <v>148</v>
      </c>
      <c r="AF40" s="137">
        <v>0</v>
      </c>
      <c r="AG40" s="137">
        <v>171</v>
      </c>
      <c r="AH40" s="150">
        <f t="shared" si="12"/>
        <v>171</v>
      </c>
      <c r="AI40" s="150">
        <f t="shared" si="15"/>
        <v>1957</v>
      </c>
      <c r="AJ40" s="145">
        <f t="shared" si="18"/>
        <v>941</v>
      </c>
      <c r="AK40" s="147">
        <f t="shared" si="20"/>
        <v>158.85714285714286</v>
      </c>
      <c r="AL40" s="86">
        <f t="shared" si="32"/>
        <v>1.0957446808510638</v>
      </c>
      <c r="AM40" s="89">
        <f t="shared" si="37"/>
        <v>9.5744680851063801E-2</v>
      </c>
      <c r="AN40" s="90">
        <f t="shared" si="34"/>
        <v>1.0540284360189573</v>
      </c>
      <c r="AO40" s="4">
        <f t="shared" si="23"/>
        <v>-146</v>
      </c>
      <c r="AP40" s="4">
        <f t="shared" si="28"/>
        <v>153</v>
      </c>
      <c r="AQ40" s="4">
        <f t="shared" si="24"/>
        <v>36</v>
      </c>
      <c r="AR40" s="263"/>
      <c r="AS40" s="201"/>
      <c r="AT40" s="203"/>
      <c r="AU40" s="211"/>
      <c r="BF40" s="106"/>
      <c r="BG40" s="109"/>
      <c r="BH40" s="106"/>
      <c r="BI40" s="107"/>
      <c r="BJ40" s="107"/>
      <c r="BK40" s="109"/>
      <c r="BL40" s="110"/>
      <c r="BM40" s="271"/>
      <c r="BN40" s="88"/>
      <c r="BP40" s="22">
        <f t="shared" si="29"/>
        <v>1017.1428571428571</v>
      </c>
      <c r="BR40" s="88"/>
      <c r="BT40" s="107"/>
      <c r="BU40" s="107"/>
      <c r="BV40" s="107"/>
      <c r="BW40" s="109"/>
      <c r="BX40" s="107"/>
      <c r="BY40" s="107"/>
      <c r="BZ40" s="107"/>
      <c r="CA40" s="109"/>
      <c r="CB40" s="107"/>
      <c r="CC40" s="107"/>
      <c r="CD40" s="107"/>
      <c r="CE40" s="107"/>
      <c r="CF40" s="107"/>
      <c r="CG40" s="107"/>
    </row>
    <row r="41" spans="1:85" x14ac:dyDescent="0.25">
      <c r="A41" s="63">
        <v>38</v>
      </c>
      <c r="B41" s="157">
        <v>12</v>
      </c>
      <c r="C41" s="66">
        <v>43925</v>
      </c>
      <c r="D41" s="141">
        <f t="shared" si="25"/>
        <v>7450</v>
      </c>
      <c r="E41" s="134">
        <f t="shared" si="26"/>
        <v>16627</v>
      </c>
      <c r="F41" s="105">
        <v>904</v>
      </c>
      <c r="G41" s="137">
        <v>0</v>
      </c>
      <c r="H41" s="137">
        <v>1096</v>
      </c>
      <c r="I41" s="131">
        <f t="shared" si="2"/>
        <v>1096</v>
      </c>
      <c r="J41" s="131">
        <f t="shared" si="13"/>
        <v>18178</v>
      </c>
      <c r="K41" s="145">
        <f t="shared" si="16"/>
        <v>6865</v>
      </c>
      <c r="L41" s="148">
        <f t="shared" si="19"/>
        <v>1008.8571428571429</v>
      </c>
      <c r="M41" s="86">
        <f t="shared" si="3"/>
        <v>1.0641611052569957</v>
      </c>
      <c r="N41" s="89">
        <f t="shared" si="4"/>
        <v>6.4161105256995699E-2</v>
      </c>
      <c r="O41" s="89">
        <f t="shared" si="5"/>
        <v>7.4947667527798328E-2</v>
      </c>
      <c r="P41" s="86">
        <f t="shared" si="21"/>
        <v>1.0159689253344844</v>
      </c>
      <c r="Q41" s="128">
        <f t="shared" si="6"/>
        <v>6286</v>
      </c>
      <c r="R41" s="134">
        <f t="shared" si="35"/>
        <v>6622</v>
      </c>
      <c r="S41" s="105">
        <v>336</v>
      </c>
      <c r="T41" s="137">
        <v>0</v>
      </c>
      <c r="U41" s="137">
        <v>198</v>
      </c>
      <c r="V41" s="131">
        <f t="shared" si="8"/>
        <v>198</v>
      </c>
      <c r="W41" s="131">
        <f t="shared" si="14"/>
        <v>7873</v>
      </c>
      <c r="X41" s="145">
        <f t="shared" si="17"/>
        <v>3668</v>
      </c>
      <c r="Y41" s="147">
        <f t="shared" si="22"/>
        <v>341.57142857142856</v>
      </c>
      <c r="Z41" s="65">
        <f t="shared" si="9"/>
        <v>1.0257980456026059</v>
      </c>
      <c r="AA41" s="89">
        <f t="shared" si="36"/>
        <v>2.5798045602605901E-2</v>
      </c>
      <c r="AB41" s="126">
        <f t="shared" si="27"/>
        <v>0.94468589490320032</v>
      </c>
      <c r="AC41" s="127">
        <f t="shared" si="11"/>
        <v>1487</v>
      </c>
      <c r="AD41" s="105">
        <f t="shared" si="30"/>
        <v>1651</v>
      </c>
      <c r="AE41" s="122">
        <v>164</v>
      </c>
      <c r="AF41" s="137">
        <v>0</v>
      </c>
      <c r="AG41" s="137">
        <v>171</v>
      </c>
      <c r="AH41" s="150">
        <f t="shared" si="12"/>
        <v>171</v>
      </c>
      <c r="AI41" s="150">
        <f t="shared" si="15"/>
        <v>2128</v>
      </c>
      <c r="AJ41" s="145">
        <f t="shared" si="18"/>
        <v>1012</v>
      </c>
      <c r="AK41" s="147">
        <f t="shared" si="20"/>
        <v>161.42857142857142</v>
      </c>
      <c r="AL41" s="86">
        <f t="shared" si="32"/>
        <v>1.087378640776699</v>
      </c>
      <c r="AM41" s="89">
        <f t="shared" si="37"/>
        <v>8.737864077669899E-2</v>
      </c>
      <c r="AN41" s="90">
        <f t="shared" si="34"/>
        <v>1.0161870503597121</v>
      </c>
      <c r="AO41" s="4">
        <f t="shared" si="23"/>
        <v>-255</v>
      </c>
      <c r="AP41" s="4">
        <f t="shared" si="28"/>
        <v>-118</v>
      </c>
      <c r="AQ41" s="4">
        <f t="shared" si="24"/>
        <v>71</v>
      </c>
      <c r="AR41" s="263"/>
      <c r="AS41" s="201"/>
      <c r="AT41" s="197"/>
      <c r="AU41" s="211"/>
      <c r="BF41" s="106"/>
      <c r="BG41" s="109"/>
      <c r="BH41" s="106"/>
      <c r="BI41" s="107"/>
      <c r="BJ41" s="107"/>
      <c r="BK41" s="109"/>
      <c r="BL41" s="110"/>
      <c r="BM41" s="271"/>
      <c r="BN41" s="88"/>
      <c r="BP41" s="22">
        <f t="shared" si="29"/>
        <v>980.71428571428567</v>
      </c>
      <c r="BR41" s="88"/>
      <c r="BT41" s="107"/>
      <c r="BU41" s="107"/>
      <c r="BV41" s="107"/>
      <c r="BW41" s="109"/>
      <c r="BX41" s="107"/>
      <c r="BY41" s="107"/>
      <c r="BZ41" s="107"/>
      <c r="CA41" s="109"/>
      <c r="CB41" s="107"/>
      <c r="CC41" s="107"/>
      <c r="CD41" s="107"/>
      <c r="CE41" s="107"/>
      <c r="CF41" s="107"/>
      <c r="CG41" s="107"/>
    </row>
    <row r="42" spans="1:85" x14ac:dyDescent="0.25">
      <c r="A42" s="63">
        <v>39</v>
      </c>
      <c r="B42" s="157">
        <v>13</v>
      </c>
      <c r="C42" s="66">
        <v>43926</v>
      </c>
      <c r="D42" s="128">
        <f t="shared" si="25"/>
        <v>7986</v>
      </c>
      <c r="E42" s="134">
        <f t="shared" si="26"/>
        <v>17851</v>
      </c>
      <c r="F42" s="105">
        <v>1224</v>
      </c>
      <c r="G42" s="137">
        <v>0</v>
      </c>
      <c r="H42" s="137">
        <v>857</v>
      </c>
      <c r="I42" s="131">
        <f t="shared" si="2"/>
        <v>857</v>
      </c>
      <c r="J42" s="131">
        <f t="shared" si="13"/>
        <v>19035</v>
      </c>
      <c r="K42" s="145">
        <f t="shared" si="16"/>
        <v>6985</v>
      </c>
      <c r="L42" s="148">
        <f t="shared" si="19"/>
        <v>1024.7142857142858</v>
      </c>
      <c r="M42" s="86">
        <f t="shared" si="3"/>
        <v>1.04714490042909</v>
      </c>
      <c r="N42" s="89">
        <f t="shared" si="4"/>
        <v>4.7144900429090031E-2</v>
      </c>
      <c r="O42" s="89">
        <f t="shared" si="5"/>
        <v>6.6629746216284674E-2</v>
      </c>
      <c r="P42" s="86">
        <f t="shared" si="21"/>
        <v>1.0157179269328802</v>
      </c>
      <c r="Q42" s="128">
        <f t="shared" si="6"/>
        <v>6622</v>
      </c>
      <c r="R42" s="134">
        <f t="shared" si="35"/>
        <v>6875</v>
      </c>
      <c r="S42" s="105">
        <v>253</v>
      </c>
      <c r="T42" s="137">
        <v>0</v>
      </c>
      <c r="U42" s="137">
        <v>217</v>
      </c>
      <c r="V42" s="131">
        <f t="shared" si="8"/>
        <v>217</v>
      </c>
      <c r="W42" s="131">
        <f t="shared" si="14"/>
        <v>8090</v>
      </c>
      <c r="X42" s="145">
        <f t="shared" si="17"/>
        <v>3392</v>
      </c>
      <c r="Y42" s="147">
        <f t="shared" si="22"/>
        <v>329.57142857142856</v>
      </c>
      <c r="Z42" s="65">
        <f t="shared" si="9"/>
        <v>1.0275625555696686</v>
      </c>
      <c r="AA42" s="89">
        <f t="shared" si="36"/>
        <v>2.7562555569668579E-2</v>
      </c>
      <c r="AB42" s="126">
        <f t="shared" si="27"/>
        <v>0.96486825595984949</v>
      </c>
      <c r="AC42" s="127">
        <f t="shared" si="11"/>
        <v>1651</v>
      </c>
      <c r="AD42" s="105">
        <f t="shared" si="30"/>
        <v>1766</v>
      </c>
      <c r="AE42" s="122">
        <v>115</v>
      </c>
      <c r="AF42" s="137">
        <v>0</v>
      </c>
      <c r="AG42" s="137">
        <v>163</v>
      </c>
      <c r="AH42" s="150">
        <f t="shared" si="12"/>
        <v>163</v>
      </c>
      <c r="AI42" s="150">
        <f t="shared" si="15"/>
        <v>2291</v>
      </c>
      <c r="AJ42" s="145">
        <f t="shared" si="18"/>
        <v>995</v>
      </c>
      <c r="AK42" s="147">
        <f t="shared" si="20"/>
        <v>167.14285714285714</v>
      </c>
      <c r="AL42" s="86">
        <f t="shared" si="32"/>
        <v>1.0765977443609023</v>
      </c>
      <c r="AM42" s="89">
        <f t="shared" si="37"/>
        <v>7.6597744360902276E-2</v>
      </c>
      <c r="AN42" s="90">
        <f t="shared" si="34"/>
        <v>1.0353982300884956</v>
      </c>
      <c r="AO42" s="4">
        <f t="shared" si="23"/>
        <v>120</v>
      </c>
      <c r="AP42" s="4">
        <f t="shared" si="28"/>
        <v>-276</v>
      </c>
      <c r="AQ42" s="4">
        <f t="shared" si="24"/>
        <v>-17</v>
      </c>
      <c r="AR42" s="263"/>
      <c r="AS42" s="201"/>
      <c r="AT42" s="197"/>
      <c r="AU42" s="211"/>
      <c r="BF42" s="106"/>
      <c r="BG42" s="109"/>
      <c r="BH42" s="106"/>
      <c r="BI42" s="107"/>
      <c r="BJ42" s="107"/>
      <c r="BK42" s="109"/>
      <c r="BL42" s="110"/>
      <c r="BM42" s="271"/>
      <c r="BN42" s="88"/>
      <c r="BP42" s="22">
        <f t="shared" si="29"/>
        <v>997.85714285714289</v>
      </c>
      <c r="BR42" s="88"/>
      <c r="BT42" s="107"/>
      <c r="BU42" s="107"/>
      <c r="BV42" s="107"/>
      <c r="BW42" s="109"/>
      <c r="BX42" s="107"/>
      <c r="BY42" s="107"/>
      <c r="BZ42" s="107"/>
      <c r="CA42" s="109"/>
      <c r="CB42" s="107"/>
      <c r="CC42" s="107"/>
      <c r="CD42" s="107"/>
      <c r="CE42" s="107"/>
      <c r="CF42" s="107"/>
      <c r="CG42" s="107"/>
    </row>
    <row r="43" spans="1:85" x14ac:dyDescent="0.25">
      <c r="A43" s="63">
        <v>40</v>
      </c>
      <c r="B43" s="157">
        <v>14</v>
      </c>
      <c r="C43" s="66">
        <v>43927</v>
      </c>
      <c r="D43" s="128">
        <f t="shared" si="25"/>
        <v>8849</v>
      </c>
      <c r="E43" s="134">
        <f t="shared" si="26"/>
        <v>18803</v>
      </c>
      <c r="F43" s="105">
        <v>952</v>
      </c>
      <c r="G43" s="137">
        <v>0</v>
      </c>
      <c r="H43" s="137">
        <v>773</v>
      </c>
      <c r="I43" s="131">
        <f t="shared" si="2"/>
        <v>773</v>
      </c>
      <c r="J43" s="131">
        <f t="shared" si="13"/>
        <v>19808</v>
      </c>
      <c r="K43" s="145">
        <f t="shared" si="16"/>
        <v>7053</v>
      </c>
      <c r="L43" s="148">
        <f t="shared" si="19"/>
        <v>1020.1428571428571</v>
      </c>
      <c r="M43" s="86">
        <f t="shared" si="3"/>
        <v>1.0406094037299711</v>
      </c>
      <c r="N43" s="89">
        <f t="shared" si="4"/>
        <v>4.0609403729971127E-2</v>
      </c>
      <c r="O43" s="89">
        <f t="shared" si="5"/>
        <v>5.9640322488346609E-2</v>
      </c>
      <c r="P43" s="86">
        <f t="shared" si="21"/>
        <v>0.99553882615363154</v>
      </c>
      <c r="Q43" s="128">
        <f t="shared" si="6"/>
        <v>6875</v>
      </c>
      <c r="R43" s="134">
        <f t="shared" si="35"/>
        <v>7135</v>
      </c>
      <c r="S43" s="105">
        <v>260</v>
      </c>
      <c r="T43" s="137">
        <v>0</v>
      </c>
      <c r="U43" s="137">
        <v>312</v>
      </c>
      <c r="V43" s="131">
        <f t="shared" si="8"/>
        <v>312</v>
      </c>
      <c r="W43" s="131">
        <f t="shared" si="14"/>
        <v>8402</v>
      </c>
      <c r="X43" s="145">
        <f t="shared" si="17"/>
        <v>3145</v>
      </c>
      <c r="Y43" s="147">
        <f t="shared" si="22"/>
        <v>302.14285714285717</v>
      </c>
      <c r="Z43" s="65">
        <f t="shared" si="9"/>
        <v>1.038566131025958</v>
      </c>
      <c r="AA43" s="89">
        <f t="shared" si="36"/>
        <v>3.8566131025957961E-2</v>
      </c>
      <c r="AB43" s="126">
        <f t="shared" si="27"/>
        <v>0.91677503250975301</v>
      </c>
      <c r="AC43" s="127">
        <f t="shared" si="11"/>
        <v>1766</v>
      </c>
      <c r="AD43" s="105">
        <f t="shared" si="30"/>
        <v>1867</v>
      </c>
      <c r="AE43" s="122">
        <v>101</v>
      </c>
      <c r="AF43" s="137">
        <v>0</v>
      </c>
      <c r="AG43" s="137">
        <v>167</v>
      </c>
      <c r="AH43" s="150">
        <f t="shared" si="12"/>
        <v>167</v>
      </c>
      <c r="AI43" s="150">
        <f t="shared" si="15"/>
        <v>2458</v>
      </c>
      <c r="AJ43" s="145">
        <f t="shared" si="18"/>
        <v>1003</v>
      </c>
      <c r="AK43" s="147">
        <f t="shared" si="20"/>
        <v>169.14285714285714</v>
      </c>
      <c r="AL43" s="86">
        <f t="shared" si="32"/>
        <v>1.0728939327804452</v>
      </c>
      <c r="AM43" s="89">
        <f t="shared" si="37"/>
        <v>7.2893932780445203E-2</v>
      </c>
      <c r="AN43" s="90">
        <f t="shared" si="34"/>
        <v>1.0119658119658119</v>
      </c>
      <c r="AO43" s="4">
        <f t="shared" si="23"/>
        <v>68</v>
      </c>
      <c r="AP43" s="4">
        <f t="shared" si="28"/>
        <v>-247</v>
      </c>
      <c r="AQ43" s="4">
        <f t="shared" si="24"/>
        <v>8</v>
      </c>
      <c r="AR43" s="263"/>
      <c r="AS43" s="201"/>
      <c r="AT43" s="203"/>
      <c r="AU43" s="211"/>
      <c r="BF43" s="106"/>
      <c r="BG43" s="109"/>
      <c r="BH43" s="106"/>
      <c r="BI43" s="107"/>
      <c r="BJ43" s="107"/>
      <c r="BK43" s="109"/>
      <c r="BL43" s="110"/>
      <c r="BM43" s="271"/>
      <c r="BN43" s="88"/>
      <c r="BP43" s="22">
        <f t="shared" si="29"/>
        <v>1007.5714285714286</v>
      </c>
      <c r="BR43" s="88"/>
      <c r="BT43" s="107"/>
      <c r="BU43" s="107"/>
      <c r="BV43" s="107"/>
      <c r="BW43" s="109"/>
      <c r="BX43" s="107"/>
      <c r="BY43" s="107"/>
      <c r="BZ43" s="107"/>
      <c r="CA43" s="109"/>
      <c r="CB43" s="107"/>
      <c r="CC43" s="107"/>
      <c r="CD43" s="107"/>
      <c r="CE43" s="107"/>
      <c r="CF43" s="107"/>
      <c r="CG43" s="107"/>
    </row>
    <row r="44" spans="1:85" x14ac:dyDescent="0.25">
      <c r="A44" s="63">
        <v>41</v>
      </c>
      <c r="B44" s="157">
        <v>15</v>
      </c>
      <c r="C44" s="66">
        <v>43928</v>
      </c>
      <c r="D44" s="128">
        <f t="shared" si="25"/>
        <v>9275</v>
      </c>
      <c r="E44" s="134">
        <f t="shared" si="26"/>
        <v>19580</v>
      </c>
      <c r="F44" s="105">
        <v>777</v>
      </c>
      <c r="G44" s="137">
        <v>0</v>
      </c>
      <c r="H44" s="137">
        <v>1089</v>
      </c>
      <c r="I44" s="131">
        <f t="shared" si="2"/>
        <v>1089</v>
      </c>
      <c r="J44" s="131">
        <f t="shared" si="13"/>
        <v>20897</v>
      </c>
      <c r="K44" s="145">
        <f t="shared" si="16"/>
        <v>6985</v>
      </c>
      <c r="L44" s="148">
        <f t="shared" si="19"/>
        <v>1015.1428571428571</v>
      </c>
      <c r="M44" s="86">
        <f t="shared" si="3"/>
        <v>1.0549777867528272</v>
      </c>
      <c r="N44" s="89">
        <f t="shared" si="4"/>
        <v>5.4977786752827162E-2</v>
      </c>
      <c r="O44" s="89">
        <f t="shared" si="5"/>
        <v>5.67748941987853E-2</v>
      </c>
      <c r="P44" s="86">
        <f t="shared" si="21"/>
        <v>0.99509872566867386</v>
      </c>
      <c r="Q44" s="128">
        <f t="shared" si="6"/>
        <v>7135</v>
      </c>
      <c r="R44" s="134">
        <f t="shared" si="35"/>
        <v>7427</v>
      </c>
      <c r="S44" s="105">
        <v>292</v>
      </c>
      <c r="T44" s="137">
        <v>0</v>
      </c>
      <c r="U44" s="137">
        <v>193</v>
      </c>
      <c r="V44" s="131">
        <f t="shared" si="8"/>
        <v>193</v>
      </c>
      <c r="W44" s="131">
        <f t="shared" si="14"/>
        <v>8595</v>
      </c>
      <c r="X44" s="145">
        <f t="shared" si="17"/>
        <v>2715</v>
      </c>
      <c r="Y44" s="147">
        <f t="shared" si="22"/>
        <v>281</v>
      </c>
      <c r="Z44" s="65">
        <f t="shared" si="9"/>
        <v>1.0229707212568435</v>
      </c>
      <c r="AA44" s="89">
        <f t="shared" si="36"/>
        <v>2.2970721256843518E-2</v>
      </c>
      <c r="AB44" s="126">
        <f t="shared" si="27"/>
        <v>0.93002364066193843</v>
      </c>
      <c r="AC44" s="127">
        <f t="shared" si="11"/>
        <v>1867</v>
      </c>
      <c r="AD44" s="105">
        <f t="shared" si="30"/>
        <v>2101</v>
      </c>
      <c r="AE44" s="122">
        <v>234</v>
      </c>
      <c r="AF44" s="137">
        <v>0</v>
      </c>
      <c r="AG44" s="137">
        <v>151</v>
      </c>
      <c r="AH44" s="150">
        <f t="shared" si="12"/>
        <v>151</v>
      </c>
      <c r="AI44" s="150">
        <f t="shared" si="15"/>
        <v>2609</v>
      </c>
      <c r="AJ44" s="145">
        <f t="shared" si="18"/>
        <v>1062</v>
      </c>
      <c r="AK44" s="147">
        <f t="shared" si="20"/>
        <v>165.71428571428572</v>
      </c>
      <c r="AL44" s="86">
        <f t="shared" si="32"/>
        <v>1.0614320585842147</v>
      </c>
      <c r="AM44" s="89">
        <f t="shared" si="37"/>
        <v>6.1432058584214744E-2</v>
      </c>
      <c r="AN44" s="90">
        <f t="shared" si="34"/>
        <v>0.97972972972972983</v>
      </c>
      <c r="AO44" s="4">
        <f t="shared" si="23"/>
        <v>-68</v>
      </c>
      <c r="AP44" s="4">
        <f t="shared" si="28"/>
        <v>-430</v>
      </c>
      <c r="AQ44" s="4">
        <f t="shared" si="24"/>
        <v>59</v>
      </c>
      <c r="AR44" s="263"/>
      <c r="AS44" s="201"/>
      <c r="AT44" s="197"/>
      <c r="AU44" s="211"/>
      <c r="BF44" s="106"/>
      <c r="BG44" s="109"/>
      <c r="BH44" s="106"/>
      <c r="BI44" s="107"/>
      <c r="BJ44" s="107"/>
      <c r="BK44" s="109"/>
      <c r="BL44" s="110"/>
      <c r="BM44" s="271"/>
      <c r="BN44" s="88"/>
      <c r="BP44" s="22">
        <f t="shared" si="29"/>
        <v>997.85714285714289</v>
      </c>
      <c r="BR44" s="88"/>
      <c r="BT44" s="107"/>
      <c r="BU44" s="107"/>
      <c r="BV44" s="107"/>
      <c r="BW44" s="109"/>
      <c r="BX44" s="107"/>
      <c r="BY44" s="107"/>
      <c r="BZ44" s="107"/>
      <c r="CA44" s="109"/>
      <c r="CB44" s="107"/>
      <c r="CC44" s="107"/>
      <c r="CD44" s="107"/>
      <c r="CE44" s="107"/>
      <c r="CF44" s="107"/>
      <c r="CG44" s="107"/>
    </row>
    <row r="45" spans="1:85" x14ac:dyDescent="0.25">
      <c r="A45" s="63">
        <v>42</v>
      </c>
      <c r="B45" s="157">
        <v>16</v>
      </c>
      <c r="C45" s="66">
        <v>43929</v>
      </c>
      <c r="D45" s="128">
        <f t="shared" si="25"/>
        <v>9597</v>
      </c>
      <c r="E45" s="134">
        <f t="shared" si="26"/>
        <v>20549</v>
      </c>
      <c r="F45" s="105">
        <v>969</v>
      </c>
      <c r="G45" s="137">
        <v>0</v>
      </c>
      <c r="H45" s="137">
        <v>1344</v>
      </c>
      <c r="I45" s="131">
        <f t="shared" si="2"/>
        <v>1344</v>
      </c>
      <c r="J45" s="131">
        <f t="shared" si="13"/>
        <v>22241</v>
      </c>
      <c r="K45" s="145">
        <f t="shared" si="16"/>
        <v>6935</v>
      </c>
      <c r="L45" s="148">
        <f t="shared" si="19"/>
        <v>1058.2857142857142</v>
      </c>
      <c r="M45" s="86">
        <f t="shared" si="3"/>
        <v>1.064315451978753</v>
      </c>
      <c r="N45" s="89">
        <f t="shared" si="4"/>
        <v>6.4315451978752991E-2</v>
      </c>
      <c r="O45" s="89">
        <f t="shared" si="5"/>
        <v>5.4241729629527405E-2</v>
      </c>
      <c r="P45" s="86">
        <f t="shared" si="21"/>
        <v>1.0424992963692654</v>
      </c>
      <c r="Q45" s="128">
        <f t="shared" si="6"/>
        <v>7427</v>
      </c>
      <c r="R45" s="134">
        <f t="shared" si="35"/>
        <v>7735</v>
      </c>
      <c r="S45" s="105">
        <v>308</v>
      </c>
      <c r="T45" s="137">
        <v>0</v>
      </c>
      <c r="U45" s="137">
        <v>189</v>
      </c>
      <c r="V45" s="131">
        <f t="shared" si="8"/>
        <v>189</v>
      </c>
      <c r="W45" s="131">
        <f t="shared" si="14"/>
        <v>8784</v>
      </c>
      <c r="X45" s="145">
        <f t="shared" si="17"/>
        <v>2576</v>
      </c>
      <c r="Y45" s="147">
        <f t="shared" si="22"/>
        <v>256.28571428571428</v>
      </c>
      <c r="Z45" s="65">
        <f t="shared" si="9"/>
        <v>1.0219895287958116</v>
      </c>
      <c r="AA45" s="89">
        <f t="shared" si="36"/>
        <v>2.1989528795811619E-2</v>
      </c>
      <c r="AB45" s="126">
        <f t="shared" si="27"/>
        <v>0.91204880528723942</v>
      </c>
      <c r="AC45" s="127">
        <f t="shared" si="11"/>
        <v>2101</v>
      </c>
      <c r="AD45" s="105">
        <f t="shared" si="30"/>
        <v>2248</v>
      </c>
      <c r="AE45" s="122">
        <v>147</v>
      </c>
      <c r="AF45" s="137">
        <v>0</v>
      </c>
      <c r="AG45" s="137">
        <v>150</v>
      </c>
      <c r="AH45" s="150">
        <f t="shared" si="12"/>
        <v>150</v>
      </c>
      <c r="AI45" s="150">
        <f t="shared" si="15"/>
        <v>2759</v>
      </c>
      <c r="AJ45" s="145">
        <f t="shared" si="18"/>
        <v>1075</v>
      </c>
      <c r="AK45" s="147">
        <f t="shared" si="20"/>
        <v>164.14285714285714</v>
      </c>
      <c r="AL45" s="86">
        <f t="shared" si="32"/>
        <v>1.0574932924492142</v>
      </c>
      <c r="AM45" s="89">
        <f t="shared" si="37"/>
        <v>5.7493292449214195E-2</v>
      </c>
      <c r="AN45" s="90">
        <f t="shared" si="34"/>
        <v>0.9905172413793103</v>
      </c>
      <c r="AO45" s="4">
        <f t="shared" si="23"/>
        <v>-50</v>
      </c>
      <c r="AP45" s="4">
        <f t="shared" si="28"/>
        <v>-139</v>
      </c>
      <c r="AQ45" s="4">
        <f t="shared" si="24"/>
        <v>13</v>
      </c>
      <c r="AR45" s="263"/>
      <c r="AS45" s="201"/>
      <c r="AT45" s="203"/>
      <c r="AU45" s="211"/>
      <c r="BF45" s="106"/>
      <c r="BG45" s="109"/>
      <c r="BH45" s="106"/>
      <c r="BI45" s="107"/>
      <c r="BJ45" s="107"/>
      <c r="BK45" s="109"/>
      <c r="BL45" s="110"/>
      <c r="BM45" s="271"/>
      <c r="BN45" s="88"/>
      <c r="BP45" s="22">
        <f t="shared" si="29"/>
        <v>990.71428571428567</v>
      </c>
      <c r="BR45" s="88"/>
      <c r="BT45" s="107"/>
      <c r="BU45" s="107"/>
      <c r="BV45" s="107"/>
      <c r="BW45" s="109"/>
      <c r="BX45" s="107"/>
      <c r="BY45" s="107"/>
      <c r="BZ45" s="107"/>
      <c r="CA45" s="109"/>
      <c r="CB45" s="107"/>
      <c r="CC45" s="107"/>
      <c r="CD45" s="107"/>
      <c r="CE45" s="107"/>
      <c r="CF45" s="107"/>
      <c r="CG45" s="107"/>
    </row>
    <row r="46" spans="1:85" x14ac:dyDescent="0.25">
      <c r="A46" s="63">
        <v>43</v>
      </c>
      <c r="B46" s="157">
        <v>17</v>
      </c>
      <c r="C46" s="66">
        <v>43930</v>
      </c>
      <c r="D46" s="128">
        <f t="shared" si="25"/>
        <v>10181</v>
      </c>
      <c r="E46" s="134">
        <f t="shared" si="26"/>
        <v>21762</v>
      </c>
      <c r="F46" s="105">
        <v>1213</v>
      </c>
      <c r="G46" s="137">
        <v>0</v>
      </c>
      <c r="H46" s="137">
        <v>1314</v>
      </c>
      <c r="I46" s="131">
        <f t="shared" si="2"/>
        <v>1314</v>
      </c>
      <c r="J46" s="131">
        <f t="shared" si="13"/>
        <v>23555</v>
      </c>
      <c r="K46" s="145">
        <f t="shared" si="16"/>
        <v>7065</v>
      </c>
      <c r="L46" s="148">
        <f t="shared" si="19"/>
        <v>1099.1428571428571</v>
      </c>
      <c r="M46" s="86">
        <f t="shared" si="3"/>
        <v>1.0590800773346523</v>
      </c>
      <c r="N46" s="89">
        <f t="shared" si="4"/>
        <v>5.9080077334652259E-2</v>
      </c>
      <c r="O46" s="89">
        <f t="shared" si="5"/>
        <v>5.3225524045058717E-2</v>
      </c>
      <c r="P46" s="86">
        <f t="shared" si="21"/>
        <v>1.0386069114470842</v>
      </c>
      <c r="Q46" s="128">
        <f t="shared" si="6"/>
        <v>7735</v>
      </c>
      <c r="R46" s="134">
        <f t="shared" si="35"/>
        <v>7972</v>
      </c>
      <c r="S46" s="105">
        <v>237</v>
      </c>
      <c r="T46" s="137">
        <v>0</v>
      </c>
      <c r="U46" s="137">
        <v>186</v>
      </c>
      <c r="V46" s="131">
        <f t="shared" si="8"/>
        <v>186</v>
      </c>
      <c r="W46" s="131">
        <f t="shared" si="14"/>
        <v>8970</v>
      </c>
      <c r="X46" s="145">
        <f t="shared" si="17"/>
        <v>2188</v>
      </c>
      <c r="Y46" s="147">
        <f t="shared" si="22"/>
        <v>232.57142857142858</v>
      </c>
      <c r="Z46" s="65">
        <f t="shared" si="9"/>
        <v>1.0211748633879782</v>
      </c>
      <c r="AA46" s="89">
        <f t="shared" si="36"/>
        <v>2.1174863387978249E-2</v>
      </c>
      <c r="AB46" s="126">
        <f t="shared" si="27"/>
        <v>0.90746934225195097</v>
      </c>
      <c r="AC46" s="127">
        <f t="shared" si="11"/>
        <v>2248</v>
      </c>
      <c r="AD46" s="105">
        <f t="shared" si="30"/>
        <v>2396</v>
      </c>
      <c r="AE46" s="122">
        <v>148</v>
      </c>
      <c r="AF46" s="137">
        <v>0</v>
      </c>
      <c r="AG46" s="137">
        <v>117</v>
      </c>
      <c r="AH46" s="150">
        <f t="shared" si="12"/>
        <v>117</v>
      </c>
      <c r="AI46" s="150">
        <f t="shared" si="15"/>
        <v>2876</v>
      </c>
      <c r="AJ46" s="145">
        <f t="shared" si="18"/>
        <v>1057</v>
      </c>
      <c r="AK46" s="147">
        <f t="shared" si="20"/>
        <v>155.71428571428572</v>
      </c>
      <c r="AL46" s="86">
        <f t="shared" si="32"/>
        <v>1.0424066690830012</v>
      </c>
      <c r="AM46" s="89">
        <f t="shared" si="37"/>
        <v>4.2406669083001169E-2</v>
      </c>
      <c r="AN46" s="90">
        <f t="shared" si="34"/>
        <v>0.94865100087032206</v>
      </c>
      <c r="AO46" s="4">
        <f t="shared" si="23"/>
        <v>130</v>
      </c>
      <c r="AP46" s="4">
        <f t="shared" si="28"/>
        <v>-388</v>
      </c>
      <c r="AQ46" s="4">
        <f t="shared" si="24"/>
        <v>-18</v>
      </c>
      <c r="AR46" s="263"/>
      <c r="AS46" s="201"/>
      <c r="AT46" s="197"/>
      <c r="AU46" s="211"/>
      <c r="BF46" s="106"/>
      <c r="BG46" s="109"/>
      <c r="BH46" s="106"/>
      <c r="BI46" s="107"/>
      <c r="BJ46" s="107"/>
      <c r="BK46" s="109"/>
      <c r="BL46" s="110"/>
      <c r="BM46" s="271"/>
      <c r="BN46" s="88"/>
      <c r="BP46" s="22">
        <f t="shared" si="29"/>
        <v>1009.2857142857143</v>
      </c>
      <c r="BR46" s="88"/>
      <c r="BT46" s="107"/>
      <c r="BU46" s="107"/>
      <c r="BV46" s="107"/>
      <c r="BW46" s="109"/>
      <c r="BX46" s="107"/>
      <c r="BY46" s="107"/>
      <c r="BZ46" s="107"/>
      <c r="CA46" s="109"/>
      <c r="CB46" s="107"/>
      <c r="CC46" s="107"/>
      <c r="CD46" s="107"/>
      <c r="CE46" s="107"/>
      <c r="CF46" s="107"/>
      <c r="CG46" s="107"/>
    </row>
    <row r="47" spans="1:85" x14ac:dyDescent="0.25">
      <c r="A47" s="63">
        <v>44</v>
      </c>
      <c r="B47" s="157">
        <v>18</v>
      </c>
      <c r="C47" s="66">
        <v>43931</v>
      </c>
      <c r="D47" s="128">
        <f t="shared" si="25"/>
        <v>11054</v>
      </c>
      <c r="E47" s="134">
        <f t="shared" si="26"/>
        <v>23097</v>
      </c>
      <c r="F47" s="105">
        <v>1335</v>
      </c>
      <c r="G47" s="137">
        <v>0</v>
      </c>
      <c r="H47" s="137">
        <v>1394</v>
      </c>
      <c r="I47" s="131">
        <f t="shared" si="2"/>
        <v>1394</v>
      </c>
      <c r="J47" s="131">
        <f t="shared" si="13"/>
        <v>24949</v>
      </c>
      <c r="K47" s="145">
        <f t="shared" si="16"/>
        <v>7374</v>
      </c>
      <c r="L47" s="148">
        <f t="shared" si="19"/>
        <v>1123.8571428571429</v>
      </c>
      <c r="M47" s="86">
        <f t="shared" si="3"/>
        <v>1.059180641052855</v>
      </c>
      <c r="N47" s="89">
        <f>(M47-1)</f>
        <v>5.9180641052855032E-2</v>
      </c>
      <c r="O47" s="89">
        <f>SUM(N43:N47)/5</f>
        <v>5.5632672169811714E-2</v>
      </c>
      <c r="P47" s="86">
        <f t="shared" si="21"/>
        <v>1.0224850532882765</v>
      </c>
      <c r="Q47" s="128">
        <f t="shared" si="6"/>
        <v>7972</v>
      </c>
      <c r="R47" s="134">
        <f t="shared" si="35"/>
        <v>8197</v>
      </c>
      <c r="S47" s="105">
        <v>225</v>
      </c>
      <c r="T47" s="137">
        <v>1</v>
      </c>
      <c r="U47" s="137">
        <v>170</v>
      </c>
      <c r="V47" s="131">
        <f t="shared" si="8"/>
        <v>171</v>
      </c>
      <c r="W47" s="131">
        <f t="shared" si="14"/>
        <v>9141</v>
      </c>
      <c r="X47" s="145">
        <f t="shared" si="17"/>
        <v>1911</v>
      </c>
      <c r="Y47" s="147">
        <f t="shared" si="22"/>
        <v>209.42857142857142</v>
      </c>
      <c r="Z47" s="65">
        <f t="shared" si="9"/>
        <v>1.0190635451505017</v>
      </c>
      <c r="AA47" s="89">
        <f t="shared" si="36"/>
        <v>1.9063545150501682E-2</v>
      </c>
      <c r="AB47" s="126">
        <f t="shared" si="27"/>
        <v>0.90049140049140042</v>
      </c>
      <c r="AC47" s="127">
        <f t="shared" si="11"/>
        <v>2396</v>
      </c>
      <c r="AD47" s="105">
        <f t="shared" si="30"/>
        <v>2511</v>
      </c>
      <c r="AE47" s="122">
        <v>115</v>
      </c>
      <c r="AF47" s="137">
        <v>0</v>
      </c>
      <c r="AG47" s="137">
        <v>157</v>
      </c>
      <c r="AH47" s="150">
        <f t="shared" si="12"/>
        <v>157</v>
      </c>
      <c r="AI47" s="150">
        <f t="shared" si="15"/>
        <v>3033</v>
      </c>
      <c r="AJ47" s="145">
        <f t="shared" si="18"/>
        <v>1024</v>
      </c>
      <c r="AK47" s="147">
        <f t="shared" si="20"/>
        <v>153.71428571428572</v>
      </c>
      <c r="AL47" s="86">
        <f t="shared" si="32"/>
        <v>1.0545897079276774</v>
      </c>
      <c r="AM47" s="89">
        <f t="shared" si="37"/>
        <v>5.4589707927677367E-2</v>
      </c>
      <c r="AN47" s="90">
        <f t="shared" si="34"/>
        <v>0.98715596330275235</v>
      </c>
      <c r="AO47" s="4">
        <f t="shared" si="23"/>
        <v>309</v>
      </c>
      <c r="AP47" s="4">
        <f t="shared" si="28"/>
        <v>-277</v>
      </c>
      <c r="AQ47" s="4">
        <f t="shared" si="24"/>
        <v>-33</v>
      </c>
      <c r="AR47" s="263"/>
      <c r="AS47" s="201"/>
      <c r="AT47" s="203"/>
      <c r="AU47" s="211"/>
      <c r="BF47" s="106"/>
      <c r="BG47" s="109"/>
      <c r="BH47" s="106"/>
      <c r="BI47" s="107"/>
      <c r="BJ47" s="107"/>
      <c r="BK47" s="109"/>
      <c r="BL47" s="110"/>
      <c r="BM47" s="271"/>
      <c r="BN47" s="88"/>
      <c r="BP47" s="22">
        <f t="shared" si="29"/>
        <v>1053.4285714285713</v>
      </c>
      <c r="BR47" s="88"/>
      <c r="BT47" s="107"/>
      <c r="BU47" s="107"/>
      <c r="BV47" s="107"/>
      <c r="BW47" s="109"/>
      <c r="BX47" s="107"/>
      <c r="BY47" s="107"/>
      <c r="BZ47" s="107"/>
      <c r="CA47" s="109"/>
      <c r="CB47" s="107"/>
      <c r="CC47" s="107"/>
      <c r="CD47" s="107"/>
      <c r="CE47" s="107"/>
      <c r="CF47" s="107"/>
      <c r="CG47" s="107"/>
    </row>
    <row r="48" spans="1:85" x14ac:dyDescent="0.25">
      <c r="A48" s="63">
        <v>45</v>
      </c>
      <c r="B48" s="157">
        <v>19</v>
      </c>
      <c r="C48" s="66">
        <v>43932</v>
      </c>
      <c r="D48" s="128">
        <f t="shared" si="25"/>
        <v>12068</v>
      </c>
      <c r="E48" s="134">
        <f t="shared" si="26"/>
        <v>24413</v>
      </c>
      <c r="F48" s="105">
        <v>1316</v>
      </c>
      <c r="G48" s="137">
        <v>0</v>
      </c>
      <c r="H48" s="137">
        <v>1055</v>
      </c>
      <c r="I48" s="131">
        <f t="shared" si="2"/>
        <v>1055</v>
      </c>
      <c r="J48" s="131">
        <f t="shared" si="13"/>
        <v>26004</v>
      </c>
      <c r="K48" s="145">
        <f t="shared" si="16"/>
        <v>7786</v>
      </c>
      <c r="L48" s="148">
        <f t="shared" si="19"/>
        <v>1118</v>
      </c>
      <c r="M48" s="86">
        <f t="shared" si="3"/>
        <v>1.0422862639785162</v>
      </c>
      <c r="N48" s="89">
        <f t="shared" si="4"/>
        <v>4.2286263978516203E-2</v>
      </c>
      <c r="O48" s="89">
        <f t="shared" si="5"/>
        <v>5.5968044219520729E-2</v>
      </c>
      <c r="P48" s="86">
        <f t="shared" si="21"/>
        <v>0.99478835642557517</v>
      </c>
      <c r="Q48" s="128">
        <f t="shared" si="6"/>
        <v>8197</v>
      </c>
      <c r="R48" s="134">
        <f t="shared" si="35"/>
        <v>8386</v>
      </c>
      <c r="S48" s="105">
        <v>189</v>
      </c>
      <c r="T48" s="137">
        <v>0</v>
      </c>
      <c r="U48" s="137">
        <v>133</v>
      </c>
      <c r="V48" s="131">
        <f t="shared" si="8"/>
        <v>133</v>
      </c>
      <c r="W48" s="131">
        <f t="shared" si="14"/>
        <v>9274</v>
      </c>
      <c r="X48" s="145">
        <f t="shared" si="17"/>
        <v>1764</v>
      </c>
      <c r="Y48" s="147">
        <f t="shared" si="22"/>
        <v>200.14285714285714</v>
      </c>
      <c r="Z48" s="65">
        <f t="shared" si="9"/>
        <v>1.014549830434307</v>
      </c>
      <c r="AA48" s="89">
        <f t="shared" si="36"/>
        <v>1.4549830434307021E-2</v>
      </c>
      <c r="AB48" s="126">
        <f t="shared" si="27"/>
        <v>0.9556616643929059</v>
      </c>
      <c r="AC48" s="127">
        <f t="shared" si="11"/>
        <v>2511</v>
      </c>
      <c r="AD48" s="105">
        <f t="shared" si="30"/>
        <v>2643</v>
      </c>
      <c r="AE48" s="122">
        <v>132</v>
      </c>
      <c r="AF48" s="137">
        <v>0</v>
      </c>
      <c r="AG48" s="137">
        <v>141</v>
      </c>
      <c r="AH48" s="150">
        <f t="shared" si="12"/>
        <v>141</v>
      </c>
      <c r="AI48" s="150">
        <f t="shared" si="15"/>
        <v>3174</v>
      </c>
      <c r="AJ48" s="145">
        <f t="shared" si="18"/>
        <v>992</v>
      </c>
      <c r="AK48" s="147">
        <f t="shared" si="20"/>
        <v>149.42857142857142</v>
      </c>
      <c r="AL48" s="86">
        <f t="shared" si="32"/>
        <v>1.04648862512364</v>
      </c>
      <c r="AM48" s="89">
        <f t="shared" si="37"/>
        <v>4.6488625123640048E-2</v>
      </c>
      <c r="AN48" s="90">
        <f t="shared" si="34"/>
        <v>0.97211895910780655</v>
      </c>
      <c r="AO48" s="4">
        <f t="shared" si="23"/>
        <v>412</v>
      </c>
      <c r="AP48" s="4">
        <f t="shared" si="28"/>
        <v>-147</v>
      </c>
      <c r="AQ48" s="4">
        <f t="shared" si="24"/>
        <v>-32</v>
      </c>
      <c r="AR48" s="263"/>
      <c r="AS48" s="201"/>
      <c r="AT48" s="197"/>
      <c r="AU48" s="211"/>
      <c r="BF48" s="106"/>
      <c r="BG48" s="109"/>
      <c r="BH48" s="106"/>
      <c r="BI48" s="107"/>
      <c r="BJ48" s="107"/>
      <c r="BK48" s="109"/>
      <c r="BL48" s="110"/>
      <c r="BM48" s="271"/>
      <c r="BN48" s="88"/>
      <c r="BP48" s="22">
        <f t="shared" si="29"/>
        <v>1112.2857142857142</v>
      </c>
      <c r="BR48" s="88"/>
      <c r="BT48" s="107"/>
      <c r="BU48" s="107"/>
      <c r="BV48" s="107"/>
      <c r="BW48" s="109"/>
      <c r="BX48" s="107"/>
      <c r="BY48" s="107"/>
      <c r="BZ48" s="107"/>
      <c r="CA48" s="109"/>
      <c r="CB48" s="107"/>
      <c r="CC48" s="107"/>
      <c r="CD48" s="107"/>
      <c r="CE48" s="107"/>
      <c r="CF48" s="107"/>
      <c r="CG48" s="107"/>
    </row>
    <row r="49" spans="1:85" x14ac:dyDescent="0.25">
      <c r="A49" s="63">
        <v>46</v>
      </c>
      <c r="B49" s="157">
        <v>20</v>
      </c>
      <c r="C49" s="66">
        <v>43933</v>
      </c>
      <c r="D49" s="128">
        <f t="shared" si="25"/>
        <v>13094</v>
      </c>
      <c r="E49" s="134">
        <f>AD49+D49+F49+R49-14</f>
        <v>25587</v>
      </c>
      <c r="F49" s="105">
        <v>1188</v>
      </c>
      <c r="G49" s="137">
        <v>0</v>
      </c>
      <c r="H49" s="137">
        <v>823</v>
      </c>
      <c r="I49" s="131">
        <f t="shared" si="2"/>
        <v>823</v>
      </c>
      <c r="J49" s="131">
        <f t="shared" si="13"/>
        <v>26827</v>
      </c>
      <c r="K49" s="145">
        <f t="shared" si="16"/>
        <v>7750</v>
      </c>
      <c r="L49" s="148">
        <f t="shared" si="19"/>
        <v>1113.1428571428571</v>
      </c>
      <c r="M49" s="86">
        <f t="shared" si="3"/>
        <v>1.0316489770804491</v>
      </c>
      <c r="N49" s="89">
        <f t="shared" si="4"/>
        <v>3.1648977080449114E-2</v>
      </c>
      <c r="O49" s="89">
        <f t="shared" si="5"/>
        <v>5.1302282285045117E-2</v>
      </c>
      <c r="P49" s="86">
        <f t="shared" si="21"/>
        <v>0.99565550728341423</v>
      </c>
      <c r="Q49" s="128">
        <f t="shared" si="6"/>
        <v>8379</v>
      </c>
      <c r="R49" s="134">
        <f>R48+S49-7</f>
        <v>8582</v>
      </c>
      <c r="S49" s="105">
        <v>203</v>
      </c>
      <c r="T49" s="137">
        <v>0</v>
      </c>
      <c r="U49" s="137">
        <v>126</v>
      </c>
      <c r="V49" s="131">
        <f t="shared" si="8"/>
        <v>126</v>
      </c>
      <c r="W49" s="131">
        <f t="shared" si="14"/>
        <v>9400</v>
      </c>
      <c r="X49" s="145">
        <f t="shared" si="17"/>
        <v>1714</v>
      </c>
      <c r="Y49" s="147">
        <f t="shared" si="22"/>
        <v>187.14285714285714</v>
      </c>
      <c r="Z49" s="65">
        <f t="shared" si="9"/>
        <v>1.0135863704981669</v>
      </c>
      <c r="AA49" s="89">
        <f t="shared" si="36"/>
        <v>1.3586370498166911E-2</v>
      </c>
      <c r="AB49" s="126">
        <f t="shared" si="27"/>
        <v>0.93504639543183443</v>
      </c>
      <c r="AC49" s="127">
        <f t="shared" si="11"/>
        <v>2643</v>
      </c>
      <c r="AD49" s="105">
        <f t="shared" si="30"/>
        <v>2737</v>
      </c>
      <c r="AE49" s="122">
        <v>94</v>
      </c>
      <c r="AF49" s="137">
        <v>0</v>
      </c>
      <c r="AG49" s="137">
        <v>143</v>
      </c>
      <c r="AH49" s="150">
        <f t="shared" si="12"/>
        <v>143</v>
      </c>
      <c r="AI49" s="150">
        <f t="shared" si="15"/>
        <v>3317</v>
      </c>
      <c r="AJ49" s="145">
        <f t="shared" si="18"/>
        <v>971</v>
      </c>
      <c r="AK49" s="147">
        <f t="shared" si="20"/>
        <v>146.57142857142858</v>
      </c>
      <c r="AL49" s="86">
        <f t="shared" si="32"/>
        <v>1.0450535601764335</v>
      </c>
      <c r="AM49" s="89">
        <f t="shared" si="37"/>
        <v>4.5053560176433471E-2</v>
      </c>
      <c r="AN49" s="90">
        <f t="shared" si="34"/>
        <v>0.98087954110898679</v>
      </c>
      <c r="AO49" s="4">
        <f t="shared" si="23"/>
        <v>-36</v>
      </c>
      <c r="AP49" s="4">
        <f t="shared" si="28"/>
        <v>-50</v>
      </c>
      <c r="AQ49" s="4">
        <f t="shared" si="24"/>
        <v>-21</v>
      </c>
      <c r="AR49" s="263"/>
      <c r="AS49" s="201"/>
      <c r="AT49" s="203"/>
      <c r="AU49" s="211"/>
      <c r="BF49" s="106"/>
      <c r="BG49" s="109"/>
      <c r="BH49" s="106"/>
      <c r="BI49" s="107"/>
      <c r="BJ49" s="107"/>
      <c r="BK49" s="109"/>
      <c r="BL49" s="110"/>
      <c r="BM49" s="271"/>
      <c r="BN49" s="88"/>
      <c r="BP49" s="22">
        <f t="shared" si="29"/>
        <v>1107.1428571428571</v>
      </c>
      <c r="BR49" s="88"/>
      <c r="BT49" s="107"/>
      <c r="BU49" s="107"/>
      <c r="BV49" s="107"/>
      <c r="BW49" s="109"/>
      <c r="BX49" s="107"/>
      <c r="BY49" s="107"/>
      <c r="BZ49" s="107"/>
      <c r="CA49" s="109"/>
      <c r="CB49" s="107"/>
      <c r="CC49" s="107"/>
      <c r="CD49" s="107"/>
      <c r="CE49" s="107"/>
      <c r="CF49" s="107"/>
      <c r="CG49" s="107"/>
    </row>
    <row r="50" spans="1:85" x14ac:dyDescent="0.25">
      <c r="A50" s="63">
        <v>47</v>
      </c>
      <c r="B50" s="157">
        <v>21</v>
      </c>
      <c r="C50" s="66">
        <v>43934</v>
      </c>
      <c r="D50" s="128">
        <f t="shared" si="25"/>
        <v>14035</v>
      </c>
      <c r="E50" s="134">
        <f t="shared" ref="E50:E75" si="38">AD50+D50+F50+R50</f>
        <v>26551</v>
      </c>
      <c r="F50" s="105">
        <v>964</v>
      </c>
      <c r="G50" s="137">
        <v>0</v>
      </c>
      <c r="H50" s="137">
        <v>756</v>
      </c>
      <c r="I50" s="131">
        <f t="shared" si="2"/>
        <v>756</v>
      </c>
      <c r="J50" s="131">
        <f t="shared" si="13"/>
        <v>27583</v>
      </c>
      <c r="K50" s="145">
        <f t="shared" si="16"/>
        <v>7762</v>
      </c>
      <c r="L50" s="148">
        <f t="shared" si="19"/>
        <v>1110.7142857142858</v>
      </c>
      <c r="M50" s="86">
        <f t="shared" si="3"/>
        <v>1.0281805643568047</v>
      </c>
      <c r="N50" s="89">
        <f t="shared" si="4"/>
        <v>2.8180564356804716E-2</v>
      </c>
      <c r="O50" s="89">
        <f t="shared" si="5"/>
        <v>4.4075304760655465E-2</v>
      </c>
      <c r="P50" s="86">
        <f t="shared" si="21"/>
        <v>0.99781827515400423</v>
      </c>
      <c r="Q50" s="128">
        <f t="shared" si="6"/>
        <v>8582</v>
      </c>
      <c r="R50" s="134">
        <f t="shared" ref="R50:R103" si="39">R49+S50</f>
        <v>8729</v>
      </c>
      <c r="S50" s="105">
        <v>147</v>
      </c>
      <c r="T50" s="137">
        <v>0</v>
      </c>
      <c r="U50" s="137">
        <v>135</v>
      </c>
      <c r="V50" s="131">
        <f t="shared" si="8"/>
        <v>135</v>
      </c>
      <c r="W50" s="131">
        <f t="shared" si="14"/>
        <v>9535</v>
      </c>
      <c r="X50" s="145">
        <f t="shared" si="17"/>
        <v>1601</v>
      </c>
      <c r="Y50" s="147">
        <f t="shared" si="22"/>
        <v>161.85714285714286</v>
      </c>
      <c r="Z50" s="65">
        <f t="shared" si="9"/>
        <v>1.0143617021276596</v>
      </c>
      <c r="AA50" s="89">
        <f t="shared" si="36"/>
        <v>1.4361702127659637E-2</v>
      </c>
      <c r="AB50" s="126">
        <f t="shared" si="27"/>
        <v>0.86488549618320609</v>
      </c>
      <c r="AC50" s="127">
        <f t="shared" si="11"/>
        <v>2737</v>
      </c>
      <c r="AD50" s="105">
        <f t="shared" si="30"/>
        <v>2823</v>
      </c>
      <c r="AE50" s="122">
        <v>86</v>
      </c>
      <c r="AF50" s="137">
        <v>0</v>
      </c>
      <c r="AG50" s="137">
        <v>129</v>
      </c>
      <c r="AH50" s="150">
        <f t="shared" si="12"/>
        <v>129</v>
      </c>
      <c r="AI50" s="150">
        <f t="shared" si="15"/>
        <v>3446</v>
      </c>
      <c r="AJ50" s="145">
        <f t="shared" si="18"/>
        <v>956</v>
      </c>
      <c r="AK50" s="147">
        <f t="shared" si="20"/>
        <v>141.14285714285714</v>
      </c>
      <c r="AL50" s="86">
        <f t="shared" si="32"/>
        <v>1.0388905637624359</v>
      </c>
      <c r="AM50" s="89">
        <f t="shared" si="37"/>
        <v>3.8890563762435937E-2</v>
      </c>
      <c r="AN50" s="90">
        <f t="shared" si="34"/>
        <v>0.96296296296296291</v>
      </c>
      <c r="AO50" s="4">
        <f t="shared" si="23"/>
        <v>12</v>
      </c>
      <c r="AP50" s="4">
        <f t="shared" si="28"/>
        <v>-113</v>
      </c>
      <c r="AQ50" s="4">
        <f t="shared" si="24"/>
        <v>-15</v>
      </c>
      <c r="AR50" s="263"/>
      <c r="AS50" s="201"/>
      <c r="AT50" s="197"/>
      <c r="AU50" s="211"/>
      <c r="BF50" s="106"/>
      <c r="BG50" s="109"/>
      <c r="BH50" s="106"/>
      <c r="BI50" s="107"/>
      <c r="BJ50" s="107"/>
      <c r="BK50" s="109"/>
      <c r="BL50" s="110"/>
      <c r="BM50" s="271"/>
      <c r="BN50" s="88"/>
      <c r="BP50" s="22">
        <f t="shared" si="29"/>
        <v>1108.8571428571429</v>
      </c>
      <c r="BR50" s="88"/>
      <c r="BT50" s="107"/>
      <c r="BU50" s="107"/>
      <c r="BV50" s="107"/>
      <c r="BW50" s="109"/>
      <c r="BX50" s="107"/>
      <c r="BY50" s="107"/>
      <c r="BZ50" s="107"/>
      <c r="CA50" s="109"/>
      <c r="CB50" s="107"/>
      <c r="CC50" s="107"/>
      <c r="CD50" s="107"/>
      <c r="CE50" s="107"/>
      <c r="CF50" s="107"/>
      <c r="CG50" s="107"/>
    </row>
    <row r="51" spans="1:85" x14ac:dyDescent="0.25">
      <c r="A51" s="63">
        <v>48</v>
      </c>
      <c r="B51" s="157">
        <v>22</v>
      </c>
      <c r="C51" s="66">
        <v>43935</v>
      </c>
      <c r="D51" s="128">
        <f t="shared" si="25"/>
        <v>14667</v>
      </c>
      <c r="E51" s="134">
        <f t="shared" si="38"/>
        <v>27419</v>
      </c>
      <c r="F51" s="105">
        <v>868</v>
      </c>
      <c r="G51" s="137">
        <v>0</v>
      </c>
      <c r="H51" s="137">
        <v>814</v>
      </c>
      <c r="I51" s="131">
        <f t="shared" si="2"/>
        <v>814</v>
      </c>
      <c r="J51" s="131">
        <f t="shared" si="13"/>
        <v>28397</v>
      </c>
      <c r="K51" s="145">
        <f t="shared" si="16"/>
        <v>7853</v>
      </c>
      <c r="L51" s="148">
        <f t="shared" si="19"/>
        <v>1071.4285714285713</v>
      </c>
      <c r="M51" s="86">
        <f t="shared" si="3"/>
        <v>1.0295109306456875</v>
      </c>
      <c r="N51" s="89">
        <f t="shared" si="4"/>
        <v>2.951093064568755E-2</v>
      </c>
      <c r="O51" s="89">
        <f t="shared" si="5"/>
        <v>3.8161475422862523E-2</v>
      </c>
      <c r="P51" s="86">
        <f t="shared" si="21"/>
        <v>0.96463022508038576</v>
      </c>
      <c r="Q51" s="128">
        <f t="shared" si="6"/>
        <v>8729</v>
      </c>
      <c r="R51" s="134">
        <f t="shared" si="39"/>
        <v>8939</v>
      </c>
      <c r="S51" s="105">
        <v>210</v>
      </c>
      <c r="T51" s="137">
        <v>0</v>
      </c>
      <c r="U51" s="137">
        <v>159</v>
      </c>
      <c r="V51" s="131">
        <f t="shared" si="8"/>
        <v>159</v>
      </c>
      <c r="W51" s="131">
        <f t="shared" si="14"/>
        <v>9694</v>
      </c>
      <c r="X51" s="145">
        <f t="shared" si="17"/>
        <v>1519</v>
      </c>
      <c r="Y51" s="147">
        <f t="shared" si="22"/>
        <v>157</v>
      </c>
      <c r="Z51" s="65">
        <f t="shared" si="9"/>
        <v>1.016675406397483</v>
      </c>
      <c r="AA51" s="89">
        <f t="shared" si="36"/>
        <v>1.6675406397482995E-2</v>
      </c>
      <c r="AB51" s="126">
        <f t="shared" si="27"/>
        <v>0.96999117387466904</v>
      </c>
      <c r="AC51" s="127">
        <f t="shared" si="11"/>
        <v>2823</v>
      </c>
      <c r="AD51" s="105">
        <f t="shared" si="30"/>
        <v>2945</v>
      </c>
      <c r="AE51" s="122">
        <v>122</v>
      </c>
      <c r="AF51" s="137">
        <v>0</v>
      </c>
      <c r="AG51" s="137">
        <v>130</v>
      </c>
      <c r="AH51" s="150">
        <f t="shared" si="12"/>
        <v>130</v>
      </c>
      <c r="AI51" s="150">
        <f t="shared" si="15"/>
        <v>3576</v>
      </c>
      <c r="AJ51" s="145">
        <f t="shared" si="18"/>
        <v>844</v>
      </c>
      <c r="AK51" s="147">
        <f t="shared" si="20"/>
        <v>138.14285714285714</v>
      </c>
      <c r="AL51" s="86">
        <f t="shared" si="32"/>
        <v>1.0377248984329657</v>
      </c>
      <c r="AM51" s="89">
        <f t="shared" si="37"/>
        <v>3.772489843296567E-2</v>
      </c>
      <c r="AN51" s="90">
        <f t="shared" si="34"/>
        <v>0.97874493927125505</v>
      </c>
      <c r="AO51" s="4">
        <f t="shared" si="23"/>
        <v>91</v>
      </c>
      <c r="AP51" s="4">
        <f t="shared" si="28"/>
        <v>-82</v>
      </c>
      <c r="AQ51" s="4">
        <f t="shared" si="24"/>
        <v>-112</v>
      </c>
      <c r="AR51" s="263"/>
      <c r="AS51" s="201"/>
      <c r="AT51" s="203"/>
      <c r="AU51" s="211"/>
      <c r="BF51" s="106"/>
      <c r="BG51" s="109"/>
      <c r="BH51" s="106"/>
      <c r="BI51" s="107"/>
      <c r="BJ51" s="107"/>
      <c r="BK51" s="109"/>
      <c r="BL51" s="110"/>
      <c r="BM51" s="271"/>
      <c r="BN51" s="88"/>
      <c r="BP51" s="22">
        <f t="shared" si="29"/>
        <v>1121.8571428571429</v>
      </c>
      <c r="BR51" s="88"/>
      <c r="BT51" s="107"/>
      <c r="BU51" s="107"/>
      <c r="BV51" s="107"/>
      <c r="BW51" s="109"/>
      <c r="BX51" s="107"/>
      <c r="BY51" s="107"/>
      <c r="BZ51" s="107"/>
      <c r="CA51" s="109"/>
      <c r="CB51" s="107"/>
      <c r="CC51" s="107"/>
      <c r="CD51" s="107"/>
      <c r="CE51" s="107"/>
      <c r="CF51" s="107"/>
      <c r="CG51" s="107"/>
    </row>
    <row r="52" spans="1:85" x14ac:dyDescent="0.25">
      <c r="A52" s="63">
        <v>49</v>
      </c>
      <c r="B52" s="157">
        <v>23</v>
      </c>
      <c r="C52" s="66">
        <v>43936</v>
      </c>
      <c r="D52" s="128">
        <f t="shared" si="25"/>
        <v>15158</v>
      </c>
      <c r="E52" s="134">
        <f t="shared" si="38"/>
        <v>28153</v>
      </c>
      <c r="F52" s="105">
        <v>734</v>
      </c>
      <c r="G52" s="137">
        <v>0</v>
      </c>
      <c r="H52" s="137">
        <v>1114</v>
      </c>
      <c r="I52" s="131">
        <f t="shared" si="2"/>
        <v>1114</v>
      </c>
      <c r="J52" s="131">
        <f t="shared" si="13"/>
        <v>29511</v>
      </c>
      <c r="K52" s="145">
        <f t="shared" si="16"/>
        <v>7618</v>
      </c>
      <c r="L52" s="148">
        <f t="shared" si="19"/>
        <v>1038.5714285714287</v>
      </c>
      <c r="M52" s="86">
        <f t="shared" si="3"/>
        <v>1.0392294960735289</v>
      </c>
      <c r="N52" s="89">
        <f t="shared" si="4"/>
        <v>3.922949607352888E-2</v>
      </c>
      <c r="O52" s="89">
        <f t="shared" si="5"/>
        <v>3.4171246426997294E-2</v>
      </c>
      <c r="P52" s="86">
        <f t="shared" si="21"/>
        <v>0.96933333333333349</v>
      </c>
      <c r="Q52" s="128">
        <f t="shared" si="6"/>
        <v>8939</v>
      </c>
      <c r="R52" s="134">
        <f t="shared" si="39"/>
        <v>9127</v>
      </c>
      <c r="S52" s="105">
        <v>188</v>
      </c>
      <c r="T52" s="137">
        <v>0</v>
      </c>
      <c r="U52" s="137">
        <v>108</v>
      </c>
      <c r="V52" s="131">
        <f t="shared" si="8"/>
        <v>108</v>
      </c>
      <c r="W52" s="131">
        <f t="shared" si="14"/>
        <v>9802</v>
      </c>
      <c r="X52" s="145">
        <f t="shared" si="17"/>
        <v>1399</v>
      </c>
      <c r="Y52" s="147">
        <f t="shared" si="22"/>
        <v>145.42857142857142</v>
      </c>
      <c r="Z52" s="65">
        <f t="shared" si="9"/>
        <v>1.0111409119042707</v>
      </c>
      <c r="AA52" s="89">
        <f t="shared" si="36"/>
        <v>1.1140911904270689E-2</v>
      </c>
      <c r="AB52" s="126">
        <f t="shared" si="27"/>
        <v>0.9262966333030026</v>
      </c>
      <c r="AC52" s="127">
        <f t="shared" si="11"/>
        <v>2945</v>
      </c>
      <c r="AD52" s="105">
        <f t="shared" si="30"/>
        <v>3134</v>
      </c>
      <c r="AE52" s="122">
        <v>189</v>
      </c>
      <c r="AF52" s="137">
        <v>0</v>
      </c>
      <c r="AG52" s="137">
        <v>123</v>
      </c>
      <c r="AH52" s="150">
        <f t="shared" si="12"/>
        <v>123</v>
      </c>
      <c r="AI52" s="150">
        <f t="shared" si="15"/>
        <v>3699</v>
      </c>
      <c r="AJ52" s="145">
        <f t="shared" si="18"/>
        <v>886</v>
      </c>
      <c r="AK52" s="147">
        <f t="shared" si="20"/>
        <v>134.28571428571428</v>
      </c>
      <c r="AL52" s="86">
        <f t="shared" si="32"/>
        <v>1.0343959731543624</v>
      </c>
      <c r="AM52" s="89">
        <f t="shared" si="37"/>
        <v>3.439597315436238E-2</v>
      </c>
      <c r="AN52" s="90">
        <f t="shared" si="34"/>
        <v>0.97207859358841775</v>
      </c>
      <c r="AO52" s="4">
        <f t="shared" si="23"/>
        <v>-235</v>
      </c>
      <c r="AP52" s="4">
        <f t="shared" si="28"/>
        <v>-120</v>
      </c>
      <c r="AQ52" s="4">
        <f t="shared" si="24"/>
        <v>42</v>
      </c>
      <c r="AR52" s="263"/>
      <c r="AS52" s="201"/>
      <c r="AT52" s="197"/>
      <c r="AU52" s="211"/>
      <c r="BF52" s="106"/>
      <c r="BG52" s="109"/>
      <c r="BH52" s="106"/>
      <c r="BI52" s="107"/>
      <c r="BJ52" s="107"/>
      <c r="BK52" s="109"/>
      <c r="BL52" s="110"/>
      <c r="BM52" s="271"/>
      <c r="BN52" s="88"/>
      <c r="BP52" s="22">
        <f t="shared" si="29"/>
        <v>1088.2857142857142</v>
      </c>
      <c r="BR52" s="88"/>
      <c r="BT52" s="107"/>
      <c r="BU52" s="107"/>
      <c r="BV52" s="107"/>
      <c r="BW52" s="109"/>
      <c r="BX52" s="107"/>
      <c r="BY52" s="107"/>
      <c r="BZ52" s="107"/>
      <c r="CA52" s="109"/>
      <c r="CB52" s="107"/>
      <c r="CC52" s="107"/>
      <c r="CD52" s="107"/>
      <c r="CE52" s="107"/>
      <c r="CF52" s="107"/>
      <c r="CG52" s="107"/>
    </row>
    <row r="53" spans="1:85" x14ac:dyDescent="0.25">
      <c r="A53" s="63">
        <v>50</v>
      </c>
      <c r="B53" s="157">
        <v>24</v>
      </c>
      <c r="C53" s="66">
        <v>43937</v>
      </c>
      <c r="D53" s="128">
        <f t="shared" si="25"/>
        <v>15529</v>
      </c>
      <c r="E53" s="134">
        <f t="shared" si="38"/>
        <v>29214</v>
      </c>
      <c r="F53" s="105">
        <v>1061</v>
      </c>
      <c r="G53" s="137">
        <v>0</v>
      </c>
      <c r="H53" s="137">
        <v>1168</v>
      </c>
      <c r="I53" s="131">
        <f t="shared" si="2"/>
        <v>1168</v>
      </c>
      <c r="J53" s="131">
        <f t="shared" si="13"/>
        <v>30679</v>
      </c>
      <c r="K53" s="145">
        <f t="shared" si="16"/>
        <v>7466</v>
      </c>
      <c r="L53" s="148">
        <f t="shared" si="19"/>
        <v>1017.7142857142857</v>
      </c>
      <c r="M53" s="86">
        <f t="shared" si="3"/>
        <v>1.0395784622683066</v>
      </c>
      <c r="N53" s="89">
        <f t="shared" si="4"/>
        <v>3.9578462268306636E-2</v>
      </c>
      <c r="O53" s="89">
        <f t="shared" si="5"/>
        <v>3.3629686084955382E-2</v>
      </c>
      <c r="P53" s="86">
        <f t="shared" si="21"/>
        <v>0.97991746905089394</v>
      </c>
      <c r="Q53" s="128">
        <f t="shared" si="6"/>
        <v>9127</v>
      </c>
      <c r="R53" s="134">
        <f t="shared" si="39"/>
        <v>9309</v>
      </c>
      <c r="S53" s="105">
        <v>182</v>
      </c>
      <c r="T53" s="137">
        <v>0</v>
      </c>
      <c r="U53" s="137">
        <v>101</v>
      </c>
      <c r="V53" s="131">
        <f t="shared" si="8"/>
        <v>101</v>
      </c>
      <c r="W53" s="131">
        <f t="shared" si="14"/>
        <v>9903</v>
      </c>
      <c r="X53" s="145">
        <f t="shared" si="17"/>
        <v>1344</v>
      </c>
      <c r="Y53" s="147">
        <f t="shared" si="22"/>
        <v>133.28571428571428</v>
      </c>
      <c r="Z53" s="65">
        <f t="shared" si="9"/>
        <v>1.0103040195878392</v>
      </c>
      <c r="AA53" s="89">
        <f t="shared" si="36"/>
        <v>1.0304019587839219E-2</v>
      </c>
      <c r="AB53" s="126">
        <f t="shared" si="27"/>
        <v>0.91650294695481338</v>
      </c>
      <c r="AC53" s="127">
        <f t="shared" si="11"/>
        <v>3134</v>
      </c>
      <c r="AD53" s="105">
        <f t="shared" si="30"/>
        <v>3315</v>
      </c>
      <c r="AE53" s="122">
        <v>181</v>
      </c>
      <c r="AF53" s="137">
        <v>0</v>
      </c>
      <c r="AG53" s="137">
        <v>137</v>
      </c>
      <c r="AH53" s="150">
        <f t="shared" si="12"/>
        <v>137</v>
      </c>
      <c r="AI53" s="150">
        <f t="shared" si="15"/>
        <v>3836</v>
      </c>
      <c r="AJ53" s="145">
        <f t="shared" si="18"/>
        <v>919</v>
      </c>
      <c r="AK53" s="147">
        <f t="shared" si="20"/>
        <v>137.14285714285714</v>
      </c>
      <c r="AL53" s="86">
        <f t="shared" si="32"/>
        <v>1.037037037037037</v>
      </c>
      <c r="AM53" s="89">
        <f t="shared" si="37"/>
        <v>3.7037037037036979E-2</v>
      </c>
      <c r="AN53" s="90">
        <f t="shared" si="34"/>
        <v>1.021276595744681</v>
      </c>
      <c r="AO53" s="4">
        <f t="shared" si="23"/>
        <v>-152</v>
      </c>
      <c r="AP53" s="4">
        <f t="shared" si="28"/>
        <v>-55</v>
      </c>
      <c r="AQ53" s="4">
        <f t="shared" si="24"/>
        <v>33</v>
      </c>
      <c r="AR53" s="263"/>
      <c r="AS53" s="201"/>
      <c r="AT53" s="203"/>
      <c r="AU53" s="211"/>
      <c r="BF53" s="106"/>
      <c r="BG53" s="109"/>
      <c r="BH53" s="106"/>
      <c r="BI53" s="107"/>
      <c r="BJ53" s="107"/>
      <c r="BK53" s="109"/>
      <c r="BL53" s="110"/>
      <c r="BM53" s="271"/>
      <c r="BN53" s="88"/>
      <c r="BP53" s="22">
        <f t="shared" si="29"/>
        <v>1066.5714285714287</v>
      </c>
      <c r="BR53" s="88"/>
      <c r="BT53" s="107"/>
      <c r="BU53" s="107"/>
      <c r="BV53" s="107"/>
      <c r="BW53" s="109"/>
      <c r="BX53" s="107"/>
      <c r="BY53" s="107"/>
      <c r="BZ53" s="107"/>
      <c r="CA53" s="109"/>
      <c r="CB53" s="107"/>
      <c r="CC53" s="107"/>
      <c r="CD53" s="107"/>
      <c r="CE53" s="107"/>
      <c r="CF53" s="107"/>
      <c r="CG53" s="107"/>
    </row>
    <row r="54" spans="1:85" x14ac:dyDescent="0.25">
      <c r="A54" s="63">
        <v>51</v>
      </c>
      <c r="B54" s="157">
        <v>25</v>
      </c>
      <c r="C54" s="66">
        <v>43938</v>
      </c>
      <c r="D54" s="128">
        <f t="shared" si="25"/>
        <v>16290</v>
      </c>
      <c r="E54" s="134">
        <f t="shared" si="38"/>
        <v>30449</v>
      </c>
      <c r="F54" s="105">
        <v>1235</v>
      </c>
      <c r="G54" s="137">
        <v>0</v>
      </c>
      <c r="H54" s="137">
        <v>1276</v>
      </c>
      <c r="I54" s="131">
        <f t="shared" si="2"/>
        <v>1276</v>
      </c>
      <c r="J54" s="131">
        <f t="shared" si="13"/>
        <v>31955</v>
      </c>
      <c r="K54" s="145">
        <f t="shared" si="16"/>
        <v>7366</v>
      </c>
      <c r="L54" s="148">
        <f t="shared" si="19"/>
        <v>1000.8571428571429</v>
      </c>
      <c r="M54" s="86">
        <f t="shared" si="3"/>
        <v>1.0415919684474721</v>
      </c>
      <c r="N54" s="89">
        <f t="shared" si="4"/>
        <v>4.159196844747215E-2</v>
      </c>
      <c r="O54" s="89">
        <f t="shared" si="5"/>
        <v>3.5618284358359988E-2</v>
      </c>
      <c r="P54" s="86">
        <f t="shared" si="21"/>
        <v>0.98343627175743975</v>
      </c>
      <c r="Q54" s="128">
        <f t="shared" si="6"/>
        <v>9309</v>
      </c>
      <c r="R54" s="134">
        <f t="shared" si="39"/>
        <v>9465</v>
      </c>
      <c r="S54" s="105">
        <v>156</v>
      </c>
      <c r="T54" s="137">
        <v>0</v>
      </c>
      <c r="U54" s="137">
        <v>122</v>
      </c>
      <c r="V54" s="131">
        <f t="shared" si="8"/>
        <v>122</v>
      </c>
      <c r="W54" s="131">
        <f t="shared" si="14"/>
        <v>10025</v>
      </c>
      <c r="X54" s="145">
        <f t="shared" si="17"/>
        <v>1275</v>
      </c>
      <c r="Y54" s="147">
        <f t="shared" si="22"/>
        <v>126.28571428571429</v>
      </c>
      <c r="Z54" s="65">
        <f t="shared" si="9"/>
        <v>1.0123194991416742</v>
      </c>
      <c r="AA54" s="89">
        <f t="shared" si="36"/>
        <v>1.2319499141674184E-2</v>
      </c>
      <c r="AB54" s="126">
        <f t="shared" si="27"/>
        <v>0.94748124330117911</v>
      </c>
      <c r="AC54" s="127">
        <f t="shared" si="11"/>
        <v>3315</v>
      </c>
      <c r="AD54" s="105">
        <f t="shared" si="30"/>
        <v>3459</v>
      </c>
      <c r="AE54" s="122">
        <v>144</v>
      </c>
      <c r="AF54" s="137">
        <v>0</v>
      </c>
      <c r="AG54" s="137">
        <v>129</v>
      </c>
      <c r="AH54" s="150">
        <f t="shared" si="12"/>
        <v>129</v>
      </c>
      <c r="AI54" s="150">
        <f t="shared" si="15"/>
        <v>3965</v>
      </c>
      <c r="AJ54" s="145">
        <f t="shared" si="18"/>
        <v>948</v>
      </c>
      <c r="AK54" s="147">
        <f t="shared" si="20"/>
        <v>133.14285714285714</v>
      </c>
      <c r="AL54" s="86">
        <f t="shared" si="32"/>
        <v>1.033628779979145</v>
      </c>
      <c r="AM54" s="89">
        <f t="shared" si="37"/>
        <v>3.362877997914504E-2</v>
      </c>
      <c r="AN54" s="90">
        <f t="shared" si="34"/>
        <v>0.97083333333333333</v>
      </c>
      <c r="AO54" s="4">
        <f t="shared" si="23"/>
        <v>-100</v>
      </c>
      <c r="AP54" s="4">
        <f t="shared" si="28"/>
        <v>-69</v>
      </c>
      <c r="AQ54" s="4">
        <f t="shared" si="24"/>
        <v>29</v>
      </c>
      <c r="AR54" s="263"/>
      <c r="AS54" s="201"/>
      <c r="AT54" s="197"/>
      <c r="AU54" s="211"/>
      <c r="BF54" s="106"/>
      <c r="BG54" s="106"/>
      <c r="BH54" s="106"/>
      <c r="BI54" s="107"/>
      <c r="BJ54" s="107"/>
      <c r="BK54" s="107"/>
      <c r="BL54" s="107"/>
      <c r="BM54" s="106"/>
      <c r="BN54" s="106"/>
      <c r="BP54" s="22">
        <f t="shared" si="29"/>
        <v>1052.2857142857142</v>
      </c>
      <c r="BR54" s="107"/>
      <c r="BT54" s="107"/>
      <c r="BU54" s="107"/>
      <c r="BV54" s="107"/>
      <c r="BW54" s="107"/>
      <c r="BX54" s="107"/>
      <c r="BY54" s="107"/>
      <c r="BZ54" s="107"/>
      <c r="CA54" s="107"/>
      <c r="CB54" s="107"/>
      <c r="CC54" s="107"/>
      <c r="CD54" s="107"/>
      <c r="CE54" s="107"/>
      <c r="CF54" s="107"/>
      <c r="CG54" s="107"/>
    </row>
    <row r="55" spans="1:85" x14ac:dyDescent="0.25">
      <c r="A55" s="63">
        <v>52</v>
      </c>
      <c r="B55" s="157">
        <v>26</v>
      </c>
      <c r="C55" s="66">
        <v>43939</v>
      </c>
      <c r="D55" s="128">
        <f t="shared" si="25"/>
        <v>17254</v>
      </c>
      <c r="E55" s="134">
        <f t="shared" si="38"/>
        <v>31589</v>
      </c>
      <c r="F55" s="105">
        <v>1140</v>
      </c>
      <c r="G55" s="137">
        <v>0</v>
      </c>
      <c r="H55" s="137">
        <v>994</v>
      </c>
      <c r="I55" s="131">
        <f t="shared" si="2"/>
        <v>994</v>
      </c>
      <c r="J55" s="131">
        <f t="shared" si="13"/>
        <v>32949</v>
      </c>
      <c r="K55" s="145">
        <f t="shared" si="16"/>
        <v>7190</v>
      </c>
      <c r="L55" s="148">
        <f t="shared" si="19"/>
        <v>992.14285714285711</v>
      </c>
      <c r="M55" s="86">
        <f t="shared" si="3"/>
        <v>1.031106243154436</v>
      </c>
      <c r="N55" s="89">
        <f t="shared" si="4"/>
        <v>3.1106243154435997E-2</v>
      </c>
      <c r="O55" s="89">
        <f t="shared" si="5"/>
        <v>3.6203420117886242E-2</v>
      </c>
      <c r="P55" s="86">
        <f t="shared" si="21"/>
        <v>0.99129317727662003</v>
      </c>
      <c r="Q55" s="128">
        <f t="shared" si="6"/>
        <v>9465</v>
      </c>
      <c r="R55" s="134">
        <f t="shared" si="39"/>
        <v>9594</v>
      </c>
      <c r="S55" s="105">
        <v>129</v>
      </c>
      <c r="T55" s="137">
        <v>0</v>
      </c>
      <c r="U55" s="137">
        <v>70</v>
      </c>
      <c r="V55" s="131">
        <f t="shared" si="8"/>
        <v>70</v>
      </c>
      <c r="W55" s="131">
        <f t="shared" si="14"/>
        <v>10095</v>
      </c>
      <c r="X55" s="145">
        <f t="shared" si="17"/>
        <v>1215</v>
      </c>
      <c r="Y55" s="147">
        <f t="shared" si="22"/>
        <v>117.28571428571429</v>
      </c>
      <c r="Z55" s="65">
        <f t="shared" si="9"/>
        <v>1.0069825436408977</v>
      </c>
      <c r="AA55" s="89">
        <f t="shared" si="36"/>
        <v>6.982543640897676E-3</v>
      </c>
      <c r="AB55" s="126">
        <f t="shared" si="27"/>
        <v>0.92873303167420818</v>
      </c>
      <c r="AC55" s="127">
        <f t="shared" si="11"/>
        <v>3459</v>
      </c>
      <c r="AD55" s="105">
        <f t="shared" si="30"/>
        <v>3601</v>
      </c>
      <c r="AE55" s="122">
        <v>142</v>
      </c>
      <c r="AF55" s="137">
        <v>0</v>
      </c>
      <c r="AG55" s="137">
        <v>118</v>
      </c>
      <c r="AH55" s="150">
        <f t="shared" si="12"/>
        <v>118</v>
      </c>
      <c r="AI55" s="150">
        <f t="shared" si="15"/>
        <v>4083</v>
      </c>
      <c r="AJ55" s="145">
        <f t="shared" si="18"/>
        <v>958</v>
      </c>
      <c r="AK55" s="147">
        <f t="shared" si="20"/>
        <v>129.85714285714286</v>
      </c>
      <c r="AL55" s="86">
        <f t="shared" si="32"/>
        <v>1.0297604035308954</v>
      </c>
      <c r="AM55" s="89">
        <f t="shared" si="37"/>
        <v>2.9760403530895374E-2</v>
      </c>
      <c r="AN55" s="90">
        <f t="shared" si="34"/>
        <v>0.97532188841201728</v>
      </c>
      <c r="AO55" s="4">
        <f t="shared" si="23"/>
        <v>-176</v>
      </c>
      <c r="AP55" s="4">
        <f t="shared" si="28"/>
        <v>-60</v>
      </c>
      <c r="AQ55" s="4">
        <f t="shared" si="24"/>
        <v>10</v>
      </c>
      <c r="AR55" s="263"/>
      <c r="AS55" s="201"/>
      <c r="AT55" s="203"/>
      <c r="AU55" s="211"/>
      <c r="BP55" s="22">
        <f t="shared" si="29"/>
        <v>1027.1428571428571</v>
      </c>
    </row>
    <row r="56" spans="1:85" x14ac:dyDescent="0.25">
      <c r="A56" s="63">
        <v>53</v>
      </c>
      <c r="B56" s="157">
        <v>27</v>
      </c>
      <c r="C56" s="66">
        <v>43940</v>
      </c>
      <c r="D56" s="128">
        <f t="shared" si="25"/>
        <v>18201</v>
      </c>
      <c r="E56" s="134">
        <f t="shared" si="38"/>
        <v>32655</v>
      </c>
      <c r="F56" s="105">
        <v>1066</v>
      </c>
      <c r="G56" s="137">
        <v>0</v>
      </c>
      <c r="H56" s="137">
        <v>623</v>
      </c>
      <c r="I56" s="131">
        <f t="shared" si="2"/>
        <v>623</v>
      </c>
      <c r="J56" s="131">
        <f t="shared" si="13"/>
        <v>33572</v>
      </c>
      <c r="K56" s="145">
        <f t="shared" si="16"/>
        <v>7068</v>
      </c>
      <c r="L56" s="148">
        <f t="shared" si="19"/>
        <v>963.57142857142856</v>
      </c>
      <c r="M56" s="86">
        <f t="shared" si="3"/>
        <v>1.0189080093477798</v>
      </c>
      <c r="N56" s="89">
        <f>(M56-1)</f>
        <v>1.8908009347779808E-2</v>
      </c>
      <c r="O56" s="89">
        <f t="shared" si="5"/>
        <v>3.4082835858304697E-2</v>
      </c>
      <c r="P56" s="86">
        <f t="shared" si="21"/>
        <v>0.97120230381569472</v>
      </c>
      <c r="Q56" s="128">
        <f t="shared" si="6"/>
        <v>9594</v>
      </c>
      <c r="R56" s="134">
        <f t="shared" si="39"/>
        <v>9704</v>
      </c>
      <c r="S56" s="105">
        <v>110</v>
      </c>
      <c r="T56" s="137">
        <v>0</v>
      </c>
      <c r="U56" s="137">
        <v>60</v>
      </c>
      <c r="V56" s="131">
        <f t="shared" si="8"/>
        <v>60</v>
      </c>
      <c r="W56" s="131">
        <f t="shared" si="14"/>
        <v>10155</v>
      </c>
      <c r="X56" s="145">
        <f t="shared" si="17"/>
        <v>1122</v>
      </c>
      <c r="Y56" s="147">
        <f t="shared" si="22"/>
        <v>107.85714285714286</v>
      </c>
      <c r="Z56" s="65">
        <f t="shared" si="9"/>
        <v>1.0059435364041605</v>
      </c>
      <c r="AA56" s="89">
        <f>Z56-1</f>
        <v>5.9435364041604544E-3</v>
      </c>
      <c r="AB56" s="126">
        <f t="shared" si="27"/>
        <v>0.91961023142509135</v>
      </c>
      <c r="AC56" s="127">
        <f t="shared" si="11"/>
        <v>3601</v>
      </c>
      <c r="AD56" s="105">
        <f>AD55+AE56</f>
        <v>3684</v>
      </c>
      <c r="AE56" s="122">
        <v>83</v>
      </c>
      <c r="AF56" s="137">
        <v>0</v>
      </c>
      <c r="AG56" s="137">
        <v>113</v>
      </c>
      <c r="AH56" s="150">
        <f t="shared" si="12"/>
        <v>113</v>
      </c>
      <c r="AI56" s="150">
        <f t="shared" si="15"/>
        <v>4196</v>
      </c>
      <c r="AJ56" s="145">
        <f t="shared" si="18"/>
        <v>947</v>
      </c>
      <c r="AK56" s="147">
        <f t="shared" si="20"/>
        <v>125.57142857142857</v>
      </c>
      <c r="AL56" s="86">
        <f t="shared" si="32"/>
        <v>1.0276757286309086</v>
      </c>
      <c r="AM56" s="89">
        <f>AL56-1</f>
        <v>2.7675728630908614E-2</v>
      </c>
      <c r="AN56" s="90">
        <f t="shared" si="34"/>
        <v>0.96699669966996693</v>
      </c>
      <c r="AO56" s="4">
        <f t="shared" si="23"/>
        <v>-122</v>
      </c>
      <c r="AP56" s="4">
        <f t="shared" si="28"/>
        <v>-93</v>
      </c>
      <c r="AQ56" s="4">
        <f t="shared" si="24"/>
        <v>-11</v>
      </c>
      <c r="AR56" s="263"/>
      <c r="AS56" s="201"/>
      <c r="AT56" s="197"/>
      <c r="AU56" s="211"/>
      <c r="BP56" s="22">
        <f t="shared" si="29"/>
        <v>1009.7142857142857</v>
      </c>
    </row>
    <row r="57" spans="1:85" x14ac:dyDescent="0.25">
      <c r="A57" s="63">
        <v>54</v>
      </c>
      <c r="B57" s="157">
        <v>28</v>
      </c>
      <c r="C57" s="66">
        <v>43941</v>
      </c>
      <c r="D57" s="128">
        <f t="shared" si="25"/>
        <v>19125</v>
      </c>
      <c r="E57" s="134">
        <f t="shared" si="38"/>
        <v>33405</v>
      </c>
      <c r="F57" s="105">
        <v>750</v>
      </c>
      <c r="G57" s="137">
        <v>0</v>
      </c>
      <c r="H57" s="137">
        <v>585</v>
      </c>
      <c r="I57" s="131">
        <f t="shared" si="2"/>
        <v>585</v>
      </c>
      <c r="J57" s="131">
        <f t="shared" si="13"/>
        <v>34157</v>
      </c>
      <c r="K57" s="145">
        <f t="shared" si="16"/>
        <v>6854</v>
      </c>
      <c r="L57" s="148">
        <f t="shared" si="19"/>
        <v>939.14285714285711</v>
      </c>
      <c r="M57" s="86">
        <f t="shared" si="3"/>
        <v>1.0174252353151436</v>
      </c>
      <c r="N57" s="89">
        <f t="shared" ref="N57:N82" si="40">(M57-1)</f>
        <v>1.7425235315143617E-2</v>
      </c>
      <c r="O57" s="89">
        <f t="shared" si="5"/>
        <v>2.9721983706627642E-2</v>
      </c>
      <c r="P57" s="86">
        <f t="shared" si="21"/>
        <v>0.9746478873239437</v>
      </c>
      <c r="Q57" s="128">
        <f t="shared" si="6"/>
        <v>9704</v>
      </c>
      <c r="R57" s="134">
        <f t="shared" si="39"/>
        <v>9779</v>
      </c>
      <c r="S57" s="105">
        <v>75</v>
      </c>
      <c r="T57" s="137">
        <v>0</v>
      </c>
      <c r="U57" s="137">
        <v>90</v>
      </c>
      <c r="V57" s="131">
        <f t="shared" si="8"/>
        <v>90</v>
      </c>
      <c r="W57" s="131">
        <f t="shared" si="14"/>
        <v>10245</v>
      </c>
      <c r="X57" s="145">
        <f t="shared" si="17"/>
        <v>1050</v>
      </c>
      <c r="Y57" s="147">
        <f t="shared" si="22"/>
        <v>101.42857142857143</v>
      </c>
      <c r="Z57" s="65">
        <f t="shared" si="9"/>
        <v>1.0088626292466765</v>
      </c>
      <c r="AA57" s="89">
        <f t="shared" ref="AA57:AA82" si="41">Z57-1</f>
        <v>8.8626292466764678E-3</v>
      </c>
      <c r="AB57" s="126">
        <f t="shared" si="27"/>
        <v>0.94039735099337751</v>
      </c>
      <c r="AC57" s="127">
        <f t="shared" si="11"/>
        <v>3684</v>
      </c>
      <c r="AD57" s="105">
        <f t="shared" ref="AD57:AD82" si="42">AD56+AE57</f>
        <v>3751</v>
      </c>
      <c r="AE57" s="122">
        <v>67</v>
      </c>
      <c r="AF57" s="137">
        <v>0</v>
      </c>
      <c r="AG57" s="137">
        <v>95</v>
      </c>
      <c r="AH57" s="150">
        <f t="shared" si="12"/>
        <v>95</v>
      </c>
      <c r="AI57" s="150">
        <f t="shared" si="15"/>
        <v>4291</v>
      </c>
      <c r="AJ57" s="145">
        <f t="shared" si="18"/>
        <v>928</v>
      </c>
      <c r="AK57" s="147">
        <f t="shared" si="20"/>
        <v>120.71428571428571</v>
      </c>
      <c r="AL57" s="86">
        <f t="shared" si="32"/>
        <v>1.0226406101048617</v>
      </c>
      <c r="AM57" s="89">
        <f t="shared" ref="AM57:AM82" si="43">AL57-1</f>
        <v>2.2640610104861736E-2</v>
      </c>
      <c r="AN57" s="90">
        <f t="shared" si="34"/>
        <v>0.96131968145620017</v>
      </c>
      <c r="AO57" s="4">
        <f t="shared" si="23"/>
        <v>-214</v>
      </c>
      <c r="AP57" s="4">
        <f t="shared" si="28"/>
        <v>-72</v>
      </c>
      <c r="AQ57" s="4">
        <f t="shared" si="24"/>
        <v>-19</v>
      </c>
      <c r="AR57" s="263"/>
      <c r="AS57" s="201"/>
      <c r="AT57" s="203"/>
      <c r="AU57" s="211"/>
      <c r="BP57" s="22">
        <f t="shared" si="29"/>
        <v>979.14285714285711</v>
      </c>
    </row>
    <row r="58" spans="1:85" x14ac:dyDescent="0.25">
      <c r="A58" s="63">
        <v>55</v>
      </c>
      <c r="B58" s="157">
        <v>29</v>
      </c>
      <c r="C58" s="66">
        <v>43942</v>
      </c>
      <c r="D58" s="128">
        <f t="shared" si="25"/>
        <v>19592</v>
      </c>
      <c r="E58" s="134">
        <f t="shared" si="38"/>
        <v>34134</v>
      </c>
      <c r="F58" s="105">
        <v>729</v>
      </c>
      <c r="G58" s="137">
        <v>0</v>
      </c>
      <c r="H58" s="137">
        <v>712</v>
      </c>
      <c r="I58" s="131">
        <f t="shared" si="2"/>
        <v>712</v>
      </c>
      <c r="J58" s="131">
        <f t="shared" si="13"/>
        <v>34869</v>
      </c>
      <c r="K58" s="145">
        <f t="shared" si="16"/>
        <v>6715</v>
      </c>
      <c r="L58" s="148">
        <f t="shared" si="19"/>
        <v>924.57142857142856</v>
      </c>
      <c r="M58" s="86">
        <f t="shared" si="3"/>
        <v>1.0208449219779254</v>
      </c>
      <c r="N58" s="89">
        <f t="shared" si="40"/>
        <v>2.0844921977925424E-2</v>
      </c>
      <c r="O58" s="89">
        <f>SUM(N54:N58)/5</f>
        <v>2.5975275648551399E-2</v>
      </c>
      <c r="P58" s="86">
        <f t="shared" si="21"/>
        <v>0.98448433221782783</v>
      </c>
      <c r="Q58" s="128">
        <f t="shared" si="6"/>
        <v>9779</v>
      </c>
      <c r="R58" s="134">
        <f t="shared" si="39"/>
        <v>9897</v>
      </c>
      <c r="S58" s="105">
        <v>118</v>
      </c>
      <c r="T58" s="137">
        <v>0</v>
      </c>
      <c r="U58" s="137">
        <v>71</v>
      </c>
      <c r="V58" s="131">
        <f t="shared" si="8"/>
        <v>71</v>
      </c>
      <c r="W58" s="131">
        <f t="shared" si="14"/>
        <v>10316</v>
      </c>
      <c r="X58" s="145">
        <f t="shared" si="17"/>
        <v>958</v>
      </c>
      <c r="Y58" s="147">
        <f t="shared" si="22"/>
        <v>88.857142857142861</v>
      </c>
      <c r="Z58" s="65">
        <f t="shared" si="9"/>
        <v>1.0069302098584676</v>
      </c>
      <c r="AA58" s="89">
        <f t="shared" si="41"/>
        <v>6.9302098584675953E-3</v>
      </c>
      <c r="AB58" s="126">
        <f t="shared" si="27"/>
        <v>0.87605633802816907</v>
      </c>
      <c r="AC58" s="127">
        <f t="shared" si="11"/>
        <v>3751</v>
      </c>
      <c r="AD58" s="105">
        <f t="shared" si="42"/>
        <v>3916</v>
      </c>
      <c r="AE58" s="122">
        <v>165</v>
      </c>
      <c r="AF58" s="137">
        <v>0</v>
      </c>
      <c r="AG58" s="137">
        <v>128</v>
      </c>
      <c r="AH58" s="150">
        <f t="shared" si="12"/>
        <v>128</v>
      </c>
      <c r="AI58" s="150">
        <f t="shared" si="15"/>
        <v>4419</v>
      </c>
      <c r="AJ58" s="145">
        <f t="shared" si="18"/>
        <v>971</v>
      </c>
      <c r="AK58" s="147">
        <f t="shared" si="20"/>
        <v>120.42857142857143</v>
      </c>
      <c r="AL58" s="86">
        <f t="shared" si="32"/>
        <v>1.0298298764856677</v>
      </c>
      <c r="AM58" s="89">
        <f t="shared" si="43"/>
        <v>2.9829876485667706E-2</v>
      </c>
      <c r="AN58" s="90">
        <f t="shared" si="34"/>
        <v>0.99763313609467463</v>
      </c>
      <c r="AO58" s="4">
        <f t="shared" si="23"/>
        <v>-139</v>
      </c>
      <c r="AP58" s="4">
        <f t="shared" si="28"/>
        <v>-92</v>
      </c>
      <c r="AQ58" s="4">
        <f t="shared" si="24"/>
        <v>43</v>
      </c>
      <c r="AR58" s="263"/>
      <c r="AS58" s="201"/>
      <c r="AT58" s="203"/>
      <c r="AU58" s="211"/>
      <c r="BP58" s="22">
        <f t="shared" si="29"/>
        <v>959.28571428571433</v>
      </c>
    </row>
    <row r="59" spans="1:85" x14ac:dyDescent="0.25">
      <c r="A59" s="63">
        <v>56</v>
      </c>
      <c r="B59" s="157">
        <v>30</v>
      </c>
      <c r="C59" s="66">
        <v>43943</v>
      </c>
      <c r="D59" s="128">
        <f t="shared" si="25"/>
        <v>20059</v>
      </c>
      <c r="E59" s="134">
        <f t="shared" si="38"/>
        <v>34842</v>
      </c>
      <c r="F59" s="105">
        <v>708</v>
      </c>
      <c r="G59" s="137">
        <v>0</v>
      </c>
      <c r="H59" s="137">
        <v>971</v>
      </c>
      <c r="I59" s="131">
        <f t="shared" si="2"/>
        <v>971</v>
      </c>
      <c r="J59" s="131">
        <f t="shared" si="13"/>
        <v>35840</v>
      </c>
      <c r="K59" s="145">
        <f t="shared" si="16"/>
        <v>6689</v>
      </c>
      <c r="L59" s="148">
        <f t="shared" si="19"/>
        <v>904.14285714285711</v>
      </c>
      <c r="M59" s="86">
        <f t="shared" si="3"/>
        <v>1.0278470848031203</v>
      </c>
      <c r="N59" s="89">
        <f t="shared" si="40"/>
        <v>2.7847084803120259E-2</v>
      </c>
      <c r="O59" s="89">
        <f t="shared" ref="O59:O76" si="44">SUM(N55:N59)/5</f>
        <v>2.3226298919681022E-2</v>
      </c>
      <c r="P59" s="86">
        <f t="shared" si="21"/>
        <v>0.97790482076637819</v>
      </c>
      <c r="Q59" s="128">
        <f t="shared" si="6"/>
        <v>9897</v>
      </c>
      <c r="R59" s="134">
        <f t="shared" si="39"/>
        <v>10021</v>
      </c>
      <c r="S59" s="105">
        <v>124</v>
      </c>
      <c r="T59" s="137">
        <v>0</v>
      </c>
      <c r="U59" s="137">
        <v>69</v>
      </c>
      <c r="V59" s="131">
        <f t="shared" si="8"/>
        <v>69</v>
      </c>
      <c r="W59" s="131">
        <f t="shared" si="14"/>
        <v>10385</v>
      </c>
      <c r="X59" s="145">
        <f t="shared" si="17"/>
        <v>894</v>
      </c>
      <c r="Y59" s="147">
        <f t="shared" si="22"/>
        <v>83.285714285714292</v>
      </c>
      <c r="Z59" s="65">
        <f t="shared" si="9"/>
        <v>1.0066886390073673</v>
      </c>
      <c r="AA59" s="89">
        <f t="shared" si="41"/>
        <v>6.6886390073672697E-3</v>
      </c>
      <c r="AB59" s="126">
        <f t="shared" si="27"/>
        <v>0.93729903536977499</v>
      </c>
      <c r="AC59" s="127">
        <f t="shared" si="11"/>
        <v>3916</v>
      </c>
      <c r="AD59" s="105">
        <f t="shared" si="42"/>
        <v>4054</v>
      </c>
      <c r="AE59" s="122">
        <v>138</v>
      </c>
      <c r="AF59" s="137">
        <v>0</v>
      </c>
      <c r="AG59" s="137">
        <v>117</v>
      </c>
      <c r="AH59" s="150">
        <f t="shared" si="12"/>
        <v>117</v>
      </c>
      <c r="AI59" s="150">
        <f t="shared" si="15"/>
        <v>4536</v>
      </c>
      <c r="AJ59" s="145">
        <f t="shared" si="18"/>
        <v>920</v>
      </c>
      <c r="AK59" s="147">
        <f t="shared" si="20"/>
        <v>119.57142857142857</v>
      </c>
      <c r="AL59" s="86">
        <f t="shared" si="32"/>
        <v>1.0264765784114054</v>
      </c>
      <c r="AM59" s="89">
        <f t="shared" si="43"/>
        <v>2.6476578411405383E-2</v>
      </c>
      <c r="AN59" s="90">
        <f t="shared" si="34"/>
        <v>0.99288256227757998</v>
      </c>
      <c r="AO59" s="4">
        <f t="shared" si="23"/>
        <v>-26</v>
      </c>
      <c r="AP59" s="4">
        <f t="shared" si="28"/>
        <v>-64</v>
      </c>
      <c r="AQ59" s="4">
        <f t="shared" si="24"/>
        <v>-51</v>
      </c>
      <c r="AR59" s="263"/>
      <c r="AS59" s="201"/>
      <c r="AT59" s="203"/>
      <c r="AU59" s="211"/>
      <c r="BP59" s="22">
        <f t="shared" si="29"/>
        <v>955.57142857142856</v>
      </c>
    </row>
    <row r="60" spans="1:85" x14ac:dyDescent="0.25">
      <c r="A60" s="63">
        <v>57</v>
      </c>
      <c r="B60" s="157">
        <v>31</v>
      </c>
      <c r="C60" s="66">
        <v>43944</v>
      </c>
      <c r="D60" s="128">
        <f t="shared" si="25"/>
        <v>20507</v>
      </c>
      <c r="E60" s="134">
        <f t="shared" si="38"/>
        <v>35729</v>
      </c>
      <c r="F60" s="105">
        <v>887</v>
      </c>
      <c r="G60" s="137">
        <v>0</v>
      </c>
      <c r="H60" s="137">
        <v>796</v>
      </c>
      <c r="I60" s="131">
        <f t="shared" si="2"/>
        <v>796</v>
      </c>
      <c r="J60" s="131">
        <f t="shared" si="13"/>
        <v>36636</v>
      </c>
      <c r="K60" s="145">
        <f t="shared" si="16"/>
        <v>6515</v>
      </c>
      <c r="L60" s="148">
        <f t="shared" si="19"/>
        <v>851</v>
      </c>
      <c r="M60" s="86">
        <f t="shared" si="3"/>
        <v>1.0222098214285715</v>
      </c>
      <c r="N60" s="89">
        <f t="shared" si="40"/>
        <v>2.220982142857153E-2</v>
      </c>
      <c r="O60" s="89">
        <f t="shared" si="44"/>
        <v>2.1447014574508129E-2</v>
      </c>
      <c r="P60" s="86">
        <f t="shared" si="21"/>
        <v>0.94122294201295631</v>
      </c>
      <c r="Q60" s="128">
        <f t="shared" si="6"/>
        <v>10021</v>
      </c>
      <c r="R60" s="134">
        <f t="shared" si="39"/>
        <v>10158</v>
      </c>
      <c r="S60" s="105">
        <v>137</v>
      </c>
      <c r="T60" s="137">
        <v>0</v>
      </c>
      <c r="U60" s="137">
        <v>76</v>
      </c>
      <c r="V60" s="131">
        <f t="shared" si="8"/>
        <v>76</v>
      </c>
      <c r="W60" s="131">
        <f t="shared" si="14"/>
        <v>10461</v>
      </c>
      <c r="X60" s="145">
        <f t="shared" si="17"/>
        <v>849</v>
      </c>
      <c r="Y60" s="147">
        <f t="shared" si="22"/>
        <v>79.714285714285708</v>
      </c>
      <c r="Z60" s="65">
        <f t="shared" si="9"/>
        <v>1.0073182474723159</v>
      </c>
      <c r="AA60" s="89">
        <f t="shared" si="41"/>
        <v>7.3182474723159086E-3</v>
      </c>
      <c r="AB60" s="126">
        <f t="shared" si="27"/>
        <v>0.95711835334476825</v>
      </c>
      <c r="AC60" s="127">
        <f t="shared" si="11"/>
        <v>4054</v>
      </c>
      <c r="AD60" s="105">
        <f t="shared" si="42"/>
        <v>4177</v>
      </c>
      <c r="AE60" s="122">
        <v>123</v>
      </c>
      <c r="AF60" s="137">
        <v>0</v>
      </c>
      <c r="AG60" s="137">
        <v>104</v>
      </c>
      <c r="AH60" s="150">
        <f t="shared" si="12"/>
        <v>104</v>
      </c>
      <c r="AI60" s="150">
        <f t="shared" si="15"/>
        <v>4640</v>
      </c>
      <c r="AJ60" s="145">
        <f t="shared" si="18"/>
        <v>862</v>
      </c>
      <c r="AK60" s="147">
        <f t="shared" si="20"/>
        <v>114.85714285714286</v>
      </c>
      <c r="AL60" s="86">
        <f t="shared" si="32"/>
        <v>1.0229276895943562</v>
      </c>
      <c r="AM60" s="89">
        <f t="shared" si="43"/>
        <v>2.2927689594356204E-2</v>
      </c>
      <c r="AN60" s="90">
        <f t="shared" si="34"/>
        <v>0.96057347670250903</v>
      </c>
      <c r="AO60" s="4">
        <f t="shared" si="23"/>
        <v>-174</v>
      </c>
      <c r="AP60" s="4">
        <f t="shared" si="28"/>
        <v>-45</v>
      </c>
      <c r="AQ60" s="4">
        <f t="shared" si="24"/>
        <v>-58</v>
      </c>
      <c r="AR60" s="263"/>
      <c r="AS60" s="201"/>
      <c r="AT60" s="203"/>
      <c r="AU60" s="211"/>
      <c r="BP60" s="22">
        <f t="shared" si="29"/>
        <v>930.71428571428567</v>
      </c>
    </row>
    <row r="61" spans="1:85" x14ac:dyDescent="0.25">
      <c r="A61" s="63">
        <v>58</v>
      </c>
      <c r="B61" s="157">
        <v>32</v>
      </c>
      <c r="C61" s="66">
        <v>43945</v>
      </c>
      <c r="D61" s="128">
        <f t="shared" si="25"/>
        <v>21159</v>
      </c>
      <c r="E61" s="134">
        <f t="shared" si="38"/>
        <v>36535</v>
      </c>
      <c r="F61" s="105">
        <v>806</v>
      </c>
      <c r="G61" s="137">
        <v>0</v>
      </c>
      <c r="H61" s="137">
        <v>661</v>
      </c>
      <c r="I61" s="131">
        <f t="shared" si="2"/>
        <v>661</v>
      </c>
      <c r="J61" s="131">
        <f t="shared" si="13"/>
        <v>37297</v>
      </c>
      <c r="K61" s="145">
        <f t="shared" si="16"/>
        <v>6086</v>
      </c>
      <c r="L61" s="148">
        <f t="shared" si="19"/>
        <v>763.14285714285711</v>
      </c>
      <c r="M61" s="86">
        <f t="shared" si="3"/>
        <v>1.0180423627033519</v>
      </c>
      <c r="N61" s="89">
        <f t="shared" si="40"/>
        <v>1.8042362703351911E-2</v>
      </c>
      <c r="O61" s="89">
        <f t="shared" si="44"/>
        <v>2.1273885245622549E-2</v>
      </c>
      <c r="P61" s="86">
        <f t="shared" si="21"/>
        <v>0.89676011415141843</v>
      </c>
      <c r="Q61" s="128">
        <f t="shared" si="6"/>
        <v>10158</v>
      </c>
      <c r="R61" s="134">
        <f t="shared" si="39"/>
        <v>10281</v>
      </c>
      <c r="S61" s="105">
        <v>123</v>
      </c>
      <c r="T61" s="137">
        <v>0</v>
      </c>
      <c r="U61" s="137">
        <v>44</v>
      </c>
      <c r="V61" s="131">
        <f t="shared" si="8"/>
        <v>44</v>
      </c>
      <c r="W61" s="131">
        <f t="shared" si="14"/>
        <v>10505</v>
      </c>
      <c r="X61" s="145">
        <f t="shared" si="17"/>
        <v>816</v>
      </c>
      <c r="Y61" s="147">
        <f t="shared" si="22"/>
        <v>68.571428571428569</v>
      </c>
      <c r="Z61" s="65">
        <f t="shared" si="9"/>
        <v>1.0042060988433228</v>
      </c>
      <c r="AA61" s="89">
        <f t="shared" si="41"/>
        <v>4.2060988433227919E-3</v>
      </c>
      <c r="AB61" s="126">
        <f t="shared" si="27"/>
        <v>0.86021505376344087</v>
      </c>
      <c r="AC61" s="127">
        <f t="shared" si="11"/>
        <v>4177</v>
      </c>
      <c r="AD61" s="105">
        <f t="shared" si="42"/>
        <v>4289</v>
      </c>
      <c r="AE61" s="122">
        <v>112</v>
      </c>
      <c r="AF61" s="137">
        <v>0</v>
      </c>
      <c r="AG61" s="137">
        <v>92</v>
      </c>
      <c r="AH61" s="150">
        <f t="shared" si="12"/>
        <v>92</v>
      </c>
      <c r="AI61" s="150">
        <f t="shared" si="15"/>
        <v>4732</v>
      </c>
      <c r="AJ61" s="145">
        <f t="shared" si="18"/>
        <v>830</v>
      </c>
      <c r="AK61" s="147">
        <f t="shared" si="20"/>
        <v>109.57142857142857</v>
      </c>
      <c r="AL61" s="86">
        <f t="shared" si="32"/>
        <v>1.0198275862068966</v>
      </c>
      <c r="AM61" s="89">
        <f t="shared" si="43"/>
        <v>1.9827586206896619E-2</v>
      </c>
      <c r="AN61" s="90">
        <f t="shared" si="34"/>
        <v>0.95398009950248752</v>
      </c>
      <c r="AO61" s="4">
        <f t="shared" si="23"/>
        <v>-429</v>
      </c>
      <c r="AP61" s="4">
        <f t="shared" si="28"/>
        <v>-33</v>
      </c>
      <c r="AQ61" s="4">
        <f t="shared" si="24"/>
        <v>-32</v>
      </c>
      <c r="AR61" s="263"/>
      <c r="AS61" s="201"/>
      <c r="AT61" s="203"/>
      <c r="AU61" s="211"/>
      <c r="BP61" s="22">
        <f t="shared" si="29"/>
        <v>869.42857142857144</v>
      </c>
    </row>
    <row r="62" spans="1:85" x14ac:dyDescent="0.25">
      <c r="A62" s="63">
        <v>59</v>
      </c>
      <c r="B62" s="157">
        <v>33</v>
      </c>
      <c r="C62" s="66">
        <v>43946</v>
      </c>
      <c r="D62" s="128">
        <f t="shared" si="25"/>
        <v>21745</v>
      </c>
      <c r="E62" s="134">
        <f t="shared" si="38"/>
        <v>37190</v>
      </c>
      <c r="F62" s="105">
        <v>655</v>
      </c>
      <c r="G62" s="137">
        <v>0</v>
      </c>
      <c r="H62" s="137">
        <v>574</v>
      </c>
      <c r="I62" s="131">
        <f t="shared" si="2"/>
        <v>574</v>
      </c>
      <c r="J62" s="131">
        <f t="shared" si="13"/>
        <v>37871</v>
      </c>
      <c r="K62" s="145">
        <f t="shared" si="16"/>
        <v>5601</v>
      </c>
      <c r="L62" s="148">
        <f t="shared" si="19"/>
        <v>703.14285714285711</v>
      </c>
      <c r="M62" s="86">
        <f t="shared" si="3"/>
        <v>1.0153899777461994</v>
      </c>
      <c r="N62" s="89">
        <f t="shared" si="40"/>
        <v>1.5389977746199435E-2</v>
      </c>
      <c r="O62" s="89">
        <f t="shared" si="44"/>
        <v>2.0866833731833713E-2</v>
      </c>
      <c r="P62" s="86">
        <f t="shared" si="21"/>
        <v>0.92137776113815051</v>
      </c>
      <c r="Q62" s="128">
        <f t="shared" si="6"/>
        <v>10281</v>
      </c>
      <c r="R62" s="134">
        <f t="shared" si="39"/>
        <v>10381</v>
      </c>
      <c r="S62" s="105">
        <v>100</v>
      </c>
      <c r="T62" s="137">
        <v>0</v>
      </c>
      <c r="U62" s="137">
        <v>44</v>
      </c>
      <c r="V62" s="131">
        <f t="shared" si="8"/>
        <v>44</v>
      </c>
      <c r="W62" s="131">
        <f t="shared" si="14"/>
        <v>10549</v>
      </c>
      <c r="X62" s="145">
        <f t="shared" si="17"/>
        <v>787</v>
      </c>
      <c r="Y62" s="147">
        <f t="shared" si="22"/>
        <v>64.857142857142861</v>
      </c>
      <c r="Z62" s="65">
        <f t="shared" si="9"/>
        <v>1.0041884816753928</v>
      </c>
      <c r="AA62" s="89">
        <f t="shared" si="41"/>
        <v>4.1884816753927634E-3</v>
      </c>
      <c r="AB62" s="126">
        <f t="shared" si="27"/>
        <v>0.94583333333333341</v>
      </c>
      <c r="AC62" s="127">
        <f t="shared" si="11"/>
        <v>4289</v>
      </c>
      <c r="AD62" s="105">
        <f t="shared" si="42"/>
        <v>4409</v>
      </c>
      <c r="AE62" s="122">
        <v>120</v>
      </c>
      <c r="AF62" s="137">
        <v>0</v>
      </c>
      <c r="AG62" s="137">
        <v>81</v>
      </c>
      <c r="AH62" s="150">
        <f t="shared" si="12"/>
        <v>81</v>
      </c>
      <c r="AI62" s="150">
        <f t="shared" si="15"/>
        <v>4813</v>
      </c>
      <c r="AJ62" s="145">
        <f t="shared" si="18"/>
        <v>808</v>
      </c>
      <c r="AK62" s="147">
        <f t="shared" si="20"/>
        <v>104.28571428571429</v>
      </c>
      <c r="AL62" s="86">
        <f t="shared" si="32"/>
        <v>1.0171174978867286</v>
      </c>
      <c r="AM62" s="89">
        <f t="shared" si="43"/>
        <v>1.7117497886728561E-2</v>
      </c>
      <c r="AN62" s="90">
        <f t="shared" si="34"/>
        <v>0.95176010430247726</v>
      </c>
      <c r="AO62" s="4">
        <f t="shared" si="23"/>
        <v>-485</v>
      </c>
      <c r="AP62" s="4">
        <f t="shared" si="28"/>
        <v>-29</v>
      </c>
      <c r="AQ62" s="4">
        <f t="shared" si="24"/>
        <v>-22</v>
      </c>
      <c r="AR62" s="263"/>
      <c r="AS62" s="201"/>
      <c r="AT62" s="203"/>
      <c r="AU62" s="211"/>
      <c r="BP62" s="22">
        <f t="shared" si="29"/>
        <v>800.14285714285711</v>
      </c>
    </row>
    <row r="63" spans="1:85" x14ac:dyDescent="0.25">
      <c r="A63" s="63">
        <v>60</v>
      </c>
      <c r="B63" s="157">
        <v>34</v>
      </c>
      <c r="C63" s="66">
        <v>43947</v>
      </c>
      <c r="D63" s="128">
        <f t="shared" si="25"/>
        <v>22259</v>
      </c>
      <c r="E63" s="134">
        <f t="shared" si="38"/>
        <v>37845</v>
      </c>
      <c r="F63" s="105">
        <v>655</v>
      </c>
      <c r="G63" s="137">
        <v>0</v>
      </c>
      <c r="H63" s="137">
        <v>379</v>
      </c>
      <c r="I63" s="131">
        <f t="shared" si="2"/>
        <v>379</v>
      </c>
      <c r="J63" s="131">
        <f t="shared" si="13"/>
        <v>38250</v>
      </c>
      <c r="K63" s="145">
        <f t="shared" si="16"/>
        <v>5190</v>
      </c>
      <c r="L63" s="148">
        <f t="shared" si="19"/>
        <v>668.28571428571433</v>
      </c>
      <c r="M63" s="86">
        <f t="shared" si="3"/>
        <v>1.0100076575743973</v>
      </c>
      <c r="N63" s="89">
        <f t="shared" si="40"/>
        <v>1.0007657574397255E-2</v>
      </c>
      <c r="O63" s="89">
        <f t="shared" si="44"/>
        <v>1.8699380851128079E-2</v>
      </c>
      <c r="P63" s="86">
        <f t="shared" si="21"/>
        <v>0.95042665583096309</v>
      </c>
      <c r="Q63" s="128">
        <f t="shared" si="6"/>
        <v>10381</v>
      </c>
      <c r="R63" s="134">
        <f t="shared" si="39"/>
        <v>10456</v>
      </c>
      <c r="S63" s="105">
        <v>75</v>
      </c>
      <c r="T63" s="137">
        <v>0</v>
      </c>
      <c r="U63" s="137">
        <v>31</v>
      </c>
      <c r="V63" s="131">
        <f t="shared" si="8"/>
        <v>31</v>
      </c>
      <c r="W63" s="131">
        <f t="shared" si="14"/>
        <v>10580</v>
      </c>
      <c r="X63" s="145">
        <f t="shared" si="17"/>
        <v>752</v>
      </c>
      <c r="Y63" s="147">
        <f t="shared" si="22"/>
        <v>60.714285714285715</v>
      </c>
      <c r="Z63" s="65">
        <f t="shared" si="9"/>
        <v>1.0029386671722438</v>
      </c>
      <c r="AA63" s="89">
        <f t="shared" si="41"/>
        <v>2.9386671722437807E-3</v>
      </c>
      <c r="AB63" s="126">
        <f t="shared" si="27"/>
        <v>0.93612334801762109</v>
      </c>
      <c r="AC63" s="127">
        <f t="shared" si="11"/>
        <v>4409</v>
      </c>
      <c r="AD63" s="105">
        <f t="shared" si="42"/>
        <v>4475</v>
      </c>
      <c r="AE63" s="122">
        <v>66</v>
      </c>
      <c r="AF63" s="137">
        <v>0</v>
      </c>
      <c r="AG63" s="137">
        <v>78</v>
      </c>
      <c r="AH63" s="150">
        <f t="shared" si="12"/>
        <v>78</v>
      </c>
      <c r="AI63" s="150">
        <f t="shared" si="15"/>
        <v>4891</v>
      </c>
      <c r="AJ63" s="145">
        <f t="shared" si="18"/>
        <v>791</v>
      </c>
      <c r="AK63" s="147">
        <f t="shared" si="20"/>
        <v>99.285714285714292</v>
      </c>
      <c r="AL63" s="86">
        <f t="shared" si="32"/>
        <v>1.0162061084562644</v>
      </c>
      <c r="AM63" s="89">
        <f t="shared" si="43"/>
        <v>1.6206108456264356E-2</v>
      </c>
      <c r="AN63" s="90">
        <f t="shared" si="34"/>
        <v>0.95205479452054798</v>
      </c>
      <c r="AO63" s="4">
        <f t="shared" si="23"/>
        <v>-411</v>
      </c>
      <c r="AP63" s="4">
        <f t="shared" si="28"/>
        <v>-35</v>
      </c>
      <c r="AQ63" s="4">
        <f t="shared" si="24"/>
        <v>-17</v>
      </c>
      <c r="AR63" s="263"/>
      <c r="AS63" s="201"/>
      <c r="AT63" s="203"/>
      <c r="AU63" s="211"/>
      <c r="BP63" s="22">
        <f t="shared" si="29"/>
        <v>741.42857142857144</v>
      </c>
    </row>
    <row r="64" spans="1:85" x14ac:dyDescent="0.25">
      <c r="A64" s="63">
        <v>61</v>
      </c>
      <c r="B64" s="157">
        <v>35</v>
      </c>
      <c r="C64" s="66">
        <v>43948</v>
      </c>
      <c r="D64" s="128">
        <f t="shared" si="25"/>
        <v>22806</v>
      </c>
      <c r="E64" s="134">
        <f t="shared" si="38"/>
        <v>38245</v>
      </c>
      <c r="F64" s="105">
        <v>400</v>
      </c>
      <c r="G64" s="137">
        <v>0</v>
      </c>
      <c r="H64" s="137">
        <v>175</v>
      </c>
      <c r="I64" s="131">
        <f t="shared" si="2"/>
        <v>175</v>
      </c>
      <c r="J64" s="131">
        <f t="shared" si="13"/>
        <v>38425</v>
      </c>
      <c r="K64" s="145">
        <f t="shared" si="16"/>
        <v>4840</v>
      </c>
      <c r="L64" s="148">
        <f t="shared" si="19"/>
        <v>609.71428571428567</v>
      </c>
      <c r="M64" s="86">
        <f t="shared" si="3"/>
        <v>1.0045751633986928</v>
      </c>
      <c r="N64" s="89">
        <f t="shared" si="40"/>
        <v>4.5751633986927942E-3</v>
      </c>
      <c r="O64" s="89">
        <f t="shared" si="44"/>
        <v>1.4044996570242585E-2</v>
      </c>
      <c r="P64" s="86">
        <f t="shared" si="21"/>
        <v>0.9123557075673363</v>
      </c>
      <c r="Q64" s="128">
        <f t="shared" si="6"/>
        <v>10456</v>
      </c>
      <c r="R64" s="134">
        <f t="shared" si="39"/>
        <v>10521</v>
      </c>
      <c r="S64" s="105">
        <v>65</v>
      </c>
      <c r="T64" s="137">
        <v>0</v>
      </c>
      <c r="U64" s="137">
        <v>39</v>
      </c>
      <c r="V64" s="131">
        <f t="shared" si="8"/>
        <v>39</v>
      </c>
      <c r="W64" s="131">
        <f t="shared" si="14"/>
        <v>10619</v>
      </c>
      <c r="X64" s="145">
        <f t="shared" si="17"/>
        <v>742</v>
      </c>
      <c r="Y64" s="147">
        <f t="shared" si="22"/>
        <v>53.428571428571431</v>
      </c>
      <c r="Z64" s="65">
        <f t="shared" si="9"/>
        <v>1.0036862003780718</v>
      </c>
      <c r="AA64" s="89">
        <f t="shared" si="41"/>
        <v>3.6862003780717689E-3</v>
      </c>
      <c r="AB64" s="126">
        <f t="shared" si="27"/>
        <v>0.88</v>
      </c>
      <c r="AC64" s="127">
        <f t="shared" si="11"/>
        <v>4475</v>
      </c>
      <c r="AD64" s="105">
        <f t="shared" si="42"/>
        <v>4518</v>
      </c>
      <c r="AE64" s="122">
        <v>43</v>
      </c>
      <c r="AF64" s="137">
        <v>0</v>
      </c>
      <c r="AG64" s="137">
        <v>75</v>
      </c>
      <c r="AH64" s="150">
        <f t="shared" si="12"/>
        <v>75</v>
      </c>
      <c r="AI64" s="150">
        <f t="shared" si="15"/>
        <v>4966</v>
      </c>
      <c r="AJ64" s="145">
        <f t="shared" si="18"/>
        <v>767</v>
      </c>
      <c r="AK64" s="147">
        <f t="shared" si="20"/>
        <v>96.428571428571431</v>
      </c>
      <c r="AL64" s="86">
        <f t="shared" si="32"/>
        <v>1.0153342874667757</v>
      </c>
      <c r="AM64" s="89">
        <f t="shared" si="43"/>
        <v>1.5334287466775676E-2</v>
      </c>
      <c r="AN64" s="90">
        <f t="shared" si="34"/>
        <v>0.97122302158273377</v>
      </c>
      <c r="AO64" s="4">
        <f t="shared" si="23"/>
        <v>-350</v>
      </c>
      <c r="AP64" s="4">
        <f t="shared" si="28"/>
        <v>-10</v>
      </c>
      <c r="AQ64" s="4">
        <f t="shared" si="24"/>
        <v>-24</v>
      </c>
      <c r="AR64" s="263"/>
      <c r="AS64" s="201"/>
      <c r="AT64" s="203"/>
      <c r="AU64" s="211"/>
      <c r="BP64" s="22">
        <f t="shared" si="29"/>
        <v>691.42857142857144</v>
      </c>
    </row>
    <row r="65" spans="1:68" x14ac:dyDescent="0.25">
      <c r="A65" s="63">
        <v>62</v>
      </c>
      <c r="B65" s="157">
        <v>36</v>
      </c>
      <c r="C65" s="66">
        <v>43949</v>
      </c>
      <c r="D65" s="128">
        <f t="shared" si="25"/>
        <v>23070</v>
      </c>
      <c r="E65" s="134">
        <f t="shared" si="38"/>
        <v>38416</v>
      </c>
      <c r="F65" s="105">
        <v>171</v>
      </c>
      <c r="G65" s="137">
        <v>0</v>
      </c>
      <c r="H65" s="137">
        <v>393</v>
      </c>
      <c r="I65" s="131">
        <f t="shared" si="2"/>
        <v>393</v>
      </c>
      <c r="J65" s="131">
        <f t="shared" si="13"/>
        <v>38818</v>
      </c>
      <c r="K65" s="145">
        <f t="shared" si="16"/>
        <v>4282</v>
      </c>
      <c r="L65" s="148">
        <f t="shared" si="19"/>
        <v>564.14285714285711</v>
      </c>
      <c r="M65" s="86">
        <f t="shared" si="3"/>
        <v>1.010227716330514</v>
      </c>
      <c r="N65" s="89">
        <f t="shared" si="40"/>
        <v>1.0227716330514003E-2</v>
      </c>
      <c r="O65" s="89">
        <f t="shared" si="44"/>
        <v>1.164857555063108E-2</v>
      </c>
      <c r="P65" s="86">
        <f t="shared" si="21"/>
        <v>0.92525773195876293</v>
      </c>
      <c r="Q65" s="128">
        <f t="shared" si="6"/>
        <v>10521</v>
      </c>
      <c r="R65" s="134">
        <f t="shared" si="39"/>
        <v>10609</v>
      </c>
      <c r="S65" s="105">
        <v>88</v>
      </c>
      <c r="T65" s="137">
        <v>0</v>
      </c>
      <c r="U65" s="137">
        <v>59</v>
      </c>
      <c r="V65" s="131">
        <f t="shared" si="8"/>
        <v>59</v>
      </c>
      <c r="W65" s="131">
        <f t="shared" si="14"/>
        <v>10678</v>
      </c>
      <c r="X65" s="145">
        <f t="shared" si="17"/>
        <v>712</v>
      </c>
      <c r="Y65" s="147">
        <f t="shared" si="22"/>
        <v>51.714285714285715</v>
      </c>
      <c r="Z65" s="65">
        <f t="shared" si="9"/>
        <v>1.0055560787268105</v>
      </c>
      <c r="AA65" s="89">
        <f t="shared" si="41"/>
        <v>5.5560787268105205E-3</v>
      </c>
      <c r="AB65" s="126">
        <f t="shared" si="27"/>
        <v>0.96791443850267378</v>
      </c>
      <c r="AC65" s="127">
        <f t="shared" si="11"/>
        <v>4518</v>
      </c>
      <c r="AD65" s="105">
        <f t="shared" si="42"/>
        <v>4566</v>
      </c>
      <c r="AE65" s="122">
        <v>48</v>
      </c>
      <c r="AF65" s="137">
        <v>0</v>
      </c>
      <c r="AG65" s="137">
        <v>70</v>
      </c>
      <c r="AH65" s="150">
        <f t="shared" si="12"/>
        <v>70</v>
      </c>
      <c r="AI65" s="150">
        <f t="shared" si="15"/>
        <v>5036</v>
      </c>
      <c r="AJ65" s="145">
        <f t="shared" si="18"/>
        <v>650</v>
      </c>
      <c r="AK65" s="147">
        <f t="shared" si="20"/>
        <v>88.142857142857139</v>
      </c>
      <c r="AL65" s="86">
        <f t="shared" si="32"/>
        <v>1.014095851792187</v>
      </c>
      <c r="AM65" s="89">
        <f t="shared" si="43"/>
        <v>1.4095851792186975E-2</v>
      </c>
      <c r="AN65" s="90">
        <f t="shared" si="34"/>
        <v>0.91407407407407404</v>
      </c>
      <c r="AO65" s="4">
        <f t="shared" si="23"/>
        <v>-558</v>
      </c>
      <c r="AP65" s="4">
        <f t="shared" si="28"/>
        <v>-30</v>
      </c>
      <c r="AQ65" s="4">
        <f t="shared" si="24"/>
        <v>-117</v>
      </c>
      <c r="AR65" s="263"/>
      <c r="AS65" s="201"/>
      <c r="AT65" s="203"/>
      <c r="AU65" s="211"/>
      <c r="BP65" s="22">
        <f t="shared" si="29"/>
        <v>611.71428571428567</v>
      </c>
    </row>
    <row r="66" spans="1:68" x14ac:dyDescent="0.25">
      <c r="A66" s="63">
        <v>63</v>
      </c>
      <c r="B66" s="157">
        <v>37</v>
      </c>
      <c r="C66" s="66">
        <v>43950</v>
      </c>
      <c r="D66" s="128">
        <f t="shared" si="25"/>
        <v>23020</v>
      </c>
      <c r="E66" s="134">
        <f t="shared" si="38"/>
        <v>38802</v>
      </c>
      <c r="F66" s="105">
        <v>386</v>
      </c>
      <c r="G66" s="137">
        <v>0</v>
      </c>
      <c r="H66" s="137">
        <v>458</v>
      </c>
      <c r="I66" s="131">
        <f t="shared" si="2"/>
        <v>458</v>
      </c>
      <c r="J66" s="131">
        <f t="shared" si="13"/>
        <v>39276</v>
      </c>
      <c r="K66" s="145">
        <f t="shared" si="16"/>
        <v>3960</v>
      </c>
      <c r="L66" s="148">
        <f t="shared" si="19"/>
        <v>490.85714285714283</v>
      </c>
      <c r="M66" s="86">
        <f t="shared" si="3"/>
        <v>1.0117986501107734</v>
      </c>
      <c r="N66" s="89">
        <f t="shared" si="40"/>
        <v>1.1798650110773412E-2</v>
      </c>
      <c r="O66" s="89">
        <f t="shared" si="44"/>
        <v>1.039983303211538E-2</v>
      </c>
      <c r="P66" s="86">
        <f t="shared" si="21"/>
        <v>0.87009369460622943</v>
      </c>
      <c r="Q66" s="128">
        <f t="shared" si="6"/>
        <v>10609</v>
      </c>
      <c r="R66" s="134">
        <f t="shared" si="39"/>
        <v>10685</v>
      </c>
      <c r="S66" s="105">
        <v>76</v>
      </c>
      <c r="T66" s="137">
        <v>0</v>
      </c>
      <c r="U66" s="137">
        <v>41</v>
      </c>
      <c r="V66" s="131">
        <f t="shared" si="8"/>
        <v>41</v>
      </c>
      <c r="W66" s="131">
        <f t="shared" si="14"/>
        <v>10719</v>
      </c>
      <c r="X66" s="145">
        <f t="shared" si="17"/>
        <v>664</v>
      </c>
      <c r="Y66" s="147">
        <f t="shared" si="22"/>
        <v>47.714285714285715</v>
      </c>
      <c r="Z66" s="65">
        <f t="shared" si="9"/>
        <v>1.0038396703502528</v>
      </c>
      <c r="AA66" s="89">
        <f t="shared" si="41"/>
        <v>3.8396703502527885E-3</v>
      </c>
      <c r="AB66" s="126">
        <f t="shared" si="27"/>
        <v>0.92265193370165743</v>
      </c>
      <c r="AC66" s="127">
        <f t="shared" si="11"/>
        <v>4566</v>
      </c>
      <c r="AD66" s="105">
        <f t="shared" si="42"/>
        <v>4711</v>
      </c>
      <c r="AE66" s="122">
        <v>145</v>
      </c>
      <c r="AF66" s="137">
        <v>0</v>
      </c>
      <c r="AG66" s="137">
        <v>58</v>
      </c>
      <c r="AH66" s="150">
        <f t="shared" si="12"/>
        <v>58</v>
      </c>
      <c r="AI66" s="150">
        <f t="shared" si="15"/>
        <v>5094</v>
      </c>
      <c r="AJ66" s="145">
        <f t="shared" si="18"/>
        <v>657</v>
      </c>
      <c r="AK66" s="147">
        <f t="shared" si="20"/>
        <v>79.714285714285708</v>
      </c>
      <c r="AL66" s="86">
        <f t="shared" si="32"/>
        <v>1.0115170770452739</v>
      </c>
      <c r="AM66" s="89">
        <f t="shared" si="43"/>
        <v>1.1517077045273938E-2</v>
      </c>
      <c r="AN66" s="90">
        <f t="shared" si="34"/>
        <v>0.90437601296596437</v>
      </c>
      <c r="AO66" s="4">
        <f t="shared" si="23"/>
        <v>-322</v>
      </c>
      <c r="AP66" s="4">
        <f t="shared" si="28"/>
        <v>-48</v>
      </c>
      <c r="AQ66" s="4">
        <f t="shared" si="24"/>
        <v>7</v>
      </c>
      <c r="AR66" s="263"/>
      <c r="AS66" s="201"/>
      <c r="AT66" s="203"/>
      <c r="AU66" s="211"/>
      <c r="BB66" s="106"/>
      <c r="BD66" s="106"/>
      <c r="BP66" s="22">
        <f t="shared" si="29"/>
        <v>565.71428571428567</v>
      </c>
    </row>
    <row r="67" spans="1:68" x14ac:dyDescent="0.25">
      <c r="A67" s="63">
        <v>64</v>
      </c>
      <c r="B67" s="157">
        <v>38</v>
      </c>
      <c r="C67" s="66">
        <v>43951</v>
      </c>
      <c r="D67" s="128">
        <f t="shared" si="25"/>
        <v>23238</v>
      </c>
      <c r="E67" s="134">
        <f t="shared" si="38"/>
        <v>39316</v>
      </c>
      <c r="F67" s="105">
        <v>514</v>
      </c>
      <c r="G67" s="137">
        <v>0</v>
      </c>
      <c r="H67" s="137">
        <v>506</v>
      </c>
      <c r="I67" s="131">
        <f t="shared" si="2"/>
        <v>506</v>
      </c>
      <c r="J67" s="131">
        <f t="shared" si="13"/>
        <v>39782</v>
      </c>
      <c r="K67" s="145">
        <f t="shared" si="16"/>
        <v>3587</v>
      </c>
      <c r="L67" s="148">
        <f t="shared" si="19"/>
        <v>449.42857142857144</v>
      </c>
      <c r="M67" s="86">
        <f t="shared" si="3"/>
        <v>1.0128831856604543</v>
      </c>
      <c r="N67" s="89">
        <f t="shared" si="40"/>
        <v>1.2883185660454322E-2</v>
      </c>
      <c r="O67" s="89">
        <f t="shared" si="44"/>
        <v>9.8984746149663565E-3</v>
      </c>
      <c r="P67" s="86">
        <f t="shared" si="21"/>
        <v>0.91559953434225849</v>
      </c>
      <c r="Q67" s="128">
        <f t="shared" si="6"/>
        <v>10685</v>
      </c>
      <c r="R67" s="134">
        <f t="shared" si="39"/>
        <v>10769</v>
      </c>
      <c r="S67" s="105">
        <v>84</v>
      </c>
      <c r="T67" s="137">
        <v>0</v>
      </c>
      <c r="U67" s="137">
        <v>36</v>
      </c>
      <c r="V67" s="131">
        <f t="shared" si="8"/>
        <v>36</v>
      </c>
      <c r="W67" s="131">
        <f t="shared" si="14"/>
        <v>10755</v>
      </c>
      <c r="X67" s="145">
        <f t="shared" si="17"/>
        <v>611</v>
      </c>
      <c r="Y67" s="147">
        <f t="shared" si="22"/>
        <v>42</v>
      </c>
      <c r="Z67" s="65">
        <f t="shared" si="9"/>
        <v>1.0033585222502099</v>
      </c>
      <c r="AA67" s="89">
        <f t="shared" si="41"/>
        <v>3.3585222502099388E-3</v>
      </c>
      <c r="AB67" s="126">
        <f t="shared" si="27"/>
        <v>0.88023952095808378</v>
      </c>
      <c r="AC67" s="127">
        <f t="shared" si="11"/>
        <v>4711</v>
      </c>
      <c r="AD67" s="105">
        <f t="shared" si="42"/>
        <v>4795</v>
      </c>
      <c r="AE67" s="122">
        <v>84</v>
      </c>
      <c r="AF67" s="137">
        <v>0</v>
      </c>
      <c r="AG67" s="137">
        <v>66</v>
      </c>
      <c r="AH67" s="150">
        <f t="shared" si="12"/>
        <v>66</v>
      </c>
      <c r="AI67" s="150">
        <f t="shared" si="15"/>
        <v>5160</v>
      </c>
      <c r="AJ67" s="145">
        <f t="shared" si="18"/>
        <v>618</v>
      </c>
      <c r="AK67" s="147">
        <f t="shared" si="20"/>
        <v>74.285714285714292</v>
      </c>
      <c r="AL67" s="86">
        <f t="shared" si="32"/>
        <v>1.0129564193168434</v>
      </c>
      <c r="AM67" s="89">
        <f t="shared" si="43"/>
        <v>1.2956419316843437E-2</v>
      </c>
      <c r="AN67" s="90">
        <f t="shared" si="34"/>
        <v>0.93189964157706107</v>
      </c>
      <c r="AO67" s="4">
        <f t="shared" si="23"/>
        <v>-373</v>
      </c>
      <c r="AP67" s="4">
        <f t="shared" si="28"/>
        <v>-53</v>
      </c>
      <c r="AQ67" s="4">
        <f t="shared" si="24"/>
        <v>-39</v>
      </c>
      <c r="AR67" s="263"/>
      <c r="AS67" s="201"/>
      <c r="AT67" s="203"/>
      <c r="AU67" s="211"/>
      <c r="BP67" s="22">
        <f t="shared" si="29"/>
        <v>512.42857142857144</v>
      </c>
    </row>
    <row r="68" spans="1:68" x14ac:dyDescent="0.25">
      <c r="A68" s="63">
        <v>65</v>
      </c>
      <c r="B68" s="157">
        <v>39</v>
      </c>
      <c r="C68" s="66">
        <v>43952</v>
      </c>
      <c r="D68" s="128">
        <f t="shared" si="25"/>
        <v>23569</v>
      </c>
      <c r="E68" s="134">
        <f t="shared" si="38"/>
        <v>39791</v>
      </c>
      <c r="F68" s="105">
        <v>475</v>
      </c>
      <c r="G68" s="137">
        <v>0</v>
      </c>
      <c r="H68" s="137">
        <v>491</v>
      </c>
      <c r="I68" s="131">
        <f t="shared" si="2"/>
        <v>491</v>
      </c>
      <c r="J68" s="131">
        <f t="shared" si="13"/>
        <v>40273</v>
      </c>
      <c r="K68" s="145">
        <f t="shared" si="16"/>
        <v>3256</v>
      </c>
      <c r="L68" s="148">
        <f t="shared" si="19"/>
        <v>425.14285714285717</v>
      </c>
      <c r="M68" s="86">
        <f t="shared" si="3"/>
        <v>1.0123422653461365</v>
      </c>
      <c r="N68" s="89">
        <f t="shared" si="40"/>
        <v>1.2342265346136472E-2</v>
      </c>
      <c r="O68" s="89">
        <f t="shared" si="44"/>
        <v>1.03653961693142E-2</v>
      </c>
      <c r="P68" s="86">
        <f t="shared" si="21"/>
        <v>0.94596312778130964</v>
      </c>
      <c r="Q68" s="128">
        <f t="shared" si="6"/>
        <v>10769</v>
      </c>
      <c r="R68" s="134">
        <f t="shared" si="39"/>
        <v>10854</v>
      </c>
      <c r="S68" s="105">
        <v>85</v>
      </c>
      <c r="T68" s="137">
        <v>0</v>
      </c>
      <c r="U68" s="137">
        <v>29</v>
      </c>
      <c r="V68" s="131">
        <f t="shared" si="8"/>
        <v>29</v>
      </c>
      <c r="W68" s="131">
        <f t="shared" si="14"/>
        <v>10784</v>
      </c>
      <c r="X68" s="145">
        <f t="shared" si="17"/>
        <v>573</v>
      </c>
      <c r="Y68" s="147">
        <f t="shared" si="22"/>
        <v>39.857142857142854</v>
      </c>
      <c r="Z68" s="65">
        <f t="shared" si="9"/>
        <v>1.002696420269642</v>
      </c>
      <c r="AA68" s="89">
        <f t="shared" si="41"/>
        <v>2.6964202696420081E-3</v>
      </c>
      <c r="AB68" s="126">
        <f t="shared" si="27"/>
        <v>0.94897959183673464</v>
      </c>
      <c r="AC68" s="127">
        <f t="shared" si="11"/>
        <v>4795</v>
      </c>
      <c r="AD68" s="105">
        <f t="shared" si="42"/>
        <v>4893</v>
      </c>
      <c r="AE68" s="122">
        <v>98</v>
      </c>
      <c r="AF68" s="137">
        <v>0</v>
      </c>
      <c r="AG68" s="137">
        <v>53</v>
      </c>
      <c r="AH68" s="150">
        <f t="shared" si="12"/>
        <v>53</v>
      </c>
      <c r="AI68" s="150">
        <f t="shared" si="15"/>
        <v>5213</v>
      </c>
      <c r="AJ68" s="145">
        <f t="shared" si="18"/>
        <v>604</v>
      </c>
      <c r="AK68" s="147">
        <f t="shared" si="20"/>
        <v>68.714285714285708</v>
      </c>
      <c r="AL68" s="86">
        <f t="shared" si="32"/>
        <v>1.0102713178294573</v>
      </c>
      <c r="AM68" s="89">
        <f t="shared" si="43"/>
        <v>1.0271317829457338E-2</v>
      </c>
      <c r="AN68" s="90">
        <f t="shared" si="34"/>
        <v>0.92499999999999982</v>
      </c>
      <c r="AO68" s="4">
        <f t="shared" si="23"/>
        <v>-331</v>
      </c>
      <c r="AP68" s="4">
        <f t="shared" si="28"/>
        <v>-38</v>
      </c>
      <c r="AQ68" s="4">
        <f t="shared" si="24"/>
        <v>-14</v>
      </c>
      <c r="AR68" s="263"/>
      <c r="AS68" s="201"/>
      <c r="AT68" s="203"/>
      <c r="AU68" s="211"/>
      <c r="BP68" s="22">
        <f t="shared" si="29"/>
        <v>465.14285714285717</v>
      </c>
    </row>
    <row r="69" spans="1:68" x14ac:dyDescent="0.25">
      <c r="A69" s="63">
        <v>66</v>
      </c>
      <c r="B69" s="157">
        <v>40</v>
      </c>
      <c r="C69" s="66">
        <v>43953</v>
      </c>
      <c r="D69" s="128">
        <f t="shared" si="25"/>
        <v>23853</v>
      </c>
      <c r="E69" s="134">
        <f t="shared" si="38"/>
        <v>40236</v>
      </c>
      <c r="F69" s="105">
        <v>445</v>
      </c>
      <c r="G69" s="137">
        <v>0</v>
      </c>
      <c r="H69" s="137">
        <v>311</v>
      </c>
      <c r="I69" s="131">
        <f t="shared" ref="I69:I132" si="45">G69+H69</f>
        <v>311</v>
      </c>
      <c r="J69" s="131">
        <f t="shared" si="13"/>
        <v>40584</v>
      </c>
      <c r="K69" s="145">
        <f t="shared" si="16"/>
        <v>3046</v>
      </c>
      <c r="L69" s="148">
        <f t="shared" si="19"/>
        <v>387.57142857142856</v>
      </c>
      <c r="M69" s="86">
        <f t="shared" ref="M69:M82" si="46">J69/J68</f>
        <v>1.0077222953343432</v>
      </c>
      <c r="N69" s="89">
        <f t="shared" si="40"/>
        <v>7.7222953343432099E-3</v>
      </c>
      <c r="O69" s="89">
        <f t="shared" si="44"/>
        <v>1.0994822556444284E-2</v>
      </c>
      <c r="P69" s="86">
        <f t="shared" si="21"/>
        <v>0.91162634408602139</v>
      </c>
      <c r="Q69" s="128">
        <f t="shared" ref="Q69:Q132" si="47">R69-S69</f>
        <v>10854</v>
      </c>
      <c r="R69" s="134">
        <f t="shared" si="39"/>
        <v>10951</v>
      </c>
      <c r="S69" s="105">
        <v>97</v>
      </c>
      <c r="T69" s="137">
        <v>0</v>
      </c>
      <c r="U69" s="137">
        <v>17</v>
      </c>
      <c r="V69" s="131">
        <f t="shared" ref="V69:V82" si="48">T69+U69</f>
        <v>17</v>
      </c>
      <c r="W69" s="131">
        <f t="shared" si="14"/>
        <v>10801</v>
      </c>
      <c r="X69" s="145">
        <f t="shared" si="17"/>
        <v>570</v>
      </c>
      <c r="Y69" s="147">
        <f t="shared" si="22"/>
        <v>36</v>
      </c>
      <c r="Z69" s="65">
        <f t="shared" ref="Z69:Z82" si="49">W69/W68</f>
        <v>1.001576409495549</v>
      </c>
      <c r="AA69" s="89">
        <f t="shared" si="41"/>
        <v>1.5764094955490471E-3</v>
      </c>
      <c r="AB69" s="126">
        <f t="shared" si="27"/>
        <v>0.90322580645161299</v>
      </c>
      <c r="AC69" s="127">
        <f t="shared" ref="AC69:AC132" si="50">AD69-AE69</f>
        <v>4893</v>
      </c>
      <c r="AD69" s="105">
        <f t="shared" si="42"/>
        <v>4987</v>
      </c>
      <c r="AE69" s="122">
        <v>94</v>
      </c>
      <c r="AF69" s="137">
        <v>0</v>
      </c>
      <c r="AG69" s="137">
        <v>55</v>
      </c>
      <c r="AH69" s="150">
        <f t="shared" ref="AH69:AH132" si="51">AF69+AG69</f>
        <v>55</v>
      </c>
      <c r="AI69" s="150">
        <f t="shared" si="15"/>
        <v>5268</v>
      </c>
      <c r="AJ69" s="145">
        <f t="shared" si="18"/>
        <v>578</v>
      </c>
      <c r="AK69" s="147">
        <f t="shared" si="20"/>
        <v>65</v>
      </c>
      <c r="AL69" s="86">
        <f t="shared" si="32"/>
        <v>1.0105505467101477</v>
      </c>
      <c r="AM69" s="89">
        <f t="shared" si="43"/>
        <v>1.0550546710147657E-2</v>
      </c>
      <c r="AN69" s="90">
        <f t="shared" si="34"/>
        <v>0.94594594594594605</v>
      </c>
      <c r="AO69" s="4">
        <f t="shared" si="23"/>
        <v>-210</v>
      </c>
      <c r="AP69" s="4">
        <f t="shared" si="28"/>
        <v>-3</v>
      </c>
      <c r="AQ69" s="4">
        <f t="shared" si="24"/>
        <v>-26</v>
      </c>
      <c r="AR69" s="263"/>
      <c r="AS69" s="201"/>
      <c r="AT69" s="203"/>
      <c r="AU69" s="211"/>
      <c r="BP69" s="22">
        <f t="shared" si="29"/>
        <v>435.14285714285717</v>
      </c>
    </row>
    <row r="70" spans="1:68" x14ac:dyDescent="0.25">
      <c r="A70" s="63">
        <v>67</v>
      </c>
      <c r="B70" s="157">
        <v>41</v>
      </c>
      <c r="C70" s="66">
        <v>43954</v>
      </c>
      <c r="D70" s="128">
        <f t="shared" si="25"/>
        <v>24185</v>
      </c>
      <c r="E70" s="134">
        <f t="shared" si="38"/>
        <v>40591</v>
      </c>
      <c r="F70" s="105">
        <v>355</v>
      </c>
      <c r="G70" s="137">
        <v>0</v>
      </c>
      <c r="H70" s="137">
        <v>175</v>
      </c>
      <c r="I70" s="131">
        <f t="shared" si="45"/>
        <v>175</v>
      </c>
      <c r="J70" s="131">
        <f t="shared" ref="J70:J133" si="52">J69+I70</f>
        <v>40759</v>
      </c>
      <c r="K70" s="145">
        <f t="shared" si="16"/>
        <v>2746</v>
      </c>
      <c r="L70" s="148">
        <f t="shared" si="19"/>
        <v>358.42857142857144</v>
      </c>
      <c r="M70" s="86">
        <f t="shared" si="46"/>
        <v>1.0043120441553322</v>
      </c>
      <c r="N70" s="89">
        <f t="shared" si="40"/>
        <v>4.3120441553321509E-3</v>
      </c>
      <c r="O70" s="89">
        <f t="shared" si="44"/>
        <v>9.8116881214079139E-3</v>
      </c>
      <c r="P70" s="86">
        <f t="shared" si="21"/>
        <v>0.92480648728345016</v>
      </c>
      <c r="Q70" s="128">
        <f t="shared" si="47"/>
        <v>10951</v>
      </c>
      <c r="R70" s="134">
        <f t="shared" si="39"/>
        <v>10995</v>
      </c>
      <c r="S70" s="105">
        <v>44</v>
      </c>
      <c r="T70" s="137">
        <v>0</v>
      </c>
      <c r="U70" s="137">
        <v>32</v>
      </c>
      <c r="V70" s="131">
        <f t="shared" si="48"/>
        <v>32</v>
      </c>
      <c r="W70" s="131">
        <f t="shared" ref="W70:W82" si="53">W69+V70</f>
        <v>10833</v>
      </c>
      <c r="X70" s="145">
        <f t="shared" si="17"/>
        <v>539</v>
      </c>
      <c r="Y70" s="147">
        <f t="shared" si="22"/>
        <v>36.142857142857146</v>
      </c>
      <c r="Z70" s="65">
        <f t="shared" si="49"/>
        <v>1.0029626886399408</v>
      </c>
      <c r="AA70" s="89">
        <f t="shared" si="41"/>
        <v>2.9626886399407582E-3</v>
      </c>
      <c r="AB70" s="126">
        <f t="shared" si="27"/>
        <v>1.003968253968254</v>
      </c>
      <c r="AC70" s="127">
        <f t="shared" si="50"/>
        <v>4987</v>
      </c>
      <c r="AD70" s="105">
        <f t="shared" si="42"/>
        <v>5056</v>
      </c>
      <c r="AE70" s="122">
        <v>69</v>
      </c>
      <c r="AF70" s="137">
        <v>0</v>
      </c>
      <c r="AG70" s="137">
        <v>45</v>
      </c>
      <c r="AH70" s="150">
        <f t="shared" si="51"/>
        <v>45</v>
      </c>
      <c r="AI70" s="150">
        <f t="shared" ref="AI70:AI82" si="54">AI69+AH70</f>
        <v>5313</v>
      </c>
      <c r="AJ70" s="145">
        <f t="shared" si="18"/>
        <v>581</v>
      </c>
      <c r="AK70" s="147">
        <f t="shared" si="20"/>
        <v>60.285714285714285</v>
      </c>
      <c r="AL70" s="86">
        <f t="shared" si="32"/>
        <v>1.0085421412300684</v>
      </c>
      <c r="AM70" s="89">
        <f t="shared" si="43"/>
        <v>8.5421412300683564E-3</v>
      </c>
      <c r="AN70" s="90">
        <f t="shared" si="34"/>
        <v>0.92747252747252751</v>
      </c>
      <c r="AO70" s="4">
        <f t="shared" si="23"/>
        <v>-300</v>
      </c>
      <c r="AP70" s="4">
        <f t="shared" si="28"/>
        <v>-31</v>
      </c>
      <c r="AQ70" s="4">
        <f t="shared" si="24"/>
        <v>3</v>
      </c>
      <c r="AR70" s="263"/>
      <c r="AS70" s="201"/>
      <c r="AT70" s="203"/>
      <c r="AU70" s="211"/>
      <c r="BP70" s="22">
        <f t="shared" si="29"/>
        <v>392.28571428571428</v>
      </c>
    </row>
    <row r="71" spans="1:68" x14ac:dyDescent="0.25">
      <c r="A71" s="63">
        <v>68</v>
      </c>
      <c r="B71" s="157">
        <v>42</v>
      </c>
      <c r="C71" s="66">
        <v>43955</v>
      </c>
      <c r="D71" s="128">
        <f t="shared" si="25"/>
        <v>24472</v>
      </c>
      <c r="E71" s="134">
        <f t="shared" si="38"/>
        <v>40790</v>
      </c>
      <c r="F71" s="105">
        <v>199</v>
      </c>
      <c r="G71" s="137">
        <v>0</v>
      </c>
      <c r="H71" s="137">
        <v>284</v>
      </c>
      <c r="I71" s="131">
        <f t="shared" si="45"/>
        <v>284</v>
      </c>
      <c r="J71" s="131">
        <f t="shared" si="52"/>
        <v>41043</v>
      </c>
      <c r="K71" s="145">
        <f t="shared" ref="K71:K83" si="55">SUM(F65:F71)</f>
        <v>2545</v>
      </c>
      <c r="L71" s="148">
        <f t="shared" si="19"/>
        <v>374</v>
      </c>
      <c r="M71" s="86">
        <f t="shared" si="46"/>
        <v>1.0069677862557962</v>
      </c>
      <c r="N71" s="89">
        <f t="shared" si="40"/>
        <v>6.9677862557961934E-3</v>
      </c>
      <c r="O71" s="89">
        <f t="shared" si="44"/>
        <v>8.8455153504124698E-3</v>
      </c>
      <c r="P71" s="86">
        <f t="shared" si="21"/>
        <v>1.0434436030290952</v>
      </c>
      <c r="Q71" s="128">
        <f t="shared" si="47"/>
        <v>10995</v>
      </c>
      <c r="R71" s="134">
        <f t="shared" si="39"/>
        <v>11037</v>
      </c>
      <c r="S71" s="105">
        <v>42</v>
      </c>
      <c r="T71" s="137">
        <v>0</v>
      </c>
      <c r="U71" s="137">
        <v>32</v>
      </c>
      <c r="V71" s="131">
        <f t="shared" si="48"/>
        <v>32</v>
      </c>
      <c r="W71" s="131">
        <f t="shared" si="53"/>
        <v>10865</v>
      </c>
      <c r="X71" s="145">
        <f t="shared" ref="X71:X82" si="56">SUM(S65:S71)</f>
        <v>516</v>
      </c>
      <c r="Y71" s="147">
        <f t="shared" si="22"/>
        <v>35.142857142857146</v>
      </c>
      <c r="Z71" s="65">
        <f t="shared" si="49"/>
        <v>1.0029539370442166</v>
      </c>
      <c r="AA71" s="89">
        <f t="shared" si="41"/>
        <v>2.9539370442166479E-3</v>
      </c>
      <c r="AB71" s="126">
        <f t="shared" si="27"/>
        <v>0.97233201581027673</v>
      </c>
      <c r="AC71" s="127">
        <f t="shared" si="50"/>
        <v>5056</v>
      </c>
      <c r="AD71" s="105">
        <f t="shared" si="42"/>
        <v>5082</v>
      </c>
      <c r="AE71" s="122">
        <v>26</v>
      </c>
      <c r="AF71" s="137">
        <v>0</v>
      </c>
      <c r="AG71" s="137">
        <v>57</v>
      </c>
      <c r="AH71" s="150">
        <f t="shared" si="51"/>
        <v>57</v>
      </c>
      <c r="AI71" s="150">
        <f t="shared" si="54"/>
        <v>5370</v>
      </c>
      <c r="AJ71" s="145">
        <f t="shared" ref="AJ71:AJ82" si="57">SUM(AE65:AE71)</f>
        <v>564</v>
      </c>
      <c r="AK71" s="147">
        <f t="shared" si="20"/>
        <v>57.714285714285715</v>
      </c>
      <c r="AL71" s="86">
        <f t="shared" si="32"/>
        <v>1.0107284020327498</v>
      </c>
      <c r="AM71" s="89">
        <f t="shared" si="43"/>
        <v>1.0728402032749829E-2</v>
      </c>
      <c r="AN71" s="90">
        <f t="shared" si="34"/>
        <v>0.95734597156398105</v>
      </c>
      <c r="AO71" s="4">
        <f t="shared" si="23"/>
        <v>-201</v>
      </c>
      <c r="AP71" s="4">
        <f t="shared" si="28"/>
        <v>-23</v>
      </c>
      <c r="AQ71" s="4">
        <f t="shared" si="24"/>
        <v>-17</v>
      </c>
      <c r="AR71" s="263"/>
      <c r="AS71" s="201"/>
      <c r="AT71" s="203"/>
      <c r="AU71" s="211"/>
      <c r="BP71" s="22">
        <f t="shared" si="29"/>
        <v>363.57142857142856</v>
      </c>
    </row>
    <row r="72" spans="1:68" x14ac:dyDescent="0.25">
      <c r="A72" s="63">
        <v>69</v>
      </c>
      <c r="B72" s="157">
        <v>43</v>
      </c>
      <c r="C72" s="66">
        <v>43956</v>
      </c>
      <c r="D72" s="128">
        <f t="shared" si="25"/>
        <v>24496</v>
      </c>
      <c r="E72" s="134">
        <f t="shared" si="38"/>
        <v>41107</v>
      </c>
      <c r="F72" s="105">
        <v>317</v>
      </c>
      <c r="G72" s="137">
        <v>0</v>
      </c>
      <c r="H72" s="137">
        <v>250</v>
      </c>
      <c r="I72" s="131">
        <f t="shared" si="45"/>
        <v>250</v>
      </c>
      <c r="J72" s="131">
        <f t="shared" si="52"/>
        <v>41293</v>
      </c>
      <c r="K72" s="145">
        <f t="shared" si="55"/>
        <v>2691</v>
      </c>
      <c r="L72" s="148">
        <f t="shared" si="19"/>
        <v>353.57142857142856</v>
      </c>
      <c r="M72" s="86">
        <f t="shared" si="46"/>
        <v>1.006091172672563</v>
      </c>
      <c r="N72" s="89">
        <f t="shared" si="40"/>
        <v>6.0911726725629833E-3</v>
      </c>
      <c r="O72" s="89">
        <f t="shared" si="44"/>
        <v>7.4871127528342019E-3</v>
      </c>
      <c r="P72" s="86">
        <f t="shared" si="21"/>
        <v>0.94537815126050417</v>
      </c>
      <c r="Q72" s="128">
        <f t="shared" si="47"/>
        <v>11037</v>
      </c>
      <c r="R72" s="134">
        <f t="shared" si="39"/>
        <v>11126</v>
      </c>
      <c r="S72" s="105">
        <v>89</v>
      </c>
      <c r="T72" s="137">
        <v>2</v>
      </c>
      <c r="U72" s="137">
        <v>16</v>
      </c>
      <c r="V72" s="131">
        <f t="shared" si="48"/>
        <v>18</v>
      </c>
      <c r="W72" s="131">
        <f t="shared" si="53"/>
        <v>10883</v>
      </c>
      <c r="X72" s="145">
        <f t="shared" si="56"/>
        <v>517</v>
      </c>
      <c r="Y72" s="147">
        <f t="shared" si="22"/>
        <v>29.285714285714285</v>
      </c>
      <c r="Z72" s="65">
        <f t="shared" si="49"/>
        <v>1.001656695812241</v>
      </c>
      <c r="AA72" s="89">
        <f t="shared" si="41"/>
        <v>1.656695812241038E-3</v>
      </c>
      <c r="AB72" s="126">
        <f t="shared" si="27"/>
        <v>0.83333333333333326</v>
      </c>
      <c r="AC72" s="127">
        <f t="shared" si="50"/>
        <v>5082</v>
      </c>
      <c r="AD72" s="105">
        <f t="shared" si="42"/>
        <v>5168</v>
      </c>
      <c r="AE72" s="122">
        <v>86</v>
      </c>
      <c r="AF72" s="137">
        <v>0</v>
      </c>
      <c r="AG72" s="137">
        <v>35</v>
      </c>
      <c r="AH72" s="150">
        <f t="shared" si="51"/>
        <v>35</v>
      </c>
      <c r="AI72" s="150">
        <f t="shared" si="54"/>
        <v>5405</v>
      </c>
      <c r="AJ72" s="145">
        <f t="shared" si="57"/>
        <v>602</v>
      </c>
      <c r="AK72" s="147">
        <f t="shared" si="20"/>
        <v>52.714285714285715</v>
      </c>
      <c r="AL72" s="86">
        <f t="shared" si="32"/>
        <v>1.0065176908752327</v>
      </c>
      <c r="AM72" s="89">
        <f t="shared" si="43"/>
        <v>6.5176908752326845E-3</v>
      </c>
      <c r="AN72" s="90">
        <f t="shared" si="34"/>
        <v>0.9133663366336634</v>
      </c>
      <c r="AO72" s="4">
        <f t="shared" si="23"/>
        <v>146</v>
      </c>
      <c r="AP72" s="4">
        <f t="shared" si="28"/>
        <v>1</v>
      </c>
      <c r="AQ72" s="4">
        <f t="shared" si="24"/>
        <v>38</v>
      </c>
      <c r="AR72" s="263"/>
      <c r="AS72" s="201"/>
      <c r="AT72" s="203"/>
      <c r="AU72" s="211"/>
      <c r="BP72" s="22">
        <f t="shared" si="29"/>
        <v>384.42857142857144</v>
      </c>
    </row>
    <row r="73" spans="1:68" x14ac:dyDescent="0.25">
      <c r="A73" s="63">
        <v>70</v>
      </c>
      <c r="B73" s="157">
        <v>44</v>
      </c>
      <c r="C73" s="66">
        <v>43957</v>
      </c>
      <c r="D73" s="128">
        <f t="shared" si="25"/>
        <v>24750</v>
      </c>
      <c r="E73" s="134">
        <f t="shared" si="38"/>
        <v>41339</v>
      </c>
      <c r="F73" s="105">
        <v>232</v>
      </c>
      <c r="G73" s="137">
        <v>0</v>
      </c>
      <c r="H73" s="137">
        <v>299</v>
      </c>
      <c r="I73" s="131">
        <f t="shared" si="45"/>
        <v>299</v>
      </c>
      <c r="J73" s="131">
        <f t="shared" si="52"/>
        <v>41592</v>
      </c>
      <c r="K73" s="145">
        <f t="shared" si="55"/>
        <v>2537</v>
      </c>
      <c r="L73" s="148">
        <f t="shared" si="19"/>
        <v>330.85714285714283</v>
      </c>
      <c r="M73" s="86">
        <f t="shared" si="46"/>
        <v>1.0072409367205095</v>
      </c>
      <c r="N73" s="89">
        <f t="shared" si="40"/>
        <v>7.2409367205095165E-3</v>
      </c>
      <c r="O73" s="89">
        <f t="shared" si="44"/>
        <v>6.4668470277088105E-3</v>
      </c>
      <c r="P73" s="86">
        <f t="shared" si="21"/>
        <v>0.93575757575757568</v>
      </c>
      <c r="Q73" s="128">
        <f t="shared" si="47"/>
        <v>11126</v>
      </c>
      <c r="R73" s="134">
        <f t="shared" si="39"/>
        <v>11153</v>
      </c>
      <c r="S73" s="105">
        <v>27</v>
      </c>
      <c r="T73" s="137">
        <v>0</v>
      </c>
      <c r="U73" s="137">
        <v>36</v>
      </c>
      <c r="V73" s="131">
        <f t="shared" si="48"/>
        <v>36</v>
      </c>
      <c r="W73" s="131">
        <f t="shared" si="53"/>
        <v>10919</v>
      </c>
      <c r="X73" s="145">
        <f t="shared" si="56"/>
        <v>468</v>
      </c>
      <c r="Y73" s="147">
        <f t="shared" si="22"/>
        <v>28.571428571428573</v>
      </c>
      <c r="Z73" s="65">
        <f t="shared" si="49"/>
        <v>1.0033079114214831</v>
      </c>
      <c r="AA73" s="89">
        <f t="shared" si="41"/>
        <v>3.3079114214831229E-3</v>
      </c>
      <c r="AB73" s="126">
        <f t="shared" si="27"/>
        <v>0.97560975609756106</v>
      </c>
      <c r="AC73" s="127">
        <f t="shared" si="50"/>
        <v>5168</v>
      </c>
      <c r="AD73" s="105">
        <f t="shared" si="42"/>
        <v>5204</v>
      </c>
      <c r="AE73" s="122">
        <v>36</v>
      </c>
      <c r="AF73" s="137">
        <v>0</v>
      </c>
      <c r="AG73" s="137">
        <v>53</v>
      </c>
      <c r="AH73" s="150">
        <f t="shared" si="51"/>
        <v>53</v>
      </c>
      <c r="AI73" s="150">
        <f t="shared" si="54"/>
        <v>5458</v>
      </c>
      <c r="AJ73" s="145">
        <f t="shared" si="57"/>
        <v>493</v>
      </c>
      <c r="AK73" s="147">
        <f t="shared" si="20"/>
        <v>52</v>
      </c>
      <c r="AL73" s="86">
        <f t="shared" si="32"/>
        <v>1.0098057354301573</v>
      </c>
      <c r="AM73" s="89">
        <f t="shared" si="43"/>
        <v>9.8057354301572808E-3</v>
      </c>
      <c r="AN73" s="90">
        <f t="shared" si="34"/>
        <v>0.98644986449864491</v>
      </c>
      <c r="AO73" s="4">
        <f t="shared" si="23"/>
        <v>-154</v>
      </c>
      <c r="AP73" s="4">
        <f t="shared" si="28"/>
        <v>-49</v>
      </c>
      <c r="AQ73" s="4">
        <f t="shared" si="24"/>
        <v>-109</v>
      </c>
      <c r="AR73" s="263"/>
      <c r="AS73" s="201"/>
      <c r="AT73" s="203"/>
      <c r="AU73" s="211"/>
      <c r="BP73" s="22">
        <f t="shared" si="29"/>
        <v>362.42857142857144</v>
      </c>
    </row>
    <row r="74" spans="1:68" x14ac:dyDescent="0.25">
      <c r="A74" s="63">
        <v>71</v>
      </c>
      <c r="B74" s="157">
        <v>45</v>
      </c>
      <c r="C74" s="66">
        <v>43958</v>
      </c>
      <c r="D74" s="128">
        <f t="shared" si="25"/>
        <v>24859</v>
      </c>
      <c r="E74" s="134">
        <f t="shared" si="38"/>
        <v>41794</v>
      </c>
      <c r="F74" s="105">
        <v>455</v>
      </c>
      <c r="G74" s="137">
        <v>0</v>
      </c>
      <c r="H74" s="137">
        <v>298</v>
      </c>
      <c r="I74" s="131">
        <f t="shared" si="45"/>
        <v>298</v>
      </c>
      <c r="J74" s="131">
        <f t="shared" si="52"/>
        <v>41890</v>
      </c>
      <c r="K74" s="145">
        <f t="shared" si="55"/>
        <v>2478</v>
      </c>
      <c r="L74" s="148">
        <f t="shared" ref="L74:L83" si="58">SUM(I68:I74)/7</f>
        <v>301.14285714285717</v>
      </c>
      <c r="M74" s="86">
        <f t="shared" si="46"/>
        <v>1.0071648393921908</v>
      </c>
      <c r="N74" s="89">
        <f t="shared" si="40"/>
        <v>7.1648393921908138E-3</v>
      </c>
      <c r="O74" s="89">
        <f t="shared" si="44"/>
        <v>6.3553558392783318E-3</v>
      </c>
      <c r="P74" s="86">
        <f t="shared" si="21"/>
        <v>0.91018998272884299</v>
      </c>
      <c r="Q74" s="128">
        <f t="shared" si="47"/>
        <v>11153</v>
      </c>
      <c r="R74" s="134">
        <f t="shared" si="39"/>
        <v>11192</v>
      </c>
      <c r="S74" s="105">
        <v>39</v>
      </c>
      <c r="T74" s="137">
        <v>0</v>
      </c>
      <c r="U74" s="137">
        <v>27</v>
      </c>
      <c r="V74" s="131">
        <f t="shared" si="48"/>
        <v>27</v>
      </c>
      <c r="W74" s="131">
        <f t="shared" si="53"/>
        <v>10946</v>
      </c>
      <c r="X74" s="145">
        <f t="shared" si="56"/>
        <v>423</v>
      </c>
      <c r="Y74" s="147">
        <f t="shared" si="22"/>
        <v>27.285714285714285</v>
      </c>
      <c r="Z74" s="65">
        <f t="shared" si="49"/>
        <v>1.0024727539151936</v>
      </c>
      <c r="AA74" s="89">
        <f t="shared" si="41"/>
        <v>2.4727539151936373E-3</v>
      </c>
      <c r="AB74" s="126">
        <f t="shared" si="27"/>
        <v>0.95499999999999996</v>
      </c>
      <c r="AC74" s="127">
        <f t="shared" si="50"/>
        <v>5204</v>
      </c>
      <c r="AD74" s="105">
        <f t="shared" si="42"/>
        <v>5288</v>
      </c>
      <c r="AE74" s="122">
        <v>84</v>
      </c>
      <c r="AF74" s="137">
        <v>0</v>
      </c>
      <c r="AG74" s="137">
        <v>44</v>
      </c>
      <c r="AH74" s="150">
        <f t="shared" si="51"/>
        <v>44</v>
      </c>
      <c r="AI74" s="150">
        <f t="shared" si="54"/>
        <v>5502</v>
      </c>
      <c r="AJ74" s="145">
        <f t="shared" si="57"/>
        <v>493</v>
      </c>
      <c r="AK74" s="147">
        <f t="shared" ref="AK74:AK82" si="59">SUM(AH68:AH74)/7</f>
        <v>48.857142857142854</v>
      </c>
      <c r="AL74" s="86">
        <f t="shared" si="32"/>
        <v>1.0080615610113595</v>
      </c>
      <c r="AM74" s="89">
        <f t="shared" si="43"/>
        <v>8.0615610113594638E-3</v>
      </c>
      <c r="AN74" s="90">
        <f t="shared" si="34"/>
        <v>0.93956043956043955</v>
      </c>
      <c r="AO74" s="4">
        <f t="shared" si="23"/>
        <v>-59</v>
      </c>
      <c r="AP74" s="4">
        <f t="shared" si="28"/>
        <v>-45</v>
      </c>
      <c r="AQ74" s="4">
        <f t="shared" si="24"/>
        <v>0</v>
      </c>
      <c r="AR74" s="263"/>
      <c r="AS74" s="201"/>
      <c r="AT74" s="203"/>
      <c r="AU74" s="211"/>
      <c r="BP74" s="22">
        <f t="shared" si="29"/>
        <v>354</v>
      </c>
    </row>
    <row r="75" spans="1:68" x14ac:dyDescent="0.25">
      <c r="A75" s="63">
        <v>72</v>
      </c>
      <c r="B75" s="157">
        <v>46</v>
      </c>
      <c r="C75" s="66">
        <v>43959</v>
      </c>
      <c r="D75" s="128">
        <f t="shared" si="25"/>
        <v>25208</v>
      </c>
      <c r="E75" s="134">
        <f t="shared" si="38"/>
        <v>42113</v>
      </c>
      <c r="F75" s="105">
        <v>319</v>
      </c>
      <c r="G75" s="137">
        <v>0</v>
      </c>
      <c r="H75" s="137">
        <v>327</v>
      </c>
      <c r="I75" s="131">
        <f t="shared" si="45"/>
        <v>327</v>
      </c>
      <c r="J75" s="131">
        <f t="shared" si="52"/>
        <v>42217</v>
      </c>
      <c r="K75" s="145">
        <f t="shared" si="55"/>
        <v>2322</v>
      </c>
      <c r="L75" s="148">
        <f t="shared" si="58"/>
        <v>277.71428571428572</v>
      </c>
      <c r="M75" s="86">
        <f t="shared" si="46"/>
        <v>1.0078061589878253</v>
      </c>
      <c r="N75" s="89">
        <f t="shared" si="40"/>
        <v>7.806158987825329E-3</v>
      </c>
      <c r="O75" s="89">
        <f t="shared" si="44"/>
        <v>7.0541788057769672E-3</v>
      </c>
      <c r="P75" s="86">
        <f t="shared" ref="P75:P82" si="60">L75/L74</f>
        <v>0.92220113851992402</v>
      </c>
      <c r="Q75" s="128">
        <f t="shared" si="47"/>
        <v>11192</v>
      </c>
      <c r="R75" s="134">
        <f t="shared" si="39"/>
        <v>11227</v>
      </c>
      <c r="S75" s="105">
        <v>35</v>
      </c>
      <c r="T75" s="137">
        <v>0</v>
      </c>
      <c r="U75" s="137">
        <v>27</v>
      </c>
      <c r="V75" s="131">
        <f t="shared" si="48"/>
        <v>27</v>
      </c>
      <c r="W75" s="131">
        <f t="shared" si="53"/>
        <v>10973</v>
      </c>
      <c r="X75" s="145">
        <f t="shared" si="56"/>
        <v>373</v>
      </c>
      <c r="Y75" s="147">
        <f t="shared" ref="Y75:Y82" si="61">SUM(V69:V75)/7</f>
        <v>27</v>
      </c>
      <c r="Z75" s="65">
        <f t="shared" si="49"/>
        <v>1.0024666544856569</v>
      </c>
      <c r="AA75" s="89">
        <f t="shared" si="41"/>
        <v>2.4666544856568606E-3</v>
      </c>
      <c r="AB75" s="126">
        <f t="shared" si="27"/>
        <v>0.98952879581151831</v>
      </c>
      <c r="AC75" s="127">
        <f t="shared" si="50"/>
        <v>5288</v>
      </c>
      <c r="AD75" s="105">
        <f t="shared" si="42"/>
        <v>5359</v>
      </c>
      <c r="AE75" s="122">
        <v>71</v>
      </c>
      <c r="AF75" s="137">
        <v>0</v>
      </c>
      <c r="AG75" s="137">
        <v>40</v>
      </c>
      <c r="AH75" s="150">
        <f t="shared" si="51"/>
        <v>40</v>
      </c>
      <c r="AI75" s="150">
        <f t="shared" si="54"/>
        <v>5542</v>
      </c>
      <c r="AJ75" s="145">
        <f t="shared" si="57"/>
        <v>466</v>
      </c>
      <c r="AK75" s="147">
        <f t="shared" si="59"/>
        <v>47</v>
      </c>
      <c r="AL75" s="86">
        <f t="shared" si="32"/>
        <v>1.0072700836059614</v>
      </c>
      <c r="AM75" s="89">
        <f t="shared" si="43"/>
        <v>7.2700836059613749E-3</v>
      </c>
      <c r="AN75" s="90">
        <f t="shared" si="34"/>
        <v>0.96198830409356728</v>
      </c>
      <c r="AO75" s="4">
        <f t="shared" ref="AO75:AO138" si="62">F75-F68</f>
        <v>-156</v>
      </c>
      <c r="AP75" s="4">
        <f t="shared" si="28"/>
        <v>-50</v>
      </c>
      <c r="AQ75" s="4">
        <f t="shared" ref="AQ75:AQ138" si="63">AE75-AE68</f>
        <v>-27</v>
      </c>
      <c r="AR75" s="263"/>
      <c r="AS75" s="201"/>
      <c r="AT75" s="203"/>
      <c r="AU75" s="211"/>
      <c r="BP75" s="22">
        <f t="shared" si="29"/>
        <v>331.71428571428572</v>
      </c>
    </row>
    <row r="76" spans="1:68" s="107" customFormat="1" x14ac:dyDescent="0.25">
      <c r="A76" s="63">
        <v>73</v>
      </c>
      <c r="B76" s="157">
        <v>47</v>
      </c>
      <c r="C76" s="109">
        <v>43960</v>
      </c>
      <c r="D76" s="128">
        <f t="shared" ref="D76:D82" si="64">E75-AD76-R76</f>
        <v>25406</v>
      </c>
      <c r="E76" s="134">
        <v>42382</v>
      </c>
      <c r="F76" s="105">
        <v>289</v>
      </c>
      <c r="G76" s="137">
        <v>0</v>
      </c>
      <c r="H76" s="137">
        <v>252</v>
      </c>
      <c r="I76" s="131">
        <f t="shared" si="45"/>
        <v>252</v>
      </c>
      <c r="J76" s="131">
        <f t="shared" si="52"/>
        <v>42469</v>
      </c>
      <c r="K76" s="145">
        <f t="shared" si="55"/>
        <v>2166</v>
      </c>
      <c r="L76" s="148">
        <f t="shared" si="58"/>
        <v>269.28571428571428</v>
      </c>
      <c r="M76" s="86">
        <f t="shared" si="46"/>
        <v>1.0059691593433924</v>
      </c>
      <c r="N76" s="89">
        <f t="shared" si="40"/>
        <v>5.9691593433923718E-3</v>
      </c>
      <c r="O76" s="89">
        <f t="shared" si="44"/>
        <v>6.8544534232962027E-3</v>
      </c>
      <c r="P76" s="86">
        <f t="shared" si="60"/>
        <v>0.96965020576131677</v>
      </c>
      <c r="Q76" s="128">
        <f t="shared" si="47"/>
        <v>11227</v>
      </c>
      <c r="R76" s="134">
        <f t="shared" si="39"/>
        <v>11285</v>
      </c>
      <c r="S76" s="105">
        <v>58</v>
      </c>
      <c r="T76" s="137">
        <v>0</v>
      </c>
      <c r="U76" s="137">
        <v>16</v>
      </c>
      <c r="V76" s="131">
        <f t="shared" si="48"/>
        <v>16</v>
      </c>
      <c r="W76" s="131">
        <f t="shared" si="53"/>
        <v>10989</v>
      </c>
      <c r="X76" s="145">
        <f t="shared" si="56"/>
        <v>334</v>
      </c>
      <c r="Y76" s="147">
        <f t="shared" si="61"/>
        <v>26.857142857142858</v>
      </c>
      <c r="Z76" s="65">
        <f t="shared" si="49"/>
        <v>1.0014581244873781</v>
      </c>
      <c r="AA76" s="89">
        <f t="shared" si="41"/>
        <v>1.4581244873781429E-3</v>
      </c>
      <c r="AB76" s="126">
        <f t="shared" ref="AB76:AB82" si="65">Y76/Y75</f>
        <v>0.99470899470899476</v>
      </c>
      <c r="AC76" s="127">
        <f t="shared" si="50"/>
        <v>5359</v>
      </c>
      <c r="AD76" s="105">
        <f t="shared" si="42"/>
        <v>5422</v>
      </c>
      <c r="AE76" s="122">
        <v>63</v>
      </c>
      <c r="AF76" s="137">
        <v>0</v>
      </c>
      <c r="AG76" s="137">
        <v>39</v>
      </c>
      <c r="AH76" s="150">
        <f t="shared" si="51"/>
        <v>39</v>
      </c>
      <c r="AI76" s="150">
        <f t="shared" si="54"/>
        <v>5581</v>
      </c>
      <c r="AJ76" s="145">
        <f t="shared" si="57"/>
        <v>435</v>
      </c>
      <c r="AK76" s="147">
        <f t="shared" si="59"/>
        <v>44.714285714285715</v>
      </c>
      <c r="AL76" s="86">
        <f t="shared" si="32"/>
        <v>1.0070371706964996</v>
      </c>
      <c r="AM76" s="89">
        <f t="shared" si="43"/>
        <v>7.0371706964995617E-3</v>
      </c>
      <c r="AN76" s="90">
        <f t="shared" si="34"/>
        <v>0.95136778115501519</v>
      </c>
      <c r="AO76" s="4">
        <f t="shared" si="62"/>
        <v>-156</v>
      </c>
      <c r="AP76" s="4">
        <f t="shared" ref="AP76:AP139" si="66">S76-S69</f>
        <v>-39</v>
      </c>
      <c r="AQ76" s="4">
        <f t="shared" si="63"/>
        <v>-31</v>
      </c>
      <c r="AR76" s="263"/>
      <c r="AS76" s="201"/>
      <c r="AT76" s="203"/>
      <c r="AU76" s="211"/>
      <c r="AW76" s="2"/>
      <c r="AX76" s="106"/>
      <c r="AY76" s="106"/>
      <c r="AZ76" s="106"/>
      <c r="BB76" s="2"/>
      <c r="BC76" s="2"/>
      <c r="BD76" s="106"/>
      <c r="BF76" s="106"/>
      <c r="BG76" s="106"/>
      <c r="BH76" s="106"/>
      <c r="BM76" s="106"/>
      <c r="BN76" s="106"/>
      <c r="BP76" s="22">
        <f t="shared" ref="BP76:BP139" si="67">SUM(F70:F76)/7</f>
        <v>309.42857142857144</v>
      </c>
    </row>
    <row r="77" spans="1:68" x14ac:dyDescent="0.25">
      <c r="A77" s="63">
        <v>74</v>
      </c>
      <c r="B77" s="157">
        <v>48</v>
      </c>
      <c r="C77" s="66">
        <v>43961</v>
      </c>
      <c r="D77" s="128">
        <f t="shared" si="64"/>
        <v>25635</v>
      </c>
      <c r="E77" s="134">
        <f t="shared" ref="E77:E82" si="68">AD77+D77+F77+R77</f>
        <v>42627</v>
      </c>
      <c r="F77" s="105">
        <v>245</v>
      </c>
      <c r="G77" s="137">
        <v>0</v>
      </c>
      <c r="H77" s="137">
        <v>152</v>
      </c>
      <c r="I77" s="131">
        <f t="shared" si="45"/>
        <v>152</v>
      </c>
      <c r="J77" s="131">
        <f t="shared" si="52"/>
        <v>42621</v>
      </c>
      <c r="K77" s="145">
        <f t="shared" si="55"/>
        <v>2056</v>
      </c>
      <c r="L77" s="148">
        <f t="shared" si="58"/>
        <v>266</v>
      </c>
      <c r="M77" s="86">
        <f t="shared" si="46"/>
        <v>1.0035790812121783</v>
      </c>
      <c r="N77" s="89">
        <f t="shared" si="40"/>
        <v>3.5790812121783144E-3</v>
      </c>
      <c r="O77" s="89">
        <f t="shared" ref="O77:O103" si="69">SUM(N73:N77)/5</f>
        <v>6.3520351312192688E-3</v>
      </c>
      <c r="P77" s="86">
        <f t="shared" si="60"/>
        <v>0.98779840848806366</v>
      </c>
      <c r="Q77" s="128">
        <f t="shared" si="47"/>
        <v>11285</v>
      </c>
      <c r="R77" s="134">
        <f t="shared" si="39"/>
        <v>11307</v>
      </c>
      <c r="S77" s="105">
        <v>22</v>
      </c>
      <c r="T77" s="137">
        <v>0</v>
      </c>
      <c r="U77" s="137">
        <v>13</v>
      </c>
      <c r="V77" s="131">
        <f t="shared" si="48"/>
        <v>13</v>
      </c>
      <c r="W77" s="131">
        <f t="shared" si="53"/>
        <v>11002</v>
      </c>
      <c r="X77" s="145">
        <f t="shared" si="56"/>
        <v>312</v>
      </c>
      <c r="Y77" s="147">
        <f t="shared" si="61"/>
        <v>24.142857142857142</v>
      </c>
      <c r="Z77" s="65">
        <f t="shared" si="49"/>
        <v>1.0011830011830012</v>
      </c>
      <c r="AA77" s="89">
        <f t="shared" si="41"/>
        <v>1.1830011830011866E-3</v>
      </c>
      <c r="AB77" s="126">
        <f t="shared" si="65"/>
        <v>0.89893617021276595</v>
      </c>
      <c r="AC77" s="127">
        <f t="shared" si="50"/>
        <v>5422</v>
      </c>
      <c r="AD77" s="105">
        <f t="shared" si="42"/>
        <v>5440</v>
      </c>
      <c r="AE77" s="122">
        <v>18</v>
      </c>
      <c r="AF77" s="137">
        <v>0</v>
      </c>
      <c r="AG77" s="137">
        <v>25</v>
      </c>
      <c r="AH77" s="150">
        <f t="shared" si="51"/>
        <v>25</v>
      </c>
      <c r="AI77" s="150">
        <f t="shared" si="54"/>
        <v>5606</v>
      </c>
      <c r="AJ77" s="145">
        <f t="shared" si="57"/>
        <v>384</v>
      </c>
      <c r="AK77" s="147">
        <f t="shared" si="59"/>
        <v>41.857142857142854</v>
      </c>
      <c r="AL77" s="86">
        <f t="shared" si="32"/>
        <v>1.0044794839634474</v>
      </c>
      <c r="AM77" s="89">
        <f t="shared" si="43"/>
        <v>4.4794839634474393E-3</v>
      </c>
      <c r="AN77" s="90">
        <f t="shared" si="34"/>
        <v>0.93610223642172519</v>
      </c>
      <c r="AO77" s="4">
        <f t="shared" si="62"/>
        <v>-110</v>
      </c>
      <c r="AP77" s="4">
        <f t="shared" si="66"/>
        <v>-22</v>
      </c>
      <c r="AQ77" s="4">
        <f t="shared" si="63"/>
        <v>-51</v>
      </c>
      <c r="AR77" s="263"/>
      <c r="AS77" s="201"/>
      <c r="AT77" s="203"/>
      <c r="AU77" s="211"/>
      <c r="BP77" s="22">
        <f t="shared" si="67"/>
        <v>293.71428571428572</v>
      </c>
    </row>
    <row r="78" spans="1:68" x14ac:dyDescent="0.25">
      <c r="A78" s="63">
        <v>75</v>
      </c>
      <c r="B78" s="157">
        <v>49</v>
      </c>
      <c r="C78" s="66">
        <v>43962</v>
      </c>
      <c r="D78" s="128">
        <f t="shared" si="64"/>
        <v>25828</v>
      </c>
      <c r="E78" s="134">
        <f t="shared" si="68"/>
        <v>42788</v>
      </c>
      <c r="F78" s="105">
        <v>161</v>
      </c>
      <c r="G78" s="137">
        <v>2</v>
      </c>
      <c r="H78" s="137">
        <v>167</v>
      </c>
      <c r="I78" s="131">
        <f t="shared" si="45"/>
        <v>169</v>
      </c>
      <c r="J78" s="131">
        <f t="shared" si="52"/>
        <v>42790</v>
      </c>
      <c r="K78" s="145">
        <f t="shared" si="55"/>
        <v>2018</v>
      </c>
      <c r="L78" s="148">
        <f t="shared" si="58"/>
        <v>249.57142857142858</v>
      </c>
      <c r="M78" s="86">
        <f t="shared" si="46"/>
        <v>1.0039651814833064</v>
      </c>
      <c r="N78" s="89">
        <f t="shared" si="40"/>
        <v>3.9651814833063792E-3</v>
      </c>
      <c r="O78" s="89">
        <f t="shared" si="69"/>
        <v>5.6968840837786413E-3</v>
      </c>
      <c r="P78" s="86">
        <f t="shared" si="60"/>
        <v>0.93823845327604727</v>
      </c>
      <c r="Q78" s="128">
        <f t="shared" si="47"/>
        <v>11307</v>
      </c>
      <c r="R78" s="134">
        <f t="shared" si="39"/>
        <v>11343</v>
      </c>
      <c r="S78" s="105">
        <v>36</v>
      </c>
      <c r="T78" s="137">
        <v>1</v>
      </c>
      <c r="U78" s="137">
        <v>22</v>
      </c>
      <c r="V78" s="131">
        <f t="shared" si="48"/>
        <v>23</v>
      </c>
      <c r="W78" s="131">
        <f t="shared" si="53"/>
        <v>11025</v>
      </c>
      <c r="X78" s="145">
        <f t="shared" si="56"/>
        <v>306</v>
      </c>
      <c r="Y78" s="147">
        <f t="shared" si="61"/>
        <v>22.857142857142858</v>
      </c>
      <c r="Z78" s="65">
        <f t="shared" si="49"/>
        <v>1.0020905289947282</v>
      </c>
      <c r="AA78" s="89">
        <f t="shared" si="41"/>
        <v>2.0905289947281691E-3</v>
      </c>
      <c r="AB78" s="126">
        <f t="shared" si="65"/>
        <v>0.94674556213017758</v>
      </c>
      <c r="AC78" s="127">
        <f t="shared" si="50"/>
        <v>5440</v>
      </c>
      <c r="AD78" s="105">
        <f t="shared" si="42"/>
        <v>5456</v>
      </c>
      <c r="AE78" s="122">
        <v>16</v>
      </c>
      <c r="AF78" s="137">
        <v>0</v>
      </c>
      <c r="AG78" s="137">
        <v>33</v>
      </c>
      <c r="AH78" s="150">
        <f t="shared" si="51"/>
        <v>33</v>
      </c>
      <c r="AI78" s="150">
        <f t="shared" si="54"/>
        <v>5639</v>
      </c>
      <c r="AJ78" s="145">
        <f t="shared" si="57"/>
        <v>374</v>
      </c>
      <c r="AK78" s="147">
        <f t="shared" si="59"/>
        <v>38.428571428571431</v>
      </c>
      <c r="AL78" s="86">
        <f t="shared" si="32"/>
        <v>1.0058865501248662</v>
      </c>
      <c r="AM78" s="89">
        <f t="shared" si="43"/>
        <v>5.8865501248661634E-3</v>
      </c>
      <c r="AN78" s="90">
        <f t="shared" si="34"/>
        <v>0.9180887372013653</v>
      </c>
      <c r="AO78" s="4">
        <f t="shared" si="62"/>
        <v>-38</v>
      </c>
      <c r="AP78" s="4">
        <f t="shared" si="66"/>
        <v>-6</v>
      </c>
      <c r="AQ78" s="4">
        <f t="shared" si="63"/>
        <v>-10</v>
      </c>
      <c r="AR78" s="263"/>
      <c r="AS78" s="201"/>
      <c r="AT78" s="203"/>
      <c r="AU78" s="211"/>
      <c r="BP78" s="22">
        <f t="shared" si="67"/>
        <v>288.28571428571428</v>
      </c>
    </row>
    <row r="79" spans="1:68" x14ac:dyDescent="0.25">
      <c r="A79" s="63">
        <v>76</v>
      </c>
      <c r="B79" s="157">
        <v>50</v>
      </c>
      <c r="C79" s="66">
        <v>43963</v>
      </c>
      <c r="D79" s="128">
        <f t="shared" si="64"/>
        <v>25900</v>
      </c>
      <c r="E79" s="134">
        <f t="shared" si="68"/>
        <v>42984</v>
      </c>
      <c r="F79" s="105">
        <v>196</v>
      </c>
      <c r="G79" s="137">
        <v>0</v>
      </c>
      <c r="H79" s="137">
        <v>218</v>
      </c>
      <c r="I79" s="131">
        <f t="shared" si="45"/>
        <v>218</v>
      </c>
      <c r="J79" s="131">
        <f t="shared" si="52"/>
        <v>43008</v>
      </c>
      <c r="K79" s="145">
        <f t="shared" si="55"/>
        <v>1897</v>
      </c>
      <c r="L79" s="148">
        <f t="shared" si="58"/>
        <v>245</v>
      </c>
      <c r="M79" s="86">
        <f t="shared" si="46"/>
        <v>1.0050946482823089</v>
      </c>
      <c r="N79" s="89">
        <f t="shared" si="40"/>
        <v>5.0946482823088779E-3</v>
      </c>
      <c r="O79" s="89">
        <f t="shared" si="69"/>
        <v>5.2828458618022541E-3</v>
      </c>
      <c r="P79" s="86">
        <f t="shared" si="60"/>
        <v>0.98168288494562106</v>
      </c>
      <c r="Q79" s="128">
        <f t="shared" si="47"/>
        <v>11343</v>
      </c>
      <c r="R79" s="134">
        <f t="shared" si="39"/>
        <v>11378</v>
      </c>
      <c r="S79" s="105">
        <v>35</v>
      </c>
      <c r="T79" s="137">
        <v>1</v>
      </c>
      <c r="U79" s="137">
        <v>9</v>
      </c>
      <c r="V79" s="131">
        <f t="shared" si="48"/>
        <v>10</v>
      </c>
      <c r="W79" s="131">
        <f t="shared" si="53"/>
        <v>11035</v>
      </c>
      <c r="X79" s="145">
        <f t="shared" si="56"/>
        <v>252</v>
      </c>
      <c r="Y79" s="147">
        <f t="shared" si="61"/>
        <v>21.714285714285715</v>
      </c>
      <c r="Z79" s="65">
        <f t="shared" si="49"/>
        <v>1.0009070294784581</v>
      </c>
      <c r="AA79" s="89">
        <f t="shared" si="41"/>
        <v>9.0702947845811011E-4</v>
      </c>
      <c r="AB79" s="126">
        <f t="shared" si="65"/>
        <v>0.95000000000000007</v>
      </c>
      <c r="AC79" s="127">
        <f t="shared" si="50"/>
        <v>5456</v>
      </c>
      <c r="AD79" s="105">
        <f t="shared" si="42"/>
        <v>5510</v>
      </c>
      <c r="AE79" s="122">
        <v>54</v>
      </c>
      <c r="AF79" s="137">
        <v>0</v>
      </c>
      <c r="AG79" s="137">
        <v>34</v>
      </c>
      <c r="AH79" s="150">
        <f t="shared" si="51"/>
        <v>34</v>
      </c>
      <c r="AI79" s="150">
        <f t="shared" si="54"/>
        <v>5673</v>
      </c>
      <c r="AJ79" s="145">
        <f t="shared" si="57"/>
        <v>342</v>
      </c>
      <c r="AK79" s="147">
        <f t="shared" si="59"/>
        <v>38.285714285714285</v>
      </c>
      <c r="AL79" s="86">
        <f t="shared" si="32"/>
        <v>1.0060294378435892</v>
      </c>
      <c r="AM79" s="89">
        <f t="shared" si="43"/>
        <v>6.0294378435892249E-3</v>
      </c>
      <c r="AN79" s="90">
        <f t="shared" si="34"/>
        <v>0.99628252788104077</v>
      </c>
      <c r="AO79" s="4">
        <f t="shared" si="62"/>
        <v>-121</v>
      </c>
      <c r="AP79" s="4">
        <f t="shared" si="66"/>
        <v>-54</v>
      </c>
      <c r="AQ79" s="4">
        <f t="shared" si="63"/>
        <v>-32</v>
      </c>
      <c r="AR79" s="263"/>
      <c r="AS79" s="201"/>
      <c r="AT79" s="203"/>
      <c r="AU79" s="211"/>
      <c r="BP79" s="22">
        <f t="shared" si="67"/>
        <v>271</v>
      </c>
    </row>
    <row r="80" spans="1:68" x14ac:dyDescent="0.25">
      <c r="A80" s="63">
        <v>77</v>
      </c>
      <c r="B80" s="157">
        <v>51</v>
      </c>
      <c r="C80" s="66">
        <v>43964</v>
      </c>
      <c r="D80" s="128">
        <f t="shared" si="64"/>
        <v>25992</v>
      </c>
      <c r="E80" s="134">
        <f t="shared" si="68"/>
        <v>43211</v>
      </c>
      <c r="F80" s="105">
        <v>227</v>
      </c>
      <c r="G80" s="137">
        <v>1</v>
      </c>
      <c r="H80" s="137">
        <v>293</v>
      </c>
      <c r="I80" s="131">
        <f t="shared" si="45"/>
        <v>294</v>
      </c>
      <c r="J80" s="131">
        <f t="shared" si="52"/>
        <v>43302</v>
      </c>
      <c r="K80" s="145">
        <f t="shared" si="55"/>
        <v>1892</v>
      </c>
      <c r="L80" s="148">
        <f t="shared" si="58"/>
        <v>244.28571428571428</v>
      </c>
      <c r="M80" s="86">
        <f t="shared" si="46"/>
        <v>1.0068359375</v>
      </c>
      <c r="N80" s="89">
        <f t="shared" si="40"/>
        <v>6.8359375E-3</v>
      </c>
      <c r="O80" s="89">
        <f t="shared" si="69"/>
        <v>5.0888015642371887E-3</v>
      </c>
      <c r="P80" s="86">
        <f t="shared" si="60"/>
        <v>0.99708454810495628</v>
      </c>
      <c r="Q80" s="128">
        <f t="shared" si="47"/>
        <v>11378</v>
      </c>
      <c r="R80" s="134">
        <f t="shared" si="39"/>
        <v>11430</v>
      </c>
      <c r="S80" s="105">
        <v>52</v>
      </c>
      <c r="T80" s="137">
        <v>0</v>
      </c>
      <c r="U80" s="137">
        <v>19</v>
      </c>
      <c r="V80" s="131">
        <f t="shared" si="48"/>
        <v>19</v>
      </c>
      <c r="W80" s="131">
        <f t="shared" si="53"/>
        <v>11054</v>
      </c>
      <c r="X80" s="145">
        <f t="shared" si="56"/>
        <v>277</v>
      </c>
      <c r="Y80" s="147">
        <f t="shared" si="61"/>
        <v>19.285714285714285</v>
      </c>
      <c r="Z80" s="65">
        <f t="shared" si="49"/>
        <v>1.0017217942908927</v>
      </c>
      <c r="AA80" s="89">
        <f t="shared" si="41"/>
        <v>1.7217942908926975E-3</v>
      </c>
      <c r="AB80" s="126">
        <f t="shared" si="65"/>
        <v>0.88815789473684204</v>
      </c>
      <c r="AC80" s="127">
        <f t="shared" si="50"/>
        <v>5510</v>
      </c>
      <c r="AD80" s="105">
        <f t="shared" si="42"/>
        <v>5562</v>
      </c>
      <c r="AE80" s="122">
        <v>52</v>
      </c>
      <c r="AF80" s="137">
        <v>0</v>
      </c>
      <c r="AG80" s="137">
        <v>26</v>
      </c>
      <c r="AH80" s="150">
        <f t="shared" si="51"/>
        <v>26</v>
      </c>
      <c r="AI80" s="150">
        <f t="shared" si="54"/>
        <v>5699</v>
      </c>
      <c r="AJ80" s="145">
        <f t="shared" si="57"/>
        <v>358</v>
      </c>
      <c r="AK80" s="147">
        <f t="shared" si="59"/>
        <v>34.428571428571431</v>
      </c>
      <c r="AL80" s="86">
        <f t="shared" ref="AL80:AL93" si="70">AI80/AI79</f>
        <v>1.0045831129913625</v>
      </c>
      <c r="AM80" s="89">
        <f t="shared" si="43"/>
        <v>4.5831129913624924E-3</v>
      </c>
      <c r="AN80" s="90">
        <f t="shared" si="34"/>
        <v>0.89925373134328368</v>
      </c>
      <c r="AO80" s="4">
        <f t="shared" si="62"/>
        <v>-5</v>
      </c>
      <c r="AP80" s="4">
        <f t="shared" si="66"/>
        <v>25</v>
      </c>
      <c r="AQ80" s="4">
        <f t="shared" si="63"/>
        <v>16</v>
      </c>
      <c r="AR80" s="263"/>
      <c r="AS80" s="201"/>
      <c r="AT80" s="203"/>
      <c r="AU80" s="211"/>
      <c r="BP80" s="22">
        <f t="shared" si="67"/>
        <v>270.28571428571428</v>
      </c>
    </row>
    <row r="81" spans="1:68" x14ac:dyDescent="0.25">
      <c r="A81" s="63">
        <v>78</v>
      </c>
      <c r="B81" s="157">
        <v>52</v>
      </c>
      <c r="C81" s="66">
        <v>43965</v>
      </c>
      <c r="D81" s="128">
        <f t="shared" si="64"/>
        <v>26164</v>
      </c>
      <c r="E81" s="134">
        <f t="shared" si="68"/>
        <v>43481</v>
      </c>
      <c r="F81" s="105">
        <v>270</v>
      </c>
      <c r="G81" s="137">
        <v>0</v>
      </c>
      <c r="H81" s="137">
        <v>184</v>
      </c>
      <c r="I81" s="131">
        <f t="shared" si="45"/>
        <v>184</v>
      </c>
      <c r="J81" s="131">
        <f t="shared" si="52"/>
        <v>43486</v>
      </c>
      <c r="K81" s="145">
        <f t="shared" si="55"/>
        <v>1707</v>
      </c>
      <c r="L81" s="148">
        <f t="shared" si="58"/>
        <v>228</v>
      </c>
      <c r="M81" s="86">
        <f t="shared" si="46"/>
        <v>1.0042492263636784</v>
      </c>
      <c r="N81" s="89">
        <f t="shared" si="40"/>
        <v>4.2492263636784156E-3</v>
      </c>
      <c r="O81" s="89">
        <f t="shared" si="69"/>
        <v>4.7448149682943978E-3</v>
      </c>
      <c r="P81" s="86">
        <f t="shared" si="60"/>
        <v>0.93333333333333335</v>
      </c>
      <c r="Q81" s="128">
        <f t="shared" si="47"/>
        <v>11430</v>
      </c>
      <c r="R81" s="134">
        <f t="shared" si="39"/>
        <v>11457</v>
      </c>
      <c r="S81" s="105">
        <v>27</v>
      </c>
      <c r="T81" s="137">
        <v>0</v>
      </c>
      <c r="U81" s="137">
        <v>11</v>
      </c>
      <c r="V81" s="131">
        <f t="shared" si="48"/>
        <v>11</v>
      </c>
      <c r="W81" s="131">
        <f t="shared" si="53"/>
        <v>11065</v>
      </c>
      <c r="X81" s="145">
        <f t="shared" si="56"/>
        <v>265</v>
      </c>
      <c r="Y81" s="147">
        <f t="shared" si="61"/>
        <v>17</v>
      </c>
      <c r="Z81" s="65">
        <f t="shared" si="49"/>
        <v>1.0009951148905374</v>
      </c>
      <c r="AA81" s="89">
        <f t="shared" si="41"/>
        <v>9.9511489053738522E-4</v>
      </c>
      <c r="AB81" s="126">
        <f t="shared" si="65"/>
        <v>0.88148148148148153</v>
      </c>
      <c r="AC81" s="127">
        <f t="shared" si="50"/>
        <v>5562</v>
      </c>
      <c r="AD81" s="105">
        <f t="shared" si="42"/>
        <v>5590</v>
      </c>
      <c r="AE81" s="122">
        <v>28</v>
      </c>
      <c r="AF81" s="137">
        <v>0</v>
      </c>
      <c r="AG81" s="137">
        <v>22</v>
      </c>
      <c r="AH81" s="150">
        <f t="shared" si="51"/>
        <v>22</v>
      </c>
      <c r="AI81" s="150">
        <f t="shared" si="54"/>
        <v>5721</v>
      </c>
      <c r="AJ81" s="145">
        <f t="shared" si="57"/>
        <v>302</v>
      </c>
      <c r="AK81" s="147">
        <f t="shared" si="59"/>
        <v>31.285714285714285</v>
      </c>
      <c r="AL81" s="86">
        <f t="shared" si="70"/>
        <v>1.0038603263730479</v>
      </c>
      <c r="AM81" s="89">
        <f t="shared" si="43"/>
        <v>3.8603263730478954E-3</v>
      </c>
      <c r="AN81" s="90">
        <f t="shared" si="34"/>
        <v>0.90871369294605797</v>
      </c>
      <c r="AO81" s="4">
        <f t="shared" si="62"/>
        <v>-185</v>
      </c>
      <c r="AP81" s="4">
        <f t="shared" si="66"/>
        <v>-12</v>
      </c>
      <c r="AQ81" s="4">
        <f t="shared" si="63"/>
        <v>-56</v>
      </c>
      <c r="AR81" s="263"/>
      <c r="AS81" s="201"/>
      <c r="AT81" s="203"/>
      <c r="AU81" s="211"/>
      <c r="BP81" s="22">
        <f t="shared" si="67"/>
        <v>243.85714285714286</v>
      </c>
    </row>
    <row r="82" spans="1:68" x14ac:dyDescent="0.25">
      <c r="A82" s="63">
        <v>79</v>
      </c>
      <c r="B82" s="157">
        <v>53</v>
      </c>
      <c r="C82" s="66">
        <v>43966</v>
      </c>
      <c r="D82" s="128">
        <f t="shared" si="64"/>
        <v>26346</v>
      </c>
      <c r="E82" s="134">
        <f t="shared" si="68"/>
        <v>43681</v>
      </c>
      <c r="F82" s="105">
        <v>200</v>
      </c>
      <c r="G82" s="137">
        <v>0</v>
      </c>
      <c r="H82" s="137">
        <v>210</v>
      </c>
      <c r="I82" s="131">
        <f t="shared" si="45"/>
        <v>210</v>
      </c>
      <c r="J82" s="131">
        <f t="shared" si="52"/>
        <v>43696</v>
      </c>
      <c r="K82" s="145">
        <f t="shared" si="55"/>
        <v>1588</v>
      </c>
      <c r="L82" s="148">
        <f t="shared" si="58"/>
        <v>211.28571428571428</v>
      </c>
      <c r="M82" s="86">
        <f t="shared" si="46"/>
        <v>1.0048291404130065</v>
      </c>
      <c r="N82" s="89">
        <f t="shared" si="40"/>
        <v>4.8291404130065274E-3</v>
      </c>
      <c r="O82" s="89">
        <f t="shared" si="69"/>
        <v>4.9948268084600402E-3</v>
      </c>
      <c r="P82" s="86">
        <f t="shared" si="60"/>
        <v>0.92669172932330823</v>
      </c>
      <c r="Q82" s="128">
        <f t="shared" si="47"/>
        <v>11457</v>
      </c>
      <c r="R82" s="134">
        <f t="shared" si="39"/>
        <v>11492</v>
      </c>
      <c r="S82" s="105">
        <v>35</v>
      </c>
      <c r="T82" s="137">
        <v>0</v>
      </c>
      <c r="U82" s="137">
        <v>10</v>
      </c>
      <c r="V82" s="131">
        <f t="shared" si="48"/>
        <v>10</v>
      </c>
      <c r="W82" s="131">
        <f t="shared" si="53"/>
        <v>11075</v>
      </c>
      <c r="X82" s="145">
        <f t="shared" si="56"/>
        <v>265</v>
      </c>
      <c r="Y82" s="147">
        <f t="shared" si="61"/>
        <v>14.571428571428571</v>
      </c>
      <c r="Z82" s="65">
        <f t="shared" si="49"/>
        <v>1.0009037505648442</v>
      </c>
      <c r="AA82" s="89">
        <f t="shared" si="41"/>
        <v>9.0375056484415239E-4</v>
      </c>
      <c r="AB82" s="126">
        <f t="shared" si="65"/>
        <v>0.8571428571428571</v>
      </c>
      <c r="AC82" s="127">
        <f t="shared" si="50"/>
        <v>5590</v>
      </c>
      <c r="AD82" s="105">
        <f t="shared" si="42"/>
        <v>5643</v>
      </c>
      <c r="AE82" s="122">
        <v>53</v>
      </c>
      <c r="AF82" s="137">
        <v>0</v>
      </c>
      <c r="AG82" s="137">
        <v>23</v>
      </c>
      <c r="AH82" s="150">
        <f t="shared" si="51"/>
        <v>23</v>
      </c>
      <c r="AI82" s="150">
        <f t="shared" si="54"/>
        <v>5744</v>
      </c>
      <c r="AJ82" s="145">
        <f t="shared" si="57"/>
        <v>284</v>
      </c>
      <c r="AK82" s="147">
        <f t="shared" si="59"/>
        <v>28.857142857142858</v>
      </c>
      <c r="AL82" s="86">
        <f t="shared" si="70"/>
        <v>1.0040202761754937</v>
      </c>
      <c r="AM82" s="89">
        <f t="shared" si="43"/>
        <v>4.02027617549372E-3</v>
      </c>
      <c r="AN82" s="90">
        <f t="shared" si="34"/>
        <v>0.92237442922374435</v>
      </c>
      <c r="AO82" s="4">
        <f t="shared" si="62"/>
        <v>-119</v>
      </c>
      <c r="AP82" s="4">
        <f t="shared" si="66"/>
        <v>0</v>
      </c>
      <c r="AQ82" s="4">
        <f t="shared" si="63"/>
        <v>-18</v>
      </c>
      <c r="AR82" s="263"/>
      <c r="AS82" s="201"/>
      <c r="AT82" s="203"/>
      <c r="AU82" s="211"/>
      <c r="BP82" s="22">
        <f t="shared" si="67"/>
        <v>226.85714285714286</v>
      </c>
    </row>
    <row r="83" spans="1:68" x14ac:dyDescent="0.25">
      <c r="A83" s="63">
        <v>80</v>
      </c>
      <c r="B83" s="157">
        <v>54</v>
      </c>
      <c r="C83" s="66">
        <v>43967</v>
      </c>
      <c r="D83" s="128">
        <f t="shared" ref="D83:D93" si="71">E82-AD83-R83</f>
        <v>26474</v>
      </c>
      <c r="E83" s="134">
        <f t="shared" ref="E83:E93" si="72">AD83+D83+F83+R83</f>
        <v>43870</v>
      </c>
      <c r="F83" s="105">
        <v>189</v>
      </c>
      <c r="G83" s="137">
        <v>0</v>
      </c>
      <c r="H83" s="137">
        <v>157</v>
      </c>
      <c r="I83" s="131">
        <f t="shared" si="45"/>
        <v>157</v>
      </c>
      <c r="J83" s="131">
        <f t="shared" si="52"/>
        <v>43853</v>
      </c>
      <c r="K83" s="145">
        <f t="shared" si="55"/>
        <v>1488</v>
      </c>
      <c r="L83" s="148">
        <f t="shared" si="58"/>
        <v>197.71428571428572</v>
      </c>
      <c r="M83" s="86">
        <f t="shared" ref="M83:M93" si="73">J83/J82</f>
        <v>1.0035930062248262</v>
      </c>
      <c r="N83" s="89">
        <f t="shared" ref="N83:N93" si="74">(M83-1)</f>
        <v>3.5930062248261674E-3</v>
      </c>
      <c r="O83" s="89">
        <f t="shared" si="69"/>
        <v>4.9203917567639975E-3</v>
      </c>
      <c r="P83" s="86">
        <f>L83/L75</f>
        <v>0.7119341563786008</v>
      </c>
      <c r="Q83" s="128">
        <f t="shared" si="47"/>
        <v>11492</v>
      </c>
      <c r="R83" s="134">
        <f t="shared" si="39"/>
        <v>11537</v>
      </c>
      <c r="S83" s="105">
        <v>45</v>
      </c>
      <c r="T83" s="137">
        <v>0</v>
      </c>
      <c r="U83" s="137">
        <v>9</v>
      </c>
      <c r="V83" s="131">
        <f t="shared" ref="V83:V93" si="75">T83+U83</f>
        <v>9</v>
      </c>
      <c r="W83" s="131">
        <f t="shared" ref="W83:W93" si="76">W82+V83</f>
        <v>11084</v>
      </c>
      <c r="X83" s="145">
        <f t="shared" ref="X83:X93" si="77">SUM(S77:S83)</f>
        <v>252</v>
      </c>
      <c r="Y83" s="147">
        <f t="shared" ref="Y83:Y93" si="78">SUM(V77:V83)/7</f>
        <v>13.571428571428571</v>
      </c>
      <c r="Z83" s="65">
        <f t="shared" ref="Z83:Z93" si="79">W83/W82</f>
        <v>1.0008126410835214</v>
      </c>
      <c r="AA83" s="89">
        <f t="shared" ref="AA83:AA93" si="80">Z83-1</f>
        <v>8.1264108352141484E-4</v>
      </c>
      <c r="AB83" s="126">
        <f t="shared" ref="AB83:AB93" si="81">Y83/Y82</f>
        <v>0.93137254901960786</v>
      </c>
      <c r="AC83" s="127">
        <f t="shared" si="50"/>
        <v>5643</v>
      </c>
      <c r="AD83" s="105">
        <f t="shared" ref="AD83:AD93" si="82">AD82+AE83</f>
        <v>5670</v>
      </c>
      <c r="AE83" s="122">
        <v>27</v>
      </c>
      <c r="AF83" s="137">
        <v>0</v>
      </c>
      <c r="AG83" s="137">
        <v>19</v>
      </c>
      <c r="AH83" s="150">
        <f t="shared" si="51"/>
        <v>19</v>
      </c>
      <c r="AI83" s="150">
        <f t="shared" ref="AI83:AI93" si="83">AI82+AH83</f>
        <v>5763</v>
      </c>
      <c r="AJ83" s="145">
        <f t="shared" ref="AJ83:AJ93" si="84">SUM(AE77:AE83)</f>
        <v>248</v>
      </c>
      <c r="AK83" s="147">
        <f t="shared" ref="AK83:AK93" si="85">SUM(AH77:AH83)/7</f>
        <v>26</v>
      </c>
      <c r="AL83" s="86">
        <f t="shared" si="70"/>
        <v>1.0033077994428969</v>
      </c>
      <c r="AM83" s="89">
        <f t="shared" ref="AM83:AM93" si="86">AL83-1</f>
        <v>3.3077994428969415E-3</v>
      </c>
      <c r="AN83" s="90">
        <f t="shared" ref="AN83:AN93" si="87">AK83/AK82</f>
        <v>0.90099009900990101</v>
      </c>
      <c r="AO83" s="4">
        <f t="shared" si="62"/>
        <v>-100</v>
      </c>
      <c r="AP83" s="4">
        <f t="shared" si="66"/>
        <v>-13</v>
      </c>
      <c r="AQ83" s="4">
        <f t="shared" si="63"/>
        <v>-36</v>
      </c>
      <c r="AR83" s="263"/>
      <c r="AS83" s="201"/>
      <c r="AT83" s="203"/>
      <c r="AU83" s="211"/>
      <c r="BP83" s="22">
        <f t="shared" si="67"/>
        <v>212.57142857142858</v>
      </c>
    </row>
    <row r="84" spans="1:68" x14ac:dyDescent="0.25">
      <c r="A84" s="63">
        <v>81</v>
      </c>
      <c r="B84" s="157">
        <v>55</v>
      </c>
      <c r="C84" s="66">
        <v>43968</v>
      </c>
      <c r="D84" s="128">
        <f t="shared" si="71"/>
        <v>26638</v>
      </c>
      <c r="E84" s="134">
        <f t="shared" si="72"/>
        <v>43995</v>
      </c>
      <c r="F84" s="105">
        <v>125</v>
      </c>
      <c r="G84" s="137">
        <v>0</v>
      </c>
      <c r="H84" s="137">
        <v>113</v>
      </c>
      <c r="I84" s="131">
        <f t="shared" si="45"/>
        <v>113</v>
      </c>
      <c r="J84" s="131">
        <f t="shared" si="52"/>
        <v>43966</v>
      </c>
      <c r="K84" s="145">
        <f t="shared" ref="K84:K147" si="88">SUM(F78:F84)</f>
        <v>1368</v>
      </c>
      <c r="L84" s="148">
        <f t="shared" ref="L84:L120" si="89">SUM(I78:I84)/7</f>
        <v>192.14285714285714</v>
      </c>
      <c r="M84" s="86">
        <f t="shared" si="73"/>
        <v>1.0025767906414613</v>
      </c>
      <c r="N84" s="89">
        <f t="shared" si="74"/>
        <v>2.576790641461324E-3</v>
      </c>
      <c r="O84" s="89">
        <f t="shared" si="69"/>
        <v>4.4168202285944872E-3</v>
      </c>
      <c r="P84" s="86">
        <f>L84/L83</f>
        <v>0.97182080924855485</v>
      </c>
      <c r="Q84" s="128">
        <f t="shared" si="47"/>
        <v>11537</v>
      </c>
      <c r="R84" s="134">
        <f t="shared" si="39"/>
        <v>11552</v>
      </c>
      <c r="S84" s="105">
        <v>15</v>
      </c>
      <c r="T84" s="137">
        <v>1</v>
      </c>
      <c r="U84" s="137">
        <v>8</v>
      </c>
      <c r="V84" s="131">
        <f t="shared" si="75"/>
        <v>9</v>
      </c>
      <c r="W84" s="131">
        <f t="shared" si="76"/>
        <v>11093</v>
      </c>
      <c r="X84" s="145">
        <f t="shared" si="77"/>
        <v>245</v>
      </c>
      <c r="Y84" s="147">
        <f t="shared" si="78"/>
        <v>13</v>
      </c>
      <c r="Z84" s="65">
        <f t="shared" si="79"/>
        <v>1.0008119812342116</v>
      </c>
      <c r="AA84" s="89">
        <f t="shared" si="80"/>
        <v>8.1198123421155621E-4</v>
      </c>
      <c r="AB84" s="126">
        <f t="shared" si="81"/>
        <v>0.95789473684210524</v>
      </c>
      <c r="AC84" s="127">
        <f t="shared" si="50"/>
        <v>5670</v>
      </c>
      <c r="AD84" s="105">
        <f t="shared" si="82"/>
        <v>5680</v>
      </c>
      <c r="AE84" s="122">
        <v>10</v>
      </c>
      <c r="AF84" s="137">
        <v>0</v>
      </c>
      <c r="AG84" s="137">
        <v>16</v>
      </c>
      <c r="AH84" s="150">
        <f t="shared" si="51"/>
        <v>16</v>
      </c>
      <c r="AI84" s="150">
        <f t="shared" si="83"/>
        <v>5779</v>
      </c>
      <c r="AJ84" s="145">
        <f t="shared" si="84"/>
        <v>240</v>
      </c>
      <c r="AK84" s="147">
        <f t="shared" si="85"/>
        <v>24.714285714285715</v>
      </c>
      <c r="AL84" s="86">
        <f t="shared" si="70"/>
        <v>1.0027763317716467</v>
      </c>
      <c r="AM84" s="89">
        <f t="shared" si="86"/>
        <v>2.7763317716467117E-3</v>
      </c>
      <c r="AN84" s="90">
        <f t="shared" si="87"/>
        <v>0.95054945054945061</v>
      </c>
      <c r="AO84" s="4">
        <f t="shared" si="62"/>
        <v>-120</v>
      </c>
      <c r="AP84" s="4">
        <f t="shared" si="66"/>
        <v>-7</v>
      </c>
      <c r="AQ84" s="4">
        <f t="shared" si="63"/>
        <v>-8</v>
      </c>
      <c r="AR84" s="262"/>
      <c r="AS84" s="204"/>
      <c r="AT84" s="196"/>
      <c r="AU84" s="210"/>
      <c r="BP84" s="22">
        <f t="shared" si="67"/>
        <v>195.42857142857142</v>
      </c>
    </row>
    <row r="85" spans="1:68" x14ac:dyDescent="0.25">
      <c r="A85" s="63">
        <v>82</v>
      </c>
      <c r="B85" s="157">
        <v>56</v>
      </c>
      <c r="C85" s="66">
        <v>43969</v>
      </c>
      <c r="D85" s="128">
        <f t="shared" si="71"/>
        <v>26722</v>
      </c>
      <c r="E85" s="134">
        <f t="shared" si="72"/>
        <v>44141</v>
      </c>
      <c r="F85" s="105">
        <v>146</v>
      </c>
      <c r="G85" s="137">
        <v>0</v>
      </c>
      <c r="H85" s="137">
        <v>103</v>
      </c>
      <c r="I85" s="131">
        <f t="shared" si="45"/>
        <v>103</v>
      </c>
      <c r="J85" s="131">
        <f t="shared" si="52"/>
        <v>44069</v>
      </c>
      <c r="K85" s="145">
        <f t="shared" si="88"/>
        <v>1353</v>
      </c>
      <c r="L85" s="148">
        <f t="shared" si="89"/>
        <v>182.71428571428572</v>
      </c>
      <c r="M85" s="86">
        <f t="shared" si="73"/>
        <v>1.0023427193740617</v>
      </c>
      <c r="N85" s="89">
        <f t="shared" si="74"/>
        <v>2.3427193740617192E-3</v>
      </c>
      <c r="O85" s="89">
        <f t="shared" si="69"/>
        <v>3.5181766034068306E-3</v>
      </c>
      <c r="P85" s="86">
        <f>L85/L77</f>
        <v>0.68689581095596142</v>
      </c>
      <c r="Q85" s="128">
        <f t="shared" si="47"/>
        <v>11552</v>
      </c>
      <c r="R85" s="134">
        <f t="shared" si="39"/>
        <v>11579</v>
      </c>
      <c r="S85" s="105">
        <v>27</v>
      </c>
      <c r="T85" s="137">
        <v>0</v>
      </c>
      <c r="U85" s="137">
        <v>11</v>
      </c>
      <c r="V85" s="131">
        <f t="shared" si="75"/>
        <v>11</v>
      </c>
      <c r="W85" s="131">
        <f t="shared" si="76"/>
        <v>11104</v>
      </c>
      <c r="X85" s="145">
        <f t="shared" si="77"/>
        <v>236</v>
      </c>
      <c r="Y85" s="147">
        <f t="shared" si="78"/>
        <v>11.285714285714286</v>
      </c>
      <c r="Z85" s="65">
        <f t="shared" si="79"/>
        <v>1.0009916163346255</v>
      </c>
      <c r="AA85" s="89">
        <f t="shared" si="80"/>
        <v>9.9161633462552246E-4</v>
      </c>
      <c r="AB85" s="126">
        <f t="shared" si="81"/>
        <v>0.86813186813186816</v>
      </c>
      <c r="AC85" s="127">
        <f t="shared" si="50"/>
        <v>5680</v>
      </c>
      <c r="AD85" s="105">
        <f t="shared" si="82"/>
        <v>5694</v>
      </c>
      <c r="AE85" s="122">
        <v>14</v>
      </c>
      <c r="AF85" s="137">
        <v>0</v>
      </c>
      <c r="AG85" s="137">
        <v>15</v>
      </c>
      <c r="AH85" s="150">
        <f t="shared" si="51"/>
        <v>15</v>
      </c>
      <c r="AI85" s="150">
        <f t="shared" si="83"/>
        <v>5794</v>
      </c>
      <c r="AJ85" s="145">
        <f t="shared" si="84"/>
        <v>238</v>
      </c>
      <c r="AK85" s="147">
        <f t="shared" si="85"/>
        <v>22.142857142857142</v>
      </c>
      <c r="AL85" s="86">
        <f t="shared" si="70"/>
        <v>1.0025956047759128</v>
      </c>
      <c r="AM85" s="89">
        <f t="shared" si="86"/>
        <v>2.5956047759128076E-3</v>
      </c>
      <c r="AN85" s="90">
        <f t="shared" si="87"/>
        <v>0.89595375722543347</v>
      </c>
      <c r="AO85" s="4">
        <f t="shared" si="62"/>
        <v>-15</v>
      </c>
      <c r="AP85" s="4">
        <f t="shared" si="66"/>
        <v>-9</v>
      </c>
      <c r="AQ85" s="4">
        <f t="shared" si="63"/>
        <v>-2</v>
      </c>
      <c r="AR85" s="262"/>
      <c r="AS85" s="204"/>
      <c r="AT85" s="196"/>
      <c r="AU85" s="210"/>
      <c r="BP85" s="22">
        <f t="shared" si="67"/>
        <v>193.28571428571428</v>
      </c>
    </row>
    <row r="86" spans="1:68" x14ac:dyDescent="0.25">
      <c r="A86" s="63">
        <v>83</v>
      </c>
      <c r="B86" s="157">
        <v>57</v>
      </c>
      <c r="C86" s="66">
        <v>43970</v>
      </c>
      <c r="D86" s="128">
        <f t="shared" si="71"/>
        <v>26813</v>
      </c>
      <c r="E86" s="134">
        <f t="shared" si="72"/>
        <v>44249</v>
      </c>
      <c r="F86" s="105">
        <v>108</v>
      </c>
      <c r="G86" s="137">
        <v>0</v>
      </c>
      <c r="H86" s="137">
        <v>180</v>
      </c>
      <c r="I86" s="131">
        <f t="shared" si="45"/>
        <v>180</v>
      </c>
      <c r="J86" s="131">
        <f t="shared" si="52"/>
        <v>44249</v>
      </c>
      <c r="K86" s="145">
        <f t="shared" si="88"/>
        <v>1265</v>
      </c>
      <c r="L86" s="148">
        <f t="shared" si="89"/>
        <v>177.28571428571428</v>
      </c>
      <c r="M86" s="86">
        <f t="shared" si="73"/>
        <v>1.0040845038462411</v>
      </c>
      <c r="N86" s="89">
        <f t="shared" si="74"/>
        <v>4.0845038462411498E-3</v>
      </c>
      <c r="O86" s="89">
        <f t="shared" si="69"/>
        <v>3.4852320999193775E-3</v>
      </c>
      <c r="P86" s="86">
        <f>L86/L85</f>
        <v>0.97028928850664575</v>
      </c>
      <c r="Q86" s="128">
        <f t="shared" si="47"/>
        <v>11579</v>
      </c>
      <c r="R86" s="134">
        <f t="shared" si="39"/>
        <v>11613</v>
      </c>
      <c r="S86" s="105">
        <v>34</v>
      </c>
      <c r="T86" s="137">
        <v>0</v>
      </c>
      <c r="U86" s="137">
        <v>8</v>
      </c>
      <c r="V86" s="131">
        <f t="shared" si="75"/>
        <v>8</v>
      </c>
      <c r="W86" s="131">
        <f t="shared" si="76"/>
        <v>11112</v>
      </c>
      <c r="X86" s="145">
        <f t="shared" si="77"/>
        <v>235</v>
      </c>
      <c r="Y86" s="147">
        <f t="shared" si="78"/>
        <v>11</v>
      </c>
      <c r="Z86" s="65">
        <f t="shared" si="79"/>
        <v>1.0007204610951008</v>
      </c>
      <c r="AA86" s="89">
        <f t="shared" si="80"/>
        <v>7.2046109510082168E-4</v>
      </c>
      <c r="AB86" s="126">
        <f t="shared" si="81"/>
        <v>0.97468354430379744</v>
      </c>
      <c r="AC86" s="127">
        <f t="shared" si="50"/>
        <v>5694</v>
      </c>
      <c r="AD86" s="105">
        <f t="shared" si="82"/>
        <v>5715</v>
      </c>
      <c r="AE86" s="122">
        <v>21</v>
      </c>
      <c r="AF86" s="137">
        <v>0</v>
      </c>
      <c r="AG86" s="137">
        <v>20</v>
      </c>
      <c r="AH86" s="150">
        <f t="shared" si="51"/>
        <v>20</v>
      </c>
      <c r="AI86" s="150">
        <f t="shared" si="83"/>
        <v>5814</v>
      </c>
      <c r="AJ86" s="145">
        <f t="shared" si="84"/>
        <v>205</v>
      </c>
      <c r="AK86" s="147">
        <f t="shared" si="85"/>
        <v>20.142857142857142</v>
      </c>
      <c r="AL86" s="86">
        <f t="shared" si="70"/>
        <v>1.0034518467380049</v>
      </c>
      <c r="AM86" s="89">
        <f t="shared" si="86"/>
        <v>3.4518467380049156E-3</v>
      </c>
      <c r="AN86" s="90">
        <f t="shared" si="87"/>
        <v>0.9096774193548387</v>
      </c>
      <c r="AO86" s="4">
        <f t="shared" si="62"/>
        <v>-88</v>
      </c>
      <c r="AP86" s="4">
        <f t="shared" si="66"/>
        <v>-1</v>
      </c>
      <c r="AQ86" s="4">
        <f t="shared" si="63"/>
        <v>-33</v>
      </c>
      <c r="AR86" s="262"/>
      <c r="AS86" s="204"/>
      <c r="AT86" s="196"/>
      <c r="AU86" s="210"/>
      <c r="AV86" s="107"/>
      <c r="AW86" s="106"/>
      <c r="AX86" s="106"/>
      <c r="AY86" s="106"/>
      <c r="AZ86" s="106"/>
      <c r="BA86" s="107"/>
      <c r="BB86" s="106"/>
      <c r="BC86" s="106"/>
      <c r="BD86" s="106"/>
      <c r="BE86" s="107"/>
      <c r="BP86" s="22">
        <f t="shared" si="67"/>
        <v>180.71428571428572</v>
      </c>
    </row>
    <row r="87" spans="1:68" x14ac:dyDescent="0.25">
      <c r="A87" s="63">
        <v>84</v>
      </c>
      <c r="B87" s="157">
        <v>58</v>
      </c>
      <c r="C87" s="66">
        <v>43971</v>
      </c>
      <c r="D87" s="128">
        <f t="shared" si="71"/>
        <v>26874</v>
      </c>
      <c r="E87" s="134">
        <f t="shared" si="72"/>
        <v>44447</v>
      </c>
      <c r="F87" s="105">
        <v>198</v>
      </c>
      <c r="G87" s="137">
        <v>0</v>
      </c>
      <c r="H87" s="137">
        <v>294</v>
      </c>
      <c r="I87" s="131">
        <f t="shared" si="45"/>
        <v>294</v>
      </c>
      <c r="J87" s="131">
        <f t="shared" si="52"/>
        <v>44543</v>
      </c>
      <c r="K87" s="145">
        <f t="shared" si="88"/>
        <v>1236</v>
      </c>
      <c r="L87" s="148">
        <f t="shared" si="89"/>
        <v>177.28571428571428</v>
      </c>
      <c r="M87" s="86">
        <f t="shared" si="73"/>
        <v>1.0066442179484283</v>
      </c>
      <c r="N87" s="89">
        <f t="shared" si="74"/>
        <v>6.6442179484282882E-3</v>
      </c>
      <c r="O87" s="89">
        <f t="shared" si="69"/>
        <v>3.8482476070037298E-3</v>
      </c>
      <c r="P87" s="86">
        <f>L87/L79</f>
        <v>0.72361516034985418</v>
      </c>
      <c r="Q87" s="128">
        <f t="shared" si="47"/>
        <v>11613</v>
      </c>
      <c r="R87" s="134">
        <f t="shared" si="39"/>
        <v>11627</v>
      </c>
      <c r="S87" s="105">
        <v>14</v>
      </c>
      <c r="T87" s="137">
        <v>1</v>
      </c>
      <c r="U87" s="137">
        <v>9</v>
      </c>
      <c r="V87" s="131">
        <f t="shared" si="75"/>
        <v>10</v>
      </c>
      <c r="W87" s="131">
        <f t="shared" si="76"/>
        <v>11122</v>
      </c>
      <c r="X87" s="145">
        <f t="shared" si="77"/>
        <v>197</v>
      </c>
      <c r="Y87" s="147">
        <f t="shared" si="78"/>
        <v>9.7142857142857135</v>
      </c>
      <c r="Z87" s="65">
        <f t="shared" si="79"/>
        <v>1.0008999280057596</v>
      </c>
      <c r="AA87" s="89">
        <f t="shared" si="80"/>
        <v>8.9992800575955378E-4</v>
      </c>
      <c r="AB87" s="126">
        <f t="shared" si="81"/>
        <v>0.88311688311688308</v>
      </c>
      <c r="AC87" s="127">
        <f t="shared" si="50"/>
        <v>5715</v>
      </c>
      <c r="AD87" s="105">
        <f t="shared" si="82"/>
        <v>5748</v>
      </c>
      <c r="AE87" s="122">
        <v>33</v>
      </c>
      <c r="AF87" s="137">
        <v>0</v>
      </c>
      <c r="AG87" s="137">
        <v>22</v>
      </c>
      <c r="AH87" s="150">
        <f t="shared" si="51"/>
        <v>22</v>
      </c>
      <c r="AI87" s="150">
        <f t="shared" si="83"/>
        <v>5836</v>
      </c>
      <c r="AJ87" s="145">
        <f t="shared" si="84"/>
        <v>186</v>
      </c>
      <c r="AK87" s="147">
        <f t="shared" si="85"/>
        <v>19.571428571428573</v>
      </c>
      <c r="AL87" s="86">
        <f t="shared" si="70"/>
        <v>1.0037839697282422</v>
      </c>
      <c r="AM87" s="89">
        <f t="shared" si="86"/>
        <v>3.7839697282422424E-3</v>
      </c>
      <c r="AN87" s="90">
        <f t="shared" si="87"/>
        <v>0.97163120567375894</v>
      </c>
      <c r="AO87" s="4">
        <f t="shared" si="62"/>
        <v>-29</v>
      </c>
      <c r="AP87" s="4">
        <f t="shared" si="66"/>
        <v>-38</v>
      </c>
      <c r="AQ87" s="4">
        <f t="shared" si="63"/>
        <v>-19</v>
      </c>
      <c r="AR87" s="262"/>
      <c r="AS87" s="204"/>
      <c r="AT87" s="196"/>
      <c r="AU87" s="210"/>
      <c r="AV87" s="107"/>
      <c r="AW87" s="106"/>
      <c r="AX87" s="106"/>
      <c r="AY87" s="106"/>
      <c r="AZ87" s="106"/>
      <c r="BA87" s="107"/>
      <c r="BB87" s="106"/>
      <c r="BC87" s="106"/>
      <c r="BD87" s="106"/>
      <c r="BE87" s="107"/>
      <c r="BP87" s="22">
        <f t="shared" si="67"/>
        <v>176.57142857142858</v>
      </c>
    </row>
    <row r="88" spans="1:68" x14ac:dyDescent="0.25">
      <c r="A88" s="63">
        <v>85</v>
      </c>
      <c r="B88" s="157">
        <v>59</v>
      </c>
      <c r="C88" s="66">
        <v>43972</v>
      </c>
      <c r="D88" s="128">
        <f t="shared" si="71"/>
        <v>27032</v>
      </c>
      <c r="E88" s="134">
        <f t="shared" si="72"/>
        <v>44700</v>
      </c>
      <c r="F88" s="105">
        <v>253</v>
      </c>
      <c r="G88" s="137">
        <v>0</v>
      </c>
      <c r="H88" s="137">
        <v>193</v>
      </c>
      <c r="I88" s="131">
        <f t="shared" si="45"/>
        <v>193</v>
      </c>
      <c r="J88" s="131">
        <f t="shared" si="52"/>
        <v>44736</v>
      </c>
      <c r="K88" s="145">
        <f t="shared" si="88"/>
        <v>1219</v>
      </c>
      <c r="L88" s="148">
        <f t="shared" si="89"/>
        <v>178.57142857142858</v>
      </c>
      <c r="M88" s="86">
        <f t="shared" si="73"/>
        <v>1.0043328918124059</v>
      </c>
      <c r="N88" s="89">
        <f t="shared" si="74"/>
        <v>4.3328918124059257E-3</v>
      </c>
      <c r="O88" s="89">
        <f t="shared" si="69"/>
        <v>3.9962247245196817E-3</v>
      </c>
      <c r="P88" s="86">
        <f>L88/L87</f>
        <v>1.0072522159548751</v>
      </c>
      <c r="Q88" s="128">
        <f t="shared" si="47"/>
        <v>11627</v>
      </c>
      <c r="R88" s="134">
        <f t="shared" si="39"/>
        <v>11640</v>
      </c>
      <c r="S88" s="105">
        <v>13</v>
      </c>
      <c r="T88" s="137">
        <v>0</v>
      </c>
      <c r="U88" s="137">
        <v>8</v>
      </c>
      <c r="V88" s="131">
        <f t="shared" si="75"/>
        <v>8</v>
      </c>
      <c r="W88" s="131">
        <f t="shared" si="76"/>
        <v>11130</v>
      </c>
      <c r="X88" s="145">
        <f t="shared" si="77"/>
        <v>183</v>
      </c>
      <c r="Y88" s="147">
        <f t="shared" si="78"/>
        <v>9.2857142857142865</v>
      </c>
      <c r="Z88" s="65">
        <f t="shared" si="79"/>
        <v>1.000719295090811</v>
      </c>
      <c r="AA88" s="89">
        <f t="shared" si="80"/>
        <v>7.1929509081103404E-4</v>
      </c>
      <c r="AB88" s="126">
        <f t="shared" si="81"/>
        <v>0.95588235294117663</v>
      </c>
      <c r="AC88" s="127">
        <f t="shared" si="50"/>
        <v>5748</v>
      </c>
      <c r="AD88" s="105">
        <f t="shared" si="82"/>
        <v>5775</v>
      </c>
      <c r="AE88" s="122">
        <v>27</v>
      </c>
      <c r="AF88" s="137">
        <v>0</v>
      </c>
      <c r="AG88" s="137">
        <v>11</v>
      </c>
      <c r="AH88" s="150">
        <f t="shared" si="51"/>
        <v>11</v>
      </c>
      <c r="AI88" s="150">
        <f t="shared" si="83"/>
        <v>5847</v>
      </c>
      <c r="AJ88" s="145">
        <f t="shared" si="84"/>
        <v>185</v>
      </c>
      <c r="AK88" s="147">
        <f t="shared" si="85"/>
        <v>18</v>
      </c>
      <c r="AL88" s="86">
        <f t="shared" si="70"/>
        <v>1.0018848526387938</v>
      </c>
      <c r="AM88" s="89">
        <f t="shared" si="86"/>
        <v>1.8848526387937881E-3</v>
      </c>
      <c r="AN88" s="90">
        <f t="shared" si="87"/>
        <v>0.91970802919708017</v>
      </c>
      <c r="AO88" s="4">
        <f t="shared" si="62"/>
        <v>-17</v>
      </c>
      <c r="AP88" s="4">
        <f t="shared" si="66"/>
        <v>-14</v>
      </c>
      <c r="AQ88" s="4">
        <f t="shared" si="63"/>
        <v>-1</v>
      </c>
      <c r="AR88" s="262"/>
      <c r="AS88" s="204"/>
      <c r="AT88" s="196"/>
      <c r="AU88" s="210"/>
      <c r="AV88" s="107"/>
      <c r="AW88" s="106"/>
      <c r="AX88" s="106"/>
      <c r="AY88" s="106"/>
      <c r="AZ88" s="106"/>
      <c r="BA88" s="107"/>
      <c r="BB88" s="106"/>
      <c r="BC88" s="106"/>
      <c r="BD88" s="106"/>
      <c r="BE88" s="107"/>
      <c r="BP88" s="22">
        <f t="shared" si="67"/>
        <v>174.14285714285714</v>
      </c>
    </row>
    <row r="89" spans="1:68" x14ac:dyDescent="0.25">
      <c r="A89" s="63">
        <v>86</v>
      </c>
      <c r="B89" s="157">
        <v>60</v>
      </c>
      <c r="C89" s="66">
        <v>43973</v>
      </c>
      <c r="D89" s="128">
        <f t="shared" si="71"/>
        <v>27263</v>
      </c>
      <c r="E89" s="134">
        <f t="shared" si="72"/>
        <v>44888</v>
      </c>
      <c r="F89" s="105">
        <v>188</v>
      </c>
      <c r="G89" s="137">
        <v>0</v>
      </c>
      <c r="H89" s="137">
        <v>195</v>
      </c>
      <c r="I89" s="131">
        <f t="shared" si="45"/>
        <v>195</v>
      </c>
      <c r="J89" s="131">
        <f t="shared" si="52"/>
        <v>44931</v>
      </c>
      <c r="K89" s="145">
        <f t="shared" si="88"/>
        <v>1207</v>
      </c>
      <c r="L89" s="148">
        <f t="shared" si="89"/>
        <v>176.42857142857142</v>
      </c>
      <c r="M89" s="86">
        <f t="shared" si="73"/>
        <v>1.0043589055793991</v>
      </c>
      <c r="N89" s="89">
        <f t="shared" si="74"/>
        <v>4.3589055793991083E-3</v>
      </c>
      <c r="O89" s="89">
        <f t="shared" si="69"/>
        <v>4.352647712107238E-3</v>
      </c>
      <c r="P89" s="86">
        <f>L89/L81</f>
        <v>0.77380952380952372</v>
      </c>
      <c r="Q89" s="128">
        <f t="shared" si="47"/>
        <v>11640</v>
      </c>
      <c r="R89" s="134">
        <f t="shared" si="39"/>
        <v>11649</v>
      </c>
      <c r="S89" s="105">
        <v>9</v>
      </c>
      <c r="T89" s="137">
        <v>1</v>
      </c>
      <c r="U89" s="137">
        <v>9</v>
      </c>
      <c r="V89" s="131">
        <f t="shared" si="75"/>
        <v>10</v>
      </c>
      <c r="W89" s="131">
        <f t="shared" si="76"/>
        <v>11140</v>
      </c>
      <c r="X89" s="145">
        <f t="shared" si="77"/>
        <v>157</v>
      </c>
      <c r="Y89" s="147">
        <f t="shared" si="78"/>
        <v>9.2857142857142865</v>
      </c>
      <c r="Z89" s="65">
        <f t="shared" si="79"/>
        <v>1.0008984725965857</v>
      </c>
      <c r="AA89" s="89">
        <f t="shared" si="80"/>
        <v>8.9847259658570877E-4</v>
      </c>
      <c r="AB89" s="126">
        <f t="shared" si="81"/>
        <v>1</v>
      </c>
      <c r="AC89" s="127">
        <f t="shared" si="50"/>
        <v>5775</v>
      </c>
      <c r="AD89" s="105">
        <f t="shared" si="82"/>
        <v>5788</v>
      </c>
      <c r="AE89" s="122">
        <v>13</v>
      </c>
      <c r="AF89" s="137">
        <v>0</v>
      </c>
      <c r="AG89" s="137">
        <v>20</v>
      </c>
      <c r="AH89" s="150">
        <f t="shared" si="51"/>
        <v>20</v>
      </c>
      <c r="AI89" s="150">
        <f t="shared" si="83"/>
        <v>5867</v>
      </c>
      <c r="AJ89" s="145">
        <f t="shared" si="84"/>
        <v>145</v>
      </c>
      <c r="AK89" s="147">
        <f t="shared" si="85"/>
        <v>17.571428571428573</v>
      </c>
      <c r="AL89" s="86">
        <f t="shared" si="70"/>
        <v>1.0034205575508808</v>
      </c>
      <c r="AM89" s="89">
        <f t="shared" si="86"/>
        <v>3.4205575508807762E-3</v>
      </c>
      <c r="AN89" s="90">
        <f t="shared" si="87"/>
        <v>0.97619047619047628</v>
      </c>
      <c r="AO89" s="4">
        <f t="shared" si="62"/>
        <v>-12</v>
      </c>
      <c r="AP89" s="4">
        <f t="shared" si="66"/>
        <v>-26</v>
      </c>
      <c r="AQ89" s="4">
        <f t="shared" si="63"/>
        <v>-40</v>
      </c>
      <c r="AR89" s="262"/>
      <c r="AS89" s="204"/>
      <c r="AT89" s="196"/>
      <c r="AU89" s="210"/>
      <c r="AV89" s="107"/>
      <c r="AW89" s="106"/>
      <c r="AX89" s="106"/>
      <c r="AY89" s="106"/>
      <c r="AZ89" s="106"/>
      <c r="BA89" s="107"/>
      <c r="BB89" s="106"/>
      <c r="BC89" s="106"/>
      <c r="BD89" s="106"/>
      <c r="BE89" s="107"/>
      <c r="BP89" s="22">
        <f t="shared" si="67"/>
        <v>172.42857142857142</v>
      </c>
    </row>
    <row r="90" spans="1:68" x14ac:dyDescent="0.25">
      <c r="A90" s="63">
        <v>87</v>
      </c>
      <c r="B90" s="157">
        <v>61</v>
      </c>
      <c r="C90" s="66">
        <v>43974</v>
      </c>
      <c r="D90" s="128">
        <f t="shared" si="71"/>
        <v>27418</v>
      </c>
      <c r="E90" s="134">
        <f t="shared" si="72"/>
        <v>45064</v>
      </c>
      <c r="F90" s="105">
        <v>176</v>
      </c>
      <c r="G90" s="137">
        <v>0</v>
      </c>
      <c r="H90" s="137">
        <v>203</v>
      </c>
      <c r="I90" s="131">
        <f t="shared" si="45"/>
        <v>203</v>
      </c>
      <c r="J90" s="131">
        <f t="shared" si="52"/>
        <v>45134</v>
      </c>
      <c r="K90" s="145">
        <f t="shared" si="88"/>
        <v>1194</v>
      </c>
      <c r="L90" s="148">
        <f t="shared" si="89"/>
        <v>183</v>
      </c>
      <c r="M90" s="86">
        <f t="shared" si="73"/>
        <v>1.0045180387705592</v>
      </c>
      <c r="N90" s="89">
        <f t="shared" si="74"/>
        <v>4.5180387705592295E-3</v>
      </c>
      <c r="O90" s="89">
        <f t="shared" si="69"/>
        <v>4.7877115914067405E-3</v>
      </c>
      <c r="P90" s="86">
        <f>L90/L89</f>
        <v>1.037246963562753</v>
      </c>
      <c r="Q90" s="128">
        <f t="shared" si="47"/>
        <v>11649</v>
      </c>
      <c r="R90" s="134">
        <f t="shared" si="39"/>
        <v>11659</v>
      </c>
      <c r="S90" s="105">
        <v>10</v>
      </c>
      <c r="T90" s="137">
        <v>0</v>
      </c>
      <c r="U90" s="137">
        <v>8</v>
      </c>
      <c r="V90" s="131">
        <f t="shared" si="75"/>
        <v>8</v>
      </c>
      <c r="W90" s="131">
        <f t="shared" si="76"/>
        <v>11148</v>
      </c>
      <c r="X90" s="145">
        <f t="shared" si="77"/>
        <v>122</v>
      </c>
      <c r="Y90" s="147">
        <f t="shared" si="78"/>
        <v>9.1428571428571423</v>
      </c>
      <c r="Z90" s="65">
        <f t="shared" si="79"/>
        <v>1.000718132854578</v>
      </c>
      <c r="AA90" s="89">
        <f t="shared" si="80"/>
        <v>7.1813285457800191E-4</v>
      </c>
      <c r="AB90" s="126">
        <f t="shared" si="81"/>
        <v>0.98461538461538445</v>
      </c>
      <c r="AC90" s="127">
        <f t="shared" si="50"/>
        <v>5788</v>
      </c>
      <c r="AD90" s="105">
        <f t="shared" si="82"/>
        <v>5811</v>
      </c>
      <c r="AE90" s="122">
        <v>23</v>
      </c>
      <c r="AF90" s="137">
        <v>0</v>
      </c>
      <c r="AG90" s="137">
        <v>18</v>
      </c>
      <c r="AH90" s="150">
        <f t="shared" si="51"/>
        <v>18</v>
      </c>
      <c r="AI90" s="150">
        <f t="shared" si="83"/>
        <v>5885</v>
      </c>
      <c r="AJ90" s="145">
        <f t="shared" si="84"/>
        <v>141</v>
      </c>
      <c r="AK90" s="147">
        <f t="shared" si="85"/>
        <v>17.428571428571427</v>
      </c>
      <c r="AL90" s="86">
        <f t="shared" si="70"/>
        <v>1.0030680074995739</v>
      </c>
      <c r="AM90" s="89">
        <f t="shared" si="86"/>
        <v>3.0680074995739215E-3</v>
      </c>
      <c r="AN90" s="90">
        <f t="shared" si="87"/>
        <v>0.99186991869918684</v>
      </c>
      <c r="AO90" s="4">
        <f t="shared" si="62"/>
        <v>-13</v>
      </c>
      <c r="AP90" s="4">
        <f t="shared" si="66"/>
        <v>-35</v>
      </c>
      <c r="AQ90" s="4">
        <f t="shared" si="63"/>
        <v>-4</v>
      </c>
      <c r="AR90" s="262"/>
      <c r="AS90" s="204"/>
      <c r="AT90" s="196"/>
      <c r="AU90" s="210"/>
      <c r="AV90" s="107"/>
      <c r="AW90" s="106"/>
      <c r="AX90" s="106"/>
      <c r="AY90" s="106"/>
      <c r="AZ90" s="106"/>
      <c r="BA90" s="107"/>
      <c r="BB90" s="106"/>
      <c r="BC90" s="106"/>
      <c r="BD90" s="106"/>
      <c r="BE90" s="107"/>
      <c r="BP90" s="22">
        <f t="shared" si="67"/>
        <v>170.57142857142858</v>
      </c>
    </row>
    <row r="91" spans="1:68" x14ac:dyDescent="0.25">
      <c r="A91" s="63">
        <v>88</v>
      </c>
      <c r="B91" s="157">
        <v>62</v>
      </c>
      <c r="C91" s="66">
        <v>43975</v>
      </c>
      <c r="D91" s="128">
        <f t="shared" si="71"/>
        <v>27570</v>
      </c>
      <c r="E91" s="134">
        <f t="shared" si="72"/>
        <v>45236</v>
      </c>
      <c r="F91" s="105">
        <v>172</v>
      </c>
      <c r="G91" s="137">
        <v>0</v>
      </c>
      <c r="H91" s="137">
        <v>150</v>
      </c>
      <c r="I91" s="131">
        <f t="shared" si="45"/>
        <v>150</v>
      </c>
      <c r="J91" s="131">
        <f t="shared" si="52"/>
        <v>45284</v>
      </c>
      <c r="K91" s="145">
        <f t="shared" si="88"/>
        <v>1241</v>
      </c>
      <c r="L91" s="148">
        <f t="shared" si="89"/>
        <v>188.28571428571428</v>
      </c>
      <c r="M91" s="86">
        <f t="shared" si="73"/>
        <v>1.0033234368768555</v>
      </c>
      <c r="N91" s="89">
        <f t="shared" si="74"/>
        <v>3.3234368768555456E-3</v>
      </c>
      <c r="O91" s="89">
        <f t="shared" si="69"/>
        <v>4.6354981975296194E-3</v>
      </c>
      <c r="P91" s="86">
        <f>L91/L83</f>
        <v>0.95231213872832365</v>
      </c>
      <c r="Q91" s="128">
        <f t="shared" si="47"/>
        <v>11659</v>
      </c>
      <c r="R91" s="134">
        <f t="shared" si="39"/>
        <v>11672</v>
      </c>
      <c r="S91" s="105">
        <v>13</v>
      </c>
      <c r="T91" s="137">
        <v>0</v>
      </c>
      <c r="U91" s="137">
        <v>4</v>
      </c>
      <c r="V91" s="131">
        <f t="shared" si="75"/>
        <v>4</v>
      </c>
      <c r="W91" s="131">
        <f t="shared" si="76"/>
        <v>11152</v>
      </c>
      <c r="X91" s="145">
        <f t="shared" si="77"/>
        <v>120</v>
      </c>
      <c r="Y91" s="147">
        <f t="shared" si="78"/>
        <v>8.4285714285714288</v>
      </c>
      <c r="Z91" s="65">
        <f t="shared" si="79"/>
        <v>1.0003588087549335</v>
      </c>
      <c r="AA91" s="89">
        <f t="shared" si="80"/>
        <v>3.5880875493354836E-4</v>
      </c>
      <c r="AB91" s="126">
        <f t="shared" si="81"/>
        <v>0.92187500000000011</v>
      </c>
      <c r="AC91" s="127">
        <f t="shared" si="50"/>
        <v>5811</v>
      </c>
      <c r="AD91" s="105">
        <f t="shared" si="82"/>
        <v>5822</v>
      </c>
      <c r="AE91" s="122">
        <v>11</v>
      </c>
      <c r="AF91" s="137">
        <v>0</v>
      </c>
      <c r="AG91" s="137">
        <v>13</v>
      </c>
      <c r="AH91" s="150">
        <f t="shared" si="51"/>
        <v>13</v>
      </c>
      <c r="AI91" s="150">
        <f t="shared" si="83"/>
        <v>5898</v>
      </c>
      <c r="AJ91" s="145">
        <f t="shared" si="84"/>
        <v>142</v>
      </c>
      <c r="AK91" s="147">
        <f t="shared" si="85"/>
        <v>17</v>
      </c>
      <c r="AL91" s="86">
        <f t="shared" si="70"/>
        <v>1.0022090059473237</v>
      </c>
      <c r="AM91" s="89">
        <f t="shared" si="86"/>
        <v>2.2090059473236501E-3</v>
      </c>
      <c r="AN91" s="90">
        <f t="shared" si="87"/>
        <v>0.97540983606557385</v>
      </c>
      <c r="AO91" s="4">
        <f t="shared" si="62"/>
        <v>47</v>
      </c>
      <c r="AP91" s="4">
        <f t="shared" si="66"/>
        <v>-2</v>
      </c>
      <c r="AQ91" s="4">
        <f t="shared" si="63"/>
        <v>1</v>
      </c>
      <c r="AR91" s="262"/>
      <c r="AS91" s="204"/>
      <c r="AT91" s="196"/>
      <c r="AU91" s="210"/>
      <c r="BP91" s="22">
        <f t="shared" si="67"/>
        <v>177.28571428571428</v>
      </c>
    </row>
    <row r="92" spans="1:68" x14ac:dyDescent="0.25">
      <c r="A92" s="63">
        <v>89</v>
      </c>
      <c r="B92" s="157">
        <v>63</v>
      </c>
      <c r="C92" s="66">
        <v>43976</v>
      </c>
      <c r="D92" s="128">
        <f t="shared" si="71"/>
        <v>27726</v>
      </c>
      <c r="E92" s="134">
        <f t="shared" si="72"/>
        <v>45445</v>
      </c>
      <c r="F92" s="105">
        <v>209</v>
      </c>
      <c r="G92" s="137">
        <v>1</v>
      </c>
      <c r="H92" s="137">
        <v>124</v>
      </c>
      <c r="I92" s="131">
        <f t="shared" si="45"/>
        <v>125</v>
      </c>
      <c r="J92" s="131">
        <f t="shared" si="52"/>
        <v>45409</v>
      </c>
      <c r="K92" s="145">
        <f t="shared" si="88"/>
        <v>1304</v>
      </c>
      <c r="L92" s="148">
        <f t="shared" si="89"/>
        <v>191.42857142857142</v>
      </c>
      <c r="M92" s="86">
        <f t="shared" si="73"/>
        <v>1.0027603568589347</v>
      </c>
      <c r="N92" s="89">
        <f t="shared" si="74"/>
        <v>2.7603568589347205E-3</v>
      </c>
      <c r="O92" s="89">
        <f t="shared" si="69"/>
        <v>3.8587259796309058E-3</v>
      </c>
      <c r="P92" s="86">
        <f>L92/L91</f>
        <v>1.0166919575113809</v>
      </c>
      <c r="Q92" s="128">
        <f t="shared" si="47"/>
        <v>11672</v>
      </c>
      <c r="R92" s="134">
        <f t="shared" si="39"/>
        <v>11680</v>
      </c>
      <c r="S92" s="105">
        <v>8</v>
      </c>
      <c r="T92" s="137">
        <v>0</v>
      </c>
      <c r="U92" s="137">
        <v>14</v>
      </c>
      <c r="V92" s="131">
        <f t="shared" si="75"/>
        <v>14</v>
      </c>
      <c r="W92" s="131">
        <f t="shared" si="76"/>
        <v>11166</v>
      </c>
      <c r="X92" s="145">
        <f t="shared" si="77"/>
        <v>101</v>
      </c>
      <c r="Y92" s="147">
        <f t="shared" si="78"/>
        <v>8.8571428571428577</v>
      </c>
      <c r="Z92" s="65">
        <f t="shared" si="79"/>
        <v>1.0012553802008608</v>
      </c>
      <c r="AA92" s="89">
        <f t="shared" si="80"/>
        <v>1.2553802008608006E-3</v>
      </c>
      <c r="AB92" s="126">
        <f t="shared" si="81"/>
        <v>1.0508474576271187</v>
      </c>
      <c r="AC92" s="127">
        <f t="shared" si="50"/>
        <v>5822</v>
      </c>
      <c r="AD92" s="105">
        <f t="shared" si="82"/>
        <v>5830</v>
      </c>
      <c r="AE92" s="122">
        <v>8</v>
      </c>
      <c r="AF92" s="137">
        <v>0</v>
      </c>
      <c r="AG92" s="137">
        <v>15</v>
      </c>
      <c r="AH92" s="150">
        <f t="shared" si="51"/>
        <v>15</v>
      </c>
      <c r="AI92" s="150">
        <f t="shared" si="83"/>
        <v>5913</v>
      </c>
      <c r="AJ92" s="145">
        <f t="shared" si="84"/>
        <v>136</v>
      </c>
      <c r="AK92" s="147">
        <f t="shared" si="85"/>
        <v>17</v>
      </c>
      <c r="AL92" s="86">
        <f t="shared" si="70"/>
        <v>1.0025432349949135</v>
      </c>
      <c r="AM92" s="89">
        <f t="shared" si="86"/>
        <v>2.5432349949134903E-3</v>
      </c>
      <c r="AN92" s="90">
        <f t="shared" si="87"/>
        <v>1</v>
      </c>
      <c r="AO92" s="4">
        <f t="shared" si="62"/>
        <v>63</v>
      </c>
      <c r="AP92" s="4">
        <f t="shared" si="66"/>
        <v>-19</v>
      </c>
      <c r="AQ92" s="4">
        <f t="shared" si="63"/>
        <v>-6</v>
      </c>
      <c r="AR92" s="262"/>
      <c r="AS92" s="204"/>
      <c r="AT92" s="196"/>
      <c r="AU92" s="210"/>
      <c r="BP92" s="22">
        <f t="shared" si="67"/>
        <v>186.28571428571428</v>
      </c>
    </row>
    <row r="93" spans="1:68" x14ac:dyDescent="0.25">
      <c r="A93" s="63">
        <v>90</v>
      </c>
      <c r="B93" s="157">
        <v>64</v>
      </c>
      <c r="C93" s="66">
        <v>43977</v>
      </c>
      <c r="D93" s="128">
        <f t="shared" si="71"/>
        <v>27899</v>
      </c>
      <c r="E93" s="134">
        <f t="shared" si="72"/>
        <v>45578</v>
      </c>
      <c r="F93" s="105">
        <v>133</v>
      </c>
      <c r="G93" s="137">
        <v>0</v>
      </c>
      <c r="H93" s="137">
        <v>173</v>
      </c>
      <c r="I93" s="131">
        <f t="shared" si="45"/>
        <v>173</v>
      </c>
      <c r="J93" s="131">
        <f t="shared" si="52"/>
        <v>45582</v>
      </c>
      <c r="K93" s="145">
        <f t="shared" si="88"/>
        <v>1329</v>
      </c>
      <c r="L93" s="148">
        <f t="shared" si="89"/>
        <v>190.42857142857142</v>
      </c>
      <c r="M93" s="86">
        <f t="shared" si="73"/>
        <v>1.003809817437072</v>
      </c>
      <c r="N93" s="89">
        <f t="shared" si="74"/>
        <v>3.8098174370719828E-3</v>
      </c>
      <c r="O93" s="89">
        <f t="shared" si="69"/>
        <v>3.7541111045641174E-3</v>
      </c>
      <c r="P93" s="86">
        <f>L93/L85</f>
        <v>1.0422204847537138</v>
      </c>
      <c r="Q93" s="128">
        <f t="shared" si="47"/>
        <v>11680</v>
      </c>
      <c r="R93" s="134">
        <f t="shared" si="39"/>
        <v>11690</v>
      </c>
      <c r="S93" s="105">
        <v>10</v>
      </c>
      <c r="T93" s="137">
        <v>1</v>
      </c>
      <c r="U93" s="137">
        <v>7</v>
      </c>
      <c r="V93" s="131">
        <f t="shared" si="75"/>
        <v>8</v>
      </c>
      <c r="W93" s="131">
        <f t="shared" si="76"/>
        <v>11174</v>
      </c>
      <c r="X93" s="145">
        <f t="shared" si="77"/>
        <v>77</v>
      </c>
      <c r="Y93" s="147">
        <f t="shared" si="78"/>
        <v>8.8571428571428577</v>
      </c>
      <c r="Z93" s="65">
        <f t="shared" si="79"/>
        <v>1.00071646068422</v>
      </c>
      <c r="AA93" s="89">
        <f t="shared" si="80"/>
        <v>7.1646068422004383E-4</v>
      </c>
      <c r="AB93" s="126">
        <f t="shared" si="81"/>
        <v>1</v>
      </c>
      <c r="AC93" s="127">
        <f t="shared" si="50"/>
        <v>5830</v>
      </c>
      <c r="AD93" s="105">
        <f t="shared" si="82"/>
        <v>5856</v>
      </c>
      <c r="AE93" s="122">
        <v>26</v>
      </c>
      <c r="AF93" s="137">
        <v>0</v>
      </c>
      <c r="AG93" s="137">
        <v>19</v>
      </c>
      <c r="AH93" s="150">
        <f t="shared" si="51"/>
        <v>19</v>
      </c>
      <c r="AI93" s="150">
        <f t="shared" si="83"/>
        <v>5932</v>
      </c>
      <c r="AJ93" s="145">
        <f t="shared" si="84"/>
        <v>141</v>
      </c>
      <c r="AK93" s="147">
        <f t="shared" si="85"/>
        <v>16.857142857142858</v>
      </c>
      <c r="AL93" s="86">
        <f t="shared" si="70"/>
        <v>1.0032132589210214</v>
      </c>
      <c r="AM93" s="89">
        <f t="shared" si="86"/>
        <v>3.2132589210214224E-3</v>
      </c>
      <c r="AN93" s="90">
        <f t="shared" si="87"/>
        <v>0.99159663865546221</v>
      </c>
      <c r="AO93" s="4">
        <f t="shared" si="62"/>
        <v>25</v>
      </c>
      <c r="AP93" s="4">
        <f t="shared" si="66"/>
        <v>-24</v>
      </c>
      <c r="AQ93" s="4">
        <f t="shared" si="63"/>
        <v>5</v>
      </c>
      <c r="AR93" s="262"/>
      <c r="AS93" s="204"/>
      <c r="AT93" s="196"/>
      <c r="AU93" s="210"/>
      <c r="AV93" s="107"/>
      <c r="AW93" s="106"/>
      <c r="AX93" s="106"/>
      <c r="AY93" s="106"/>
      <c r="AZ93" s="106"/>
      <c r="BA93" s="107"/>
      <c r="BB93" s="106"/>
      <c r="BC93" s="106"/>
      <c r="BP93" s="22">
        <f t="shared" si="67"/>
        <v>189.85714285714286</v>
      </c>
    </row>
    <row r="94" spans="1:68" x14ac:dyDescent="0.25">
      <c r="A94" s="63">
        <v>91</v>
      </c>
      <c r="B94" s="157">
        <v>65</v>
      </c>
      <c r="C94" s="66">
        <v>43978</v>
      </c>
      <c r="D94" s="128">
        <f t="shared" ref="D94:D157" si="90">E93-AD94-R94</f>
        <v>28010</v>
      </c>
      <c r="E94" s="134">
        <f t="shared" ref="E94:E103" si="91">AD94+D94+F94+R94</f>
        <v>45768</v>
      </c>
      <c r="F94" s="105">
        <v>190</v>
      </c>
      <c r="G94" s="137">
        <v>0</v>
      </c>
      <c r="H94" s="137">
        <v>191</v>
      </c>
      <c r="I94" s="131">
        <f t="shared" si="45"/>
        <v>191</v>
      </c>
      <c r="J94" s="131">
        <f t="shared" si="52"/>
        <v>45773</v>
      </c>
      <c r="K94" s="145">
        <f t="shared" si="88"/>
        <v>1321</v>
      </c>
      <c r="L94" s="148">
        <f t="shared" si="89"/>
        <v>175.71428571428572</v>
      </c>
      <c r="M94" s="86">
        <f t="shared" ref="M94:M157" si="92">J94/J93</f>
        <v>1.0041902505374929</v>
      </c>
      <c r="N94" s="89">
        <f t="shared" ref="N94:N157" si="93">(M94-1)</f>
        <v>4.19025053749289E-3</v>
      </c>
      <c r="O94" s="89">
        <f t="shared" si="69"/>
        <v>3.7203800961828739E-3</v>
      </c>
      <c r="P94" s="86">
        <f>L94/L93</f>
        <v>0.92273068267066782</v>
      </c>
      <c r="Q94" s="128">
        <f t="shared" si="47"/>
        <v>11690</v>
      </c>
      <c r="R94" s="134">
        <f t="shared" si="39"/>
        <v>11697</v>
      </c>
      <c r="S94" s="105">
        <v>7</v>
      </c>
      <c r="T94" s="137">
        <v>0</v>
      </c>
      <c r="U94" s="137">
        <v>8</v>
      </c>
      <c r="V94" s="131">
        <f t="shared" ref="V94:V157" si="94">T94+U94</f>
        <v>8</v>
      </c>
      <c r="W94" s="131">
        <f t="shared" ref="W94:W157" si="95">W93+V94</f>
        <v>11182</v>
      </c>
      <c r="X94" s="145">
        <f t="shared" ref="X94:X120" si="96">SUM(S88:S94)</f>
        <v>70</v>
      </c>
      <c r="Y94" s="147">
        <f t="shared" ref="Y94:Y100" si="97">SUM(V88:V94)/7</f>
        <v>8.5714285714285712</v>
      </c>
      <c r="Z94" s="65">
        <f t="shared" ref="Z94:Z157" si="98">W94/W93</f>
        <v>1.0007159477358152</v>
      </c>
      <c r="AA94" s="89">
        <f t="shared" ref="AA94:AA157" si="99">Z94-1</f>
        <v>7.1594773581518112E-4</v>
      </c>
      <c r="AB94" s="126">
        <f t="shared" ref="AB94:AB100" si="100">Y94/Y93</f>
        <v>0.96774193548387089</v>
      </c>
      <c r="AC94" s="127">
        <f t="shared" si="50"/>
        <v>5856</v>
      </c>
      <c r="AD94" s="105">
        <f t="shared" ref="AD94:AD103" si="101">AD93+AE94</f>
        <v>5871</v>
      </c>
      <c r="AE94" s="122">
        <v>15</v>
      </c>
      <c r="AF94" s="137">
        <v>0</v>
      </c>
      <c r="AG94" s="137">
        <v>16</v>
      </c>
      <c r="AH94" s="150">
        <f t="shared" si="51"/>
        <v>16</v>
      </c>
      <c r="AI94" s="150">
        <f t="shared" ref="AI94:AI157" si="102">AI93+AH94</f>
        <v>5948</v>
      </c>
      <c r="AJ94" s="145">
        <f t="shared" ref="AJ94:AJ124" si="103">SUM(AE88:AE94)</f>
        <v>123</v>
      </c>
      <c r="AK94" s="147">
        <f t="shared" ref="AK94:AK157" si="104">SUM(AH88:AH94)/7</f>
        <v>16</v>
      </c>
      <c r="AL94" s="86">
        <f t="shared" ref="AL94:AL157" si="105">AI94/AI93</f>
        <v>1.0026972353337829</v>
      </c>
      <c r="AM94" s="89">
        <f t="shared" ref="AM94:AM157" si="106">AL94-1</f>
        <v>2.6972353337828547E-3</v>
      </c>
      <c r="AN94" s="90">
        <f t="shared" ref="AN94:AN157" si="107">AK94/AK93</f>
        <v>0.94915254237288138</v>
      </c>
      <c r="AO94" s="4">
        <f t="shared" si="62"/>
        <v>-8</v>
      </c>
      <c r="AP94" s="4">
        <f t="shared" si="66"/>
        <v>-7</v>
      </c>
      <c r="AQ94" s="4">
        <f t="shared" si="63"/>
        <v>-18</v>
      </c>
      <c r="AR94" s="262"/>
      <c r="AS94" s="204"/>
      <c r="AT94" s="196"/>
      <c r="AU94" s="210"/>
      <c r="AV94" s="107"/>
      <c r="AW94" s="106"/>
      <c r="AX94" s="106"/>
      <c r="AY94" s="106"/>
      <c r="AZ94" s="106"/>
      <c r="BA94" s="107"/>
      <c r="BB94" s="106"/>
      <c r="BC94" s="106"/>
      <c r="BP94" s="22">
        <f t="shared" si="67"/>
        <v>188.71428571428572</v>
      </c>
    </row>
    <row r="95" spans="1:68" x14ac:dyDescent="0.25">
      <c r="A95" s="63">
        <v>92</v>
      </c>
      <c r="B95" s="157">
        <v>66</v>
      </c>
      <c r="C95" s="66">
        <v>43979</v>
      </c>
      <c r="D95" s="128">
        <f t="shared" si="90"/>
        <v>28152</v>
      </c>
      <c r="E95" s="134">
        <f t="shared" si="91"/>
        <v>45950</v>
      </c>
      <c r="F95" s="105">
        <v>182</v>
      </c>
      <c r="G95" s="137">
        <v>0</v>
      </c>
      <c r="H95" s="137">
        <v>206</v>
      </c>
      <c r="I95" s="131">
        <f t="shared" si="45"/>
        <v>206</v>
      </c>
      <c r="J95" s="131">
        <f t="shared" si="52"/>
        <v>45979</v>
      </c>
      <c r="K95" s="145">
        <f t="shared" si="88"/>
        <v>1250</v>
      </c>
      <c r="L95" s="148">
        <f t="shared" si="89"/>
        <v>177.57142857142858</v>
      </c>
      <c r="M95" s="86">
        <f t="shared" si="92"/>
        <v>1.0045004697092172</v>
      </c>
      <c r="N95" s="89">
        <f t="shared" si="93"/>
        <v>4.5004697092172474E-3</v>
      </c>
      <c r="O95" s="89">
        <f t="shared" si="69"/>
        <v>3.7168662839144771E-3</v>
      </c>
      <c r="P95" s="86">
        <f>L95/L87</f>
        <v>1.0016116035455278</v>
      </c>
      <c r="Q95" s="128">
        <f t="shared" si="47"/>
        <v>11697</v>
      </c>
      <c r="R95" s="134">
        <f t="shared" si="39"/>
        <v>11713</v>
      </c>
      <c r="S95" s="105">
        <v>16</v>
      </c>
      <c r="T95" s="137">
        <v>0</v>
      </c>
      <c r="U95" s="137">
        <v>4</v>
      </c>
      <c r="V95" s="131">
        <f t="shared" si="94"/>
        <v>4</v>
      </c>
      <c r="W95" s="131">
        <f t="shared" si="95"/>
        <v>11186</v>
      </c>
      <c r="X95" s="145">
        <f t="shared" si="96"/>
        <v>73</v>
      </c>
      <c r="Y95" s="147">
        <f t="shared" si="97"/>
        <v>8</v>
      </c>
      <c r="Z95" s="65">
        <f t="shared" si="98"/>
        <v>1.0003577177606868</v>
      </c>
      <c r="AA95" s="89">
        <f t="shared" si="99"/>
        <v>3.5771776068682648E-4</v>
      </c>
      <c r="AB95" s="126">
        <f t="shared" si="100"/>
        <v>0.93333333333333335</v>
      </c>
      <c r="AC95" s="127">
        <f t="shared" si="50"/>
        <v>5871</v>
      </c>
      <c r="AD95" s="105">
        <f t="shared" si="101"/>
        <v>5903</v>
      </c>
      <c r="AE95" s="122">
        <v>32</v>
      </c>
      <c r="AF95" s="137">
        <v>0</v>
      </c>
      <c r="AG95" s="137">
        <v>5</v>
      </c>
      <c r="AH95" s="150">
        <f t="shared" si="51"/>
        <v>5</v>
      </c>
      <c r="AI95" s="150">
        <f t="shared" si="102"/>
        <v>5953</v>
      </c>
      <c r="AJ95" s="145">
        <f t="shared" si="103"/>
        <v>128</v>
      </c>
      <c r="AK95" s="147">
        <f t="shared" si="104"/>
        <v>15.142857142857142</v>
      </c>
      <c r="AL95" s="86">
        <f t="shared" si="105"/>
        <v>1.0008406186953598</v>
      </c>
      <c r="AM95" s="89">
        <f t="shared" si="106"/>
        <v>8.4061869535978495E-4</v>
      </c>
      <c r="AN95" s="90">
        <f t="shared" si="107"/>
        <v>0.9464285714285714</v>
      </c>
      <c r="AO95" s="4">
        <f t="shared" si="62"/>
        <v>-71</v>
      </c>
      <c r="AP95" s="4">
        <f t="shared" si="66"/>
        <v>3</v>
      </c>
      <c r="AQ95" s="4">
        <f t="shared" si="63"/>
        <v>5</v>
      </c>
      <c r="AR95" s="262"/>
      <c r="AS95" s="204"/>
      <c r="AT95" s="196"/>
      <c r="AU95" s="210"/>
      <c r="BP95" s="22">
        <f t="shared" si="67"/>
        <v>178.57142857142858</v>
      </c>
    </row>
    <row r="96" spans="1:68" x14ac:dyDescent="0.25">
      <c r="A96" s="63">
        <v>93</v>
      </c>
      <c r="B96" s="157">
        <v>67</v>
      </c>
      <c r="C96" s="66">
        <v>43980</v>
      </c>
      <c r="D96" s="128">
        <f t="shared" si="90"/>
        <v>28297</v>
      </c>
      <c r="E96" s="134">
        <f t="shared" si="91"/>
        <v>46126</v>
      </c>
      <c r="F96" s="105">
        <v>176</v>
      </c>
      <c r="G96" s="137">
        <v>0</v>
      </c>
      <c r="H96" s="137">
        <v>165</v>
      </c>
      <c r="I96" s="131">
        <f t="shared" si="45"/>
        <v>165</v>
      </c>
      <c r="J96" s="131">
        <f t="shared" si="52"/>
        <v>46144</v>
      </c>
      <c r="K96" s="145">
        <f t="shared" si="88"/>
        <v>1238</v>
      </c>
      <c r="L96" s="148">
        <f t="shared" si="89"/>
        <v>173.28571428571428</v>
      </c>
      <c r="M96" s="86">
        <f t="shared" si="92"/>
        <v>1.0035885947932752</v>
      </c>
      <c r="N96" s="89">
        <f t="shared" si="93"/>
        <v>3.5885947932752238E-3</v>
      </c>
      <c r="O96" s="89">
        <f t="shared" si="69"/>
        <v>3.7698978671984128E-3</v>
      </c>
      <c r="P96" s="86">
        <f>L96/L95</f>
        <v>0.97586484312148014</v>
      </c>
      <c r="Q96" s="128">
        <f t="shared" si="47"/>
        <v>11713</v>
      </c>
      <c r="R96" s="134">
        <f t="shared" si="39"/>
        <v>11722</v>
      </c>
      <c r="S96" s="105">
        <v>9</v>
      </c>
      <c r="T96" s="137">
        <v>0</v>
      </c>
      <c r="U96" s="137">
        <v>9</v>
      </c>
      <c r="V96" s="131">
        <f t="shared" si="94"/>
        <v>9</v>
      </c>
      <c r="W96" s="131">
        <f t="shared" si="95"/>
        <v>11195</v>
      </c>
      <c r="X96" s="145">
        <f t="shared" si="96"/>
        <v>73</v>
      </c>
      <c r="Y96" s="147">
        <f t="shared" si="97"/>
        <v>7.8571428571428568</v>
      </c>
      <c r="Z96" s="65">
        <f t="shared" si="98"/>
        <v>1.0008045771500089</v>
      </c>
      <c r="AA96" s="89">
        <f t="shared" si="99"/>
        <v>8.0457715000892271E-4</v>
      </c>
      <c r="AB96" s="126">
        <f t="shared" si="100"/>
        <v>0.9821428571428571</v>
      </c>
      <c r="AC96" s="127">
        <f t="shared" si="50"/>
        <v>5903</v>
      </c>
      <c r="AD96" s="105">
        <f t="shared" si="101"/>
        <v>5931</v>
      </c>
      <c r="AE96" s="122">
        <v>28</v>
      </c>
      <c r="AF96" s="137">
        <v>0</v>
      </c>
      <c r="AG96" s="137">
        <v>11</v>
      </c>
      <c r="AH96" s="150">
        <f t="shared" si="51"/>
        <v>11</v>
      </c>
      <c r="AI96" s="150">
        <f t="shared" si="102"/>
        <v>5964</v>
      </c>
      <c r="AJ96" s="145">
        <f t="shared" si="103"/>
        <v>143</v>
      </c>
      <c r="AK96" s="147">
        <f t="shared" si="104"/>
        <v>13.857142857142858</v>
      </c>
      <c r="AL96" s="86">
        <f t="shared" si="105"/>
        <v>1.001847807827986</v>
      </c>
      <c r="AM96" s="89">
        <f t="shared" si="106"/>
        <v>1.8478078279859922E-3</v>
      </c>
      <c r="AN96" s="90">
        <f t="shared" si="107"/>
        <v>0.91509433962264153</v>
      </c>
      <c r="AO96" s="4">
        <f t="shared" si="62"/>
        <v>-12</v>
      </c>
      <c r="AP96" s="4">
        <f t="shared" si="66"/>
        <v>0</v>
      </c>
      <c r="AQ96" s="4">
        <f t="shared" si="63"/>
        <v>15</v>
      </c>
      <c r="AR96" s="262"/>
      <c r="AS96" s="204"/>
      <c r="AT96" s="196"/>
      <c r="AU96" s="210"/>
      <c r="BP96" s="22">
        <f t="shared" si="67"/>
        <v>176.85714285714286</v>
      </c>
    </row>
    <row r="97" spans="1:68" x14ac:dyDescent="0.25">
      <c r="A97" s="63">
        <v>94</v>
      </c>
      <c r="B97" s="157">
        <v>68</v>
      </c>
      <c r="C97" s="66">
        <v>43981</v>
      </c>
      <c r="D97" s="128">
        <f t="shared" si="90"/>
        <v>28448</v>
      </c>
      <c r="E97" s="134">
        <f t="shared" si="91"/>
        <v>46257</v>
      </c>
      <c r="F97" s="105">
        <v>131</v>
      </c>
      <c r="G97" s="137">
        <v>0</v>
      </c>
      <c r="H97" s="137">
        <v>170</v>
      </c>
      <c r="I97" s="131">
        <f t="shared" si="45"/>
        <v>170</v>
      </c>
      <c r="J97" s="131">
        <f t="shared" si="52"/>
        <v>46314</v>
      </c>
      <c r="K97" s="145">
        <f t="shared" si="88"/>
        <v>1193</v>
      </c>
      <c r="L97" s="148">
        <f t="shared" si="89"/>
        <v>168.57142857142858</v>
      </c>
      <c r="M97" s="86">
        <f t="shared" si="92"/>
        <v>1.0036841192787795</v>
      </c>
      <c r="N97" s="89">
        <f t="shared" si="93"/>
        <v>3.6841192787795407E-3</v>
      </c>
      <c r="O97" s="89">
        <f t="shared" si="69"/>
        <v>3.954650351167377E-3</v>
      </c>
      <c r="P97" s="86">
        <f>L97/L89</f>
        <v>0.95546558704453455</v>
      </c>
      <c r="Q97" s="128">
        <f t="shared" si="47"/>
        <v>11722</v>
      </c>
      <c r="R97" s="134">
        <f t="shared" si="39"/>
        <v>11727</v>
      </c>
      <c r="S97" s="105">
        <v>5</v>
      </c>
      <c r="T97" s="137">
        <v>0</v>
      </c>
      <c r="U97" s="137">
        <v>8</v>
      </c>
      <c r="V97" s="131">
        <f t="shared" si="94"/>
        <v>8</v>
      </c>
      <c r="W97" s="131">
        <f t="shared" si="95"/>
        <v>11203</v>
      </c>
      <c r="X97" s="145">
        <f t="shared" si="96"/>
        <v>68</v>
      </c>
      <c r="Y97" s="147">
        <f t="shared" si="97"/>
        <v>7.8571428571428568</v>
      </c>
      <c r="Z97" s="65">
        <f t="shared" si="98"/>
        <v>1.0007146047342563</v>
      </c>
      <c r="AA97" s="89">
        <f t="shared" si="99"/>
        <v>7.1460473425632998E-4</v>
      </c>
      <c r="AB97" s="126">
        <f t="shared" si="100"/>
        <v>1</v>
      </c>
      <c r="AC97" s="127">
        <f t="shared" si="50"/>
        <v>5931</v>
      </c>
      <c r="AD97" s="105">
        <f t="shared" si="101"/>
        <v>5951</v>
      </c>
      <c r="AE97" s="122">
        <v>20</v>
      </c>
      <c r="AF97" s="137">
        <v>0</v>
      </c>
      <c r="AG97" s="137">
        <v>11</v>
      </c>
      <c r="AH97" s="150">
        <f t="shared" si="51"/>
        <v>11</v>
      </c>
      <c r="AI97" s="150">
        <f t="shared" si="102"/>
        <v>5975</v>
      </c>
      <c r="AJ97" s="145">
        <f t="shared" si="103"/>
        <v>140</v>
      </c>
      <c r="AK97" s="147">
        <f t="shared" si="104"/>
        <v>12.857142857142858</v>
      </c>
      <c r="AL97" s="86">
        <f t="shared" si="105"/>
        <v>1.0018443997317237</v>
      </c>
      <c r="AM97" s="89">
        <f t="shared" si="106"/>
        <v>1.8443997317236782E-3</v>
      </c>
      <c r="AN97" s="90">
        <f t="shared" si="107"/>
        <v>0.92783505154639179</v>
      </c>
      <c r="AO97" s="4">
        <f t="shared" si="62"/>
        <v>-45</v>
      </c>
      <c r="AP97" s="4">
        <f t="shared" si="66"/>
        <v>-5</v>
      </c>
      <c r="AQ97" s="4">
        <f t="shared" si="63"/>
        <v>-3</v>
      </c>
      <c r="AR97" s="262"/>
      <c r="AS97" s="204"/>
      <c r="AT97" s="196"/>
      <c r="AU97" s="210"/>
      <c r="BP97" s="22">
        <f t="shared" si="67"/>
        <v>170.42857142857142</v>
      </c>
    </row>
    <row r="98" spans="1:68" x14ac:dyDescent="0.25">
      <c r="A98" s="63">
        <v>95</v>
      </c>
      <c r="B98" s="157">
        <v>69</v>
      </c>
      <c r="C98" s="66">
        <v>43982</v>
      </c>
      <c r="D98" s="128">
        <f t="shared" si="90"/>
        <v>28566</v>
      </c>
      <c r="E98" s="134">
        <f t="shared" si="91"/>
        <v>46442</v>
      </c>
      <c r="F98" s="105">
        <v>185</v>
      </c>
      <c r="G98" s="137">
        <v>0</v>
      </c>
      <c r="H98" s="137">
        <v>97</v>
      </c>
      <c r="I98" s="131">
        <f t="shared" si="45"/>
        <v>97</v>
      </c>
      <c r="J98" s="131">
        <f t="shared" si="52"/>
        <v>46411</v>
      </c>
      <c r="K98" s="145">
        <f t="shared" si="88"/>
        <v>1206</v>
      </c>
      <c r="L98" s="148">
        <f t="shared" si="89"/>
        <v>161</v>
      </c>
      <c r="M98" s="86">
        <f t="shared" si="92"/>
        <v>1.0020943991017834</v>
      </c>
      <c r="N98" s="89">
        <f t="shared" si="93"/>
        <v>2.0943991017834396E-3</v>
      </c>
      <c r="O98" s="89">
        <f t="shared" si="69"/>
        <v>3.6115666841096683E-3</v>
      </c>
      <c r="P98" s="86">
        <f>L98/L97</f>
        <v>0.95508474576271185</v>
      </c>
      <c r="Q98" s="128">
        <f t="shared" si="47"/>
        <v>11727</v>
      </c>
      <c r="R98" s="134">
        <f t="shared" si="39"/>
        <v>11735</v>
      </c>
      <c r="S98" s="105">
        <v>8</v>
      </c>
      <c r="T98" s="137">
        <v>0</v>
      </c>
      <c r="U98" s="137">
        <v>6</v>
      </c>
      <c r="V98" s="131">
        <f t="shared" si="94"/>
        <v>6</v>
      </c>
      <c r="W98" s="131">
        <f t="shared" si="95"/>
        <v>11209</v>
      </c>
      <c r="X98" s="145">
        <f t="shared" si="96"/>
        <v>63</v>
      </c>
      <c r="Y98" s="147">
        <f t="shared" si="97"/>
        <v>8.1428571428571423</v>
      </c>
      <c r="Z98" s="65">
        <f t="shared" si="98"/>
        <v>1.0005355708292423</v>
      </c>
      <c r="AA98" s="89">
        <f t="shared" si="99"/>
        <v>5.3557082924227117E-4</v>
      </c>
      <c r="AB98" s="126">
        <f t="shared" si="100"/>
        <v>1.0363636363636364</v>
      </c>
      <c r="AC98" s="127">
        <f t="shared" si="50"/>
        <v>5951</v>
      </c>
      <c r="AD98" s="105">
        <f t="shared" si="101"/>
        <v>5956</v>
      </c>
      <c r="AE98" s="122">
        <v>5</v>
      </c>
      <c r="AF98" s="137">
        <v>0</v>
      </c>
      <c r="AG98" s="137">
        <v>14</v>
      </c>
      <c r="AH98" s="150">
        <f t="shared" si="51"/>
        <v>14</v>
      </c>
      <c r="AI98" s="150">
        <f t="shared" si="102"/>
        <v>5989</v>
      </c>
      <c r="AJ98" s="145">
        <f t="shared" si="103"/>
        <v>134</v>
      </c>
      <c r="AK98" s="147">
        <f t="shared" si="104"/>
        <v>13</v>
      </c>
      <c r="AL98" s="86">
        <f t="shared" si="105"/>
        <v>1.0023430962343096</v>
      </c>
      <c r="AM98" s="89">
        <f t="shared" si="106"/>
        <v>2.3430962343096162E-3</v>
      </c>
      <c r="AN98" s="90">
        <f t="shared" si="107"/>
        <v>1.0111111111111111</v>
      </c>
      <c r="AO98" s="4">
        <f t="shared" si="62"/>
        <v>13</v>
      </c>
      <c r="AP98" s="4">
        <f t="shared" si="66"/>
        <v>-5</v>
      </c>
      <c r="AQ98" s="4">
        <f t="shared" si="63"/>
        <v>-6</v>
      </c>
      <c r="AR98" s="262"/>
      <c r="AS98" s="204"/>
      <c r="AT98" s="196"/>
      <c r="AU98" s="210"/>
      <c r="BP98" s="22">
        <f t="shared" si="67"/>
        <v>172.28571428571428</v>
      </c>
    </row>
    <row r="99" spans="1:68" x14ac:dyDescent="0.25">
      <c r="A99" s="63">
        <v>96</v>
      </c>
      <c r="B99" s="157">
        <v>70</v>
      </c>
      <c r="C99" s="66">
        <v>43983</v>
      </c>
      <c r="D99" s="128">
        <f t="shared" si="90"/>
        <v>28736</v>
      </c>
      <c r="E99" s="134">
        <f t="shared" si="91"/>
        <v>46545</v>
      </c>
      <c r="F99" s="105">
        <v>103</v>
      </c>
      <c r="G99" s="137">
        <v>0</v>
      </c>
      <c r="H99" s="137">
        <v>99</v>
      </c>
      <c r="I99" s="131">
        <f t="shared" si="45"/>
        <v>99</v>
      </c>
      <c r="J99" s="131">
        <f t="shared" si="52"/>
        <v>46510</v>
      </c>
      <c r="K99" s="145">
        <f t="shared" si="88"/>
        <v>1100</v>
      </c>
      <c r="L99" s="148">
        <f t="shared" si="89"/>
        <v>157.28571428571428</v>
      </c>
      <c r="M99" s="86">
        <f t="shared" si="92"/>
        <v>1.0021331149942903</v>
      </c>
      <c r="N99" s="89">
        <f t="shared" si="93"/>
        <v>2.1331149942902528E-3</v>
      </c>
      <c r="O99" s="89">
        <f t="shared" si="69"/>
        <v>3.2001395754691409E-3</v>
      </c>
      <c r="P99" s="86">
        <f>L99/L91</f>
        <v>0.83535660091047037</v>
      </c>
      <c r="Q99" s="128">
        <f t="shared" si="47"/>
        <v>11735</v>
      </c>
      <c r="R99" s="134">
        <f t="shared" si="39"/>
        <v>11744</v>
      </c>
      <c r="S99" s="105">
        <v>9</v>
      </c>
      <c r="T99" s="137">
        <v>0</v>
      </c>
      <c r="U99" s="137">
        <v>5</v>
      </c>
      <c r="V99" s="131">
        <f t="shared" si="94"/>
        <v>5</v>
      </c>
      <c r="W99" s="131">
        <f t="shared" si="95"/>
        <v>11214</v>
      </c>
      <c r="X99" s="145">
        <f t="shared" si="96"/>
        <v>64</v>
      </c>
      <c r="Y99" s="147">
        <f t="shared" si="97"/>
        <v>6.8571428571428568</v>
      </c>
      <c r="Z99" s="65">
        <f t="shared" si="98"/>
        <v>1.0004460701222233</v>
      </c>
      <c r="AA99" s="89">
        <f t="shared" si="99"/>
        <v>4.4607012222330766E-4</v>
      </c>
      <c r="AB99" s="126">
        <f t="shared" si="100"/>
        <v>0.84210526315789469</v>
      </c>
      <c r="AC99" s="127">
        <f t="shared" si="50"/>
        <v>5956</v>
      </c>
      <c r="AD99" s="105">
        <f t="shared" si="101"/>
        <v>5962</v>
      </c>
      <c r="AE99" s="122">
        <v>6</v>
      </c>
      <c r="AF99" s="137">
        <v>0</v>
      </c>
      <c r="AG99" s="137">
        <v>7</v>
      </c>
      <c r="AH99" s="150">
        <f t="shared" si="51"/>
        <v>7</v>
      </c>
      <c r="AI99" s="150">
        <f t="shared" si="102"/>
        <v>5996</v>
      </c>
      <c r="AJ99" s="145">
        <f t="shared" si="103"/>
        <v>132</v>
      </c>
      <c r="AK99" s="147">
        <f t="shared" si="104"/>
        <v>11.857142857142858</v>
      </c>
      <c r="AL99" s="86">
        <f t="shared" si="105"/>
        <v>1.0011688094840541</v>
      </c>
      <c r="AM99" s="89">
        <f t="shared" si="106"/>
        <v>1.1688094840540675E-3</v>
      </c>
      <c r="AN99" s="90">
        <f t="shared" si="107"/>
        <v>0.91208791208791218</v>
      </c>
      <c r="AO99" s="4">
        <f t="shared" si="62"/>
        <v>-106</v>
      </c>
      <c r="AP99" s="4">
        <f t="shared" si="66"/>
        <v>1</v>
      </c>
      <c r="AQ99" s="4">
        <f t="shared" si="63"/>
        <v>-2</v>
      </c>
      <c r="AR99" s="262"/>
      <c r="AS99" s="204"/>
      <c r="AT99" s="196"/>
      <c r="AU99" s="210"/>
      <c r="BP99" s="22">
        <f t="shared" si="67"/>
        <v>157.14285714285714</v>
      </c>
    </row>
    <row r="100" spans="1:68" x14ac:dyDescent="0.25">
      <c r="A100" s="63">
        <v>97</v>
      </c>
      <c r="B100" s="157">
        <v>71</v>
      </c>
      <c r="C100" s="66">
        <v>43984</v>
      </c>
      <c r="D100" s="128">
        <f t="shared" si="90"/>
        <v>28828</v>
      </c>
      <c r="E100" s="134">
        <f t="shared" si="91"/>
        <v>46647</v>
      </c>
      <c r="F100" s="105">
        <v>102</v>
      </c>
      <c r="G100" s="137">
        <v>0</v>
      </c>
      <c r="H100" s="137">
        <v>122</v>
      </c>
      <c r="I100" s="131">
        <f t="shared" si="45"/>
        <v>122</v>
      </c>
      <c r="J100" s="131">
        <f t="shared" si="52"/>
        <v>46632</v>
      </c>
      <c r="K100" s="145">
        <f t="shared" si="88"/>
        <v>1069</v>
      </c>
      <c r="L100" s="148">
        <f t="shared" si="89"/>
        <v>150</v>
      </c>
      <c r="M100" s="86">
        <f t="shared" si="92"/>
        <v>1.0026230918082133</v>
      </c>
      <c r="N100" s="89">
        <f t="shared" si="93"/>
        <v>2.6230918082132959E-3</v>
      </c>
      <c r="O100" s="89">
        <f t="shared" si="69"/>
        <v>2.8246639952683506E-3</v>
      </c>
      <c r="P100" s="86">
        <f>L100/L99</f>
        <v>0.95367847411444151</v>
      </c>
      <c r="Q100" s="128">
        <f t="shared" si="47"/>
        <v>11744</v>
      </c>
      <c r="R100" s="134">
        <f t="shared" si="39"/>
        <v>11750</v>
      </c>
      <c r="S100" s="105">
        <v>6</v>
      </c>
      <c r="T100" s="137">
        <v>0</v>
      </c>
      <c r="U100" s="137">
        <v>9</v>
      </c>
      <c r="V100" s="131">
        <f t="shared" si="94"/>
        <v>9</v>
      </c>
      <c r="W100" s="131">
        <f t="shared" si="95"/>
        <v>11223</v>
      </c>
      <c r="X100" s="145">
        <f t="shared" si="96"/>
        <v>60</v>
      </c>
      <c r="Y100" s="147">
        <f t="shared" si="97"/>
        <v>7</v>
      </c>
      <c r="Z100" s="65">
        <f t="shared" si="98"/>
        <v>1.0008025682182986</v>
      </c>
      <c r="AA100" s="89">
        <f t="shared" si="99"/>
        <v>8.0256821829860492E-4</v>
      </c>
      <c r="AB100" s="126">
        <f t="shared" si="100"/>
        <v>1.0208333333333335</v>
      </c>
      <c r="AC100" s="127">
        <f t="shared" si="50"/>
        <v>5962</v>
      </c>
      <c r="AD100" s="105">
        <f t="shared" si="101"/>
        <v>5967</v>
      </c>
      <c r="AE100" s="122">
        <v>5</v>
      </c>
      <c r="AF100" s="137">
        <v>0</v>
      </c>
      <c r="AG100" s="137">
        <v>8</v>
      </c>
      <c r="AH100" s="150">
        <f t="shared" si="51"/>
        <v>8</v>
      </c>
      <c r="AI100" s="150">
        <f t="shared" si="102"/>
        <v>6004</v>
      </c>
      <c r="AJ100" s="145">
        <f t="shared" si="103"/>
        <v>111</v>
      </c>
      <c r="AK100" s="147">
        <f t="shared" si="104"/>
        <v>10.285714285714286</v>
      </c>
      <c r="AL100" s="86">
        <f t="shared" si="105"/>
        <v>1.0013342228152102</v>
      </c>
      <c r="AM100" s="89">
        <f t="shared" si="106"/>
        <v>1.3342228152102287E-3</v>
      </c>
      <c r="AN100" s="90">
        <f t="shared" si="107"/>
        <v>0.86746987951807231</v>
      </c>
      <c r="AO100" s="4">
        <f t="shared" si="62"/>
        <v>-31</v>
      </c>
      <c r="AP100" s="4">
        <f t="shared" si="66"/>
        <v>-4</v>
      </c>
      <c r="AQ100" s="4">
        <f t="shared" si="63"/>
        <v>-21</v>
      </c>
      <c r="AR100" s="262"/>
      <c r="AS100" s="204"/>
      <c r="AT100" s="196"/>
      <c r="AU100" s="210"/>
      <c r="BP100" s="22">
        <f t="shared" si="67"/>
        <v>152.71428571428572</v>
      </c>
    </row>
    <row r="101" spans="1:68" x14ac:dyDescent="0.25">
      <c r="A101" s="63">
        <v>98</v>
      </c>
      <c r="B101" s="157">
        <v>72</v>
      </c>
      <c r="C101" s="66">
        <v>43985</v>
      </c>
      <c r="D101" s="128">
        <f t="shared" si="90"/>
        <v>28911</v>
      </c>
      <c r="E101" s="134">
        <f t="shared" si="91"/>
        <v>46733</v>
      </c>
      <c r="F101" s="105">
        <v>86</v>
      </c>
      <c r="G101" s="137">
        <v>0</v>
      </c>
      <c r="H101" s="137">
        <v>186</v>
      </c>
      <c r="I101" s="131">
        <f t="shared" si="45"/>
        <v>186</v>
      </c>
      <c r="J101" s="131">
        <f t="shared" si="52"/>
        <v>46818</v>
      </c>
      <c r="K101" s="145">
        <f t="shared" si="88"/>
        <v>965</v>
      </c>
      <c r="L101" s="148">
        <f t="shared" si="89"/>
        <v>149.28571428571428</v>
      </c>
      <c r="M101" s="86">
        <f t="shared" si="92"/>
        <v>1.0039886773031395</v>
      </c>
      <c r="N101" s="89">
        <f t="shared" si="93"/>
        <v>3.988677303139454E-3</v>
      </c>
      <c r="O101" s="89">
        <f t="shared" si="69"/>
        <v>2.9046804972411968E-3</v>
      </c>
      <c r="P101" s="86">
        <f>L101/L93</f>
        <v>0.78394598649662417</v>
      </c>
      <c r="Q101" s="128">
        <f t="shared" si="47"/>
        <v>11750</v>
      </c>
      <c r="R101" s="134">
        <f t="shared" si="39"/>
        <v>11759</v>
      </c>
      <c r="S101" s="105">
        <v>9</v>
      </c>
      <c r="T101" s="137">
        <v>0</v>
      </c>
      <c r="U101" s="137">
        <v>2</v>
      </c>
      <c r="V101" s="131">
        <f t="shared" si="94"/>
        <v>2</v>
      </c>
      <c r="W101" s="131">
        <f t="shared" si="95"/>
        <v>11225</v>
      </c>
      <c r="X101" s="145">
        <f t="shared" si="96"/>
        <v>62</v>
      </c>
      <c r="Y101" s="147">
        <f>SUM(V95:V101)/7</f>
        <v>6.1428571428571432</v>
      </c>
      <c r="Z101" s="65">
        <f t="shared" si="98"/>
        <v>1.0001782054709079</v>
      </c>
      <c r="AA101" s="89">
        <f t="shared" si="99"/>
        <v>1.782054709078551E-4</v>
      </c>
      <c r="AB101" s="126">
        <f>Y101/Y100</f>
        <v>0.87755102040816335</v>
      </c>
      <c r="AC101" s="127">
        <f t="shared" si="50"/>
        <v>5967</v>
      </c>
      <c r="AD101" s="105">
        <f t="shared" si="101"/>
        <v>5977</v>
      </c>
      <c r="AE101" s="122">
        <v>10</v>
      </c>
      <c r="AF101" s="137">
        <v>0</v>
      </c>
      <c r="AG101" s="137">
        <v>6</v>
      </c>
      <c r="AH101" s="150">
        <f t="shared" si="51"/>
        <v>6</v>
      </c>
      <c r="AI101" s="150">
        <f t="shared" si="102"/>
        <v>6010</v>
      </c>
      <c r="AJ101" s="145">
        <f t="shared" si="103"/>
        <v>106</v>
      </c>
      <c r="AK101" s="147">
        <f t="shared" si="104"/>
        <v>8.8571428571428577</v>
      </c>
      <c r="AL101" s="86">
        <f t="shared" si="105"/>
        <v>1.0009993337774816</v>
      </c>
      <c r="AM101" s="89">
        <f t="shared" si="106"/>
        <v>9.9933377748162577E-4</v>
      </c>
      <c r="AN101" s="90">
        <f t="shared" si="107"/>
        <v>0.86111111111111105</v>
      </c>
      <c r="AO101" s="4">
        <f t="shared" si="62"/>
        <v>-104</v>
      </c>
      <c r="AP101" s="4">
        <f t="shared" si="66"/>
        <v>2</v>
      </c>
      <c r="AQ101" s="4">
        <f t="shared" si="63"/>
        <v>-5</v>
      </c>
      <c r="AR101" s="262"/>
      <c r="AS101" s="204"/>
      <c r="AT101" s="196"/>
      <c r="AU101" s="210"/>
      <c r="BP101" s="22">
        <f t="shared" si="67"/>
        <v>137.85714285714286</v>
      </c>
    </row>
    <row r="102" spans="1:68" x14ac:dyDescent="0.25">
      <c r="A102" s="63">
        <v>99</v>
      </c>
      <c r="B102" s="157">
        <v>73</v>
      </c>
      <c r="C102" s="66">
        <v>43986</v>
      </c>
      <c r="D102" s="128">
        <f t="shared" si="90"/>
        <v>28972</v>
      </c>
      <c r="E102" s="134">
        <f t="shared" si="91"/>
        <v>46942</v>
      </c>
      <c r="F102" s="105">
        <v>209</v>
      </c>
      <c r="G102" s="137">
        <v>0</v>
      </c>
      <c r="H102" s="137">
        <v>261</v>
      </c>
      <c r="I102" s="131">
        <f t="shared" si="45"/>
        <v>261</v>
      </c>
      <c r="J102" s="131">
        <f t="shared" si="52"/>
        <v>47079</v>
      </c>
      <c r="K102" s="145">
        <f t="shared" si="88"/>
        <v>992</v>
      </c>
      <c r="L102" s="148">
        <f t="shared" si="89"/>
        <v>157.14285714285714</v>
      </c>
      <c r="M102" s="86">
        <f t="shared" si="92"/>
        <v>1.0055747789311804</v>
      </c>
      <c r="N102" s="89">
        <f t="shared" si="93"/>
        <v>5.574778931180413E-3</v>
      </c>
      <c r="O102" s="89">
        <f t="shared" si="69"/>
        <v>3.2828124277213709E-3</v>
      </c>
      <c r="P102" s="86">
        <f>L102/L101</f>
        <v>1.0526315789473684</v>
      </c>
      <c r="Q102" s="128">
        <f t="shared" si="47"/>
        <v>11759</v>
      </c>
      <c r="R102" s="134">
        <f t="shared" si="39"/>
        <v>11771</v>
      </c>
      <c r="S102" s="105">
        <v>12</v>
      </c>
      <c r="T102" s="137">
        <v>0</v>
      </c>
      <c r="U102" s="137">
        <v>8</v>
      </c>
      <c r="V102" s="131">
        <f t="shared" si="94"/>
        <v>8</v>
      </c>
      <c r="W102" s="131">
        <f t="shared" si="95"/>
        <v>11233</v>
      </c>
      <c r="X102" s="145">
        <f t="shared" si="96"/>
        <v>58</v>
      </c>
      <c r="Y102" s="147">
        <f t="shared" ref="Y102:Y120" si="108">SUM(V96:V102)/7</f>
        <v>6.7142857142857144</v>
      </c>
      <c r="Z102" s="65">
        <f t="shared" si="98"/>
        <v>1.0007126948775056</v>
      </c>
      <c r="AA102" s="89">
        <f t="shared" si="99"/>
        <v>7.1269487750558191E-4</v>
      </c>
      <c r="AB102" s="126">
        <f t="shared" ref="AB102:AB165" si="109">Y102/Y101</f>
        <v>1.0930232558139534</v>
      </c>
      <c r="AC102" s="127">
        <f t="shared" si="50"/>
        <v>5977</v>
      </c>
      <c r="AD102" s="105">
        <f t="shared" si="101"/>
        <v>5990</v>
      </c>
      <c r="AE102" s="122">
        <v>13</v>
      </c>
      <c r="AF102" s="137">
        <v>0</v>
      </c>
      <c r="AG102" s="137">
        <v>8</v>
      </c>
      <c r="AH102" s="150">
        <f t="shared" si="51"/>
        <v>8</v>
      </c>
      <c r="AI102" s="150">
        <f t="shared" si="102"/>
        <v>6018</v>
      </c>
      <c r="AJ102" s="145">
        <f t="shared" si="103"/>
        <v>87</v>
      </c>
      <c r="AK102" s="147">
        <f t="shared" si="104"/>
        <v>9.2857142857142865</v>
      </c>
      <c r="AL102" s="86">
        <f t="shared" si="105"/>
        <v>1.0013311148086523</v>
      </c>
      <c r="AM102" s="89">
        <f t="shared" si="106"/>
        <v>1.3311148086523339E-3</v>
      </c>
      <c r="AN102" s="90">
        <f t="shared" si="107"/>
        <v>1.0483870967741935</v>
      </c>
      <c r="AO102" s="4">
        <f t="shared" si="62"/>
        <v>27</v>
      </c>
      <c r="AP102" s="4">
        <f t="shared" si="66"/>
        <v>-4</v>
      </c>
      <c r="AQ102" s="4">
        <f t="shared" si="63"/>
        <v>-19</v>
      </c>
      <c r="AR102" s="262"/>
      <c r="AS102" s="204"/>
      <c r="AT102" s="196"/>
      <c r="AU102" s="210"/>
      <c r="BP102" s="22">
        <f t="shared" si="67"/>
        <v>141.71428571428572</v>
      </c>
    </row>
    <row r="103" spans="1:68" x14ac:dyDescent="0.25">
      <c r="A103" s="159">
        <v>100</v>
      </c>
      <c r="B103" s="160">
        <v>74</v>
      </c>
      <c r="C103" s="161">
        <v>43987</v>
      </c>
      <c r="D103" s="169">
        <f t="shared" si="90"/>
        <v>29155</v>
      </c>
      <c r="E103" s="170">
        <f t="shared" si="91"/>
        <v>47152</v>
      </c>
      <c r="F103" s="171">
        <v>210</v>
      </c>
      <c r="G103" s="172">
        <v>0</v>
      </c>
      <c r="H103" s="172">
        <v>222</v>
      </c>
      <c r="I103" s="171">
        <f t="shared" si="45"/>
        <v>222</v>
      </c>
      <c r="J103" s="171">
        <f t="shared" si="52"/>
        <v>47301</v>
      </c>
      <c r="K103" s="173">
        <f t="shared" si="88"/>
        <v>1026</v>
      </c>
      <c r="L103" s="171">
        <f t="shared" si="89"/>
        <v>165.28571428571428</v>
      </c>
      <c r="M103" s="174">
        <f t="shared" si="92"/>
        <v>1.0047154782387051</v>
      </c>
      <c r="N103" s="175">
        <f t="shared" si="93"/>
        <v>4.7154782387051064E-3</v>
      </c>
      <c r="O103" s="175">
        <f t="shared" si="69"/>
        <v>3.8070282551057044E-3</v>
      </c>
      <c r="P103" s="174">
        <f>L103/L95</f>
        <v>0.93081255028157672</v>
      </c>
      <c r="Q103" s="169">
        <f t="shared" si="47"/>
        <v>11771</v>
      </c>
      <c r="R103" s="170">
        <f t="shared" si="39"/>
        <v>11782</v>
      </c>
      <c r="S103" s="171">
        <v>11</v>
      </c>
      <c r="T103" s="172">
        <v>0</v>
      </c>
      <c r="U103" s="172">
        <v>5</v>
      </c>
      <c r="V103" s="171">
        <f t="shared" si="94"/>
        <v>5</v>
      </c>
      <c r="W103" s="171">
        <f t="shared" si="95"/>
        <v>11238</v>
      </c>
      <c r="X103" s="173">
        <f t="shared" si="96"/>
        <v>60</v>
      </c>
      <c r="Y103" s="176">
        <f t="shared" si="108"/>
        <v>6.1428571428571432</v>
      </c>
      <c r="Z103" s="174">
        <f t="shared" si="98"/>
        <v>1.0004451170657882</v>
      </c>
      <c r="AA103" s="175">
        <f t="shared" si="99"/>
        <v>4.4511706578820309E-4</v>
      </c>
      <c r="AB103" s="177">
        <f t="shared" si="109"/>
        <v>0.91489361702127658</v>
      </c>
      <c r="AC103" s="178">
        <f t="shared" si="50"/>
        <v>5990</v>
      </c>
      <c r="AD103" s="171">
        <f t="shared" si="101"/>
        <v>6005</v>
      </c>
      <c r="AE103" s="172">
        <v>15</v>
      </c>
      <c r="AF103" s="172">
        <v>1</v>
      </c>
      <c r="AG103" s="172">
        <v>9</v>
      </c>
      <c r="AH103" s="172">
        <f t="shared" si="51"/>
        <v>10</v>
      </c>
      <c r="AI103" s="172">
        <f t="shared" si="102"/>
        <v>6028</v>
      </c>
      <c r="AJ103" s="173">
        <f t="shared" si="103"/>
        <v>74</v>
      </c>
      <c r="AK103" s="176">
        <f t="shared" si="104"/>
        <v>9.1428571428571423</v>
      </c>
      <c r="AL103" s="174">
        <f t="shared" si="105"/>
        <v>1.0016616816218014</v>
      </c>
      <c r="AM103" s="175">
        <f t="shared" si="106"/>
        <v>1.6616816218013586E-3</v>
      </c>
      <c r="AN103" s="179">
        <f t="shared" si="107"/>
        <v>0.98461538461538445</v>
      </c>
      <c r="AO103" s="4">
        <f t="shared" si="62"/>
        <v>34</v>
      </c>
      <c r="AP103" s="4">
        <f t="shared" si="66"/>
        <v>2</v>
      </c>
      <c r="AQ103" s="176">
        <f t="shared" si="63"/>
        <v>-13</v>
      </c>
      <c r="AR103" s="262"/>
      <c r="AS103" s="204"/>
      <c r="AT103" s="196"/>
      <c r="AU103" s="210"/>
      <c r="BP103" s="22">
        <f t="shared" si="67"/>
        <v>146.57142857142858</v>
      </c>
    </row>
    <row r="104" spans="1:68" x14ac:dyDescent="0.25">
      <c r="A104" s="63">
        <v>101</v>
      </c>
      <c r="B104" s="157">
        <v>75</v>
      </c>
      <c r="C104" s="66">
        <v>43988</v>
      </c>
      <c r="D104" s="128">
        <f t="shared" si="90"/>
        <v>29356</v>
      </c>
      <c r="E104" s="134">
        <v>47335</v>
      </c>
      <c r="F104" s="105">
        <v>183</v>
      </c>
      <c r="G104" s="137">
        <v>0</v>
      </c>
      <c r="H104" s="137">
        <v>186</v>
      </c>
      <c r="I104" s="131">
        <f t="shared" si="45"/>
        <v>186</v>
      </c>
      <c r="J104" s="131">
        <f t="shared" si="52"/>
        <v>47487</v>
      </c>
      <c r="K104" s="145">
        <f t="shared" si="88"/>
        <v>1078</v>
      </c>
      <c r="L104" s="148">
        <f t="shared" si="89"/>
        <v>167.57142857142858</v>
      </c>
      <c r="M104" s="86">
        <f t="shared" si="92"/>
        <v>1.0039322635885077</v>
      </c>
      <c r="N104" s="89">
        <f t="shared" si="93"/>
        <v>3.9322635885077339E-3</v>
      </c>
      <c r="O104" s="89">
        <f t="shared" ref="O104:O124" si="110">SUM(N100:N104)/5</f>
        <v>4.1668579739492003E-3</v>
      </c>
      <c r="P104" s="86">
        <f t="shared" ref="P104:P167" si="111">L104/L103</f>
        <v>1.0138288677614522</v>
      </c>
      <c r="Q104" s="128">
        <f t="shared" si="47"/>
        <v>11782</v>
      </c>
      <c r="R104" s="134">
        <v>11785</v>
      </c>
      <c r="S104" s="105">
        <v>3</v>
      </c>
      <c r="T104" s="137">
        <v>0</v>
      </c>
      <c r="U104" s="137">
        <v>3</v>
      </c>
      <c r="V104" s="131">
        <f t="shared" si="94"/>
        <v>3</v>
      </c>
      <c r="W104" s="131">
        <f t="shared" si="95"/>
        <v>11241</v>
      </c>
      <c r="X104" s="145">
        <f t="shared" si="96"/>
        <v>58</v>
      </c>
      <c r="Y104" s="147">
        <f t="shared" si="108"/>
        <v>5.4285714285714288</v>
      </c>
      <c r="Z104" s="65">
        <f t="shared" si="98"/>
        <v>1.0002669514148426</v>
      </c>
      <c r="AA104" s="89">
        <f t="shared" si="99"/>
        <v>2.6695141484256446E-4</v>
      </c>
      <c r="AB104" s="126">
        <f t="shared" si="109"/>
        <v>0.88372093023255816</v>
      </c>
      <c r="AC104" s="127">
        <f t="shared" si="50"/>
        <v>6005</v>
      </c>
      <c r="AD104" s="105">
        <v>6011</v>
      </c>
      <c r="AE104" s="122">
        <v>6</v>
      </c>
      <c r="AF104" s="137">
        <v>0</v>
      </c>
      <c r="AG104" s="137">
        <v>7</v>
      </c>
      <c r="AH104" s="150">
        <f t="shared" si="51"/>
        <v>7</v>
      </c>
      <c r="AI104" s="150">
        <f t="shared" si="102"/>
        <v>6035</v>
      </c>
      <c r="AJ104" s="145">
        <f t="shared" si="103"/>
        <v>60</v>
      </c>
      <c r="AK104" s="147">
        <f t="shared" si="104"/>
        <v>8.5714285714285712</v>
      </c>
      <c r="AL104" s="86">
        <f t="shared" si="105"/>
        <v>1.0011612475116125</v>
      </c>
      <c r="AM104" s="89">
        <f t="shared" si="106"/>
        <v>1.1612475116125065E-3</v>
      </c>
      <c r="AN104" s="90">
        <f t="shared" si="107"/>
        <v>0.9375</v>
      </c>
      <c r="AO104" s="4">
        <f t="shared" si="62"/>
        <v>52</v>
      </c>
      <c r="AP104" s="4">
        <f t="shared" si="66"/>
        <v>-2</v>
      </c>
      <c r="AQ104" s="4">
        <f t="shared" si="63"/>
        <v>-14</v>
      </c>
      <c r="AR104" s="262"/>
      <c r="AS104" s="204"/>
      <c r="AT104" s="196"/>
      <c r="AU104" s="210"/>
      <c r="BP104" s="22">
        <f t="shared" si="67"/>
        <v>154</v>
      </c>
    </row>
    <row r="105" spans="1:68" x14ac:dyDescent="0.25">
      <c r="A105" s="63">
        <v>102</v>
      </c>
      <c r="B105" s="157">
        <v>76</v>
      </c>
      <c r="C105" s="66">
        <v>43989</v>
      </c>
      <c r="D105" s="128">
        <f t="shared" si="90"/>
        <v>29533</v>
      </c>
      <c r="E105" s="134">
        <v>47574</v>
      </c>
      <c r="F105" s="105">
        <v>239</v>
      </c>
      <c r="G105" s="137">
        <v>0</v>
      </c>
      <c r="H105" s="137">
        <v>134</v>
      </c>
      <c r="I105" s="131">
        <f t="shared" si="45"/>
        <v>134</v>
      </c>
      <c r="J105" s="131">
        <f t="shared" si="52"/>
        <v>47621</v>
      </c>
      <c r="K105" s="145">
        <f t="shared" si="88"/>
        <v>1132</v>
      </c>
      <c r="L105" s="148">
        <f t="shared" si="89"/>
        <v>172.85714285714286</v>
      </c>
      <c r="M105" s="86">
        <f t="shared" si="92"/>
        <v>1.0028218249205045</v>
      </c>
      <c r="N105" s="89">
        <f t="shared" si="93"/>
        <v>2.8218249205045343E-3</v>
      </c>
      <c r="O105" s="89">
        <f t="shared" si="110"/>
        <v>4.2066045964074487E-3</v>
      </c>
      <c r="P105" s="86">
        <f t="shared" si="111"/>
        <v>1.0315430520034099</v>
      </c>
      <c r="Q105" s="128">
        <f t="shared" si="47"/>
        <v>11785</v>
      </c>
      <c r="R105" s="134">
        <v>11789</v>
      </c>
      <c r="S105" s="105">
        <v>4</v>
      </c>
      <c r="T105" s="137">
        <v>0</v>
      </c>
      <c r="U105" s="137">
        <v>2</v>
      </c>
      <c r="V105" s="131">
        <f t="shared" si="94"/>
        <v>2</v>
      </c>
      <c r="W105" s="131">
        <f t="shared" si="95"/>
        <v>11243</v>
      </c>
      <c r="X105" s="145">
        <f t="shared" si="96"/>
        <v>54</v>
      </c>
      <c r="Y105" s="147">
        <f t="shared" si="108"/>
        <v>4.8571428571428568</v>
      </c>
      <c r="Z105" s="65">
        <f t="shared" si="98"/>
        <v>1.000177920113869</v>
      </c>
      <c r="AA105" s="89">
        <f t="shared" si="99"/>
        <v>1.7792011386896789E-4</v>
      </c>
      <c r="AB105" s="126">
        <f t="shared" si="109"/>
        <v>0.89473684210526305</v>
      </c>
      <c r="AC105" s="127">
        <f t="shared" si="50"/>
        <v>6011</v>
      </c>
      <c r="AD105" s="105">
        <v>6013</v>
      </c>
      <c r="AE105" s="122">
        <v>2</v>
      </c>
      <c r="AF105" s="137">
        <v>0</v>
      </c>
      <c r="AG105" s="137">
        <v>9</v>
      </c>
      <c r="AH105" s="150">
        <f t="shared" si="51"/>
        <v>9</v>
      </c>
      <c r="AI105" s="150">
        <f t="shared" si="102"/>
        <v>6044</v>
      </c>
      <c r="AJ105" s="145">
        <f t="shared" si="103"/>
        <v>57</v>
      </c>
      <c r="AK105" s="147">
        <f t="shared" si="104"/>
        <v>7.8571428571428568</v>
      </c>
      <c r="AL105" s="86">
        <f t="shared" si="105"/>
        <v>1.0014913007456503</v>
      </c>
      <c r="AM105" s="89">
        <f t="shared" si="106"/>
        <v>1.4913007456502925E-3</v>
      </c>
      <c r="AN105" s="90">
        <f t="shared" si="107"/>
        <v>0.91666666666666663</v>
      </c>
      <c r="AO105" s="4">
        <f t="shared" si="62"/>
        <v>54</v>
      </c>
      <c r="AP105" s="4">
        <f t="shared" si="66"/>
        <v>-4</v>
      </c>
      <c r="AQ105" s="4">
        <f t="shared" si="63"/>
        <v>-3</v>
      </c>
      <c r="AR105" s="262"/>
      <c r="AS105" s="204"/>
      <c r="AT105" s="196"/>
      <c r="AU105" s="210"/>
      <c r="BP105" s="22">
        <f t="shared" si="67"/>
        <v>161.71428571428572</v>
      </c>
    </row>
    <row r="106" spans="1:68" x14ac:dyDescent="0.25">
      <c r="A106" s="63">
        <v>103</v>
      </c>
      <c r="B106" s="157">
        <v>77</v>
      </c>
      <c r="C106" s="66">
        <v>43990</v>
      </c>
      <c r="D106" s="128">
        <f t="shared" si="90"/>
        <v>29764</v>
      </c>
      <c r="E106" s="134">
        <v>47739</v>
      </c>
      <c r="F106" s="105">
        <v>165</v>
      </c>
      <c r="G106" s="137">
        <v>0</v>
      </c>
      <c r="H106" s="137">
        <v>155</v>
      </c>
      <c r="I106" s="131">
        <f t="shared" si="45"/>
        <v>155</v>
      </c>
      <c r="J106" s="131">
        <f t="shared" si="52"/>
        <v>47776</v>
      </c>
      <c r="K106" s="145">
        <f t="shared" si="88"/>
        <v>1194</v>
      </c>
      <c r="L106" s="148">
        <f t="shared" si="89"/>
        <v>180.85714285714286</v>
      </c>
      <c r="M106" s="86">
        <f t="shared" si="92"/>
        <v>1.0032548665504715</v>
      </c>
      <c r="N106" s="89">
        <f t="shared" si="93"/>
        <v>3.2548665504714691E-3</v>
      </c>
      <c r="O106" s="89">
        <f t="shared" si="110"/>
        <v>4.059842445873851E-3</v>
      </c>
      <c r="P106" s="86">
        <f t="shared" si="111"/>
        <v>1.0462809917355371</v>
      </c>
      <c r="Q106" s="128">
        <f t="shared" si="47"/>
        <v>11789</v>
      </c>
      <c r="R106" s="134">
        <v>11794</v>
      </c>
      <c r="S106" s="105">
        <v>5</v>
      </c>
      <c r="T106" s="137">
        <v>0</v>
      </c>
      <c r="U106" s="137">
        <v>6</v>
      </c>
      <c r="V106" s="131">
        <f t="shared" si="94"/>
        <v>6</v>
      </c>
      <c r="W106" s="131">
        <f t="shared" si="95"/>
        <v>11249</v>
      </c>
      <c r="X106" s="145">
        <f t="shared" si="96"/>
        <v>50</v>
      </c>
      <c r="Y106" s="147">
        <f t="shared" si="108"/>
        <v>5</v>
      </c>
      <c r="Z106" s="65">
        <f t="shared" si="98"/>
        <v>1.0005336653917993</v>
      </c>
      <c r="AA106" s="89">
        <f t="shared" si="99"/>
        <v>5.336653917993317E-4</v>
      </c>
      <c r="AB106" s="126">
        <f t="shared" si="109"/>
        <v>1.0294117647058825</v>
      </c>
      <c r="AC106" s="127">
        <f t="shared" si="50"/>
        <v>6013</v>
      </c>
      <c r="AD106" s="105">
        <v>6016</v>
      </c>
      <c r="AE106" s="122">
        <v>3</v>
      </c>
      <c r="AF106" s="137">
        <v>0</v>
      </c>
      <c r="AG106" s="137">
        <v>5</v>
      </c>
      <c r="AH106" s="150">
        <f t="shared" si="51"/>
        <v>5</v>
      </c>
      <c r="AI106" s="150">
        <f t="shared" si="102"/>
        <v>6049</v>
      </c>
      <c r="AJ106" s="145">
        <f t="shared" si="103"/>
        <v>54</v>
      </c>
      <c r="AK106" s="147">
        <f t="shared" si="104"/>
        <v>7.5714285714285712</v>
      </c>
      <c r="AL106" s="86">
        <f t="shared" si="105"/>
        <v>1.0008272667107876</v>
      </c>
      <c r="AM106" s="89">
        <f t="shared" si="106"/>
        <v>8.2726671078758862E-4</v>
      </c>
      <c r="AN106" s="90">
        <f t="shared" si="107"/>
        <v>0.96363636363636362</v>
      </c>
      <c r="AO106" s="4">
        <f t="shared" si="62"/>
        <v>62</v>
      </c>
      <c r="AP106" s="4">
        <f t="shared" si="66"/>
        <v>-4</v>
      </c>
      <c r="AQ106" s="4">
        <f t="shared" si="63"/>
        <v>-3</v>
      </c>
      <c r="AR106" s="262"/>
      <c r="AS106" s="204"/>
      <c r="AT106" s="196"/>
      <c r="AU106" s="210"/>
      <c r="BP106" s="22">
        <f t="shared" si="67"/>
        <v>170.57142857142858</v>
      </c>
    </row>
    <row r="107" spans="1:68" x14ac:dyDescent="0.25">
      <c r="A107" s="63">
        <v>104</v>
      </c>
      <c r="B107" s="157">
        <v>78</v>
      </c>
      <c r="C107" s="66">
        <v>43991</v>
      </c>
      <c r="D107" s="128">
        <f t="shared" si="90"/>
        <v>29908</v>
      </c>
      <c r="E107" s="134">
        <v>47903</v>
      </c>
      <c r="F107" s="105">
        <v>164</v>
      </c>
      <c r="G107" s="137">
        <v>0</v>
      </c>
      <c r="H107" s="137">
        <v>142</v>
      </c>
      <c r="I107" s="131">
        <f t="shared" si="45"/>
        <v>142</v>
      </c>
      <c r="J107" s="131">
        <f t="shared" si="52"/>
        <v>47918</v>
      </c>
      <c r="K107" s="145">
        <f t="shared" si="88"/>
        <v>1256</v>
      </c>
      <c r="L107" s="148">
        <f t="shared" si="89"/>
        <v>183.71428571428572</v>
      </c>
      <c r="M107" s="86">
        <f t="shared" si="92"/>
        <v>1.0029722036168787</v>
      </c>
      <c r="N107" s="89">
        <f t="shared" si="93"/>
        <v>2.9722036168786659E-3</v>
      </c>
      <c r="O107" s="89">
        <f t="shared" si="110"/>
        <v>3.5393273830135021E-3</v>
      </c>
      <c r="P107" s="86">
        <f t="shared" si="111"/>
        <v>1.0157977883096367</v>
      </c>
      <c r="Q107" s="128">
        <f t="shared" si="47"/>
        <v>11794</v>
      </c>
      <c r="R107" s="134">
        <v>11800</v>
      </c>
      <c r="S107" s="105">
        <v>6</v>
      </c>
      <c r="T107" s="137">
        <v>0</v>
      </c>
      <c r="U107" s="137">
        <v>5</v>
      </c>
      <c r="V107" s="131">
        <f t="shared" si="94"/>
        <v>5</v>
      </c>
      <c r="W107" s="131">
        <f t="shared" si="95"/>
        <v>11254</v>
      </c>
      <c r="X107" s="145">
        <f t="shared" si="96"/>
        <v>50</v>
      </c>
      <c r="Y107" s="147">
        <f t="shared" si="108"/>
        <v>4.4285714285714288</v>
      </c>
      <c r="Z107" s="65">
        <f t="shared" si="98"/>
        <v>1.0004444839541293</v>
      </c>
      <c r="AA107" s="89">
        <f t="shared" si="99"/>
        <v>4.4448395412932662E-4</v>
      </c>
      <c r="AB107" s="126">
        <f t="shared" si="109"/>
        <v>0.88571428571428579</v>
      </c>
      <c r="AC107" s="127">
        <f t="shared" si="50"/>
        <v>6016</v>
      </c>
      <c r="AD107" s="105">
        <v>6031</v>
      </c>
      <c r="AE107" s="122">
        <v>15</v>
      </c>
      <c r="AF107" s="137">
        <v>0</v>
      </c>
      <c r="AG107" s="137">
        <v>5</v>
      </c>
      <c r="AH107" s="150">
        <f t="shared" si="51"/>
        <v>5</v>
      </c>
      <c r="AI107" s="150">
        <f t="shared" si="102"/>
        <v>6054</v>
      </c>
      <c r="AJ107" s="145">
        <f t="shared" si="103"/>
        <v>64</v>
      </c>
      <c r="AK107" s="147">
        <f t="shared" si="104"/>
        <v>7.1428571428571432</v>
      </c>
      <c r="AL107" s="86">
        <f t="shared" si="105"/>
        <v>1.0008265829062655</v>
      </c>
      <c r="AM107" s="89">
        <f t="shared" si="106"/>
        <v>8.2658290626547171E-4</v>
      </c>
      <c r="AN107" s="90">
        <f t="shared" si="107"/>
        <v>0.94339622641509446</v>
      </c>
      <c r="AO107" s="4">
        <f t="shared" si="62"/>
        <v>62</v>
      </c>
      <c r="AP107" s="4">
        <f t="shared" si="66"/>
        <v>0</v>
      </c>
      <c r="AQ107" s="4">
        <f t="shared" si="63"/>
        <v>10</v>
      </c>
      <c r="AR107" s="262"/>
      <c r="AS107" s="204"/>
      <c r="AT107" s="196"/>
      <c r="AU107" s="210"/>
      <c r="BP107" s="22">
        <f t="shared" si="67"/>
        <v>179.42857142857142</v>
      </c>
    </row>
    <row r="108" spans="1:68" x14ac:dyDescent="0.25">
      <c r="A108" s="63">
        <v>105</v>
      </c>
      <c r="B108" s="157">
        <v>79</v>
      </c>
      <c r="C108" s="66">
        <v>43992</v>
      </c>
      <c r="D108" s="128">
        <f t="shared" si="90"/>
        <v>30056</v>
      </c>
      <c r="E108" s="134">
        <v>48087</v>
      </c>
      <c r="F108" s="105">
        <v>184</v>
      </c>
      <c r="G108" s="137">
        <v>0</v>
      </c>
      <c r="H108" s="137">
        <v>182</v>
      </c>
      <c r="I108" s="131">
        <f t="shared" si="45"/>
        <v>182</v>
      </c>
      <c r="J108" s="131">
        <f t="shared" si="52"/>
        <v>48100</v>
      </c>
      <c r="K108" s="145">
        <f t="shared" si="88"/>
        <v>1354</v>
      </c>
      <c r="L108" s="148">
        <f t="shared" si="89"/>
        <v>183.14285714285714</v>
      </c>
      <c r="M108" s="86">
        <f t="shared" si="92"/>
        <v>1.003798155181769</v>
      </c>
      <c r="N108" s="89">
        <f t="shared" si="93"/>
        <v>3.7981551817689585E-3</v>
      </c>
      <c r="O108" s="89">
        <f t="shared" si="110"/>
        <v>3.3558627716262722E-3</v>
      </c>
      <c r="P108" s="86">
        <f t="shared" si="111"/>
        <v>0.99688958009331252</v>
      </c>
      <c r="Q108" s="128">
        <f t="shared" si="47"/>
        <v>11800</v>
      </c>
      <c r="R108" s="134">
        <v>11805</v>
      </c>
      <c r="S108" s="105">
        <v>5</v>
      </c>
      <c r="T108" s="137">
        <v>0</v>
      </c>
      <c r="U108" s="137">
        <v>2</v>
      </c>
      <c r="V108" s="131">
        <f t="shared" si="94"/>
        <v>2</v>
      </c>
      <c r="W108" s="131">
        <f t="shared" si="95"/>
        <v>11256</v>
      </c>
      <c r="X108" s="145">
        <f t="shared" si="96"/>
        <v>46</v>
      </c>
      <c r="Y108" s="147">
        <f t="shared" si="108"/>
        <v>4.4285714285714288</v>
      </c>
      <c r="Z108" s="65">
        <f t="shared" si="98"/>
        <v>1.0001777145903679</v>
      </c>
      <c r="AA108" s="89">
        <f t="shared" si="99"/>
        <v>1.7771459036786119E-4</v>
      </c>
      <c r="AB108" s="126">
        <f t="shared" si="109"/>
        <v>1</v>
      </c>
      <c r="AC108" s="127">
        <f t="shared" si="50"/>
        <v>6031</v>
      </c>
      <c r="AD108" s="105">
        <v>6042</v>
      </c>
      <c r="AE108" s="122">
        <v>11</v>
      </c>
      <c r="AF108" s="137">
        <v>0</v>
      </c>
      <c r="AG108" s="137">
        <v>7</v>
      </c>
      <c r="AH108" s="150">
        <f t="shared" si="51"/>
        <v>7</v>
      </c>
      <c r="AI108" s="150">
        <f t="shared" si="102"/>
        <v>6061</v>
      </c>
      <c r="AJ108" s="145">
        <f t="shared" si="103"/>
        <v>65</v>
      </c>
      <c r="AK108" s="147">
        <f t="shared" si="104"/>
        <v>7.2857142857142856</v>
      </c>
      <c r="AL108" s="86">
        <f t="shared" si="105"/>
        <v>1.0011562603237529</v>
      </c>
      <c r="AM108" s="89">
        <f t="shared" si="106"/>
        <v>1.1562603237529334E-3</v>
      </c>
      <c r="AN108" s="90">
        <f t="shared" si="107"/>
        <v>1.02</v>
      </c>
      <c r="AO108" s="4">
        <f t="shared" si="62"/>
        <v>98</v>
      </c>
      <c r="AP108" s="4">
        <f t="shared" si="66"/>
        <v>-4</v>
      </c>
      <c r="AQ108" s="4">
        <f t="shared" si="63"/>
        <v>1</v>
      </c>
      <c r="AR108" s="262"/>
      <c r="AS108" s="204"/>
      <c r="AT108" s="196"/>
      <c r="AU108" s="210"/>
      <c r="BP108" s="22">
        <f t="shared" si="67"/>
        <v>193.42857142857142</v>
      </c>
    </row>
    <row r="109" spans="1:68" x14ac:dyDescent="0.25">
      <c r="A109" s="63">
        <v>106</v>
      </c>
      <c r="B109" s="157">
        <v>80</v>
      </c>
      <c r="C109" s="66">
        <v>43993</v>
      </c>
      <c r="D109" s="128">
        <f t="shared" si="90"/>
        <v>30235</v>
      </c>
      <c r="E109" s="134">
        <v>48251</v>
      </c>
      <c r="F109" s="105">
        <v>164</v>
      </c>
      <c r="G109" s="137">
        <v>0</v>
      </c>
      <c r="H109" s="137">
        <v>205</v>
      </c>
      <c r="I109" s="131">
        <f t="shared" si="45"/>
        <v>205</v>
      </c>
      <c r="J109" s="131">
        <f t="shared" si="52"/>
        <v>48305</v>
      </c>
      <c r="K109" s="145">
        <f t="shared" si="88"/>
        <v>1309</v>
      </c>
      <c r="L109" s="148">
        <f t="shared" si="89"/>
        <v>175.14285714285714</v>
      </c>
      <c r="M109" s="86">
        <f t="shared" si="92"/>
        <v>1.0042619542619542</v>
      </c>
      <c r="N109" s="89">
        <f t="shared" si="93"/>
        <v>4.2619542619541928E-3</v>
      </c>
      <c r="O109" s="89">
        <f t="shared" si="110"/>
        <v>3.4218009063155643E-3</v>
      </c>
      <c r="P109" s="86">
        <f t="shared" si="111"/>
        <v>0.95631825273010918</v>
      </c>
      <c r="Q109" s="128">
        <f t="shared" si="47"/>
        <v>11805</v>
      </c>
      <c r="R109" s="134">
        <v>11808</v>
      </c>
      <c r="S109" s="105">
        <v>3</v>
      </c>
      <c r="T109" s="137">
        <v>0</v>
      </c>
      <c r="U109" s="137">
        <v>3</v>
      </c>
      <c r="V109" s="131">
        <f t="shared" si="94"/>
        <v>3</v>
      </c>
      <c r="W109" s="131">
        <f t="shared" si="95"/>
        <v>11259</v>
      </c>
      <c r="X109" s="145">
        <f t="shared" si="96"/>
        <v>37</v>
      </c>
      <c r="Y109" s="147">
        <f t="shared" si="108"/>
        <v>3.7142857142857144</v>
      </c>
      <c r="Z109" s="65">
        <f t="shared" si="98"/>
        <v>1.0002665245202558</v>
      </c>
      <c r="AA109" s="89">
        <f t="shared" si="99"/>
        <v>2.6652452025577311E-4</v>
      </c>
      <c r="AB109" s="126">
        <f t="shared" si="109"/>
        <v>0.83870967741935487</v>
      </c>
      <c r="AC109" s="127">
        <f t="shared" si="50"/>
        <v>6042</v>
      </c>
      <c r="AD109" s="105">
        <v>6044</v>
      </c>
      <c r="AE109" s="122">
        <v>2</v>
      </c>
      <c r="AF109" s="137">
        <v>0</v>
      </c>
      <c r="AG109" s="137">
        <v>5</v>
      </c>
      <c r="AH109" s="150">
        <f t="shared" si="51"/>
        <v>5</v>
      </c>
      <c r="AI109" s="150">
        <f t="shared" si="102"/>
        <v>6066</v>
      </c>
      <c r="AJ109" s="145">
        <f t="shared" si="103"/>
        <v>54</v>
      </c>
      <c r="AK109" s="147">
        <f t="shared" si="104"/>
        <v>6.8571428571428568</v>
      </c>
      <c r="AL109" s="86">
        <f t="shared" si="105"/>
        <v>1.0008249463784853</v>
      </c>
      <c r="AM109" s="89">
        <f t="shared" si="106"/>
        <v>8.2494637848529173E-4</v>
      </c>
      <c r="AN109" s="90">
        <f t="shared" si="107"/>
        <v>0.94117647058823528</v>
      </c>
      <c r="AO109" s="4">
        <f t="shared" si="62"/>
        <v>-45</v>
      </c>
      <c r="AP109" s="4">
        <f t="shared" si="66"/>
        <v>-9</v>
      </c>
      <c r="AQ109" s="4">
        <f t="shared" si="63"/>
        <v>-11</v>
      </c>
      <c r="AR109" s="262"/>
      <c r="AS109" s="204"/>
      <c r="AT109" s="196"/>
      <c r="AU109" s="210"/>
      <c r="BP109" s="22">
        <f t="shared" si="67"/>
        <v>187</v>
      </c>
    </row>
    <row r="110" spans="1:68" x14ac:dyDescent="0.25">
      <c r="A110" s="63">
        <v>107</v>
      </c>
      <c r="B110" s="157">
        <v>81</v>
      </c>
      <c r="C110" s="66">
        <v>43994</v>
      </c>
      <c r="D110" s="128">
        <f t="shared" si="90"/>
        <v>30385</v>
      </c>
      <c r="E110" s="134">
        <v>48461</v>
      </c>
      <c r="F110" s="105">
        <v>210</v>
      </c>
      <c r="G110" s="137">
        <v>0</v>
      </c>
      <c r="H110" s="137">
        <v>195</v>
      </c>
      <c r="I110" s="131">
        <f t="shared" si="45"/>
        <v>195</v>
      </c>
      <c r="J110" s="131">
        <f t="shared" si="52"/>
        <v>48500</v>
      </c>
      <c r="K110" s="145">
        <f t="shared" si="88"/>
        <v>1309</v>
      </c>
      <c r="L110" s="148">
        <f t="shared" si="89"/>
        <v>171.28571428571428</v>
      </c>
      <c r="M110" s="86">
        <f t="shared" si="92"/>
        <v>1.0040368491874547</v>
      </c>
      <c r="N110" s="89">
        <f t="shared" si="93"/>
        <v>4.0368491874547274E-3</v>
      </c>
      <c r="O110" s="89">
        <f t="shared" si="110"/>
        <v>3.6648057597056028E-3</v>
      </c>
      <c r="P110" s="86">
        <f t="shared" si="111"/>
        <v>0.97797716150081559</v>
      </c>
      <c r="Q110" s="128">
        <f t="shared" si="47"/>
        <v>11808</v>
      </c>
      <c r="R110" s="134">
        <v>11813</v>
      </c>
      <c r="S110" s="105">
        <v>5</v>
      </c>
      <c r="T110" s="137">
        <v>0</v>
      </c>
      <c r="U110" s="137">
        <v>5</v>
      </c>
      <c r="V110" s="131">
        <f t="shared" si="94"/>
        <v>5</v>
      </c>
      <c r="W110" s="131">
        <f t="shared" si="95"/>
        <v>11264</v>
      </c>
      <c r="X110" s="145">
        <f t="shared" si="96"/>
        <v>31</v>
      </c>
      <c r="Y110" s="147">
        <f t="shared" si="108"/>
        <v>3.7142857142857144</v>
      </c>
      <c r="Z110" s="65">
        <f t="shared" si="98"/>
        <v>1.0004440891731059</v>
      </c>
      <c r="AA110" s="89">
        <f t="shared" si="99"/>
        <v>4.4408917310589935E-4</v>
      </c>
      <c r="AB110" s="126">
        <f t="shared" si="109"/>
        <v>1</v>
      </c>
      <c r="AC110" s="127">
        <f t="shared" si="50"/>
        <v>6044</v>
      </c>
      <c r="AD110" s="105">
        <v>6053</v>
      </c>
      <c r="AE110" s="122">
        <v>9</v>
      </c>
      <c r="AF110" s="137">
        <v>0</v>
      </c>
      <c r="AG110" s="137">
        <v>5</v>
      </c>
      <c r="AH110" s="150">
        <f t="shared" si="51"/>
        <v>5</v>
      </c>
      <c r="AI110" s="150">
        <f t="shared" si="102"/>
        <v>6071</v>
      </c>
      <c r="AJ110" s="145">
        <f t="shared" si="103"/>
        <v>48</v>
      </c>
      <c r="AK110" s="147">
        <f t="shared" si="104"/>
        <v>6.1428571428571432</v>
      </c>
      <c r="AL110" s="86">
        <f t="shared" si="105"/>
        <v>1.0008242664029015</v>
      </c>
      <c r="AM110" s="89">
        <f t="shared" si="106"/>
        <v>8.2426640290145237E-4</v>
      </c>
      <c r="AN110" s="90">
        <f t="shared" si="107"/>
        <v>0.89583333333333348</v>
      </c>
      <c r="AO110" s="4">
        <f t="shared" si="62"/>
        <v>0</v>
      </c>
      <c r="AP110" s="4">
        <f t="shared" si="66"/>
        <v>-6</v>
      </c>
      <c r="AQ110" s="4">
        <f t="shared" si="63"/>
        <v>-6</v>
      </c>
      <c r="AR110" s="262"/>
      <c r="AS110" s="204"/>
      <c r="AT110" s="196"/>
      <c r="AU110" s="210"/>
      <c r="BP110" s="22">
        <f t="shared" si="67"/>
        <v>187</v>
      </c>
    </row>
    <row r="111" spans="1:68" x14ac:dyDescent="0.25">
      <c r="A111" s="63">
        <v>108</v>
      </c>
      <c r="B111" s="157">
        <v>82</v>
      </c>
      <c r="C111" s="66">
        <v>43995</v>
      </c>
      <c r="D111" s="128">
        <f t="shared" si="90"/>
        <v>30582</v>
      </c>
      <c r="E111" s="134">
        <v>48640</v>
      </c>
      <c r="F111" s="105">
        <v>179</v>
      </c>
      <c r="G111" s="137">
        <v>0</v>
      </c>
      <c r="H111" s="137">
        <v>131</v>
      </c>
      <c r="I111" s="131">
        <f t="shared" si="45"/>
        <v>131</v>
      </c>
      <c r="J111" s="131">
        <f t="shared" si="52"/>
        <v>48631</v>
      </c>
      <c r="K111" s="145">
        <f t="shared" si="88"/>
        <v>1305</v>
      </c>
      <c r="L111" s="148">
        <f t="shared" si="89"/>
        <v>163.42857142857142</v>
      </c>
      <c r="M111" s="86">
        <f t="shared" si="92"/>
        <v>1.002701030927835</v>
      </c>
      <c r="N111" s="89">
        <f t="shared" si="93"/>
        <v>2.7010309278350242E-3</v>
      </c>
      <c r="O111" s="89">
        <f t="shared" si="110"/>
        <v>3.5540386351783138E-3</v>
      </c>
      <c r="P111" s="86">
        <f t="shared" si="111"/>
        <v>0.95412844036697242</v>
      </c>
      <c r="Q111" s="128">
        <f t="shared" si="47"/>
        <v>11813</v>
      </c>
      <c r="R111" s="134">
        <v>11822</v>
      </c>
      <c r="S111" s="105">
        <v>9</v>
      </c>
      <c r="T111" s="137">
        <v>0</v>
      </c>
      <c r="U111" s="137">
        <v>1</v>
      </c>
      <c r="V111" s="131">
        <f t="shared" si="94"/>
        <v>1</v>
      </c>
      <c r="W111" s="131">
        <f t="shared" si="95"/>
        <v>11265</v>
      </c>
      <c r="X111" s="145">
        <f t="shared" si="96"/>
        <v>37</v>
      </c>
      <c r="Y111" s="147">
        <f t="shared" si="108"/>
        <v>3.4285714285714284</v>
      </c>
      <c r="Z111" s="65">
        <f t="shared" si="98"/>
        <v>1.0000887784090908</v>
      </c>
      <c r="AA111" s="89">
        <f t="shared" si="99"/>
        <v>8.8778409090828347E-5</v>
      </c>
      <c r="AB111" s="126">
        <f t="shared" si="109"/>
        <v>0.92307692307692302</v>
      </c>
      <c r="AC111" s="127">
        <f t="shared" si="50"/>
        <v>6053</v>
      </c>
      <c r="AD111" s="105">
        <v>6057</v>
      </c>
      <c r="AE111" s="122">
        <v>4</v>
      </c>
      <c r="AF111" s="137">
        <v>0</v>
      </c>
      <c r="AG111" s="137">
        <v>1</v>
      </c>
      <c r="AH111" s="150">
        <f t="shared" si="51"/>
        <v>1</v>
      </c>
      <c r="AI111" s="150">
        <f t="shared" si="102"/>
        <v>6072</v>
      </c>
      <c r="AJ111" s="145">
        <f t="shared" si="103"/>
        <v>46</v>
      </c>
      <c r="AK111" s="147">
        <f t="shared" si="104"/>
        <v>5.2857142857142856</v>
      </c>
      <c r="AL111" s="86">
        <f t="shared" si="105"/>
        <v>1.0001647175094712</v>
      </c>
      <c r="AM111" s="89">
        <f t="shared" si="106"/>
        <v>1.6471750947122388E-4</v>
      </c>
      <c r="AN111" s="90">
        <f t="shared" si="107"/>
        <v>0.86046511627906974</v>
      </c>
      <c r="AO111" s="4">
        <f t="shared" si="62"/>
        <v>-4</v>
      </c>
      <c r="AP111" s="4">
        <f t="shared" si="66"/>
        <v>6</v>
      </c>
      <c r="AQ111" s="4">
        <f t="shared" si="63"/>
        <v>-2</v>
      </c>
      <c r="AR111" s="262"/>
      <c r="AS111" s="204"/>
      <c r="AT111" s="196"/>
      <c r="AU111" s="210"/>
      <c r="BP111" s="22">
        <f t="shared" si="67"/>
        <v>186.42857142857142</v>
      </c>
    </row>
    <row r="112" spans="1:68" x14ac:dyDescent="0.25">
      <c r="A112" s="63">
        <v>109</v>
      </c>
      <c r="B112" s="157">
        <v>83</v>
      </c>
      <c r="C112" s="66">
        <v>43996</v>
      </c>
      <c r="D112" s="128">
        <f t="shared" si="90"/>
        <v>30753</v>
      </c>
      <c r="E112" s="134">
        <v>48783</v>
      </c>
      <c r="F112" s="105">
        <v>143</v>
      </c>
      <c r="G112" s="137">
        <v>0</v>
      </c>
      <c r="H112" s="137">
        <v>148</v>
      </c>
      <c r="I112" s="131">
        <f t="shared" si="45"/>
        <v>148</v>
      </c>
      <c r="J112" s="131">
        <f t="shared" si="52"/>
        <v>48779</v>
      </c>
      <c r="K112" s="145">
        <f t="shared" si="88"/>
        <v>1209</v>
      </c>
      <c r="L112" s="148">
        <f t="shared" si="89"/>
        <v>165.42857142857142</v>
      </c>
      <c r="M112" s="86">
        <f t="shared" si="92"/>
        <v>1.0030433262733647</v>
      </c>
      <c r="N112" s="89">
        <f t="shared" si="93"/>
        <v>3.0433262733646771E-3</v>
      </c>
      <c r="O112" s="89">
        <f t="shared" si="110"/>
        <v>3.568263166475516E-3</v>
      </c>
      <c r="P112" s="86">
        <f t="shared" si="111"/>
        <v>1.0122377622377623</v>
      </c>
      <c r="Q112" s="128">
        <f t="shared" si="47"/>
        <v>11822</v>
      </c>
      <c r="R112" s="134">
        <v>11828</v>
      </c>
      <c r="S112" s="105">
        <v>6</v>
      </c>
      <c r="T112" s="137">
        <v>0</v>
      </c>
      <c r="U112" s="137">
        <v>2</v>
      </c>
      <c r="V112" s="131">
        <f t="shared" si="94"/>
        <v>2</v>
      </c>
      <c r="W112" s="131">
        <f t="shared" si="95"/>
        <v>11267</v>
      </c>
      <c r="X112" s="145">
        <f t="shared" si="96"/>
        <v>39</v>
      </c>
      <c r="Y112" s="147">
        <f t="shared" si="108"/>
        <v>3.4285714285714284</v>
      </c>
      <c r="Z112" s="65">
        <f t="shared" si="98"/>
        <v>1.0001775410563694</v>
      </c>
      <c r="AA112" s="89">
        <f t="shared" si="99"/>
        <v>1.7754105636935691E-4</v>
      </c>
      <c r="AB112" s="126">
        <f t="shared" si="109"/>
        <v>1</v>
      </c>
      <c r="AC112" s="127">
        <f t="shared" si="50"/>
        <v>6057</v>
      </c>
      <c r="AD112" s="105">
        <v>6059</v>
      </c>
      <c r="AE112" s="122">
        <v>2</v>
      </c>
      <c r="AF112" s="137">
        <v>0</v>
      </c>
      <c r="AG112" s="137">
        <v>4</v>
      </c>
      <c r="AH112" s="150">
        <f t="shared" si="51"/>
        <v>4</v>
      </c>
      <c r="AI112" s="150">
        <f t="shared" si="102"/>
        <v>6076</v>
      </c>
      <c r="AJ112" s="145">
        <f t="shared" si="103"/>
        <v>46</v>
      </c>
      <c r="AK112" s="147">
        <f t="shared" si="104"/>
        <v>4.5714285714285712</v>
      </c>
      <c r="AL112" s="86">
        <f t="shared" si="105"/>
        <v>1.0006587615283267</v>
      </c>
      <c r="AM112" s="89">
        <f t="shared" si="106"/>
        <v>6.587615283266679E-4</v>
      </c>
      <c r="AN112" s="90">
        <f t="shared" si="107"/>
        <v>0.8648648648648648</v>
      </c>
      <c r="AO112" s="4">
        <f t="shared" si="62"/>
        <v>-96</v>
      </c>
      <c r="AP112" s="4">
        <f t="shared" si="66"/>
        <v>2</v>
      </c>
      <c r="AQ112" s="4">
        <f t="shared" si="63"/>
        <v>0</v>
      </c>
      <c r="AR112" s="262"/>
      <c r="AS112" s="204"/>
      <c r="AT112" s="196"/>
      <c r="AU112" s="210"/>
      <c r="BP112" s="22">
        <f t="shared" si="67"/>
        <v>172.71428571428572</v>
      </c>
    </row>
    <row r="113" spans="1:98" x14ac:dyDescent="0.25">
      <c r="A113" s="63">
        <v>110</v>
      </c>
      <c r="B113" s="157">
        <v>84</v>
      </c>
      <c r="C113" s="66">
        <v>43997</v>
      </c>
      <c r="D113" s="128">
        <f t="shared" si="90"/>
        <v>30887</v>
      </c>
      <c r="E113" s="134">
        <v>48948</v>
      </c>
      <c r="F113" s="105">
        <v>165</v>
      </c>
      <c r="G113" s="137">
        <v>0</v>
      </c>
      <c r="H113" s="137">
        <v>129</v>
      </c>
      <c r="I113" s="131">
        <f t="shared" si="45"/>
        <v>129</v>
      </c>
      <c r="J113" s="131">
        <f t="shared" si="52"/>
        <v>48908</v>
      </c>
      <c r="K113" s="145">
        <f t="shared" si="88"/>
        <v>1209</v>
      </c>
      <c r="L113" s="148">
        <f t="shared" si="89"/>
        <v>161.71428571428572</v>
      </c>
      <c r="M113" s="86">
        <f t="shared" si="92"/>
        <v>1.0026445806597102</v>
      </c>
      <c r="N113" s="89">
        <f t="shared" si="93"/>
        <v>2.6445806597101829E-3</v>
      </c>
      <c r="O113" s="89">
        <f t="shared" si="110"/>
        <v>3.337548262063761E-3</v>
      </c>
      <c r="P113" s="86">
        <f t="shared" si="111"/>
        <v>0.97754749568221078</v>
      </c>
      <c r="Q113" s="128">
        <f t="shared" si="47"/>
        <v>11828</v>
      </c>
      <c r="R113" s="134">
        <v>11831</v>
      </c>
      <c r="S113" s="105">
        <v>3</v>
      </c>
      <c r="T113" s="137">
        <v>0</v>
      </c>
      <c r="U113" s="137">
        <v>0</v>
      </c>
      <c r="V113" s="131">
        <f t="shared" si="94"/>
        <v>0</v>
      </c>
      <c r="W113" s="131">
        <f t="shared" si="95"/>
        <v>11267</v>
      </c>
      <c r="X113" s="145">
        <f t="shared" si="96"/>
        <v>37</v>
      </c>
      <c r="Y113" s="147">
        <f t="shared" si="108"/>
        <v>2.5714285714285716</v>
      </c>
      <c r="Z113" s="65">
        <f t="shared" si="98"/>
        <v>1</v>
      </c>
      <c r="AA113" s="89">
        <f t="shared" si="99"/>
        <v>0</v>
      </c>
      <c r="AB113" s="126">
        <f t="shared" si="109"/>
        <v>0.75000000000000011</v>
      </c>
      <c r="AC113" s="127">
        <f t="shared" si="50"/>
        <v>6059</v>
      </c>
      <c r="AD113" s="105">
        <v>6065</v>
      </c>
      <c r="AE113" s="122">
        <v>6</v>
      </c>
      <c r="AF113" s="137">
        <v>0</v>
      </c>
      <c r="AG113" s="137">
        <v>5</v>
      </c>
      <c r="AH113" s="150">
        <f t="shared" si="51"/>
        <v>5</v>
      </c>
      <c r="AI113" s="150">
        <f t="shared" si="102"/>
        <v>6081</v>
      </c>
      <c r="AJ113" s="145">
        <f t="shared" si="103"/>
        <v>49</v>
      </c>
      <c r="AK113" s="147">
        <f t="shared" si="104"/>
        <v>4.5714285714285712</v>
      </c>
      <c r="AL113" s="86">
        <f t="shared" si="105"/>
        <v>1.0008229098090848</v>
      </c>
      <c r="AM113" s="89">
        <f t="shared" si="106"/>
        <v>8.2290980908483746E-4</v>
      </c>
      <c r="AN113" s="90">
        <f t="shared" si="107"/>
        <v>1</v>
      </c>
      <c r="AO113" s="4">
        <f t="shared" si="62"/>
        <v>0</v>
      </c>
      <c r="AP113" s="4">
        <f t="shared" si="66"/>
        <v>-2</v>
      </c>
      <c r="AQ113" s="4">
        <f t="shared" si="63"/>
        <v>3</v>
      </c>
      <c r="AR113" s="262"/>
      <c r="AS113" s="204"/>
      <c r="AT113" s="196"/>
      <c r="AU113" s="210"/>
      <c r="BP113" s="22">
        <f t="shared" si="67"/>
        <v>172.71428571428572</v>
      </c>
    </row>
    <row r="114" spans="1:98" x14ac:dyDescent="0.25">
      <c r="A114" s="63">
        <v>111</v>
      </c>
      <c r="B114" s="157">
        <v>85</v>
      </c>
      <c r="C114" s="66">
        <v>43998</v>
      </c>
      <c r="D114" s="128">
        <f t="shared" si="90"/>
        <v>31044</v>
      </c>
      <c r="E114" s="134">
        <v>49087</v>
      </c>
      <c r="F114" s="105">
        <v>139</v>
      </c>
      <c r="G114" s="137">
        <v>0</v>
      </c>
      <c r="H114" s="137">
        <v>118</v>
      </c>
      <c r="I114" s="131">
        <f t="shared" si="45"/>
        <v>118</v>
      </c>
      <c r="J114" s="131">
        <f t="shared" si="52"/>
        <v>49026</v>
      </c>
      <c r="K114" s="145">
        <f t="shared" si="88"/>
        <v>1184</v>
      </c>
      <c r="L114" s="148">
        <f t="shared" si="89"/>
        <v>158.28571428571428</v>
      </c>
      <c r="M114" s="86">
        <f t="shared" si="92"/>
        <v>1.0024126932199231</v>
      </c>
      <c r="N114" s="89">
        <f t="shared" si="93"/>
        <v>2.412693219923101E-3</v>
      </c>
      <c r="O114" s="89">
        <f t="shared" si="110"/>
        <v>2.9676960536575425E-3</v>
      </c>
      <c r="P114" s="86">
        <f t="shared" si="111"/>
        <v>0.97879858657243801</v>
      </c>
      <c r="Q114" s="128">
        <f t="shared" si="47"/>
        <v>11831</v>
      </c>
      <c r="R114" s="134">
        <v>11834</v>
      </c>
      <c r="S114" s="105">
        <v>3</v>
      </c>
      <c r="T114" s="137">
        <v>0</v>
      </c>
      <c r="U114" s="137">
        <v>4</v>
      </c>
      <c r="V114" s="131">
        <f t="shared" si="94"/>
        <v>4</v>
      </c>
      <c r="W114" s="131">
        <f t="shared" si="95"/>
        <v>11271</v>
      </c>
      <c r="X114" s="145">
        <f t="shared" si="96"/>
        <v>34</v>
      </c>
      <c r="Y114" s="147">
        <f t="shared" si="108"/>
        <v>2.4285714285714284</v>
      </c>
      <c r="Z114" s="65">
        <f t="shared" si="98"/>
        <v>1.0003550190822756</v>
      </c>
      <c r="AA114" s="89">
        <f t="shared" si="99"/>
        <v>3.5501908227564272E-4</v>
      </c>
      <c r="AB114" s="126">
        <f t="shared" si="109"/>
        <v>0.94444444444444431</v>
      </c>
      <c r="AC114" s="127">
        <f t="shared" si="50"/>
        <v>6065</v>
      </c>
      <c r="AD114" s="105">
        <v>6070</v>
      </c>
      <c r="AE114" s="122">
        <v>5</v>
      </c>
      <c r="AF114" s="137">
        <v>0</v>
      </c>
      <c r="AG114" s="137">
        <v>3</v>
      </c>
      <c r="AH114" s="150">
        <f t="shared" si="51"/>
        <v>3</v>
      </c>
      <c r="AI114" s="150">
        <f t="shared" si="102"/>
        <v>6084</v>
      </c>
      <c r="AJ114" s="145">
        <f t="shared" si="103"/>
        <v>39</v>
      </c>
      <c r="AK114" s="147">
        <f t="shared" si="104"/>
        <v>4.2857142857142856</v>
      </c>
      <c r="AL114" s="86">
        <f t="shared" si="105"/>
        <v>1.0004933399111988</v>
      </c>
      <c r="AM114" s="89">
        <f t="shared" si="106"/>
        <v>4.9333991119882015E-4</v>
      </c>
      <c r="AN114" s="90">
        <f t="shared" si="107"/>
        <v>0.9375</v>
      </c>
      <c r="AO114" s="4">
        <f t="shared" si="62"/>
        <v>-25</v>
      </c>
      <c r="AP114" s="4">
        <f t="shared" si="66"/>
        <v>-3</v>
      </c>
      <c r="AQ114" s="4">
        <f t="shared" si="63"/>
        <v>-10</v>
      </c>
      <c r="AR114" s="262"/>
      <c r="AS114" s="204"/>
      <c r="AT114" s="196"/>
      <c r="AU114" s="210"/>
      <c r="BP114" s="22">
        <f t="shared" si="67"/>
        <v>169.14285714285714</v>
      </c>
    </row>
    <row r="115" spans="1:98" x14ac:dyDescent="0.25">
      <c r="A115" s="63">
        <v>112</v>
      </c>
      <c r="B115" s="157">
        <v>86</v>
      </c>
      <c r="C115" s="66">
        <v>43999</v>
      </c>
      <c r="D115" s="128">
        <f t="shared" si="90"/>
        <v>31177</v>
      </c>
      <c r="E115" s="134">
        <v>49204</v>
      </c>
      <c r="F115" s="105">
        <v>117</v>
      </c>
      <c r="G115" s="137">
        <v>0</v>
      </c>
      <c r="H115" s="137">
        <v>137</v>
      </c>
      <c r="I115" s="131">
        <f t="shared" si="45"/>
        <v>137</v>
      </c>
      <c r="J115" s="131">
        <f t="shared" si="52"/>
        <v>49163</v>
      </c>
      <c r="K115" s="145">
        <f t="shared" si="88"/>
        <v>1117</v>
      </c>
      <c r="L115" s="148">
        <f t="shared" si="89"/>
        <v>151.85714285714286</v>
      </c>
      <c r="M115" s="86">
        <f t="shared" si="92"/>
        <v>1.0027944356055971</v>
      </c>
      <c r="N115" s="89">
        <f t="shared" si="93"/>
        <v>2.794435605597112E-3</v>
      </c>
      <c r="O115" s="89">
        <f t="shared" si="110"/>
        <v>2.7192133372860193E-3</v>
      </c>
      <c r="P115" s="86">
        <f t="shared" si="111"/>
        <v>0.95938628158844774</v>
      </c>
      <c r="Q115" s="128">
        <f t="shared" si="47"/>
        <v>11834</v>
      </c>
      <c r="R115" s="134">
        <v>11836</v>
      </c>
      <c r="S115" s="105">
        <v>2</v>
      </c>
      <c r="T115" s="137">
        <v>0</v>
      </c>
      <c r="U115" s="137">
        <v>1</v>
      </c>
      <c r="V115" s="131">
        <f t="shared" si="94"/>
        <v>1</v>
      </c>
      <c r="W115" s="131">
        <f t="shared" si="95"/>
        <v>11272</v>
      </c>
      <c r="X115" s="145">
        <f t="shared" si="96"/>
        <v>31</v>
      </c>
      <c r="Y115" s="147">
        <f t="shared" si="108"/>
        <v>2.2857142857142856</v>
      </c>
      <c r="Z115" s="65">
        <f t="shared" si="98"/>
        <v>1.0000887232721143</v>
      </c>
      <c r="AA115" s="89">
        <f t="shared" si="99"/>
        <v>8.8723272114288321E-5</v>
      </c>
      <c r="AB115" s="126">
        <f t="shared" si="109"/>
        <v>0.94117647058823528</v>
      </c>
      <c r="AC115" s="127">
        <f t="shared" si="50"/>
        <v>6070</v>
      </c>
      <c r="AD115" s="105">
        <v>6074</v>
      </c>
      <c r="AE115" s="122">
        <v>4</v>
      </c>
      <c r="AF115" s="137">
        <v>0</v>
      </c>
      <c r="AG115" s="137">
        <v>4</v>
      </c>
      <c r="AH115" s="150">
        <f t="shared" si="51"/>
        <v>4</v>
      </c>
      <c r="AI115" s="150">
        <f t="shared" si="102"/>
        <v>6088</v>
      </c>
      <c r="AJ115" s="145">
        <f t="shared" si="103"/>
        <v>32</v>
      </c>
      <c r="AK115" s="147">
        <f t="shared" si="104"/>
        <v>3.8571428571428572</v>
      </c>
      <c r="AL115" s="86">
        <f t="shared" si="105"/>
        <v>1.0006574621959237</v>
      </c>
      <c r="AM115" s="89">
        <f t="shared" si="106"/>
        <v>6.5746219592366373E-4</v>
      </c>
      <c r="AN115" s="90">
        <f t="shared" si="107"/>
        <v>0.9</v>
      </c>
      <c r="AO115" s="4">
        <f t="shared" si="62"/>
        <v>-67</v>
      </c>
      <c r="AP115" s="4">
        <f t="shared" si="66"/>
        <v>-3</v>
      </c>
      <c r="AQ115" s="4">
        <f t="shared" si="63"/>
        <v>-7</v>
      </c>
      <c r="AR115" s="262"/>
      <c r="AS115" s="204"/>
      <c r="AT115" s="196"/>
      <c r="AU115" s="210"/>
      <c r="BP115" s="22">
        <f t="shared" si="67"/>
        <v>159.57142857142858</v>
      </c>
    </row>
    <row r="116" spans="1:98" x14ac:dyDescent="0.25">
      <c r="A116" s="63">
        <v>113</v>
      </c>
      <c r="B116" s="157">
        <v>87</v>
      </c>
      <c r="C116" s="66">
        <v>44000</v>
      </c>
      <c r="D116" s="128">
        <f t="shared" si="90"/>
        <v>31291</v>
      </c>
      <c r="E116" s="134">
        <v>49319</v>
      </c>
      <c r="F116" s="105">
        <v>115</v>
      </c>
      <c r="G116" s="137">
        <v>0</v>
      </c>
      <c r="H116" s="137">
        <v>83</v>
      </c>
      <c r="I116" s="131">
        <f t="shared" si="45"/>
        <v>83</v>
      </c>
      <c r="J116" s="131">
        <f t="shared" si="52"/>
        <v>49246</v>
      </c>
      <c r="K116" s="145">
        <f t="shared" si="88"/>
        <v>1068</v>
      </c>
      <c r="L116" s="148">
        <f t="shared" si="89"/>
        <v>134.42857142857142</v>
      </c>
      <c r="M116" s="86">
        <f t="shared" si="92"/>
        <v>1.0016882614974676</v>
      </c>
      <c r="N116" s="89">
        <f t="shared" si="93"/>
        <v>1.6882614974675914E-3</v>
      </c>
      <c r="O116" s="89">
        <f t="shared" si="110"/>
        <v>2.5166594512125327E-3</v>
      </c>
      <c r="P116" s="86">
        <f t="shared" si="111"/>
        <v>0.88523047977422376</v>
      </c>
      <c r="Q116" s="128">
        <f t="shared" si="47"/>
        <v>11836</v>
      </c>
      <c r="R116" s="134">
        <v>11835</v>
      </c>
      <c r="S116" s="105">
        <v>-1</v>
      </c>
      <c r="T116" s="137">
        <v>0</v>
      </c>
      <c r="U116" s="137">
        <v>3</v>
      </c>
      <c r="V116" s="131">
        <f t="shared" si="94"/>
        <v>3</v>
      </c>
      <c r="W116" s="131">
        <f t="shared" si="95"/>
        <v>11275</v>
      </c>
      <c r="X116" s="145">
        <f t="shared" si="96"/>
        <v>27</v>
      </c>
      <c r="Y116" s="147">
        <f t="shared" si="108"/>
        <v>2.2857142857142856</v>
      </c>
      <c r="Z116" s="65">
        <f t="shared" si="98"/>
        <v>1.0002661462029809</v>
      </c>
      <c r="AA116" s="89">
        <f t="shared" si="99"/>
        <v>2.661462029809325E-4</v>
      </c>
      <c r="AB116" s="126">
        <f t="shared" si="109"/>
        <v>1</v>
      </c>
      <c r="AC116" s="127">
        <f t="shared" si="50"/>
        <v>6074</v>
      </c>
      <c r="AD116" s="105">
        <v>6078</v>
      </c>
      <c r="AE116" s="122">
        <v>4</v>
      </c>
      <c r="AF116" s="137">
        <v>0</v>
      </c>
      <c r="AG116" s="137">
        <v>5</v>
      </c>
      <c r="AH116" s="150">
        <f t="shared" si="51"/>
        <v>5</v>
      </c>
      <c r="AI116" s="150">
        <f t="shared" si="102"/>
        <v>6093</v>
      </c>
      <c r="AJ116" s="145">
        <f t="shared" si="103"/>
        <v>34</v>
      </c>
      <c r="AK116" s="147">
        <f t="shared" si="104"/>
        <v>3.8571428571428572</v>
      </c>
      <c r="AL116" s="86">
        <f t="shared" si="105"/>
        <v>1.000821287779238</v>
      </c>
      <c r="AM116" s="89">
        <f t="shared" si="106"/>
        <v>8.2128777923795582E-4</v>
      </c>
      <c r="AN116" s="90">
        <f t="shared" si="107"/>
        <v>1</v>
      </c>
      <c r="AO116" s="4">
        <f t="shared" si="62"/>
        <v>-49</v>
      </c>
      <c r="AP116" s="4">
        <f t="shared" si="66"/>
        <v>-4</v>
      </c>
      <c r="AQ116" s="4">
        <f t="shared" si="63"/>
        <v>2</v>
      </c>
      <c r="AR116" s="262"/>
      <c r="AS116" s="204"/>
      <c r="AT116" s="196"/>
      <c r="AU116" s="210"/>
      <c r="BP116" s="22">
        <f t="shared" si="67"/>
        <v>152.57142857142858</v>
      </c>
    </row>
    <row r="117" spans="1:98" x14ac:dyDescent="0.25">
      <c r="A117" s="63">
        <v>114</v>
      </c>
      <c r="B117" s="157">
        <v>88</v>
      </c>
      <c r="C117" s="66">
        <v>44001</v>
      </c>
      <c r="D117" s="128">
        <f t="shared" si="90"/>
        <v>31392</v>
      </c>
      <c r="E117" s="134">
        <v>49426</v>
      </c>
      <c r="F117" s="105">
        <v>107</v>
      </c>
      <c r="G117" s="137">
        <v>0</v>
      </c>
      <c r="H117" s="137">
        <v>101</v>
      </c>
      <c r="I117" s="131">
        <f t="shared" si="45"/>
        <v>101</v>
      </c>
      <c r="J117" s="131">
        <f t="shared" si="52"/>
        <v>49347</v>
      </c>
      <c r="K117" s="145">
        <f t="shared" si="88"/>
        <v>965</v>
      </c>
      <c r="L117" s="148">
        <f t="shared" si="89"/>
        <v>121</v>
      </c>
      <c r="M117" s="86">
        <f t="shared" si="92"/>
        <v>1.0020509279941519</v>
      </c>
      <c r="N117" s="89">
        <f t="shared" si="93"/>
        <v>2.0509279941518521E-3</v>
      </c>
      <c r="O117" s="89">
        <f t="shared" si="110"/>
        <v>2.3181797953699679E-3</v>
      </c>
      <c r="P117" s="86">
        <f t="shared" si="111"/>
        <v>0.90010626992561116</v>
      </c>
      <c r="Q117" s="128">
        <f t="shared" si="47"/>
        <v>11835</v>
      </c>
      <c r="R117" s="134">
        <v>11846</v>
      </c>
      <c r="S117" s="105">
        <v>11</v>
      </c>
      <c r="T117" s="137">
        <v>0</v>
      </c>
      <c r="U117" s="137">
        <v>2</v>
      </c>
      <c r="V117" s="131">
        <f t="shared" si="94"/>
        <v>2</v>
      </c>
      <c r="W117" s="131">
        <f t="shared" si="95"/>
        <v>11277</v>
      </c>
      <c r="X117" s="145">
        <f t="shared" si="96"/>
        <v>33</v>
      </c>
      <c r="Y117" s="147">
        <f t="shared" si="108"/>
        <v>1.8571428571428572</v>
      </c>
      <c r="Z117" s="65">
        <f t="shared" si="98"/>
        <v>1.0001773835920178</v>
      </c>
      <c r="AA117" s="89">
        <f t="shared" si="99"/>
        <v>1.7738359201779907E-4</v>
      </c>
      <c r="AB117" s="126">
        <f t="shared" si="109"/>
        <v>0.81250000000000011</v>
      </c>
      <c r="AC117" s="127">
        <f t="shared" si="50"/>
        <v>6078</v>
      </c>
      <c r="AD117" s="105">
        <v>6081</v>
      </c>
      <c r="AE117" s="122">
        <v>3</v>
      </c>
      <c r="AF117" s="137">
        <v>0</v>
      </c>
      <c r="AG117" s="137">
        <v>2</v>
      </c>
      <c r="AH117" s="150">
        <f t="shared" si="51"/>
        <v>2</v>
      </c>
      <c r="AI117" s="150">
        <f t="shared" si="102"/>
        <v>6095</v>
      </c>
      <c r="AJ117" s="145">
        <f t="shared" si="103"/>
        <v>28</v>
      </c>
      <c r="AK117" s="147">
        <f t="shared" si="104"/>
        <v>3.4285714285714284</v>
      </c>
      <c r="AL117" s="86">
        <f t="shared" si="105"/>
        <v>1.0003282455276548</v>
      </c>
      <c r="AM117" s="89">
        <f t="shared" si="106"/>
        <v>3.2824552765475801E-4</v>
      </c>
      <c r="AN117" s="90">
        <f t="shared" si="107"/>
        <v>0.88888888888888884</v>
      </c>
      <c r="AO117" s="4">
        <f t="shared" si="62"/>
        <v>-103</v>
      </c>
      <c r="AP117" s="4">
        <f t="shared" si="66"/>
        <v>6</v>
      </c>
      <c r="AQ117" s="4">
        <f t="shared" si="63"/>
        <v>-6</v>
      </c>
      <c r="AR117" s="262"/>
      <c r="AS117" s="204"/>
      <c r="AT117" s="196"/>
      <c r="AU117" s="210"/>
      <c r="BP117" s="22">
        <f t="shared" si="67"/>
        <v>137.85714285714286</v>
      </c>
    </row>
    <row r="118" spans="1:98" x14ac:dyDescent="0.25">
      <c r="A118" s="63">
        <v>115</v>
      </c>
      <c r="B118" s="157">
        <v>89</v>
      </c>
      <c r="C118" s="66">
        <v>44002</v>
      </c>
      <c r="D118" s="128">
        <f t="shared" si="90"/>
        <v>31491</v>
      </c>
      <c r="E118" s="134">
        <v>49502</v>
      </c>
      <c r="F118" s="105">
        <v>76</v>
      </c>
      <c r="G118" s="137">
        <v>0</v>
      </c>
      <c r="H118" s="137">
        <v>98</v>
      </c>
      <c r="I118" s="131">
        <f t="shared" si="45"/>
        <v>98</v>
      </c>
      <c r="J118" s="131">
        <f t="shared" si="52"/>
        <v>49445</v>
      </c>
      <c r="K118" s="145">
        <f t="shared" si="88"/>
        <v>862</v>
      </c>
      <c r="L118" s="148">
        <f t="shared" si="89"/>
        <v>116.28571428571429</v>
      </c>
      <c r="M118" s="86">
        <f t="shared" si="92"/>
        <v>1.0019859363284496</v>
      </c>
      <c r="N118" s="89">
        <f t="shared" si="93"/>
        <v>1.9859363284495668E-3</v>
      </c>
      <c r="O118" s="89">
        <f t="shared" si="110"/>
        <v>2.1864509291178447E-3</v>
      </c>
      <c r="P118" s="86">
        <f t="shared" si="111"/>
        <v>0.96103896103896114</v>
      </c>
      <c r="Q118" s="128">
        <f t="shared" si="47"/>
        <v>11846</v>
      </c>
      <c r="R118" s="134">
        <v>11846</v>
      </c>
      <c r="S118" s="105">
        <v>0</v>
      </c>
      <c r="T118" s="137">
        <v>0</v>
      </c>
      <c r="U118" s="137">
        <v>3</v>
      </c>
      <c r="V118" s="131">
        <f t="shared" si="94"/>
        <v>3</v>
      </c>
      <c r="W118" s="131">
        <f t="shared" si="95"/>
        <v>11280</v>
      </c>
      <c r="X118" s="145">
        <f t="shared" si="96"/>
        <v>24</v>
      </c>
      <c r="Y118" s="147">
        <f t="shared" si="108"/>
        <v>2.1428571428571428</v>
      </c>
      <c r="Z118" s="65">
        <f t="shared" si="98"/>
        <v>1.000266028198989</v>
      </c>
      <c r="AA118" s="89">
        <f t="shared" si="99"/>
        <v>2.6602819898902119E-4</v>
      </c>
      <c r="AB118" s="126">
        <f t="shared" si="109"/>
        <v>1.1538461538461537</v>
      </c>
      <c r="AC118" s="127">
        <f t="shared" si="50"/>
        <v>6081</v>
      </c>
      <c r="AD118" s="105">
        <v>6089</v>
      </c>
      <c r="AE118" s="122">
        <v>8</v>
      </c>
      <c r="AF118" s="137">
        <v>0</v>
      </c>
      <c r="AG118" s="137">
        <v>1</v>
      </c>
      <c r="AH118" s="150">
        <f t="shared" si="51"/>
        <v>1</v>
      </c>
      <c r="AI118" s="150">
        <f t="shared" si="102"/>
        <v>6096</v>
      </c>
      <c r="AJ118" s="145">
        <f t="shared" si="103"/>
        <v>32</v>
      </c>
      <c r="AK118" s="147">
        <f t="shared" si="104"/>
        <v>3.4285714285714284</v>
      </c>
      <c r="AL118" s="86">
        <f t="shared" si="105"/>
        <v>1.0001640689089417</v>
      </c>
      <c r="AM118" s="89">
        <f t="shared" si="106"/>
        <v>1.6406890894171688E-4</v>
      </c>
      <c r="AN118" s="90">
        <f t="shared" si="107"/>
        <v>1</v>
      </c>
      <c r="AO118" s="4">
        <f t="shared" si="62"/>
        <v>-103</v>
      </c>
      <c r="AP118" s="4">
        <f t="shared" si="66"/>
        <v>-9</v>
      </c>
      <c r="AQ118" s="4">
        <f t="shared" si="63"/>
        <v>4</v>
      </c>
      <c r="AR118" s="262"/>
      <c r="AS118" s="204"/>
      <c r="AT118" s="196"/>
      <c r="AU118" s="210"/>
      <c r="BP118" s="22">
        <f t="shared" si="67"/>
        <v>123.14285714285714</v>
      </c>
    </row>
    <row r="119" spans="1:98" x14ac:dyDescent="0.25">
      <c r="A119" s="63">
        <v>116</v>
      </c>
      <c r="B119" s="157">
        <v>90</v>
      </c>
      <c r="C119" s="66">
        <v>44003</v>
      </c>
      <c r="D119" s="128">
        <f t="shared" si="90"/>
        <v>31563</v>
      </c>
      <c r="E119" s="134">
        <v>49593</v>
      </c>
      <c r="F119" s="105">
        <v>91</v>
      </c>
      <c r="G119" s="137">
        <v>0</v>
      </c>
      <c r="H119" s="137">
        <v>57</v>
      </c>
      <c r="I119" s="131">
        <f t="shared" si="45"/>
        <v>57</v>
      </c>
      <c r="J119" s="131">
        <f t="shared" si="52"/>
        <v>49502</v>
      </c>
      <c r="K119" s="145">
        <f t="shared" si="88"/>
        <v>810</v>
      </c>
      <c r="L119" s="148">
        <f t="shared" si="89"/>
        <v>103.28571428571429</v>
      </c>
      <c r="M119" s="86">
        <f t="shared" si="92"/>
        <v>1.0011527960359996</v>
      </c>
      <c r="N119" s="89">
        <f t="shared" si="93"/>
        <v>1.1527960359996037E-3</v>
      </c>
      <c r="O119" s="89">
        <f t="shared" si="110"/>
        <v>1.9344714923331453E-3</v>
      </c>
      <c r="P119" s="86">
        <f t="shared" si="111"/>
        <v>0.8882063882063882</v>
      </c>
      <c r="Q119" s="128">
        <f t="shared" si="47"/>
        <v>11846</v>
      </c>
      <c r="R119" s="134">
        <v>11849</v>
      </c>
      <c r="S119" s="105">
        <v>3</v>
      </c>
      <c r="T119" s="137">
        <v>0</v>
      </c>
      <c r="U119" s="137">
        <v>2</v>
      </c>
      <c r="V119" s="131">
        <f t="shared" si="94"/>
        <v>2</v>
      </c>
      <c r="W119" s="131">
        <f t="shared" si="95"/>
        <v>11282</v>
      </c>
      <c r="X119" s="145">
        <f t="shared" si="96"/>
        <v>21</v>
      </c>
      <c r="Y119" s="147">
        <f t="shared" si="108"/>
        <v>2.1428571428571428</v>
      </c>
      <c r="Z119" s="65">
        <f t="shared" si="98"/>
        <v>1.000177304964539</v>
      </c>
      <c r="AA119" s="89">
        <f t="shared" si="99"/>
        <v>1.7730496453904898E-4</v>
      </c>
      <c r="AB119" s="126">
        <f t="shared" si="109"/>
        <v>1</v>
      </c>
      <c r="AC119" s="127">
        <f t="shared" si="50"/>
        <v>6089</v>
      </c>
      <c r="AD119" s="105">
        <v>6090</v>
      </c>
      <c r="AE119" s="122">
        <v>1</v>
      </c>
      <c r="AF119" s="137">
        <v>0</v>
      </c>
      <c r="AG119" s="137">
        <v>4</v>
      </c>
      <c r="AH119" s="150">
        <f t="shared" si="51"/>
        <v>4</v>
      </c>
      <c r="AI119" s="150">
        <f t="shared" si="102"/>
        <v>6100</v>
      </c>
      <c r="AJ119" s="145">
        <f t="shared" si="103"/>
        <v>31</v>
      </c>
      <c r="AK119" s="147">
        <f t="shared" si="104"/>
        <v>3.4285714285714284</v>
      </c>
      <c r="AL119" s="86">
        <f t="shared" si="105"/>
        <v>1.0006561679790027</v>
      </c>
      <c r="AM119" s="89">
        <f t="shared" si="106"/>
        <v>6.5616797900269752E-4</v>
      </c>
      <c r="AN119" s="90">
        <f t="shared" si="107"/>
        <v>1</v>
      </c>
      <c r="AO119" s="4">
        <f t="shared" si="62"/>
        <v>-52</v>
      </c>
      <c r="AP119" s="4">
        <f t="shared" si="66"/>
        <v>-3</v>
      </c>
      <c r="AQ119" s="4">
        <f t="shared" si="63"/>
        <v>-1</v>
      </c>
      <c r="AR119" s="262"/>
      <c r="AS119" s="204"/>
      <c r="AT119" s="196"/>
      <c r="AU119" s="210"/>
      <c r="BP119" s="22">
        <f t="shared" si="67"/>
        <v>115.71428571428571</v>
      </c>
    </row>
    <row r="120" spans="1:98" x14ac:dyDescent="0.25">
      <c r="A120" s="63">
        <v>117</v>
      </c>
      <c r="B120" s="157">
        <v>91</v>
      </c>
      <c r="C120" s="66">
        <v>44004</v>
      </c>
      <c r="D120" s="128">
        <f t="shared" si="90"/>
        <v>31652</v>
      </c>
      <c r="E120" s="134">
        <v>49658</v>
      </c>
      <c r="F120" s="105">
        <v>65</v>
      </c>
      <c r="G120" s="137">
        <v>0</v>
      </c>
      <c r="H120" s="137">
        <v>71</v>
      </c>
      <c r="I120" s="131">
        <f t="shared" si="45"/>
        <v>71</v>
      </c>
      <c r="J120" s="131">
        <f t="shared" si="52"/>
        <v>49573</v>
      </c>
      <c r="K120" s="145">
        <f t="shared" si="88"/>
        <v>710</v>
      </c>
      <c r="L120" s="148">
        <f t="shared" si="89"/>
        <v>95</v>
      </c>
      <c r="M120" s="86">
        <f t="shared" si="92"/>
        <v>1.0014342854834148</v>
      </c>
      <c r="N120" s="89">
        <f t="shared" si="93"/>
        <v>1.4342854834148433E-3</v>
      </c>
      <c r="O120" s="89">
        <f t="shared" si="110"/>
        <v>1.6624414678966914E-3</v>
      </c>
      <c r="P120" s="86">
        <f t="shared" si="111"/>
        <v>0.91977869986168737</v>
      </c>
      <c r="Q120" s="128">
        <f t="shared" si="47"/>
        <v>11849</v>
      </c>
      <c r="R120" s="134">
        <v>11851</v>
      </c>
      <c r="S120" s="105">
        <v>2</v>
      </c>
      <c r="T120" s="137">
        <v>0</v>
      </c>
      <c r="U120" s="137">
        <v>4</v>
      </c>
      <c r="V120" s="131">
        <f t="shared" si="94"/>
        <v>4</v>
      </c>
      <c r="W120" s="131">
        <f t="shared" si="95"/>
        <v>11286</v>
      </c>
      <c r="X120" s="145">
        <f t="shared" si="96"/>
        <v>20</v>
      </c>
      <c r="Y120" s="147">
        <f t="shared" si="108"/>
        <v>2.7142857142857144</v>
      </c>
      <c r="Z120" s="65">
        <f t="shared" si="98"/>
        <v>1.000354547066123</v>
      </c>
      <c r="AA120" s="89">
        <f t="shared" si="99"/>
        <v>3.5454706612303433E-4</v>
      </c>
      <c r="AB120" s="126">
        <f t="shared" si="109"/>
        <v>1.2666666666666668</v>
      </c>
      <c r="AC120" s="127">
        <f t="shared" si="50"/>
        <v>6090</v>
      </c>
      <c r="AD120" s="105">
        <v>6090</v>
      </c>
      <c r="AE120" s="122">
        <v>0</v>
      </c>
      <c r="AF120" s="137">
        <v>0</v>
      </c>
      <c r="AG120" s="137">
        <v>1</v>
      </c>
      <c r="AH120" s="150">
        <f t="shared" si="51"/>
        <v>1</v>
      </c>
      <c r="AI120" s="150">
        <f t="shared" si="102"/>
        <v>6101</v>
      </c>
      <c r="AJ120" s="145">
        <f t="shared" si="103"/>
        <v>25</v>
      </c>
      <c r="AK120" s="147">
        <f t="shared" si="104"/>
        <v>2.8571428571428572</v>
      </c>
      <c r="AL120" s="86">
        <f t="shared" si="105"/>
        <v>1.0001639344262294</v>
      </c>
      <c r="AM120" s="89">
        <f t="shared" si="106"/>
        <v>1.6393442622941734E-4</v>
      </c>
      <c r="AN120" s="90">
        <f t="shared" si="107"/>
        <v>0.83333333333333337</v>
      </c>
      <c r="AO120" s="4">
        <f t="shared" si="62"/>
        <v>-100</v>
      </c>
      <c r="AP120" s="4">
        <f t="shared" si="66"/>
        <v>-1</v>
      </c>
      <c r="AQ120" s="4">
        <f t="shared" si="63"/>
        <v>-6</v>
      </c>
      <c r="AR120" s="262"/>
      <c r="AS120" s="204"/>
      <c r="AT120" s="196"/>
      <c r="AU120" s="210"/>
      <c r="BP120" s="22">
        <f t="shared" si="67"/>
        <v>101.42857142857143</v>
      </c>
    </row>
    <row r="121" spans="1:98" x14ac:dyDescent="0.25">
      <c r="A121" s="63">
        <v>118</v>
      </c>
      <c r="B121" s="157">
        <v>92</v>
      </c>
      <c r="C121" s="66">
        <v>44005</v>
      </c>
      <c r="D121" s="128">
        <f t="shared" si="90"/>
        <v>31710</v>
      </c>
      <c r="E121" s="134">
        <v>49722</v>
      </c>
      <c r="F121" s="105">
        <v>64</v>
      </c>
      <c r="G121" s="137">
        <v>0</v>
      </c>
      <c r="H121" s="137">
        <v>75</v>
      </c>
      <c r="I121" s="131">
        <f t="shared" si="45"/>
        <v>75</v>
      </c>
      <c r="J121" s="131">
        <f t="shared" si="52"/>
        <v>49648</v>
      </c>
      <c r="K121" s="145">
        <f t="shared" si="88"/>
        <v>635</v>
      </c>
      <c r="L121" s="148">
        <f t="shared" ref="L121:L128" si="112">SUM(I115:I121)/7</f>
        <v>88.857142857142861</v>
      </c>
      <c r="M121" s="86">
        <f t="shared" si="92"/>
        <v>1.0015129203397011</v>
      </c>
      <c r="N121" s="89">
        <f t="shared" si="93"/>
        <v>1.5129203397010738E-3</v>
      </c>
      <c r="O121" s="89">
        <f t="shared" si="110"/>
        <v>1.6273732363433879E-3</v>
      </c>
      <c r="P121" s="86">
        <f t="shared" si="111"/>
        <v>0.93533834586466169</v>
      </c>
      <c r="Q121" s="128">
        <f t="shared" si="47"/>
        <v>11851</v>
      </c>
      <c r="R121" s="134">
        <v>11853</v>
      </c>
      <c r="S121" s="105">
        <v>2</v>
      </c>
      <c r="T121" s="137">
        <v>0</v>
      </c>
      <c r="U121" s="137">
        <v>2</v>
      </c>
      <c r="V121" s="131">
        <f t="shared" si="94"/>
        <v>2</v>
      </c>
      <c r="W121" s="131">
        <f t="shared" si="95"/>
        <v>11288</v>
      </c>
      <c r="X121" s="145">
        <f>SUM(S115:S121)</f>
        <v>19</v>
      </c>
      <c r="Y121" s="147">
        <f>SUM(V115:V121)/7</f>
        <v>2.4285714285714284</v>
      </c>
      <c r="Z121" s="65">
        <f t="shared" si="98"/>
        <v>1.0001772107035265</v>
      </c>
      <c r="AA121" s="89">
        <f t="shared" si="99"/>
        <v>1.7721070352649804E-4</v>
      </c>
      <c r="AB121" s="126">
        <f t="shared" si="109"/>
        <v>0.89473684210526305</v>
      </c>
      <c r="AC121" s="127">
        <f t="shared" si="50"/>
        <v>6090</v>
      </c>
      <c r="AD121" s="105">
        <v>6095</v>
      </c>
      <c r="AE121" s="122">
        <v>5</v>
      </c>
      <c r="AF121" s="137">
        <v>0</v>
      </c>
      <c r="AG121" s="137">
        <v>1</v>
      </c>
      <c r="AH121" s="150">
        <f t="shared" si="51"/>
        <v>1</v>
      </c>
      <c r="AI121" s="150">
        <f t="shared" si="102"/>
        <v>6102</v>
      </c>
      <c r="AJ121" s="145">
        <f t="shared" si="103"/>
        <v>25</v>
      </c>
      <c r="AK121" s="147">
        <f t="shared" si="104"/>
        <v>2.5714285714285716</v>
      </c>
      <c r="AL121" s="86">
        <f t="shared" si="105"/>
        <v>1.0001639075561384</v>
      </c>
      <c r="AM121" s="89">
        <f t="shared" si="106"/>
        <v>1.6390755613837626E-4</v>
      </c>
      <c r="AN121" s="90">
        <f t="shared" si="107"/>
        <v>0.9</v>
      </c>
      <c r="AO121" s="4">
        <f t="shared" si="62"/>
        <v>-75</v>
      </c>
      <c r="AP121" s="4">
        <f t="shared" si="66"/>
        <v>-1</v>
      </c>
      <c r="AQ121" s="4">
        <f t="shared" si="63"/>
        <v>0</v>
      </c>
      <c r="AR121" s="262"/>
      <c r="AS121" s="204"/>
      <c r="AT121" s="196"/>
      <c r="AU121" s="210"/>
      <c r="BP121" s="22">
        <f t="shared" si="67"/>
        <v>90.714285714285708</v>
      </c>
    </row>
    <row r="122" spans="1:98" x14ac:dyDescent="0.25">
      <c r="A122" s="63">
        <v>119</v>
      </c>
      <c r="B122" s="157">
        <v>93</v>
      </c>
      <c r="C122" s="66">
        <v>44006</v>
      </c>
      <c r="D122" s="128">
        <f t="shared" si="90"/>
        <v>31766</v>
      </c>
      <c r="E122" s="134">
        <v>49804</v>
      </c>
      <c r="F122" s="105">
        <v>82</v>
      </c>
      <c r="G122" s="137">
        <v>0</v>
      </c>
      <c r="H122" s="137">
        <v>112</v>
      </c>
      <c r="I122" s="131">
        <f t="shared" si="45"/>
        <v>112</v>
      </c>
      <c r="J122" s="131">
        <f t="shared" si="52"/>
        <v>49760</v>
      </c>
      <c r="K122" s="145">
        <f t="shared" si="88"/>
        <v>600</v>
      </c>
      <c r="L122" s="148">
        <f t="shared" si="112"/>
        <v>85.285714285714292</v>
      </c>
      <c r="M122" s="86">
        <f t="shared" si="92"/>
        <v>1.0022558814050919</v>
      </c>
      <c r="N122" s="89">
        <f t="shared" si="93"/>
        <v>2.2558814050919196E-3</v>
      </c>
      <c r="O122" s="89">
        <f t="shared" si="110"/>
        <v>1.6683639185314015E-3</v>
      </c>
      <c r="P122" s="86">
        <f t="shared" si="111"/>
        <v>0.95980707395498399</v>
      </c>
      <c r="Q122" s="128">
        <f t="shared" si="47"/>
        <v>11853</v>
      </c>
      <c r="R122" s="134">
        <v>11859</v>
      </c>
      <c r="S122" s="105">
        <v>6</v>
      </c>
      <c r="T122" s="137">
        <v>0</v>
      </c>
      <c r="U122" s="137">
        <v>2</v>
      </c>
      <c r="V122" s="131">
        <f t="shared" si="94"/>
        <v>2</v>
      </c>
      <c r="W122" s="131">
        <f t="shared" si="95"/>
        <v>11290</v>
      </c>
      <c r="X122" s="145">
        <f>SUM(S116:S122)</f>
        <v>23</v>
      </c>
      <c r="Y122" s="147">
        <f>SUM(V116:V122)/7</f>
        <v>2.5714285714285716</v>
      </c>
      <c r="Z122" s="65">
        <f t="shared" si="98"/>
        <v>1.000177179305457</v>
      </c>
      <c r="AA122" s="89">
        <f t="shared" si="99"/>
        <v>1.7717930545702032E-4</v>
      </c>
      <c r="AB122" s="126">
        <f t="shared" si="109"/>
        <v>1.0588235294117649</v>
      </c>
      <c r="AC122" s="127">
        <f t="shared" si="50"/>
        <v>6095</v>
      </c>
      <c r="AD122" s="105">
        <v>6097</v>
      </c>
      <c r="AE122" s="122">
        <v>2</v>
      </c>
      <c r="AF122" s="137">
        <v>0</v>
      </c>
      <c r="AG122" s="137">
        <v>2</v>
      </c>
      <c r="AH122" s="150">
        <f t="shared" si="51"/>
        <v>2</v>
      </c>
      <c r="AI122" s="150">
        <f t="shared" si="102"/>
        <v>6104</v>
      </c>
      <c r="AJ122" s="145">
        <f t="shared" si="103"/>
        <v>23</v>
      </c>
      <c r="AK122" s="147">
        <f t="shared" si="104"/>
        <v>2.2857142857142856</v>
      </c>
      <c r="AL122" s="86">
        <f t="shared" si="105"/>
        <v>1.0003277613897084</v>
      </c>
      <c r="AM122" s="89">
        <f t="shared" si="106"/>
        <v>3.2776138970835866E-4</v>
      </c>
      <c r="AN122" s="90">
        <f t="shared" si="107"/>
        <v>0.88888888888888873</v>
      </c>
      <c r="AO122" s="4">
        <f t="shared" si="62"/>
        <v>-35</v>
      </c>
      <c r="AP122" s="4">
        <f t="shared" si="66"/>
        <v>4</v>
      </c>
      <c r="AQ122" s="4">
        <f t="shared" si="63"/>
        <v>-2</v>
      </c>
      <c r="AR122" s="262"/>
      <c r="AS122" s="205"/>
      <c r="AT122" s="196"/>
      <c r="AU122" s="210"/>
      <c r="BP122" s="22">
        <f t="shared" si="67"/>
        <v>85.714285714285708</v>
      </c>
    </row>
    <row r="123" spans="1:98" x14ac:dyDescent="0.25">
      <c r="A123" s="63">
        <v>120</v>
      </c>
      <c r="B123" s="157">
        <v>94</v>
      </c>
      <c r="C123" s="66">
        <v>44007</v>
      </c>
      <c r="D123" s="128">
        <f t="shared" si="90"/>
        <v>31841</v>
      </c>
      <c r="E123" s="134">
        <v>49914</v>
      </c>
      <c r="F123" s="105">
        <v>110</v>
      </c>
      <c r="G123" s="137">
        <v>1</v>
      </c>
      <c r="H123" s="137">
        <v>82</v>
      </c>
      <c r="I123" s="131">
        <f t="shared" si="45"/>
        <v>83</v>
      </c>
      <c r="J123" s="131">
        <f t="shared" si="52"/>
        <v>49843</v>
      </c>
      <c r="K123" s="145">
        <f t="shared" si="88"/>
        <v>595</v>
      </c>
      <c r="L123" s="148">
        <f t="shared" si="112"/>
        <v>85.285714285714292</v>
      </c>
      <c r="M123" s="86">
        <f t="shared" si="92"/>
        <v>1.0016680064308681</v>
      </c>
      <c r="N123" s="89">
        <f t="shared" si="93"/>
        <v>1.6680064308680631E-3</v>
      </c>
      <c r="O123" s="89">
        <f t="shared" si="110"/>
        <v>1.6047779390151006E-3</v>
      </c>
      <c r="P123" s="86">
        <f t="shared" si="111"/>
        <v>1</v>
      </c>
      <c r="Q123" s="128">
        <f t="shared" si="47"/>
        <v>11859</v>
      </c>
      <c r="R123" s="134">
        <v>11863</v>
      </c>
      <c r="S123" s="105">
        <v>4</v>
      </c>
      <c r="T123" s="137">
        <v>0</v>
      </c>
      <c r="U123" s="137">
        <v>3</v>
      </c>
      <c r="V123" s="131">
        <f t="shared" si="94"/>
        <v>3</v>
      </c>
      <c r="W123" s="131">
        <f t="shared" si="95"/>
        <v>11293</v>
      </c>
      <c r="X123" s="145">
        <f>SUM(S117:S123)</f>
        <v>28</v>
      </c>
      <c r="Y123" s="147">
        <f>SUM(V117:V123)/7</f>
        <v>2.5714285714285716</v>
      </c>
      <c r="Z123" s="65">
        <f t="shared" si="98"/>
        <v>1.000265721877768</v>
      </c>
      <c r="AA123" s="89">
        <f t="shared" si="99"/>
        <v>2.6572187776796596E-4</v>
      </c>
      <c r="AB123" s="126">
        <f t="shared" si="109"/>
        <v>1</v>
      </c>
      <c r="AC123" s="127">
        <f t="shared" si="50"/>
        <v>6097</v>
      </c>
      <c r="AD123" s="105">
        <v>6100</v>
      </c>
      <c r="AE123" s="122">
        <v>3</v>
      </c>
      <c r="AF123" s="137">
        <v>0</v>
      </c>
      <c r="AG123" s="137">
        <v>0</v>
      </c>
      <c r="AH123" s="150">
        <f t="shared" si="51"/>
        <v>0</v>
      </c>
      <c r="AI123" s="150">
        <f t="shared" si="102"/>
        <v>6104</v>
      </c>
      <c r="AJ123" s="145">
        <f t="shared" si="103"/>
        <v>22</v>
      </c>
      <c r="AK123" s="147">
        <f t="shared" si="104"/>
        <v>1.5714285714285714</v>
      </c>
      <c r="AL123" s="86">
        <f t="shared" si="105"/>
        <v>1</v>
      </c>
      <c r="AM123" s="89">
        <f t="shared" si="106"/>
        <v>0</v>
      </c>
      <c r="AN123" s="90">
        <f t="shared" si="107"/>
        <v>0.6875</v>
      </c>
      <c r="AO123" s="4">
        <f t="shared" si="62"/>
        <v>-5</v>
      </c>
      <c r="AP123" s="4">
        <f t="shared" si="66"/>
        <v>5</v>
      </c>
      <c r="AQ123" s="4">
        <f t="shared" si="63"/>
        <v>-1</v>
      </c>
      <c r="AR123" s="262"/>
      <c r="AS123" s="204"/>
      <c r="AT123" s="196"/>
      <c r="AU123" s="210"/>
      <c r="BP123" s="22">
        <f t="shared" si="67"/>
        <v>85</v>
      </c>
    </row>
    <row r="124" spans="1:98" x14ac:dyDescent="0.25">
      <c r="A124" s="63">
        <v>121</v>
      </c>
      <c r="B124" s="157">
        <v>95</v>
      </c>
      <c r="C124" s="66">
        <v>44008</v>
      </c>
      <c r="D124" s="128">
        <f t="shared" si="90"/>
        <v>31943</v>
      </c>
      <c r="E124" s="134">
        <v>50005</v>
      </c>
      <c r="F124" s="105">
        <v>91</v>
      </c>
      <c r="G124" s="137">
        <v>0</v>
      </c>
      <c r="H124" s="137">
        <v>68</v>
      </c>
      <c r="I124" s="131">
        <f t="shared" si="45"/>
        <v>68</v>
      </c>
      <c r="J124" s="131">
        <f t="shared" si="52"/>
        <v>49911</v>
      </c>
      <c r="K124" s="145">
        <f t="shared" si="88"/>
        <v>579</v>
      </c>
      <c r="L124" s="148">
        <f t="shared" si="112"/>
        <v>80.571428571428569</v>
      </c>
      <c r="M124" s="86">
        <f t="shared" si="92"/>
        <v>1.0013642838512931</v>
      </c>
      <c r="N124" s="89">
        <f t="shared" si="93"/>
        <v>1.3642838512930577E-3</v>
      </c>
      <c r="O124" s="89">
        <f t="shared" si="110"/>
        <v>1.6470755020737914E-3</v>
      </c>
      <c r="P124" s="86">
        <f t="shared" si="111"/>
        <v>0.94472361809045213</v>
      </c>
      <c r="Q124" s="128">
        <f t="shared" si="47"/>
        <v>11863</v>
      </c>
      <c r="R124" s="134">
        <v>11868</v>
      </c>
      <c r="S124" s="105">
        <v>5</v>
      </c>
      <c r="T124" s="137">
        <v>0</v>
      </c>
      <c r="U124" s="137">
        <v>0</v>
      </c>
      <c r="V124" s="131">
        <f t="shared" si="94"/>
        <v>0</v>
      </c>
      <c r="W124" s="131">
        <f t="shared" si="95"/>
        <v>11293</v>
      </c>
      <c r="X124" s="145">
        <f t="shared" ref="X124:X187" si="113">SUM(S118:S124)</f>
        <v>22</v>
      </c>
      <c r="Y124" s="147">
        <f t="shared" ref="Y124:Y187" si="114">SUM(V118:V124)/7</f>
        <v>2.2857142857142856</v>
      </c>
      <c r="Z124" s="65">
        <f t="shared" si="98"/>
        <v>1</v>
      </c>
      <c r="AA124" s="89">
        <f t="shared" si="99"/>
        <v>0</v>
      </c>
      <c r="AB124" s="126">
        <f t="shared" si="109"/>
        <v>0.88888888888888873</v>
      </c>
      <c r="AC124" s="127">
        <f t="shared" si="50"/>
        <v>6100</v>
      </c>
      <c r="AD124" s="105">
        <v>6103</v>
      </c>
      <c r="AE124" s="122">
        <v>3</v>
      </c>
      <c r="AF124" s="137">
        <v>0</v>
      </c>
      <c r="AG124" s="137">
        <v>2</v>
      </c>
      <c r="AH124" s="150">
        <f t="shared" si="51"/>
        <v>2</v>
      </c>
      <c r="AI124" s="150">
        <f t="shared" si="102"/>
        <v>6106</v>
      </c>
      <c r="AJ124" s="145">
        <f t="shared" si="103"/>
        <v>22</v>
      </c>
      <c r="AK124" s="147">
        <f t="shared" si="104"/>
        <v>1.5714285714285714</v>
      </c>
      <c r="AL124" s="86">
        <f t="shared" si="105"/>
        <v>1.0003276539973787</v>
      </c>
      <c r="AM124" s="89">
        <f t="shared" si="106"/>
        <v>3.2765399737866296E-4</v>
      </c>
      <c r="AN124" s="90">
        <f t="shared" si="107"/>
        <v>1</v>
      </c>
      <c r="AO124" s="4">
        <f t="shared" si="62"/>
        <v>-16</v>
      </c>
      <c r="AP124" s="4">
        <f t="shared" si="66"/>
        <v>-6</v>
      </c>
      <c r="AQ124" s="4">
        <f t="shared" si="63"/>
        <v>0</v>
      </c>
      <c r="AR124" s="262"/>
      <c r="AS124" s="204"/>
      <c r="AT124" s="196"/>
      <c r="AU124" s="210"/>
      <c r="BP124" s="22">
        <f t="shared" si="67"/>
        <v>82.714285714285708</v>
      </c>
    </row>
    <row r="125" spans="1:98" x14ac:dyDescent="0.25">
      <c r="A125" s="63">
        <v>122</v>
      </c>
      <c r="B125" s="157">
        <v>96</v>
      </c>
      <c r="C125" s="66">
        <v>44009</v>
      </c>
      <c r="D125" s="128">
        <f t="shared" si="90"/>
        <v>32032</v>
      </c>
      <c r="E125" s="134">
        <v>50074</v>
      </c>
      <c r="F125" s="105">
        <v>69</v>
      </c>
      <c r="G125" s="137">
        <v>0</v>
      </c>
      <c r="H125" s="137">
        <v>81</v>
      </c>
      <c r="I125" s="131">
        <f t="shared" si="45"/>
        <v>81</v>
      </c>
      <c r="J125" s="131">
        <f t="shared" si="52"/>
        <v>49992</v>
      </c>
      <c r="K125" s="145">
        <f t="shared" si="88"/>
        <v>572</v>
      </c>
      <c r="L125" s="148">
        <f t="shared" si="112"/>
        <v>78.142857142857139</v>
      </c>
      <c r="M125" s="86">
        <f t="shared" si="92"/>
        <v>1.0016228887419607</v>
      </c>
      <c r="N125" s="89">
        <f t="shared" si="93"/>
        <v>1.6228887419607041E-3</v>
      </c>
      <c r="O125" s="89">
        <f>SUM(N121:N125)/5</f>
        <v>1.6847961537829637E-3</v>
      </c>
      <c r="P125" s="86">
        <f t="shared" si="111"/>
        <v>0.96985815602836878</v>
      </c>
      <c r="Q125" s="128">
        <f t="shared" si="47"/>
        <v>11868</v>
      </c>
      <c r="R125" s="134">
        <v>11868</v>
      </c>
      <c r="S125" s="105">
        <v>0</v>
      </c>
      <c r="T125" s="137">
        <v>0</v>
      </c>
      <c r="U125" s="137">
        <v>2</v>
      </c>
      <c r="V125" s="131">
        <f t="shared" si="94"/>
        <v>2</v>
      </c>
      <c r="W125" s="131">
        <f t="shared" si="95"/>
        <v>11295</v>
      </c>
      <c r="X125" s="145">
        <f t="shared" si="113"/>
        <v>22</v>
      </c>
      <c r="Y125" s="147">
        <f t="shared" si="114"/>
        <v>2.1428571428571428</v>
      </c>
      <c r="Z125" s="65">
        <f t="shared" si="98"/>
        <v>1.0001771008589391</v>
      </c>
      <c r="AA125" s="89">
        <f t="shared" si="99"/>
        <v>1.7710085893907213E-4</v>
      </c>
      <c r="AB125" s="126">
        <f t="shared" si="109"/>
        <v>0.9375</v>
      </c>
      <c r="AC125" s="127">
        <f t="shared" si="50"/>
        <v>6103</v>
      </c>
      <c r="AD125" s="105">
        <v>6105</v>
      </c>
      <c r="AE125" s="122">
        <v>2</v>
      </c>
      <c r="AF125" s="137">
        <v>0</v>
      </c>
      <c r="AG125" s="137">
        <v>3</v>
      </c>
      <c r="AH125" s="150">
        <f t="shared" si="51"/>
        <v>3</v>
      </c>
      <c r="AI125" s="150">
        <f t="shared" si="102"/>
        <v>6109</v>
      </c>
      <c r="AJ125" s="145">
        <f>SUM(AE119:AE125)</f>
        <v>16</v>
      </c>
      <c r="AK125" s="147">
        <f t="shared" si="104"/>
        <v>1.8571428571428572</v>
      </c>
      <c r="AL125" s="86">
        <f t="shared" si="105"/>
        <v>1.0004913200131018</v>
      </c>
      <c r="AM125" s="89">
        <f t="shared" si="106"/>
        <v>4.9132001310181472E-4</v>
      </c>
      <c r="AN125" s="90">
        <f t="shared" si="107"/>
        <v>1.1818181818181819</v>
      </c>
      <c r="AO125" s="4">
        <f t="shared" si="62"/>
        <v>-7</v>
      </c>
      <c r="AP125" s="4">
        <f t="shared" si="66"/>
        <v>0</v>
      </c>
      <c r="AQ125" s="4">
        <f t="shared" si="63"/>
        <v>-6</v>
      </c>
      <c r="AR125" s="262"/>
      <c r="AS125" s="204"/>
      <c r="AT125" s="196"/>
      <c r="AU125" s="210"/>
      <c r="BP125" s="22">
        <f t="shared" si="67"/>
        <v>81.714285714285708</v>
      </c>
    </row>
    <row r="126" spans="1:98" ht="15.75" thickBot="1" x14ac:dyDescent="0.3">
      <c r="A126" s="63">
        <v>123</v>
      </c>
      <c r="B126" s="157">
        <v>97</v>
      </c>
      <c r="C126" s="66">
        <v>44010</v>
      </c>
      <c r="D126" s="128">
        <f t="shared" si="90"/>
        <v>32098</v>
      </c>
      <c r="E126" s="134">
        <v>50147</v>
      </c>
      <c r="F126" s="105">
        <v>73</v>
      </c>
      <c r="G126" s="137">
        <v>0</v>
      </c>
      <c r="H126" s="137">
        <v>68</v>
      </c>
      <c r="I126" s="131">
        <f t="shared" si="45"/>
        <v>68</v>
      </c>
      <c r="J126" s="131">
        <f t="shared" si="52"/>
        <v>50060</v>
      </c>
      <c r="K126" s="145">
        <f t="shared" si="88"/>
        <v>554</v>
      </c>
      <c r="L126" s="148">
        <f t="shared" si="112"/>
        <v>79.714285714285708</v>
      </c>
      <c r="M126" s="86">
        <f t="shared" si="92"/>
        <v>1.0013602176348215</v>
      </c>
      <c r="N126" s="89">
        <f t="shared" si="93"/>
        <v>1.3602176348215256E-3</v>
      </c>
      <c r="O126" s="89">
        <f>SUM(N122:N126)/5</f>
        <v>1.6542556128070541E-3</v>
      </c>
      <c r="P126" s="86">
        <f t="shared" si="111"/>
        <v>1.0201096892138939</v>
      </c>
      <c r="Q126" s="128">
        <f t="shared" si="47"/>
        <v>11868</v>
      </c>
      <c r="R126" s="134">
        <v>11871</v>
      </c>
      <c r="S126" s="105">
        <v>3</v>
      </c>
      <c r="T126" s="137">
        <v>0</v>
      </c>
      <c r="U126" s="137">
        <v>1</v>
      </c>
      <c r="V126" s="131">
        <f t="shared" si="94"/>
        <v>1</v>
      </c>
      <c r="W126" s="131">
        <f t="shared" si="95"/>
        <v>11296</v>
      </c>
      <c r="X126" s="145">
        <f t="shared" si="113"/>
        <v>22</v>
      </c>
      <c r="Y126" s="147">
        <f t="shared" si="114"/>
        <v>2</v>
      </c>
      <c r="Z126" s="65">
        <f t="shared" si="98"/>
        <v>1.0000885347498893</v>
      </c>
      <c r="AA126" s="89">
        <f t="shared" si="99"/>
        <v>8.8534749889346287E-5</v>
      </c>
      <c r="AB126" s="126">
        <f t="shared" si="109"/>
        <v>0.93333333333333335</v>
      </c>
      <c r="AC126" s="127">
        <f t="shared" si="50"/>
        <v>6105</v>
      </c>
      <c r="AD126" s="105">
        <v>6105</v>
      </c>
      <c r="AE126" s="122">
        <v>0</v>
      </c>
      <c r="AF126" s="137">
        <v>0</v>
      </c>
      <c r="AG126" s="137">
        <v>2</v>
      </c>
      <c r="AH126" s="150">
        <f t="shared" si="51"/>
        <v>2</v>
      </c>
      <c r="AI126" s="150">
        <f t="shared" si="102"/>
        <v>6111</v>
      </c>
      <c r="AJ126" s="145">
        <f>SUM(AE120:AE126)</f>
        <v>15</v>
      </c>
      <c r="AK126" s="147">
        <f t="shared" si="104"/>
        <v>1.5714285714285714</v>
      </c>
      <c r="AL126" s="86">
        <f t="shared" si="105"/>
        <v>1.0003273858241939</v>
      </c>
      <c r="AM126" s="89">
        <f t="shared" si="106"/>
        <v>3.2738582419389317E-4</v>
      </c>
      <c r="AN126" s="90">
        <f t="shared" si="107"/>
        <v>0.84615384615384615</v>
      </c>
      <c r="AO126" s="4">
        <f t="shared" si="62"/>
        <v>-18</v>
      </c>
      <c r="AP126" s="4">
        <f t="shared" si="66"/>
        <v>0</v>
      </c>
      <c r="AQ126" s="4">
        <f t="shared" si="63"/>
        <v>-1</v>
      </c>
      <c r="AR126" s="262"/>
      <c r="AS126" s="204"/>
      <c r="AT126" s="196"/>
      <c r="AU126" s="210"/>
      <c r="BP126" s="22">
        <f t="shared" si="67"/>
        <v>79.142857142857139</v>
      </c>
    </row>
    <row r="127" spans="1:98" ht="15.75" thickBot="1" x14ac:dyDescent="0.3">
      <c r="A127" s="63">
        <v>124</v>
      </c>
      <c r="B127" s="157">
        <v>98</v>
      </c>
      <c r="C127" s="66">
        <v>44011</v>
      </c>
      <c r="D127" s="128">
        <f t="shared" si="90"/>
        <v>32166</v>
      </c>
      <c r="E127" s="134">
        <v>50223</v>
      </c>
      <c r="F127" s="105">
        <v>76</v>
      </c>
      <c r="G127" s="137">
        <v>0</v>
      </c>
      <c r="H127" s="137">
        <v>50</v>
      </c>
      <c r="I127" s="131">
        <f t="shared" si="45"/>
        <v>50</v>
      </c>
      <c r="J127" s="131">
        <f t="shared" si="52"/>
        <v>50110</v>
      </c>
      <c r="K127" s="145">
        <f t="shared" si="88"/>
        <v>565</v>
      </c>
      <c r="L127" s="148">
        <f t="shared" si="112"/>
        <v>76.714285714285708</v>
      </c>
      <c r="M127" s="86">
        <f t="shared" si="92"/>
        <v>1.000998801438274</v>
      </c>
      <c r="N127" s="89">
        <f t="shared" si="93"/>
        <v>9.9880143827402179E-4</v>
      </c>
      <c r="O127" s="89">
        <f>SUM(N123:N127)/5</f>
        <v>1.4028396194434745E-3</v>
      </c>
      <c r="P127" s="86">
        <f t="shared" si="111"/>
        <v>0.9623655913978495</v>
      </c>
      <c r="Q127" s="128">
        <f t="shared" si="47"/>
        <v>11871</v>
      </c>
      <c r="R127" s="134">
        <v>11874</v>
      </c>
      <c r="S127" s="105">
        <v>3</v>
      </c>
      <c r="T127" s="137">
        <v>0</v>
      </c>
      <c r="U127" s="137">
        <v>1</v>
      </c>
      <c r="V127" s="131">
        <f t="shared" si="94"/>
        <v>1</v>
      </c>
      <c r="W127" s="131">
        <f t="shared" si="95"/>
        <v>11297</v>
      </c>
      <c r="X127" s="145">
        <f t="shared" si="113"/>
        <v>23</v>
      </c>
      <c r="Y127" s="147">
        <f t="shared" si="114"/>
        <v>1.5714285714285714</v>
      </c>
      <c r="Z127" s="65">
        <f t="shared" si="98"/>
        <v>1.0000885269121813</v>
      </c>
      <c r="AA127" s="89">
        <f t="shared" si="99"/>
        <v>8.8526912181308148E-5</v>
      </c>
      <c r="AB127" s="126">
        <f t="shared" si="109"/>
        <v>0.7857142857142857</v>
      </c>
      <c r="AC127" s="127">
        <f t="shared" si="50"/>
        <v>6105</v>
      </c>
      <c r="AD127" s="105">
        <v>6107</v>
      </c>
      <c r="AE127" s="122">
        <v>2</v>
      </c>
      <c r="AF127" s="137">
        <v>0</v>
      </c>
      <c r="AG127" s="137">
        <v>1</v>
      </c>
      <c r="AH127" s="150">
        <f t="shared" si="51"/>
        <v>1</v>
      </c>
      <c r="AI127" s="150">
        <f t="shared" si="102"/>
        <v>6112</v>
      </c>
      <c r="AJ127" s="145">
        <f>SUM(AE121:AE127)</f>
        <v>17</v>
      </c>
      <c r="AK127" s="147">
        <f t="shared" si="104"/>
        <v>1.5714285714285714</v>
      </c>
      <c r="AL127" s="86">
        <f t="shared" si="105"/>
        <v>1.0001636393388971</v>
      </c>
      <c r="AM127" s="89">
        <f t="shared" si="106"/>
        <v>1.6363933889707027E-4</v>
      </c>
      <c r="AN127" s="90">
        <f t="shared" si="107"/>
        <v>1</v>
      </c>
      <c r="AO127" s="4">
        <f t="shared" si="62"/>
        <v>11</v>
      </c>
      <c r="AP127" s="4">
        <f t="shared" si="66"/>
        <v>1</v>
      </c>
      <c r="AQ127" s="4">
        <f t="shared" si="63"/>
        <v>2</v>
      </c>
      <c r="AR127" s="262"/>
      <c r="AS127" s="204"/>
      <c r="AT127" s="196"/>
      <c r="AU127" s="210"/>
      <c r="AV127" s="37"/>
      <c r="AW127" s="68"/>
      <c r="AX127" s="68" t="s">
        <v>224</v>
      </c>
      <c r="AY127" s="68" t="s">
        <v>478</v>
      </c>
      <c r="AZ127" s="68"/>
      <c r="BA127" s="39"/>
      <c r="BB127" s="68"/>
      <c r="BC127" s="68" t="s">
        <v>225</v>
      </c>
      <c r="BD127" s="68"/>
      <c r="BE127" s="39"/>
      <c r="BF127" s="68"/>
      <c r="BG127" s="68" t="s">
        <v>226</v>
      </c>
      <c r="BH127" s="68"/>
      <c r="BI127" s="40"/>
      <c r="BP127" s="22">
        <f t="shared" si="67"/>
        <v>80.714285714285708</v>
      </c>
      <c r="CK127" s="157" t="s">
        <v>473</v>
      </c>
      <c r="CL127" s="157" t="s">
        <v>475</v>
      </c>
      <c r="CM127" s="157" t="s">
        <v>474</v>
      </c>
    </row>
    <row r="128" spans="1:98" ht="15.75" thickBot="1" x14ac:dyDescent="0.3">
      <c r="A128" s="217">
        <v>125</v>
      </c>
      <c r="B128" s="218">
        <v>99</v>
      </c>
      <c r="C128" s="219">
        <v>44012</v>
      </c>
      <c r="D128" s="220">
        <f t="shared" si="90"/>
        <v>32233</v>
      </c>
      <c r="E128" s="221">
        <v>50273</v>
      </c>
      <c r="F128" s="222">
        <v>50</v>
      </c>
      <c r="G128" s="223">
        <v>0</v>
      </c>
      <c r="H128" s="223">
        <v>57</v>
      </c>
      <c r="I128" s="222">
        <f t="shared" si="45"/>
        <v>57</v>
      </c>
      <c r="J128" s="222">
        <f t="shared" si="52"/>
        <v>50167</v>
      </c>
      <c r="K128" s="224">
        <f t="shared" si="88"/>
        <v>551</v>
      </c>
      <c r="L128" s="222">
        <f t="shared" si="112"/>
        <v>74.142857142857139</v>
      </c>
      <c r="M128" s="225">
        <f t="shared" si="92"/>
        <v>1.0011374975054879</v>
      </c>
      <c r="N128" s="226">
        <f t="shared" si="93"/>
        <v>1.1374975054878611E-3</v>
      </c>
      <c r="O128" s="226">
        <f>SUM(N124:N128)/5</f>
        <v>1.2967378343674341E-3</v>
      </c>
      <c r="P128" s="225">
        <f t="shared" si="111"/>
        <v>0.96648044692737434</v>
      </c>
      <c r="Q128" s="220">
        <f t="shared" si="47"/>
        <v>11874</v>
      </c>
      <c r="R128" s="221">
        <v>11877</v>
      </c>
      <c r="S128" s="222">
        <v>3</v>
      </c>
      <c r="T128" s="223">
        <v>0</v>
      </c>
      <c r="U128" s="223">
        <v>1</v>
      </c>
      <c r="V128" s="222">
        <f t="shared" si="94"/>
        <v>1</v>
      </c>
      <c r="W128" s="222">
        <f t="shared" si="95"/>
        <v>11298</v>
      </c>
      <c r="X128" s="224">
        <f t="shared" si="113"/>
        <v>24</v>
      </c>
      <c r="Y128" s="227">
        <f t="shared" si="114"/>
        <v>1.4285714285714286</v>
      </c>
      <c r="Z128" s="225">
        <f t="shared" si="98"/>
        <v>1.0000885190758608</v>
      </c>
      <c r="AA128" s="226">
        <f t="shared" si="99"/>
        <v>8.8519075860826746E-5</v>
      </c>
      <c r="AB128" s="228">
        <f t="shared" si="109"/>
        <v>0.90909090909090917</v>
      </c>
      <c r="AC128" s="229">
        <f t="shared" si="50"/>
        <v>6107</v>
      </c>
      <c r="AD128" s="222">
        <v>6113</v>
      </c>
      <c r="AE128" s="223">
        <v>6</v>
      </c>
      <c r="AF128" s="223">
        <v>0</v>
      </c>
      <c r="AG128" s="223">
        <v>2</v>
      </c>
      <c r="AH128" s="223">
        <f t="shared" si="51"/>
        <v>2</v>
      </c>
      <c r="AI128" s="223">
        <f t="shared" si="102"/>
        <v>6114</v>
      </c>
      <c r="AJ128" s="224">
        <f>SUM(AE122:AE128)</f>
        <v>18</v>
      </c>
      <c r="AK128" s="227">
        <f t="shared" si="104"/>
        <v>1.7142857142857142</v>
      </c>
      <c r="AL128" s="225">
        <f t="shared" si="105"/>
        <v>1.0003272251308901</v>
      </c>
      <c r="AM128" s="226">
        <f t="shared" si="106"/>
        <v>3.2722513089011862E-4</v>
      </c>
      <c r="AN128" s="230">
        <f t="shared" si="107"/>
        <v>1.0909090909090908</v>
      </c>
      <c r="AO128" s="227">
        <f t="shared" si="62"/>
        <v>-14</v>
      </c>
      <c r="AP128" s="227">
        <f t="shared" si="66"/>
        <v>1</v>
      </c>
      <c r="AQ128" s="227">
        <f t="shared" si="63"/>
        <v>1</v>
      </c>
      <c r="AR128" s="264"/>
      <c r="AS128" s="232"/>
      <c r="AT128" s="217"/>
      <c r="AU128" s="233"/>
      <c r="AV128" s="41"/>
      <c r="AW128" s="63" t="s">
        <v>221</v>
      </c>
      <c r="AX128" s="63" t="s">
        <v>477</v>
      </c>
      <c r="AY128" s="63" t="s">
        <v>442</v>
      </c>
      <c r="AZ128" s="63" t="s">
        <v>479</v>
      </c>
      <c r="BA128" s="75" t="s">
        <v>476</v>
      </c>
      <c r="BB128" s="63" t="s">
        <v>221</v>
      </c>
      <c r="BC128" s="63" t="s">
        <v>223</v>
      </c>
      <c r="BD128" s="63" t="s">
        <v>222</v>
      </c>
      <c r="BE128" s="22"/>
      <c r="BF128" s="63" t="s">
        <v>221</v>
      </c>
      <c r="BG128" s="63" t="s">
        <v>223</v>
      </c>
      <c r="BH128" s="63" t="s">
        <v>222</v>
      </c>
      <c r="BI128" s="212"/>
      <c r="BL128" s="16" t="s">
        <v>227</v>
      </c>
      <c r="BM128" s="57"/>
      <c r="BP128" s="22">
        <f t="shared" si="67"/>
        <v>78.714285714285708</v>
      </c>
      <c r="CK128" s="157" t="s">
        <v>489</v>
      </c>
      <c r="CL128" s="157" t="s">
        <v>487</v>
      </c>
      <c r="CM128" s="157" t="s">
        <v>488</v>
      </c>
      <c r="CR128" s="157" t="s">
        <v>484</v>
      </c>
      <c r="CS128" s="157" t="s">
        <v>485</v>
      </c>
      <c r="CT128" s="157" t="s">
        <v>486</v>
      </c>
    </row>
    <row r="129" spans="1:99" x14ac:dyDescent="0.25">
      <c r="A129" s="63">
        <v>126</v>
      </c>
      <c r="B129" s="157">
        <v>100</v>
      </c>
      <c r="C129" s="66">
        <v>44013</v>
      </c>
      <c r="D129" s="128">
        <f t="shared" si="90"/>
        <v>32280</v>
      </c>
      <c r="E129" s="134">
        <v>50335</v>
      </c>
      <c r="F129" s="105">
        <v>62</v>
      </c>
      <c r="G129" s="137">
        <v>0</v>
      </c>
      <c r="H129" s="137">
        <v>74</v>
      </c>
      <c r="I129" s="131">
        <f t="shared" si="45"/>
        <v>74</v>
      </c>
      <c r="J129" s="131">
        <f t="shared" si="52"/>
        <v>50241</v>
      </c>
      <c r="K129" s="145">
        <f t="shared" si="88"/>
        <v>531</v>
      </c>
      <c r="L129" s="148">
        <f t="shared" ref="L129:L192" si="115">SUM(I123:I129)/7</f>
        <v>68.714285714285708</v>
      </c>
      <c r="M129" s="86">
        <f t="shared" si="92"/>
        <v>1.0014750732553273</v>
      </c>
      <c r="N129" s="89">
        <f t="shared" si="93"/>
        <v>1.4750732553272528E-3</v>
      </c>
      <c r="O129" s="89">
        <f t="shared" ref="O129:O192" si="116">SUM(N125:N129)/5</f>
        <v>1.3188957151742732E-3</v>
      </c>
      <c r="P129" s="86">
        <f t="shared" si="111"/>
        <v>0.92678227360308285</v>
      </c>
      <c r="Q129" s="128">
        <f t="shared" si="47"/>
        <v>11877</v>
      </c>
      <c r="R129" s="134">
        <v>11878</v>
      </c>
      <c r="S129" s="105">
        <v>1</v>
      </c>
      <c r="T129" s="137">
        <v>0</v>
      </c>
      <c r="U129" s="137">
        <v>1</v>
      </c>
      <c r="V129" s="131">
        <f t="shared" si="94"/>
        <v>1</v>
      </c>
      <c r="W129" s="131">
        <f t="shared" si="95"/>
        <v>11299</v>
      </c>
      <c r="X129" s="145">
        <f t="shared" si="113"/>
        <v>19</v>
      </c>
      <c r="Y129" s="147">
        <f t="shared" si="114"/>
        <v>1.2857142857142858</v>
      </c>
      <c r="Z129" s="65">
        <f t="shared" si="98"/>
        <v>1.0000885112409277</v>
      </c>
      <c r="AA129" s="89">
        <f t="shared" si="99"/>
        <v>8.8511240927680035E-5</v>
      </c>
      <c r="AB129" s="126">
        <f t="shared" si="109"/>
        <v>0.9</v>
      </c>
      <c r="AC129" s="127">
        <f t="shared" si="50"/>
        <v>6113</v>
      </c>
      <c r="AD129" s="105">
        <v>6115</v>
      </c>
      <c r="AE129" s="122">
        <v>2</v>
      </c>
      <c r="AF129" s="137">
        <v>0</v>
      </c>
      <c r="AG129" s="137">
        <v>3</v>
      </c>
      <c r="AH129" s="150">
        <f t="shared" si="51"/>
        <v>3</v>
      </c>
      <c r="AI129" s="150">
        <f t="shared" si="102"/>
        <v>6117</v>
      </c>
      <c r="AJ129" s="145">
        <f t="shared" ref="AJ129:AJ192" si="117">SUM(AE123:AE129)</f>
        <v>18</v>
      </c>
      <c r="AK129" s="147">
        <f t="shared" si="104"/>
        <v>1.8571428571428572</v>
      </c>
      <c r="AL129" s="86">
        <f t="shared" si="105"/>
        <v>1.0004906771344455</v>
      </c>
      <c r="AM129" s="89">
        <f t="shared" si="106"/>
        <v>4.906771344455052E-4</v>
      </c>
      <c r="AN129" s="90">
        <f t="shared" si="107"/>
        <v>1.0833333333333335</v>
      </c>
      <c r="AO129" s="4">
        <f t="shared" si="62"/>
        <v>-20</v>
      </c>
      <c r="AP129" s="4">
        <f t="shared" si="66"/>
        <v>-5</v>
      </c>
      <c r="AQ129" s="4">
        <f t="shared" si="63"/>
        <v>0</v>
      </c>
      <c r="AR129" s="265"/>
      <c r="AS129" s="207"/>
      <c r="AT129" s="196"/>
      <c r="AU129" s="210"/>
      <c r="AV129" s="268" t="s">
        <v>175</v>
      </c>
      <c r="AW129" s="63">
        <v>73</v>
      </c>
      <c r="AX129" s="274">
        <f>AW129-AZ129</f>
        <v>0</v>
      </c>
      <c r="AY129" s="274">
        <f>-AX129</f>
        <v>0</v>
      </c>
      <c r="AZ129" s="274">
        <v>73</v>
      </c>
      <c r="BA129" s="22"/>
      <c r="BB129" s="63">
        <v>2</v>
      </c>
      <c r="BC129" s="196">
        <f>BB129-BD129</f>
        <v>0</v>
      </c>
      <c r="BD129" s="196">
        <v>2</v>
      </c>
      <c r="BE129" s="22"/>
      <c r="BF129" s="63">
        <v>0</v>
      </c>
      <c r="BG129" s="275">
        <f>BF129-BH129</f>
        <v>0</v>
      </c>
      <c r="BH129" s="275">
        <v>0</v>
      </c>
      <c r="BI129" s="212"/>
      <c r="BK129" s="260" t="s">
        <v>175</v>
      </c>
      <c r="BL129" s="269" t="s">
        <v>176</v>
      </c>
      <c r="BM129" s="272">
        <v>1</v>
      </c>
      <c r="BN129" s="2">
        <f>_xlfn.XLOOKUP(BK129,BL:BL,BM:BM,0)</f>
        <v>0</v>
      </c>
      <c r="BP129" s="22">
        <f t="shared" si="67"/>
        <v>75.857142857142861</v>
      </c>
      <c r="CJ129" s="157" t="s">
        <v>175</v>
      </c>
      <c r="CL129" s="157">
        <v>61</v>
      </c>
      <c r="CM129" s="157">
        <v>12</v>
      </c>
      <c r="CO129" s="157">
        <v>61</v>
      </c>
      <c r="CP129" s="157">
        <v>12</v>
      </c>
      <c r="CQ129" s="157" t="s">
        <v>175</v>
      </c>
      <c r="CR129" s="157">
        <f t="shared" ref="CR129:CR188" si="118">CK129-CN129</f>
        <v>0</v>
      </c>
      <c r="CS129" s="157">
        <f t="shared" ref="CS129:CS188" si="119">CL129-CO129</f>
        <v>0</v>
      </c>
      <c r="CT129" s="157">
        <f t="shared" ref="CT129:CT188" si="120">CM129-CP129</f>
        <v>0</v>
      </c>
      <c r="CU129" s="157">
        <f t="shared" ref="CU129:CU188" si="121">SUM(CR129:CT129)</f>
        <v>0</v>
      </c>
    </row>
    <row r="130" spans="1:99" x14ac:dyDescent="0.25">
      <c r="A130" s="63">
        <v>127</v>
      </c>
      <c r="B130" s="157">
        <v>101</v>
      </c>
      <c r="C130" s="66">
        <v>44014</v>
      </c>
      <c r="D130" s="128">
        <f t="shared" si="90"/>
        <v>32339</v>
      </c>
      <c r="E130" s="134">
        <v>50412</v>
      </c>
      <c r="F130" s="105">
        <v>77</v>
      </c>
      <c r="G130" s="137">
        <v>0</v>
      </c>
      <c r="H130" s="137">
        <v>75</v>
      </c>
      <c r="I130" s="131">
        <f t="shared" si="45"/>
        <v>75</v>
      </c>
      <c r="J130" s="131">
        <f t="shared" si="52"/>
        <v>50316</v>
      </c>
      <c r="K130" s="145">
        <f t="shared" si="88"/>
        <v>498</v>
      </c>
      <c r="L130" s="148">
        <f t="shared" si="115"/>
        <v>67.571428571428569</v>
      </c>
      <c r="M130" s="86">
        <f t="shared" si="92"/>
        <v>1.0014928046814355</v>
      </c>
      <c r="N130" s="89">
        <f t="shared" si="93"/>
        <v>1.4928046814355334E-3</v>
      </c>
      <c r="O130" s="89">
        <f t="shared" si="116"/>
        <v>1.2928789030692389E-3</v>
      </c>
      <c r="P130" s="86">
        <f t="shared" si="111"/>
        <v>0.98336798336798348</v>
      </c>
      <c r="Q130" s="128">
        <f t="shared" si="47"/>
        <v>11878</v>
      </c>
      <c r="R130" s="134">
        <v>11878</v>
      </c>
      <c r="S130" s="105">
        <v>0</v>
      </c>
      <c r="T130" s="137">
        <v>0</v>
      </c>
      <c r="U130" s="137">
        <v>0</v>
      </c>
      <c r="V130" s="131">
        <f t="shared" si="94"/>
        <v>0</v>
      </c>
      <c r="W130" s="131">
        <f t="shared" si="95"/>
        <v>11299</v>
      </c>
      <c r="X130" s="145">
        <f t="shared" si="113"/>
        <v>15</v>
      </c>
      <c r="Y130" s="147">
        <f t="shared" si="114"/>
        <v>0.8571428571428571</v>
      </c>
      <c r="Z130" s="65">
        <f t="shared" si="98"/>
        <v>1</v>
      </c>
      <c r="AA130" s="89">
        <f t="shared" si="99"/>
        <v>0</v>
      </c>
      <c r="AB130" s="126">
        <f t="shared" si="109"/>
        <v>0.66666666666666663</v>
      </c>
      <c r="AC130" s="127">
        <f t="shared" si="50"/>
        <v>6115</v>
      </c>
      <c r="AD130" s="105">
        <v>6118</v>
      </c>
      <c r="AE130" s="122">
        <v>3</v>
      </c>
      <c r="AF130" s="137">
        <v>0</v>
      </c>
      <c r="AG130" s="137">
        <v>0</v>
      </c>
      <c r="AH130" s="150">
        <f t="shared" si="51"/>
        <v>0</v>
      </c>
      <c r="AI130" s="150">
        <f t="shared" si="102"/>
        <v>6117</v>
      </c>
      <c r="AJ130" s="145">
        <f t="shared" si="117"/>
        <v>18</v>
      </c>
      <c r="AK130" s="147">
        <f t="shared" si="104"/>
        <v>1.8571428571428572</v>
      </c>
      <c r="AL130" s="86">
        <f t="shared" si="105"/>
        <v>1</v>
      </c>
      <c r="AM130" s="89">
        <f t="shared" si="106"/>
        <v>0</v>
      </c>
      <c r="AN130" s="90">
        <f t="shared" si="107"/>
        <v>1</v>
      </c>
      <c r="AO130" s="4">
        <f t="shared" si="62"/>
        <v>-33</v>
      </c>
      <c r="AP130" s="4">
        <f t="shared" si="66"/>
        <v>-4</v>
      </c>
      <c r="AQ130" s="4">
        <f t="shared" si="63"/>
        <v>0</v>
      </c>
      <c r="AR130" s="265"/>
      <c r="AS130" s="207"/>
      <c r="AT130" s="196"/>
      <c r="AU130" s="210"/>
      <c r="AV130" s="268" t="s">
        <v>176</v>
      </c>
      <c r="AW130" s="63">
        <v>61</v>
      </c>
      <c r="AX130" s="274">
        <f t="shared" ref="AX130:AX193" si="122">AW130-AZ130</f>
        <v>1</v>
      </c>
      <c r="AY130" s="274">
        <f t="shared" ref="AY130:AY193" si="123">-AX130</f>
        <v>-1</v>
      </c>
      <c r="AZ130" s="274">
        <v>60</v>
      </c>
      <c r="BA130" s="22"/>
      <c r="BB130" s="63">
        <v>2</v>
      </c>
      <c r="BC130" s="196">
        <f t="shared" ref="BC130:BC193" si="124">BB130-BD130</f>
        <v>0</v>
      </c>
      <c r="BD130" s="196">
        <v>2</v>
      </c>
      <c r="BE130" s="22"/>
      <c r="BF130" s="63">
        <v>1</v>
      </c>
      <c r="BG130" s="275">
        <f t="shared" ref="BG130:BG193" si="125">BF130-BH130</f>
        <v>0</v>
      </c>
      <c r="BH130" s="275">
        <v>1</v>
      </c>
      <c r="BI130" s="212"/>
      <c r="BK130" s="260" t="s">
        <v>176</v>
      </c>
      <c r="BL130" s="270" t="s">
        <v>177</v>
      </c>
      <c r="BM130" s="273">
        <v>1</v>
      </c>
      <c r="BN130" s="2">
        <f t="shared" ref="BN130:BN160" si="126">_xlfn.SINGLE(_xlfn.XLOOKUP(BK130,BL:BL,BM:BM,0))</f>
        <v>1</v>
      </c>
      <c r="BP130" s="22">
        <f t="shared" si="67"/>
        <v>71.142857142857139</v>
      </c>
      <c r="CJ130" s="157" t="s">
        <v>176</v>
      </c>
      <c r="CL130" s="157">
        <v>49</v>
      </c>
      <c r="CM130" s="157">
        <v>12</v>
      </c>
      <c r="CO130" s="157">
        <v>48</v>
      </c>
      <c r="CP130" s="157">
        <v>12</v>
      </c>
      <c r="CQ130" s="157" t="s">
        <v>176</v>
      </c>
      <c r="CR130" s="157">
        <f t="shared" si="118"/>
        <v>0</v>
      </c>
      <c r="CS130" s="157">
        <f t="shared" si="119"/>
        <v>1</v>
      </c>
      <c r="CT130" s="157">
        <f t="shared" si="120"/>
        <v>0</v>
      </c>
      <c r="CU130" s="157">
        <f t="shared" si="121"/>
        <v>1</v>
      </c>
    </row>
    <row r="131" spans="1:99" x14ac:dyDescent="0.25">
      <c r="A131" s="63">
        <v>128</v>
      </c>
      <c r="B131" s="157">
        <v>102</v>
      </c>
      <c r="C131" s="66">
        <v>44015</v>
      </c>
      <c r="D131" s="128">
        <f t="shared" si="90"/>
        <v>32410</v>
      </c>
      <c r="E131" s="134">
        <v>50487</v>
      </c>
      <c r="F131" s="105">
        <v>75</v>
      </c>
      <c r="G131" s="137">
        <v>0</v>
      </c>
      <c r="H131" s="137">
        <v>59</v>
      </c>
      <c r="I131" s="131">
        <f t="shared" si="45"/>
        <v>59</v>
      </c>
      <c r="J131" s="131">
        <f t="shared" si="52"/>
        <v>50375</v>
      </c>
      <c r="K131" s="145">
        <f t="shared" si="88"/>
        <v>482</v>
      </c>
      <c r="L131" s="148">
        <f t="shared" si="115"/>
        <v>66.285714285714292</v>
      </c>
      <c r="M131" s="86">
        <f t="shared" si="92"/>
        <v>1.0011725892360284</v>
      </c>
      <c r="N131" s="89">
        <f t="shared" si="93"/>
        <v>1.1725892360283652E-3</v>
      </c>
      <c r="O131" s="89">
        <f t="shared" si="116"/>
        <v>1.2553532233106068E-3</v>
      </c>
      <c r="P131" s="86">
        <f t="shared" si="111"/>
        <v>0.9809725158562369</v>
      </c>
      <c r="Q131" s="128">
        <f t="shared" si="47"/>
        <v>11878</v>
      </c>
      <c r="R131" s="134">
        <v>11882</v>
      </c>
      <c r="S131" s="105">
        <v>4</v>
      </c>
      <c r="T131" s="137">
        <v>0</v>
      </c>
      <c r="U131" s="137">
        <v>1</v>
      </c>
      <c r="V131" s="131">
        <f t="shared" si="94"/>
        <v>1</v>
      </c>
      <c r="W131" s="131">
        <f t="shared" si="95"/>
        <v>11300</v>
      </c>
      <c r="X131" s="145">
        <f t="shared" si="113"/>
        <v>14</v>
      </c>
      <c r="Y131" s="147">
        <f t="shared" si="114"/>
        <v>1</v>
      </c>
      <c r="Z131" s="65">
        <f t="shared" si="98"/>
        <v>1.0000885034073812</v>
      </c>
      <c r="AA131" s="89">
        <f t="shared" si="99"/>
        <v>8.8503407381201882E-5</v>
      </c>
      <c r="AB131" s="126">
        <f t="shared" si="109"/>
        <v>1.1666666666666667</v>
      </c>
      <c r="AC131" s="127">
        <f t="shared" si="50"/>
        <v>6118</v>
      </c>
      <c r="AD131" s="105">
        <v>6120</v>
      </c>
      <c r="AE131" s="122">
        <v>2</v>
      </c>
      <c r="AF131" s="137">
        <v>0</v>
      </c>
      <c r="AG131" s="137">
        <v>3</v>
      </c>
      <c r="AH131" s="150">
        <f t="shared" si="51"/>
        <v>3</v>
      </c>
      <c r="AI131" s="150">
        <f t="shared" si="102"/>
        <v>6120</v>
      </c>
      <c r="AJ131" s="145">
        <f t="shared" si="117"/>
        <v>17</v>
      </c>
      <c r="AK131" s="147">
        <f t="shared" si="104"/>
        <v>2</v>
      </c>
      <c r="AL131" s="86">
        <f t="shared" si="105"/>
        <v>1.0004904364884748</v>
      </c>
      <c r="AM131" s="89">
        <f t="shared" si="106"/>
        <v>4.9043648847479915E-4</v>
      </c>
      <c r="AN131" s="90">
        <f t="shared" si="107"/>
        <v>1.0769230769230769</v>
      </c>
      <c r="AO131" s="4">
        <f t="shared" si="62"/>
        <v>-16</v>
      </c>
      <c r="AP131" s="4">
        <f t="shared" si="66"/>
        <v>-1</v>
      </c>
      <c r="AQ131" s="4">
        <f t="shared" si="63"/>
        <v>-1</v>
      </c>
      <c r="AR131" s="265"/>
      <c r="AS131" s="207"/>
      <c r="AT131" s="196"/>
      <c r="AU131" s="210"/>
      <c r="AV131" s="268" t="s">
        <v>177</v>
      </c>
      <c r="AW131" s="63">
        <v>52</v>
      </c>
      <c r="AX131" s="274">
        <f t="shared" si="122"/>
        <v>0</v>
      </c>
      <c r="AY131" s="274">
        <f t="shared" si="123"/>
        <v>0</v>
      </c>
      <c r="AZ131" s="274">
        <v>52</v>
      </c>
      <c r="BA131" s="22"/>
      <c r="BB131" s="63">
        <v>1</v>
      </c>
      <c r="BC131" s="196">
        <f t="shared" si="124"/>
        <v>0</v>
      </c>
      <c r="BD131" s="196">
        <v>1</v>
      </c>
      <c r="BE131" s="22"/>
      <c r="BF131" s="63">
        <v>1</v>
      </c>
      <c r="BG131" s="275">
        <f t="shared" si="125"/>
        <v>0</v>
      </c>
      <c r="BH131" s="275">
        <v>1</v>
      </c>
      <c r="BI131" s="212"/>
      <c r="BK131" s="260" t="s">
        <v>177</v>
      </c>
      <c r="BL131" s="270" t="s">
        <v>180</v>
      </c>
      <c r="BM131" s="273">
        <v>1</v>
      </c>
      <c r="BN131" s="2">
        <f t="shared" si="126"/>
        <v>1</v>
      </c>
      <c r="BP131" s="22">
        <f t="shared" si="67"/>
        <v>68.857142857142861</v>
      </c>
      <c r="CJ131" s="157" t="s">
        <v>177</v>
      </c>
      <c r="CK131" s="157">
        <v>1</v>
      </c>
      <c r="CL131" s="157">
        <v>46</v>
      </c>
      <c r="CM131" s="157">
        <v>5</v>
      </c>
      <c r="CN131" s="157">
        <v>1</v>
      </c>
      <c r="CO131" s="157">
        <v>46</v>
      </c>
      <c r="CP131" s="157">
        <v>5</v>
      </c>
      <c r="CQ131" s="157" t="s">
        <v>177</v>
      </c>
      <c r="CR131" s="157">
        <f t="shared" si="118"/>
        <v>0</v>
      </c>
      <c r="CS131" s="157">
        <f t="shared" si="119"/>
        <v>0</v>
      </c>
      <c r="CT131" s="157">
        <f t="shared" si="120"/>
        <v>0</v>
      </c>
      <c r="CU131" s="157">
        <f t="shared" si="121"/>
        <v>0</v>
      </c>
    </row>
    <row r="132" spans="1:99" x14ac:dyDescent="0.25">
      <c r="A132" s="63">
        <v>129</v>
      </c>
      <c r="B132" s="157">
        <v>103</v>
      </c>
      <c r="C132" s="66">
        <v>44016</v>
      </c>
      <c r="D132" s="128">
        <f t="shared" si="90"/>
        <v>32478</v>
      </c>
      <c r="E132" s="134">
        <v>50548</v>
      </c>
      <c r="F132" s="105">
        <v>61</v>
      </c>
      <c r="G132" s="137">
        <v>0</v>
      </c>
      <c r="H132" s="137">
        <v>78</v>
      </c>
      <c r="I132" s="131">
        <f t="shared" si="45"/>
        <v>78</v>
      </c>
      <c r="J132" s="131">
        <f t="shared" si="52"/>
        <v>50453</v>
      </c>
      <c r="K132" s="145">
        <f t="shared" si="88"/>
        <v>474</v>
      </c>
      <c r="L132" s="148">
        <f>SUM(I126:I132)/7</f>
        <v>65.857142857142861</v>
      </c>
      <c r="M132" s="86">
        <f t="shared" si="92"/>
        <v>1.0015483870967743</v>
      </c>
      <c r="N132" s="89">
        <f t="shared" si="93"/>
        <v>1.5483870967742952E-3</v>
      </c>
      <c r="O132" s="89">
        <f t="shared" si="116"/>
        <v>1.3652703550106615E-3</v>
      </c>
      <c r="P132" s="86">
        <f t="shared" si="111"/>
        <v>0.99353448275862066</v>
      </c>
      <c r="Q132" s="128">
        <f t="shared" si="47"/>
        <v>11882</v>
      </c>
      <c r="R132" s="134">
        <v>11883</v>
      </c>
      <c r="S132" s="105">
        <v>1</v>
      </c>
      <c r="T132" s="137">
        <v>0</v>
      </c>
      <c r="U132" s="137">
        <v>0</v>
      </c>
      <c r="V132" s="131">
        <f t="shared" si="94"/>
        <v>0</v>
      </c>
      <c r="W132" s="131">
        <f t="shared" si="95"/>
        <v>11300</v>
      </c>
      <c r="X132" s="145">
        <f t="shared" si="113"/>
        <v>15</v>
      </c>
      <c r="Y132" s="147">
        <f t="shared" si="114"/>
        <v>0.7142857142857143</v>
      </c>
      <c r="Z132" s="65">
        <f t="shared" si="98"/>
        <v>1</v>
      </c>
      <c r="AA132" s="89">
        <f t="shared" si="99"/>
        <v>0</v>
      </c>
      <c r="AB132" s="126">
        <f t="shared" si="109"/>
        <v>0.7142857142857143</v>
      </c>
      <c r="AC132" s="127">
        <f t="shared" si="50"/>
        <v>6120</v>
      </c>
      <c r="AD132" s="105">
        <v>6126</v>
      </c>
      <c r="AE132" s="122">
        <v>6</v>
      </c>
      <c r="AF132" s="137">
        <v>0</v>
      </c>
      <c r="AG132" s="137">
        <v>0</v>
      </c>
      <c r="AH132" s="150">
        <f t="shared" si="51"/>
        <v>0</v>
      </c>
      <c r="AI132" s="150">
        <f t="shared" si="102"/>
        <v>6120</v>
      </c>
      <c r="AJ132" s="145">
        <f t="shared" si="117"/>
        <v>21</v>
      </c>
      <c r="AK132" s="147">
        <f t="shared" si="104"/>
        <v>1.5714285714285714</v>
      </c>
      <c r="AL132" s="86">
        <f t="shared" si="105"/>
        <v>1</v>
      </c>
      <c r="AM132" s="89">
        <f t="shared" si="106"/>
        <v>0</v>
      </c>
      <c r="AN132" s="90">
        <f t="shared" si="107"/>
        <v>0.7857142857142857</v>
      </c>
      <c r="AO132" s="4">
        <f t="shared" si="62"/>
        <v>-8</v>
      </c>
      <c r="AP132" s="4">
        <f t="shared" si="66"/>
        <v>1</v>
      </c>
      <c r="AQ132" s="4">
        <f t="shared" si="63"/>
        <v>4</v>
      </c>
      <c r="AR132" s="265"/>
      <c r="AS132" s="207"/>
      <c r="AT132" s="196"/>
      <c r="AU132" s="210"/>
      <c r="AV132" s="268" t="s">
        <v>178</v>
      </c>
      <c r="AW132" s="63">
        <v>52</v>
      </c>
      <c r="AX132" s="274">
        <f t="shared" si="122"/>
        <v>0</v>
      </c>
      <c r="AY132" s="274">
        <f t="shared" si="123"/>
        <v>0</v>
      </c>
      <c r="AZ132" s="274">
        <v>52</v>
      </c>
      <c r="BA132" s="22"/>
      <c r="BB132" s="63">
        <v>1</v>
      </c>
      <c r="BC132" s="196">
        <f t="shared" si="124"/>
        <v>0</v>
      </c>
      <c r="BD132" s="196">
        <v>1</v>
      </c>
      <c r="BE132" s="22"/>
      <c r="BF132" s="63">
        <v>0</v>
      </c>
      <c r="BG132" s="275">
        <f t="shared" si="125"/>
        <v>0</v>
      </c>
      <c r="BH132" s="275">
        <v>0</v>
      </c>
      <c r="BI132" s="212"/>
      <c r="BK132" s="260" t="s">
        <v>178</v>
      </c>
      <c r="BL132" s="41" t="s">
        <v>185</v>
      </c>
      <c r="BM132" s="70">
        <v>1</v>
      </c>
      <c r="BN132" s="2">
        <f t="shared" si="126"/>
        <v>0</v>
      </c>
      <c r="BP132" s="22">
        <f t="shared" si="67"/>
        <v>67.714285714285708</v>
      </c>
      <c r="CJ132" s="157" t="s">
        <v>178</v>
      </c>
      <c r="CK132" s="157">
        <v>1</v>
      </c>
      <c r="CL132" s="157">
        <v>45</v>
      </c>
      <c r="CM132" s="157">
        <v>6</v>
      </c>
      <c r="CN132" s="157">
        <v>1</v>
      </c>
      <c r="CO132" s="157">
        <v>45</v>
      </c>
      <c r="CP132" s="157">
        <v>6</v>
      </c>
      <c r="CQ132" s="157" t="s">
        <v>178</v>
      </c>
      <c r="CR132" s="157">
        <f t="shared" si="118"/>
        <v>0</v>
      </c>
      <c r="CS132" s="157">
        <f t="shared" si="119"/>
        <v>0</v>
      </c>
      <c r="CT132" s="157">
        <f t="shared" si="120"/>
        <v>0</v>
      </c>
      <c r="CU132" s="157">
        <f t="shared" si="121"/>
        <v>0</v>
      </c>
    </row>
    <row r="133" spans="1:99" x14ac:dyDescent="0.25">
      <c r="A133" s="63">
        <v>130</v>
      </c>
      <c r="B133" s="157">
        <v>104</v>
      </c>
      <c r="C133" s="66">
        <v>44017</v>
      </c>
      <c r="D133" s="128">
        <f t="shared" si="90"/>
        <v>32537</v>
      </c>
      <c r="E133" s="134">
        <v>50621</v>
      </c>
      <c r="F133" s="105">
        <v>73</v>
      </c>
      <c r="G133" s="137">
        <v>0</v>
      </c>
      <c r="H133" s="137">
        <v>43</v>
      </c>
      <c r="I133" s="131">
        <f t="shared" ref="I133:I196" si="127">G133+H133</f>
        <v>43</v>
      </c>
      <c r="J133" s="131">
        <f t="shared" si="52"/>
        <v>50496</v>
      </c>
      <c r="K133" s="145">
        <f t="shared" si="88"/>
        <v>474</v>
      </c>
      <c r="L133" s="148">
        <f t="shared" si="115"/>
        <v>62.285714285714285</v>
      </c>
      <c r="M133" s="86">
        <f t="shared" si="92"/>
        <v>1.0008522783580758</v>
      </c>
      <c r="N133" s="89">
        <f t="shared" si="93"/>
        <v>8.5227835807577534E-4</v>
      </c>
      <c r="O133" s="89">
        <f t="shared" si="116"/>
        <v>1.3082265255282444E-3</v>
      </c>
      <c r="P133" s="86">
        <f t="shared" si="111"/>
        <v>0.94577006507592187</v>
      </c>
      <c r="Q133" s="128">
        <f t="shared" ref="Q133:Q196" si="128">R133-S133</f>
        <v>11883</v>
      </c>
      <c r="R133" s="134">
        <v>11884</v>
      </c>
      <c r="S133" s="105">
        <v>1</v>
      </c>
      <c r="T133" s="137">
        <v>0</v>
      </c>
      <c r="U133" s="137">
        <v>1</v>
      </c>
      <c r="V133" s="131">
        <f t="shared" si="94"/>
        <v>1</v>
      </c>
      <c r="W133" s="131">
        <f t="shared" si="95"/>
        <v>11301</v>
      </c>
      <c r="X133" s="145">
        <f t="shared" si="113"/>
        <v>13</v>
      </c>
      <c r="Y133" s="147">
        <f t="shared" si="114"/>
        <v>0.7142857142857143</v>
      </c>
      <c r="Z133" s="65">
        <f t="shared" si="98"/>
        <v>1.0000884955752212</v>
      </c>
      <c r="AA133" s="89">
        <f t="shared" si="99"/>
        <v>8.8495575221170242E-5</v>
      </c>
      <c r="AB133" s="126">
        <f t="shared" si="109"/>
        <v>1</v>
      </c>
      <c r="AC133" s="127">
        <f t="shared" ref="AC133:AC196" si="129">AD133-AE133</f>
        <v>6126</v>
      </c>
      <c r="AD133" s="105">
        <v>6127</v>
      </c>
      <c r="AE133" s="122">
        <v>1</v>
      </c>
      <c r="AF133" s="137">
        <v>0</v>
      </c>
      <c r="AG133" s="137">
        <v>3</v>
      </c>
      <c r="AH133" s="150">
        <f t="shared" ref="AH133:AH195" si="130">AF133+AG133</f>
        <v>3</v>
      </c>
      <c r="AI133" s="150">
        <f t="shared" si="102"/>
        <v>6123</v>
      </c>
      <c r="AJ133" s="145">
        <f t="shared" si="117"/>
        <v>22</v>
      </c>
      <c r="AK133" s="147">
        <f t="shared" si="104"/>
        <v>1.7142857142857142</v>
      </c>
      <c r="AL133" s="86">
        <f t="shared" si="105"/>
        <v>1.0004901960784314</v>
      </c>
      <c r="AM133" s="89">
        <f t="shared" si="106"/>
        <v>4.9019607843137081E-4</v>
      </c>
      <c r="AN133" s="90">
        <f t="shared" si="107"/>
        <v>1.0909090909090908</v>
      </c>
      <c r="AO133" s="4">
        <f t="shared" si="62"/>
        <v>0</v>
      </c>
      <c r="AP133" s="4">
        <f t="shared" si="66"/>
        <v>-2</v>
      </c>
      <c r="AQ133" s="4">
        <f t="shared" si="63"/>
        <v>1</v>
      </c>
      <c r="AR133" s="265"/>
      <c r="AS133" s="207"/>
      <c r="AT133" s="196"/>
      <c r="AU133" s="210"/>
      <c r="AV133" s="268" t="s">
        <v>179</v>
      </c>
      <c r="AW133" s="63">
        <v>52</v>
      </c>
      <c r="AX133" s="274">
        <f t="shared" si="122"/>
        <v>0</v>
      </c>
      <c r="AY133" s="274">
        <f t="shared" si="123"/>
        <v>0</v>
      </c>
      <c r="AZ133" s="274">
        <v>52</v>
      </c>
      <c r="BA133" s="22"/>
      <c r="BB133" s="63">
        <v>1</v>
      </c>
      <c r="BC133" s="196">
        <f t="shared" si="124"/>
        <v>0</v>
      </c>
      <c r="BD133" s="196">
        <v>1</v>
      </c>
      <c r="BE133" s="22"/>
      <c r="BF133" s="63">
        <v>0</v>
      </c>
      <c r="BG133" s="275">
        <f t="shared" si="125"/>
        <v>0</v>
      </c>
      <c r="BH133" s="275">
        <v>0</v>
      </c>
      <c r="BI133" s="212"/>
      <c r="BK133" s="260" t="s">
        <v>179</v>
      </c>
      <c r="BL133" s="41" t="s">
        <v>187</v>
      </c>
      <c r="BM133" s="70">
        <v>4</v>
      </c>
      <c r="BN133" s="2">
        <f t="shared" si="126"/>
        <v>0</v>
      </c>
      <c r="BP133" s="22">
        <f t="shared" si="67"/>
        <v>67.714285714285708</v>
      </c>
      <c r="CJ133" s="157" t="s">
        <v>179</v>
      </c>
      <c r="CL133" s="157">
        <v>50</v>
      </c>
      <c r="CM133" s="157">
        <v>2</v>
      </c>
      <c r="CO133" s="157">
        <v>50</v>
      </c>
      <c r="CP133" s="157">
        <v>2</v>
      </c>
      <c r="CQ133" s="157" t="s">
        <v>179</v>
      </c>
      <c r="CR133" s="157">
        <f t="shared" si="118"/>
        <v>0</v>
      </c>
      <c r="CS133" s="157">
        <f t="shared" si="119"/>
        <v>0</v>
      </c>
      <c r="CT133" s="157">
        <f t="shared" si="120"/>
        <v>0</v>
      </c>
      <c r="CU133" s="157">
        <f t="shared" si="121"/>
        <v>0</v>
      </c>
    </row>
    <row r="134" spans="1:99" x14ac:dyDescent="0.25">
      <c r="A134" s="63">
        <v>131</v>
      </c>
      <c r="B134" s="157">
        <v>105</v>
      </c>
      <c r="C134" s="66">
        <v>44018</v>
      </c>
      <c r="D134" s="128">
        <f t="shared" si="90"/>
        <v>32609</v>
      </c>
      <c r="E134" s="134">
        <v>50657</v>
      </c>
      <c r="F134" s="105">
        <v>36</v>
      </c>
      <c r="G134" s="137">
        <v>0</v>
      </c>
      <c r="H134" s="137">
        <v>41</v>
      </c>
      <c r="I134" s="131">
        <f t="shared" si="127"/>
        <v>41</v>
      </c>
      <c r="J134" s="131">
        <f t="shared" ref="J134:J197" si="131">J133+I134</f>
        <v>50537</v>
      </c>
      <c r="K134" s="145">
        <f t="shared" si="88"/>
        <v>434</v>
      </c>
      <c r="L134" s="148">
        <f t="shared" si="115"/>
        <v>61</v>
      </c>
      <c r="M134" s="86">
        <f t="shared" si="92"/>
        <v>1.0008119455006337</v>
      </c>
      <c r="N134" s="89">
        <f t="shared" si="93"/>
        <v>8.1194550063368176E-4</v>
      </c>
      <c r="O134" s="89">
        <f t="shared" si="116"/>
        <v>1.1756009745895301E-3</v>
      </c>
      <c r="P134" s="86">
        <f t="shared" si="111"/>
        <v>0.97935779816513768</v>
      </c>
      <c r="Q134" s="128">
        <f t="shared" si="128"/>
        <v>11884</v>
      </c>
      <c r="R134" s="134">
        <v>11884</v>
      </c>
      <c r="S134" s="105">
        <v>0</v>
      </c>
      <c r="T134" s="137">
        <v>0</v>
      </c>
      <c r="U134" s="137">
        <v>2</v>
      </c>
      <c r="V134" s="131">
        <f t="shared" si="94"/>
        <v>2</v>
      </c>
      <c r="W134" s="131">
        <f t="shared" si="95"/>
        <v>11303</v>
      </c>
      <c r="X134" s="145">
        <f t="shared" si="113"/>
        <v>10</v>
      </c>
      <c r="Y134" s="147">
        <f t="shared" si="114"/>
        <v>0.8571428571428571</v>
      </c>
      <c r="Z134" s="65">
        <f t="shared" si="98"/>
        <v>1.0001769754888947</v>
      </c>
      <c r="AA134" s="89">
        <f t="shared" si="99"/>
        <v>1.7697548889472614E-4</v>
      </c>
      <c r="AB134" s="126">
        <f t="shared" si="109"/>
        <v>1.2</v>
      </c>
      <c r="AC134" s="127">
        <f t="shared" si="129"/>
        <v>6127</v>
      </c>
      <c r="AD134" s="105">
        <v>6128</v>
      </c>
      <c r="AE134" s="122">
        <v>1</v>
      </c>
      <c r="AF134" s="137">
        <v>0</v>
      </c>
      <c r="AG134" s="137">
        <v>0</v>
      </c>
      <c r="AH134" s="150">
        <f t="shared" si="130"/>
        <v>0</v>
      </c>
      <c r="AI134" s="150">
        <f t="shared" si="102"/>
        <v>6123</v>
      </c>
      <c r="AJ134" s="145">
        <f t="shared" si="117"/>
        <v>21</v>
      </c>
      <c r="AK134" s="147">
        <f t="shared" si="104"/>
        <v>1.5714285714285714</v>
      </c>
      <c r="AL134" s="86">
        <f t="shared" si="105"/>
        <v>1</v>
      </c>
      <c r="AM134" s="89">
        <f t="shared" si="106"/>
        <v>0</v>
      </c>
      <c r="AN134" s="90">
        <f t="shared" si="107"/>
        <v>0.91666666666666674</v>
      </c>
      <c r="AO134" s="4">
        <f t="shared" si="62"/>
        <v>-40</v>
      </c>
      <c r="AP134" s="4">
        <f t="shared" si="66"/>
        <v>-3</v>
      </c>
      <c r="AQ134" s="4">
        <f t="shared" si="63"/>
        <v>-1</v>
      </c>
      <c r="AR134" s="265"/>
      <c r="AS134" s="207"/>
      <c r="AT134" s="196"/>
      <c r="AU134" s="210"/>
      <c r="AV134" s="268" t="s">
        <v>180</v>
      </c>
      <c r="AW134" s="63">
        <v>93</v>
      </c>
      <c r="AX134" s="274">
        <f t="shared" si="122"/>
        <v>0</v>
      </c>
      <c r="AY134" s="274">
        <f t="shared" si="123"/>
        <v>0</v>
      </c>
      <c r="AZ134" s="274">
        <v>93</v>
      </c>
      <c r="BA134" s="22"/>
      <c r="BB134" s="63">
        <v>2</v>
      </c>
      <c r="BC134" s="196">
        <f t="shared" si="124"/>
        <v>0</v>
      </c>
      <c r="BD134" s="196">
        <v>2</v>
      </c>
      <c r="BE134" s="22"/>
      <c r="BF134" s="63">
        <v>1</v>
      </c>
      <c r="BG134" s="275">
        <f t="shared" si="125"/>
        <v>0</v>
      </c>
      <c r="BH134" s="275">
        <v>1</v>
      </c>
      <c r="BI134" s="212"/>
      <c r="BK134" s="260" t="s">
        <v>180</v>
      </c>
      <c r="BL134" s="270" t="s">
        <v>189</v>
      </c>
      <c r="BM134" s="273">
        <v>1</v>
      </c>
      <c r="BN134" s="2">
        <f t="shared" si="126"/>
        <v>1</v>
      </c>
      <c r="BP134" s="22">
        <f t="shared" si="67"/>
        <v>62</v>
      </c>
      <c r="CJ134" s="157" t="s">
        <v>180</v>
      </c>
      <c r="CK134" s="157">
        <v>1</v>
      </c>
      <c r="CL134" s="157">
        <v>87</v>
      </c>
      <c r="CM134" s="157">
        <v>5</v>
      </c>
      <c r="CN134" s="157">
        <v>1</v>
      </c>
      <c r="CO134" s="157">
        <v>87</v>
      </c>
      <c r="CP134" s="157">
        <v>5</v>
      </c>
      <c r="CQ134" s="157" t="s">
        <v>180</v>
      </c>
      <c r="CR134" s="157">
        <f t="shared" si="118"/>
        <v>0</v>
      </c>
      <c r="CS134" s="157">
        <f t="shared" si="119"/>
        <v>0</v>
      </c>
      <c r="CT134" s="157">
        <f t="shared" si="120"/>
        <v>0</v>
      </c>
      <c r="CU134" s="157">
        <f t="shared" si="121"/>
        <v>0</v>
      </c>
    </row>
    <row r="135" spans="1:99" x14ac:dyDescent="0.25">
      <c r="A135" s="63">
        <v>132</v>
      </c>
      <c r="B135" s="157">
        <v>106</v>
      </c>
      <c r="C135" s="66">
        <v>44019</v>
      </c>
      <c r="D135" s="128">
        <f t="shared" si="90"/>
        <v>32639</v>
      </c>
      <c r="E135" s="134">
        <v>50694</v>
      </c>
      <c r="F135" s="105">
        <v>37</v>
      </c>
      <c r="G135" s="137">
        <v>0</v>
      </c>
      <c r="H135" s="137">
        <v>49</v>
      </c>
      <c r="I135" s="131">
        <f t="shared" si="127"/>
        <v>49</v>
      </c>
      <c r="J135" s="131">
        <f t="shared" si="131"/>
        <v>50586</v>
      </c>
      <c r="K135" s="145">
        <f t="shared" si="88"/>
        <v>421</v>
      </c>
      <c r="L135" s="148">
        <f t="shared" si="115"/>
        <v>59.857142857142854</v>
      </c>
      <c r="M135" s="86">
        <f t="shared" si="92"/>
        <v>1.0009695866394919</v>
      </c>
      <c r="N135" s="89">
        <f t="shared" si="93"/>
        <v>9.6958663949187063E-4</v>
      </c>
      <c r="O135" s="89">
        <f t="shared" si="116"/>
        <v>1.0709573662007975E-3</v>
      </c>
      <c r="P135" s="86">
        <f t="shared" si="111"/>
        <v>0.9812646370023419</v>
      </c>
      <c r="Q135" s="128">
        <f t="shared" si="128"/>
        <v>11884</v>
      </c>
      <c r="R135" s="134">
        <v>11886</v>
      </c>
      <c r="S135" s="105">
        <v>2</v>
      </c>
      <c r="T135" s="137">
        <v>0</v>
      </c>
      <c r="U135" s="137">
        <v>2</v>
      </c>
      <c r="V135" s="131">
        <f t="shared" si="94"/>
        <v>2</v>
      </c>
      <c r="W135" s="131">
        <f t="shared" si="95"/>
        <v>11305</v>
      </c>
      <c r="X135" s="145">
        <f t="shared" si="113"/>
        <v>9</v>
      </c>
      <c r="Y135" s="147">
        <f t="shared" si="114"/>
        <v>1</v>
      </c>
      <c r="Z135" s="65">
        <f t="shared" si="98"/>
        <v>1.0001769441741131</v>
      </c>
      <c r="AA135" s="89">
        <f t="shared" si="99"/>
        <v>1.7694417411306951E-4</v>
      </c>
      <c r="AB135" s="126">
        <f t="shared" si="109"/>
        <v>1.1666666666666667</v>
      </c>
      <c r="AC135" s="127">
        <f t="shared" si="129"/>
        <v>6128</v>
      </c>
      <c r="AD135" s="105">
        <v>6132</v>
      </c>
      <c r="AE135" s="122">
        <v>4</v>
      </c>
      <c r="AF135" s="137">
        <v>0</v>
      </c>
      <c r="AG135" s="137">
        <v>3</v>
      </c>
      <c r="AH135" s="150">
        <f t="shared" si="130"/>
        <v>3</v>
      </c>
      <c r="AI135" s="150">
        <f t="shared" si="102"/>
        <v>6126</v>
      </c>
      <c r="AJ135" s="145">
        <f t="shared" si="117"/>
        <v>19</v>
      </c>
      <c r="AK135" s="147">
        <f t="shared" si="104"/>
        <v>1.7142857142857142</v>
      </c>
      <c r="AL135" s="86">
        <f t="shared" si="105"/>
        <v>1.0004899559039686</v>
      </c>
      <c r="AM135" s="89">
        <f t="shared" si="106"/>
        <v>4.8995590396860855E-4</v>
      </c>
      <c r="AN135" s="90">
        <f t="shared" si="107"/>
        <v>1.0909090909090908</v>
      </c>
      <c r="AO135" s="4">
        <f t="shared" si="62"/>
        <v>-13</v>
      </c>
      <c r="AP135" s="4">
        <f t="shared" si="66"/>
        <v>-1</v>
      </c>
      <c r="AQ135" s="4">
        <f t="shared" si="63"/>
        <v>-2</v>
      </c>
      <c r="AR135" s="265"/>
      <c r="AS135" s="207"/>
      <c r="AT135" s="196"/>
      <c r="AU135" s="210"/>
      <c r="AV135" s="268" t="s">
        <v>181</v>
      </c>
      <c r="AW135" s="63">
        <v>82</v>
      </c>
      <c r="AX135" s="274">
        <f t="shared" si="122"/>
        <v>0</v>
      </c>
      <c r="AY135" s="274">
        <f t="shared" si="123"/>
        <v>0</v>
      </c>
      <c r="AZ135" s="274">
        <v>82</v>
      </c>
      <c r="BA135" s="51">
        <f>SUM(AW129:AW135)/7</f>
        <v>66.428571428571431</v>
      </c>
      <c r="BB135" s="63">
        <v>1</v>
      </c>
      <c r="BC135" s="196">
        <f t="shared" si="124"/>
        <v>0</v>
      </c>
      <c r="BD135" s="196">
        <v>1</v>
      </c>
      <c r="BE135" s="51">
        <f>SUM(BB129:BB135)/7</f>
        <v>1.4285714285714286</v>
      </c>
      <c r="BF135" s="63">
        <v>0</v>
      </c>
      <c r="BG135" s="275">
        <f t="shared" si="125"/>
        <v>0</v>
      </c>
      <c r="BH135" s="275">
        <v>0</v>
      </c>
      <c r="BI135" s="276">
        <f>SUM(BF129:BF135)/7</f>
        <v>0.42857142857142855</v>
      </c>
      <c r="BK135" s="260" t="s">
        <v>181</v>
      </c>
      <c r="BL135" s="41" t="s">
        <v>190</v>
      </c>
      <c r="BM135" s="70">
        <v>2</v>
      </c>
      <c r="BN135" s="2">
        <f t="shared" si="126"/>
        <v>0</v>
      </c>
      <c r="BP135" s="22">
        <f t="shared" si="67"/>
        <v>60.142857142857146</v>
      </c>
      <c r="CJ135" s="157" t="s">
        <v>181</v>
      </c>
      <c r="CK135" s="157">
        <v>2</v>
      </c>
      <c r="CL135" s="157">
        <v>76</v>
      </c>
      <c r="CM135" s="157">
        <v>4</v>
      </c>
      <c r="CN135" s="157">
        <v>2</v>
      </c>
      <c r="CO135" s="157">
        <v>76</v>
      </c>
      <c r="CP135" s="157">
        <v>4</v>
      </c>
      <c r="CQ135" s="157" t="s">
        <v>181</v>
      </c>
      <c r="CR135" s="157">
        <f t="shared" si="118"/>
        <v>0</v>
      </c>
      <c r="CS135" s="157">
        <f t="shared" si="119"/>
        <v>0</v>
      </c>
      <c r="CT135" s="157">
        <f t="shared" si="120"/>
        <v>0</v>
      </c>
      <c r="CU135" s="157">
        <f t="shared" si="121"/>
        <v>0</v>
      </c>
    </row>
    <row r="136" spans="1:99" x14ac:dyDescent="0.25">
      <c r="A136" s="63">
        <v>133</v>
      </c>
      <c r="B136" s="157">
        <v>107</v>
      </c>
      <c r="C136" s="66">
        <v>44020</v>
      </c>
      <c r="D136" s="128">
        <f t="shared" si="90"/>
        <v>32670</v>
      </c>
      <c r="E136" s="134">
        <v>50746</v>
      </c>
      <c r="F136" s="105">
        <v>52</v>
      </c>
      <c r="G136" s="137">
        <v>0</v>
      </c>
      <c r="H136" s="137">
        <v>57</v>
      </c>
      <c r="I136" s="131">
        <f t="shared" si="127"/>
        <v>57</v>
      </c>
      <c r="J136" s="131">
        <f t="shared" si="131"/>
        <v>50643</v>
      </c>
      <c r="K136" s="145">
        <f t="shared" si="88"/>
        <v>411</v>
      </c>
      <c r="L136" s="148">
        <f t="shared" si="115"/>
        <v>57.428571428571431</v>
      </c>
      <c r="M136" s="86">
        <f t="shared" si="92"/>
        <v>1.0011267939746176</v>
      </c>
      <c r="N136" s="89">
        <f t="shared" si="93"/>
        <v>1.1267939746175681E-3</v>
      </c>
      <c r="O136" s="89">
        <f t="shared" si="116"/>
        <v>1.0617983139186381E-3</v>
      </c>
      <c r="P136" s="86">
        <f t="shared" si="111"/>
        <v>0.95942720763723155</v>
      </c>
      <c r="Q136" s="128">
        <f t="shared" si="128"/>
        <v>11886</v>
      </c>
      <c r="R136" s="134">
        <v>11889</v>
      </c>
      <c r="S136" s="105">
        <v>3</v>
      </c>
      <c r="T136" s="137">
        <v>0</v>
      </c>
      <c r="U136" s="137">
        <v>1</v>
      </c>
      <c r="V136" s="131">
        <f t="shared" si="94"/>
        <v>1</v>
      </c>
      <c r="W136" s="131">
        <f t="shared" si="95"/>
        <v>11306</v>
      </c>
      <c r="X136" s="145">
        <f t="shared" si="113"/>
        <v>11</v>
      </c>
      <c r="Y136" s="147">
        <f t="shared" si="114"/>
        <v>1</v>
      </c>
      <c r="Z136" s="65">
        <f t="shared" si="98"/>
        <v>1.0000884564352057</v>
      </c>
      <c r="AA136" s="89">
        <f t="shared" si="99"/>
        <v>8.845643520571933E-5</v>
      </c>
      <c r="AB136" s="126">
        <f t="shared" si="109"/>
        <v>1</v>
      </c>
      <c r="AC136" s="127">
        <f t="shared" si="129"/>
        <v>6132</v>
      </c>
      <c r="AD136" s="105">
        <v>6135</v>
      </c>
      <c r="AE136" s="122">
        <v>3</v>
      </c>
      <c r="AF136" s="137">
        <v>0</v>
      </c>
      <c r="AG136" s="137">
        <v>0</v>
      </c>
      <c r="AH136" s="150">
        <f t="shared" si="130"/>
        <v>0</v>
      </c>
      <c r="AI136" s="150">
        <f t="shared" si="102"/>
        <v>6126</v>
      </c>
      <c r="AJ136" s="145">
        <f t="shared" si="117"/>
        <v>20</v>
      </c>
      <c r="AK136" s="147">
        <f t="shared" si="104"/>
        <v>1.2857142857142858</v>
      </c>
      <c r="AL136" s="86">
        <f t="shared" si="105"/>
        <v>1</v>
      </c>
      <c r="AM136" s="89">
        <f t="shared" si="106"/>
        <v>0</v>
      </c>
      <c r="AN136" s="90">
        <f t="shared" si="107"/>
        <v>0.75000000000000011</v>
      </c>
      <c r="AO136" s="4">
        <f t="shared" si="62"/>
        <v>-10</v>
      </c>
      <c r="AP136" s="4">
        <f t="shared" si="66"/>
        <v>2</v>
      </c>
      <c r="AQ136" s="4">
        <f t="shared" si="63"/>
        <v>1</v>
      </c>
      <c r="AR136" s="265"/>
      <c r="AS136" s="207"/>
      <c r="AT136" s="196"/>
      <c r="AU136" s="210"/>
      <c r="AV136" s="268" t="s">
        <v>182</v>
      </c>
      <c r="AW136" s="63">
        <v>100</v>
      </c>
      <c r="AX136" s="274">
        <f t="shared" si="122"/>
        <v>0</v>
      </c>
      <c r="AY136" s="274">
        <f t="shared" si="123"/>
        <v>0</v>
      </c>
      <c r="AZ136" s="274">
        <v>100</v>
      </c>
      <c r="BA136" s="51">
        <f t="shared" ref="BA136:BA199" si="132">SUM(AW130:AW136)/7</f>
        <v>70.285714285714292</v>
      </c>
      <c r="BB136" s="63">
        <v>2</v>
      </c>
      <c r="BC136" s="196">
        <f t="shared" si="124"/>
        <v>0</v>
      </c>
      <c r="BD136" s="196">
        <v>2</v>
      </c>
      <c r="BE136" s="51">
        <f>SUM(BB130:BB136)/7</f>
        <v>1.4285714285714286</v>
      </c>
      <c r="BF136" s="63">
        <v>0</v>
      </c>
      <c r="BG136" s="275">
        <f t="shared" si="125"/>
        <v>0</v>
      </c>
      <c r="BH136" s="275">
        <v>0</v>
      </c>
      <c r="BI136" s="276">
        <f t="shared" ref="BI136:BI199" si="133">SUM(BF130:BF136)/7</f>
        <v>0.42857142857142855</v>
      </c>
      <c r="BK136" s="260" t="s">
        <v>182</v>
      </c>
      <c r="BL136" s="41" t="s">
        <v>191</v>
      </c>
      <c r="BM136" s="70">
        <v>2</v>
      </c>
      <c r="BN136" s="2">
        <f t="shared" si="126"/>
        <v>0</v>
      </c>
      <c r="BP136" s="22">
        <f t="shared" si="67"/>
        <v>58.714285714285715</v>
      </c>
      <c r="CJ136" s="157" t="s">
        <v>182</v>
      </c>
      <c r="CL136" s="157">
        <v>94</v>
      </c>
      <c r="CM136" s="157">
        <v>6</v>
      </c>
      <c r="CO136" s="157">
        <v>94</v>
      </c>
      <c r="CP136" s="157">
        <v>6</v>
      </c>
      <c r="CQ136" s="157" t="s">
        <v>182</v>
      </c>
      <c r="CR136" s="157">
        <f t="shared" si="118"/>
        <v>0</v>
      </c>
      <c r="CS136" s="157">
        <f t="shared" si="119"/>
        <v>0</v>
      </c>
      <c r="CT136" s="157">
        <f t="shared" si="120"/>
        <v>0</v>
      </c>
      <c r="CU136" s="157">
        <f t="shared" si="121"/>
        <v>0</v>
      </c>
    </row>
    <row r="137" spans="1:99" x14ac:dyDescent="0.25">
      <c r="A137" s="63">
        <v>134</v>
      </c>
      <c r="B137" s="157">
        <v>108</v>
      </c>
      <c r="C137" s="66">
        <v>44021</v>
      </c>
      <c r="D137" s="128">
        <f t="shared" si="90"/>
        <v>32722</v>
      </c>
      <c r="E137" s="134">
        <v>50798</v>
      </c>
      <c r="F137" s="105">
        <v>52</v>
      </c>
      <c r="G137" s="137">
        <v>0</v>
      </c>
      <c r="H137" s="137">
        <v>62</v>
      </c>
      <c r="I137" s="131">
        <f t="shared" si="127"/>
        <v>62</v>
      </c>
      <c r="J137" s="131">
        <f t="shared" si="131"/>
        <v>50705</v>
      </c>
      <c r="K137" s="145">
        <f t="shared" si="88"/>
        <v>386</v>
      </c>
      <c r="L137" s="148">
        <f t="shared" si="115"/>
        <v>55.571428571428569</v>
      </c>
      <c r="M137" s="86">
        <f t="shared" si="92"/>
        <v>1.0012242560669786</v>
      </c>
      <c r="N137" s="89">
        <f t="shared" si="93"/>
        <v>1.224256066978624E-3</v>
      </c>
      <c r="O137" s="89">
        <f t="shared" si="116"/>
        <v>9.9697210795950402E-4</v>
      </c>
      <c r="P137" s="86">
        <f t="shared" si="111"/>
        <v>0.96766169154228854</v>
      </c>
      <c r="Q137" s="128">
        <f t="shared" si="128"/>
        <v>11889</v>
      </c>
      <c r="R137" s="134">
        <v>11887</v>
      </c>
      <c r="S137" s="105">
        <v>-2</v>
      </c>
      <c r="T137" s="137">
        <v>0</v>
      </c>
      <c r="U137" s="137">
        <v>2</v>
      </c>
      <c r="V137" s="131">
        <f t="shared" si="94"/>
        <v>2</v>
      </c>
      <c r="W137" s="131">
        <f t="shared" si="95"/>
        <v>11308</v>
      </c>
      <c r="X137" s="145">
        <f t="shared" si="113"/>
        <v>9</v>
      </c>
      <c r="Y137" s="147">
        <f t="shared" si="114"/>
        <v>1.2857142857142858</v>
      </c>
      <c r="Z137" s="65">
        <f t="shared" si="98"/>
        <v>1.0001768972227136</v>
      </c>
      <c r="AA137" s="89">
        <f t="shared" si="99"/>
        <v>1.7689722271363451E-4</v>
      </c>
      <c r="AB137" s="126">
        <f t="shared" si="109"/>
        <v>1.2857142857142858</v>
      </c>
      <c r="AC137" s="127">
        <f t="shared" si="129"/>
        <v>6135</v>
      </c>
      <c r="AD137" s="105">
        <v>6137</v>
      </c>
      <c r="AE137" s="122">
        <v>2</v>
      </c>
      <c r="AF137" s="137">
        <v>0</v>
      </c>
      <c r="AG137" s="137">
        <v>0</v>
      </c>
      <c r="AH137" s="150">
        <f t="shared" si="130"/>
        <v>0</v>
      </c>
      <c r="AI137" s="150">
        <f t="shared" si="102"/>
        <v>6126</v>
      </c>
      <c r="AJ137" s="145">
        <f t="shared" si="117"/>
        <v>19</v>
      </c>
      <c r="AK137" s="147">
        <f t="shared" si="104"/>
        <v>1.2857142857142858</v>
      </c>
      <c r="AL137" s="86">
        <f t="shared" si="105"/>
        <v>1</v>
      </c>
      <c r="AM137" s="89">
        <f t="shared" si="106"/>
        <v>0</v>
      </c>
      <c r="AN137" s="90">
        <f t="shared" si="107"/>
        <v>1</v>
      </c>
      <c r="AO137" s="4">
        <f t="shared" si="62"/>
        <v>-25</v>
      </c>
      <c r="AP137" s="4">
        <f t="shared" si="66"/>
        <v>-2</v>
      </c>
      <c r="AQ137" s="4">
        <f t="shared" si="63"/>
        <v>-1</v>
      </c>
      <c r="AR137" s="265"/>
      <c r="AS137" s="207"/>
      <c r="AT137" s="196"/>
      <c r="AU137" s="210"/>
      <c r="AV137" s="268" t="s">
        <v>183</v>
      </c>
      <c r="AW137" s="63">
        <v>97</v>
      </c>
      <c r="AX137" s="274">
        <f t="shared" si="122"/>
        <v>0</v>
      </c>
      <c r="AY137" s="274">
        <f t="shared" si="123"/>
        <v>0</v>
      </c>
      <c r="AZ137" s="274">
        <v>97</v>
      </c>
      <c r="BA137" s="51">
        <f t="shared" si="132"/>
        <v>75.428571428571431</v>
      </c>
      <c r="BB137" s="63">
        <v>0</v>
      </c>
      <c r="BC137" s="196">
        <f t="shared" si="124"/>
        <v>0</v>
      </c>
      <c r="BD137" s="196"/>
      <c r="BE137" s="51">
        <f t="shared" ref="BE137:BE200" si="134">SUM(BB131:BB137)/7</f>
        <v>1.1428571428571428</v>
      </c>
      <c r="BF137" s="63">
        <v>0</v>
      </c>
      <c r="BG137" s="275">
        <f t="shared" si="125"/>
        <v>0</v>
      </c>
      <c r="BH137" s="275">
        <v>0</v>
      </c>
      <c r="BI137" s="276">
        <f t="shared" si="133"/>
        <v>0.2857142857142857</v>
      </c>
      <c r="BK137" s="260" t="s">
        <v>183</v>
      </c>
      <c r="BL137" s="41" t="s">
        <v>192</v>
      </c>
      <c r="BM137" s="70">
        <v>1</v>
      </c>
      <c r="BN137" s="2">
        <f t="shared" si="126"/>
        <v>0</v>
      </c>
      <c r="BP137" s="22">
        <f t="shared" si="67"/>
        <v>55.142857142857146</v>
      </c>
      <c r="CJ137" s="157" t="s">
        <v>183</v>
      </c>
      <c r="CK137" s="157">
        <v>1</v>
      </c>
      <c r="CL137" s="157">
        <v>85</v>
      </c>
      <c r="CM137" s="157">
        <v>11</v>
      </c>
      <c r="CN137" s="157">
        <v>1</v>
      </c>
      <c r="CO137" s="157">
        <v>85</v>
      </c>
      <c r="CP137" s="157">
        <v>11</v>
      </c>
      <c r="CQ137" s="157" t="s">
        <v>183</v>
      </c>
      <c r="CR137" s="157">
        <f t="shared" si="118"/>
        <v>0</v>
      </c>
      <c r="CS137" s="157">
        <f t="shared" si="119"/>
        <v>0</v>
      </c>
      <c r="CT137" s="157">
        <f t="shared" si="120"/>
        <v>0</v>
      </c>
      <c r="CU137" s="157">
        <f t="shared" si="121"/>
        <v>0</v>
      </c>
    </row>
    <row r="138" spans="1:99" x14ac:dyDescent="0.25">
      <c r="A138" s="63">
        <v>135</v>
      </c>
      <c r="B138" s="157">
        <v>109</v>
      </c>
      <c r="C138" s="66">
        <v>44022</v>
      </c>
      <c r="D138" s="128">
        <f t="shared" si="90"/>
        <v>32774</v>
      </c>
      <c r="E138" s="134">
        <v>50840</v>
      </c>
      <c r="F138" s="105">
        <v>42</v>
      </c>
      <c r="G138" s="137">
        <v>0</v>
      </c>
      <c r="H138" s="137">
        <v>98</v>
      </c>
      <c r="I138" s="131">
        <f t="shared" si="127"/>
        <v>98</v>
      </c>
      <c r="J138" s="131">
        <f t="shared" si="131"/>
        <v>50803</v>
      </c>
      <c r="K138" s="145">
        <f t="shared" si="88"/>
        <v>353</v>
      </c>
      <c r="L138" s="148">
        <f t="shared" si="115"/>
        <v>61.142857142857146</v>
      </c>
      <c r="M138" s="86">
        <f t="shared" si="92"/>
        <v>1.0019327482496796</v>
      </c>
      <c r="N138" s="89">
        <f t="shared" si="93"/>
        <v>1.9327482496795945E-3</v>
      </c>
      <c r="O138" s="89">
        <f t="shared" si="116"/>
        <v>1.2130660862802677E-3</v>
      </c>
      <c r="P138" s="86">
        <f t="shared" si="111"/>
        <v>1.1002570694087404</v>
      </c>
      <c r="Q138" s="128">
        <f t="shared" si="128"/>
        <v>11887</v>
      </c>
      <c r="R138" s="134">
        <v>11888</v>
      </c>
      <c r="S138" s="105">
        <v>1</v>
      </c>
      <c r="T138" s="137">
        <v>0</v>
      </c>
      <c r="U138" s="137">
        <v>1</v>
      </c>
      <c r="V138" s="131">
        <f t="shared" si="94"/>
        <v>1</v>
      </c>
      <c r="W138" s="131">
        <f t="shared" si="95"/>
        <v>11309</v>
      </c>
      <c r="X138" s="145">
        <f t="shared" si="113"/>
        <v>6</v>
      </c>
      <c r="Y138" s="147">
        <f t="shared" si="114"/>
        <v>1.2857142857142858</v>
      </c>
      <c r="Z138" s="65">
        <f t="shared" si="98"/>
        <v>1.0000884329678104</v>
      </c>
      <c r="AA138" s="89">
        <f t="shared" si="99"/>
        <v>8.8432967810359031E-5</v>
      </c>
      <c r="AB138" s="126">
        <f t="shared" si="109"/>
        <v>1</v>
      </c>
      <c r="AC138" s="127">
        <f t="shared" si="129"/>
        <v>6137</v>
      </c>
      <c r="AD138" s="105">
        <v>6136</v>
      </c>
      <c r="AE138" s="122">
        <v>-1</v>
      </c>
      <c r="AF138" s="137">
        <v>0</v>
      </c>
      <c r="AG138" s="137">
        <v>1</v>
      </c>
      <c r="AH138" s="150">
        <f t="shared" si="130"/>
        <v>1</v>
      </c>
      <c r="AI138" s="150">
        <f t="shared" si="102"/>
        <v>6127</v>
      </c>
      <c r="AJ138" s="145">
        <f t="shared" si="117"/>
        <v>16</v>
      </c>
      <c r="AK138" s="147">
        <f t="shared" si="104"/>
        <v>1</v>
      </c>
      <c r="AL138" s="86">
        <f t="shared" si="105"/>
        <v>1.0001632386549135</v>
      </c>
      <c r="AM138" s="89">
        <f t="shared" si="106"/>
        <v>1.632386549135223E-4</v>
      </c>
      <c r="AN138" s="90">
        <f t="shared" si="107"/>
        <v>0.77777777777777768</v>
      </c>
      <c r="AO138" s="4">
        <f t="shared" si="62"/>
        <v>-33</v>
      </c>
      <c r="AP138" s="4">
        <f t="shared" si="66"/>
        <v>-3</v>
      </c>
      <c r="AQ138" s="4">
        <f t="shared" si="63"/>
        <v>-3</v>
      </c>
      <c r="AR138" s="265"/>
      <c r="AS138" s="207"/>
      <c r="AT138" s="196"/>
      <c r="AU138" s="210"/>
      <c r="AV138" s="268" t="s">
        <v>184</v>
      </c>
      <c r="AW138" s="63">
        <v>115</v>
      </c>
      <c r="AX138" s="274">
        <f t="shared" si="122"/>
        <v>0</v>
      </c>
      <c r="AY138" s="274">
        <f t="shared" si="123"/>
        <v>0</v>
      </c>
      <c r="AZ138" s="274">
        <v>115</v>
      </c>
      <c r="BA138" s="51">
        <f t="shared" si="132"/>
        <v>84.428571428571431</v>
      </c>
      <c r="BB138" s="63">
        <v>1</v>
      </c>
      <c r="BC138" s="196">
        <f t="shared" si="124"/>
        <v>0</v>
      </c>
      <c r="BD138" s="196">
        <v>1</v>
      </c>
      <c r="BE138" s="51">
        <f t="shared" si="134"/>
        <v>1.1428571428571428</v>
      </c>
      <c r="BF138" s="63">
        <v>0</v>
      </c>
      <c r="BG138" s="275">
        <f t="shared" si="125"/>
        <v>0</v>
      </c>
      <c r="BH138" s="275">
        <v>0</v>
      </c>
      <c r="BI138" s="276">
        <f t="shared" si="133"/>
        <v>0.14285714285714285</v>
      </c>
      <c r="BK138" s="260" t="s">
        <v>184</v>
      </c>
      <c r="BL138" s="41" t="s">
        <v>194</v>
      </c>
      <c r="BM138" s="70">
        <v>1</v>
      </c>
      <c r="BN138" s="2">
        <f t="shared" si="126"/>
        <v>0</v>
      </c>
      <c r="BP138" s="22">
        <f t="shared" si="67"/>
        <v>50.428571428571431</v>
      </c>
      <c r="CJ138" s="157" t="s">
        <v>184</v>
      </c>
      <c r="CK138" s="157">
        <v>1</v>
      </c>
      <c r="CL138" s="157">
        <v>96</v>
      </c>
      <c r="CM138" s="157">
        <v>18</v>
      </c>
      <c r="CN138" s="157">
        <v>1</v>
      </c>
      <c r="CO138" s="157">
        <v>96</v>
      </c>
      <c r="CP138" s="157">
        <v>18</v>
      </c>
      <c r="CQ138" s="157" t="s">
        <v>184</v>
      </c>
      <c r="CR138" s="157">
        <f t="shared" si="118"/>
        <v>0</v>
      </c>
      <c r="CS138" s="157">
        <f t="shared" si="119"/>
        <v>0</v>
      </c>
      <c r="CT138" s="157">
        <f t="shared" si="120"/>
        <v>0</v>
      </c>
      <c r="CU138" s="157">
        <f t="shared" si="121"/>
        <v>0</v>
      </c>
    </row>
    <row r="139" spans="1:99" x14ac:dyDescent="0.25">
      <c r="A139" s="63">
        <v>136</v>
      </c>
      <c r="B139" s="157">
        <v>110</v>
      </c>
      <c r="C139" s="66">
        <v>44023</v>
      </c>
      <c r="D139" s="128">
        <f t="shared" si="90"/>
        <v>32812</v>
      </c>
      <c r="E139" s="134">
        <v>50921</v>
      </c>
      <c r="F139" s="105">
        <v>81</v>
      </c>
      <c r="G139" s="137">
        <v>0</v>
      </c>
      <c r="H139" s="137">
        <v>74</v>
      </c>
      <c r="I139" s="131">
        <f t="shared" si="127"/>
        <v>74</v>
      </c>
      <c r="J139" s="131">
        <f t="shared" si="131"/>
        <v>50877</v>
      </c>
      <c r="K139" s="145">
        <f t="shared" si="88"/>
        <v>373</v>
      </c>
      <c r="L139" s="148">
        <f t="shared" si="115"/>
        <v>60.571428571428569</v>
      </c>
      <c r="M139" s="86">
        <f t="shared" si="92"/>
        <v>1.0014566068932937</v>
      </c>
      <c r="N139" s="89">
        <f t="shared" si="93"/>
        <v>1.4566068932937437E-3</v>
      </c>
      <c r="O139" s="89">
        <f t="shared" si="116"/>
        <v>1.3419983648122803E-3</v>
      </c>
      <c r="P139" s="86">
        <f t="shared" si="111"/>
        <v>0.99065420560747652</v>
      </c>
      <c r="Q139" s="128">
        <f t="shared" si="128"/>
        <v>11888</v>
      </c>
      <c r="R139" s="134">
        <v>11891</v>
      </c>
      <c r="S139" s="105">
        <v>3</v>
      </c>
      <c r="T139" s="137">
        <v>0</v>
      </c>
      <c r="U139" s="137">
        <v>0</v>
      </c>
      <c r="V139" s="131">
        <f t="shared" si="94"/>
        <v>0</v>
      </c>
      <c r="W139" s="131">
        <f t="shared" si="95"/>
        <v>11309</v>
      </c>
      <c r="X139" s="145">
        <f t="shared" si="113"/>
        <v>8</v>
      </c>
      <c r="Y139" s="147">
        <f t="shared" si="114"/>
        <v>1.2857142857142858</v>
      </c>
      <c r="Z139" s="65">
        <f t="shared" si="98"/>
        <v>1</v>
      </c>
      <c r="AA139" s="89">
        <f t="shared" si="99"/>
        <v>0</v>
      </c>
      <c r="AB139" s="126">
        <f t="shared" si="109"/>
        <v>1</v>
      </c>
      <c r="AC139" s="127">
        <f t="shared" si="129"/>
        <v>6136</v>
      </c>
      <c r="AD139" s="105">
        <v>6137</v>
      </c>
      <c r="AE139" s="122">
        <v>1</v>
      </c>
      <c r="AF139" s="137">
        <v>0</v>
      </c>
      <c r="AG139" s="137">
        <v>0</v>
      </c>
      <c r="AH139" s="150">
        <f t="shared" si="130"/>
        <v>0</v>
      </c>
      <c r="AI139" s="150">
        <f t="shared" si="102"/>
        <v>6127</v>
      </c>
      <c r="AJ139" s="145">
        <f t="shared" si="117"/>
        <v>11</v>
      </c>
      <c r="AK139" s="147">
        <f t="shared" si="104"/>
        <v>1</v>
      </c>
      <c r="AL139" s="86">
        <f t="shared" si="105"/>
        <v>1</v>
      </c>
      <c r="AM139" s="89">
        <f t="shared" si="106"/>
        <v>0</v>
      </c>
      <c r="AN139" s="90">
        <f t="shared" si="107"/>
        <v>1</v>
      </c>
      <c r="AO139" s="4">
        <f t="shared" ref="AO139:AO200" si="135">F139-F132</f>
        <v>20</v>
      </c>
      <c r="AP139" s="4">
        <f t="shared" si="66"/>
        <v>2</v>
      </c>
      <c r="AQ139" s="4">
        <f t="shared" ref="AQ139:AQ200" si="136">AE139-AE132</f>
        <v>-5</v>
      </c>
      <c r="AR139" s="265"/>
      <c r="AS139" s="207"/>
      <c r="AT139" s="196"/>
      <c r="AU139" s="210"/>
      <c r="AV139" s="268" t="s">
        <v>185</v>
      </c>
      <c r="AW139" s="63">
        <v>130</v>
      </c>
      <c r="AX139" s="274">
        <f t="shared" si="122"/>
        <v>0</v>
      </c>
      <c r="AY139" s="274">
        <f t="shared" si="123"/>
        <v>0</v>
      </c>
      <c r="AZ139" s="274">
        <v>130</v>
      </c>
      <c r="BA139" s="51">
        <f t="shared" si="132"/>
        <v>95.571428571428569</v>
      </c>
      <c r="BB139" s="63">
        <v>4</v>
      </c>
      <c r="BC139" s="196">
        <f t="shared" si="124"/>
        <v>0</v>
      </c>
      <c r="BD139" s="196">
        <v>4</v>
      </c>
      <c r="BE139" s="51">
        <f t="shared" si="134"/>
        <v>1.5714285714285714</v>
      </c>
      <c r="BF139" s="63">
        <v>1</v>
      </c>
      <c r="BG139" s="275">
        <f t="shared" si="125"/>
        <v>0</v>
      </c>
      <c r="BH139" s="275">
        <v>1</v>
      </c>
      <c r="BI139" s="276">
        <f t="shared" si="133"/>
        <v>0.2857142857142857</v>
      </c>
      <c r="BK139" s="260" t="s">
        <v>185</v>
      </c>
      <c r="BL139" s="41" t="s">
        <v>196</v>
      </c>
      <c r="BM139" s="70">
        <v>1</v>
      </c>
      <c r="BN139" s="2">
        <f t="shared" si="126"/>
        <v>1</v>
      </c>
      <c r="BP139" s="22">
        <f t="shared" si="67"/>
        <v>53.285714285714285</v>
      </c>
      <c r="CJ139" s="157" t="s">
        <v>185</v>
      </c>
      <c r="CK139" s="157">
        <v>1</v>
      </c>
      <c r="CL139" s="157">
        <v>111</v>
      </c>
      <c r="CM139" s="157">
        <v>18</v>
      </c>
      <c r="CN139" s="157">
        <v>1</v>
      </c>
      <c r="CO139" s="157">
        <v>111</v>
      </c>
      <c r="CP139" s="157">
        <v>18</v>
      </c>
      <c r="CQ139" s="157" t="s">
        <v>185</v>
      </c>
      <c r="CR139" s="157">
        <f t="shared" si="118"/>
        <v>0</v>
      </c>
      <c r="CS139" s="157">
        <f t="shared" si="119"/>
        <v>0</v>
      </c>
      <c r="CT139" s="157">
        <f t="shared" si="120"/>
        <v>0</v>
      </c>
      <c r="CU139" s="157">
        <f t="shared" si="121"/>
        <v>0</v>
      </c>
    </row>
    <row r="140" spans="1:99" x14ac:dyDescent="0.25">
      <c r="A140" s="63">
        <v>137</v>
      </c>
      <c r="B140" s="157">
        <v>111</v>
      </c>
      <c r="C140" s="66">
        <v>44024</v>
      </c>
      <c r="D140" s="128">
        <f t="shared" si="90"/>
        <v>32891</v>
      </c>
      <c r="E140" s="134">
        <v>51022</v>
      </c>
      <c r="F140" s="105">
        <v>101</v>
      </c>
      <c r="G140" s="137">
        <v>1</v>
      </c>
      <c r="H140" s="137">
        <v>87</v>
      </c>
      <c r="I140" s="131">
        <f t="shared" si="127"/>
        <v>88</v>
      </c>
      <c r="J140" s="131">
        <f t="shared" si="131"/>
        <v>50965</v>
      </c>
      <c r="K140" s="145">
        <f t="shared" si="88"/>
        <v>401</v>
      </c>
      <c r="L140" s="148">
        <f t="shared" si="115"/>
        <v>67</v>
      </c>
      <c r="M140" s="86">
        <f t="shared" si="92"/>
        <v>1.0017296617331997</v>
      </c>
      <c r="N140" s="89">
        <f t="shared" si="93"/>
        <v>1.7296617331996611E-3</v>
      </c>
      <c r="O140" s="89">
        <f t="shared" si="116"/>
        <v>1.4940133835538382E-3</v>
      </c>
      <c r="P140" s="86">
        <f t="shared" si="111"/>
        <v>1.1061320754716981</v>
      </c>
      <c r="Q140" s="128">
        <f t="shared" si="128"/>
        <v>11891</v>
      </c>
      <c r="R140" s="134">
        <v>11893</v>
      </c>
      <c r="S140" s="105">
        <v>2</v>
      </c>
      <c r="T140" s="137">
        <v>0</v>
      </c>
      <c r="U140" s="137">
        <v>1</v>
      </c>
      <c r="V140" s="131">
        <f t="shared" si="94"/>
        <v>1</v>
      </c>
      <c r="W140" s="131">
        <f t="shared" si="95"/>
        <v>11310</v>
      </c>
      <c r="X140" s="145">
        <f t="shared" si="113"/>
        <v>9</v>
      </c>
      <c r="Y140" s="147">
        <f t="shared" si="114"/>
        <v>1.2857142857142858</v>
      </c>
      <c r="Z140" s="65">
        <f t="shared" si="98"/>
        <v>1.0000884251481121</v>
      </c>
      <c r="AA140" s="89">
        <f t="shared" si="99"/>
        <v>8.8425148112136753E-5</v>
      </c>
      <c r="AB140" s="126">
        <f t="shared" si="109"/>
        <v>1</v>
      </c>
      <c r="AC140" s="127">
        <f t="shared" si="129"/>
        <v>6137</v>
      </c>
      <c r="AD140" s="105">
        <v>6137</v>
      </c>
      <c r="AE140" s="122">
        <v>0</v>
      </c>
      <c r="AF140" s="137">
        <v>0</v>
      </c>
      <c r="AG140" s="137">
        <v>2</v>
      </c>
      <c r="AH140" s="150">
        <f t="shared" si="130"/>
        <v>2</v>
      </c>
      <c r="AI140" s="150">
        <f t="shared" si="102"/>
        <v>6129</v>
      </c>
      <c r="AJ140" s="145">
        <f t="shared" si="117"/>
        <v>10</v>
      </c>
      <c r="AK140" s="147">
        <f t="shared" si="104"/>
        <v>0.8571428571428571</v>
      </c>
      <c r="AL140" s="86">
        <f t="shared" si="105"/>
        <v>1.0003264240248082</v>
      </c>
      <c r="AM140" s="89">
        <f t="shared" si="106"/>
        <v>3.2642402480820287E-4</v>
      </c>
      <c r="AN140" s="90">
        <f t="shared" si="107"/>
        <v>0.8571428571428571</v>
      </c>
      <c r="AO140" s="4">
        <f t="shared" si="135"/>
        <v>28</v>
      </c>
      <c r="AP140" s="4">
        <f t="shared" ref="AP140:AP200" si="137">S140-S133</f>
        <v>1</v>
      </c>
      <c r="AQ140" s="4">
        <f t="shared" si="136"/>
        <v>-1</v>
      </c>
      <c r="AR140" s="265"/>
      <c r="AS140" s="207"/>
      <c r="AT140" s="196"/>
      <c r="AU140" s="210"/>
      <c r="AV140" s="268" t="s">
        <v>186</v>
      </c>
      <c r="AW140" s="63">
        <v>119</v>
      </c>
      <c r="AX140" s="274">
        <f t="shared" si="122"/>
        <v>0</v>
      </c>
      <c r="AY140" s="274">
        <f t="shared" si="123"/>
        <v>0</v>
      </c>
      <c r="AZ140" s="274">
        <v>119</v>
      </c>
      <c r="BA140" s="51">
        <f t="shared" si="132"/>
        <v>105.14285714285714</v>
      </c>
      <c r="BB140" s="63">
        <v>6</v>
      </c>
      <c r="BC140" s="196">
        <f t="shared" si="124"/>
        <v>0</v>
      </c>
      <c r="BD140" s="196">
        <v>6</v>
      </c>
      <c r="BE140" s="51">
        <f t="shared" si="134"/>
        <v>2.2857142857142856</v>
      </c>
      <c r="BF140" s="63">
        <v>0</v>
      </c>
      <c r="BG140" s="275">
        <f t="shared" si="125"/>
        <v>0</v>
      </c>
      <c r="BH140" s="275">
        <v>0</v>
      </c>
      <c r="BI140" s="276">
        <f t="shared" si="133"/>
        <v>0.2857142857142857</v>
      </c>
      <c r="BK140" s="260" t="s">
        <v>186</v>
      </c>
      <c r="BL140" s="41" t="s">
        <v>199</v>
      </c>
      <c r="BM140" s="70">
        <v>2</v>
      </c>
      <c r="BN140" s="2">
        <f t="shared" si="126"/>
        <v>0</v>
      </c>
      <c r="BP140" s="22">
        <f t="shared" ref="BP140:BP203" si="138">SUM(F134:F140)/7</f>
        <v>57.285714285714285</v>
      </c>
      <c r="CJ140" s="157" t="s">
        <v>186</v>
      </c>
      <c r="CK140" s="157">
        <v>1</v>
      </c>
      <c r="CL140" s="157">
        <v>107</v>
      </c>
      <c r="CM140" s="157">
        <v>11</v>
      </c>
      <c r="CN140" s="157">
        <v>1</v>
      </c>
      <c r="CO140" s="157">
        <v>107</v>
      </c>
      <c r="CP140" s="157">
        <v>11</v>
      </c>
      <c r="CQ140" s="157" t="s">
        <v>186</v>
      </c>
      <c r="CR140" s="157">
        <f t="shared" si="118"/>
        <v>0</v>
      </c>
      <c r="CS140" s="157">
        <f t="shared" si="119"/>
        <v>0</v>
      </c>
      <c r="CT140" s="157">
        <f t="shared" si="120"/>
        <v>0</v>
      </c>
      <c r="CU140" s="157">
        <f t="shared" si="121"/>
        <v>0</v>
      </c>
    </row>
    <row r="141" spans="1:99" x14ac:dyDescent="0.25">
      <c r="A141" s="63">
        <v>138</v>
      </c>
      <c r="B141" s="157">
        <v>112</v>
      </c>
      <c r="C141" s="66">
        <v>44025</v>
      </c>
      <c r="D141" s="128">
        <f t="shared" si="90"/>
        <v>32991</v>
      </c>
      <c r="E141" s="134">
        <v>51093</v>
      </c>
      <c r="F141" s="105">
        <v>71</v>
      </c>
      <c r="G141" s="137">
        <v>0</v>
      </c>
      <c r="H141" s="137">
        <v>102</v>
      </c>
      <c r="I141" s="131">
        <f t="shared" si="127"/>
        <v>102</v>
      </c>
      <c r="J141" s="131">
        <f t="shared" si="131"/>
        <v>51067</v>
      </c>
      <c r="K141" s="145">
        <f t="shared" si="88"/>
        <v>436</v>
      </c>
      <c r="L141" s="148">
        <f t="shared" si="115"/>
        <v>75.714285714285708</v>
      </c>
      <c r="M141" s="86">
        <f t="shared" si="92"/>
        <v>1.0020013734916118</v>
      </c>
      <c r="N141" s="89">
        <f t="shared" si="93"/>
        <v>2.0013734916117798E-3</v>
      </c>
      <c r="O141" s="89">
        <f t="shared" si="116"/>
        <v>1.6689292869526806E-3</v>
      </c>
      <c r="P141" s="86">
        <f t="shared" si="111"/>
        <v>1.1300639658848612</v>
      </c>
      <c r="Q141" s="128">
        <f t="shared" si="128"/>
        <v>11893</v>
      </c>
      <c r="R141" s="134">
        <v>11894</v>
      </c>
      <c r="S141" s="105">
        <v>1</v>
      </c>
      <c r="T141" s="137">
        <v>0</v>
      </c>
      <c r="U141" s="137">
        <v>4</v>
      </c>
      <c r="V141" s="131">
        <f t="shared" si="94"/>
        <v>4</v>
      </c>
      <c r="W141" s="131">
        <f t="shared" si="95"/>
        <v>11314</v>
      </c>
      <c r="X141" s="145">
        <f t="shared" si="113"/>
        <v>10</v>
      </c>
      <c r="Y141" s="147">
        <f t="shared" si="114"/>
        <v>1.5714285714285714</v>
      </c>
      <c r="Z141" s="65">
        <f t="shared" si="98"/>
        <v>1.0003536693191866</v>
      </c>
      <c r="AA141" s="89">
        <f t="shared" si="99"/>
        <v>3.5366931918656697E-4</v>
      </c>
      <c r="AB141" s="126">
        <f t="shared" si="109"/>
        <v>1.2222222222222221</v>
      </c>
      <c r="AC141" s="127">
        <f t="shared" si="129"/>
        <v>6137</v>
      </c>
      <c r="AD141" s="105">
        <v>6137</v>
      </c>
      <c r="AE141" s="122">
        <v>0</v>
      </c>
      <c r="AF141" s="137">
        <v>0</v>
      </c>
      <c r="AG141" s="137">
        <v>0</v>
      </c>
      <c r="AH141" s="150">
        <f t="shared" si="130"/>
        <v>0</v>
      </c>
      <c r="AI141" s="150">
        <f t="shared" si="102"/>
        <v>6129</v>
      </c>
      <c r="AJ141" s="145">
        <f t="shared" si="117"/>
        <v>9</v>
      </c>
      <c r="AK141" s="147">
        <f t="shared" si="104"/>
        <v>0.8571428571428571</v>
      </c>
      <c r="AL141" s="86">
        <f t="shared" si="105"/>
        <v>1</v>
      </c>
      <c r="AM141" s="89">
        <f t="shared" si="106"/>
        <v>0</v>
      </c>
      <c r="AN141" s="90">
        <f t="shared" si="107"/>
        <v>1</v>
      </c>
      <c r="AO141" s="4">
        <f t="shared" si="135"/>
        <v>35</v>
      </c>
      <c r="AP141" s="4">
        <f t="shared" si="137"/>
        <v>1</v>
      </c>
      <c r="AQ141" s="4">
        <f t="shared" si="136"/>
        <v>-1</v>
      </c>
      <c r="AR141" s="262"/>
      <c r="AS141" s="204"/>
      <c r="AT141" s="196"/>
      <c r="AU141" s="210"/>
      <c r="AV141" s="268" t="s">
        <v>187</v>
      </c>
      <c r="AW141" s="63">
        <v>170</v>
      </c>
      <c r="AX141" s="274">
        <f t="shared" si="122"/>
        <v>0</v>
      </c>
      <c r="AY141" s="274">
        <f t="shared" si="123"/>
        <v>0</v>
      </c>
      <c r="AZ141" s="274">
        <v>170</v>
      </c>
      <c r="BA141" s="51">
        <f t="shared" si="132"/>
        <v>116.14285714285714</v>
      </c>
      <c r="BB141" s="63">
        <v>4</v>
      </c>
      <c r="BC141" s="196">
        <f t="shared" si="124"/>
        <v>0</v>
      </c>
      <c r="BD141" s="196">
        <v>4</v>
      </c>
      <c r="BE141" s="51">
        <f t="shared" si="134"/>
        <v>2.5714285714285716</v>
      </c>
      <c r="BF141" s="63">
        <v>4</v>
      </c>
      <c r="BG141" s="275">
        <f t="shared" si="125"/>
        <v>0</v>
      </c>
      <c r="BH141" s="275">
        <v>4</v>
      </c>
      <c r="BI141" s="276">
        <f t="shared" si="133"/>
        <v>0.7142857142857143</v>
      </c>
      <c r="BK141" s="260" t="s">
        <v>187</v>
      </c>
      <c r="BL141" s="41" t="s">
        <v>203</v>
      </c>
      <c r="BM141" s="70">
        <v>3</v>
      </c>
      <c r="BN141" s="2">
        <f t="shared" si="126"/>
        <v>4</v>
      </c>
      <c r="BP141" s="22">
        <f t="shared" si="138"/>
        <v>62.285714285714285</v>
      </c>
      <c r="CJ141" s="157" t="s">
        <v>187</v>
      </c>
      <c r="CL141" s="157">
        <v>164</v>
      </c>
      <c r="CM141" s="157">
        <v>6</v>
      </c>
      <c r="CO141" s="157">
        <v>164</v>
      </c>
      <c r="CP141" s="157">
        <v>6</v>
      </c>
      <c r="CQ141" s="157" t="s">
        <v>187</v>
      </c>
      <c r="CR141" s="157">
        <f t="shared" si="118"/>
        <v>0</v>
      </c>
      <c r="CS141" s="157">
        <f t="shared" si="119"/>
        <v>0</v>
      </c>
      <c r="CT141" s="157">
        <f t="shared" si="120"/>
        <v>0</v>
      </c>
      <c r="CU141" s="157">
        <f t="shared" si="121"/>
        <v>0</v>
      </c>
    </row>
    <row r="142" spans="1:99" x14ac:dyDescent="0.25">
      <c r="A142" s="63">
        <v>139</v>
      </c>
      <c r="B142" s="157">
        <v>113</v>
      </c>
      <c r="C142" s="66">
        <v>44026</v>
      </c>
      <c r="D142" s="128">
        <f t="shared" si="90"/>
        <v>33066</v>
      </c>
      <c r="E142" s="134">
        <v>51146</v>
      </c>
      <c r="F142" s="105">
        <v>53</v>
      </c>
      <c r="G142" s="137">
        <v>0</v>
      </c>
      <c r="H142" s="137">
        <v>95</v>
      </c>
      <c r="I142" s="131">
        <f t="shared" si="127"/>
        <v>95</v>
      </c>
      <c r="J142" s="131">
        <f t="shared" si="131"/>
        <v>51162</v>
      </c>
      <c r="K142" s="145">
        <f t="shared" si="88"/>
        <v>452</v>
      </c>
      <c r="L142" s="148">
        <f t="shared" si="115"/>
        <v>82.285714285714292</v>
      </c>
      <c r="M142" s="86">
        <f t="shared" si="92"/>
        <v>1.0018603011729688</v>
      </c>
      <c r="N142" s="89">
        <f t="shared" si="93"/>
        <v>1.8603011729687591E-3</v>
      </c>
      <c r="O142" s="89">
        <f t="shared" si="116"/>
        <v>1.7961383081507077E-3</v>
      </c>
      <c r="P142" s="86">
        <f t="shared" si="111"/>
        <v>1.0867924528301889</v>
      </c>
      <c r="Q142" s="128">
        <f t="shared" si="128"/>
        <v>11894</v>
      </c>
      <c r="R142" s="134">
        <v>11892</v>
      </c>
      <c r="S142" s="105">
        <v>-2</v>
      </c>
      <c r="T142" s="137">
        <v>0</v>
      </c>
      <c r="U142" s="137">
        <v>1</v>
      </c>
      <c r="V142" s="131">
        <f t="shared" si="94"/>
        <v>1</v>
      </c>
      <c r="W142" s="131">
        <f t="shared" si="95"/>
        <v>11315</v>
      </c>
      <c r="X142" s="145">
        <f t="shared" si="113"/>
        <v>6</v>
      </c>
      <c r="Y142" s="147">
        <f t="shared" si="114"/>
        <v>1.4285714285714286</v>
      </c>
      <c r="Z142" s="65">
        <f t="shared" si="98"/>
        <v>1.0000883860703553</v>
      </c>
      <c r="AA142" s="89">
        <f t="shared" si="99"/>
        <v>8.8386070355328528E-5</v>
      </c>
      <c r="AB142" s="126">
        <f t="shared" si="109"/>
        <v>0.90909090909090917</v>
      </c>
      <c r="AC142" s="127">
        <f t="shared" si="129"/>
        <v>6137</v>
      </c>
      <c r="AD142" s="105">
        <v>6135</v>
      </c>
      <c r="AE142" s="122">
        <v>-2</v>
      </c>
      <c r="AF142" s="137">
        <v>0</v>
      </c>
      <c r="AG142" s="137">
        <v>2</v>
      </c>
      <c r="AH142" s="150">
        <f t="shared" si="130"/>
        <v>2</v>
      </c>
      <c r="AI142" s="150">
        <f t="shared" si="102"/>
        <v>6131</v>
      </c>
      <c r="AJ142" s="145">
        <f t="shared" si="117"/>
        <v>3</v>
      </c>
      <c r="AK142" s="147">
        <f t="shared" si="104"/>
        <v>0.7142857142857143</v>
      </c>
      <c r="AL142" s="86">
        <f t="shared" si="105"/>
        <v>1.0003263175069343</v>
      </c>
      <c r="AM142" s="89">
        <f t="shared" si="106"/>
        <v>3.2631750693434824E-4</v>
      </c>
      <c r="AN142" s="90">
        <f t="shared" si="107"/>
        <v>0.83333333333333337</v>
      </c>
      <c r="AO142" s="4">
        <f t="shared" si="135"/>
        <v>16</v>
      </c>
      <c r="AP142" s="4">
        <f t="shared" si="137"/>
        <v>-4</v>
      </c>
      <c r="AQ142" s="4">
        <f t="shared" si="136"/>
        <v>-6</v>
      </c>
      <c r="AR142" s="262"/>
      <c r="AS142" s="204"/>
      <c r="AT142" s="196"/>
      <c r="AU142" s="210"/>
      <c r="AV142" s="268" t="s">
        <v>188</v>
      </c>
      <c r="AW142" s="63">
        <v>168</v>
      </c>
      <c r="AX142" s="274">
        <f t="shared" si="122"/>
        <v>1</v>
      </c>
      <c r="AY142" s="274">
        <f t="shared" si="123"/>
        <v>-1</v>
      </c>
      <c r="AZ142" s="274">
        <v>167</v>
      </c>
      <c r="BA142" s="51">
        <f t="shared" si="132"/>
        <v>128.42857142857142</v>
      </c>
      <c r="BB142" s="63">
        <v>1</v>
      </c>
      <c r="BC142" s="196">
        <f t="shared" si="124"/>
        <v>0</v>
      </c>
      <c r="BD142" s="196">
        <v>1</v>
      </c>
      <c r="BE142" s="51">
        <f t="shared" si="134"/>
        <v>2.5714285714285716</v>
      </c>
      <c r="BF142" s="63">
        <v>0</v>
      </c>
      <c r="BG142" s="275">
        <f t="shared" si="125"/>
        <v>0</v>
      </c>
      <c r="BH142" s="275">
        <v>0</v>
      </c>
      <c r="BI142" s="276">
        <f t="shared" si="133"/>
        <v>0.7142857142857143</v>
      </c>
      <c r="BK142" s="260" t="s">
        <v>188</v>
      </c>
      <c r="BL142" s="270" t="s">
        <v>204</v>
      </c>
      <c r="BM142" s="273">
        <v>3</v>
      </c>
      <c r="BN142" s="2">
        <f t="shared" si="126"/>
        <v>0</v>
      </c>
      <c r="BP142" s="22">
        <f t="shared" si="138"/>
        <v>64.571428571428569</v>
      </c>
      <c r="CJ142" s="157" t="s">
        <v>188</v>
      </c>
      <c r="CK142" s="157">
        <v>3</v>
      </c>
      <c r="CL142" s="157">
        <v>160</v>
      </c>
      <c r="CM142" s="157">
        <v>5</v>
      </c>
      <c r="CN142" s="157">
        <v>3</v>
      </c>
      <c r="CO142" s="157">
        <v>159</v>
      </c>
      <c r="CP142" s="157">
        <v>5</v>
      </c>
      <c r="CQ142" s="157" t="s">
        <v>188</v>
      </c>
      <c r="CR142" s="157">
        <f t="shared" si="118"/>
        <v>0</v>
      </c>
      <c r="CS142" s="157">
        <f t="shared" si="119"/>
        <v>1</v>
      </c>
      <c r="CT142" s="157">
        <f t="shared" si="120"/>
        <v>0</v>
      </c>
      <c r="CU142" s="157">
        <f t="shared" si="121"/>
        <v>1</v>
      </c>
    </row>
    <row r="143" spans="1:99" x14ac:dyDescent="0.25">
      <c r="A143" s="63">
        <v>140</v>
      </c>
      <c r="B143" s="157">
        <v>114</v>
      </c>
      <c r="C143" s="66">
        <v>44027</v>
      </c>
      <c r="D143" s="128">
        <f t="shared" si="90"/>
        <v>33113</v>
      </c>
      <c r="E143" s="134">
        <v>51252</v>
      </c>
      <c r="F143" s="105">
        <v>106</v>
      </c>
      <c r="G143" s="137">
        <v>0</v>
      </c>
      <c r="H143" s="137">
        <v>151</v>
      </c>
      <c r="I143" s="131">
        <f t="shared" si="127"/>
        <v>151</v>
      </c>
      <c r="J143" s="131">
        <f t="shared" si="131"/>
        <v>51313</v>
      </c>
      <c r="K143" s="145">
        <f t="shared" si="88"/>
        <v>506</v>
      </c>
      <c r="L143" s="148">
        <f t="shared" si="115"/>
        <v>95.714285714285708</v>
      </c>
      <c r="M143" s="86">
        <f t="shared" si="92"/>
        <v>1.0029514092490521</v>
      </c>
      <c r="N143" s="89">
        <f t="shared" si="93"/>
        <v>2.9514092490521282E-3</v>
      </c>
      <c r="O143" s="89">
        <f t="shared" si="116"/>
        <v>1.9998705080252143E-3</v>
      </c>
      <c r="P143" s="86">
        <f t="shared" si="111"/>
        <v>1.1631944444444442</v>
      </c>
      <c r="Q143" s="128">
        <f t="shared" si="128"/>
        <v>11892</v>
      </c>
      <c r="R143" s="134">
        <v>11897</v>
      </c>
      <c r="S143" s="105">
        <v>5</v>
      </c>
      <c r="T143" s="137">
        <v>0</v>
      </c>
      <c r="U143" s="137">
        <v>1</v>
      </c>
      <c r="V143" s="131">
        <f t="shared" si="94"/>
        <v>1</v>
      </c>
      <c r="W143" s="131">
        <f t="shared" si="95"/>
        <v>11316</v>
      </c>
      <c r="X143" s="145">
        <f t="shared" si="113"/>
        <v>8</v>
      </c>
      <c r="Y143" s="147">
        <f t="shared" si="114"/>
        <v>1.4285714285714286</v>
      </c>
      <c r="Z143" s="65">
        <f t="shared" si="98"/>
        <v>1.0000883782589483</v>
      </c>
      <c r="AA143" s="89">
        <f t="shared" si="99"/>
        <v>8.8378258948251798E-5</v>
      </c>
      <c r="AB143" s="126">
        <f t="shared" si="109"/>
        <v>1</v>
      </c>
      <c r="AC143" s="127">
        <f t="shared" si="129"/>
        <v>6135</v>
      </c>
      <c r="AD143" s="105">
        <v>6136</v>
      </c>
      <c r="AE143" s="122">
        <v>1</v>
      </c>
      <c r="AF143" s="137">
        <v>0</v>
      </c>
      <c r="AG143" s="137">
        <v>3</v>
      </c>
      <c r="AH143" s="150">
        <f t="shared" si="130"/>
        <v>3</v>
      </c>
      <c r="AI143" s="150">
        <f t="shared" si="102"/>
        <v>6134</v>
      </c>
      <c r="AJ143" s="145">
        <f t="shared" si="117"/>
        <v>1</v>
      </c>
      <c r="AK143" s="147">
        <f t="shared" si="104"/>
        <v>1.1428571428571428</v>
      </c>
      <c r="AL143" s="86">
        <f t="shared" si="105"/>
        <v>1.0004893165878324</v>
      </c>
      <c r="AM143" s="89">
        <f t="shared" si="106"/>
        <v>4.8931658783235576E-4</v>
      </c>
      <c r="AN143" s="90">
        <f t="shared" si="107"/>
        <v>1.5999999999999999</v>
      </c>
      <c r="AO143" s="4">
        <f t="shared" si="135"/>
        <v>54</v>
      </c>
      <c r="AP143" s="4">
        <f t="shared" si="137"/>
        <v>2</v>
      </c>
      <c r="AQ143" s="4">
        <f t="shared" si="136"/>
        <v>-2</v>
      </c>
      <c r="AR143" s="262"/>
      <c r="AS143" s="204"/>
      <c r="AT143" s="196"/>
      <c r="AU143" s="210"/>
      <c r="AV143" s="268" t="s">
        <v>189</v>
      </c>
      <c r="AW143" s="63">
        <v>212</v>
      </c>
      <c r="AX143" s="274">
        <f t="shared" si="122"/>
        <v>0</v>
      </c>
      <c r="AY143" s="274">
        <f t="shared" si="123"/>
        <v>0</v>
      </c>
      <c r="AZ143" s="274">
        <v>212</v>
      </c>
      <c r="BA143" s="51">
        <f t="shared" si="132"/>
        <v>144.42857142857142</v>
      </c>
      <c r="BB143" s="63">
        <v>6</v>
      </c>
      <c r="BC143" s="196">
        <f t="shared" si="124"/>
        <v>0</v>
      </c>
      <c r="BD143" s="196">
        <v>6</v>
      </c>
      <c r="BE143" s="51">
        <f t="shared" si="134"/>
        <v>3.1428571428571428</v>
      </c>
      <c r="BF143" s="63">
        <v>1</v>
      </c>
      <c r="BG143" s="275">
        <f t="shared" si="125"/>
        <v>0</v>
      </c>
      <c r="BH143" s="275">
        <v>1</v>
      </c>
      <c r="BI143" s="276">
        <f t="shared" si="133"/>
        <v>0.8571428571428571</v>
      </c>
      <c r="BK143" s="260" t="s">
        <v>189</v>
      </c>
      <c r="BL143" s="41" t="s">
        <v>205</v>
      </c>
      <c r="BM143" s="70">
        <v>1</v>
      </c>
      <c r="BN143" s="2">
        <f t="shared" si="126"/>
        <v>1</v>
      </c>
      <c r="BP143" s="22">
        <f t="shared" si="138"/>
        <v>72.285714285714292</v>
      </c>
      <c r="CJ143" s="157" t="s">
        <v>189</v>
      </c>
      <c r="CK143" s="157">
        <v>1</v>
      </c>
      <c r="CL143" s="157">
        <v>190</v>
      </c>
      <c r="CM143" s="157">
        <v>21</v>
      </c>
      <c r="CN143" s="157">
        <v>1</v>
      </c>
      <c r="CO143" s="157">
        <v>190</v>
      </c>
      <c r="CP143" s="157">
        <v>21</v>
      </c>
      <c r="CQ143" s="157" t="s">
        <v>189</v>
      </c>
      <c r="CR143" s="157">
        <f t="shared" si="118"/>
        <v>0</v>
      </c>
      <c r="CS143" s="157">
        <f t="shared" si="119"/>
        <v>0</v>
      </c>
      <c r="CT143" s="157">
        <f t="shared" si="120"/>
        <v>0</v>
      </c>
      <c r="CU143" s="157">
        <f t="shared" si="121"/>
        <v>0</v>
      </c>
    </row>
    <row r="144" spans="1:99" x14ac:dyDescent="0.25">
      <c r="A144" s="63">
        <v>141</v>
      </c>
      <c r="B144" s="157">
        <v>115</v>
      </c>
      <c r="C144" s="66">
        <v>44028</v>
      </c>
      <c r="D144" s="128">
        <f t="shared" si="90"/>
        <v>33217</v>
      </c>
      <c r="E144" s="134">
        <v>51351</v>
      </c>
      <c r="F144" s="105">
        <v>99</v>
      </c>
      <c r="G144" s="137">
        <v>0</v>
      </c>
      <c r="H144" s="137">
        <v>134</v>
      </c>
      <c r="I144" s="131">
        <f t="shared" si="127"/>
        <v>134</v>
      </c>
      <c r="J144" s="131">
        <f t="shared" si="131"/>
        <v>51447</v>
      </c>
      <c r="K144" s="145">
        <f t="shared" si="88"/>
        <v>553</v>
      </c>
      <c r="L144" s="148">
        <f t="shared" si="115"/>
        <v>106</v>
      </c>
      <c r="M144" s="86">
        <f t="shared" si="92"/>
        <v>1.0026114240056125</v>
      </c>
      <c r="N144" s="89">
        <f t="shared" si="93"/>
        <v>2.6114240056125393E-3</v>
      </c>
      <c r="O144" s="89">
        <f t="shared" si="116"/>
        <v>2.2308339304889734E-3</v>
      </c>
      <c r="P144" s="86">
        <f t="shared" si="111"/>
        <v>1.1074626865671642</v>
      </c>
      <c r="Q144" s="128">
        <f t="shared" si="128"/>
        <v>11897</v>
      </c>
      <c r="R144" s="134">
        <v>11898</v>
      </c>
      <c r="S144" s="105">
        <v>1</v>
      </c>
      <c r="T144" s="137">
        <v>0</v>
      </c>
      <c r="U144" s="137">
        <v>0</v>
      </c>
      <c r="V144" s="131">
        <f t="shared" si="94"/>
        <v>0</v>
      </c>
      <c r="W144" s="131">
        <f t="shared" si="95"/>
        <v>11316</v>
      </c>
      <c r="X144" s="145">
        <f t="shared" si="113"/>
        <v>11</v>
      </c>
      <c r="Y144" s="147">
        <f t="shared" si="114"/>
        <v>1.1428571428571428</v>
      </c>
      <c r="Z144" s="65">
        <f t="shared" si="98"/>
        <v>1</v>
      </c>
      <c r="AA144" s="89">
        <f t="shared" si="99"/>
        <v>0</v>
      </c>
      <c r="AB144" s="126">
        <f t="shared" si="109"/>
        <v>0.79999999999999993</v>
      </c>
      <c r="AC144" s="127">
        <f t="shared" si="129"/>
        <v>6136</v>
      </c>
      <c r="AD144" s="105">
        <v>6137</v>
      </c>
      <c r="AE144" s="122">
        <v>1</v>
      </c>
      <c r="AF144" s="137">
        <v>0</v>
      </c>
      <c r="AG144" s="137">
        <v>0</v>
      </c>
      <c r="AH144" s="150">
        <f t="shared" si="130"/>
        <v>0</v>
      </c>
      <c r="AI144" s="150">
        <f t="shared" si="102"/>
        <v>6134</v>
      </c>
      <c r="AJ144" s="145">
        <f t="shared" si="117"/>
        <v>0</v>
      </c>
      <c r="AK144" s="147">
        <f t="shared" si="104"/>
        <v>1.1428571428571428</v>
      </c>
      <c r="AL144" s="86">
        <f t="shared" si="105"/>
        <v>1</v>
      </c>
      <c r="AM144" s="89">
        <f t="shared" si="106"/>
        <v>0</v>
      </c>
      <c r="AN144" s="90">
        <f t="shared" si="107"/>
        <v>1</v>
      </c>
      <c r="AO144" s="4">
        <f t="shared" si="135"/>
        <v>47</v>
      </c>
      <c r="AP144" s="4">
        <f t="shared" si="137"/>
        <v>3</v>
      </c>
      <c r="AQ144" s="4">
        <f t="shared" si="136"/>
        <v>-1</v>
      </c>
      <c r="AR144" s="262"/>
      <c r="AS144" s="204"/>
      <c r="AT144" s="196"/>
      <c r="AU144" s="210"/>
      <c r="AV144" s="268" t="s">
        <v>190</v>
      </c>
      <c r="AW144" s="63">
        <v>142</v>
      </c>
      <c r="AX144" s="274">
        <f t="shared" si="122"/>
        <v>0</v>
      </c>
      <c r="AY144" s="274">
        <f t="shared" si="123"/>
        <v>0</v>
      </c>
      <c r="AZ144" s="274">
        <v>142</v>
      </c>
      <c r="BA144" s="51">
        <f t="shared" si="132"/>
        <v>150.85714285714286</v>
      </c>
      <c r="BB144" s="63">
        <v>4</v>
      </c>
      <c r="BC144" s="196">
        <f t="shared" si="124"/>
        <v>0</v>
      </c>
      <c r="BD144" s="196">
        <v>4</v>
      </c>
      <c r="BE144" s="51">
        <f t="shared" si="134"/>
        <v>3.7142857142857144</v>
      </c>
      <c r="BF144" s="63">
        <v>2</v>
      </c>
      <c r="BG144" s="275">
        <f t="shared" si="125"/>
        <v>0</v>
      </c>
      <c r="BH144" s="275">
        <v>2</v>
      </c>
      <c r="BI144" s="276">
        <f t="shared" si="133"/>
        <v>1.1428571428571428</v>
      </c>
      <c r="BK144" s="260" t="s">
        <v>190</v>
      </c>
      <c r="BL144" s="270" t="s">
        <v>206</v>
      </c>
      <c r="BM144" s="273">
        <v>2</v>
      </c>
      <c r="BN144" s="2">
        <f t="shared" si="126"/>
        <v>2</v>
      </c>
      <c r="BP144" s="22">
        <f t="shared" si="138"/>
        <v>79</v>
      </c>
      <c r="CJ144" s="157" t="s">
        <v>190</v>
      </c>
      <c r="CK144" s="157">
        <v>1</v>
      </c>
      <c r="CL144" s="157">
        <v>129</v>
      </c>
      <c r="CM144" s="157">
        <v>12</v>
      </c>
      <c r="CN144" s="157">
        <v>1</v>
      </c>
      <c r="CO144" s="157">
        <v>129</v>
      </c>
      <c r="CP144" s="157">
        <v>12</v>
      </c>
      <c r="CQ144" s="157" t="s">
        <v>190</v>
      </c>
      <c r="CR144" s="157">
        <f t="shared" si="118"/>
        <v>0</v>
      </c>
      <c r="CS144" s="157">
        <f t="shared" si="119"/>
        <v>0</v>
      </c>
      <c r="CT144" s="157">
        <f t="shared" si="120"/>
        <v>0</v>
      </c>
      <c r="CU144" s="157">
        <f t="shared" si="121"/>
        <v>0</v>
      </c>
    </row>
    <row r="145" spans="1:99" x14ac:dyDescent="0.25">
      <c r="A145" s="63">
        <v>142</v>
      </c>
      <c r="B145" s="157">
        <v>116</v>
      </c>
      <c r="C145" s="66">
        <v>44029</v>
      </c>
      <c r="D145" s="128">
        <f t="shared" si="90"/>
        <v>33319</v>
      </c>
      <c r="E145" s="134">
        <v>51454</v>
      </c>
      <c r="F145" s="105">
        <v>103</v>
      </c>
      <c r="G145" s="137">
        <v>0</v>
      </c>
      <c r="H145" s="137">
        <v>162</v>
      </c>
      <c r="I145" s="131">
        <f t="shared" si="127"/>
        <v>162</v>
      </c>
      <c r="J145" s="131">
        <f t="shared" si="131"/>
        <v>51609</v>
      </c>
      <c r="K145" s="145">
        <f t="shared" si="88"/>
        <v>614</v>
      </c>
      <c r="L145" s="148">
        <f t="shared" si="115"/>
        <v>115.14285714285714</v>
      </c>
      <c r="M145" s="86">
        <f t="shared" si="92"/>
        <v>1.0031488716543238</v>
      </c>
      <c r="N145" s="89">
        <f t="shared" si="93"/>
        <v>3.1488716543237594E-3</v>
      </c>
      <c r="O145" s="89">
        <f t="shared" si="116"/>
        <v>2.5146759147137931E-3</v>
      </c>
      <c r="P145" s="86">
        <f t="shared" si="111"/>
        <v>1.0862533692722371</v>
      </c>
      <c r="Q145" s="128">
        <f t="shared" si="128"/>
        <v>11898</v>
      </c>
      <c r="R145" s="134">
        <v>11894</v>
      </c>
      <c r="S145" s="105">
        <v>-4</v>
      </c>
      <c r="T145" s="137">
        <v>0</v>
      </c>
      <c r="U145" s="137">
        <v>3</v>
      </c>
      <c r="V145" s="131">
        <f t="shared" si="94"/>
        <v>3</v>
      </c>
      <c r="W145" s="131">
        <f t="shared" si="95"/>
        <v>11319</v>
      </c>
      <c r="X145" s="145">
        <f t="shared" si="113"/>
        <v>6</v>
      </c>
      <c r="Y145" s="147">
        <f t="shared" si="114"/>
        <v>1.4285714285714286</v>
      </c>
      <c r="Z145" s="65">
        <f t="shared" si="98"/>
        <v>1.0002651113467655</v>
      </c>
      <c r="AA145" s="89">
        <f t="shared" si="99"/>
        <v>2.6511134676554526E-4</v>
      </c>
      <c r="AB145" s="126">
        <f t="shared" si="109"/>
        <v>1.25</v>
      </c>
      <c r="AC145" s="127">
        <f t="shared" si="129"/>
        <v>6137</v>
      </c>
      <c r="AD145" s="105">
        <v>6138</v>
      </c>
      <c r="AE145" s="122">
        <v>1</v>
      </c>
      <c r="AF145" s="137">
        <v>0</v>
      </c>
      <c r="AG145" s="137">
        <v>1</v>
      </c>
      <c r="AH145" s="150">
        <f t="shared" si="130"/>
        <v>1</v>
      </c>
      <c r="AI145" s="150">
        <f t="shared" si="102"/>
        <v>6135</v>
      </c>
      <c r="AJ145" s="145">
        <f t="shared" si="117"/>
        <v>2</v>
      </c>
      <c r="AK145" s="147">
        <f t="shared" si="104"/>
        <v>1.1428571428571428</v>
      </c>
      <c r="AL145" s="86">
        <f t="shared" si="105"/>
        <v>1.0001630257580698</v>
      </c>
      <c r="AM145" s="89">
        <f t="shared" si="106"/>
        <v>1.6302575806981245E-4</v>
      </c>
      <c r="AN145" s="90">
        <f t="shared" si="107"/>
        <v>1</v>
      </c>
      <c r="AO145" s="4">
        <f t="shared" si="135"/>
        <v>61</v>
      </c>
      <c r="AP145" s="4">
        <f t="shared" si="137"/>
        <v>-5</v>
      </c>
      <c r="AQ145" s="4">
        <f t="shared" si="136"/>
        <v>2</v>
      </c>
      <c r="AR145" s="262"/>
      <c r="AS145" s="204"/>
      <c r="AT145" s="196"/>
      <c r="AU145" s="210"/>
      <c r="AV145" s="268" t="s">
        <v>191</v>
      </c>
      <c r="AW145" s="63">
        <v>189</v>
      </c>
      <c r="AX145" s="274">
        <f t="shared" si="122"/>
        <v>0</v>
      </c>
      <c r="AY145" s="274">
        <f t="shared" si="123"/>
        <v>0</v>
      </c>
      <c r="AZ145" s="274">
        <v>189</v>
      </c>
      <c r="BA145" s="51">
        <f t="shared" si="132"/>
        <v>161.42857142857142</v>
      </c>
      <c r="BB145" s="63">
        <v>8</v>
      </c>
      <c r="BC145" s="196">
        <f t="shared" si="124"/>
        <v>0</v>
      </c>
      <c r="BD145" s="196">
        <v>8</v>
      </c>
      <c r="BE145" s="51">
        <f t="shared" si="134"/>
        <v>4.7142857142857144</v>
      </c>
      <c r="BF145" s="63">
        <v>2</v>
      </c>
      <c r="BG145" s="275">
        <f t="shared" si="125"/>
        <v>0</v>
      </c>
      <c r="BH145" s="275">
        <v>2</v>
      </c>
      <c r="BI145" s="276">
        <f t="shared" si="133"/>
        <v>1.4285714285714286</v>
      </c>
      <c r="BK145" s="260" t="s">
        <v>191</v>
      </c>
      <c r="BL145" s="41" t="s">
        <v>207</v>
      </c>
      <c r="BM145" s="70">
        <v>4</v>
      </c>
      <c r="BN145" s="2">
        <f t="shared" si="126"/>
        <v>2</v>
      </c>
      <c r="BP145" s="22">
        <f t="shared" si="138"/>
        <v>87.714285714285708</v>
      </c>
      <c r="CJ145" s="157" t="s">
        <v>191</v>
      </c>
      <c r="CK145" s="157">
        <v>4</v>
      </c>
      <c r="CL145" s="157">
        <v>166</v>
      </c>
      <c r="CM145" s="157">
        <v>19</v>
      </c>
      <c r="CN145" s="157">
        <v>4</v>
      </c>
      <c r="CO145" s="157">
        <v>166</v>
      </c>
      <c r="CP145" s="157">
        <v>19</v>
      </c>
      <c r="CQ145" s="157" t="s">
        <v>191</v>
      </c>
      <c r="CR145" s="157">
        <f t="shared" si="118"/>
        <v>0</v>
      </c>
      <c r="CS145" s="157">
        <f t="shared" si="119"/>
        <v>0</v>
      </c>
      <c r="CT145" s="157">
        <f t="shared" si="120"/>
        <v>0</v>
      </c>
      <c r="CU145" s="157">
        <f t="shared" si="121"/>
        <v>0</v>
      </c>
    </row>
    <row r="146" spans="1:99" x14ac:dyDescent="0.25">
      <c r="A146" s="63">
        <v>143</v>
      </c>
      <c r="B146" s="157">
        <v>117</v>
      </c>
      <c r="C146" s="66">
        <v>44030</v>
      </c>
      <c r="D146" s="128">
        <f t="shared" si="90"/>
        <v>33423</v>
      </c>
      <c r="E146" s="134">
        <v>51581</v>
      </c>
      <c r="F146" s="105">
        <v>127</v>
      </c>
      <c r="G146" s="137">
        <v>0</v>
      </c>
      <c r="H146" s="137">
        <v>134</v>
      </c>
      <c r="I146" s="131">
        <f t="shared" si="127"/>
        <v>134</v>
      </c>
      <c r="J146" s="131">
        <f t="shared" si="131"/>
        <v>51743</v>
      </c>
      <c r="K146" s="145">
        <f t="shared" si="88"/>
        <v>660</v>
      </c>
      <c r="L146" s="148">
        <f t="shared" si="115"/>
        <v>123.71428571428571</v>
      </c>
      <c r="M146" s="86">
        <f t="shared" si="92"/>
        <v>1.0025964463562558</v>
      </c>
      <c r="N146" s="89">
        <f t="shared" si="93"/>
        <v>2.5964463562557771E-3</v>
      </c>
      <c r="O146" s="89">
        <f t="shared" si="116"/>
        <v>2.6336904876425927E-3</v>
      </c>
      <c r="P146" s="86">
        <f t="shared" si="111"/>
        <v>1.0744416873449132</v>
      </c>
      <c r="Q146" s="128">
        <f t="shared" si="128"/>
        <v>11894</v>
      </c>
      <c r="R146" s="134">
        <v>11895</v>
      </c>
      <c r="S146" s="105">
        <v>1</v>
      </c>
      <c r="T146" s="137">
        <v>0</v>
      </c>
      <c r="U146" s="137">
        <v>3</v>
      </c>
      <c r="V146" s="131">
        <f t="shared" si="94"/>
        <v>3</v>
      </c>
      <c r="W146" s="131">
        <f t="shared" si="95"/>
        <v>11322</v>
      </c>
      <c r="X146" s="145">
        <f t="shared" si="113"/>
        <v>4</v>
      </c>
      <c r="Y146" s="147">
        <f t="shared" si="114"/>
        <v>1.8571428571428572</v>
      </c>
      <c r="Z146" s="65">
        <f t="shared" si="98"/>
        <v>1.0002650410813676</v>
      </c>
      <c r="AA146" s="89">
        <f t="shared" si="99"/>
        <v>2.6504108136760074E-4</v>
      </c>
      <c r="AB146" s="126">
        <f t="shared" si="109"/>
        <v>1.3</v>
      </c>
      <c r="AC146" s="127">
        <f t="shared" si="129"/>
        <v>6138</v>
      </c>
      <c r="AD146" s="105">
        <v>6136</v>
      </c>
      <c r="AE146" s="122">
        <v>-2</v>
      </c>
      <c r="AF146" s="137">
        <v>0</v>
      </c>
      <c r="AG146" s="137">
        <v>0</v>
      </c>
      <c r="AH146" s="150">
        <f t="shared" si="130"/>
        <v>0</v>
      </c>
      <c r="AI146" s="150">
        <f t="shared" si="102"/>
        <v>6135</v>
      </c>
      <c r="AJ146" s="145">
        <f t="shared" si="117"/>
        <v>-1</v>
      </c>
      <c r="AK146" s="147">
        <f t="shared" si="104"/>
        <v>1.1428571428571428</v>
      </c>
      <c r="AL146" s="86">
        <f t="shared" si="105"/>
        <v>1</v>
      </c>
      <c r="AM146" s="89">
        <f t="shared" si="106"/>
        <v>0</v>
      </c>
      <c r="AN146" s="90">
        <f t="shared" si="107"/>
        <v>1</v>
      </c>
      <c r="AO146" s="4">
        <f t="shared" si="135"/>
        <v>46</v>
      </c>
      <c r="AP146" s="4">
        <f t="shared" si="137"/>
        <v>-2</v>
      </c>
      <c r="AQ146" s="4">
        <f t="shared" si="136"/>
        <v>-3</v>
      </c>
      <c r="AR146" s="262"/>
      <c r="AS146" s="204"/>
      <c r="AT146" s="196"/>
      <c r="AU146" s="210"/>
      <c r="AV146" s="268" t="s">
        <v>192</v>
      </c>
      <c r="AW146" s="63">
        <v>170</v>
      </c>
      <c r="AX146" s="274">
        <f t="shared" si="122"/>
        <v>1</v>
      </c>
      <c r="AY146" s="274">
        <f t="shared" si="123"/>
        <v>-1</v>
      </c>
      <c r="AZ146" s="274">
        <v>169</v>
      </c>
      <c r="BA146" s="51">
        <f t="shared" si="132"/>
        <v>167.14285714285714</v>
      </c>
      <c r="BB146" s="63">
        <v>2</v>
      </c>
      <c r="BC146" s="196">
        <f t="shared" si="124"/>
        <v>0</v>
      </c>
      <c r="BD146" s="196">
        <v>2</v>
      </c>
      <c r="BE146" s="51">
        <f t="shared" si="134"/>
        <v>4.4285714285714288</v>
      </c>
      <c r="BF146" s="63">
        <v>1</v>
      </c>
      <c r="BG146" s="275">
        <f t="shared" si="125"/>
        <v>0</v>
      </c>
      <c r="BH146" s="275">
        <v>1</v>
      </c>
      <c r="BI146" s="276">
        <f t="shared" si="133"/>
        <v>1.4285714285714286</v>
      </c>
      <c r="BK146" s="260" t="s">
        <v>192</v>
      </c>
      <c r="BL146" s="41" t="s">
        <v>208</v>
      </c>
      <c r="BM146" s="70">
        <v>4</v>
      </c>
      <c r="BN146" s="2">
        <f t="shared" si="126"/>
        <v>1</v>
      </c>
      <c r="BP146" s="22">
        <f t="shared" si="138"/>
        <v>94.285714285714292</v>
      </c>
      <c r="CJ146" s="157" t="s">
        <v>192</v>
      </c>
      <c r="CL146" s="157">
        <v>151</v>
      </c>
      <c r="CM146" s="157">
        <v>19</v>
      </c>
      <c r="CO146" s="157">
        <v>150</v>
      </c>
      <c r="CP146" s="157">
        <v>19</v>
      </c>
      <c r="CQ146" s="157" t="s">
        <v>192</v>
      </c>
      <c r="CR146" s="157">
        <f t="shared" si="118"/>
        <v>0</v>
      </c>
      <c r="CS146" s="157">
        <f t="shared" si="119"/>
        <v>1</v>
      </c>
      <c r="CT146" s="157">
        <f t="shared" si="120"/>
        <v>0</v>
      </c>
      <c r="CU146" s="157">
        <f t="shared" si="121"/>
        <v>1</v>
      </c>
    </row>
    <row r="147" spans="1:99" x14ac:dyDescent="0.25">
      <c r="A147" s="63">
        <v>144</v>
      </c>
      <c r="B147" s="157">
        <v>118</v>
      </c>
      <c r="C147" s="66">
        <v>44031</v>
      </c>
      <c r="D147" s="128">
        <f t="shared" si="90"/>
        <v>33547</v>
      </c>
      <c r="E147" s="134">
        <v>51725</v>
      </c>
      <c r="F147" s="105">
        <v>144</v>
      </c>
      <c r="G147" s="137">
        <v>0</v>
      </c>
      <c r="H147" s="137">
        <v>153</v>
      </c>
      <c r="I147" s="131">
        <f t="shared" si="127"/>
        <v>153</v>
      </c>
      <c r="J147" s="131">
        <f t="shared" si="131"/>
        <v>51896</v>
      </c>
      <c r="K147" s="145">
        <f t="shared" si="88"/>
        <v>703</v>
      </c>
      <c r="L147" s="148">
        <f t="shared" si="115"/>
        <v>133</v>
      </c>
      <c r="M147" s="86">
        <f t="shared" si="92"/>
        <v>1.0029569217092167</v>
      </c>
      <c r="N147" s="89">
        <f t="shared" si="93"/>
        <v>2.9569217092166866E-3</v>
      </c>
      <c r="O147" s="89">
        <f t="shared" si="116"/>
        <v>2.8530145948921781E-3</v>
      </c>
      <c r="P147" s="86">
        <f t="shared" si="111"/>
        <v>1.0750577367205543</v>
      </c>
      <c r="Q147" s="128">
        <f t="shared" si="128"/>
        <v>11895</v>
      </c>
      <c r="R147" s="134">
        <v>11898</v>
      </c>
      <c r="S147" s="105">
        <v>3</v>
      </c>
      <c r="T147" s="137">
        <v>0</v>
      </c>
      <c r="U147" s="137">
        <v>4</v>
      </c>
      <c r="V147" s="131">
        <f t="shared" si="94"/>
        <v>4</v>
      </c>
      <c r="W147" s="131">
        <f t="shared" si="95"/>
        <v>11326</v>
      </c>
      <c r="X147" s="145">
        <f t="shared" si="113"/>
        <v>5</v>
      </c>
      <c r="Y147" s="147">
        <f t="shared" si="114"/>
        <v>2.2857142857142856</v>
      </c>
      <c r="Z147" s="65">
        <f t="shared" si="98"/>
        <v>1.0003532944709415</v>
      </c>
      <c r="AA147" s="89">
        <f t="shared" si="99"/>
        <v>3.532944709414565E-4</v>
      </c>
      <c r="AB147" s="126">
        <f t="shared" si="109"/>
        <v>1.2307692307692306</v>
      </c>
      <c r="AC147" s="127">
        <f t="shared" si="129"/>
        <v>6136</v>
      </c>
      <c r="AD147" s="105">
        <v>6136</v>
      </c>
      <c r="AE147" s="122">
        <v>0</v>
      </c>
      <c r="AF147" s="137">
        <v>0</v>
      </c>
      <c r="AG147" s="137">
        <v>1</v>
      </c>
      <c r="AH147" s="150">
        <f t="shared" si="130"/>
        <v>1</v>
      </c>
      <c r="AI147" s="150">
        <f t="shared" si="102"/>
        <v>6136</v>
      </c>
      <c r="AJ147" s="145">
        <f t="shared" si="117"/>
        <v>-1</v>
      </c>
      <c r="AK147" s="147">
        <f t="shared" si="104"/>
        <v>1</v>
      </c>
      <c r="AL147" s="86">
        <f t="shared" si="105"/>
        <v>1.0001629991850041</v>
      </c>
      <c r="AM147" s="89">
        <f t="shared" si="106"/>
        <v>1.6299918500406463E-4</v>
      </c>
      <c r="AN147" s="90">
        <f t="shared" si="107"/>
        <v>0.875</v>
      </c>
      <c r="AO147" s="4">
        <f t="shared" si="135"/>
        <v>43</v>
      </c>
      <c r="AP147" s="4">
        <f t="shared" si="137"/>
        <v>1</v>
      </c>
      <c r="AQ147" s="4">
        <f t="shared" si="136"/>
        <v>0</v>
      </c>
      <c r="AR147" s="262"/>
      <c r="AS147" s="204"/>
      <c r="AT147" s="196"/>
      <c r="AU147" s="210"/>
      <c r="AV147" s="268" t="s">
        <v>193</v>
      </c>
      <c r="AW147" s="63">
        <v>180</v>
      </c>
      <c r="AX147" s="274">
        <f t="shared" si="122"/>
        <v>0</v>
      </c>
      <c r="AY147" s="274">
        <f t="shared" si="123"/>
        <v>0</v>
      </c>
      <c r="AZ147" s="274">
        <v>180</v>
      </c>
      <c r="BA147" s="51">
        <f t="shared" si="132"/>
        <v>175.85714285714286</v>
      </c>
      <c r="BB147" s="63">
        <v>3</v>
      </c>
      <c r="BC147" s="196">
        <f t="shared" si="124"/>
        <v>0</v>
      </c>
      <c r="BD147" s="196">
        <v>3</v>
      </c>
      <c r="BE147" s="51">
        <f t="shared" si="134"/>
        <v>4</v>
      </c>
      <c r="BF147" s="63">
        <v>0</v>
      </c>
      <c r="BG147" s="275">
        <f t="shared" si="125"/>
        <v>0</v>
      </c>
      <c r="BH147" s="275">
        <v>0</v>
      </c>
      <c r="BI147" s="276">
        <f t="shared" si="133"/>
        <v>1.4285714285714286</v>
      </c>
      <c r="BK147" s="260" t="s">
        <v>193</v>
      </c>
      <c r="BL147" s="41" t="s">
        <v>209</v>
      </c>
      <c r="BM147" s="70">
        <v>5</v>
      </c>
      <c r="BN147" s="2">
        <f t="shared" si="126"/>
        <v>0</v>
      </c>
      <c r="BP147" s="22">
        <f t="shared" si="138"/>
        <v>100.42857142857143</v>
      </c>
      <c r="CJ147" s="157" t="s">
        <v>193</v>
      </c>
      <c r="CK147" s="157">
        <v>2</v>
      </c>
      <c r="CL147" s="157">
        <v>166</v>
      </c>
      <c r="CM147" s="157">
        <v>12</v>
      </c>
      <c r="CN147" s="157">
        <v>2</v>
      </c>
      <c r="CO147" s="157">
        <v>166</v>
      </c>
      <c r="CP147" s="157">
        <v>12</v>
      </c>
      <c r="CQ147" s="157" t="s">
        <v>193</v>
      </c>
      <c r="CR147" s="157">
        <f t="shared" si="118"/>
        <v>0</v>
      </c>
      <c r="CS147" s="157">
        <f t="shared" si="119"/>
        <v>0</v>
      </c>
      <c r="CT147" s="157">
        <f t="shared" si="120"/>
        <v>0</v>
      </c>
      <c r="CU147" s="157">
        <f t="shared" si="121"/>
        <v>0</v>
      </c>
    </row>
    <row r="148" spans="1:99" x14ac:dyDescent="0.25">
      <c r="A148" s="63">
        <v>145</v>
      </c>
      <c r="B148" s="157">
        <v>119</v>
      </c>
      <c r="C148" s="66">
        <v>44032</v>
      </c>
      <c r="D148" s="128">
        <f t="shared" si="90"/>
        <v>33689</v>
      </c>
      <c r="E148" s="134">
        <v>51910</v>
      </c>
      <c r="F148" s="105">
        <v>185</v>
      </c>
      <c r="G148" s="137">
        <v>0</v>
      </c>
      <c r="H148" s="137">
        <v>180</v>
      </c>
      <c r="I148" s="131">
        <f t="shared" si="127"/>
        <v>180</v>
      </c>
      <c r="J148" s="131">
        <f t="shared" si="131"/>
        <v>52076</v>
      </c>
      <c r="K148" s="145">
        <f t="shared" ref="K148:K200" si="139">SUM(F142:F148)</f>
        <v>817</v>
      </c>
      <c r="L148" s="148">
        <f t="shared" si="115"/>
        <v>144.14285714285714</v>
      </c>
      <c r="M148" s="86">
        <f t="shared" si="92"/>
        <v>1.0034684754123633</v>
      </c>
      <c r="N148" s="89">
        <f t="shared" si="93"/>
        <v>3.4684754123632811E-3</v>
      </c>
      <c r="O148" s="89">
        <f t="shared" si="116"/>
        <v>2.9564278275544089E-3</v>
      </c>
      <c r="P148" s="86">
        <f t="shared" si="111"/>
        <v>1.083780880773362</v>
      </c>
      <c r="Q148" s="128">
        <f t="shared" si="128"/>
        <v>11898</v>
      </c>
      <c r="R148" s="134">
        <v>11900</v>
      </c>
      <c r="S148" s="105">
        <v>2</v>
      </c>
      <c r="T148" s="137">
        <v>0</v>
      </c>
      <c r="U148" s="137">
        <v>2</v>
      </c>
      <c r="V148" s="131">
        <f t="shared" si="94"/>
        <v>2</v>
      </c>
      <c r="W148" s="131">
        <f t="shared" si="95"/>
        <v>11328</v>
      </c>
      <c r="X148" s="145">
        <f t="shared" si="113"/>
        <v>6</v>
      </c>
      <c r="Y148" s="147">
        <f t="shared" si="114"/>
        <v>2</v>
      </c>
      <c r="Z148" s="65">
        <f t="shared" si="98"/>
        <v>1.0001765848490201</v>
      </c>
      <c r="AA148" s="89">
        <f t="shared" si="99"/>
        <v>1.7658484902005611E-4</v>
      </c>
      <c r="AB148" s="126">
        <f t="shared" si="109"/>
        <v>0.875</v>
      </c>
      <c r="AC148" s="127">
        <f t="shared" si="129"/>
        <v>6136</v>
      </c>
      <c r="AD148" s="105">
        <v>6136</v>
      </c>
      <c r="AE148" s="122">
        <v>0</v>
      </c>
      <c r="AF148" s="137">
        <v>0</v>
      </c>
      <c r="AG148" s="137">
        <v>2</v>
      </c>
      <c r="AH148" s="150">
        <f t="shared" si="130"/>
        <v>2</v>
      </c>
      <c r="AI148" s="150">
        <f t="shared" si="102"/>
        <v>6138</v>
      </c>
      <c r="AJ148" s="145">
        <f t="shared" si="117"/>
        <v>-1</v>
      </c>
      <c r="AK148" s="147">
        <f t="shared" si="104"/>
        <v>1.2857142857142858</v>
      </c>
      <c r="AL148" s="86">
        <f t="shared" si="105"/>
        <v>1.0003259452411994</v>
      </c>
      <c r="AM148" s="89">
        <f t="shared" si="106"/>
        <v>3.2594524119944346E-4</v>
      </c>
      <c r="AN148" s="90">
        <f t="shared" si="107"/>
        <v>1.2857142857142858</v>
      </c>
      <c r="AO148" s="4">
        <f t="shared" si="135"/>
        <v>114</v>
      </c>
      <c r="AP148" s="4">
        <f t="shared" si="137"/>
        <v>1</v>
      </c>
      <c r="AQ148" s="4">
        <f t="shared" si="136"/>
        <v>0</v>
      </c>
      <c r="AR148" s="262"/>
      <c r="AS148" s="204"/>
      <c r="AT148" s="196"/>
      <c r="AU148" s="210"/>
      <c r="AV148" s="268" t="s">
        <v>194</v>
      </c>
      <c r="AW148" s="63">
        <v>240</v>
      </c>
      <c r="AX148" s="274">
        <f t="shared" si="122"/>
        <v>2</v>
      </c>
      <c r="AY148" s="274">
        <f t="shared" si="123"/>
        <v>-2</v>
      </c>
      <c r="AZ148" s="274">
        <v>238</v>
      </c>
      <c r="BA148" s="51">
        <f t="shared" si="132"/>
        <v>185.85714285714286</v>
      </c>
      <c r="BB148" s="63">
        <v>5</v>
      </c>
      <c r="BC148" s="196">
        <f t="shared" si="124"/>
        <v>0</v>
      </c>
      <c r="BD148" s="196">
        <v>5</v>
      </c>
      <c r="BE148" s="51">
        <f t="shared" si="134"/>
        <v>4.1428571428571432</v>
      </c>
      <c r="BF148" s="63">
        <v>1</v>
      </c>
      <c r="BG148" s="275">
        <f t="shared" si="125"/>
        <v>0</v>
      </c>
      <c r="BH148" s="275">
        <v>1</v>
      </c>
      <c r="BI148" s="276">
        <f t="shared" si="133"/>
        <v>1</v>
      </c>
      <c r="BK148" s="260" t="s">
        <v>194</v>
      </c>
      <c r="BL148" s="41" t="s">
        <v>210</v>
      </c>
      <c r="BM148" s="70">
        <v>2</v>
      </c>
      <c r="BN148" s="2">
        <f t="shared" si="126"/>
        <v>1</v>
      </c>
      <c r="BP148" s="22">
        <f t="shared" si="138"/>
        <v>116.71428571428571</v>
      </c>
      <c r="CJ148" s="157" t="s">
        <v>194</v>
      </c>
      <c r="CL148" s="157">
        <v>225</v>
      </c>
      <c r="CM148" s="157">
        <v>15</v>
      </c>
      <c r="CO148" s="157">
        <v>223</v>
      </c>
      <c r="CP148" s="157">
        <v>15</v>
      </c>
      <c r="CQ148" s="157" t="s">
        <v>194</v>
      </c>
      <c r="CR148" s="157">
        <f t="shared" si="118"/>
        <v>0</v>
      </c>
      <c r="CS148" s="157">
        <f t="shared" si="119"/>
        <v>2</v>
      </c>
      <c r="CT148" s="157">
        <f t="shared" si="120"/>
        <v>0</v>
      </c>
      <c r="CU148" s="157">
        <f t="shared" si="121"/>
        <v>2</v>
      </c>
    </row>
    <row r="149" spans="1:99" x14ac:dyDescent="0.25">
      <c r="A149" s="63">
        <v>146</v>
      </c>
      <c r="B149" s="157">
        <v>120</v>
      </c>
      <c r="C149" s="66">
        <v>44033</v>
      </c>
      <c r="D149" s="128">
        <f t="shared" si="90"/>
        <v>33872</v>
      </c>
      <c r="E149" s="134">
        <v>52073</v>
      </c>
      <c r="F149" s="105">
        <v>163</v>
      </c>
      <c r="G149" s="137">
        <v>0</v>
      </c>
      <c r="H149" s="137">
        <v>166</v>
      </c>
      <c r="I149" s="131">
        <f t="shared" si="127"/>
        <v>166</v>
      </c>
      <c r="J149" s="131">
        <f t="shared" si="131"/>
        <v>52242</v>
      </c>
      <c r="K149" s="145">
        <f t="shared" si="139"/>
        <v>927</v>
      </c>
      <c r="L149" s="148">
        <f t="shared" si="115"/>
        <v>154.28571428571428</v>
      </c>
      <c r="M149" s="86">
        <f t="shared" si="92"/>
        <v>1.0031876488209539</v>
      </c>
      <c r="N149" s="89">
        <f t="shared" si="93"/>
        <v>3.1876488209539033E-3</v>
      </c>
      <c r="O149" s="89">
        <f t="shared" si="116"/>
        <v>3.0716727906226816E-3</v>
      </c>
      <c r="P149" s="86">
        <f t="shared" si="111"/>
        <v>1.0703666997026759</v>
      </c>
      <c r="Q149" s="128">
        <f t="shared" si="128"/>
        <v>11900</v>
      </c>
      <c r="R149" s="134">
        <v>11902</v>
      </c>
      <c r="S149" s="105">
        <v>2</v>
      </c>
      <c r="T149" s="137">
        <v>0</v>
      </c>
      <c r="U149" s="137">
        <v>1</v>
      </c>
      <c r="V149" s="131">
        <f t="shared" si="94"/>
        <v>1</v>
      </c>
      <c r="W149" s="131">
        <f t="shared" si="95"/>
        <v>11329</v>
      </c>
      <c r="X149" s="145">
        <f t="shared" si="113"/>
        <v>10</v>
      </c>
      <c r="Y149" s="147">
        <f t="shared" si="114"/>
        <v>2</v>
      </c>
      <c r="Z149" s="65">
        <f t="shared" si="98"/>
        <v>1.0000882768361581</v>
      </c>
      <c r="AA149" s="89">
        <f t="shared" si="99"/>
        <v>8.8276836158085459E-5</v>
      </c>
      <c r="AB149" s="126">
        <f t="shared" si="109"/>
        <v>1</v>
      </c>
      <c r="AC149" s="127">
        <f t="shared" si="129"/>
        <v>6136</v>
      </c>
      <c r="AD149" s="105">
        <v>6136</v>
      </c>
      <c r="AE149" s="122">
        <v>0</v>
      </c>
      <c r="AF149" s="137">
        <v>0</v>
      </c>
      <c r="AG149" s="137">
        <v>0</v>
      </c>
      <c r="AH149" s="150">
        <f t="shared" si="130"/>
        <v>0</v>
      </c>
      <c r="AI149" s="150">
        <f t="shared" si="102"/>
        <v>6138</v>
      </c>
      <c r="AJ149" s="145">
        <f t="shared" si="117"/>
        <v>1</v>
      </c>
      <c r="AK149" s="147">
        <f t="shared" si="104"/>
        <v>1</v>
      </c>
      <c r="AL149" s="86">
        <f t="shared" si="105"/>
        <v>1</v>
      </c>
      <c r="AM149" s="89">
        <f t="shared" si="106"/>
        <v>0</v>
      </c>
      <c r="AN149" s="90">
        <f t="shared" si="107"/>
        <v>0.77777777777777768</v>
      </c>
      <c r="AO149" s="4">
        <f t="shared" si="135"/>
        <v>110</v>
      </c>
      <c r="AP149" s="4">
        <f t="shared" si="137"/>
        <v>4</v>
      </c>
      <c r="AQ149" s="4">
        <f t="shared" si="136"/>
        <v>2</v>
      </c>
      <c r="AR149" s="262"/>
      <c r="AS149" s="204"/>
      <c r="AT149" s="196"/>
      <c r="AU149" s="210"/>
      <c r="AV149" s="268" t="s">
        <v>195</v>
      </c>
      <c r="AW149" s="63">
        <v>222</v>
      </c>
      <c r="AX149" s="274">
        <f t="shared" si="122"/>
        <v>1</v>
      </c>
      <c r="AY149" s="274">
        <f t="shared" si="123"/>
        <v>-1</v>
      </c>
      <c r="AZ149" s="274">
        <v>221</v>
      </c>
      <c r="BA149" s="51">
        <f t="shared" si="132"/>
        <v>193.57142857142858</v>
      </c>
      <c r="BB149" s="63">
        <v>2</v>
      </c>
      <c r="BC149" s="196">
        <f t="shared" si="124"/>
        <v>0</v>
      </c>
      <c r="BD149" s="196">
        <v>2</v>
      </c>
      <c r="BE149" s="51">
        <f t="shared" si="134"/>
        <v>4.2857142857142856</v>
      </c>
      <c r="BF149" s="63">
        <v>0</v>
      </c>
      <c r="BG149" s="275">
        <f t="shared" si="125"/>
        <v>0</v>
      </c>
      <c r="BH149" s="275">
        <v>0</v>
      </c>
      <c r="BI149" s="276">
        <f t="shared" si="133"/>
        <v>1</v>
      </c>
      <c r="BK149" s="260" t="s">
        <v>195</v>
      </c>
      <c r="BL149" s="41" t="s">
        <v>211</v>
      </c>
      <c r="BM149" s="70">
        <v>1</v>
      </c>
      <c r="BN149" s="2">
        <f t="shared" si="126"/>
        <v>0</v>
      </c>
      <c r="BP149" s="22">
        <f t="shared" si="138"/>
        <v>132.42857142857142</v>
      </c>
      <c r="CJ149" s="157" t="s">
        <v>195</v>
      </c>
      <c r="CK149" s="157">
        <v>1</v>
      </c>
      <c r="CL149" s="157">
        <v>202</v>
      </c>
      <c r="CM149" s="157">
        <v>19</v>
      </c>
      <c r="CN149" s="157">
        <v>1</v>
      </c>
      <c r="CO149" s="157">
        <v>201</v>
      </c>
      <c r="CP149" s="157">
        <v>19</v>
      </c>
      <c r="CQ149" s="157" t="s">
        <v>195</v>
      </c>
      <c r="CR149" s="157">
        <f t="shared" si="118"/>
        <v>0</v>
      </c>
      <c r="CS149" s="157">
        <f t="shared" si="119"/>
        <v>1</v>
      </c>
      <c r="CT149" s="157">
        <f t="shared" si="120"/>
        <v>0</v>
      </c>
      <c r="CU149" s="157">
        <f t="shared" si="121"/>
        <v>1</v>
      </c>
    </row>
    <row r="150" spans="1:99" x14ac:dyDescent="0.25">
      <c r="A150" s="63">
        <v>147</v>
      </c>
      <c r="B150" s="157">
        <v>121</v>
      </c>
      <c r="C150" s="66">
        <v>44034</v>
      </c>
      <c r="D150" s="128">
        <f t="shared" si="90"/>
        <v>34032</v>
      </c>
      <c r="E150" s="134">
        <v>52241</v>
      </c>
      <c r="F150" s="105">
        <v>168</v>
      </c>
      <c r="G150" s="137">
        <v>0</v>
      </c>
      <c r="H150" s="137">
        <v>141</v>
      </c>
      <c r="I150" s="131">
        <f t="shared" si="127"/>
        <v>141</v>
      </c>
      <c r="J150" s="131">
        <f t="shared" si="131"/>
        <v>52383</v>
      </c>
      <c r="K150" s="145">
        <f t="shared" si="139"/>
        <v>989</v>
      </c>
      <c r="L150" s="148">
        <f t="shared" si="115"/>
        <v>152.85714285714286</v>
      </c>
      <c r="M150" s="86">
        <f t="shared" si="92"/>
        <v>1.0026989778339268</v>
      </c>
      <c r="N150" s="89">
        <f t="shared" si="93"/>
        <v>2.6989778339268078E-3</v>
      </c>
      <c r="O150" s="89">
        <f t="shared" si="116"/>
        <v>2.981694026543291E-3</v>
      </c>
      <c r="P150" s="86">
        <f t="shared" si="111"/>
        <v>0.99074074074074081</v>
      </c>
      <c r="Q150" s="128">
        <f t="shared" si="128"/>
        <v>11902</v>
      </c>
      <c r="R150" s="134">
        <v>11902</v>
      </c>
      <c r="S150" s="105">
        <v>0</v>
      </c>
      <c r="T150" s="137">
        <v>0</v>
      </c>
      <c r="U150" s="137">
        <v>3</v>
      </c>
      <c r="V150" s="131">
        <f t="shared" si="94"/>
        <v>3</v>
      </c>
      <c r="W150" s="131">
        <f t="shared" si="95"/>
        <v>11332</v>
      </c>
      <c r="X150" s="145">
        <f t="shared" si="113"/>
        <v>5</v>
      </c>
      <c r="Y150" s="147">
        <f t="shared" si="114"/>
        <v>2.2857142857142856</v>
      </c>
      <c r="Z150" s="65">
        <f t="shared" si="98"/>
        <v>1.0002648071321387</v>
      </c>
      <c r="AA150" s="89">
        <f t="shared" si="99"/>
        <v>2.6480713213872242E-4</v>
      </c>
      <c r="AB150" s="126">
        <f t="shared" si="109"/>
        <v>1.1428571428571428</v>
      </c>
      <c r="AC150" s="127">
        <f t="shared" si="129"/>
        <v>6136</v>
      </c>
      <c r="AD150" s="105">
        <v>6139</v>
      </c>
      <c r="AE150" s="122">
        <v>3</v>
      </c>
      <c r="AF150" s="137">
        <v>0</v>
      </c>
      <c r="AG150" s="137">
        <v>3</v>
      </c>
      <c r="AH150" s="150">
        <f t="shared" si="130"/>
        <v>3</v>
      </c>
      <c r="AI150" s="150">
        <f t="shared" si="102"/>
        <v>6141</v>
      </c>
      <c r="AJ150" s="145">
        <f t="shared" si="117"/>
        <v>3</v>
      </c>
      <c r="AK150" s="147">
        <f t="shared" si="104"/>
        <v>1</v>
      </c>
      <c r="AL150" s="86">
        <f t="shared" si="105"/>
        <v>1.0004887585532747</v>
      </c>
      <c r="AM150" s="89">
        <f t="shared" si="106"/>
        <v>4.8875855327468187E-4</v>
      </c>
      <c r="AN150" s="90">
        <f t="shared" si="107"/>
        <v>1</v>
      </c>
      <c r="AO150" s="4">
        <f t="shared" si="135"/>
        <v>62</v>
      </c>
      <c r="AP150" s="4">
        <f t="shared" si="137"/>
        <v>-5</v>
      </c>
      <c r="AQ150" s="4">
        <f t="shared" si="136"/>
        <v>2</v>
      </c>
      <c r="AR150" s="262"/>
      <c r="AS150" s="204"/>
      <c r="AT150" s="196"/>
      <c r="AU150" s="210"/>
      <c r="AV150" s="268" t="s">
        <v>196</v>
      </c>
      <c r="AW150" s="63">
        <v>282</v>
      </c>
      <c r="AX150" s="274">
        <f t="shared" si="122"/>
        <v>0</v>
      </c>
      <c r="AY150" s="274">
        <f t="shared" si="123"/>
        <v>0</v>
      </c>
      <c r="AZ150" s="274">
        <v>282</v>
      </c>
      <c r="BA150" s="51">
        <f t="shared" si="132"/>
        <v>203.57142857142858</v>
      </c>
      <c r="BB150" s="63">
        <v>6</v>
      </c>
      <c r="BC150" s="196">
        <f t="shared" si="124"/>
        <v>0</v>
      </c>
      <c r="BD150" s="196">
        <v>6</v>
      </c>
      <c r="BE150" s="51">
        <f t="shared" si="134"/>
        <v>4.2857142857142856</v>
      </c>
      <c r="BF150" s="63">
        <v>1</v>
      </c>
      <c r="BG150" s="275">
        <f t="shared" si="125"/>
        <v>0</v>
      </c>
      <c r="BH150" s="275">
        <v>1</v>
      </c>
      <c r="BI150" s="276">
        <f t="shared" si="133"/>
        <v>1</v>
      </c>
      <c r="BK150" s="260" t="s">
        <v>196</v>
      </c>
      <c r="BL150" s="41" t="s">
        <v>212</v>
      </c>
      <c r="BM150" s="70">
        <v>2</v>
      </c>
      <c r="BN150" s="2">
        <f t="shared" si="126"/>
        <v>1</v>
      </c>
      <c r="BP150" s="22">
        <f t="shared" si="138"/>
        <v>141.28571428571428</v>
      </c>
      <c r="CJ150" s="157" t="s">
        <v>196</v>
      </c>
      <c r="CK150" s="157">
        <v>4</v>
      </c>
      <c r="CL150" s="157">
        <v>262</v>
      </c>
      <c r="CM150" s="157">
        <v>16</v>
      </c>
      <c r="CN150" s="157">
        <v>4</v>
      </c>
      <c r="CO150" s="157">
        <v>262</v>
      </c>
      <c r="CP150" s="157">
        <v>16</v>
      </c>
      <c r="CQ150" s="157" t="s">
        <v>196</v>
      </c>
      <c r="CR150" s="157">
        <f t="shared" si="118"/>
        <v>0</v>
      </c>
      <c r="CS150" s="157">
        <f t="shared" si="119"/>
        <v>0</v>
      </c>
      <c r="CT150" s="157">
        <f t="shared" si="120"/>
        <v>0</v>
      </c>
      <c r="CU150" s="157">
        <f t="shared" si="121"/>
        <v>0</v>
      </c>
    </row>
    <row r="151" spans="1:99" x14ac:dyDescent="0.25">
      <c r="A151" s="63">
        <v>148</v>
      </c>
      <c r="B151" s="157">
        <v>122</v>
      </c>
      <c r="C151" s="66">
        <v>44035</v>
      </c>
      <c r="D151" s="128">
        <f t="shared" si="90"/>
        <v>34197</v>
      </c>
      <c r="E151" s="134">
        <v>52404</v>
      </c>
      <c r="F151" s="105">
        <v>163</v>
      </c>
      <c r="G151" s="137">
        <v>0</v>
      </c>
      <c r="H151" s="137">
        <v>218</v>
      </c>
      <c r="I151" s="131">
        <f t="shared" si="127"/>
        <v>218</v>
      </c>
      <c r="J151" s="131">
        <f t="shared" si="131"/>
        <v>52601</v>
      </c>
      <c r="K151" s="145">
        <f t="shared" si="139"/>
        <v>1053</v>
      </c>
      <c r="L151" s="148">
        <f t="shared" si="115"/>
        <v>164.85714285714286</v>
      </c>
      <c r="M151" s="86">
        <f t="shared" si="92"/>
        <v>1.0041616554989214</v>
      </c>
      <c r="N151" s="89">
        <f t="shared" si="93"/>
        <v>4.161655498921446E-3</v>
      </c>
      <c r="O151" s="89">
        <f t="shared" si="116"/>
        <v>3.2947358550764251E-3</v>
      </c>
      <c r="P151" s="86">
        <f t="shared" si="111"/>
        <v>1.0785046728971963</v>
      </c>
      <c r="Q151" s="128">
        <f t="shared" si="128"/>
        <v>11902</v>
      </c>
      <c r="R151" s="134">
        <v>11905</v>
      </c>
      <c r="S151" s="105">
        <v>3</v>
      </c>
      <c r="T151" s="137">
        <v>0</v>
      </c>
      <c r="U151" s="137">
        <v>7</v>
      </c>
      <c r="V151" s="131">
        <f t="shared" si="94"/>
        <v>7</v>
      </c>
      <c r="W151" s="131">
        <f t="shared" si="95"/>
        <v>11339</v>
      </c>
      <c r="X151" s="145">
        <f t="shared" si="113"/>
        <v>7</v>
      </c>
      <c r="Y151" s="147">
        <f t="shared" si="114"/>
        <v>3.2857142857142856</v>
      </c>
      <c r="Z151" s="65">
        <f t="shared" si="98"/>
        <v>1.0006177197317332</v>
      </c>
      <c r="AA151" s="89">
        <f t="shared" si="99"/>
        <v>6.1771973173319061E-4</v>
      </c>
      <c r="AB151" s="126">
        <f t="shared" si="109"/>
        <v>1.4375</v>
      </c>
      <c r="AC151" s="127">
        <f t="shared" si="129"/>
        <v>6139</v>
      </c>
      <c r="AD151" s="105">
        <v>6139</v>
      </c>
      <c r="AE151" s="122">
        <v>0</v>
      </c>
      <c r="AF151" s="137">
        <v>0</v>
      </c>
      <c r="AG151" s="137">
        <v>1</v>
      </c>
      <c r="AH151" s="150">
        <f t="shared" si="130"/>
        <v>1</v>
      </c>
      <c r="AI151" s="150">
        <f t="shared" si="102"/>
        <v>6142</v>
      </c>
      <c r="AJ151" s="145">
        <f t="shared" si="117"/>
        <v>2</v>
      </c>
      <c r="AK151" s="147">
        <f t="shared" si="104"/>
        <v>1.1428571428571428</v>
      </c>
      <c r="AL151" s="86">
        <f t="shared" si="105"/>
        <v>1.0001628399283504</v>
      </c>
      <c r="AM151" s="89">
        <f t="shared" si="106"/>
        <v>1.6283992835042227E-4</v>
      </c>
      <c r="AN151" s="90">
        <f t="shared" si="107"/>
        <v>1.1428571428571428</v>
      </c>
      <c r="AO151" s="4">
        <f t="shared" si="135"/>
        <v>64</v>
      </c>
      <c r="AP151" s="4">
        <f t="shared" si="137"/>
        <v>2</v>
      </c>
      <c r="AQ151" s="4">
        <f t="shared" si="136"/>
        <v>-1</v>
      </c>
      <c r="AR151" s="262"/>
      <c r="AS151" s="204"/>
      <c r="AT151" s="196"/>
      <c r="AU151" s="210"/>
      <c r="AV151" s="268" t="s">
        <v>197</v>
      </c>
      <c r="AW151" s="63">
        <v>212</v>
      </c>
      <c r="AX151" s="274">
        <f t="shared" si="122"/>
        <v>0</v>
      </c>
      <c r="AY151" s="274">
        <f t="shared" si="123"/>
        <v>0</v>
      </c>
      <c r="AZ151" s="274">
        <v>212</v>
      </c>
      <c r="BA151" s="51">
        <f t="shared" si="132"/>
        <v>213.57142857142858</v>
      </c>
      <c r="BB151" s="63">
        <v>6</v>
      </c>
      <c r="BC151" s="196">
        <f t="shared" si="124"/>
        <v>0</v>
      </c>
      <c r="BD151" s="196">
        <v>6</v>
      </c>
      <c r="BE151" s="51">
        <f t="shared" si="134"/>
        <v>4.5714285714285712</v>
      </c>
      <c r="BF151" s="63">
        <v>0</v>
      </c>
      <c r="BG151" s="275">
        <f t="shared" si="125"/>
        <v>0</v>
      </c>
      <c r="BH151" s="275">
        <v>0</v>
      </c>
      <c r="BI151" s="276">
        <f t="shared" si="133"/>
        <v>0.7142857142857143</v>
      </c>
      <c r="BK151" s="260" t="s">
        <v>197</v>
      </c>
      <c r="BL151" s="270" t="s">
        <v>213</v>
      </c>
      <c r="BM151" s="273">
        <v>3</v>
      </c>
      <c r="BN151" s="2">
        <f t="shared" si="126"/>
        <v>0</v>
      </c>
      <c r="BP151" s="22">
        <f t="shared" si="138"/>
        <v>150.42857142857142</v>
      </c>
      <c r="CJ151" s="157" t="s">
        <v>197</v>
      </c>
      <c r="CK151" s="157">
        <v>1</v>
      </c>
      <c r="CL151" s="157">
        <v>191</v>
      </c>
      <c r="CM151" s="157">
        <v>20</v>
      </c>
      <c r="CN151" s="157">
        <v>1</v>
      </c>
      <c r="CO151" s="157">
        <v>191</v>
      </c>
      <c r="CP151" s="157">
        <v>20</v>
      </c>
      <c r="CQ151" s="157" t="s">
        <v>197</v>
      </c>
      <c r="CR151" s="157">
        <f t="shared" si="118"/>
        <v>0</v>
      </c>
      <c r="CS151" s="157">
        <f t="shared" si="119"/>
        <v>0</v>
      </c>
      <c r="CT151" s="157">
        <f t="shared" si="120"/>
        <v>0</v>
      </c>
      <c r="CU151" s="157">
        <f t="shared" si="121"/>
        <v>0</v>
      </c>
    </row>
    <row r="152" spans="1:99" x14ac:dyDescent="0.25">
      <c r="A152" s="63">
        <v>149</v>
      </c>
      <c r="B152" s="157">
        <v>123</v>
      </c>
      <c r="C152" s="66">
        <v>44036</v>
      </c>
      <c r="D152" s="128">
        <f t="shared" si="90"/>
        <v>34361</v>
      </c>
      <c r="E152" s="134">
        <v>52595</v>
      </c>
      <c r="F152" s="105">
        <v>191</v>
      </c>
      <c r="G152" s="137">
        <v>0</v>
      </c>
      <c r="H152" s="137">
        <v>188</v>
      </c>
      <c r="I152" s="131">
        <f t="shared" si="127"/>
        <v>188</v>
      </c>
      <c r="J152" s="131">
        <f t="shared" si="131"/>
        <v>52789</v>
      </c>
      <c r="K152" s="145">
        <f t="shared" si="139"/>
        <v>1141</v>
      </c>
      <c r="L152" s="148">
        <f t="shared" si="115"/>
        <v>168.57142857142858</v>
      </c>
      <c r="M152" s="86">
        <f t="shared" si="92"/>
        <v>1.0035740765384689</v>
      </c>
      <c r="N152" s="89">
        <f t="shared" si="93"/>
        <v>3.5740765384688622E-3</v>
      </c>
      <c r="O152" s="89">
        <f t="shared" si="116"/>
        <v>3.4181668209268602E-3</v>
      </c>
      <c r="P152" s="86">
        <f t="shared" si="111"/>
        <v>1.0225303292894281</v>
      </c>
      <c r="Q152" s="128">
        <f t="shared" si="128"/>
        <v>11905</v>
      </c>
      <c r="R152" s="134">
        <v>11904</v>
      </c>
      <c r="S152" s="105">
        <v>-1</v>
      </c>
      <c r="T152" s="137">
        <v>0</v>
      </c>
      <c r="U152" s="137">
        <v>3</v>
      </c>
      <c r="V152" s="131">
        <f t="shared" si="94"/>
        <v>3</v>
      </c>
      <c r="W152" s="131">
        <f t="shared" si="95"/>
        <v>11342</v>
      </c>
      <c r="X152" s="145">
        <f t="shared" si="113"/>
        <v>10</v>
      </c>
      <c r="Y152" s="147">
        <f t="shared" si="114"/>
        <v>3.2857142857142856</v>
      </c>
      <c r="Z152" s="65">
        <f t="shared" si="98"/>
        <v>1.0002645735955551</v>
      </c>
      <c r="AA152" s="89">
        <f t="shared" si="99"/>
        <v>2.6457359555509541E-4</v>
      </c>
      <c r="AB152" s="126">
        <f t="shared" si="109"/>
        <v>1</v>
      </c>
      <c r="AC152" s="127">
        <f t="shared" si="129"/>
        <v>6139</v>
      </c>
      <c r="AD152" s="105">
        <v>6139</v>
      </c>
      <c r="AE152" s="122">
        <v>0</v>
      </c>
      <c r="AF152" s="137">
        <v>0</v>
      </c>
      <c r="AG152" s="137">
        <v>0</v>
      </c>
      <c r="AH152" s="150">
        <f t="shared" si="130"/>
        <v>0</v>
      </c>
      <c r="AI152" s="150">
        <f t="shared" si="102"/>
        <v>6142</v>
      </c>
      <c r="AJ152" s="145">
        <f t="shared" si="117"/>
        <v>1</v>
      </c>
      <c r="AK152" s="147">
        <f t="shared" si="104"/>
        <v>1</v>
      </c>
      <c r="AL152" s="86">
        <f t="shared" si="105"/>
        <v>1</v>
      </c>
      <c r="AM152" s="89">
        <f t="shared" si="106"/>
        <v>0</v>
      </c>
      <c r="AN152" s="90">
        <f t="shared" si="107"/>
        <v>0.875</v>
      </c>
      <c r="AO152" s="4">
        <f t="shared" si="135"/>
        <v>88</v>
      </c>
      <c r="AP152" s="4">
        <f t="shared" si="137"/>
        <v>3</v>
      </c>
      <c r="AQ152" s="4">
        <f t="shared" si="136"/>
        <v>-1</v>
      </c>
      <c r="AR152" s="262"/>
      <c r="AS152" s="204"/>
      <c r="AT152" s="196"/>
      <c r="AU152" s="210"/>
      <c r="AV152" s="268" t="s">
        <v>198</v>
      </c>
      <c r="AW152" s="63">
        <v>238</v>
      </c>
      <c r="AX152" s="274">
        <f t="shared" si="122"/>
        <v>-3</v>
      </c>
      <c r="AY152" s="274">
        <f t="shared" si="123"/>
        <v>3</v>
      </c>
      <c r="AZ152" s="274">
        <v>241</v>
      </c>
      <c r="BA152" s="51">
        <f t="shared" si="132"/>
        <v>220.57142857142858</v>
      </c>
      <c r="BB152" s="63">
        <v>5</v>
      </c>
      <c r="BC152" s="196">
        <f t="shared" si="124"/>
        <v>0</v>
      </c>
      <c r="BD152" s="196">
        <v>5</v>
      </c>
      <c r="BE152" s="51">
        <f t="shared" si="134"/>
        <v>4.1428571428571432</v>
      </c>
      <c r="BF152" s="63">
        <v>0</v>
      </c>
      <c r="BG152" s="275">
        <f t="shared" si="125"/>
        <v>0</v>
      </c>
      <c r="BH152" s="275">
        <v>0</v>
      </c>
      <c r="BI152" s="276">
        <f t="shared" si="133"/>
        <v>0.42857142857142855</v>
      </c>
      <c r="BK152" s="260" t="s">
        <v>198</v>
      </c>
      <c r="BL152" s="41" t="s">
        <v>214</v>
      </c>
      <c r="BM152" s="70">
        <v>4</v>
      </c>
      <c r="BN152" s="2">
        <f t="shared" si="126"/>
        <v>0</v>
      </c>
      <c r="BP152" s="22">
        <f t="shared" si="138"/>
        <v>163</v>
      </c>
      <c r="CJ152" s="157" t="s">
        <v>198</v>
      </c>
      <c r="CK152" s="157">
        <v>2</v>
      </c>
      <c r="CL152" s="157">
        <v>220</v>
      </c>
      <c r="CM152" s="157">
        <v>16</v>
      </c>
      <c r="CN152" s="157">
        <v>3</v>
      </c>
      <c r="CO152" s="157">
        <v>220</v>
      </c>
      <c r="CP152" s="157">
        <v>18</v>
      </c>
      <c r="CQ152" s="157" t="s">
        <v>198</v>
      </c>
      <c r="CR152" s="157">
        <f t="shared" si="118"/>
        <v>-1</v>
      </c>
      <c r="CS152" s="157">
        <f t="shared" si="119"/>
        <v>0</v>
      </c>
      <c r="CT152" s="157">
        <f t="shared" si="120"/>
        <v>-2</v>
      </c>
      <c r="CU152" s="157">
        <f t="shared" si="121"/>
        <v>-3</v>
      </c>
    </row>
    <row r="153" spans="1:99" x14ac:dyDescent="0.25">
      <c r="A153" s="63">
        <v>150</v>
      </c>
      <c r="B153" s="157">
        <v>124</v>
      </c>
      <c r="C153" s="66">
        <v>44037</v>
      </c>
      <c r="D153" s="128">
        <f t="shared" si="90"/>
        <v>34549</v>
      </c>
      <c r="E153" s="134">
        <v>52732</v>
      </c>
      <c r="F153" s="105">
        <v>137</v>
      </c>
      <c r="G153" s="137">
        <v>0</v>
      </c>
      <c r="H153" s="137">
        <v>193</v>
      </c>
      <c r="I153" s="131">
        <f t="shared" si="127"/>
        <v>193</v>
      </c>
      <c r="J153" s="131">
        <f t="shared" si="131"/>
        <v>52982</v>
      </c>
      <c r="K153" s="145">
        <f t="shared" si="139"/>
        <v>1151</v>
      </c>
      <c r="L153" s="148">
        <f t="shared" si="115"/>
        <v>177</v>
      </c>
      <c r="M153" s="86">
        <f t="shared" si="92"/>
        <v>1.0036560647104511</v>
      </c>
      <c r="N153" s="89">
        <f t="shared" si="93"/>
        <v>3.6560647104511013E-3</v>
      </c>
      <c r="O153" s="89">
        <f t="shared" si="116"/>
        <v>3.4556846805444243E-3</v>
      </c>
      <c r="P153" s="86">
        <f t="shared" si="111"/>
        <v>1.0499999999999998</v>
      </c>
      <c r="Q153" s="128">
        <f t="shared" si="128"/>
        <v>11904</v>
      </c>
      <c r="R153" s="134">
        <v>11906</v>
      </c>
      <c r="S153" s="105">
        <v>2</v>
      </c>
      <c r="T153" s="137">
        <v>0</v>
      </c>
      <c r="U153" s="137">
        <v>5</v>
      </c>
      <c r="V153" s="131">
        <f t="shared" si="94"/>
        <v>5</v>
      </c>
      <c r="W153" s="131">
        <f t="shared" si="95"/>
        <v>11347</v>
      </c>
      <c r="X153" s="145">
        <f t="shared" si="113"/>
        <v>11</v>
      </c>
      <c r="Y153" s="147">
        <f t="shared" si="114"/>
        <v>3.5714285714285716</v>
      </c>
      <c r="Z153" s="65">
        <f t="shared" si="98"/>
        <v>1.0004408393581379</v>
      </c>
      <c r="AA153" s="89">
        <f t="shared" si="99"/>
        <v>4.4083935813787889E-4</v>
      </c>
      <c r="AB153" s="126">
        <f t="shared" si="109"/>
        <v>1.0869565217391306</v>
      </c>
      <c r="AC153" s="127">
        <f t="shared" si="129"/>
        <v>6139</v>
      </c>
      <c r="AD153" s="105">
        <v>6140</v>
      </c>
      <c r="AE153" s="122">
        <v>1</v>
      </c>
      <c r="AF153" s="137">
        <v>0</v>
      </c>
      <c r="AG153" s="137">
        <v>0</v>
      </c>
      <c r="AH153" s="150">
        <f t="shared" si="130"/>
        <v>0</v>
      </c>
      <c r="AI153" s="150">
        <f t="shared" si="102"/>
        <v>6142</v>
      </c>
      <c r="AJ153" s="145">
        <f t="shared" si="117"/>
        <v>4</v>
      </c>
      <c r="AK153" s="147">
        <f t="shared" si="104"/>
        <v>1</v>
      </c>
      <c r="AL153" s="86">
        <f t="shared" si="105"/>
        <v>1</v>
      </c>
      <c r="AM153" s="89">
        <f t="shared" si="106"/>
        <v>0</v>
      </c>
      <c r="AN153" s="90">
        <f t="shared" si="107"/>
        <v>1</v>
      </c>
      <c r="AO153" s="4">
        <f t="shared" si="135"/>
        <v>10</v>
      </c>
      <c r="AP153" s="4">
        <f t="shared" si="137"/>
        <v>1</v>
      </c>
      <c r="AQ153" s="4">
        <f t="shared" si="136"/>
        <v>3</v>
      </c>
      <c r="AR153" s="262"/>
      <c r="AS153" s="204"/>
      <c r="AT153" s="196"/>
      <c r="AU153" s="210"/>
      <c r="AV153" s="268" t="s">
        <v>199</v>
      </c>
      <c r="AW153" s="63">
        <v>311</v>
      </c>
      <c r="AX153" s="274">
        <f t="shared" si="122"/>
        <v>2</v>
      </c>
      <c r="AY153" s="274">
        <f t="shared" si="123"/>
        <v>-2</v>
      </c>
      <c r="AZ153" s="274">
        <v>309</v>
      </c>
      <c r="BA153" s="51">
        <f t="shared" si="132"/>
        <v>240.71428571428572</v>
      </c>
      <c r="BB153" s="63">
        <v>6</v>
      </c>
      <c r="BC153" s="196">
        <f t="shared" si="124"/>
        <v>0</v>
      </c>
      <c r="BD153" s="196">
        <v>6</v>
      </c>
      <c r="BE153" s="51">
        <f t="shared" si="134"/>
        <v>4.7142857142857144</v>
      </c>
      <c r="BF153" s="63">
        <v>2</v>
      </c>
      <c r="BG153" s="275">
        <f t="shared" si="125"/>
        <v>0</v>
      </c>
      <c r="BH153" s="275">
        <v>2</v>
      </c>
      <c r="BI153" s="276">
        <f t="shared" si="133"/>
        <v>0.5714285714285714</v>
      </c>
      <c r="BK153" s="260" t="s">
        <v>199</v>
      </c>
      <c r="BL153" s="41" t="s">
        <v>215</v>
      </c>
      <c r="BM153" s="70">
        <v>7</v>
      </c>
      <c r="BN153" s="2">
        <f t="shared" si="126"/>
        <v>2</v>
      </c>
      <c r="BP153" s="22">
        <f t="shared" si="138"/>
        <v>164.42857142857142</v>
      </c>
      <c r="CJ153" s="157" t="s">
        <v>199</v>
      </c>
      <c r="CK153" s="157">
        <v>1</v>
      </c>
      <c r="CL153" s="157">
        <v>289</v>
      </c>
      <c r="CM153" s="157">
        <v>21</v>
      </c>
      <c r="CN153" s="157">
        <v>1</v>
      </c>
      <c r="CO153" s="157">
        <v>287</v>
      </c>
      <c r="CP153" s="157">
        <v>21</v>
      </c>
      <c r="CQ153" s="157" t="s">
        <v>199</v>
      </c>
      <c r="CR153" s="157">
        <f t="shared" si="118"/>
        <v>0</v>
      </c>
      <c r="CS153" s="157">
        <f t="shared" si="119"/>
        <v>2</v>
      </c>
      <c r="CT153" s="157">
        <f t="shared" si="120"/>
        <v>0</v>
      </c>
      <c r="CU153" s="157">
        <f t="shared" si="121"/>
        <v>2</v>
      </c>
    </row>
    <row r="154" spans="1:99" x14ac:dyDescent="0.25">
      <c r="A154" s="63">
        <v>151</v>
      </c>
      <c r="B154" s="157">
        <v>125</v>
      </c>
      <c r="C154" s="66">
        <v>44038</v>
      </c>
      <c r="D154" s="128">
        <f t="shared" si="90"/>
        <v>34684</v>
      </c>
      <c r="E154" s="134">
        <v>52946</v>
      </c>
      <c r="F154" s="105">
        <v>214</v>
      </c>
      <c r="G154" s="137">
        <v>0</v>
      </c>
      <c r="H154" s="137">
        <v>201</v>
      </c>
      <c r="I154" s="131">
        <f t="shared" si="127"/>
        <v>201</v>
      </c>
      <c r="J154" s="131">
        <f t="shared" si="131"/>
        <v>53183</v>
      </c>
      <c r="K154" s="145">
        <f t="shared" si="139"/>
        <v>1221</v>
      </c>
      <c r="L154" s="148">
        <f t="shared" si="115"/>
        <v>183.85714285714286</v>
      </c>
      <c r="M154" s="86">
        <f t="shared" si="92"/>
        <v>1.0037937412706202</v>
      </c>
      <c r="N154" s="89">
        <f t="shared" si="93"/>
        <v>3.7937412706201545E-3</v>
      </c>
      <c r="O154" s="89">
        <f t="shared" si="116"/>
        <v>3.5769031704776743E-3</v>
      </c>
      <c r="P154" s="86">
        <f t="shared" si="111"/>
        <v>1.0387409200968523</v>
      </c>
      <c r="Q154" s="128">
        <f t="shared" si="128"/>
        <v>11906</v>
      </c>
      <c r="R154" s="134">
        <v>11908</v>
      </c>
      <c r="S154" s="105">
        <v>2</v>
      </c>
      <c r="T154" s="137">
        <v>0</v>
      </c>
      <c r="U154" s="137">
        <v>2</v>
      </c>
      <c r="V154" s="131">
        <f t="shared" si="94"/>
        <v>2</v>
      </c>
      <c r="W154" s="131">
        <f t="shared" si="95"/>
        <v>11349</v>
      </c>
      <c r="X154" s="145">
        <f t="shared" si="113"/>
        <v>10</v>
      </c>
      <c r="Y154" s="147">
        <f t="shared" si="114"/>
        <v>3.2857142857142856</v>
      </c>
      <c r="Z154" s="65">
        <f t="shared" si="98"/>
        <v>1.0001762580417732</v>
      </c>
      <c r="AA154" s="89">
        <f t="shared" si="99"/>
        <v>1.7625804177323623E-4</v>
      </c>
      <c r="AB154" s="126">
        <f t="shared" si="109"/>
        <v>0.91999999999999993</v>
      </c>
      <c r="AC154" s="127">
        <f t="shared" si="129"/>
        <v>6140</v>
      </c>
      <c r="AD154" s="105">
        <v>6140</v>
      </c>
      <c r="AE154" s="122">
        <v>0</v>
      </c>
      <c r="AF154" s="137">
        <v>0</v>
      </c>
      <c r="AG154" s="137">
        <v>1</v>
      </c>
      <c r="AH154" s="150">
        <f t="shared" si="130"/>
        <v>1</v>
      </c>
      <c r="AI154" s="150">
        <f t="shared" si="102"/>
        <v>6143</v>
      </c>
      <c r="AJ154" s="145">
        <f t="shared" si="117"/>
        <v>4</v>
      </c>
      <c r="AK154" s="147">
        <f t="shared" si="104"/>
        <v>1</v>
      </c>
      <c r="AL154" s="86">
        <f t="shared" si="105"/>
        <v>1.0001628134158254</v>
      </c>
      <c r="AM154" s="89">
        <f t="shared" si="106"/>
        <v>1.6281341582535802E-4</v>
      </c>
      <c r="AN154" s="90">
        <f t="shared" si="107"/>
        <v>1</v>
      </c>
      <c r="AO154" s="4">
        <f t="shared" si="135"/>
        <v>70</v>
      </c>
      <c r="AP154" s="4">
        <f t="shared" si="137"/>
        <v>-1</v>
      </c>
      <c r="AQ154" s="4">
        <f t="shared" si="136"/>
        <v>0</v>
      </c>
      <c r="AR154" s="262"/>
      <c r="AS154" s="204"/>
      <c r="AT154" s="196"/>
      <c r="AU154" s="210"/>
      <c r="AV154" s="268" t="s">
        <v>200</v>
      </c>
      <c r="AW154" s="63">
        <v>279</v>
      </c>
      <c r="AX154" s="274">
        <f t="shared" si="122"/>
        <v>-1</v>
      </c>
      <c r="AY154" s="274">
        <f t="shared" si="123"/>
        <v>1</v>
      </c>
      <c r="AZ154" s="274">
        <v>280</v>
      </c>
      <c r="BA154" s="51">
        <f t="shared" si="132"/>
        <v>254.85714285714286</v>
      </c>
      <c r="BB154" s="63">
        <v>5</v>
      </c>
      <c r="BC154" s="196">
        <f t="shared" si="124"/>
        <v>0</v>
      </c>
      <c r="BD154" s="196">
        <v>5</v>
      </c>
      <c r="BE154" s="51">
        <f t="shared" si="134"/>
        <v>5</v>
      </c>
      <c r="BF154" s="63">
        <v>0</v>
      </c>
      <c r="BG154" s="275">
        <f t="shared" si="125"/>
        <v>0</v>
      </c>
      <c r="BH154" s="275">
        <v>0</v>
      </c>
      <c r="BI154" s="276">
        <f t="shared" si="133"/>
        <v>0.5714285714285714</v>
      </c>
      <c r="BK154" s="260" t="s">
        <v>200</v>
      </c>
      <c r="BL154" s="41" t="s">
        <v>216</v>
      </c>
      <c r="BM154" s="70">
        <v>7</v>
      </c>
      <c r="BN154" s="2">
        <f t="shared" si="126"/>
        <v>0</v>
      </c>
      <c r="BP154" s="22">
        <f t="shared" si="138"/>
        <v>174.42857142857142</v>
      </c>
      <c r="CJ154" s="157" t="s">
        <v>200</v>
      </c>
      <c r="CK154" s="157">
        <v>3</v>
      </c>
      <c r="CL154" s="157">
        <v>255</v>
      </c>
      <c r="CM154" s="157">
        <v>21</v>
      </c>
      <c r="CN154" s="157">
        <v>3</v>
      </c>
      <c r="CO154" s="157">
        <v>255</v>
      </c>
      <c r="CP154" s="157">
        <v>22</v>
      </c>
      <c r="CQ154" s="157" t="s">
        <v>200</v>
      </c>
      <c r="CR154" s="157">
        <f t="shared" si="118"/>
        <v>0</v>
      </c>
      <c r="CS154" s="157">
        <f t="shared" si="119"/>
        <v>0</v>
      </c>
      <c r="CT154" s="157">
        <f t="shared" si="120"/>
        <v>-1</v>
      </c>
      <c r="CU154" s="157">
        <f t="shared" si="121"/>
        <v>-1</v>
      </c>
    </row>
    <row r="155" spans="1:99" x14ac:dyDescent="0.25">
      <c r="A155" s="63">
        <v>152</v>
      </c>
      <c r="B155" s="157">
        <v>126</v>
      </c>
      <c r="C155" s="66">
        <v>44039</v>
      </c>
      <c r="D155" s="128">
        <f t="shared" si="90"/>
        <v>34892</v>
      </c>
      <c r="E155" s="134">
        <v>53151</v>
      </c>
      <c r="F155" s="105">
        <v>205</v>
      </c>
      <c r="G155" s="137">
        <v>0</v>
      </c>
      <c r="H155" s="137">
        <v>202</v>
      </c>
      <c r="I155" s="131">
        <f t="shared" si="127"/>
        <v>202</v>
      </c>
      <c r="J155" s="131">
        <f t="shared" si="131"/>
        <v>53385</v>
      </c>
      <c r="K155" s="145">
        <f t="shared" si="139"/>
        <v>1241</v>
      </c>
      <c r="L155" s="148">
        <f t="shared" si="115"/>
        <v>187</v>
      </c>
      <c r="M155" s="86">
        <f t="shared" si="92"/>
        <v>1.0037982061937085</v>
      </c>
      <c r="N155" s="89">
        <f t="shared" si="93"/>
        <v>3.7982061937085199E-3</v>
      </c>
      <c r="O155" s="89">
        <f t="shared" si="116"/>
        <v>3.7967488424340166E-3</v>
      </c>
      <c r="P155" s="86">
        <f t="shared" si="111"/>
        <v>1.017094017094017</v>
      </c>
      <c r="Q155" s="128">
        <f t="shared" si="128"/>
        <v>11908</v>
      </c>
      <c r="R155" s="134">
        <v>11913</v>
      </c>
      <c r="S155" s="105">
        <v>5</v>
      </c>
      <c r="T155" s="137">
        <v>0</v>
      </c>
      <c r="U155" s="137">
        <v>4</v>
      </c>
      <c r="V155" s="131">
        <f t="shared" si="94"/>
        <v>4</v>
      </c>
      <c r="W155" s="131">
        <f t="shared" si="95"/>
        <v>11353</v>
      </c>
      <c r="X155" s="145">
        <f t="shared" si="113"/>
        <v>13</v>
      </c>
      <c r="Y155" s="147">
        <f t="shared" si="114"/>
        <v>3.5714285714285716</v>
      </c>
      <c r="Z155" s="65">
        <f t="shared" si="98"/>
        <v>1.0003524539607014</v>
      </c>
      <c r="AA155" s="89">
        <f t="shared" si="99"/>
        <v>3.5245396070138213E-4</v>
      </c>
      <c r="AB155" s="126">
        <f t="shared" si="109"/>
        <v>1.0869565217391306</v>
      </c>
      <c r="AC155" s="127">
        <f t="shared" si="129"/>
        <v>6140</v>
      </c>
      <c r="AD155" s="105">
        <v>6141</v>
      </c>
      <c r="AE155" s="122">
        <v>1</v>
      </c>
      <c r="AF155" s="137">
        <v>1</v>
      </c>
      <c r="AG155" s="137">
        <v>3</v>
      </c>
      <c r="AH155" s="150">
        <f t="shared" si="130"/>
        <v>4</v>
      </c>
      <c r="AI155" s="150">
        <f t="shared" si="102"/>
        <v>6147</v>
      </c>
      <c r="AJ155" s="145">
        <f t="shared" si="117"/>
        <v>5</v>
      </c>
      <c r="AK155" s="147">
        <f t="shared" si="104"/>
        <v>1.2857142857142858</v>
      </c>
      <c r="AL155" s="86">
        <f t="shared" si="105"/>
        <v>1.0006511476477291</v>
      </c>
      <c r="AM155" s="89">
        <f t="shared" si="106"/>
        <v>6.5114764772911116E-4</v>
      </c>
      <c r="AN155" s="90">
        <f t="shared" si="107"/>
        <v>1.2857142857142858</v>
      </c>
      <c r="AO155" s="4">
        <f t="shared" si="135"/>
        <v>20</v>
      </c>
      <c r="AP155" s="4">
        <f t="shared" si="137"/>
        <v>3</v>
      </c>
      <c r="AQ155" s="4">
        <f t="shared" si="136"/>
        <v>1</v>
      </c>
      <c r="AR155" s="262"/>
      <c r="AS155" s="204"/>
      <c r="AT155" s="196"/>
      <c r="AU155" s="210"/>
      <c r="AV155" s="268" t="s">
        <v>201</v>
      </c>
      <c r="AW155" s="63">
        <v>436</v>
      </c>
      <c r="AX155" s="274">
        <f t="shared" si="122"/>
        <v>3</v>
      </c>
      <c r="AY155" s="274">
        <f t="shared" si="123"/>
        <v>-3</v>
      </c>
      <c r="AZ155" s="274">
        <v>433</v>
      </c>
      <c r="BA155" s="51">
        <f t="shared" si="132"/>
        <v>282.85714285714283</v>
      </c>
      <c r="BB155" s="63">
        <v>7</v>
      </c>
      <c r="BC155" s="196">
        <f t="shared" si="124"/>
        <v>0</v>
      </c>
      <c r="BD155" s="196">
        <v>7</v>
      </c>
      <c r="BE155" s="51">
        <f t="shared" si="134"/>
        <v>5.2857142857142856</v>
      </c>
      <c r="BF155" s="63">
        <v>0</v>
      </c>
      <c r="BG155" s="275">
        <f t="shared" si="125"/>
        <v>0</v>
      </c>
      <c r="BH155" s="275">
        <v>0</v>
      </c>
      <c r="BI155" s="276">
        <f t="shared" si="133"/>
        <v>0.42857142857142855</v>
      </c>
      <c r="BK155" s="260" t="s">
        <v>201</v>
      </c>
      <c r="BL155" s="41" t="s">
        <v>375</v>
      </c>
      <c r="BM155" s="70">
        <v>7</v>
      </c>
      <c r="BN155" s="2">
        <f t="shared" si="126"/>
        <v>0</v>
      </c>
      <c r="BP155" s="22">
        <f t="shared" si="138"/>
        <v>177.28571428571428</v>
      </c>
      <c r="CJ155" s="157" t="s">
        <v>201</v>
      </c>
      <c r="CK155" s="157">
        <v>3</v>
      </c>
      <c r="CL155" s="157">
        <v>412</v>
      </c>
      <c r="CM155" s="157">
        <v>21</v>
      </c>
      <c r="CN155" s="157">
        <v>3</v>
      </c>
      <c r="CO155" s="157">
        <v>412</v>
      </c>
      <c r="CP155" s="157">
        <v>18</v>
      </c>
      <c r="CQ155" s="157" t="s">
        <v>201</v>
      </c>
      <c r="CR155" s="157">
        <f t="shared" si="118"/>
        <v>0</v>
      </c>
      <c r="CS155" s="157">
        <f t="shared" si="119"/>
        <v>0</v>
      </c>
      <c r="CT155" s="157">
        <f t="shared" si="120"/>
        <v>3</v>
      </c>
      <c r="CU155" s="157">
        <f t="shared" si="121"/>
        <v>3</v>
      </c>
    </row>
    <row r="156" spans="1:99" x14ac:dyDescent="0.25">
      <c r="A156" s="63">
        <v>153</v>
      </c>
      <c r="B156" s="157">
        <v>127</v>
      </c>
      <c r="C156" s="66">
        <v>44040</v>
      </c>
      <c r="D156" s="128">
        <f t="shared" si="90"/>
        <v>35087</v>
      </c>
      <c r="E156" s="134">
        <v>53374</v>
      </c>
      <c r="F156" s="105">
        <v>223</v>
      </c>
      <c r="G156" s="137">
        <v>0</v>
      </c>
      <c r="H156" s="137">
        <v>234</v>
      </c>
      <c r="I156" s="131">
        <f t="shared" si="127"/>
        <v>234</v>
      </c>
      <c r="J156" s="131">
        <f t="shared" si="131"/>
        <v>53619</v>
      </c>
      <c r="K156" s="145">
        <f t="shared" si="139"/>
        <v>1301</v>
      </c>
      <c r="L156" s="148">
        <f t="shared" si="115"/>
        <v>196.71428571428572</v>
      </c>
      <c r="M156" s="86">
        <f t="shared" si="92"/>
        <v>1.0043832537229558</v>
      </c>
      <c r="N156" s="89">
        <f t="shared" si="93"/>
        <v>4.3832537229557822E-3</v>
      </c>
      <c r="O156" s="89">
        <f t="shared" si="116"/>
        <v>3.8410684872408839E-3</v>
      </c>
      <c r="P156" s="86">
        <f t="shared" si="111"/>
        <v>1.051948051948052</v>
      </c>
      <c r="Q156" s="128">
        <f t="shared" si="128"/>
        <v>11913</v>
      </c>
      <c r="R156" s="134">
        <v>11919</v>
      </c>
      <c r="S156" s="105">
        <v>6</v>
      </c>
      <c r="T156" s="137">
        <v>0</v>
      </c>
      <c r="U156" s="137">
        <v>6</v>
      </c>
      <c r="V156" s="131">
        <f t="shared" si="94"/>
        <v>6</v>
      </c>
      <c r="W156" s="131">
        <f t="shared" si="95"/>
        <v>11359</v>
      </c>
      <c r="X156" s="145">
        <f t="shared" si="113"/>
        <v>17</v>
      </c>
      <c r="Y156" s="147">
        <f t="shared" si="114"/>
        <v>4.2857142857142856</v>
      </c>
      <c r="Z156" s="65">
        <f t="shared" si="98"/>
        <v>1.000528494671012</v>
      </c>
      <c r="AA156" s="89">
        <f t="shared" si="99"/>
        <v>5.2849467101201419E-4</v>
      </c>
      <c r="AB156" s="126">
        <f t="shared" si="109"/>
        <v>1.2</v>
      </c>
      <c r="AC156" s="127">
        <f t="shared" si="129"/>
        <v>6141</v>
      </c>
      <c r="AD156" s="105">
        <v>6145</v>
      </c>
      <c r="AE156" s="122">
        <v>4</v>
      </c>
      <c r="AF156" s="137">
        <v>0</v>
      </c>
      <c r="AG156" s="137">
        <v>2</v>
      </c>
      <c r="AH156" s="150">
        <f t="shared" si="130"/>
        <v>2</v>
      </c>
      <c r="AI156" s="150">
        <f t="shared" si="102"/>
        <v>6149</v>
      </c>
      <c r="AJ156" s="145">
        <f t="shared" si="117"/>
        <v>9</v>
      </c>
      <c r="AK156" s="147">
        <f t="shared" si="104"/>
        <v>1.5714285714285714</v>
      </c>
      <c r="AL156" s="86">
        <f t="shared" si="105"/>
        <v>1.0003253619651862</v>
      </c>
      <c r="AM156" s="89">
        <f t="shared" si="106"/>
        <v>3.2536196518617722E-4</v>
      </c>
      <c r="AN156" s="90">
        <f t="shared" si="107"/>
        <v>1.2222222222222221</v>
      </c>
      <c r="AO156" s="4">
        <f t="shared" si="135"/>
        <v>60</v>
      </c>
      <c r="AP156" s="4">
        <f t="shared" si="137"/>
        <v>4</v>
      </c>
      <c r="AQ156" s="4">
        <f t="shared" si="136"/>
        <v>4</v>
      </c>
      <c r="AR156" s="262"/>
      <c r="AS156" s="204"/>
      <c r="AT156" s="196"/>
      <c r="AU156" s="210"/>
      <c r="AV156" s="268" t="s">
        <v>202</v>
      </c>
      <c r="AW156" s="63">
        <v>380</v>
      </c>
      <c r="AX156" s="274">
        <f t="shared" si="122"/>
        <v>-4</v>
      </c>
      <c r="AY156" s="274">
        <f t="shared" si="123"/>
        <v>4</v>
      </c>
      <c r="AZ156" s="274">
        <v>384</v>
      </c>
      <c r="BA156" s="51">
        <f t="shared" si="132"/>
        <v>305.42857142857144</v>
      </c>
      <c r="BB156" s="63">
        <v>8</v>
      </c>
      <c r="BC156" s="196">
        <f t="shared" si="124"/>
        <v>0</v>
      </c>
      <c r="BD156" s="196">
        <v>8</v>
      </c>
      <c r="BE156" s="51">
        <f t="shared" si="134"/>
        <v>6.1428571428571432</v>
      </c>
      <c r="BF156" s="63">
        <v>0</v>
      </c>
      <c r="BG156" s="275">
        <f t="shared" si="125"/>
        <v>0</v>
      </c>
      <c r="BH156" s="275">
        <v>0</v>
      </c>
      <c r="BI156" s="276">
        <f t="shared" si="133"/>
        <v>0.42857142857142855</v>
      </c>
      <c r="BK156" s="260" t="s">
        <v>202</v>
      </c>
      <c r="BL156" s="41" t="s">
        <v>218</v>
      </c>
      <c r="BM156" s="70">
        <v>5</v>
      </c>
      <c r="BN156" s="2">
        <f t="shared" si="126"/>
        <v>0</v>
      </c>
      <c r="BP156" s="22">
        <f t="shared" si="138"/>
        <v>185.85714285714286</v>
      </c>
      <c r="CJ156" s="157" t="s">
        <v>202</v>
      </c>
      <c r="CK156" s="157">
        <v>6</v>
      </c>
      <c r="CL156" s="157">
        <v>337</v>
      </c>
      <c r="CM156" s="157">
        <v>37</v>
      </c>
      <c r="CN156" s="157">
        <v>7</v>
      </c>
      <c r="CO156" s="157">
        <v>336</v>
      </c>
      <c r="CP156" s="157">
        <v>41</v>
      </c>
      <c r="CQ156" s="157" t="s">
        <v>202</v>
      </c>
      <c r="CR156" s="157">
        <f t="shared" si="118"/>
        <v>-1</v>
      </c>
      <c r="CS156" s="157">
        <f t="shared" si="119"/>
        <v>1</v>
      </c>
      <c r="CT156" s="157">
        <f t="shared" si="120"/>
        <v>-4</v>
      </c>
      <c r="CU156" s="157">
        <f t="shared" si="121"/>
        <v>-4</v>
      </c>
    </row>
    <row r="157" spans="1:99" x14ac:dyDescent="0.25">
      <c r="A157" s="63">
        <v>154</v>
      </c>
      <c r="B157" s="157">
        <v>128</v>
      </c>
      <c r="C157" s="66">
        <v>44041</v>
      </c>
      <c r="D157" s="128">
        <f t="shared" si="90"/>
        <v>35305</v>
      </c>
      <c r="E157" s="134">
        <v>53621</v>
      </c>
      <c r="F157" s="105">
        <v>247</v>
      </c>
      <c r="G157" s="137">
        <v>1</v>
      </c>
      <c r="H157" s="137">
        <v>344</v>
      </c>
      <c r="I157" s="131">
        <f t="shared" si="127"/>
        <v>345</v>
      </c>
      <c r="J157" s="131">
        <f t="shared" si="131"/>
        <v>53964</v>
      </c>
      <c r="K157" s="145">
        <f t="shared" si="139"/>
        <v>1380</v>
      </c>
      <c r="L157" s="148">
        <f t="shared" si="115"/>
        <v>225.85714285714286</v>
      </c>
      <c r="M157" s="86">
        <f t="shared" si="92"/>
        <v>1.0064342863537179</v>
      </c>
      <c r="N157" s="89">
        <f t="shared" si="93"/>
        <v>6.4342863537178996E-3</v>
      </c>
      <c r="O157" s="89">
        <f t="shared" si="116"/>
        <v>4.4131104502906915E-3</v>
      </c>
      <c r="P157" s="86">
        <f t="shared" si="111"/>
        <v>1.1481481481481481</v>
      </c>
      <c r="Q157" s="128">
        <f t="shared" si="128"/>
        <v>11919</v>
      </c>
      <c r="R157" s="134">
        <v>11922</v>
      </c>
      <c r="S157" s="105">
        <v>3</v>
      </c>
      <c r="T157" s="137">
        <v>0</v>
      </c>
      <c r="U157" s="137">
        <v>4</v>
      </c>
      <c r="V157" s="131">
        <f t="shared" si="94"/>
        <v>4</v>
      </c>
      <c r="W157" s="131">
        <f t="shared" si="95"/>
        <v>11363</v>
      </c>
      <c r="X157" s="145">
        <f t="shared" si="113"/>
        <v>20</v>
      </c>
      <c r="Y157" s="147">
        <f t="shared" si="114"/>
        <v>4.4285714285714288</v>
      </c>
      <c r="Z157" s="65">
        <f t="shared" si="98"/>
        <v>1.0003521436746192</v>
      </c>
      <c r="AA157" s="89">
        <f t="shared" si="99"/>
        <v>3.521436746192208E-4</v>
      </c>
      <c r="AB157" s="126">
        <f t="shared" si="109"/>
        <v>1.0333333333333334</v>
      </c>
      <c r="AC157" s="127">
        <f t="shared" si="129"/>
        <v>6145</v>
      </c>
      <c r="AD157" s="105">
        <v>6147</v>
      </c>
      <c r="AE157" s="122">
        <v>2</v>
      </c>
      <c r="AF157" s="137">
        <v>0</v>
      </c>
      <c r="AG157" s="137">
        <v>1</v>
      </c>
      <c r="AH157" s="150">
        <f t="shared" si="130"/>
        <v>1</v>
      </c>
      <c r="AI157" s="150">
        <f t="shared" si="102"/>
        <v>6150</v>
      </c>
      <c r="AJ157" s="145">
        <f t="shared" si="117"/>
        <v>8</v>
      </c>
      <c r="AK157" s="147">
        <f t="shared" si="104"/>
        <v>1.2857142857142858</v>
      </c>
      <c r="AL157" s="86">
        <f t="shared" si="105"/>
        <v>1.0001626280696048</v>
      </c>
      <c r="AM157" s="89">
        <f t="shared" si="106"/>
        <v>1.6262806960476439E-4</v>
      </c>
      <c r="AN157" s="90">
        <f t="shared" si="107"/>
        <v>0.81818181818181823</v>
      </c>
      <c r="AO157" s="4">
        <f t="shared" si="135"/>
        <v>79</v>
      </c>
      <c r="AP157" s="4">
        <f t="shared" si="137"/>
        <v>3</v>
      </c>
      <c r="AQ157" s="4">
        <f t="shared" si="136"/>
        <v>-1</v>
      </c>
      <c r="AR157" s="262"/>
      <c r="AS157" s="204"/>
      <c r="AT157" s="196"/>
      <c r="AU157" s="210"/>
      <c r="AV157" s="268" t="s">
        <v>203</v>
      </c>
      <c r="AW157" s="63">
        <v>432</v>
      </c>
      <c r="AX157" s="274">
        <f t="shared" si="122"/>
        <v>1</v>
      </c>
      <c r="AY157" s="274">
        <f t="shared" si="123"/>
        <v>-1</v>
      </c>
      <c r="AZ157" s="274">
        <v>431</v>
      </c>
      <c r="BA157" s="51">
        <f t="shared" si="132"/>
        <v>326.85714285714283</v>
      </c>
      <c r="BB157" s="63">
        <v>4</v>
      </c>
      <c r="BC157" s="196">
        <f t="shared" si="124"/>
        <v>0</v>
      </c>
      <c r="BD157" s="196">
        <v>4</v>
      </c>
      <c r="BE157" s="51">
        <f t="shared" si="134"/>
        <v>5.8571428571428568</v>
      </c>
      <c r="BF157" s="63">
        <v>3</v>
      </c>
      <c r="BG157" s="275">
        <f t="shared" si="125"/>
        <v>0</v>
      </c>
      <c r="BH157" s="275">
        <v>3</v>
      </c>
      <c r="BI157" s="276">
        <f t="shared" si="133"/>
        <v>0.7142857142857143</v>
      </c>
      <c r="BK157" s="260" t="s">
        <v>203</v>
      </c>
      <c r="BL157" s="41" t="s">
        <v>219</v>
      </c>
      <c r="BM157" s="70">
        <v>4</v>
      </c>
      <c r="BN157" s="2">
        <f t="shared" si="126"/>
        <v>3</v>
      </c>
      <c r="BP157" s="22">
        <f t="shared" si="138"/>
        <v>197.14285714285714</v>
      </c>
      <c r="CJ157" s="157" t="s">
        <v>203</v>
      </c>
      <c r="CK157" s="157">
        <v>13</v>
      </c>
      <c r="CL157" s="157">
        <v>378</v>
      </c>
      <c r="CM157" s="157">
        <v>41</v>
      </c>
      <c r="CN157" s="157">
        <v>13</v>
      </c>
      <c r="CO157" s="157">
        <v>378</v>
      </c>
      <c r="CP157" s="157">
        <v>40</v>
      </c>
      <c r="CQ157" s="157" t="s">
        <v>203</v>
      </c>
      <c r="CR157" s="157">
        <f t="shared" si="118"/>
        <v>0</v>
      </c>
      <c r="CS157" s="157">
        <f t="shared" si="119"/>
        <v>0</v>
      </c>
      <c r="CT157" s="157">
        <f t="shared" si="120"/>
        <v>1</v>
      </c>
      <c r="CU157" s="157">
        <f t="shared" si="121"/>
        <v>1</v>
      </c>
    </row>
    <row r="158" spans="1:99" x14ac:dyDescent="0.25">
      <c r="A158" s="63">
        <v>155</v>
      </c>
      <c r="B158" s="157">
        <v>129</v>
      </c>
      <c r="C158" s="66">
        <v>44042</v>
      </c>
      <c r="D158" s="128">
        <f t="shared" ref="D158:D200" si="140">E157-AD158-R158</f>
        <v>35547</v>
      </c>
      <c r="E158" s="134">
        <v>53963</v>
      </c>
      <c r="F158" s="105">
        <v>342</v>
      </c>
      <c r="G158" s="137">
        <v>0</v>
      </c>
      <c r="H158" s="137">
        <v>343</v>
      </c>
      <c r="I158" s="131">
        <f t="shared" si="127"/>
        <v>343</v>
      </c>
      <c r="J158" s="131">
        <f t="shared" si="131"/>
        <v>54307</v>
      </c>
      <c r="K158" s="145">
        <f t="shared" si="139"/>
        <v>1559</v>
      </c>
      <c r="L158" s="148">
        <f t="shared" si="115"/>
        <v>243.71428571428572</v>
      </c>
      <c r="M158" s="86">
        <f t="shared" ref="M158:M200" si="141">J158/J157</f>
        <v>1.0063560892446817</v>
      </c>
      <c r="N158" s="89">
        <f t="shared" ref="N158:N200" si="142">(M158-1)</f>
        <v>6.356089244681673E-3</v>
      </c>
      <c r="O158" s="89">
        <f t="shared" si="116"/>
        <v>4.9531153571368055E-3</v>
      </c>
      <c r="P158" s="86">
        <f t="shared" si="111"/>
        <v>1.0790638836179633</v>
      </c>
      <c r="Q158" s="128">
        <f t="shared" si="128"/>
        <v>11922</v>
      </c>
      <c r="R158" s="134">
        <v>11927</v>
      </c>
      <c r="S158" s="105">
        <v>5</v>
      </c>
      <c r="T158" s="137">
        <v>0</v>
      </c>
      <c r="U158" s="137">
        <v>12</v>
      </c>
      <c r="V158" s="131">
        <f t="shared" ref="V158:V200" si="143">T158+U158</f>
        <v>12</v>
      </c>
      <c r="W158" s="131">
        <f t="shared" ref="W158:W200" si="144">W157+V158</f>
        <v>11375</v>
      </c>
      <c r="X158" s="145">
        <f t="shared" si="113"/>
        <v>22</v>
      </c>
      <c r="Y158" s="147">
        <f t="shared" si="114"/>
        <v>5.1428571428571432</v>
      </c>
      <c r="Z158" s="65">
        <f t="shared" ref="Z158:Z200" si="145">W158/W157</f>
        <v>1.0010560591393118</v>
      </c>
      <c r="AA158" s="89">
        <f t="shared" ref="AA158:AA200" si="146">Z158-1</f>
        <v>1.0560591393118379E-3</v>
      </c>
      <c r="AB158" s="126">
        <f t="shared" si="109"/>
        <v>1.1612903225806452</v>
      </c>
      <c r="AC158" s="127">
        <f t="shared" si="129"/>
        <v>6147</v>
      </c>
      <c r="AD158" s="105">
        <v>6147</v>
      </c>
      <c r="AE158" s="122">
        <v>0</v>
      </c>
      <c r="AF158" s="137">
        <v>0</v>
      </c>
      <c r="AG158" s="137">
        <v>1</v>
      </c>
      <c r="AH158" s="150">
        <f t="shared" si="130"/>
        <v>1</v>
      </c>
      <c r="AI158" s="150">
        <f t="shared" ref="AI158:AI200" si="147">AI157+AH158</f>
        <v>6151</v>
      </c>
      <c r="AJ158" s="145">
        <f t="shared" si="117"/>
        <v>8</v>
      </c>
      <c r="AK158" s="147">
        <f t="shared" ref="AK158:AK200" si="148">SUM(AH152:AH158)/7</f>
        <v>1.2857142857142858</v>
      </c>
      <c r="AL158" s="86">
        <f t="shared" ref="AL158:AL200" si="149">AI158/AI157</f>
        <v>1.0001626016260163</v>
      </c>
      <c r="AM158" s="89">
        <f t="shared" ref="AM158:AM200" si="150">AL158-1</f>
        <v>1.6260162601633432E-4</v>
      </c>
      <c r="AN158" s="90">
        <f t="shared" ref="AN158:AN200" si="151">AK158/AK157</f>
        <v>1</v>
      </c>
      <c r="AO158" s="4">
        <f t="shared" si="135"/>
        <v>179</v>
      </c>
      <c r="AP158" s="4">
        <f t="shared" si="137"/>
        <v>2</v>
      </c>
      <c r="AQ158" s="4">
        <f t="shared" si="136"/>
        <v>0</v>
      </c>
      <c r="AR158" s="262"/>
      <c r="AS158" s="204"/>
      <c r="AT158" s="196"/>
      <c r="AU158" s="210"/>
      <c r="AV158" s="268" t="s">
        <v>204</v>
      </c>
      <c r="AW158" s="63">
        <v>411</v>
      </c>
      <c r="AX158" s="274">
        <f t="shared" si="122"/>
        <v>1</v>
      </c>
      <c r="AY158" s="274">
        <f t="shared" si="123"/>
        <v>-1</v>
      </c>
      <c r="AZ158" s="274">
        <v>410</v>
      </c>
      <c r="BA158" s="51">
        <f t="shared" si="132"/>
        <v>355.28571428571428</v>
      </c>
      <c r="BB158" s="63">
        <v>9</v>
      </c>
      <c r="BC158" s="196">
        <f t="shared" si="124"/>
        <v>0</v>
      </c>
      <c r="BD158" s="196">
        <v>9</v>
      </c>
      <c r="BE158" s="51">
        <f t="shared" si="134"/>
        <v>6.2857142857142856</v>
      </c>
      <c r="BF158" s="63">
        <v>3</v>
      </c>
      <c r="BG158" s="275">
        <f t="shared" si="125"/>
        <v>0</v>
      </c>
      <c r="BH158" s="275">
        <v>3</v>
      </c>
      <c r="BI158" s="276">
        <f t="shared" si="133"/>
        <v>1.1428571428571428</v>
      </c>
      <c r="BK158" s="260" t="s">
        <v>204</v>
      </c>
      <c r="BL158" s="41" t="s">
        <v>172</v>
      </c>
      <c r="BM158" s="70">
        <v>1</v>
      </c>
      <c r="BN158" s="2">
        <f t="shared" si="126"/>
        <v>3</v>
      </c>
      <c r="BP158" s="22">
        <f t="shared" si="138"/>
        <v>222.71428571428572</v>
      </c>
      <c r="CJ158" s="157" t="s">
        <v>204</v>
      </c>
      <c r="CK158" s="157">
        <v>9</v>
      </c>
      <c r="CL158" s="157">
        <v>347</v>
      </c>
      <c r="CM158" s="157">
        <v>55</v>
      </c>
      <c r="CN158" s="157">
        <v>9</v>
      </c>
      <c r="CO158" s="157">
        <v>345</v>
      </c>
      <c r="CP158" s="157">
        <v>56</v>
      </c>
      <c r="CQ158" s="157" t="s">
        <v>204</v>
      </c>
      <c r="CR158" s="157">
        <f t="shared" si="118"/>
        <v>0</v>
      </c>
      <c r="CS158" s="157">
        <f t="shared" si="119"/>
        <v>2</v>
      </c>
      <c r="CT158" s="157">
        <f t="shared" si="120"/>
        <v>-1</v>
      </c>
      <c r="CU158" s="157">
        <f t="shared" si="121"/>
        <v>1</v>
      </c>
    </row>
    <row r="159" spans="1:99" x14ac:dyDescent="0.25">
      <c r="A159" s="63">
        <v>156</v>
      </c>
      <c r="B159" s="157">
        <v>130</v>
      </c>
      <c r="C159" s="66">
        <v>44043</v>
      </c>
      <c r="D159" s="128">
        <f t="shared" si="140"/>
        <v>35882</v>
      </c>
      <c r="E159" s="134">
        <v>54301</v>
      </c>
      <c r="F159" s="105">
        <v>338</v>
      </c>
      <c r="G159" s="137">
        <v>0</v>
      </c>
      <c r="H159" s="137">
        <v>552</v>
      </c>
      <c r="I159" s="131">
        <f t="shared" si="127"/>
        <v>552</v>
      </c>
      <c r="J159" s="131">
        <f t="shared" si="131"/>
        <v>54859</v>
      </c>
      <c r="K159" s="145">
        <f t="shared" si="139"/>
        <v>1706</v>
      </c>
      <c r="L159" s="148">
        <f t="shared" si="115"/>
        <v>295.71428571428572</v>
      </c>
      <c r="M159" s="86">
        <f t="shared" si="141"/>
        <v>1.0101644355239656</v>
      </c>
      <c r="N159" s="89">
        <f t="shared" si="142"/>
        <v>1.016443552396562E-2</v>
      </c>
      <c r="O159" s="89">
        <f t="shared" si="116"/>
        <v>6.227254207805899E-3</v>
      </c>
      <c r="P159" s="86">
        <f t="shared" si="111"/>
        <v>1.2133645955451349</v>
      </c>
      <c r="Q159" s="128">
        <f t="shared" si="128"/>
        <v>11927</v>
      </c>
      <c r="R159" s="134">
        <v>11934</v>
      </c>
      <c r="S159" s="105">
        <v>7</v>
      </c>
      <c r="T159" s="137">
        <v>0</v>
      </c>
      <c r="U159" s="137">
        <v>9</v>
      </c>
      <c r="V159" s="131">
        <f t="shared" si="143"/>
        <v>9</v>
      </c>
      <c r="W159" s="131">
        <f t="shared" si="144"/>
        <v>11384</v>
      </c>
      <c r="X159" s="145">
        <f t="shared" si="113"/>
        <v>30</v>
      </c>
      <c r="Y159" s="147">
        <f t="shared" si="114"/>
        <v>6</v>
      </c>
      <c r="Z159" s="65">
        <f t="shared" si="145"/>
        <v>1.0007912087912088</v>
      </c>
      <c r="AA159" s="89">
        <f t="shared" si="146"/>
        <v>7.9120879120875287E-4</v>
      </c>
      <c r="AB159" s="126">
        <f t="shared" si="109"/>
        <v>1.1666666666666665</v>
      </c>
      <c r="AC159" s="127">
        <f t="shared" si="129"/>
        <v>6147</v>
      </c>
      <c r="AD159" s="105">
        <v>6147</v>
      </c>
      <c r="AE159" s="122">
        <v>0</v>
      </c>
      <c r="AF159" s="137">
        <v>0</v>
      </c>
      <c r="AG159" s="137">
        <v>1</v>
      </c>
      <c r="AH159" s="150">
        <f t="shared" si="130"/>
        <v>1</v>
      </c>
      <c r="AI159" s="150">
        <f t="shared" si="147"/>
        <v>6152</v>
      </c>
      <c r="AJ159" s="145">
        <f t="shared" si="117"/>
        <v>8</v>
      </c>
      <c r="AK159" s="147">
        <f t="shared" si="148"/>
        <v>1.4285714285714286</v>
      </c>
      <c r="AL159" s="86">
        <f t="shared" si="149"/>
        <v>1.0001625751910259</v>
      </c>
      <c r="AM159" s="89">
        <f t="shared" si="150"/>
        <v>1.6257519102591544E-4</v>
      </c>
      <c r="AN159" s="90">
        <f t="shared" si="151"/>
        <v>1.1111111111111112</v>
      </c>
      <c r="AO159" s="4">
        <f t="shared" si="135"/>
        <v>147</v>
      </c>
      <c r="AP159" s="4">
        <f t="shared" si="137"/>
        <v>8</v>
      </c>
      <c r="AQ159" s="4">
        <f t="shared" si="136"/>
        <v>0</v>
      </c>
      <c r="AR159" s="262"/>
      <c r="AS159" s="204"/>
      <c r="AT159" s="196"/>
      <c r="AU159" s="210"/>
      <c r="AV159" s="268" t="s">
        <v>205</v>
      </c>
      <c r="AW159" s="63">
        <v>476</v>
      </c>
      <c r="AX159" s="274">
        <f t="shared" si="122"/>
        <v>0</v>
      </c>
      <c r="AY159" s="274">
        <f t="shared" si="123"/>
        <v>0</v>
      </c>
      <c r="AZ159" s="274">
        <v>476</v>
      </c>
      <c r="BA159" s="51">
        <f t="shared" si="132"/>
        <v>389.28571428571428</v>
      </c>
      <c r="BB159" s="63">
        <v>5</v>
      </c>
      <c r="BC159" s="196">
        <f t="shared" si="124"/>
        <v>0</v>
      </c>
      <c r="BD159" s="196">
        <v>5</v>
      </c>
      <c r="BE159" s="51">
        <f t="shared" si="134"/>
        <v>6.2857142857142856</v>
      </c>
      <c r="BF159" s="63">
        <v>1</v>
      </c>
      <c r="BG159" s="275">
        <f t="shared" si="125"/>
        <v>0</v>
      </c>
      <c r="BH159" s="275">
        <v>1</v>
      </c>
      <c r="BI159" s="276">
        <f t="shared" si="133"/>
        <v>1.2857142857142858</v>
      </c>
      <c r="BK159" s="260" t="s">
        <v>205</v>
      </c>
      <c r="BL159" s="41" t="s">
        <v>173</v>
      </c>
      <c r="BM159" s="70">
        <v>3</v>
      </c>
      <c r="BN159" s="2">
        <f t="shared" si="126"/>
        <v>1</v>
      </c>
      <c r="BP159" s="22">
        <f t="shared" si="138"/>
        <v>243.71428571428572</v>
      </c>
      <c r="CJ159" s="157" t="s">
        <v>205</v>
      </c>
      <c r="CK159" s="157">
        <v>21</v>
      </c>
      <c r="CL159" s="157">
        <v>380</v>
      </c>
      <c r="CM159" s="157">
        <v>75</v>
      </c>
      <c r="CN159" s="157">
        <v>21</v>
      </c>
      <c r="CO159" s="157">
        <v>380</v>
      </c>
      <c r="CP159" s="157">
        <v>75</v>
      </c>
      <c r="CQ159" s="157" t="s">
        <v>205</v>
      </c>
      <c r="CR159" s="157">
        <f t="shared" si="118"/>
        <v>0</v>
      </c>
      <c r="CS159" s="157">
        <f t="shared" si="119"/>
        <v>0</v>
      </c>
      <c r="CT159" s="157">
        <f t="shared" si="120"/>
        <v>0</v>
      </c>
      <c r="CU159" s="157">
        <f t="shared" si="121"/>
        <v>0</v>
      </c>
    </row>
    <row r="160" spans="1:99" x14ac:dyDescent="0.25">
      <c r="A160" s="63">
        <v>157</v>
      </c>
      <c r="B160" s="157">
        <v>131</v>
      </c>
      <c r="C160" s="66">
        <v>44044</v>
      </c>
      <c r="D160" s="128">
        <f t="shared" si="140"/>
        <v>36216</v>
      </c>
      <c r="E160" s="134">
        <v>54732</v>
      </c>
      <c r="F160" s="105">
        <v>431</v>
      </c>
      <c r="G160" s="137">
        <v>0</v>
      </c>
      <c r="H160" s="137">
        <v>365</v>
      </c>
      <c r="I160" s="131">
        <f t="shared" si="127"/>
        <v>365</v>
      </c>
      <c r="J160" s="131">
        <f t="shared" si="131"/>
        <v>55224</v>
      </c>
      <c r="K160" s="145">
        <f t="shared" si="139"/>
        <v>2000</v>
      </c>
      <c r="L160" s="148">
        <f t="shared" si="115"/>
        <v>320.28571428571428</v>
      </c>
      <c r="M160" s="86">
        <f t="shared" si="141"/>
        <v>1.0066534205873239</v>
      </c>
      <c r="N160" s="89">
        <f t="shared" si="142"/>
        <v>6.6534205873238772E-3</v>
      </c>
      <c r="O160" s="89">
        <f t="shared" si="116"/>
        <v>6.7982970865289706E-3</v>
      </c>
      <c r="P160" s="86">
        <f t="shared" si="111"/>
        <v>1.0830917874396135</v>
      </c>
      <c r="Q160" s="128">
        <f t="shared" si="128"/>
        <v>11934</v>
      </c>
      <c r="R160" s="134">
        <v>11937</v>
      </c>
      <c r="S160" s="105">
        <v>3</v>
      </c>
      <c r="T160" s="137">
        <v>0</v>
      </c>
      <c r="U160" s="137">
        <v>4</v>
      </c>
      <c r="V160" s="131">
        <f t="shared" si="143"/>
        <v>4</v>
      </c>
      <c r="W160" s="131">
        <f t="shared" si="144"/>
        <v>11388</v>
      </c>
      <c r="X160" s="145">
        <f t="shared" si="113"/>
        <v>31</v>
      </c>
      <c r="Y160" s="147">
        <f t="shared" si="114"/>
        <v>5.8571428571428568</v>
      </c>
      <c r="Z160" s="65">
        <f t="shared" si="145"/>
        <v>1.000351370344343</v>
      </c>
      <c r="AA160" s="89">
        <f t="shared" si="146"/>
        <v>3.5137034434296055E-4</v>
      </c>
      <c r="AB160" s="126">
        <f t="shared" si="109"/>
        <v>0.97619047619047616</v>
      </c>
      <c r="AC160" s="127">
        <f t="shared" si="129"/>
        <v>6147</v>
      </c>
      <c r="AD160" s="105">
        <v>6148</v>
      </c>
      <c r="AE160" s="122">
        <v>1</v>
      </c>
      <c r="AF160" s="137">
        <v>0</v>
      </c>
      <c r="AG160" s="137">
        <v>0</v>
      </c>
      <c r="AH160" s="150">
        <f t="shared" si="130"/>
        <v>0</v>
      </c>
      <c r="AI160" s="150">
        <f t="shared" si="147"/>
        <v>6152</v>
      </c>
      <c r="AJ160" s="145">
        <f t="shared" si="117"/>
        <v>8</v>
      </c>
      <c r="AK160" s="147">
        <f t="shared" si="148"/>
        <v>1.4285714285714286</v>
      </c>
      <c r="AL160" s="86">
        <f t="shared" si="149"/>
        <v>1</v>
      </c>
      <c r="AM160" s="89">
        <f t="shared" si="150"/>
        <v>0</v>
      </c>
      <c r="AN160" s="90">
        <f t="shared" si="151"/>
        <v>1</v>
      </c>
      <c r="AO160" s="4">
        <f t="shared" si="135"/>
        <v>294</v>
      </c>
      <c r="AP160" s="4">
        <f t="shared" si="137"/>
        <v>1</v>
      </c>
      <c r="AQ160" s="4">
        <f t="shared" si="136"/>
        <v>0</v>
      </c>
      <c r="AR160" s="262"/>
      <c r="AS160" s="204"/>
      <c r="AT160" s="196"/>
      <c r="AU160" s="210"/>
      <c r="AV160" s="268" t="s">
        <v>206</v>
      </c>
      <c r="AW160" s="63">
        <v>501</v>
      </c>
      <c r="AX160" s="274">
        <f t="shared" si="122"/>
        <v>-1</v>
      </c>
      <c r="AY160" s="274">
        <f t="shared" si="123"/>
        <v>1</v>
      </c>
      <c r="AZ160" s="274">
        <v>502</v>
      </c>
      <c r="BA160" s="51">
        <f t="shared" si="132"/>
        <v>416.42857142857144</v>
      </c>
      <c r="BB160" s="63">
        <v>6</v>
      </c>
      <c r="BC160" s="196">
        <f t="shared" si="124"/>
        <v>0</v>
      </c>
      <c r="BD160" s="196">
        <v>6</v>
      </c>
      <c r="BE160" s="51">
        <f t="shared" si="134"/>
        <v>6.2857142857142856</v>
      </c>
      <c r="BF160" s="63">
        <v>2</v>
      </c>
      <c r="BG160" s="275">
        <f t="shared" si="125"/>
        <v>0</v>
      </c>
      <c r="BH160" s="275">
        <v>2</v>
      </c>
      <c r="BI160" s="276">
        <f t="shared" si="133"/>
        <v>1.2857142857142858</v>
      </c>
      <c r="BK160" s="260" t="s">
        <v>206</v>
      </c>
      <c r="BL160" s="41" t="s">
        <v>174</v>
      </c>
      <c r="BM160" s="70">
        <v>1</v>
      </c>
      <c r="BN160" s="2">
        <f t="shared" si="126"/>
        <v>2</v>
      </c>
      <c r="BP160" s="22">
        <f t="shared" si="138"/>
        <v>285.71428571428572</v>
      </c>
      <c r="CJ160" s="157" t="s">
        <v>206</v>
      </c>
      <c r="CK160" s="157">
        <v>16</v>
      </c>
      <c r="CL160" s="157">
        <v>420</v>
      </c>
      <c r="CM160" s="157">
        <v>65</v>
      </c>
      <c r="CN160" s="157">
        <v>16</v>
      </c>
      <c r="CO160" s="157">
        <v>421</v>
      </c>
      <c r="CP160" s="157">
        <v>65</v>
      </c>
      <c r="CQ160" s="157" t="s">
        <v>206</v>
      </c>
      <c r="CR160" s="157">
        <f t="shared" si="118"/>
        <v>0</v>
      </c>
      <c r="CS160" s="157">
        <f t="shared" si="119"/>
        <v>-1</v>
      </c>
      <c r="CT160" s="157">
        <f t="shared" si="120"/>
        <v>0</v>
      </c>
      <c r="CU160" s="157">
        <f t="shared" si="121"/>
        <v>-1</v>
      </c>
    </row>
    <row r="161" spans="1:99" x14ac:dyDescent="0.25">
      <c r="A161" s="63">
        <v>158</v>
      </c>
      <c r="B161" s="157">
        <v>132</v>
      </c>
      <c r="C161" s="66">
        <v>44045</v>
      </c>
      <c r="D161" s="128">
        <f t="shared" si="140"/>
        <v>36640</v>
      </c>
      <c r="E161" s="134">
        <v>55098</v>
      </c>
      <c r="F161" s="105">
        <v>366</v>
      </c>
      <c r="G161" s="137">
        <v>0</v>
      </c>
      <c r="H161" s="137">
        <v>335</v>
      </c>
      <c r="I161" s="131">
        <f t="shared" si="127"/>
        <v>335</v>
      </c>
      <c r="J161" s="131">
        <f t="shared" si="131"/>
        <v>55559</v>
      </c>
      <c r="K161" s="145">
        <f t="shared" si="139"/>
        <v>2152</v>
      </c>
      <c r="L161" s="148">
        <f t="shared" si="115"/>
        <v>339.42857142857144</v>
      </c>
      <c r="M161" s="86">
        <f t="shared" si="141"/>
        <v>1.0060662031001013</v>
      </c>
      <c r="N161" s="89">
        <f t="shared" si="142"/>
        <v>6.0662031001013084E-3</v>
      </c>
      <c r="O161" s="89">
        <f t="shared" si="116"/>
        <v>7.1348869619580757E-3</v>
      </c>
      <c r="P161" s="86">
        <f t="shared" si="111"/>
        <v>1.0597680642283676</v>
      </c>
      <c r="Q161" s="128">
        <f t="shared" si="128"/>
        <v>11937</v>
      </c>
      <c r="R161" s="134">
        <v>11943</v>
      </c>
      <c r="S161" s="105">
        <v>6</v>
      </c>
      <c r="T161" s="137">
        <v>0</v>
      </c>
      <c r="U161" s="137">
        <v>3</v>
      </c>
      <c r="V161" s="131">
        <f t="shared" si="143"/>
        <v>3</v>
      </c>
      <c r="W161" s="131">
        <f t="shared" si="144"/>
        <v>11391</v>
      </c>
      <c r="X161" s="145">
        <f t="shared" si="113"/>
        <v>35</v>
      </c>
      <c r="Y161" s="147">
        <f t="shared" si="114"/>
        <v>6</v>
      </c>
      <c r="Z161" s="65">
        <f t="shared" si="145"/>
        <v>1.000263435194942</v>
      </c>
      <c r="AA161" s="89">
        <f t="shared" si="146"/>
        <v>2.6343519494198553E-4</v>
      </c>
      <c r="AB161" s="126">
        <f t="shared" si="109"/>
        <v>1.024390243902439</v>
      </c>
      <c r="AC161" s="127">
        <f t="shared" si="129"/>
        <v>6148</v>
      </c>
      <c r="AD161" s="105">
        <v>6149</v>
      </c>
      <c r="AE161" s="122">
        <v>1</v>
      </c>
      <c r="AF161" s="137">
        <v>0</v>
      </c>
      <c r="AG161" s="137">
        <v>0</v>
      </c>
      <c r="AH161" s="150">
        <f t="shared" si="130"/>
        <v>0</v>
      </c>
      <c r="AI161" s="150">
        <f t="shared" si="147"/>
        <v>6152</v>
      </c>
      <c r="AJ161" s="145">
        <f t="shared" si="117"/>
        <v>9</v>
      </c>
      <c r="AK161" s="147">
        <f t="shared" si="148"/>
        <v>1.2857142857142858</v>
      </c>
      <c r="AL161" s="86">
        <f t="shared" si="149"/>
        <v>1</v>
      </c>
      <c r="AM161" s="89">
        <f t="shared" si="150"/>
        <v>0</v>
      </c>
      <c r="AN161" s="90">
        <f t="shared" si="151"/>
        <v>0.9</v>
      </c>
      <c r="AO161" s="4">
        <f t="shared" si="135"/>
        <v>152</v>
      </c>
      <c r="AP161" s="4">
        <f t="shared" si="137"/>
        <v>4</v>
      </c>
      <c r="AQ161" s="4">
        <f t="shared" si="136"/>
        <v>1</v>
      </c>
      <c r="AR161" s="262"/>
      <c r="AS161" s="204"/>
      <c r="AT161" s="196"/>
      <c r="AU161" s="210"/>
      <c r="AV161" s="268" t="s">
        <v>207</v>
      </c>
      <c r="AW161" s="63">
        <v>513</v>
      </c>
      <c r="AX161" s="274">
        <f t="shared" si="122"/>
        <v>5</v>
      </c>
      <c r="AY161" s="274">
        <f t="shared" si="123"/>
        <v>-5</v>
      </c>
      <c r="AZ161" s="274">
        <v>508</v>
      </c>
      <c r="BA161" s="51">
        <f t="shared" si="132"/>
        <v>449.85714285714283</v>
      </c>
      <c r="BB161" s="63">
        <v>7</v>
      </c>
      <c r="BC161" s="196">
        <f t="shared" si="124"/>
        <v>0</v>
      </c>
      <c r="BD161" s="196">
        <v>7</v>
      </c>
      <c r="BE161" s="51">
        <f t="shared" si="134"/>
        <v>6.5714285714285712</v>
      </c>
      <c r="BF161" s="63">
        <v>4</v>
      </c>
      <c r="BG161" s="275">
        <f t="shared" si="125"/>
        <v>0</v>
      </c>
      <c r="BH161" s="275">
        <v>4</v>
      </c>
      <c r="BI161" s="276">
        <f t="shared" si="133"/>
        <v>1.8571428571428572</v>
      </c>
      <c r="BK161" s="260" t="s">
        <v>207</v>
      </c>
      <c r="BL161" s="41" t="s">
        <v>228</v>
      </c>
      <c r="BM161" s="70">
        <v>1</v>
      </c>
      <c r="BN161" s="2">
        <f t="shared" ref="BN161:BN192" si="152">_xlfn.SINGLE(_xlfn.XLOOKUP(BK161,BL:BL,BM:BM,0))</f>
        <v>4</v>
      </c>
      <c r="BP161" s="22">
        <f t="shared" si="138"/>
        <v>307.42857142857144</v>
      </c>
      <c r="CJ161" s="157" t="s">
        <v>207</v>
      </c>
      <c r="CK161" s="157">
        <v>15</v>
      </c>
      <c r="CL161" s="157">
        <v>439</v>
      </c>
      <c r="CM161" s="157">
        <v>59</v>
      </c>
      <c r="CN161" s="157">
        <v>15</v>
      </c>
      <c r="CO161" s="157">
        <v>435</v>
      </c>
      <c r="CP161" s="157">
        <v>58</v>
      </c>
      <c r="CQ161" s="157" t="s">
        <v>207</v>
      </c>
      <c r="CR161" s="157">
        <f t="shared" si="118"/>
        <v>0</v>
      </c>
      <c r="CS161" s="157">
        <f t="shared" si="119"/>
        <v>4</v>
      </c>
      <c r="CT161" s="157">
        <f t="shared" si="120"/>
        <v>1</v>
      </c>
      <c r="CU161" s="157">
        <f t="shared" si="121"/>
        <v>5</v>
      </c>
    </row>
    <row r="162" spans="1:99" x14ac:dyDescent="0.25">
      <c r="A162" s="63">
        <v>159</v>
      </c>
      <c r="B162" s="157">
        <v>133</v>
      </c>
      <c r="C162" s="66">
        <v>44046</v>
      </c>
      <c r="D162" s="128">
        <f t="shared" si="140"/>
        <v>37000</v>
      </c>
      <c r="E162" s="134">
        <v>55470</v>
      </c>
      <c r="F162" s="105">
        <v>372</v>
      </c>
      <c r="G162" s="137">
        <v>0</v>
      </c>
      <c r="H162" s="137">
        <v>472</v>
      </c>
      <c r="I162" s="131">
        <f t="shared" si="127"/>
        <v>472</v>
      </c>
      <c r="J162" s="131">
        <f t="shared" si="131"/>
        <v>56031</v>
      </c>
      <c r="K162" s="145">
        <f t="shared" si="139"/>
        <v>2319</v>
      </c>
      <c r="L162" s="148">
        <f t="shared" si="115"/>
        <v>378</v>
      </c>
      <c r="M162" s="86">
        <f t="shared" si="141"/>
        <v>1.0084954732806566</v>
      </c>
      <c r="N162" s="89">
        <f t="shared" si="142"/>
        <v>8.4954732806565847E-3</v>
      </c>
      <c r="O162" s="89">
        <f t="shared" si="116"/>
        <v>7.5471243473458124E-3</v>
      </c>
      <c r="P162" s="86">
        <f t="shared" si="111"/>
        <v>1.1136363636363635</v>
      </c>
      <c r="Q162" s="128">
        <f t="shared" si="128"/>
        <v>11943</v>
      </c>
      <c r="R162" s="134">
        <v>11949</v>
      </c>
      <c r="S162" s="105">
        <v>6</v>
      </c>
      <c r="T162" s="137">
        <v>0</v>
      </c>
      <c r="U162" s="137">
        <v>9</v>
      </c>
      <c r="V162" s="131">
        <f t="shared" si="143"/>
        <v>9</v>
      </c>
      <c r="W162" s="131">
        <f t="shared" si="144"/>
        <v>11400</v>
      </c>
      <c r="X162" s="145">
        <f t="shared" si="113"/>
        <v>36</v>
      </c>
      <c r="Y162" s="147">
        <f t="shared" si="114"/>
        <v>6.7142857142857144</v>
      </c>
      <c r="Z162" s="65">
        <f t="shared" si="145"/>
        <v>1.0007900974453516</v>
      </c>
      <c r="AA162" s="89">
        <f t="shared" si="146"/>
        <v>7.9009744535163406E-4</v>
      </c>
      <c r="AB162" s="126">
        <f t="shared" si="109"/>
        <v>1.1190476190476191</v>
      </c>
      <c r="AC162" s="127">
        <f t="shared" si="129"/>
        <v>6149</v>
      </c>
      <c r="AD162" s="105">
        <v>6149</v>
      </c>
      <c r="AE162" s="122">
        <v>0</v>
      </c>
      <c r="AF162" s="137">
        <v>0</v>
      </c>
      <c r="AG162" s="137">
        <v>0</v>
      </c>
      <c r="AH162" s="150">
        <f t="shared" si="130"/>
        <v>0</v>
      </c>
      <c r="AI162" s="150">
        <f t="shared" si="147"/>
        <v>6152</v>
      </c>
      <c r="AJ162" s="145">
        <f t="shared" si="117"/>
        <v>8</v>
      </c>
      <c r="AK162" s="147">
        <f t="shared" si="148"/>
        <v>0.7142857142857143</v>
      </c>
      <c r="AL162" s="86">
        <f t="shared" si="149"/>
        <v>1</v>
      </c>
      <c r="AM162" s="89">
        <f t="shared" si="150"/>
        <v>0</v>
      </c>
      <c r="AN162" s="90">
        <f t="shared" si="151"/>
        <v>0.55555555555555558</v>
      </c>
      <c r="AO162" s="4">
        <f t="shared" si="135"/>
        <v>167</v>
      </c>
      <c r="AP162" s="4">
        <f t="shared" si="137"/>
        <v>1</v>
      </c>
      <c r="AQ162" s="4">
        <f t="shared" si="136"/>
        <v>-1</v>
      </c>
      <c r="AR162" s="262"/>
      <c r="AS162" s="204"/>
      <c r="AT162" s="196"/>
      <c r="AU162" s="210"/>
      <c r="AV162" s="268" t="s">
        <v>208</v>
      </c>
      <c r="AW162" s="63">
        <v>651</v>
      </c>
      <c r="AX162" s="274">
        <f t="shared" si="122"/>
        <v>1</v>
      </c>
      <c r="AY162" s="274">
        <f t="shared" si="123"/>
        <v>-1</v>
      </c>
      <c r="AZ162" s="274">
        <v>650</v>
      </c>
      <c r="BA162" s="51">
        <f t="shared" si="132"/>
        <v>480.57142857142856</v>
      </c>
      <c r="BB162" s="63">
        <v>11</v>
      </c>
      <c r="BC162" s="196">
        <f t="shared" si="124"/>
        <v>0</v>
      </c>
      <c r="BD162" s="196">
        <v>11</v>
      </c>
      <c r="BE162" s="51">
        <f t="shared" si="134"/>
        <v>7.1428571428571432</v>
      </c>
      <c r="BF162" s="63">
        <v>4</v>
      </c>
      <c r="BG162" s="275">
        <f t="shared" si="125"/>
        <v>0</v>
      </c>
      <c r="BH162" s="275">
        <v>4</v>
      </c>
      <c r="BI162" s="276">
        <f t="shared" si="133"/>
        <v>2.4285714285714284</v>
      </c>
      <c r="BK162" s="260" t="s">
        <v>208</v>
      </c>
      <c r="BL162" s="41" t="s">
        <v>229</v>
      </c>
      <c r="BM162" s="70">
        <v>2</v>
      </c>
      <c r="BN162" s="2">
        <f t="shared" si="152"/>
        <v>4</v>
      </c>
      <c r="BP162" s="22">
        <f t="shared" si="138"/>
        <v>331.28571428571428</v>
      </c>
      <c r="CJ162" s="157" t="s">
        <v>208</v>
      </c>
      <c r="CK162" s="157">
        <v>11</v>
      </c>
      <c r="CL162" s="157">
        <v>568</v>
      </c>
      <c r="CM162" s="157">
        <v>72</v>
      </c>
      <c r="CN162" s="157">
        <v>11</v>
      </c>
      <c r="CO162" s="157">
        <v>566</v>
      </c>
      <c r="CP162" s="157">
        <v>73</v>
      </c>
      <c r="CQ162" s="157" t="s">
        <v>208</v>
      </c>
      <c r="CR162" s="157">
        <f t="shared" si="118"/>
        <v>0</v>
      </c>
      <c r="CS162" s="157">
        <f t="shared" si="119"/>
        <v>2</v>
      </c>
      <c r="CT162" s="157">
        <f t="shared" si="120"/>
        <v>-1</v>
      </c>
      <c r="CU162" s="157">
        <f t="shared" si="121"/>
        <v>1</v>
      </c>
    </row>
    <row r="163" spans="1:99" x14ac:dyDescent="0.25">
      <c r="A163" s="63">
        <v>160</v>
      </c>
      <c r="B163" s="157">
        <v>134</v>
      </c>
      <c r="C163" s="66">
        <v>44047</v>
      </c>
      <c r="D163" s="128">
        <f t="shared" si="140"/>
        <v>37361</v>
      </c>
      <c r="E163" s="134">
        <v>55955</v>
      </c>
      <c r="F163" s="105">
        <v>485</v>
      </c>
      <c r="G163" s="137">
        <v>0</v>
      </c>
      <c r="H163" s="137">
        <v>488</v>
      </c>
      <c r="I163" s="131">
        <f t="shared" si="127"/>
        <v>488</v>
      </c>
      <c r="J163" s="131">
        <f t="shared" si="131"/>
        <v>56519</v>
      </c>
      <c r="K163" s="145">
        <f t="shared" si="139"/>
        <v>2581</v>
      </c>
      <c r="L163" s="148">
        <f t="shared" si="115"/>
        <v>414.28571428571428</v>
      </c>
      <c r="M163" s="86">
        <f t="shared" si="141"/>
        <v>1.0087094644036336</v>
      </c>
      <c r="N163" s="89">
        <f t="shared" si="142"/>
        <v>8.7094644036336266E-3</v>
      </c>
      <c r="O163" s="89">
        <f t="shared" si="116"/>
        <v>8.0177993791362041E-3</v>
      </c>
      <c r="P163" s="86">
        <f t="shared" si="111"/>
        <v>1.0959939531368104</v>
      </c>
      <c r="Q163" s="128">
        <f t="shared" si="128"/>
        <v>11949</v>
      </c>
      <c r="R163" s="134">
        <v>11959</v>
      </c>
      <c r="S163" s="105">
        <v>10</v>
      </c>
      <c r="T163" s="137">
        <v>0</v>
      </c>
      <c r="U163" s="137">
        <v>2</v>
      </c>
      <c r="V163" s="131">
        <f t="shared" si="143"/>
        <v>2</v>
      </c>
      <c r="W163" s="131">
        <f t="shared" si="144"/>
        <v>11402</v>
      </c>
      <c r="X163" s="145">
        <f t="shared" si="113"/>
        <v>40</v>
      </c>
      <c r="Y163" s="147">
        <f t="shared" si="114"/>
        <v>6.1428571428571432</v>
      </c>
      <c r="Z163" s="65">
        <f t="shared" si="145"/>
        <v>1.0001754385964912</v>
      </c>
      <c r="AA163" s="89">
        <f t="shared" si="146"/>
        <v>1.75438596491162E-4</v>
      </c>
      <c r="AB163" s="126">
        <f t="shared" si="109"/>
        <v>0.91489361702127658</v>
      </c>
      <c r="AC163" s="127">
        <f t="shared" si="129"/>
        <v>6149</v>
      </c>
      <c r="AD163" s="105">
        <v>6150</v>
      </c>
      <c r="AE163" s="122">
        <v>1</v>
      </c>
      <c r="AF163" s="137">
        <v>0</v>
      </c>
      <c r="AG163" s="137">
        <v>0</v>
      </c>
      <c r="AH163" s="150">
        <f t="shared" si="130"/>
        <v>0</v>
      </c>
      <c r="AI163" s="150">
        <f t="shared" si="147"/>
        <v>6152</v>
      </c>
      <c r="AJ163" s="145">
        <f t="shared" si="117"/>
        <v>5</v>
      </c>
      <c r="AK163" s="147">
        <f t="shared" si="148"/>
        <v>0.42857142857142855</v>
      </c>
      <c r="AL163" s="86">
        <f t="shared" si="149"/>
        <v>1</v>
      </c>
      <c r="AM163" s="89">
        <f t="shared" si="150"/>
        <v>0</v>
      </c>
      <c r="AN163" s="90">
        <f t="shared" si="151"/>
        <v>0.6</v>
      </c>
      <c r="AO163" s="4">
        <f t="shared" si="135"/>
        <v>262</v>
      </c>
      <c r="AP163" s="4">
        <f t="shared" si="137"/>
        <v>4</v>
      </c>
      <c r="AQ163" s="4">
        <f t="shared" si="136"/>
        <v>-3</v>
      </c>
      <c r="AR163" s="262"/>
      <c r="AS163" s="204"/>
      <c r="AT163" s="196"/>
      <c r="AU163" s="210"/>
      <c r="AV163" s="268" t="s">
        <v>209</v>
      </c>
      <c r="AW163" s="63">
        <v>578</v>
      </c>
      <c r="AX163" s="274">
        <f t="shared" si="122"/>
        <v>-1</v>
      </c>
      <c r="AY163" s="274">
        <f t="shared" si="123"/>
        <v>1</v>
      </c>
      <c r="AZ163" s="274">
        <v>579</v>
      </c>
      <c r="BA163" s="51">
        <f t="shared" si="132"/>
        <v>508.85714285714283</v>
      </c>
      <c r="BB163" s="63">
        <v>13</v>
      </c>
      <c r="BC163" s="196">
        <f t="shared" si="124"/>
        <v>0</v>
      </c>
      <c r="BD163" s="196">
        <v>13</v>
      </c>
      <c r="BE163" s="51">
        <f t="shared" si="134"/>
        <v>7.8571428571428568</v>
      </c>
      <c r="BF163" s="63">
        <v>5</v>
      </c>
      <c r="BG163" s="275">
        <f t="shared" si="125"/>
        <v>0</v>
      </c>
      <c r="BH163" s="275">
        <v>5</v>
      </c>
      <c r="BI163" s="276">
        <f t="shared" si="133"/>
        <v>3.1428571428571428</v>
      </c>
      <c r="BK163" s="260" t="s">
        <v>209</v>
      </c>
      <c r="BL163" s="41" t="s">
        <v>230</v>
      </c>
      <c r="BM163" s="70">
        <v>1</v>
      </c>
      <c r="BN163" s="2">
        <f t="shared" si="152"/>
        <v>5</v>
      </c>
      <c r="BP163" s="22">
        <f t="shared" si="138"/>
        <v>368.71428571428572</v>
      </c>
      <c r="CJ163" s="157" t="s">
        <v>209</v>
      </c>
      <c r="CK163" s="157">
        <v>11</v>
      </c>
      <c r="CL163" s="157">
        <v>491</v>
      </c>
      <c r="CM163" s="157">
        <v>76</v>
      </c>
      <c r="CN163" s="157">
        <v>11</v>
      </c>
      <c r="CO163" s="157">
        <v>492</v>
      </c>
      <c r="CP163" s="157">
        <v>76</v>
      </c>
      <c r="CQ163" s="157" t="s">
        <v>209</v>
      </c>
      <c r="CR163" s="157">
        <f t="shared" si="118"/>
        <v>0</v>
      </c>
      <c r="CS163" s="157">
        <f t="shared" si="119"/>
        <v>-1</v>
      </c>
      <c r="CT163" s="157">
        <f t="shared" si="120"/>
        <v>0</v>
      </c>
      <c r="CU163" s="157">
        <f t="shared" si="121"/>
        <v>-1</v>
      </c>
    </row>
    <row r="164" spans="1:99" x14ac:dyDescent="0.25">
      <c r="A164" s="63">
        <v>161</v>
      </c>
      <c r="B164" s="157">
        <v>135</v>
      </c>
      <c r="C164" s="66">
        <v>44048</v>
      </c>
      <c r="D164" s="128">
        <f t="shared" si="140"/>
        <v>37838</v>
      </c>
      <c r="E164" s="134">
        <v>56381</v>
      </c>
      <c r="F164" s="105">
        <v>426</v>
      </c>
      <c r="G164" s="137">
        <v>0</v>
      </c>
      <c r="H164" s="137">
        <v>671</v>
      </c>
      <c r="I164" s="131">
        <f t="shared" si="127"/>
        <v>671</v>
      </c>
      <c r="J164" s="131">
        <f t="shared" si="131"/>
        <v>57190</v>
      </c>
      <c r="K164" s="145">
        <f t="shared" si="139"/>
        <v>2760</v>
      </c>
      <c r="L164" s="148">
        <f t="shared" si="115"/>
        <v>460.85714285714283</v>
      </c>
      <c r="M164" s="86">
        <f t="shared" si="141"/>
        <v>1.011872113802438</v>
      </c>
      <c r="N164" s="89">
        <f t="shared" si="142"/>
        <v>1.1872113802438022E-2</v>
      </c>
      <c r="O164" s="89">
        <f t="shared" si="116"/>
        <v>8.3593350348306842E-3</v>
      </c>
      <c r="P164" s="86">
        <f t="shared" si="111"/>
        <v>1.1124137931034483</v>
      </c>
      <c r="Q164" s="128">
        <f t="shared" si="128"/>
        <v>11959</v>
      </c>
      <c r="R164" s="134">
        <v>11964</v>
      </c>
      <c r="S164" s="105">
        <v>5</v>
      </c>
      <c r="T164" s="137">
        <v>0</v>
      </c>
      <c r="U164" s="137">
        <v>6</v>
      </c>
      <c r="V164" s="131">
        <f t="shared" si="143"/>
        <v>6</v>
      </c>
      <c r="W164" s="131">
        <f t="shared" si="144"/>
        <v>11408</v>
      </c>
      <c r="X164" s="145">
        <f t="shared" si="113"/>
        <v>42</v>
      </c>
      <c r="Y164" s="147">
        <f t="shared" si="114"/>
        <v>6.4285714285714288</v>
      </c>
      <c r="Z164" s="65">
        <f t="shared" si="145"/>
        <v>1.0005262234695667</v>
      </c>
      <c r="AA164" s="89">
        <f t="shared" si="146"/>
        <v>5.2622346956665567E-4</v>
      </c>
      <c r="AB164" s="126">
        <f t="shared" si="109"/>
        <v>1.0465116279069768</v>
      </c>
      <c r="AC164" s="127">
        <f t="shared" si="129"/>
        <v>6150</v>
      </c>
      <c r="AD164" s="105">
        <v>6153</v>
      </c>
      <c r="AE164" s="122">
        <v>3</v>
      </c>
      <c r="AF164" s="137">
        <v>0</v>
      </c>
      <c r="AG164" s="137">
        <v>2</v>
      </c>
      <c r="AH164" s="150">
        <f t="shared" si="130"/>
        <v>2</v>
      </c>
      <c r="AI164" s="150">
        <f t="shared" si="147"/>
        <v>6154</v>
      </c>
      <c r="AJ164" s="145">
        <f t="shared" si="117"/>
        <v>6</v>
      </c>
      <c r="AK164" s="147">
        <f t="shared" si="148"/>
        <v>0.5714285714285714</v>
      </c>
      <c r="AL164" s="86">
        <f t="shared" si="149"/>
        <v>1.0003250975292588</v>
      </c>
      <c r="AM164" s="89">
        <f t="shared" si="150"/>
        <v>3.2509752925879987E-4</v>
      </c>
      <c r="AN164" s="90">
        <f t="shared" si="151"/>
        <v>1.3333333333333333</v>
      </c>
      <c r="AO164" s="4">
        <f t="shared" si="135"/>
        <v>179</v>
      </c>
      <c r="AP164" s="4">
        <f t="shared" si="137"/>
        <v>2</v>
      </c>
      <c r="AQ164" s="4">
        <f t="shared" si="136"/>
        <v>1</v>
      </c>
      <c r="AR164" s="262"/>
      <c r="AS164" s="204"/>
      <c r="AT164" s="196"/>
      <c r="AU164" s="210"/>
      <c r="AV164" s="268" t="s">
        <v>210</v>
      </c>
      <c r="AW164" s="63">
        <v>627</v>
      </c>
      <c r="AX164" s="274">
        <f t="shared" si="122"/>
        <v>-3</v>
      </c>
      <c r="AY164" s="274">
        <f t="shared" si="123"/>
        <v>3</v>
      </c>
      <c r="AZ164" s="274">
        <v>630</v>
      </c>
      <c r="BA164" s="51">
        <f t="shared" si="132"/>
        <v>536.71428571428567</v>
      </c>
      <c r="BB164" s="63">
        <v>10</v>
      </c>
      <c r="BC164" s="196">
        <f t="shared" si="124"/>
        <v>0</v>
      </c>
      <c r="BD164" s="196">
        <v>10</v>
      </c>
      <c r="BE164" s="51">
        <f t="shared" si="134"/>
        <v>8.7142857142857135</v>
      </c>
      <c r="BF164" s="63">
        <v>2</v>
      </c>
      <c r="BG164" s="275">
        <f t="shared" si="125"/>
        <v>0</v>
      </c>
      <c r="BH164" s="275">
        <v>2</v>
      </c>
      <c r="BI164" s="276">
        <f t="shared" si="133"/>
        <v>3</v>
      </c>
      <c r="BK164" s="260" t="s">
        <v>210</v>
      </c>
      <c r="BL164" s="41" t="s">
        <v>374</v>
      </c>
      <c r="BM164" s="70">
        <v>2</v>
      </c>
      <c r="BN164" s="2">
        <f t="shared" si="152"/>
        <v>2</v>
      </c>
      <c r="BP164" s="22">
        <f t="shared" si="138"/>
        <v>394.28571428571428</v>
      </c>
      <c r="CJ164" s="157" t="s">
        <v>210</v>
      </c>
      <c r="CK164" s="157">
        <v>15</v>
      </c>
      <c r="CL164" s="157">
        <v>518</v>
      </c>
      <c r="CM164" s="157">
        <v>94</v>
      </c>
      <c r="CN164" s="157">
        <v>18</v>
      </c>
      <c r="CO164" s="157">
        <v>517</v>
      </c>
      <c r="CP164" s="157">
        <v>95</v>
      </c>
      <c r="CQ164" s="157" t="s">
        <v>210</v>
      </c>
      <c r="CR164" s="157">
        <f t="shared" si="118"/>
        <v>-3</v>
      </c>
      <c r="CS164" s="157">
        <f t="shared" si="119"/>
        <v>1</v>
      </c>
      <c r="CT164" s="157">
        <f t="shared" si="120"/>
        <v>-1</v>
      </c>
      <c r="CU164" s="157">
        <f t="shared" si="121"/>
        <v>-3</v>
      </c>
    </row>
    <row r="165" spans="1:99" x14ac:dyDescent="0.25">
      <c r="A165" s="63">
        <v>162</v>
      </c>
      <c r="B165" s="157">
        <v>136</v>
      </c>
      <c r="C165" s="66">
        <v>44049</v>
      </c>
      <c r="D165" s="128">
        <f t="shared" si="140"/>
        <v>38263</v>
      </c>
      <c r="E165" s="134">
        <v>56982</v>
      </c>
      <c r="F165" s="105">
        <v>601</v>
      </c>
      <c r="G165" s="137">
        <v>0</v>
      </c>
      <c r="H165" s="137">
        <v>538</v>
      </c>
      <c r="I165" s="131">
        <f t="shared" si="127"/>
        <v>538</v>
      </c>
      <c r="J165" s="131">
        <f t="shared" si="131"/>
        <v>57728</v>
      </c>
      <c r="K165" s="145">
        <f t="shared" si="139"/>
        <v>3019</v>
      </c>
      <c r="L165" s="148">
        <f t="shared" si="115"/>
        <v>488.71428571428572</v>
      </c>
      <c r="M165" s="86">
        <f t="shared" si="141"/>
        <v>1.0094072390278022</v>
      </c>
      <c r="N165" s="89">
        <f t="shared" si="142"/>
        <v>9.4072390278021611E-3</v>
      </c>
      <c r="O165" s="89">
        <f t="shared" si="116"/>
        <v>8.9100987229263403E-3</v>
      </c>
      <c r="P165" s="86">
        <f t="shared" si="111"/>
        <v>1.060446373217607</v>
      </c>
      <c r="Q165" s="128">
        <f t="shared" si="128"/>
        <v>11964</v>
      </c>
      <c r="R165" s="134">
        <v>11965</v>
      </c>
      <c r="S165" s="105">
        <v>1</v>
      </c>
      <c r="T165" s="137">
        <v>0</v>
      </c>
      <c r="U165" s="137">
        <v>5</v>
      </c>
      <c r="V165" s="131">
        <f t="shared" si="143"/>
        <v>5</v>
      </c>
      <c r="W165" s="131">
        <f t="shared" si="144"/>
        <v>11413</v>
      </c>
      <c r="X165" s="145">
        <f t="shared" si="113"/>
        <v>38</v>
      </c>
      <c r="Y165" s="147">
        <f t="shared" si="114"/>
        <v>5.4285714285714288</v>
      </c>
      <c r="Z165" s="65">
        <f t="shared" si="145"/>
        <v>1.000438288920056</v>
      </c>
      <c r="AA165" s="89">
        <f t="shared" si="146"/>
        <v>4.3828892005604025E-4</v>
      </c>
      <c r="AB165" s="126">
        <f t="shared" si="109"/>
        <v>0.84444444444444444</v>
      </c>
      <c r="AC165" s="127">
        <f t="shared" si="129"/>
        <v>6153</v>
      </c>
      <c r="AD165" s="105">
        <v>6153</v>
      </c>
      <c r="AE165" s="122">
        <v>0</v>
      </c>
      <c r="AF165" s="137">
        <v>0</v>
      </c>
      <c r="AG165" s="137">
        <v>0</v>
      </c>
      <c r="AH165" s="150">
        <f t="shared" si="130"/>
        <v>0</v>
      </c>
      <c r="AI165" s="150">
        <f t="shared" si="147"/>
        <v>6154</v>
      </c>
      <c r="AJ165" s="145">
        <f t="shared" si="117"/>
        <v>6</v>
      </c>
      <c r="AK165" s="147">
        <f t="shared" si="148"/>
        <v>0.42857142857142855</v>
      </c>
      <c r="AL165" s="86">
        <f t="shared" si="149"/>
        <v>1</v>
      </c>
      <c r="AM165" s="89">
        <f t="shared" si="150"/>
        <v>0</v>
      </c>
      <c r="AN165" s="90">
        <f t="shared" si="151"/>
        <v>0.75</v>
      </c>
      <c r="AO165" s="4">
        <f t="shared" si="135"/>
        <v>259</v>
      </c>
      <c r="AP165" s="4">
        <f t="shared" si="137"/>
        <v>-4</v>
      </c>
      <c r="AQ165" s="4">
        <f t="shared" si="136"/>
        <v>0</v>
      </c>
      <c r="AR165" s="262"/>
      <c r="AS165" s="204"/>
      <c r="AT165" s="196"/>
      <c r="AU165" s="210"/>
      <c r="AV165" s="268" t="s">
        <v>211</v>
      </c>
      <c r="AW165" s="63">
        <v>575</v>
      </c>
      <c r="AX165" s="274">
        <f t="shared" si="122"/>
        <v>1</v>
      </c>
      <c r="AY165" s="274">
        <f t="shared" si="123"/>
        <v>-1</v>
      </c>
      <c r="AZ165" s="274">
        <v>574</v>
      </c>
      <c r="BA165" s="51">
        <f t="shared" si="132"/>
        <v>560.14285714285711</v>
      </c>
      <c r="BB165" s="63">
        <v>8</v>
      </c>
      <c r="BC165" s="196">
        <f t="shared" si="124"/>
        <v>0</v>
      </c>
      <c r="BD165" s="196">
        <v>8</v>
      </c>
      <c r="BE165" s="51">
        <f t="shared" si="134"/>
        <v>8.5714285714285712</v>
      </c>
      <c r="BF165" s="63">
        <v>1</v>
      </c>
      <c r="BG165" s="275">
        <f t="shared" si="125"/>
        <v>0</v>
      </c>
      <c r="BH165" s="275">
        <v>1</v>
      </c>
      <c r="BI165" s="276">
        <f t="shared" si="133"/>
        <v>2.7142857142857144</v>
      </c>
      <c r="BK165" s="260" t="s">
        <v>211</v>
      </c>
      <c r="BL165" s="41" t="s">
        <v>416</v>
      </c>
      <c r="BM165" s="70">
        <v>1</v>
      </c>
      <c r="BN165" s="2">
        <f t="shared" si="152"/>
        <v>1</v>
      </c>
      <c r="BP165" s="22">
        <f t="shared" si="138"/>
        <v>431.28571428571428</v>
      </c>
      <c r="CJ165" s="157" t="s">
        <v>211</v>
      </c>
      <c r="CK165" s="157">
        <v>21</v>
      </c>
      <c r="CL165" s="157">
        <v>492</v>
      </c>
      <c r="CM165" s="157">
        <v>62</v>
      </c>
      <c r="CN165" s="157">
        <v>21</v>
      </c>
      <c r="CO165" s="157">
        <v>490</v>
      </c>
      <c r="CP165" s="157">
        <v>63</v>
      </c>
      <c r="CQ165" s="157" t="s">
        <v>211</v>
      </c>
      <c r="CR165" s="157">
        <f t="shared" si="118"/>
        <v>0</v>
      </c>
      <c r="CS165" s="157">
        <f t="shared" si="119"/>
        <v>2</v>
      </c>
      <c r="CT165" s="157">
        <f t="shared" si="120"/>
        <v>-1</v>
      </c>
      <c r="CU165" s="157">
        <f t="shared" si="121"/>
        <v>1</v>
      </c>
    </row>
    <row r="166" spans="1:99" x14ac:dyDescent="0.25">
      <c r="A166" s="63">
        <v>163</v>
      </c>
      <c r="B166" s="157">
        <v>137</v>
      </c>
      <c r="C166" s="66">
        <v>44050</v>
      </c>
      <c r="D166" s="128">
        <f t="shared" si="140"/>
        <v>38859</v>
      </c>
      <c r="E166" s="134">
        <v>57501</v>
      </c>
      <c r="F166" s="105">
        <v>519</v>
      </c>
      <c r="G166" s="137">
        <v>2</v>
      </c>
      <c r="H166" s="137">
        <v>558</v>
      </c>
      <c r="I166" s="131">
        <f t="shared" si="127"/>
        <v>560</v>
      </c>
      <c r="J166" s="131">
        <f t="shared" si="131"/>
        <v>58288</v>
      </c>
      <c r="K166" s="145">
        <f t="shared" si="139"/>
        <v>3200</v>
      </c>
      <c r="L166" s="148">
        <f t="shared" si="115"/>
        <v>489.85714285714283</v>
      </c>
      <c r="M166" s="86">
        <f t="shared" si="141"/>
        <v>1.0097006651884701</v>
      </c>
      <c r="N166" s="89">
        <f t="shared" si="142"/>
        <v>9.7006651884701256E-3</v>
      </c>
      <c r="O166" s="89">
        <f t="shared" si="116"/>
        <v>9.6369911406001037E-3</v>
      </c>
      <c r="P166" s="86">
        <f t="shared" si="111"/>
        <v>1.0023384975153464</v>
      </c>
      <c r="Q166" s="128">
        <f t="shared" si="128"/>
        <v>11965</v>
      </c>
      <c r="R166" s="134">
        <v>11969</v>
      </c>
      <c r="S166" s="105">
        <v>4</v>
      </c>
      <c r="T166" s="137">
        <v>1</v>
      </c>
      <c r="U166" s="137">
        <v>9</v>
      </c>
      <c r="V166" s="131">
        <f t="shared" si="143"/>
        <v>10</v>
      </c>
      <c r="W166" s="131">
        <f t="shared" si="144"/>
        <v>11423</v>
      </c>
      <c r="X166" s="145">
        <f t="shared" si="113"/>
        <v>35</v>
      </c>
      <c r="Y166" s="147">
        <f t="shared" si="114"/>
        <v>5.5714285714285712</v>
      </c>
      <c r="Z166" s="65">
        <f t="shared" si="145"/>
        <v>1.0008761938140718</v>
      </c>
      <c r="AA166" s="89">
        <f t="shared" si="146"/>
        <v>8.7619381407177954E-4</v>
      </c>
      <c r="AB166" s="126">
        <f t="shared" ref="AB166:AB200" si="153">Y166/Y165</f>
        <v>1.0263157894736841</v>
      </c>
      <c r="AC166" s="127">
        <f t="shared" si="129"/>
        <v>6153</v>
      </c>
      <c r="AD166" s="105">
        <v>6154</v>
      </c>
      <c r="AE166" s="122">
        <v>1</v>
      </c>
      <c r="AF166" s="137">
        <v>0</v>
      </c>
      <c r="AG166" s="137">
        <v>0</v>
      </c>
      <c r="AH166" s="150">
        <f t="shared" si="130"/>
        <v>0</v>
      </c>
      <c r="AI166" s="150">
        <f t="shared" si="147"/>
        <v>6154</v>
      </c>
      <c r="AJ166" s="145">
        <f t="shared" si="117"/>
        <v>7</v>
      </c>
      <c r="AK166" s="147">
        <f t="shared" si="148"/>
        <v>0.2857142857142857</v>
      </c>
      <c r="AL166" s="86">
        <f t="shared" si="149"/>
        <v>1</v>
      </c>
      <c r="AM166" s="89">
        <f t="shared" si="150"/>
        <v>0</v>
      </c>
      <c r="AN166" s="90">
        <f t="shared" si="151"/>
        <v>0.66666666666666663</v>
      </c>
      <c r="AO166" s="4">
        <f t="shared" si="135"/>
        <v>181</v>
      </c>
      <c r="AP166" s="4">
        <f t="shared" si="137"/>
        <v>-3</v>
      </c>
      <c r="AQ166" s="4">
        <f t="shared" si="136"/>
        <v>1</v>
      </c>
      <c r="AR166" s="262"/>
      <c r="AS166" s="204"/>
      <c r="AT166" s="196"/>
      <c r="AU166" s="210"/>
      <c r="AV166" s="268" t="s">
        <v>212</v>
      </c>
      <c r="AW166" s="63">
        <v>609</v>
      </c>
      <c r="AX166" s="274">
        <f t="shared" si="122"/>
        <v>0</v>
      </c>
      <c r="AY166" s="274">
        <f t="shared" si="123"/>
        <v>0</v>
      </c>
      <c r="AZ166" s="274">
        <v>609</v>
      </c>
      <c r="BA166" s="51">
        <f t="shared" si="132"/>
        <v>579.14285714285711</v>
      </c>
      <c r="BB166" s="63">
        <v>9</v>
      </c>
      <c r="BC166" s="196">
        <f t="shared" si="124"/>
        <v>0</v>
      </c>
      <c r="BD166" s="196">
        <v>9</v>
      </c>
      <c r="BE166" s="51">
        <f t="shared" si="134"/>
        <v>9.1428571428571423</v>
      </c>
      <c r="BF166" s="63">
        <v>2</v>
      </c>
      <c r="BG166" s="275">
        <f t="shared" si="125"/>
        <v>0</v>
      </c>
      <c r="BH166" s="275">
        <v>2</v>
      </c>
      <c r="BI166" s="276">
        <f t="shared" si="133"/>
        <v>2.8571428571428572</v>
      </c>
      <c r="BK166" s="260" t="s">
        <v>212</v>
      </c>
      <c r="BL166" s="41" t="s">
        <v>417</v>
      </c>
      <c r="BM166" s="70">
        <v>1</v>
      </c>
      <c r="BN166" s="2">
        <f t="shared" si="152"/>
        <v>2</v>
      </c>
      <c r="BP166" s="22">
        <f t="shared" si="138"/>
        <v>457.14285714285717</v>
      </c>
      <c r="CJ166" s="157" t="s">
        <v>212</v>
      </c>
      <c r="CK166" s="157">
        <v>32</v>
      </c>
      <c r="CL166" s="157">
        <v>470</v>
      </c>
      <c r="CM166" s="157">
        <v>107</v>
      </c>
      <c r="CN166" s="157">
        <v>32</v>
      </c>
      <c r="CO166" s="157">
        <v>470</v>
      </c>
      <c r="CP166" s="157">
        <v>107</v>
      </c>
      <c r="CQ166" s="157" t="s">
        <v>212</v>
      </c>
      <c r="CR166" s="157">
        <f t="shared" si="118"/>
        <v>0</v>
      </c>
      <c r="CS166" s="157">
        <f t="shared" si="119"/>
        <v>0</v>
      </c>
      <c r="CT166" s="157">
        <f t="shared" si="120"/>
        <v>0</v>
      </c>
      <c r="CU166" s="157">
        <f t="shared" si="121"/>
        <v>0</v>
      </c>
    </row>
    <row r="167" spans="1:99" x14ac:dyDescent="0.25">
      <c r="A167" s="63">
        <v>164</v>
      </c>
      <c r="B167" s="157">
        <v>138</v>
      </c>
      <c r="C167" s="66">
        <v>44051</v>
      </c>
      <c r="D167" s="128">
        <f t="shared" si="140"/>
        <v>39373</v>
      </c>
      <c r="E167" s="134">
        <v>57987</v>
      </c>
      <c r="F167" s="105">
        <v>486</v>
      </c>
      <c r="G167" s="137">
        <v>1</v>
      </c>
      <c r="H167" s="137">
        <v>623</v>
      </c>
      <c r="I167" s="131">
        <f t="shared" si="127"/>
        <v>624</v>
      </c>
      <c r="J167" s="131">
        <f t="shared" si="131"/>
        <v>58912</v>
      </c>
      <c r="K167" s="145">
        <f t="shared" si="139"/>
        <v>3255</v>
      </c>
      <c r="L167" s="148">
        <f t="shared" si="115"/>
        <v>526.85714285714289</v>
      </c>
      <c r="M167" s="86">
        <f t="shared" si="141"/>
        <v>1.0107054625308811</v>
      </c>
      <c r="N167" s="89">
        <f t="shared" si="142"/>
        <v>1.0705462530881116E-2</v>
      </c>
      <c r="O167" s="89">
        <f t="shared" si="116"/>
        <v>1.0078988990645011E-2</v>
      </c>
      <c r="P167" s="86">
        <f t="shared" si="111"/>
        <v>1.0755322251385244</v>
      </c>
      <c r="Q167" s="128">
        <f t="shared" si="128"/>
        <v>11969</v>
      </c>
      <c r="R167" s="134">
        <v>11971</v>
      </c>
      <c r="S167" s="105">
        <v>2</v>
      </c>
      <c r="T167" s="137">
        <v>0</v>
      </c>
      <c r="U167" s="137">
        <v>11</v>
      </c>
      <c r="V167" s="131">
        <f t="shared" si="143"/>
        <v>11</v>
      </c>
      <c r="W167" s="131">
        <f t="shared" si="144"/>
        <v>11434</v>
      </c>
      <c r="X167" s="145">
        <f t="shared" si="113"/>
        <v>34</v>
      </c>
      <c r="Y167" s="147">
        <f t="shared" si="114"/>
        <v>6.5714285714285712</v>
      </c>
      <c r="Z167" s="65">
        <f t="shared" si="145"/>
        <v>1.0009629694476057</v>
      </c>
      <c r="AA167" s="89">
        <f t="shared" si="146"/>
        <v>9.6296944760565495E-4</v>
      </c>
      <c r="AB167" s="126">
        <f t="shared" si="153"/>
        <v>1.1794871794871795</v>
      </c>
      <c r="AC167" s="127">
        <f t="shared" si="129"/>
        <v>6154</v>
      </c>
      <c r="AD167" s="105">
        <v>6157</v>
      </c>
      <c r="AE167" s="122">
        <v>3</v>
      </c>
      <c r="AF167" s="137">
        <v>0</v>
      </c>
      <c r="AG167" s="137">
        <v>1</v>
      </c>
      <c r="AH167" s="150">
        <f t="shared" si="130"/>
        <v>1</v>
      </c>
      <c r="AI167" s="150">
        <f t="shared" si="147"/>
        <v>6155</v>
      </c>
      <c r="AJ167" s="145">
        <f t="shared" si="117"/>
        <v>9</v>
      </c>
      <c r="AK167" s="147">
        <f t="shared" si="148"/>
        <v>0.42857142857142855</v>
      </c>
      <c r="AL167" s="86">
        <f t="shared" si="149"/>
        <v>1.0001624959376016</v>
      </c>
      <c r="AM167" s="89">
        <f t="shared" si="150"/>
        <v>1.6249593760164771E-4</v>
      </c>
      <c r="AN167" s="90">
        <f t="shared" si="151"/>
        <v>1.5</v>
      </c>
      <c r="AO167" s="4">
        <f t="shared" si="135"/>
        <v>55</v>
      </c>
      <c r="AP167" s="4">
        <f t="shared" si="137"/>
        <v>-1</v>
      </c>
      <c r="AQ167" s="4">
        <f t="shared" si="136"/>
        <v>2</v>
      </c>
      <c r="AR167" s="262"/>
      <c r="AS167" s="204"/>
      <c r="AT167" s="196"/>
      <c r="AU167" s="210"/>
      <c r="AV167" s="268" t="s">
        <v>213</v>
      </c>
      <c r="AW167" s="63">
        <v>531</v>
      </c>
      <c r="AX167" s="274">
        <f t="shared" si="122"/>
        <v>0</v>
      </c>
      <c r="AY167" s="274">
        <f t="shared" si="123"/>
        <v>0</v>
      </c>
      <c r="AZ167" s="274">
        <v>531</v>
      </c>
      <c r="BA167" s="51">
        <f t="shared" si="132"/>
        <v>583.42857142857144</v>
      </c>
      <c r="BB167" s="63">
        <v>10</v>
      </c>
      <c r="BC167" s="196">
        <f t="shared" si="124"/>
        <v>0</v>
      </c>
      <c r="BD167" s="196">
        <v>10</v>
      </c>
      <c r="BE167" s="51">
        <f t="shared" si="134"/>
        <v>9.7142857142857135</v>
      </c>
      <c r="BF167" s="63">
        <v>3</v>
      </c>
      <c r="BG167" s="275">
        <f t="shared" si="125"/>
        <v>0</v>
      </c>
      <c r="BH167" s="275">
        <v>3</v>
      </c>
      <c r="BI167" s="276">
        <f t="shared" si="133"/>
        <v>3</v>
      </c>
      <c r="BK167" s="260" t="s">
        <v>213</v>
      </c>
      <c r="BL167" s="270" t="s">
        <v>441</v>
      </c>
      <c r="BM167" s="273">
        <v>1</v>
      </c>
      <c r="BN167" s="2">
        <f t="shared" si="152"/>
        <v>3</v>
      </c>
      <c r="BP167" s="22">
        <f t="shared" si="138"/>
        <v>465</v>
      </c>
      <c r="CJ167" s="157" t="s">
        <v>213</v>
      </c>
      <c r="CK167" s="157">
        <v>27</v>
      </c>
      <c r="CL167" s="157">
        <v>424</v>
      </c>
      <c r="CM167" s="157">
        <v>80</v>
      </c>
      <c r="CN167" s="157">
        <v>27</v>
      </c>
      <c r="CO167" s="157">
        <v>424</v>
      </c>
      <c r="CP167" s="157">
        <v>80</v>
      </c>
      <c r="CQ167" s="157" t="s">
        <v>213</v>
      </c>
      <c r="CR167" s="157">
        <f t="shared" si="118"/>
        <v>0</v>
      </c>
      <c r="CS167" s="157">
        <f t="shared" si="119"/>
        <v>0</v>
      </c>
      <c r="CT167" s="157">
        <f t="shared" si="120"/>
        <v>0</v>
      </c>
      <c r="CU167" s="157">
        <f t="shared" si="121"/>
        <v>0</v>
      </c>
    </row>
    <row r="168" spans="1:99" x14ac:dyDescent="0.25">
      <c r="A168" s="63">
        <v>165</v>
      </c>
      <c r="B168" s="157">
        <v>139</v>
      </c>
      <c r="C168" s="66">
        <v>44052</v>
      </c>
      <c r="D168" s="128">
        <f t="shared" si="140"/>
        <v>39852</v>
      </c>
      <c r="E168" s="134">
        <v>58564</v>
      </c>
      <c r="F168" s="105">
        <v>577</v>
      </c>
      <c r="G168" s="137">
        <v>0</v>
      </c>
      <c r="H168" s="137">
        <v>568</v>
      </c>
      <c r="I168" s="131">
        <f t="shared" si="127"/>
        <v>568</v>
      </c>
      <c r="J168" s="131">
        <f t="shared" si="131"/>
        <v>59480</v>
      </c>
      <c r="K168" s="145">
        <f t="shared" si="139"/>
        <v>3466</v>
      </c>
      <c r="L168" s="148">
        <f t="shared" si="115"/>
        <v>560.14285714285711</v>
      </c>
      <c r="M168" s="86">
        <f t="shared" si="141"/>
        <v>1.0096414991852254</v>
      </c>
      <c r="N168" s="89">
        <f t="shared" si="142"/>
        <v>9.6414991852253884E-3</v>
      </c>
      <c r="O168" s="89">
        <f t="shared" si="116"/>
        <v>1.0265395946963362E-2</v>
      </c>
      <c r="P168" s="86">
        <f t="shared" ref="P168:P200" si="154">L168/L167</f>
        <v>1.0631778741865507</v>
      </c>
      <c r="Q168" s="128">
        <f t="shared" si="128"/>
        <v>11971</v>
      </c>
      <c r="R168" s="134">
        <v>11978</v>
      </c>
      <c r="S168" s="105">
        <v>7</v>
      </c>
      <c r="T168" s="137">
        <v>0</v>
      </c>
      <c r="U168" s="137">
        <v>13</v>
      </c>
      <c r="V168" s="131">
        <f t="shared" si="143"/>
        <v>13</v>
      </c>
      <c r="W168" s="131">
        <f t="shared" si="144"/>
        <v>11447</v>
      </c>
      <c r="X168" s="145">
        <f t="shared" si="113"/>
        <v>35</v>
      </c>
      <c r="Y168" s="147">
        <f t="shared" si="114"/>
        <v>8</v>
      </c>
      <c r="Z168" s="65">
        <f t="shared" si="145"/>
        <v>1.0011369599440265</v>
      </c>
      <c r="AA168" s="89">
        <f t="shared" si="146"/>
        <v>1.1369599440265166E-3</v>
      </c>
      <c r="AB168" s="126">
        <f t="shared" si="153"/>
        <v>1.2173913043478262</v>
      </c>
      <c r="AC168" s="127">
        <f t="shared" si="129"/>
        <v>6157</v>
      </c>
      <c r="AD168" s="105">
        <v>6157</v>
      </c>
      <c r="AE168" s="122">
        <v>0</v>
      </c>
      <c r="AF168" s="137">
        <v>1</v>
      </c>
      <c r="AG168" s="137">
        <v>1</v>
      </c>
      <c r="AH168" s="150">
        <f t="shared" si="130"/>
        <v>2</v>
      </c>
      <c r="AI168" s="150">
        <f t="shared" si="147"/>
        <v>6157</v>
      </c>
      <c r="AJ168" s="145">
        <f t="shared" si="117"/>
        <v>8</v>
      </c>
      <c r="AK168" s="147">
        <f t="shared" si="148"/>
        <v>0.7142857142857143</v>
      </c>
      <c r="AL168" s="86">
        <f t="shared" si="149"/>
        <v>1.0003249390739237</v>
      </c>
      <c r="AM168" s="89">
        <f t="shared" si="150"/>
        <v>3.2493907392372456E-4</v>
      </c>
      <c r="AN168" s="90">
        <f t="shared" si="151"/>
        <v>1.6666666666666667</v>
      </c>
      <c r="AO168" s="4">
        <f t="shared" si="135"/>
        <v>211</v>
      </c>
      <c r="AP168" s="4">
        <f t="shared" si="137"/>
        <v>1</v>
      </c>
      <c r="AQ168" s="4">
        <f t="shared" si="136"/>
        <v>-1</v>
      </c>
      <c r="AR168" s="262"/>
      <c r="AS168" s="204"/>
      <c r="AT168" s="196"/>
      <c r="AU168" s="210"/>
      <c r="AV168" s="268" t="s">
        <v>214</v>
      </c>
      <c r="AW168" s="63">
        <v>517</v>
      </c>
      <c r="AX168" s="274">
        <f t="shared" si="122"/>
        <v>0</v>
      </c>
      <c r="AY168" s="274">
        <f t="shared" si="123"/>
        <v>0</v>
      </c>
      <c r="AZ168" s="274">
        <v>517</v>
      </c>
      <c r="BA168" s="51">
        <f t="shared" si="132"/>
        <v>584</v>
      </c>
      <c r="BB168" s="63">
        <v>7</v>
      </c>
      <c r="BC168" s="196">
        <f t="shared" si="124"/>
        <v>0</v>
      </c>
      <c r="BD168" s="196">
        <v>7</v>
      </c>
      <c r="BE168" s="51">
        <f t="shared" si="134"/>
        <v>9.7142857142857135</v>
      </c>
      <c r="BF168" s="63">
        <v>4</v>
      </c>
      <c r="BG168" s="275">
        <f t="shared" si="125"/>
        <v>0</v>
      </c>
      <c r="BH168" s="275">
        <v>4</v>
      </c>
      <c r="BI168" s="276">
        <f t="shared" si="133"/>
        <v>3</v>
      </c>
      <c r="BK168" s="260" t="s">
        <v>214</v>
      </c>
      <c r="BL168" s="41" t="s">
        <v>449</v>
      </c>
      <c r="BM168" s="70">
        <v>1</v>
      </c>
      <c r="BN168" s="2">
        <f t="shared" si="152"/>
        <v>4</v>
      </c>
      <c r="BP168" s="22">
        <f t="shared" si="138"/>
        <v>495.14285714285717</v>
      </c>
      <c r="CJ168" s="157" t="s">
        <v>214</v>
      </c>
      <c r="CK168" s="157">
        <v>20</v>
      </c>
      <c r="CL168" s="157">
        <v>411</v>
      </c>
      <c r="CM168" s="157">
        <v>86</v>
      </c>
      <c r="CN168" s="157">
        <v>20</v>
      </c>
      <c r="CO168" s="157">
        <v>411</v>
      </c>
      <c r="CP168" s="157">
        <v>86</v>
      </c>
      <c r="CQ168" s="157" t="s">
        <v>214</v>
      </c>
      <c r="CR168" s="157">
        <f t="shared" si="118"/>
        <v>0</v>
      </c>
      <c r="CS168" s="157">
        <f t="shared" si="119"/>
        <v>0</v>
      </c>
      <c r="CT168" s="157">
        <f t="shared" si="120"/>
        <v>0</v>
      </c>
      <c r="CU168" s="157">
        <f t="shared" si="121"/>
        <v>0</v>
      </c>
    </row>
    <row r="169" spans="1:99" x14ac:dyDescent="0.25">
      <c r="A169" s="63">
        <v>166</v>
      </c>
      <c r="B169" s="157">
        <v>140</v>
      </c>
      <c r="C169" s="66">
        <v>44053</v>
      </c>
      <c r="D169" s="128">
        <f t="shared" si="140"/>
        <v>40423</v>
      </c>
      <c r="E169" s="134">
        <v>59194</v>
      </c>
      <c r="F169" s="105">
        <v>630</v>
      </c>
      <c r="G169" s="137">
        <v>0</v>
      </c>
      <c r="H169" s="137">
        <v>525</v>
      </c>
      <c r="I169" s="131">
        <f t="shared" si="127"/>
        <v>525</v>
      </c>
      <c r="J169" s="131">
        <f t="shared" si="131"/>
        <v>60005</v>
      </c>
      <c r="K169" s="145">
        <f t="shared" si="139"/>
        <v>3724</v>
      </c>
      <c r="L169" s="148">
        <f t="shared" si="115"/>
        <v>567.71428571428567</v>
      </c>
      <c r="M169" s="86">
        <f t="shared" si="141"/>
        <v>1.0088264963012776</v>
      </c>
      <c r="N169" s="89">
        <f t="shared" si="142"/>
        <v>8.826496301277631E-3</v>
      </c>
      <c r="O169" s="89">
        <f t="shared" si="116"/>
        <v>9.6562724467312844E-3</v>
      </c>
      <c r="P169" s="86">
        <f t="shared" si="154"/>
        <v>1.013516959959194</v>
      </c>
      <c r="Q169" s="128">
        <f t="shared" si="128"/>
        <v>11978</v>
      </c>
      <c r="R169" s="134">
        <v>11984</v>
      </c>
      <c r="S169" s="105">
        <v>6</v>
      </c>
      <c r="T169" s="137">
        <v>0</v>
      </c>
      <c r="U169" s="137">
        <v>14</v>
      </c>
      <c r="V169" s="131">
        <f t="shared" si="143"/>
        <v>14</v>
      </c>
      <c r="W169" s="131">
        <f t="shared" si="144"/>
        <v>11461</v>
      </c>
      <c r="X169" s="145">
        <f t="shared" si="113"/>
        <v>35</v>
      </c>
      <c r="Y169" s="147">
        <f t="shared" si="114"/>
        <v>8.7142857142857135</v>
      </c>
      <c r="Z169" s="65">
        <f t="shared" si="145"/>
        <v>1.0012230278675636</v>
      </c>
      <c r="AA169" s="89">
        <f t="shared" si="146"/>
        <v>1.2230278675635642E-3</v>
      </c>
      <c r="AB169" s="126">
        <f t="shared" si="153"/>
        <v>1.0892857142857142</v>
      </c>
      <c r="AC169" s="127">
        <f t="shared" si="129"/>
        <v>6157</v>
      </c>
      <c r="AD169" s="105">
        <v>6157</v>
      </c>
      <c r="AE169" s="122">
        <v>0</v>
      </c>
      <c r="AF169" s="137">
        <v>0</v>
      </c>
      <c r="AG169" s="137">
        <v>5</v>
      </c>
      <c r="AH169" s="150">
        <f t="shared" si="130"/>
        <v>5</v>
      </c>
      <c r="AI169" s="150">
        <f t="shared" si="147"/>
        <v>6162</v>
      </c>
      <c r="AJ169" s="145">
        <f t="shared" si="117"/>
        <v>8</v>
      </c>
      <c r="AK169" s="147">
        <f t="shared" si="148"/>
        <v>1.4285714285714286</v>
      </c>
      <c r="AL169" s="86">
        <f t="shared" si="149"/>
        <v>1.0008120838070489</v>
      </c>
      <c r="AM169" s="89">
        <f t="shared" si="150"/>
        <v>8.1208380704889116E-4</v>
      </c>
      <c r="AN169" s="90">
        <f t="shared" si="151"/>
        <v>2</v>
      </c>
      <c r="AO169" s="4">
        <f t="shared" si="135"/>
        <v>258</v>
      </c>
      <c r="AP169" s="4">
        <f t="shared" si="137"/>
        <v>0</v>
      </c>
      <c r="AQ169" s="4">
        <f t="shared" si="136"/>
        <v>0</v>
      </c>
      <c r="AR169" s="262"/>
      <c r="AS169" s="204"/>
      <c r="AT169" s="196"/>
      <c r="AU169" s="210"/>
      <c r="AV169" s="268" t="s">
        <v>215</v>
      </c>
      <c r="AW169" s="63">
        <v>601</v>
      </c>
      <c r="AX169" s="274">
        <f t="shared" si="122"/>
        <v>-1</v>
      </c>
      <c r="AY169" s="274">
        <f t="shared" si="123"/>
        <v>1</v>
      </c>
      <c r="AZ169" s="274">
        <v>602</v>
      </c>
      <c r="BA169" s="51">
        <f t="shared" si="132"/>
        <v>576.85714285714289</v>
      </c>
      <c r="BB169" s="63">
        <v>10</v>
      </c>
      <c r="BC169" s="196">
        <f t="shared" si="124"/>
        <v>0</v>
      </c>
      <c r="BD169" s="196">
        <v>10</v>
      </c>
      <c r="BE169" s="51">
        <f t="shared" si="134"/>
        <v>9.5714285714285712</v>
      </c>
      <c r="BF169" s="63">
        <v>7</v>
      </c>
      <c r="BG169" s="275">
        <f t="shared" si="125"/>
        <v>0</v>
      </c>
      <c r="BH169" s="275">
        <v>7</v>
      </c>
      <c r="BI169" s="276">
        <f t="shared" si="133"/>
        <v>3.4285714285714284</v>
      </c>
      <c r="BK169" s="260" t="s">
        <v>215</v>
      </c>
      <c r="BL169" s="270"/>
      <c r="BM169" s="273"/>
      <c r="BN169" s="2">
        <f t="shared" si="152"/>
        <v>7</v>
      </c>
      <c r="BP169" s="22">
        <f t="shared" si="138"/>
        <v>532</v>
      </c>
      <c r="CJ169" s="157" t="s">
        <v>215</v>
      </c>
      <c r="CK169" s="157">
        <v>24</v>
      </c>
      <c r="CL169" s="157">
        <v>509</v>
      </c>
      <c r="CM169" s="157">
        <v>68</v>
      </c>
      <c r="CN169" s="157">
        <v>24</v>
      </c>
      <c r="CO169" s="157">
        <v>510</v>
      </c>
      <c r="CP169" s="157">
        <v>68</v>
      </c>
      <c r="CQ169" s="157" t="s">
        <v>215</v>
      </c>
      <c r="CR169" s="157">
        <f t="shared" si="118"/>
        <v>0</v>
      </c>
      <c r="CS169" s="157">
        <f t="shared" si="119"/>
        <v>-1</v>
      </c>
      <c r="CT169" s="157">
        <f t="shared" si="120"/>
        <v>0</v>
      </c>
      <c r="CU169" s="157">
        <f t="shared" si="121"/>
        <v>-1</v>
      </c>
    </row>
    <row r="170" spans="1:99" x14ac:dyDescent="0.25">
      <c r="A170" s="63">
        <v>167</v>
      </c>
      <c r="B170" s="157">
        <v>141</v>
      </c>
      <c r="C170" s="66">
        <v>44054</v>
      </c>
      <c r="D170" s="128">
        <f t="shared" si="140"/>
        <v>41041</v>
      </c>
      <c r="E170" s="134">
        <v>59973</v>
      </c>
      <c r="F170" s="105">
        <v>779</v>
      </c>
      <c r="G170" s="137">
        <v>0</v>
      </c>
      <c r="H170" s="137">
        <v>680</v>
      </c>
      <c r="I170" s="131">
        <f t="shared" si="127"/>
        <v>680</v>
      </c>
      <c r="J170" s="131">
        <f t="shared" si="131"/>
        <v>60685</v>
      </c>
      <c r="K170" s="145">
        <f t="shared" si="139"/>
        <v>4018</v>
      </c>
      <c r="L170" s="148">
        <f t="shared" si="115"/>
        <v>595.14285714285711</v>
      </c>
      <c r="M170" s="86">
        <f t="shared" si="141"/>
        <v>1.011332388967586</v>
      </c>
      <c r="N170" s="89">
        <f t="shared" si="142"/>
        <v>1.1332388967586038E-2</v>
      </c>
      <c r="O170" s="89">
        <f t="shared" si="116"/>
        <v>1.004130243468806E-2</v>
      </c>
      <c r="P170" s="86">
        <f t="shared" si="154"/>
        <v>1.0483140412682437</v>
      </c>
      <c r="Q170" s="128">
        <f t="shared" si="128"/>
        <v>11984</v>
      </c>
      <c r="R170" s="134">
        <v>11994</v>
      </c>
      <c r="S170" s="105">
        <v>10</v>
      </c>
      <c r="T170" s="137">
        <v>0</v>
      </c>
      <c r="U170" s="137">
        <v>6</v>
      </c>
      <c r="V170" s="131">
        <f t="shared" si="143"/>
        <v>6</v>
      </c>
      <c r="W170" s="131">
        <f t="shared" si="144"/>
        <v>11467</v>
      </c>
      <c r="X170" s="145">
        <f t="shared" si="113"/>
        <v>35</v>
      </c>
      <c r="Y170" s="147">
        <f t="shared" si="114"/>
        <v>9.2857142857142865</v>
      </c>
      <c r="Z170" s="65">
        <f t="shared" si="145"/>
        <v>1.0005235145275282</v>
      </c>
      <c r="AA170" s="89">
        <f t="shared" si="146"/>
        <v>5.235145275281905E-4</v>
      </c>
      <c r="AB170" s="126">
        <f t="shared" si="153"/>
        <v>1.0655737704918034</v>
      </c>
      <c r="AC170" s="127">
        <f t="shared" si="129"/>
        <v>6157</v>
      </c>
      <c r="AD170" s="105">
        <v>6159</v>
      </c>
      <c r="AE170" s="122">
        <v>2</v>
      </c>
      <c r="AF170" s="137">
        <v>0</v>
      </c>
      <c r="AG170" s="137">
        <v>3</v>
      </c>
      <c r="AH170" s="150">
        <f t="shared" si="130"/>
        <v>3</v>
      </c>
      <c r="AI170" s="150">
        <f t="shared" si="147"/>
        <v>6165</v>
      </c>
      <c r="AJ170" s="145">
        <f t="shared" si="117"/>
        <v>9</v>
      </c>
      <c r="AK170" s="147">
        <f t="shared" si="148"/>
        <v>1.8571428571428572</v>
      </c>
      <c r="AL170" s="86">
        <f t="shared" si="149"/>
        <v>1.0004868549172348</v>
      </c>
      <c r="AM170" s="89">
        <f t="shared" si="150"/>
        <v>4.8685491723476915E-4</v>
      </c>
      <c r="AN170" s="90">
        <f t="shared" si="151"/>
        <v>1.3</v>
      </c>
      <c r="AO170" s="4">
        <f t="shared" si="135"/>
        <v>294</v>
      </c>
      <c r="AP170" s="4">
        <f t="shared" si="137"/>
        <v>0</v>
      </c>
      <c r="AQ170" s="4">
        <f t="shared" si="136"/>
        <v>1</v>
      </c>
      <c r="AR170" s="262"/>
      <c r="AS170" s="204"/>
      <c r="AT170" s="196"/>
      <c r="AU170" s="210"/>
      <c r="AV170" s="268" t="s">
        <v>216</v>
      </c>
      <c r="AW170" s="63">
        <v>573</v>
      </c>
      <c r="AX170" s="274">
        <f t="shared" si="122"/>
        <v>1</v>
      </c>
      <c r="AY170" s="274">
        <f t="shared" si="123"/>
        <v>-1</v>
      </c>
      <c r="AZ170" s="274">
        <v>572</v>
      </c>
      <c r="BA170" s="51">
        <f t="shared" si="132"/>
        <v>576.14285714285711</v>
      </c>
      <c r="BB170" s="63">
        <v>11</v>
      </c>
      <c r="BC170" s="196">
        <f t="shared" si="124"/>
        <v>0</v>
      </c>
      <c r="BD170" s="196">
        <v>11</v>
      </c>
      <c r="BE170" s="51">
        <f t="shared" si="134"/>
        <v>9.2857142857142865</v>
      </c>
      <c r="BF170" s="63">
        <v>7</v>
      </c>
      <c r="BG170" s="275">
        <f t="shared" si="125"/>
        <v>0</v>
      </c>
      <c r="BH170" s="275">
        <v>7</v>
      </c>
      <c r="BI170" s="276">
        <f t="shared" si="133"/>
        <v>3.7142857142857144</v>
      </c>
      <c r="BK170" s="260" t="s">
        <v>216</v>
      </c>
      <c r="BL170" s="270"/>
      <c r="BM170" s="273"/>
      <c r="BN170" s="2">
        <f t="shared" si="152"/>
        <v>7</v>
      </c>
      <c r="BP170" s="22">
        <f t="shared" si="138"/>
        <v>574</v>
      </c>
      <c r="CJ170" s="157" t="s">
        <v>216</v>
      </c>
      <c r="CK170" s="157">
        <v>25</v>
      </c>
      <c r="CL170" s="157">
        <v>438</v>
      </c>
      <c r="CM170" s="157">
        <v>110</v>
      </c>
      <c r="CN170" s="157">
        <v>25</v>
      </c>
      <c r="CO170" s="157">
        <v>437</v>
      </c>
      <c r="CP170" s="157">
        <v>110</v>
      </c>
      <c r="CQ170" s="157" t="s">
        <v>216</v>
      </c>
      <c r="CR170" s="157">
        <f t="shared" si="118"/>
        <v>0</v>
      </c>
      <c r="CS170" s="157">
        <f t="shared" si="119"/>
        <v>1</v>
      </c>
      <c r="CT170" s="157">
        <f t="shared" si="120"/>
        <v>0</v>
      </c>
      <c r="CU170" s="157">
        <f t="shared" si="121"/>
        <v>1</v>
      </c>
    </row>
    <row r="171" spans="1:99" x14ac:dyDescent="0.25">
      <c r="A171" s="63">
        <v>168</v>
      </c>
      <c r="B171" s="157">
        <v>142</v>
      </c>
      <c r="C171" s="66">
        <v>44055</v>
      </c>
      <c r="D171" s="128">
        <f t="shared" si="140"/>
        <v>41809</v>
      </c>
      <c r="E171" s="134">
        <v>60627</v>
      </c>
      <c r="F171" s="105">
        <v>654</v>
      </c>
      <c r="G171" s="137">
        <v>1</v>
      </c>
      <c r="H171" s="137">
        <v>601</v>
      </c>
      <c r="I171" s="131">
        <f t="shared" si="127"/>
        <v>602</v>
      </c>
      <c r="J171" s="131">
        <f t="shared" si="131"/>
        <v>61287</v>
      </c>
      <c r="K171" s="145">
        <f t="shared" si="139"/>
        <v>4246</v>
      </c>
      <c r="L171" s="148">
        <f t="shared" si="115"/>
        <v>585.28571428571433</v>
      </c>
      <c r="M171" s="86">
        <f t="shared" si="141"/>
        <v>1.0099200790969762</v>
      </c>
      <c r="N171" s="89">
        <f t="shared" si="142"/>
        <v>9.9200790969762309E-3</v>
      </c>
      <c r="O171" s="89">
        <f t="shared" si="116"/>
        <v>1.0085185216389281E-2</v>
      </c>
      <c r="P171" s="86">
        <f t="shared" si="154"/>
        <v>0.9834373499759963</v>
      </c>
      <c r="Q171" s="128">
        <f t="shared" si="128"/>
        <v>11994</v>
      </c>
      <c r="R171" s="134">
        <v>12003</v>
      </c>
      <c r="S171" s="105">
        <v>9</v>
      </c>
      <c r="T171" s="137">
        <v>1</v>
      </c>
      <c r="U171" s="137">
        <v>10</v>
      </c>
      <c r="V171" s="131">
        <f t="shared" si="143"/>
        <v>11</v>
      </c>
      <c r="W171" s="131">
        <f t="shared" si="144"/>
        <v>11478</v>
      </c>
      <c r="X171" s="145">
        <f t="shared" si="113"/>
        <v>39</v>
      </c>
      <c r="Y171" s="147">
        <f t="shared" si="114"/>
        <v>10</v>
      </c>
      <c r="Z171" s="65">
        <f t="shared" si="145"/>
        <v>1.0009592744396965</v>
      </c>
      <c r="AA171" s="89">
        <f t="shared" si="146"/>
        <v>9.5927443969645587E-4</v>
      </c>
      <c r="AB171" s="126">
        <f t="shared" si="153"/>
        <v>1.0769230769230769</v>
      </c>
      <c r="AC171" s="127">
        <f t="shared" si="129"/>
        <v>6159</v>
      </c>
      <c r="AD171" s="105">
        <v>6161</v>
      </c>
      <c r="AE171" s="122">
        <v>2</v>
      </c>
      <c r="AF171" s="137">
        <v>0</v>
      </c>
      <c r="AG171" s="137">
        <v>3</v>
      </c>
      <c r="AH171" s="150">
        <f t="shared" si="130"/>
        <v>3</v>
      </c>
      <c r="AI171" s="150">
        <f t="shared" si="147"/>
        <v>6168</v>
      </c>
      <c r="AJ171" s="145">
        <f t="shared" si="117"/>
        <v>8</v>
      </c>
      <c r="AK171" s="147">
        <f t="shared" si="148"/>
        <v>2</v>
      </c>
      <c r="AL171" s="86">
        <f t="shared" si="149"/>
        <v>1.0004866180048662</v>
      </c>
      <c r="AM171" s="89">
        <f t="shared" si="150"/>
        <v>4.8661800486615725E-4</v>
      </c>
      <c r="AN171" s="90">
        <f t="shared" si="151"/>
        <v>1.0769230769230769</v>
      </c>
      <c r="AO171" s="4">
        <f t="shared" si="135"/>
        <v>228</v>
      </c>
      <c r="AP171" s="4">
        <f t="shared" si="137"/>
        <v>4</v>
      </c>
      <c r="AQ171" s="4">
        <f t="shared" si="136"/>
        <v>-1</v>
      </c>
      <c r="AR171" s="262"/>
      <c r="AS171" s="204"/>
      <c r="AT171" s="196"/>
      <c r="AU171" s="210"/>
      <c r="AV171" s="268" t="s">
        <v>375</v>
      </c>
      <c r="AW171" s="63">
        <v>592</v>
      </c>
      <c r="AX171" s="274">
        <f t="shared" si="122"/>
        <v>0</v>
      </c>
      <c r="AY171" s="274">
        <f t="shared" si="123"/>
        <v>0</v>
      </c>
      <c r="AZ171" s="274">
        <v>592</v>
      </c>
      <c r="BA171" s="51">
        <f t="shared" si="132"/>
        <v>571.14285714285711</v>
      </c>
      <c r="BB171" s="63">
        <v>6</v>
      </c>
      <c r="BC171" s="196">
        <f t="shared" si="124"/>
        <v>0</v>
      </c>
      <c r="BD171" s="196">
        <v>6</v>
      </c>
      <c r="BE171" s="51">
        <f t="shared" si="134"/>
        <v>8.7142857142857135</v>
      </c>
      <c r="BF171" s="63">
        <v>7</v>
      </c>
      <c r="BG171" s="275">
        <f t="shared" si="125"/>
        <v>0</v>
      </c>
      <c r="BH171" s="275">
        <v>7</v>
      </c>
      <c r="BI171" s="276">
        <f t="shared" si="133"/>
        <v>4.4285714285714288</v>
      </c>
      <c r="BK171" s="260" t="s">
        <v>375</v>
      </c>
      <c r="BL171" s="41"/>
      <c r="BM171" s="70"/>
      <c r="BN171" s="2">
        <f t="shared" si="152"/>
        <v>7</v>
      </c>
      <c r="BP171" s="22">
        <f t="shared" si="138"/>
        <v>606.57142857142856</v>
      </c>
      <c r="CJ171" s="157" t="s">
        <v>375</v>
      </c>
      <c r="CK171" s="157">
        <v>11</v>
      </c>
      <c r="CL171" s="157">
        <v>492</v>
      </c>
      <c r="CM171" s="157">
        <v>89</v>
      </c>
      <c r="CN171" s="157">
        <v>11</v>
      </c>
      <c r="CO171" s="157">
        <v>492</v>
      </c>
      <c r="CP171" s="157">
        <v>89</v>
      </c>
      <c r="CQ171" s="157" t="s">
        <v>375</v>
      </c>
      <c r="CR171" s="157">
        <f t="shared" si="118"/>
        <v>0</v>
      </c>
      <c r="CS171" s="157">
        <f t="shared" si="119"/>
        <v>0</v>
      </c>
      <c r="CT171" s="157">
        <f t="shared" si="120"/>
        <v>0</v>
      </c>
      <c r="CU171" s="157">
        <f t="shared" si="121"/>
        <v>0</v>
      </c>
    </row>
    <row r="172" spans="1:99" x14ac:dyDescent="0.25">
      <c r="A172" s="63">
        <v>169</v>
      </c>
      <c r="B172" s="157">
        <v>143</v>
      </c>
      <c r="C172" s="66">
        <v>44056</v>
      </c>
      <c r="D172" s="128">
        <f t="shared" si="140"/>
        <v>42453</v>
      </c>
      <c r="E172" s="134">
        <v>61204</v>
      </c>
      <c r="F172" s="105">
        <v>577</v>
      </c>
      <c r="G172" s="137">
        <v>0</v>
      </c>
      <c r="H172" s="137">
        <v>686</v>
      </c>
      <c r="I172" s="131">
        <f t="shared" si="127"/>
        <v>686</v>
      </c>
      <c r="J172" s="131">
        <f t="shared" si="131"/>
        <v>61973</v>
      </c>
      <c r="K172" s="145">
        <f t="shared" si="139"/>
        <v>4222</v>
      </c>
      <c r="L172" s="148">
        <f t="shared" si="115"/>
        <v>606.42857142857144</v>
      </c>
      <c r="M172" s="86">
        <f t="shared" si="141"/>
        <v>1.0111932383702906</v>
      </c>
      <c r="N172" s="89">
        <f t="shared" si="142"/>
        <v>1.1193238370290626E-2</v>
      </c>
      <c r="O172" s="89">
        <f t="shared" si="116"/>
        <v>1.0182740384271183E-2</v>
      </c>
      <c r="P172" s="86">
        <f t="shared" si="154"/>
        <v>1.0361239931657309</v>
      </c>
      <c r="Q172" s="128">
        <f t="shared" si="128"/>
        <v>12003</v>
      </c>
      <c r="R172" s="134">
        <v>12009</v>
      </c>
      <c r="S172" s="105">
        <v>6</v>
      </c>
      <c r="T172" s="137">
        <v>0</v>
      </c>
      <c r="U172" s="137">
        <v>9</v>
      </c>
      <c r="V172" s="131">
        <f t="shared" si="143"/>
        <v>9</v>
      </c>
      <c r="W172" s="131">
        <f t="shared" si="144"/>
        <v>11487</v>
      </c>
      <c r="X172" s="145">
        <f t="shared" si="113"/>
        <v>44</v>
      </c>
      <c r="Y172" s="147">
        <f t="shared" si="114"/>
        <v>10.571428571428571</v>
      </c>
      <c r="Z172" s="65">
        <f t="shared" si="145"/>
        <v>1.0007841087297438</v>
      </c>
      <c r="AA172" s="89">
        <f t="shared" si="146"/>
        <v>7.8410872974377099E-4</v>
      </c>
      <c r="AB172" s="126">
        <f t="shared" si="153"/>
        <v>1.0571428571428572</v>
      </c>
      <c r="AC172" s="127">
        <f t="shared" si="129"/>
        <v>6161</v>
      </c>
      <c r="AD172" s="105">
        <v>6165</v>
      </c>
      <c r="AE172" s="122">
        <v>4</v>
      </c>
      <c r="AF172" s="137">
        <v>1</v>
      </c>
      <c r="AG172" s="137">
        <v>3</v>
      </c>
      <c r="AH172" s="150">
        <f t="shared" si="130"/>
        <v>4</v>
      </c>
      <c r="AI172" s="150">
        <f t="shared" si="147"/>
        <v>6172</v>
      </c>
      <c r="AJ172" s="145">
        <f t="shared" si="117"/>
        <v>12</v>
      </c>
      <c r="AK172" s="147">
        <f t="shared" si="148"/>
        <v>2.5714285714285716</v>
      </c>
      <c r="AL172" s="86">
        <f t="shared" si="149"/>
        <v>1.0006485084306096</v>
      </c>
      <c r="AM172" s="89">
        <f t="shared" si="150"/>
        <v>6.4850843060959562E-4</v>
      </c>
      <c r="AN172" s="90">
        <f t="shared" si="151"/>
        <v>1.2857142857142858</v>
      </c>
      <c r="AO172" s="4">
        <f t="shared" si="135"/>
        <v>-24</v>
      </c>
      <c r="AP172" s="4">
        <f t="shared" si="137"/>
        <v>5</v>
      </c>
      <c r="AQ172" s="4">
        <f t="shared" si="136"/>
        <v>4</v>
      </c>
      <c r="AR172" s="262"/>
      <c r="AS172" s="204"/>
      <c r="AT172" s="196"/>
      <c r="AU172" s="210"/>
      <c r="AV172" s="268" t="s">
        <v>217</v>
      </c>
      <c r="AW172" s="63">
        <v>548</v>
      </c>
      <c r="AX172" s="274">
        <f t="shared" si="122"/>
        <v>2</v>
      </c>
      <c r="AY172" s="274">
        <f t="shared" si="123"/>
        <v>-2</v>
      </c>
      <c r="AZ172" s="274">
        <v>546</v>
      </c>
      <c r="BA172" s="51">
        <f t="shared" si="132"/>
        <v>567.28571428571433</v>
      </c>
      <c r="BB172" s="63">
        <v>9</v>
      </c>
      <c r="BC172" s="196">
        <f t="shared" si="124"/>
        <v>0</v>
      </c>
      <c r="BD172" s="196">
        <v>9</v>
      </c>
      <c r="BE172" s="51">
        <f t="shared" si="134"/>
        <v>8.8571428571428577</v>
      </c>
      <c r="BF172" s="63">
        <v>0</v>
      </c>
      <c r="BG172" s="275">
        <f t="shared" si="125"/>
        <v>0</v>
      </c>
      <c r="BH172" s="275">
        <v>0</v>
      </c>
      <c r="BI172" s="276">
        <f t="shared" si="133"/>
        <v>4.2857142857142856</v>
      </c>
      <c r="BK172" s="260" t="s">
        <v>217</v>
      </c>
      <c r="BL172" s="270"/>
      <c r="BM172" s="273"/>
      <c r="BN172" s="2">
        <f t="shared" si="152"/>
        <v>0</v>
      </c>
      <c r="BP172" s="22">
        <f t="shared" si="138"/>
        <v>603.14285714285711</v>
      </c>
      <c r="CJ172" s="157" t="s">
        <v>217</v>
      </c>
      <c r="CK172" s="157">
        <v>29</v>
      </c>
      <c r="CL172" s="157">
        <v>422</v>
      </c>
      <c r="CM172" s="157">
        <v>97</v>
      </c>
      <c r="CN172" s="157">
        <v>29</v>
      </c>
      <c r="CO172" s="157">
        <v>420</v>
      </c>
      <c r="CP172" s="157">
        <v>97</v>
      </c>
      <c r="CQ172" s="157" t="s">
        <v>217</v>
      </c>
      <c r="CR172" s="157">
        <f t="shared" si="118"/>
        <v>0</v>
      </c>
      <c r="CS172" s="157">
        <f t="shared" si="119"/>
        <v>2</v>
      </c>
      <c r="CT172" s="157">
        <f t="shared" si="120"/>
        <v>0</v>
      </c>
      <c r="CU172" s="157">
        <f t="shared" si="121"/>
        <v>2</v>
      </c>
    </row>
    <row r="173" spans="1:99" x14ac:dyDescent="0.25">
      <c r="A173" s="63">
        <v>170</v>
      </c>
      <c r="B173" s="157">
        <v>144</v>
      </c>
      <c r="C173" s="66">
        <v>44057</v>
      </c>
      <c r="D173" s="128">
        <f t="shared" si="140"/>
        <v>43017</v>
      </c>
      <c r="E173" s="134">
        <v>61840</v>
      </c>
      <c r="F173" s="105">
        <v>636</v>
      </c>
      <c r="G173" s="137">
        <v>1</v>
      </c>
      <c r="H173" s="137">
        <v>589</v>
      </c>
      <c r="I173" s="131">
        <f t="shared" si="127"/>
        <v>590</v>
      </c>
      <c r="J173" s="131">
        <f t="shared" si="131"/>
        <v>62563</v>
      </c>
      <c r="K173" s="145">
        <f t="shared" si="139"/>
        <v>4339</v>
      </c>
      <c r="L173" s="148">
        <f t="shared" si="115"/>
        <v>610.71428571428567</v>
      </c>
      <c r="M173" s="86">
        <f t="shared" si="141"/>
        <v>1.0095202749584495</v>
      </c>
      <c r="N173" s="89">
        <f t="shared" si="142"/>
        <v>9.5202749584495372E-3</v>
      </c>
      <c r="O173" s="89">
        <f t="shared" si="116"/>
        <v>1.0158495538916013E-2</v>
      </c>
      <c r="P173" s="86">
        <f t="shared" si="154"/>
        <v>1.0070671378091871</v>
      </c>
      <c r="Q173" s="128">
        <f t="shared" si="128"/>
        <v>12009</v>
      </c>
      <c r="R173" s="134">
        <v>12020</v>
      </c>
      <c r="S173" s="105">
        <v>11</v>
      </c>
      <c r="T173" s="137">
        <v>2</v>
      </c>
      <c r="U173" s="137">
        <v>8</v>
      </c>
      <c r="V173" s="131">
        <f t="shared" si="143"/>
        <v>10</v>
      </c>
      <c r="W173" s="131">
        <f t="shared" si="144"/>
        <v>11497</v>
      </c>
      <c r="X173" s="145">
        <f t="shared" si="113"/>
        <v>51</v>
      </c>
      <c r="Y173" s="147">
        <f t="shared" si="114"/>
        <v>10.571428571428571</v>
      </c>
      <c r="Z173" s="65">
        <f t="shared" si="145"/>
        <v>1.0008705493166188</v>
      </c>
      <c r="AA173" s="89">
        <f t="shared" si="146"/>
        <v>8.7054931661878499E-4</v>
      </c>
      <c r="AB173" s="126">
        <f t="shared" si="153"/>
        <v>1</v>
      </c>
      <c r="AC173" s="127">
        <f t="shared" si="129"/>
        <v>6165</v>
      </c>
      <c r="AD173" s="105">
        <v>6167</v>
      </c>
      <c r="AE173" s="122">
        <v>2</v>
      </c>
      <c r="AF173" s="137">
        <v>0</v>
      </c>
      <c r="AG173" s="137">
        <v>4</v>
      </c>
      <c r="AH173" s="150">
        <f t="shared" si="130"/>
        <v>4</v>
      </c>
      <c r="AI173" s="150">
        <f t="shared" si="147"/>
        <v>6176</v>
      </c>
      <c r="AJ173" s="145">
        <f t="shared" si="117"/>
        <v>13</v>
      </c>
      <c r="AK173" s="147">
        <f t="shared" si="148"/>
        <v>3.1428571428571428</v>
      </c>
      <c r="AL173" s="86">
        <f t="shared" si="149"/>
        <v>1.0006480881399871</v>
      </c>
      <c r="AM173" s="89">
        <f t="shared" si="150"/>
        <v>6.480881399870686E-4</v>
      </c>
      <c r="AN173" s="90">
        <f t="shared" si="151"/>
        <v>1.2222222222222221</v>
      </c>
      <c r="AO173" s="4">
        <f t="shared" si="135"/>
        <v>117</v>
      </c>
      <c r="AP173" s="4">
        <f t="shared" si="137"/>
        <v>7</v>
      </c>
      <c r="AQ173" s="4">
        <f t="shared" si="136"/>
        <v>1</v>
      </c>
      <c r="AR173" s="262"/>
      <c r="AS173" s="204"/>
      <c r="AT173" s="196"/>
      <c r="AU173" s="210"/>
      <c r="AV173" s="268" t="s">
        <v>218</v>
      </c>
      <c r="AW173" s="63">
        <v>516</v>
      </c>
      <c r="AX173" s="274">
        <f t="shared" si="122"/>
        <v>1</v>
      </c>
      <c r="AY173" s="274">
        <f t="shared" si="123"/>
        <v>-1</v>
      </c>
      <c r="AZ173" s="274">
        <v>515</v>
      </c>
      <c r="BA173" s="51">
        <f t="shared" si="132"/>
        <v>554</v>
      </c>
      <c r="BB173" s="63">
        <v>8</v>
      </c>
      <c r="BC173" s="196">
        <f t="shared" si="124"/>
        <v>0</v>
      </c>
      <c r="BD173" s="196">
        <v>8</v>
      </c>
      <c r="BE173" s="51">
        <f t="shared" si="134"/>
        <v>8.7142857142857135</v>
      </c>
      <c r="BF173" s="63">
        <v>5</v>
      </c>
      <c r="BG173" s="275">
        <f t="shared" si="125"/>
        <v>0</v>
      </c>
      <c r="BH173" s="275">
        <v>5</v>
      </c>
      <c r="BI173" s="276">
        <f t="shared" si="133"/>
        <v>4.7142857142857144</v>
      </c>
      <c r="BK173" s="260" t="s">
        <v>218</v>
      </c>
      <c r="BL173" s="41"/>
      <c r="BM173" s="70"/>
      <c r="BN173" s="2">
        <f t="shared" si="152"/>
        <v>5</v>
      </c>
      <c r="BP173" s="22">
        <f t="shared" si="138"/>
        <v>619.85714285714289</v>
      </c>
      <c r="CJ173" s="157" t="s">
        <v>218</v>
      </c>
      <c r="CK173" s="157">
        <v>13</v>
      </c>
      <c r="CL173" s="157">
        <v>421</v>
      </c>
      <c r="CM173" s="157">
        <v>82</v>
      </c>
      <c r="CN173" s="157">
        <v>13</v>
      </c>
      <c r="CO173" s="157">
        <v>420</v>
      </c>
      <c r="CP173" s="157">
        <v>82</v>
      </c>
      <c r="CQ173" s="157" t="s">
        <v>218</v>
      </c>
      <c r="CR173" s="157">
        <f t="shared" si="118"/>
        <v>0</v>
      </c>
      <c r="CS173" s="157">
        <f t="shared" si="119"/>
        <v>1</v>
      </c>
      <c r="CT173" s="157">
        <f t="shared" si="120"/>
        <v>0</v>
      </c>
      <c r="CU173" s="157">
        <f t="shared" si="121"/>
        <v>1</v>
      </c>
    </row>
    <row r="174" spans="1:99" x14ac:dyDescent="0.25">
      <c r="A174" s="63">
        <v>171</v>
      </c>
      <c r="B174" s="157">
        <v>145</v>
      </c>
      <c r="C174" s="66">
        <v>44058</v>
      </c>
      <c r="D174" s="128">
        <f t="shared" si="140"/>
        <v>43644</v>
      </c>
      <c r="E174" s="134">
        <v>62495</v>
      </c>
      <c r="F174" s="105">
        <v>655</v>
      </c>
      <c r="G174" s="137">
        <v>0</v>
      </c>
      <c r="H174" s="137">
        <v>544</v>
      </c>
      <c r="I174" s="131">
        <f t="shared" si="127"/>
        <v>544</v>
      </c>
      <c r="J174" s="131">
        <f t="shared" si="131"/>
        <v>63107</v>
      </c>
      <c r="K174" s="145">
        <f t="shared" si="139"/>
        <v>4508</v>
      </c>
      <c r="L174" s="148">
        <f t="shared" si="115"/>
        <v>599.28571428571433</v>
      </c>
      <c r="M174" s="86">
        <f t="shared" si="141"/>
        <v>1.0086952352029155</v>
      </c>
      <c r="N174" s="89">
        <f t="shared" si="142"/>
        <v>8.6952352029154856E-3</v>
      </c>
      <c r="O174" s="89">
        <f t="shared" si="116"/>
        <v>1.0132243319243584E-2</v>
      </c>
      <c r="P174" s="86">
        <f t="shared" si="154"/>
        <v>0.98128654970760254</v>
      </c>
      <c r="Q174" s="128">
        <f t="shared" si="128"/>
        <v>12020</v>
      </c>
      <c r="R174" s="134">
        <v>12027</v>
      </c>
      <c r="S174" s="105">
        <v>7</v>
      </c>
      <c r="T174" s="137">
        <v>0</v>
      </c>
      <c r="U174" s="137">
        <v>8</v>
      </c>
      <c r="V174" s="131">
        <f t="shared" si="143"/>
        <v>8</v>
      </c>
      <c r="W174" s="131">
        <f t="shared" si="144"/>
        <v>11505</v>
      </c>
      <c r="X174" s="145">
        <f t="shared" si="113"/>
        <v>56</v>
      </c>
      <c r="Y174" s="147">
        <f t="shared" si="114"/>
        <v>10.142857142857142</v>
      </c>
      <c r="Z174" s="65">
        <f t="shared" si="145"/>
        <v>1.0006958336957468</v>
      </c>
      <c r="AA174" s="89">
        <f t="shared" si="146"/>
        <v>6.9583369574677256E-4</v>
      </c>
      <c r="AB174" s="126">
        <f t="shared" si="153"/>
        <v>0.95945945945945943</v>
      </c>
      <c r="AC174" s="127">
        <f t="shared" si="129"/>
        <v>6167</v>
      </c>
      <c r="AD174" s="105">
        <v>6169</v>
      </c>
      <c r="AE174" s="122">
        <v>2</v>
      </c>
      <c r="AF174" s="137">
        <v>0</v>
      </c>
      <c r="AG174" s="137">
        <v>5</v>
      </c>
      <c r="AH174" s="150">
        <f t="shared" si="130"/>
        <v>5</v>
      </c>
      <c r="AI174" s="150">
        <f t="shared" si="147"/>
        <v>6181</v>
      </c>
      <c r="AJ174" s="145">
        <f t="shared" si="117"/>
        <v>12</v>
      </c>
      <c r="AK174" s="147">
        <f t="shared" si="148"/>
        <v>3.7142857142857144</v>
      </c>
      <c r="AL174" s="86">
        <f t="shared" si="149"/>
        <v>1.0008095854922279</v>
      </c>
      <c r="AM174" s="89">
        <f t="shared" si="150"/>
        <v>8.0958549222787113E-4</v>
      </c>
      <c r="AN174" s="90">
        <f t="shared" si="151"/>
        <v>1.1818181818181819</v>
      </c>
      <c r="AO174" s="4">
        <f t="shared" si="135"/>
        <v>169</v>
      </c>
      <c r="AP174" s="4">
        <f t="shared" si="137"/>
        <v>5</v>
      </c>
      <c r="AQ174" s="4">
        <f t="shared" si="136"/>
        <v>-1</v>
      </c>
      <c r="AR174" s="262"/>
      <c r="AS174" s="204"/>
      <c r="AT174" s="196"/>
      <c r="AU174" s="210"/>
      <c r="AV174" s="268" t="s">
        <v>219</v>
      </c>
      <c r="AW174" s="63">
        <v>505</v>
      </c>
      <c r="AX174" s="274">
        <f t="shared" si="122"/>
        <v>1</v>
      </c>
      <c r="AY174" s="274">
        <f t="shared" si="123"/>
        <v>-1</v>
      </c>
      <c r="AZ174" s="274">
        <v>504</v>
      </c>
      <c r="BA174" s="51">
        <f t="shared" si="132"/>
        <v>550.28571428571433</v>
      </c>
      <c r="BB174" s="63">
        <v>8</v>
      </c>
      <c r="BC174" s="196">
        <f t="shared" si="124"/>
        <v>0</v>
      </c>
      <c r="BD174" s="196">
        <v>8</v>
      </c>
      <c r="BE174" s="51">
        <f t="shared" si="134"/>
        <v>8.4285714285714288</v>
      </c>
      <c r="BF174" s="63">
        <v>4</v>
      </c>
      <c r="BG174" s="275">
        <f t="shared" si="125"/>
        <v>0</v>
      </c>
      <c r="BH174" s="275">
        <v>4</v>
      </c>
      <c r="BI174" s="276">
        <f t="shared" si="133"/>
        <v>4.8571428571428568</v>
      </c>
      <c r="BK174" s="260" t="s">
        <v>219</v>
      </c>
      <c r="BL174" s="41"/>
      <c r="BM174" s="70"/>
      <c r="BN174" s="2">
        <f t="shared" si="152"/>
        <v>4</v>
      </c>
      <c r="BP174" s="22">
        <f t="shared" si="138"/>
        <v>644</v>
      </c>
      <c r="CJ174" s="157" t="s">
        <v>219</v>
      </c>
      <c r="CK174" s="157">
        <v>22</v>
      </c>
      <c r="CL174" s="157">
        <v>402</v>
      </c>
      <c r="CM174" s="157">
        <v>81</v>
      </c>
      <c r="CN174" s="157">
        <v>22</v>
      </c>
      <c r="CO174" s="157">
        <v>401</v>
      </c>
      <c r="CP174" s="157">
        <v>81</v>
      </c>
      <c r="CQ174" s="157" t="s">
        <v>219</v>
      </c>
      <c r="CR174" s="157">
        <f t="shared" si="118"/>
        <v>0</v>
      </c>
      <c r="CS174" s="157">
        <f t="shared" si="119"/>
        <v>1</v>
      </c>
      <c r="CT174" s="157">
        <f t="shared" si="120"/>
        <v>0</v>
      </c>
      <c r="CU174" s="157">
        <f t="shared" si="121"/>
        <v>1</v>
      </c>
    </row>
    <row r="175" spans="1:99" x14ac:dyDescent="0.25">
      <c r="A175" s="63">
        <v>172</v>
      </c>
      <c r="B175" s="157">
        <v>146</v>
      </c>
      <c r="C175" s="66">
        <v>44059</v>
      </c>
      <c r="D175" s="128">
        <f t="shared" si="140"/>
        <v>44290</v>
      </c>
      <c r="E175" s="134">
        <v>63002</v>
      </c>
      <c r="F175" s="105">
        <v>507</v>
      </c>
      <c r="G175" s="137">
        <v>0</v>
      </c>
      <c r="H175" s="137">
        <v>436</v>
      </c>
      <c r="I175" s="131">
        <f t="shared" si="127"/>
        <v>436</v>
      </c>
      <c r="J175" s="131">
        <f t="shared" si="131"/>
        <v>63543</v>
      </c>
      <c r="K175" s="145">
        <f t="shared" si="139"/>
        <v>4438</v>
      </c>
      <c r="L175" s="148">
        <f t="shared" si="115"/>
        <v>580.42857142857144</v>
      </c>
      <c r="M175" s="86">
        <f t="shared" si="141"/>
        <v>1.0069089007558591</v>
      </c>
      <c r="N175" s="89">
        <f t="shared" si="142"/>
        <v>6.9089007558591486E-3</v>
      </c>
      <c r="O175" s="89">
        <f t="shared" si="116"/>
        <v>9.2475456768982053E-3</v>
      </c>
      <c r="P175" s="86">
        <f t="shared" si="154"/>
        <v>0.96853396901072697</v>
      </c>
      <c r="Q175" s="128">
        <f t="shared" si="128"/>
        <v>12027</v>
      </c>
      <c r="R175" s="134">
        <v>12033</v>
      </c>
      <c r="S175" s="105">
        <v>6</v>
      </c>
      <c r="T175" s="137">
        <v>1</v>
      </c>
      <c r="U175" s="137">
        <v>9</v>
      </c>
      <c r="V175" s="131">
        <f t="shared" si="143"/>
        <v>10</v>
      </c>
      <c r="W175" s="131">
        <f t="shared" si="144"/>
        <v>11515</v>
      </c>
      <c r="X175" s="145">
        <f t="shared" si="113"/>
        <v>55</v>
      </c>
      <c r="Y175" s="147">
        <f t="shared" si="114"/>
        <v>9.7142857142857135</v>
      </c>
      <c r="Z175" s="65">
        <f t="shared" si="145"/>
        <v>1.0008691873098652</v>
      </c>
      <c r="AA175" s="89">
        <f t="shared" si="146"/>
        <v>8.6918730986518256E-4</v>
      </c>
      <c r="AB175" s="126">
        <f t="shared" si="153"/>
        <v>0.95774647887323938</v>
      </c>
      <c r="AC175" s="127">
        <f t="shared" si="129"/>
        <v>6169</v>
      </c>
      <c r="AD175" s="105">
        <v>6172</v>
      </c>
      <c r="AE175" s="122">
        <v>3</v>
      </c>
      <c r="AF175" s="137">
        <v>0</v>
      </c>
      <c r="AG175" s="137">
        <v>2</v>
      </c>
      <c r="AH175" s="150">
        <f t="shared" si="130"/>
        <v>2</v>
      </c>
      <c r="AI175" s="150">
        <f t="shared" si="147"/>
        <v>6183</v>
      </c>
      <c r="AJ175" s="145">
        <f t="shared" si="117"/>
        <v>15</v>
      </c>
      <c r="AK175" s="147">
        <f t="shared" si="148"/>
        <v>3.7142857142857144</v>
      </c>
      <c r="AL175" s="86">
        <f t="shared" si="149"/>
        <v>1.0003235722375021</v>
      </c>
      <c r="AM175" s="89">
        <f t="shared" si="150"/>
        <v>3.2357223750212327E-4</v>
      </c>
      <c r="AN175" s="90">
        <f t="shared" si="151"/>
        <v>1</v>
      </c>
      <c r="AO175" s="4">
        <f t="shared" si="135"/>
        <v>-70</v>
      </c>
      <c r="AP175" s="4">
        <f t="shared" si="137"/>
        <v>-1</v>
      </c>
      <c r="AQ175" s="4">
        <f t="shared" si="136"/>
        <v>3</v>
      </c>
      <c r="AR175" s="262"/>
      <c r="AS175" s="204"/>
      <c r="AT175" s="196"/>
      <c r="AU175" s="210"/>
      <c r="AV175" s="268" t="s">
        <v>220</v>
      </c>
      <c r="AW175" s="63">
        <v>442</v>
      </c>
      <c r="AX175" s="274">
        <f t="shared" si="122"/>
        <v>2</v>
      </c>
      <c r="AY175" s="274">
        <f t="shared" si="123"/>
        <v>-2</v>
      </c>
      <c r="AZ175" s="274">
        <v>440</v>
      </c>
      <c r="BA175" s="51">
        <f t="shared" si="132"/>
        <v>539.57142857142856</v>
      </c>
      <c r="BB175" s="63">
        <v>4</v>
      </c>
      <c r="BC175" s="196">
        <f t="shared" si="124"/>
        <v>0</v>
      </c>
      <c r="BD175" s="196">
        <v>4</v>
      </c>
      <c r="BE175" s="51">
        <f t="shared" si="134"/>
        <v>8</v>
      </c>
      <c r="BF175" s="63">
        <v>0</v>
      </c>
      <c r="BG175" s="275">
        <f t="shared" si="125"/>
        <v>0</v>
      </c>
      <c r="BH175" s="275">
        <v>0</v>
      </c>
      <c r="BI175" s="276">
        <f t="shared" si="133"/>
        <v>4.2857142857142856</v>
      </c>
      <c r="BK175" s="260" t="s">
        <v>220</v>
      </c>
      <c r="BL175" s="270"/>
      <c r="BM175" s="273"/>
      <c r="BN175" s="2">
        <f t="shared" si="152"/>
        <v>0</v>
      </c>
      <c r="BP175" s="22">
        <f t="shared" si="138"/>
        <v>634</v>
      </c>
      <c r="CJ175" s="157" t="s">
        <v>220</v>
      </c>
      <c r="CK175" s="157">
        <v>5</v>
      </c>
      <c r="CL175" s="157">
        <v>360</v>
      </c>
      <c r="CM175" s="157">
        <v>77</v>
      </c>
      <c r="CN175" s="157">
        <v>5</v>
      </c>
      <c r="CO175" s="157">
        <v>358</v>
      </c>
      <c r="CP175" s="157">
        <v>77</v>
      </c>
      <c r="CQ175" s="157" t="s">
        <v>220</v>
      </c>
      <c r="CR175" s="157">
        <f t="shared" si="118"/>
        <v>0</v>
      </c>
      <c r="CS175" s="157">
        <f t="shared" si="119"/>
        <v>2</v>
      </c>
      <c r="CT175" s="157">
        <f t="shared" si="120"/>
        <v>0</v>
      </c>
      <c r="CU175" s="157">
        <f t="shared" si="121"/>
        <v>2</v>
      </c>
    </row>
    <row r="176" spans="1:99" x14ac:dyDescent="0.25">
      <c r="A176" s="63">
        <v>173</v>
      </c>
      <c r="B176" s="157">
        <v>147</v>
      </c>
      <c r="C176" s="66">
        <v>44060</v>
      </c>
      <c r="D176" s="128">
        <f t="shared" si="140"/>
        <v>44792</v>
      </c>
      <c r="E176" s="134">
        <f>AS176</f>
        <v>63484</v>
      </c>
      <c r="F176" s="105">
        <f>E176-E175</f>
        <v>482</v>
      </c>
      <c r="G176" s="137">
        <v>1</v>
      </c>
      <c r="H176" s="137">
        <v>430</v>
      </c>
      <c r="I176" s="131">
        <f t="shared" si="127"/>
        <v>431</v>
      </c>
      <c r="J176" s="131">
        <f t="shared" si="131"/>
        <v>63974</v>
      </c>
      <c r="K176" s="145">
        <f t="shared" si="139"/>
        <v>4290</v>
      </c>
      <c r="L176" s="148">
        <f t="shared" si="115"/>
        <v>567</v>
      </c>
      <c r="M176" s="86">
        <f t="shared" si="141"/>
        <v>1.0067828084918873</v>
      </c>
      <c r="N176" s="89">
        <f t="shared" si="142"/>
        <v>6.7828084918872822E-3</v>
      </c>
      <c r="O176" s="89">
        <f t="shared" si="116"/>
        <v>8.6200915558804162E-3</v>
      </c>
      <c r="P176" s="86">
        <f t="shared" si="154"/>
        <v>0.97686438592173264</v>
      </c>
      <c r="Q176" s="128">
        <f t="shared" si="128"/>
        <v>12033</v>
      </c>
      <c r="R176" s="134">
        <f>AT176</f>
        <v>12038</v>
      </c>
      <c r="S176" s="105">
        <f>R176-R175</f>
        <v>5</v>
      </c>
      <c r="T176" s="137">
        <v>2</v>
      </c>
      <c r="U176" s="137">
        <v>8</v>
      </c>
      <c r="V176" s="131">
        <f t="shared" si="143"/>
        <v>10</v>
      </c>
      <c r="W176" s="131">
        <f t="shared" si="144"/>
        <v>11525</v>
      </c>
      <c r="X176" s="145">
        <f t="shared" si="113"/>
        <v>54</v>
      </c>
      <c r="Y176" s="147">
        <f t="shared" si="114"/>
        <v>9.1428571428571423</v>
      </c>
      <c r="Z176" s="65">
        <f t="shared" si="145"/>
        <v>1.0008684324793746</v>
      </c>
      <c r="AA176" s="89">
        <f t="shared" si="146"/>
        <v>8.6843247937462564E-4</v>
      </c>
      <c r="AB176" s="126">
        <f t="shared" si="153"/>
        <v>0.94117647058823528</v>
      </c>
      <c r="AC176" s="127">
        <f t="shared" si="129"/>
        <v>6172</v>
      </c>
      <c r="AD176" s="105">
        <f>AU176</f>
        <v>6172</v>
      </c>
      <c r="AE176" s="195">
        <f>AD176-AD175</f>
        <v>0</v>
      </c>
      <c r="AF176" s="137">
        <v>0</v>
      </c>
      <c r="AG176" s="137">
        <v>6</v>
      </c>
      <c r="AH176" s="150">
        <f t="shared" si="130"/>
        <v>6</v>
      </c>
      <c r="AI176" s="150">
        <f t="shared" si="147"/>
        <v>6189</v>
      </c>
      <c r="AJ176" s="145">
        <f t="shared" si="117"/>
        <v>15</v>
      </c>
      <c r="AK176" s="147">
        <f t="shared" si="148"/>
        <v>3.8571428571428572</v>
      </c>
      <c r="AL176" s="86">
        <f t="shared" si="149"/>
        <v>1.0009704027171276</v>
      </c>
      <c r="AM176" s="89">
        <f t="shared" si="150"/>
        <v>9.7040271712756088E-4</v>
      </c>
      <c r="AN176" s="90">
        <f t="shared" si="151"/>
        <v>1.0384615384615385</v>
      </c>
      <c r="AO176" s="4">
        <f t="shared" si="135"/>
        <v>-148</v>
      </c>
      <c r="AP176" s="4">
        <f t="shared" si="137"/>
        <v>-1</v>
      </c>
      <c r="AQ176" s="4">
        <f t="shared" si="136"/>
        <v>0</v>
      </c>
      <c r="AR176" s="262" t="s">
        <v>172</v>
      </c>
      <c r="AS176" s="204">
        <v>63484</v>
      </c>
      <c r="AT176" s="196">
        <v>12038</v>
      </c>
      <c r="AU176" s="210">
        <v>6172</v>
      </c>
      <c r="AV176" s="268" t="s">
        <v>172</v>
      </c>
      <c r="AW176" s="75">
        <v>488</v>
      </c>
      <c r="AX176" s="274">
        <f t="shared" si="122"/>
        <v>4</v>
      </c>
      <c r="AY176" s="274">
        <f t="shared" si="123"/>
        <v>-4</v>
      </c>
      <c r="AZ176" s="274">
        <v>484</v>
      </c>
      <c r="BA176" s="51">
        <f t="shared" si="132"/>
        <v>523.42857142857144</v>
      </c>
      <c r="BB176" s="63">
        <v>7</v>
      </c>
      <c r="BC176" s="196">
        <f t="shared" si="124"/>
        <v>0</v>
      </c>
      <c r="BD176" s="196">
        <v>7</v>
      </c>
      <c r="BE176" s="51">
        <f t="shared" si="134"/>
        <v>7.5714285714285712</v>
      </c>
      <c r="BF176" s="63">
        <v>1</v>
      </c>
      <c r="BG176" s="275">
        <f t="shared" si="125"/>
        <v>1</v>
      </c>
      <c r="BH176" s="275">
        <v>0</v>
      </c>
      <c r="BI176" s="276">
        <f t="shared" si="133"/>
        <v>3.4285714285714284</v>
      </c>
      <c r="BK176" s="260" t="s">
        <v>172</v>
      </c>
      <c r="BL176" s="41"/>
      <c r="BM176" s="70"/>
      <c r="BN176" s="2">
        <f t="shared" si="152"/>
        <v>1</v>
      </c>
      <c r="BP176" s="22">
        <f t="shared" si="138"/>
        <v>612.85714285714289</v>
      </c>
      <c r="CJ176" s="157" t="s">
        <v>172</v>
      </c>
      <c r="CK176" s="157">
        <v>13</v>
      </c>
      <c r="CL176" s="157">
        <v>416</v>
      </c>
      <c r="CM176" s="157">
        <v>59</v>
      </c>
      <c r="CN176" s="157">
        <v>13</v>
      </c>
      <c r="CO176" s="157">
        <v>412</v>
      </c>
      <c r="CP176" s="157">
        <v>59</v>
      </c>
      <c r="CQ176" s="157" t="s">
        <v>172</v>
      </c>
      <c r="CR176" s="157">
        <f t="shared" si="118"/>
        <v>0</v>
      </c>
      <c r="CS176" s="157">
        <f t="shared" si="119"/>
        <v>4</v>
      </c>
      <c r="CT176" s="157">
        <f t="shared" si="120"/>
        <v>0</v>
      </c>
      <c r="CU176" s="157">
        <f t="shared" si="121"/>
        <v>4</v>
      </c>
    </row>
    <row r="177" spans="1:101" x14ac:dyDescent="0.25">
      <c r="A177" s="63">
        <v>174</v>
      </c>
      <c r="B177" s="157">
        <v>148</v>
      </c>
      <c r="C177" s="66">
        <v>44061</v>
      </c>
      <c r="D177" s="128">
        <f t="shared" si="140"/>
        <v>45267</v>
      </c>
      <c r="E177" s="134">
        <f t="shared" ref="E177:E200" si="155">AS177</f>
        <v>63973</v>
      </c>
      <c r="F177" s="105">
        <f t="shared" ref="F177:F200" si="156">E177-E176</f>
        <v>489</v>
      </c>
      <c r="G177" s="137">
        <v>0</v>
      </c>
      <c r="H177" s="137">
        <v>563</v>
      </c>
      <c r="I177" s="131">
        <f t="shared" si="127"/>
        <v>563</v>
      </c>
      <c r="J177" s="131">
        <f t="shared" si="131"/>
        <v>64537</v>
      </c>
      <c r="K177" s="145">
        <f t="shared" si="139"/>
        <v>4000</v>
      </c>
      <c r="L177" s="148">
        <f t="shared" si="115"/>
        <v>550.28571428571433</v>
      </c>
      <c r="M177" s="86">
        <f t="shared" si="141"/>
        <v>1.0088004501828869</v>
      </c>
      <c r="N177" s="89">
        <f t="shared" si="142"/>
        <v>8.8004501828868875E-3</v>
      </c>
      <c r="O177" s="89">
        <f t="shared" si="116"/>
        <v>8.1415339183996682E-3</v>
      </c>
      <c r="P177" s="86">
        <f t="shared" si="154"/>
        <v>0.97052154195011342</v>
      </c>
      <c r="Q177" s="128">
        <f t="shared" si="128"/>
        <v>12038</v>
      </c>
      <c r="R177" s="134">
        <f t="shared" ref="R177:R200" si="157">AT177</f>
        <v>12042</v>
      </c>
      <c r="S177" s="105">
        <f t="shared" ref="S177:S200" si="158">R177-R176</f>
        <v>4</v>
      </c>
      <c r="T177" s="137">
        <v>0</v>
      </c>
      <c r="U177" s="137">
        <v>6</v>
      </c>
      <c r="V177" s="131">
        <f t="shared" si="143"/>
        <v>6</v>
      </c>
      <c r="W177" s="131">
        <f t="shared" si="144"/>
        <v>11531</v>
      </c>
      <c r="X177" s="145">
        <f t="shared" si="113"/>
        <v>48</v>
      </c>
      <c r="Y177" s="147">
        <f t="shared" si="114"/>
        <v>9.1428571428571423</v>
      </c>
      <c r="Z177" s="65">
        <f t="shared" si="145"/>
        <v>1.000520607375271</v>
      </c>
      <c r="AA177" s="89">
        <f t="shared" si="146"/>
        <v>5.2060737527104273E-4</v>
      </c>
      <c r="AB177" s="126">
        <f t="shared" si="153"/>
        <v>1</v>
      </c>
      <c r="AC177" s="127">
        <f t="shared" si="129"/>
        <v>6172</v>
      </c>
      <c r="AD177" s="105">
        <f t="shared" ref="AD177:AD200" si="159">AU177</f>
        <v>6175</v>
      </c>
      <c r="AE177" s="195">
        <f t="shared" ref="AE177:AE200" si="160">AD177-AD176</f>
        <v>3</v>
      </c>
      <c r="AF177" s="137">
        <v>1</v>
      </c>
      <c r="AG177" s="137">
        <v>2</v>
      </c>
      <c r="AH177" s="150">
        <f t="shared" si="130"/>
        <v>3</v>
      </c>
      <c r="AI177" s="150">
        <f t="shared" si="147"/>
        <v>6192</v>
      </c>
      <c r="AJ177" s="145">
        <f t="shared" si="117"/>
        <v>16</v>
      </c>
      <c r="AK177" s="147">
        <f t="shared" si="148"/>
        <v>3.8571428571428572</v>
      </c>
      <c r="AL177" s="86">
        <f t="shared" si="149"/>
        <v>1.0004847309743092</v>
      </c>
      <c r="AM177" s="89">
        <f t="shared" si="150"/>
        <v>4.8473097430923318E-4</v>
      </c>
      <c r="AN177" s="90">
        <f t="shared" si="151"/>
        <v>1</v>
      </c>
      <c r="AO177" s="4">
        <f t="shared" si="135"/>
        <v>-290</v>
      </c>
      <c r="AP177" s="4">
        <f t="shared" si="137"/>
        <v>-6</v>
      </c>
      <c r="AQ177" s="4">
        <f t="shared" si="136"/>
        <v>1</v>
      </c>
      <c r="AR177" s="262" t="s">
        <v>173</v>
      </c>
      <c r="AS177" s="204">
        <v>63973</v>
      </c>
      <c r="AT177" s="196">
        <v>12042</v>
      </c>
      <c r="AU177" s="210">
        <v>6175</v>
      </c>
      <c r="AV177" s="268" t="s">
        <v>173</v>
      </c>
      <c r="AW177" s="75">
        <v>515</v>
      </c>
      <c r="AX177" s="274">
        <f t="shared" si="122"/>
        <v>1</v>
      </c>
      <c r="AY177" s="274">
        <f t="shared" si="123"/>
        <v>-1</v>
      </c>
      <c r="AZ177" s="274">
        <v>514</v>
      </c>
      <c r="BA177" s="51">
        <f t="shared" si="132"/>
        <v>515.14285714285711</v>
      </c>
      <c r="BB177" s="63">
        <v>2</v>
      </c>
      <c r="BC177" s="196">
        <f t="shared" si="124"/>
        <v>0</v>
      </c>
      <c r="BD177" s="196">
        <v>2</v>
      </c>
      <c r="BE177" s="51">
        <f t="shared" si="134"/>
        <v>6.2857142857142856</v>
      </c>
      <c r="BF177" s="63">
        <v>3</v>
      </c>
      <c r="BG177" s="275">
        <f t="shared" si="125"/>
        <v>0</v>
      </c>
      <c r="BH177" s="275">
        <v>3</v>
      </c>
      <c r="BI177" s="276">
        <f t="shared" si="133"/>
        <v>2.8571428571428572</v>
      </c>
      <c r="BK177" s="260" t="s">
        <v>173</v>
      </c>
      <c r="BL177" s="41"/>
      <c r="BM177" s="70"/>
      <c r="BN177" s="2">
        <f t="shared" si="152"/>
        <v>3</v>
      </c>
      <c r="BP177" s="22">
        <f t="shared" si="138"/>
        <v>571.42857142857144</v>
      </c>
      <c r="CJ177" s="157" t="s">
        <v>173</v>
      </c>
      <c r="CK177" s="157">
        <v>11</v>
      </c>
      <c r="CL177" s="157">
        <v>403</v>
      </c>
      <c r="CM177" s="157">
        <v>101</v>
      </c>
      <c r="CN177" s="157">
        <v>11</v>
      </c>
      <c r="CO177" s="157">
        <v>402</v>
      </c>
      <c r="CP177" s="157">
        <v>101</v>
      </c>
      <c r="CQ177" s="157" t="s">
        <v>173</v>
      </c>
      <c r="CR177" s="157">
        <f t="shared" si="118"/>
        <v>0</v>
      </c>
      <c r="CS177" s="157">
        <f t="shared" si="119"/>
        <v>1</v>
      </c>
      <c r="CT177" s="157">
        <f t="shared" si="120"/>
        <v>0</v>
      </c>
      <c r="CU177" s="157">
        <f t="shared" si="121"/>
        <v>1</v>
      </c>
    </row>
    <row r="178" spans="1:101" x14ac:dyDescent="0.25">
      <c r="A178" s="63">
        <v>175</v>
      </c>
      <c r="B178" s="157">
        <v>149</v>
      </c>
      <c r="C178" s="66">
        <v>44062</v>
      </c>
      <c r="D178" s="128">
        <f t="shared" si="140"/>
        <v>45732</v>
      </c>
      <c r="E178" s="134">
        <f t="shared" si="155"/>
        <v>64525</v>
      </c>
      <c r="F178" s="105">
        <f t="shared" si="156"/>
        <v>552</v>
      </c>
      <c r="G178" s="137">
        <v>4</v>
      </c>
      <c r="H178" s="137">
        <v>568</v>
      </c>
      <c r="I178" s="131">
        <f t="shared" si="127"/>
        <v>572</v>
      </c>
      <c r="J178" s="131">
        <f t="shared" si="131"/>
        <v>65109</v>
      </c>
      <c r="K178" s="145">
        <f t="shared" si="139"/>
        <v>3898</v>
      </c>
      <c r="L178" s="148">
        <f t="shared" si="115"/>
        <v>546</v>
      </c>
      <c r="M178" s="86">
        <f t="shared" si="141"/>
        <v>1.0088631327765467</v>
      </c>
      <c r="N178" s="89">
        <f t="shared" si="142"/>
        <v>8.8631327765467116E-3</v>
      </c>
      <c r="O178" s="89">
        <f t="shared" si="116"/>
        <v>8.0101054820191035E-3</v>
      </c>
      <c r="P178" s="86">
        <f t="shared" si="154"/>
        <v>0.99221183800623047</v>
      </c>
      <c r="Q178" s="128">
        <f t="shared" si="128"/>
        <v>12042</v>
      </c>
      <c r="R178" s="134">
        <f t="shared" si="157"/>
        <v>12060</v>
      </c>
      <c r="S178" s="105">
        <f t="shared" si="158"/>
        <v>18</v>
      </c>
      <c r="T178" s="137">
        <v>1</v>
      </c>
      <c r="U178" s="137">
        <v>1</v>
      </c>
      <c r="V178" s="131">
        <f t="shared" si="143"/>
        <v>2</v>
      </c>
      <c r="W178" s="131">
        <f t="shared" si="144"/>
        <v>11533</v>
      </c>
      <c r="X178" s="145">
        <f t="shared" si="113"/>
        <v>57</v>
      </c>
      <c r="Y178" s="147">
        <f t="shared" si="114"/>
        <v>7.8571428571428568</v>
      </c>
      <c r="Z178" s="65">
        <f t="shared" si="145"/>
        <v>1.0001734454947533</v>
      </c>
      <c r="AA178" s="89">
        <f t="shared" si="146"/>
        <v>1.7344549475328819E-4</v>
      </c>
      <c r="AB178" s="126">
        <f t="shared" si="153"/>
        <v>0.859375</v>
      </c>
      <c r="AC178" s="127">
        <f t="shared" si="129"/>
        <v>6175</v>
      </c>
      <c r="AD178" s="105">
        <f t="shared" si="159"/>
        <v>6181</v>
      </c>
      <c r="AE178" s="195">
        <f t="shared" si="160"/>
        <v>6</v>
      </c>
      <c r="AF178" s="137">
        <v>0</v>
      </c>
      <c r="AG178" s="137">
        <v>2</v>
      </c>
      <c r="AH178" s="150">
        <f t="shared" si="130"/>
        <v>2</v>
      </c>
      <c r="AI178" s="150">
        <f t="shared" si="147"/>
        <v>6194</v>
      </c>
      <c r="AJ178" s="145">
        <f t="shared" si="117"/>
        <v>20</v>
      </c>
      <c r="AK178" s="147">
        <f t="shared" si="148"/>
        <v>3.7142857142857144</v>
      </c>
      <c r="AL178" s="86">
        <f t="shared" si="149"/>
        <v>1.0003229974160206</v>
      </c>
      <c r="AM178" s="89">
        <f t="shared" si="150"/>
        <v>3.2299741602059839E-4</v>
      </c>
      <c r="AN178" s="90">
        <f t="shared" si="151"/>
        <v>0.96296296296296302</v>
      </c>
      <c r="AO178" s="4">
        <f t="shared" si="135"/>
        <v>-102</v>
      </c>
      <c r="AP178" s="4">
        <f t="shared" si="137"/>
        <v>9</v>
      </c>
      <c r="AQ178" s="4">
        <f t="shared" si="136"/>
        <v>4</v>
      </c>
      <c r="AR178" s="262" t="s">
        <v>174</v>
      </c>
      <c r="AS178" s="204">
        <v>64525</v>
      </c>
      <c r="AT178" s="196">
        <v>12060</v>
      </c>
      <c r="AU178" s="210">
        <v>6181</v>
      </c>
      <c r="AV178" s="268" t="s">
        <v>174</v>
      </c>
      <c r="AW178" s="75">
        <v>496</v>
      </c>
      <c r="AX178" s="274">
        <f t="shared" si="122"/>
        <v>3</v>
      </c>
      <c r="AY178" s="274">
        <f t="shared" si="123"/>
        <v>-3</v>
      </c>
      <c r="AZ178" s="274">
        <v>493</v>
      </c>
      <c r="BA178" s="51">
        <f t="shared" si="132"/>
        <v>501.42857142857144</v>
      </c>
      <c r="BB178" s="63">
        <v>4</v>
      </c>
      <c r="BC178" s="196">
        <f t="shared" si="124"/>
        <v>0</v>
      </c>
      <c r="BD178" s="196">
        <v>4</v>
      </c>
      <c r="BE178" s="51">
        <f t="shared" si="134"/>
        <v>6</v>
      </c>
      <c r="BF178" s="63">
        <v>1</v>
      </c>
      <c r="BG178" s="275">
        <f t="shared" si="125"/>
        <v>0</v>
      </c>
      <c r="BH178" s="275">
        <v>1</v>
      </c>
      <c r="BI178" s="276">
        <f t="shared" si="133"/>
        <v>2</v>
      </c>
      <c r="BK178" s="260" t="s">
        <v>174</v>
      </c>
      <c r="BL178" s="270"/>
      <c r="BM178" s="273"/>
      <c r="BN178" s="2">
        <f t="shared" si="152"/>
        <v>1</v>
      </c>
      <c r="BP178" s="22">
        <f t="shared" si="138"/>
        <v>556.85714285714289</v>
      </c>
      <c r="CJ178" s="157" t="s">
        <v>174</v>
      </c>
      <c r="CK178" s="157">
        <v>10</v>
      </c>
      <c r="CL178" s="157">
        <v>404</v>
      </c>
      <c r="CM178" s="157">
        <v>82</v>
      </c>
      <c r="CN178" s="157">
        <v>10</v>
      </c>
      <c r="CO178" s="157">
        <v>401</v>
      </c>
      <c r="CP178" s="157">
        <v>82</v>
      </c>
      <c r="CQ178" s="157" t="s">
        <v>174</v>
      </c>
      <c r="CR178" s="157">
        <f t="shared" si="118"/>
        <v>0</v>
      </c>
      <c r="CS178" s="157">
        <f t="shared" si="119"/>
        <v>3</v>
      </c>
      <c r="CT178" s="157">
        <f t="shared" si="120"/>
        <v>0</v>
      </c>
      <c r="CU178" s="157">
        <f t="shared" si="121"/>
        <v>3</v>
      </c>
    </row>
    <row r="179" spans="1:101" x14ac:dyDescent="0.25">
      <c r="A179" s="63">
        <v>176</v>
      </c>
      <c r="B179" s="157">
        <v>150</v>
      </c>
      <c r="C179" s="66">
        <v>44063</v>
      </c>
      <c r="D179" s="128">
        <f t="shared" si="140"/>
        <v>46264</v>
      </c>
      <c r="E179" s="134">
        <f t="shared" si="155"/>
        <v>65054</v>
      </c>
      <c r="F179" s="105">
        <f t="shared" si="156"/>
        <v>529</v>
      </c>
      <c r="G179" s="137">
        <v>4</v>
      </c>
      <c r="H179" s="137">
        <v>496</v>
      </c>
      <c r="I179" s="131">
        <f t="shared" si="127"/>
        <v>500</v>
      </c>
      <c r="J179" s="131">
        <f t="shared" si="131"/>
        <v>65609</v>
      </c>
      <c r="K179" s="145">
        <f t="shared" si="139"/>
        <v>3850</v>
      </c>
      <c r="L179" s="148">
        <f t="shared" si="115"/>
        <v>519.42857142857144</v>
      </c>
      <c r="M179" s="86">
        <f t="shared" si="141"/>
        <v>1.0076794298791258</v>
      </c>
      <c r="N179" s="89">
        <f t="shared" si="142"/>
        <v>7.6794298791258431E-3</v>
      </c>
      <c r="O179" s="89">
        <f t="shared" si="116"/>
        <v>7.806944417261175E-3</v>
      </c>
      <c r="P179" s="86">
        <f t="shared" si="154"/>
        <v>0.95133437990580849</v>
      </c>
      <c r="Q179" s="128">
        <f t="shared" si="128"/>
        <v>12060</v>
      </c>
      <c r="R179" s="134">
        <f t="shared" si="157"/>
        <v>12070</v>
      </c>
      <c r="S179" s="105">
        <f t="shared" si="158"/>
        <v>10</v>
      </c>
      <c r="T179" s="137">
        <v>1</v>
      </c>
      <c r="U179" s="137">
        <v>6</v>
      </c>
      <c r="V179" s="131">
        <f t="shared" si="143"/>
        <v>7</v>
      </c>
      <c r="W179" s="131">
        <f t="shared" si="144"/>
        <v>11540</v>
      </c>
      <c r="X179" s="145">
        <f t="shared" si="113"/>
        <v>61</v>
      </c>
      <c r="Y179" s="147">
        <f t="shared" si="114"/>
        <v>7.5714285714285712</v>
      </c>
      <c r="Z179" s="65">
        <f t="shared" si="145"/>
        <v>1.000606953958207</v>
      </c>
      <c r="AA179" s="89">
        <f t="shared" si="146"/>
        <v>6.0695395820697939E-4</v>
      </c>
      <c r="AB179" s="126">
        <f t="shared" si="153"/>
        <v>0.96363636363636362</v>
      </c>
      <c r="AC179" s="127">
        <f t="shared" si="129"/>
        <v>6181</v>
      </c>
      <c r="AD179" s="105">
        <f t="shared" si="159"/>
        <v>6191</v>
      </c>
      <c r="AE179" s="195">
        <f t="shared" si="160"/>
        <v>10</v>
      </c>
      <c r="AF179" s="137">
        <v>2</v>
      </c>
      <c r="AG179" s="137">
        <v>6</v>
      </c>
      <c r="AH179" s="150">
        <f t="shared" si="130"/>
        <v>8</v>
      </c>
      <c r="AI179" s="150">
        <f t="shared" si="147"/>
        <v>6202</v>
      </c>
      <c r="AJ179" s="145">
        <f t="shared" si="117"/>
        <v>26</v>
      </c>
      <c r="AK179" s="147">
        <f t="shared" si="148"/>
        <v>4.2857142857142856</v>
      </c>
      <c r="AL179" s="86">
        <f t="shared" si="149"/>
        <v>1.001291572489506</v>
      </c>
      <c r="AM179" s="89">
        <f t="shared" si="150"/>
        <v>1.2915724895059544E-3</v>
      </c>
      <c r="AN179" s="90">
        <f t="shared" si="151"/>
        <v>1.1538461538461537</v>
      </c>
      <c r="AO179" s="4">
        <f t="shared" si="135"/>
        <v>-48</v>
      </c>
      <c r="AP179" s="4">
        <f t="shared" si="137"/>
        <v>4</v>
      </c>
      <c r="AQ179" s="4">
        <f t="shared" si="136"/>
        <v>6</v>
      </c>
      <c r="AR179" s="262" t="s">
        <v>228</v>
      </c>
      <c r="AS179" s="204">
        <v>65054</v>
      </c>
      <c r="AT179" s="196">
        <v>12070</v>
      </c>
      <c r="AU179" s="210">
        <v>6191</v>
      </c>
      <c r="AV179" s="268" t="s">
        <v>228</v>
      </c>
      <c r="AW179" s="75">
        <v>462</v>
      </c>
      <c r="AX179" s="274">
        <f t="shared" si="122"/>
        <v>0</v>
      </c>
      <c r="AY179" s="274">
        <f t="shared" si="123"/>
        <v>0</v>
      </c>
      <c r="AZ179" s="274">
        <v>462</v>
      </c>
      <c r="BA179" s="51">
        <f t="shared" si="132"/>
        <v>489.14285714285717</v>
      </c>
      <c r="BB179" s="63">
        <v>3</v>
      </c>
      <c r="BC179" s="196">
        <f t="shared" si="124"/>
        <v>0</v>
      </c>
      <c r="BD179" s="196">
        <v>3</v>
      </c>
      <c r="BE179" s="51">
        <f t="shared" si="134"/>
        <v>5.1428571428571432</v>
      </c>
      <c r="BF179" s="63">
        <v>1</v>
      </c>
      <c r="BG179" s="275">
        <f t="shared" si="125"/>
        <v>0</v>
      </c>
      <c r="BH179" s="275">
        <v>1</v>
      </c>
      <c r="BI179" s="276">
        <f t="shared" si="133"/>
        <v>2.1428571428571428</v>
      </c>
      <c r="BK179" s="260" t="s">
        <v>228</v>
      </c>
      <c r="BL179" s="270"/>
      <c r="BM179" s="273"/>
      <c r="BN179" s="2">
        <f t="shared" si="152"/>
        <v>1</v>
      </c>
      <c r="BP179" s="22">
        <f t="shared" si="138"/>
        <v>550</v>
      </c>
      <c r="CJ179" s="157" t="s">
        <v>228</v>
      </c>
      <c r="CK179" s="157">
        <v>13</v>
      </c>
      <c r="CL179" s="157">
        <v>354</v>
      </c>
      <c r="CM179" s="157">
        <v>95</v>
      </c>
      <c r="CN179" s="157">
        <v>13</v>
      </c>
      <c r="CO179" s="157">
        <v>354</v>
      </c>
      <c r="CP179" s="157">
        <v>95</v>
      </c>
      <c r="CQ179" s="157" t="s">
        <v>228</v>
      </c>
      <c r="CR179" s="157">
        <f t="shared" si="118"/>
        <v>0</v>
      </c>
      <c r="CS179" s="157">
        <f t="shared" si="119"/>
        <v>0</v>
      </c>
      <c r="CT179" s="157">
        <f t="shared" si="120"/>
        <v>0</v>
      </c>
      <c r="CU179" s="157">
        <f t="shared" si="121"/>
        <v>0</v>
      </c>
    </row>
    <row r="180" spans="1:101" x14ac:dyDescent="0.25">
      <c r="A180" s="63">
        <v>177</v>
      </c>
      <c r="B180" s="157">
        <v>151</v>
      </c>
      <c r="C180" s="66">
        <v>44064</v>
      </c>
      <c r="D180" s="128">
        <f t="shared" si="140"/>
        <v>46771</v>
      </c>
      <c r="E180" s="134">
        <f t="shared" si="155"/>
        <v>65589</v>
      </c>
      <c r="F180" s="105">
        <f t="shared" si="156"/>
        <v>535</v>
      </c>
      <c r="G180" s="137">
        <v>4</v>
      </c>
      <c r="H180" s="137">
        <v>512</v>
      </c>
      <c r="I180" s="131">
        <f t="shared" si="127"/>
        <v>516</v>
      </c>
      <c r="J180" s="131">
        <f t="shared" si="131"/>
        <v>66125</v>
      </c>
      <c r="K180" s="145">
        <f t="shared" si="139"/>
        <v>3749</v>
      </c>
      <c r="L180" s="148">
        <f t="shared" si="115"/>
        <v>508.85714285714283</v>
      </c>
      <c r="M180" s="86">
        <f t="shared" si="141"/>
        <v>1.0078647746498195</v>
      </c>
      <c r="N180" s="89">
        <f t="shared" si="142"/>
        <v>7.8647746498194948E-3</v>
      </c>
      <c r="O180" s="89">
        <f t="shared" si="116"/>
        <v>7.9981191960532445E-3</v>
      </c>
      <c r="P180" s="86">
        <f t="shared" si="154"/>
        <v>0.97964796479647953</v>
      </c>
      <c r="Q180" s="128">
        <f t="shared" si="128"/>
        <v>12070</v>
      </c>
      <c r="R180" s="134">
        <f t="shared" si="157"/>
        <v>12088</v>
      </c>
      <c r="S180" s="105">
        <f t="shared" si="158"/>
        <v>18</v>
      </c>
      <c r="T180" s="137">
        <v>2</v>
      </c>
      <c r="U180" s="137">
        <v>4</v>
      </c>
      <c r="V180" s="131">
        <f t="shared" si="143"/>
        <v>6</v>
      </c>
      <c r="W180" s="131">
        <f t="shared" si="144"/>
        <v>11546</v>
      </c>
      <c r="X180" s="145">
        <f t="shared" si="113"/>
        <v>68</v>
      </c>
      <c r="Y180" s="147">
        <f t="shared" si="114"/>
        <v>7</v>
      </c>
      <c r="Z180" s="65">
        <f t="shared" si="145"/>
        <v>1.0005199306759098</v>
      </c>
      <c r="AA180" s="89">
        <f t="shared" si="146"/>
        <v>5.1993067590982989E-4</v>
      </c>
      <c r="AB180" s="126">
        <f t="shared" si="153"/>
        <v>0.92452830188679247</v>
      </c>
      <c r="AC180" s="127">
        <f t="shared" si="129"/>
        <v>6191</v>
      </c>
      <c r="AD180" s="105">
        <f t="shared" si="159"/>
        <v>6195</v>
      </c>
      <c r="AE180" s="195">
        <f t="shared" si="160"/>
        <v>4</v>
      </c>
      <c r="AF180" s="137">
        <v>0</v>
      </c>
      <c r="AG180" s="137">
        <v>4</v>
      </c>
      <c r="AH180" s="150">
        <f t="shared" si="130"/>
        <v>4</v>
      </c>
      <c r="AI180" s="150">
        <f t="shared" si="147"/>
        <v>6206</v>
      </c>
      <c r="AJ180" s="145">
        <f t="shared" si="117"/>
        <v>28</v>
      </c>
      <c r="AK180" s="147">
        <f t="shared" si="148"/>
        <v>4.2857142857142856</v>
      </c>
      <c r="AL180" s="86">
        <f t="shared" si="149"/>
        <v>1.0006449532408901</v>
      </c>
      <c r="AM180" s="89">
        <f t="shared" si="150"/>
        <v>6.4495324089008932E-4</v>
      </c>
      <c r="AN180" s="90">
        <f t="shared" si="151"/>
        <v>1</v>
      </c>
      <c r="AO180" s="4">
        <f t="shared" si="135"/>
        <v>-101</v>
      </c>
      <c r="AP180" s="4">
        <f t="shared" si="137"/>
        <v>7</v>
      </c>
      <c r="AQ180" s="4">
        <f t="shared" si="136"/>
        <v>2</v>
      </c>
      <c r="AR180" s="262" t="s">
        <v>229</v>
      </c>
      <c r="AS180" s="204">
        <v>65589</v>
      </c>
      <c r="AT180" s="196">
        <v>12088</v>
      </c>
      <c r="AU180" s="210">
        <v>6195</v>
      </c>
      <c r="AV180" s="268" t="s">
        <v>229</v>
      </c>
      <c r="AW180" s="63">
        <v>452</v>
      </c>
      <c r="AX180" s="274">
        <f t="shared" si="122"/>
        <v>5</v>
      </c>
      <c r="AY180" s="274">
        <f t="shared" si="123"/>
        <v>-5</v>
      </c>
      <c r="AZ180" s="274">
        <v>447</v>
      </c>
      <c r="BA180" s="51">
        <f t="shared" si="132"/>
        <v>480</v>
      </c>
      <c r="BB180" s="63">
        <v>6</v>
      </c>
      <c r="BC180" s="196">
        <f t="shared" si="124"/>
        <v>0</v>
      </c>
      <c r="BD180" s="196">
        <v>6</v>
      </c>
      <c r="BE180" s="51">
        <f t="shared" si="134"/>
        <v>4.8571428571428568</v>
      </c>
      <c r="BF180" s="2">
        <v>2</v>
      </c>
      <c r="BG180" s="275">
        <f t="shared" si="125"/>
        <v>0</v>
      </c>
      <c r="BH180" s="275">
        <v>2</v>
      </c>
      <c r="BI180" s="276">
        <f t="shared" si="133"/>
        <v>1.7142857142857142</v>
      </c>
      <c r="BK180" s="260" t="s">
        <v>229</v>
      </c>
      <c r="BL180" s="270"/>
      <c r="BM180" s="273"/>
      <c r="BN180" s="2">
        <f t="shared" si="152"/>
        <v>2</v>
      </c>
      <c r="BP180" s="22">
        <f t="shared" si="138"/>
        <v>535.57142857142856</v>
      </c>
      <c r="CJ180" s="157" t="s">
        <v>229</v>
      </c>
      <c r="CK180" s="157">
        <v>12</v>
      </c>
      <c r="CL180" s="157">
        <v>356</v>
      </c>
      <c r="CM180" s="157">
        <v>84</v>
      </c>
      <c r="CN180" s="157">
        <v>12</v>
      </c>
      <c r="CO180" s="157">
        <v>352</v>
      </c>
      <c r="CP180" s="157">
        <v>83</v>
      </c>
      <c r="CQ180" s="157" t="s">
        <v>229</v>
      </c>
      <c r="CR180" s="157">
        <f t="shared" si="118"/>
        <v>0</v>
      </c>
      <c r="CS180" s="157">
        <f t="shared" si="119"/>
        <v>4</v>
      </c>
      <c r="CT180" s="157">
        <f t="shared" si="120"/>
        <v>1</v>
      </c>
      <c r="CU180" s="157">
        <f t="shared" si="121"/>
        <v>5</v>
      </c>
    </row>
    <row r="181" spans="1:101" x14ac:dyDescent="0.25">
      <c r="A181" s="63">
        <v>178</v>
      </c>
      <c r="B181" s="157">
        <v>152</v>
      </c>
      <c r="C181" s="66">
        <v>44065</v>
      </c>
      <c r="D181" s="128">
        <f t="shared" si="140"/>
        <v>47290</v>
      </c>
      <c r="E181" s="134">
        <f t="shared" si="155"/>
        <v>66097</v>
      </c>
      <c r="F181" s="105">
        <f t="shared" si="156"/>
        <v>508</v>
      </c>
      <c r="G181" s="137">
        <v>4</v>
      </c>
      <c r="H181" s="137">
        <v>493</v>
      </c>
      <c r="I181" s="131">
        <f t="shared" si="127"/>
        <v>497</v>
      </c>
      <c r="J181" s="131">
        <f t="shared" si="131"/>
        <v>66622</v>
      </c>
      <c r="K181" s="145">
        <f t="shared" si="139"/>
        <v>3602</v>
      </c>
      <c r="L181" s="148">
        <f t="shared" si="115"/>
        <v>502.14285714285717</v>
      </c>
      <c r="M181" s="86">
        <f t="shared" si="141"/>
        <v>1.00751606805293</v>
      </c>
      <c r="N181" s="89">
        <f t="shared" si="142"/>
        <v>7.5160680529300361E-3</v>
      </c>
      <c r="O181" s="89">
        <f t="shared" si="116"/>
        <v>8.1447711082617939E-3</v>
      </c>
      <c r="P181" s="86">
        <f t="shared" si="154"/>
        <v>0.98680516563728249</v>
      </c>
      <c r="Q181" s="128">
        <f t="shared" si="128"/>
        <v>12088</v>
      </c>
      <c r="R181" s="134">
        <f t="shared" si="157"/>
        <v>12099</v>
      </c>
      <c r="S181" s="105">
        <f t="shared" si="158"/>
        <v>11</v>
      </c>
      <c r="T181" s="137">
        <v>3</v>
      </c>
      <c r="U181" s="137">
        <v>6</v>
      </c>
      <c r="V181" s="131">
        <f t="shared" si="143"/>
        <v>9</v>
      </c>
      <c r="W181" s="131">
        <f t="shared" si="144"/>
        <v>11555</v>
      </c>
      <c r="X181" s="145">
        <f t="shared" si="113"/>
        <v>72</v>
      </c>
      <c r="Y181" s="147">
        <f t="shared" si="114"/>
        <v>7.1428571428571432</v>
      </c>
      <c r="Z181" s="65">
        <f t="shared" si="145"/>
        <v>1.0007794907327212</v>
      </c>
      <c r="AA181" s="89">
        <f t="shared" si="146"/>
        <v>7.7949073272121083E-4</v>
      </c>
      <c r="AB181" s="126">
        <f t="shared" si="153"/>
        <v>1.0204081632653061</v>
      </c>
      <c r="AC181" s="127">
        <f t="shared" si="129"/>
        <v>6195</v>
      </c>
      <c r="AD181" s="105">
        <f t="shared" si="159"/>
        <v>6200</v>
      </c>
      <c r="AE181" s="195">
        <f t="shared" si="160"/>
        <v>5</v>
      </c>
      <c r="AF181" s="137">
        <v>1</v>
      </c>
      <c r="AG181" s="137">
        <v>0</v>
      </c>
      <c r="AH181" s="150">
        <f t="shared" si="130"/>
        <v>1</v>
      </c>
      <c r="AI181" s="150">
        <f t="shared" si="147"/>
        <v>6207</v>
      </c>
      <c r="AJ181" s="145">
        <f t="shared" si="117"/>
        <v>31</v>
      </c>
      <c r="AK181" s="147">
        <f t="shared" si="148"/>
        <v>3.7142857142857144</v>
      </c>
      <c r="AL181" s="86">
        <f t="shared" si="149"/>
        <v>1.0001611343860779</v>
      </c>
      <c r="AM181" s="89">
        <f t="shared" si="150"/>
        <v>1.6113438607789909E-4</v>
      </c>
      <c r="AN181" s="90">
        <f t="shared" si="151"/>
        <v>0.8666666666666667</v>
      </c>
      <c r="AO181" s="4">
        <f t="shared" si="135"/>
        <v>-147</v>
      </c>
      <c r="AP181" s="4">
        <f t="shared" si="137"/>
        <v>4</v>
      </c>
      <c r="AQ181" s="4">
        <f t="shared" si="136"/>
        <v>3</v>
      </c>
      <c r="AR181" s="262" t="s">
        <v>230</v>
      </c>
      <c r="AS181" s="204">
        <v>66097</v>
      </c>
      <c r="AT181" s="196">
        <v>12099</v>
      </c>
      <c r="AU181" s="210">
        <v>6200</v>
      </c>
      <c r="AV181" s="268" t="s">
        <v>230</v>
      </c>
      <c r="AW181" s="63">
        <v>509</v>
      </c>
      <c r="AX181" s="274">
        <f t="shared" si="122"/>
        <v>3</v>
      </c>
      <c r="AY181" s="274">
        <f t="shared" si="123"/>
        <v>-3</v>
      </c>
      <c r="AZ181" s="274">
        <v>506</v>
      </c>
      <c r="BA181" s="51">
        <f t="shared" si="132"/>
        <v>480.57142857142856</v>
      </c>
      <c r="BB181" s="63">
        <v>7</v>
      </c>
      <c r="BC181" s="196">
        <f t="shared" si="124"/>
        <v>0</v>
      </c>
      <c r="BD181" s="196">
        <v>7</v>
      </c>
      <c r="BE181" s="51">
        <f t="shared" si="134"/>
        <v>4.7142857142857144</v>
      </c>
      <c r="BF181" s="63">
        <v>1</v>
      </c>
      <c r="BG181" s="275">
        <f t="shared" si="125"/>
        <v>0</v>
      </c>
      <c r="BH181" s="275">
        <v>1</v>
      </c>
      <c r="BI181" s="276">
        <f t="shared" si="133"/>
        <v>1.2857142857142858</v>
      </c>
      <c r="BK181" s="260" t="s">
        <v>230</v>
      </c>
      <c r="BL181" s="41"/>
      <c r="BM181" s="70"/>
      <c r="BN181" s="2">
        <f t="shared" si="152"/>
        <v>1</v>
      </c>
      <c r="BP181" s="22">
        <f t="shared" si="138"/>
        <v>514.57142857142856</v>
      </c>
      <c r="CJ181" s="157" t="s">
        <v>230</v>
      </c>
      <c r="CK181" s="157">
        <v>23</v>
      </c>
      <c r="CL181" s="157">
        <v>412</v>
      </c>
      <c r="CM181" s="157">
        <v>74</v>
      </c>
      <c r="CN181" s="157">
        <v>23</v>
      </c>
      <c r="CO181" s="157">
        <v>407</v>
      </c>
      <c r="CP181" s="157">
        <v>76</v>
      </c>
      <c r="CQ181" s="157" t="s">
        <v>230</v>
      </c>
      <c r="CR181" s="157">
        <f t="shared" si="118"/>
        <v>0</v>
      </c>
      <c r="CS181" s="157">
        <f t="shared" si="119"/>
        <v>5</v>
      </c>
      <c r="CT181" s="157">
        <f t="shared" si="120"/>
        <v>-2</v>
      </c>
      <c r="CU181" s="157">
        <f t="shared" si="121"/>
        <v>3</v>
      </c>
    </row>
    <row r="182" spans="1:101" x14ac:dyDescent="0.25">
      <c r="A182" s="63">
        <v>179</v>
      </c>
      <c r="B182" s="157">
        <v>153</v>
      </c>
      <c r="C182" s="66">
        <v>44066</v>
      </c>
      <c r="D182" s="128">
        <f t="shared" si="140"/>
        <v>47790</v>
      </c>
      <c r="E182" s="134">
        <f t="shared" si="155"/>
        <v>66554</v>
      </c>
      <c r="F182" s="105">
        <f t="shared" si="156"/>
        <v>457</v>
      </c>
      <c r="G182" s="137">
        <v>8</v>
      </c>
      <c r="H182" s="137">
        <v>513</v>
      </c>
      <c r="I182" s="131">
        <f t="shared" si="127"/>
        <v>521</v>
      </c>
      <c r="J182" s="131">
        <f t="shared" si="131"/>
        <v>67143</v>
      </c>
      <c r="K182" s="145">
        <f t="shared" si="139"/>
        <v>3552</v>
      </c>
      <c r="L182" s="148">
        <f t="shared" si="115"/>
        <v>514.28571428571433</v>
      </c>
      <c r="M182" s="86">
        <f t="shared" si="141"/>
        <v>1.0078202395605056</v>
      </c>
      <c r="N182" s="89">
        <f t="shared" si="142"/>
        <v>7.820239560505593E-3</v>
      </c>
      <c r="O182" s="89">
        <f t="shared" si="116"/>
        <v>7.9487289837855361E-3</v>
      </c>
      <c r="P182" s="86">
        <f t="shared" si="154"/>
        <v>1.0241820768136558</v>
      </c>
      <c r="Q182" s="128">
        <f t="shared" si="128"/>
        <v>12099</v>
      </c>
      <c r="R182" s="134">
        <f t="shared" si="157"/>
        <v>12107</v>
      </c>
      <c r="S182" s="105">
        <f t="shared" si="158"/>
        <v>8</v>
      </c>
      <c r="T182" s="137">
        <v>0</v>
      </c>
      <c r="U182" s="137">
        <v>1</v>
      </c>
      <c r="V182" s="131">
        <f t="shared" si="143"/>
        <v>1</v>
      </c>
      <c r="W182" s="131">
        <f t="shared" si="144"/>
        <v>11556</v>
      </c>
      <c r="X182" s="145">
        <f t="shared" si="113"/>
        <v>74</v>
      </c>
      <c r="Y182" s="147">
        <f t="shared" si="114"/>
        <v>5.8571428571428568</v>
      </c>
      <c r="Z182" s="65">
        <f t="shared" si="145"/>
        <v>1.0000865426222414</v>
      </c>
      <c r="AA182" s="89">
        <f t="shared" si="146"/>
        <v>8.6542622241392309E-5</v>
      </c>
      <c r="AB182" s="126">
        <f t="shared" si="153"/>
        <v>0.82</v>
      </c>
      <c r="AC182" s="127">
        <f t="shared" si="129"/>
        <v>6200</v>
      </c>
      <c r="AD182" s="105">
        <f t="shared" si="159"/>
        <v>6200</v>
      </c>
      <c r="AE182" s="195">
        <f t="shared" si="160"/>
        <v>0</v>
      </c>
      <c r="AF182" s="137">
        <v>2</v>
      </c>
      <c r="AG182" s="137">
        <v>1</v>
      </c>
      <c r="AH182" s="150">
        <f t="shared" si="130"/>
        <v>3</v>
      </c>
      <c r="AI182" s="150">
        <f t="shared" si="147"/>
        <v>6210</v>
      </c>
      <c r="AJ182" s="145">
        <f t="shared" si="117"/>
        <v>28</v>
      </c>
      <c r="AK182" s="147">
        <f t="shared" si="148"/>
        <v>3.8571428571428572</v>
      </c>
      <c r="AL182" s="86">
        <f t="shared" si="149"/>
        <v>1.000483325277912</v>
      </c>
      <c r="AM182" s="89">
        <f t="shared" si="150"/>
        <v>4.8332527791195012E-4</v>
      </c>
      <c r="AN182" s="90">
        <f t="shared" si="151"/>
        <v>1.0384615384615385</v>
      </c>
      <c r="AO182" s="4">
        <f>F182-F175</f>
        <v>-50</v>
      </c>
      <c r="AP182" s="4">
        <f t="shared" si="137"/>
        <v>2</v>
      </c>
      <c r="AQ182" s="4">
        <f t="shared" si="136"/>
        <v>-3</v>
      </c>
      <c r="AR182" s="262" t="s">
        <v>241</v>
      </c>
      <c r="AS182" s="204">
        <v>66554</v>
      </c>
      <c r="AT182" s="196">
        <v>12107</v>
      </c>
      <c r="AU182" s="210">
        <v>6200</v>
      </c>
      <c r="AV182" s="268" t="s">
        <v>241</v>
      </c>
      <c r="AW182" s="63">
        <v>492</v>
      </c>
      <c r="AX182" s="274">
        <f t="shared" si="122"/>
        <v>-5</v>
      </c>
      <c r="AY182" s="274">
        <f t="shared" si="123"/>
        <v>5</v>
      </c>
      <c r="AZ182" s="274">
        <v>497</v>
      </c>
      <c r="BA182" s="51">
        <f t="shared" si="132"/>
        <v>487.71428571428572</v>
      </c>
      <c r="BB182" s="63">
        <v>3</v>
      </c>
      <c r="BC182" s="196">
        <f t="shared" si="124"/>
        <v>0</v>
      </c>
      <c r="BD182" s="196">
        <v>3</v>
      </c>
      <c r="BE182" s="51">
        <f t="shared" si="134"/>
        <v>4.5714285714285712</v>
      </c>
      <c r="BF182" s="63">
        <v>0</v>
      </c>
      <c r="BG182" s="275">
        <f t="shared" si="125"/>
        <v>0</v>
      </c>
      <c r="BH182" s="275">
        <v>0</v>
      </c>
      <c r="BI182" s="276">
        <f t="shared" si="133"/>
        <v>1.2857142857142858</v>
      </c>
      <c r="BK182" s="260" t="s">
        <v>241</v>
      </c>
      <c r="BL182" s="270"/>
      <c r="BM182" s="273"/>
      <c r="BN182" s="2">
        <f t="shared" si="152"/>
        <v>0</v>
      </c>
      <c r="BP182" s="22">
        <f t="shared" si="138"/>
        <v>507.42857142857144</v>
      </c>
      <c r="CJ182" s="157" t="s">
        <v>241</v>
      </c>
      <c r="CK182" s="157">
        <v>9</v>
      </c>
      <c r="CL182" s="157">
        <v>371</v>
      </c>
      <c r="CM182" s="157">
        <v>112</v>
      </c>
      <c r="CN182" s="157">
        <v>10</v>
      </c>
      <c r="CO182" s="157">
        <v>367</v>
      </c>
      <c r="CP182" s="157">
        <v>120</v>
      </c>
      <c r="CQ182" s="157" t="s">
        <v>241</v>
      </c>
      <c r="CR182" s="157">
        <f t="shared" si="118"/>
        <v>-1</v>
      </c>
      <c r="CS182" s="157">
        <f t="shared" si="119"/>
        <v>4</v>
      </c>
      <c r="CT182" s="157">
        <f t="shared" si="120"/>
        <v>-8</v>
      </c>
      <c r="CU182" s="157">
        <f t="shared" si="121"/>
        <v>-5</v>
      </c>
    </row>
    <row r="183" spans="1:101" x14ac:dyDescent="0.25">
      <c r="A183" s="63">
        <v>180</v>
      </c>
      <c r="B183" s="157">
        <v>154</v>
      </c>
      <c r="C183" s="66">
        <v>44067</v>
      </c>
      <c r="D183" s="128">
        <f t="shared" si="140"/>
        <v>48241</v>
      </c>
      <c r="E183" s="134">
        <f t="shared" si="155"/>
        <v>67128</v>
      </c>
      <c r="F183" s="105">
        <f t="shared" si="156"/>
        <v>574</v>
      </c>
      <c r="G183" s="137">
        <v>82</v>
      </c>
      <c r="H183" s="137">
        <v>358</v>
      </c>
      <c r="I183" s="131">
        <f t="shared" si="127"/>
        <v>440</v>
      </c>
      <c r="J183" s="131">
        <f t="shared" si="131"/>
        <v>67583</v>
      </c>
      <c r="K183" s="145">
        <f t="shared" si="139"/>
        <v>3644</v>
      </c>
      <c r="L183" s="148">
        <f t="shared" si="115"/>
        <v>515.57142857142856</v>
      </c>
      <c r="M183" s="86">
        <f t="shared" si="141"/>
        <v>1.0065531775464307</v>
      </c>
      <c r="N183" s="89">
        <f t="shared" si="142"/>
        <v>6.5531775464306996E-3</v>
      </c>
      <c r="O183" s="89">
        <f t="shared" si="116"/>
        <v>7.4867379377623333E-3</v>
      </c>
      <c r="P183" s="86">
        <f t="shared" si="154"/>
        <v>1.0024999999999999</v>
      </c>
      <c r="Q183" s="128">
        <f t="shared" si="128"/>
        <v>12107</v>
      </c>
      <c r="R183" s="134">
        <f t="shared" si="157"/>
        <v>12111</v>
      </c>
      <c r="S183" s="105">
        <f t="shared" si="158"/>
        <v>4</v>
      </c>
      <c r="T183" s="137">
        <v>5</v>
      </c>
      <c r="U183" s="137">
        <v>0</v>
      </c>
      <c r="V183" s="131">
        <f t="shared" si="143"/>
        <v>5</v>
      </c>
      <c r="W183" s="131">
        <f t="shared" si="144"/>
        <v>11561</v>
      </c>
      <c r="X183" s="145">
        <f t="shared" si="113"/>
        <v>73</v>
      </c>
      <c r="Y183" s="147">
        <f t="shared" si="114"/>
        <v>5.1428571428571432</v>
      </c>
      <c r="Z183" s="65">
        <f t="shared" si="145"/>
        <v>1.0004326756663204</v>
      </c>
      <c r="AA183" s="89">
        <f t="shared" si="146"/>
        <v>4.3267566632043675E-4</v>
      </c>
      <c r="AB183" s="126">
        <f t="shared" si="153"/>
        <v>0.87804878048780499</v>
      </c>
      <c r="AC183" s="127">
        <f t="shared" si="129"/>
        <v>6200</v>
      </c>
      <c r="AD183" s="105">
        <f t="shared" si="159"/>
        <v>6202</v>
      </c>
      <c r="AE183" s="195">
        <f t="shared" si="160"/>
        <v>2</v>
      </c>
      <c r="AF183" s="137">
        <v>2</v>
      </c>
      <c r="AG183" s="137">
        <v>0</v>
      </c>
      <c r="AH183" s="150">
        <f t="shared" si="130"/>
        <v>2</v>
      </c>
      <c r="AI183" s="150">
        <f t="shared" si="147"/>
        <v>6212</v>
      </c>
      <c r="AJ183" s="145">
        <f t="shared" si="117"/>
        <v>30</v>
      </c>
      <c r="AK183" s="147">
        <f t="shared" si="148"/>
        <v>3.2857142857142856</v>
      </c>
      <c r="AL183" s="86">
        <f t="shared" si="149"/>
        <v>1.0003220611916264</v>
      </c>
      <c r="AM183" s="89">
        <f t="shared" si="150"/>
        <v>3.2206119162636604E-4</v>
      </c>
      <c r="AN183" s="90">
        <f t="shared" si="151"/>
        <v>0.85185185185185186</v>
      </c>
      <c r="AO183" s="4">
        <f t="shared" si="135"/>
        <v>92</v>
      </c>
      <c r="AP183" s="4">
        <f t="shared" si="137"/>
        <v>-1</v>
      </c>
      <c r="AQ183" s="4">
        <f t="shared" si="136"/>
        <v>2</v>
      </c>
      <c r="AR183" s="262" t="s">
        <v>247</v>
      </c>
      <c r="AS183" s="204">
        <v>67128</v>
      </c>
      <c r="AT183" s="196">
        <v>12111</v>
      </c>
      <c r="AU183" s="210">
        <v>6202</v>
      </c>
      <c r="AV183" s="268" t="s">
        <v>247</v>
      </c>
      <c r="AW183" s="63">
        <v>518</v>
      </c>
      <c r="AX183" s="274">
        <f t="shared" si="122"/>
        <v>-1</v>
      </c>
      <c r="AY183" s="274">
        <f t="shared" si="123"/>
        <v>1</v>
      </c>
      <c r="AZ183" s="274">
        <v>519</v>
      </c>
      <c r="BA183" s="51">
        <f t="shared" si="132"/>
        <v>492</v>
      </c>
      <c r="BB183" s="63">
        <v>3</v>
      </c>
      <c r="BC183" s="196">
        <f t="shared" si="124"/>
        <v>0</v>
      </c>
      <c r="BD183" s="196">
        <v>3</v>
      </c>
      <c r="BE183" s="51">
        <f t="shared" si="134"/>
        <v>4</v>
      </c>
      <c r="BF183" s="63">
        <v>0</v>
      </c>
      <c r="BG183" s="275">
        <f t="shared" si="125"/>
        <v>0</v>
      </c>
      <c r="BH183" s="275">
        <v>0</v>
      </c>
      <c r="BI183" s="276">
        <f t="shared" si="133"/>
        <v>1.1428571428571428</v>
      </c>
      <c r="BK183" s="260" t="s">
        <v>247</v>
      </c>
      <c r="BL183" s="270"/>
      <c r="BM183" s="273"/>
      <c r="BN183" s="2">
        <f t="shared" si="152"/>
        <v>0</v>
      </c>
      <c r="BP183" s="22">
        <f t="shared" si="138"/>
        <v>520.57142857142856</v>
      </c>
      <c r="CJ183" s="157" t="s">
        <v>247</v>
      </c>
      <c r="CK183" s="157">
        <v>9</v>
      </c>
      <c r="CL183" s="157">
        <v>438</v>
      </c>
      <c r="CM183" s="157">
        <v>71</v>
      </c>
      <c r="CN183" s="157">
        <v>9</v>
      </c>
      <c r="CO183" s="157">
        <v>432</v>
      </c>
      <c r="CP183" s="157">
        <v>78</v>
      </c>
      <c r="CQ183" s="157" t="s">
        <v>247</v>
      </c>
      <c r="CR183" s="157">
        <f t="shared" si="118"/>
        <v>0</v>
      </c>
      <c r="CS183" s="157">
        <f t="shared" si="119"/>
        <v>6</v>
      </c>
      <c r="CT183" s="157">
        <f t="shared" si="120"/>
        <v>-7</v>
      </c>
      <c r="CU183" s="157">
        <f t="shared" si="121"/>
        <v>-1</v>
      </c>
    </row>
    <row r="184" spans="1:101" x14ac:dyDescent="0.25">
      <c r="A184" s="63">
        <v>181</v>
      </c>
      <c r="B184" s="157">
        <v>155</v>
      </c>
      <c r="C184" s="66">
        <v>44068</v>
      </c>
      <c r="D184" s="128">
        <f t="shared" si="140"/>
        <v>48795</v>
      </c>
      <c r="E184" s="134">
        <f t="shared" si="155"/>
        <v>67543</v>
      </c>
      <c r="F184" s="105">
        <f t="shared" si="156"/>
        <v>415</v>
      </c>
      <c r="G184" s="137">
        <v>459</v>
      </c>
      <c r="H184" s="137">
        <v>68</v>
      </c>
      <c r="I184" s="131">
        <f t="shared" si="127"/>
        <v>527</v>
      </c>
      <c r="J184" s="131">
        <f t="shared" si="131"/>
        <v>68110</v>
      </c>
      <c r="K184" s="145">
        <f t="shared" si="139"/>
        <v>3570</v>
      </c>
      <c r="L184" s="148">
        <f t="shared" si="115"/>
        <v>510.42857142857144</v>
      </c>
      <c r="M184" s="86">
        <f t="shared" si="141"/>
        <v>1.0077978189781454</v>
      </c>
      <c r="N184" s="89">
        <f t="shared" si="142"/>
        <v>7.7978189781453544E-3</v>
      </c>
      <c r="O184" s="89">
        <f t="shared" si="116"/>
        <v>7.5104157575662358E-3</v>
      </c>
      <c r="P184" s="86">
        <f t="shared" si="154"/>
        <v>0.99002493765586042</v>
      </c>
      <c r="Q184" s="128">
        <f t="shared" si="128"/>
        <v>12111</v>
      </c>
      <c r="R184" s="134">
        <f t="shared" si="157"/>
        <v>12126</v>
      </c>
      <c r="S184" s="105">
        <f t="shared" si="158"/>
        <v>15</v>
      </c>
      <c r="T184" s="137">
        <v>8</v>
      </c>
      <c r="U184" s="137">
        <v>0</v>
      </c>
      <c r="V184" s="131">
        <f t="shared" si="143"/>
        <v>8</v>
      </c>
      <c r="W184" s="131">
        <f t="shared" si="144"/>
        <v>11569</v>
      </c>
      <c r="X184" s="145">
        <f t="shared" si="113"/>
        <v>84</v>
      </c>
      <c r="Y184" s="147">
        <f t="shared" si="114"/>
        <v>5.4285714285714288</v>
      </c>
      <c r="Z184" s="65">
        <f t="shared" si="145"/>
        <v>1.000691981662486</v>
      </c>
      <c r="AA184" s="89">
        <f t="shared" si="146"/>
        <v>6.9198166248596316E-4</v>
      </c>
      <c r="AB184" s="126">
        <f t="shared" si="153"/>
        <v>1.0555555555555556</v>
      </c>
      <c r="AC184" s="127">
        <f t="shared" si="129"/>
        <v>6202</v>
      </c>
      <c r="AD184" s="105">
        <f t="shared" si="159"/>
        <v>6207</v>
      </c>
      <c r="AE184" s="195">
        <f t="shared" si="160"/>
        <v>5</v>
      </c>
      <c r="AF184" s="137">
        <v>1</v>
      </c>
      <c r="AG184" s="137">
        <v>0</v>
      </c>
      <c r="AH184" s="150">
        <f t="shared" si="130"/>
        <v>1</v>
      </c>
      <c r="AI184" s="150">
        <f t="shared" si="147"/>
        <v>6213</v>
      </c>
      <c r="AJ184" s="145">
        <f t="shared" si="117"/>
        <v>32</v>
      </c>
      <c r="AK184" s="147">
        <f t="shared" si="148"/>
        <v>3</v>
      </c>
      <c r="AL184" s="86">
        <f t="shared" si="149"/>
        <v>1.0001609787508048</v>
      </c>
      <c r="AM184" s="89">
        <f t="shared" si="150"/>
        <v>1.6097875080478552E-4</v>
      </c>
      <c r="AN184" s="90">
        <f t="shared" si="151"/>
        <v>0.91304347826086962</v>
      </c>
      <c r="AO184" s="4">
        <f t="shared" si="135"/>
        <v>-74</v>
      </c>
      <c r="AP184" s="4">
        <f t="shared" si="137"/>
        <v>11</v>
      </c>
      <c r="AQ184" s="4">
        <f t="shared" si="136"/>
        <v>2</v>
      </c>
      <c r="AR184" s="262" t="s">
        <v>374</v>
      </c>
      <c r="AS184" s="204">
        <v>67543</v>
      </c>
      <c r="AT184" s="196">
        <v>12126</v>
      </c>
      <c r="AU184" s="210">
        <v>6207</v>
      </c>
      <c r="AV184" s="268" t="s">
        <v>374</v>
      </c>
      <c r="AW184" s="63">
        <v>548</v>
      </c>
      <c r="AX184" s="274">
        <f t="shared" si="122"/>
        <v>15</v>
      </c>
      <c r="AY184" s="274">
        <f t="shared" si="123"/>
        <v>-15</v>
      </c>
      <c r="AZ184" s="274">
        <v>533</v>
      </c>
      <c r="BA184" s="51">
        <f t="shared" si="132"/>
        <v>496.71428571428572</v>
      </c>
      <c r="BB184" s="63">
        <v>6</v>
      </c>
      <c r="BC184" s="196">
        <f t="shared" si="124"/>
        <v>0</v>
      </c>
      <c r="BD184" s="196">
        <v>6</v>
      </c>
      <c r="BE184" s="51">
        <f t="shared" si="134"/>
        <v>4.5714285714285712</v>
      </c>
      <c r="BF184" s="63">
        <v>2</v>
      </c>
      <c r="BG184" s="275">
        <f t="shared" si="125"/>
        <v>0</v>
      </c>
      <c r="BH184" s="275">
        <v>2</v>
      </c>
      <c r="BI184" s="276">
        <f t="shared" si="133"/>
        <v>1</v>
      </c>
      <c r="BK184" s="260" t="s">
        <v>374</v>
      </c>
      <c r="BL184" s="270"/>
      <c r="BM184" s="273"/>
      <c r="BN184" s="2">
        <f t="shared" si="152"/>
        <v>2</v>
      </c>
      <c r="BP184" s="22">
        <f t="shared" si="138"/>
        <v>510</v>
      </c>
      <c r="CJ184" s="157" t="s">
        <v>374</v>
      </c>
      <c r="CK184" s="157">
        <v>9</v>
      </c>
      <c r="CL184" s="157">
        <v>458</v>
      </c>
      <c r="CM184" s="157">
        <v>81</v>
      </c>
      <c r="CN184" s="157">
        <v>9</v>
      </c>
      <c r="CO184" s="157">
        <v>443</v>
      </c>
      <c r="CP184" s="157">
        <v>81</v>
      </c>
      <c r="CQ184" s="157" t="s">
        <v>374</v>
      </c>
      <c r="CR184" s="157">
        <f t="shared" si="118"/>
        <v>0</v>
      </c>
      <c r="CS184" s="157">
        <f t="shared" si="119"/>
        <v>15</v>
      </c>
      <c r="CT184" s="157">
        <f t="shared" si="120"/>
        <v>0</v>
      </c>
      <c r="CU184" s="157">
        <f t="shared" si="121"/>
        <v>15</v>
      </c>
    </row>
    <row r="185" spans="1:101" x14ac:dyDescent="0.25">
      <c r="A185" s="63">
        <v>182</v>
      </c>
      <c r="B185" s="157">
        <v>156</v>
      </c>
      <c r="C185" s="66">
        <v>44069</v>
      </c>
      <c r="D185" s="128">
        <f t="shared" si="140"/>
        <v>49183</v>
      </c>
      <c r="E185" s="134">
        <f t="shared" si="155"/>
        <v>68114</v>
      </c>
      <c r="F185" s="105">
        <f t="shared" si="156"/>
        <v>571</v>
      </c>
      <c r="G185" s="137">
        <v>469</v>
      </c>
      <c r="H185" s="137">
        <v>0</v>
      </c>
      <c r="I185" s="131">
        <f t="shared" si="127"/>
        <v>469</v>
      </c>
      <c r="J185" s="131">
        <f t="shared" si="131"/>
        <v>68579</v>
      </c>
      <c r="K185" s="145">
        <f t="shared" si="139"/>
        <v>3589</v>
      </c>
      <c r="L185" s="148">
        <f t="shared" si="115"/>
        <v>495.71428571428572</v>
      </c>
      <c r="M185" s="86">
        <f t="shared" si="141"/>
        <v>1.0068859198355602</v>
      </c>
      <c r="N185" s="89">
        <f t="shared" si="142"/>
        <v>6.8859198355601947E-3</v>
      </c>
      <c r="O185" s="89">
        <f t="shared" si="116"/>
        <v>7.3146447947143754E-3</v>
      </c>
      <c r="P185" s="86">
        <f t="shared" si="154"/>
        <v>0.97117268401903156</v>
      </c>
      <c r="Q185" s="128">
        <f t="shared" si="128"/>
        <v>12126</v>
      </c>
      <c r="R185" s="134">
        <f t="shared" si="157"/>
        <v>12145</v>
      </c>
      <c r="S185" s="105">
        <f t="shared" si="158"/>
        <v>19</v>
      </c>
      <c r="T185" s="137">
        <v>5</v>
      </c>
      <c r="U185" s="137">
        <v>0</v>
      </c>
      <c r="V185" s="131">
        <f t="shared" si="143"/>
        <v>5</v>
      </c>
      <c r="W185" s="131">
        <f t="shared" si="144"/>
        <v>11574</v>
      </c>
      <c r="X185" s="145">
        <f t="shared" si="113"/>
        <v>85</v>
      </c>
      <c r="Y185" s="147">
        <f t="shared" si="114"/>
        <v>5.8571428571428568</v>
      </c>
      <c r="Z185" s="65">
        <f t="shared" si="145"/>
        <v>1.0004321894718644</v>
      </c>
      <c r="AA185" s="89">
        <f t="shared" si="146"/>
        <v>4.3218947186440815E-4</v>
      </c>
      <c r="AB185" s="126">
        <f t="shared" si="153"/>
        <v>1.0789473684210524</v>
      </c>
      <c r="AC185" s="127">
        <f t="shared" si="129"/>
        <v>6207</v>
      </c>
      <c r="AD185" s="105">
        <f t="shared" si="159"/>
        <v>6215</v>
      </c>
      <c r="AE185" s="195">
        <f t="shared" si="160"/>
        <v>8</v>
      </c>
      <c r="AF185" s="137">
        <v>4</v>
      </c>
      <c r="AG185" s="137">
        <v>0</v>
      </c>
      <c r="AH185" s="150">
        <f t="shared" si="130"/>
        <v>4</v>
      </c>
      <c r="AI185" s="150">
        <f t="shared" si="147"/>
        <v>6217</v>
      </c>
      <c r="AJ185" s="145">
        <f t="shared" si="117"/>
        <v>34</v>
      </c>
      <c r="AK185" s="147">
        <f t="shared" si="148"/>
        <v>3.2857142857142856</v>
      </c>
      <c r="AL185" s="86">
        <f t="shared" si="149"/>
        <v>1.0006438113632705</v>
      </c>
      <c r="AM185" s="89">
        <f t="shared" si="150"/>
        <v>6.4381136327051891E-4</v>
      </c>
      <c r="AN185" s="90">
        <f t="shared" si="151"/>
        <v>1.0952380952380951</v>
      </c>
      <c r="AO185" s="4">
        <f t="shared" si="135"/>
        <v>19</v>
      </c>
      <c r="AP185" s="4">
        <f t="shared" si="137"/>
        <v>1</v>
      </c>
      <c r="AQ185" s="4">
        <f t="shared" si="136"/>
        <v>2</v>
      </c>
      <c r="AR185" s="262" t="s">
        <v>416</v>
      </c>
      <c r="AS185" s="204">
        <v>68114</v>
      </c>
      <c r="AT185" s="196">
        <v>12145</v>
      </c>
      <c r="AU185" s="210">
        <v>6215</v>
      </c>
      <c r="AV185" s="268" t="s">
        <v>416</v>
      </c>
      <c r="AW185" s="63">
        <v>555</v>
      </c>
      <c r="AX185" s="274">
        <f t="shared" si="122"/>
        <v>15</v>
      </c>
      <c r="AY185" s="274">
        <f t="shared" si="123"/>
        <v>-15</v>
      </c>
      <c r="AZ185" s="274">
        <v>540</v>
      </c>
      <c r="BA185" s="51">
        <f t="shared" si="132"/>
        <v>505.14285714285717</v>
      </c>
      <c r="BB185" s="63">
        <v>5</v>
      </c>
      <c r="BC185" s="196">
        <f t="shared" si="124"/>
        <v>0</v>
      </c>
      <c r="BD185" s="196">
        <v>5</v>
      </c>
      <c r="BE185" s="51">
        <f t="shared" si="134"/>
        <v>4.7142857142857144</v>
      </c>
      <c r="BF185" s="63">
        <v>1</v>
      </c>
      <c r="BG185" s="275">
        <f t="shared" si="125"/>
        <v>0</v>
      </c>
      <c r="BH185" s="275">
        <v>1</v>
      </c>
      <c r="BI185" s="276">
        <f t="shared" si="133"/>
        <v>1</v>
      </c>
      <c r="BK185" s="260" t="s">
        <v>416</v>
      </c>
      <c r="BL185" s="270"/>
      <c r="BM185" s="273"/>
      <c r="BN185" s="2">
        <f t="shared" si="152"/>
        <v>1</v>
      </c>
      <c r="BP185" s="22">
        <f t="shared" si="138"/>
        <v>512.71428571428567</v>
      </c>
      <c r="CJ185" s="157" t="s">
        <v>416</v>
      </c>
      <c r="CK185" s="157">
        <v>5</v>
      </c>
      <c r="CL185" s="157">
        <v>463</v>
      </c>
      <c r="CM185" s="157">
        <v>87</v>
      </c>
      <c r="CN185" s="157">
        <v>5</v>
      </c>
      <c r="CO185" s="157">
        <v>447</v>
      </c>
      <c r="CP185" s="157">
        <v>88</v>
      </c>
      <c r="CQ185" s="157" t="s">
        <v>416</v>
      </c>
      <c r="CR185" s="157">
        <f t="shared" si="118"/>
        <v>0</v>
      </c>
      <c r="CS185" s="157">
        <f t="shared" si="119"/>
        <v>16</v>
      </c>
      <c r="CT185" s="157">
        <f t="shared" si="120"/>
        <v>-1</v>
      </c>
      <c r="CU185" s="157">
        <f t="shared" si="121"/>
        <v>15</v>
      </c>
    </row>
    <row r="186" spans="1:101" x14ac:dyDescent="0.25">
      <c r="A186" s="63">
        <v>183</v>
      </c>
      <c r="B186" s="157">
        <v>157</v>
      </c>
      <c r="C186" s="66">
        <v>44070</v>
      </c>
      <c r="D186" s="128">
        <f t="shared" si="140"/>
        <v>49744</v>
      </c>
      <c r="E186" s="134">
        <f t="shared" si="155"/>
        <v>68624</v>
      </c>
      <c r="F186" s="105">
        <f t="shared" si="156"/>
        <v>510</v>
      </c>
      <c r="G186" s="137">
        <v>527</v>
      </c>
      <c r="H186" s="137">
        <v>0</v>
      </c>
      <c r="I186" s="131">
        <f t="shared" si="127"/>
        <v>527</v>
      </c>
      <c r="J186" s="131">
        <f t="shared" si="131"/>
        <v>69106</v>
      </c>
      <c r="K186" s="145">
        <f t="shared" si="139"/>
        <v>3570</v>
      </c>
      <c r="L186" s="148">
        <f t="shared" si="115"/>
        <v>499.57142857142856</v>
      </c>
      <c r="M186" s="86">
        <f t="shared" si="141"/>
        <v>1.0076845681622655</v>
      </c>
      <c r="N186" s="89">
        <f t="shared" si="142"/>
        <v>7.6845681622654816E-3</v>
      </c>
      <c r="O186" s="89">
        <f t="shared" si="116"/>
        <v>7.3483448165814645E-3</v>
      </c>
      <c r="P186" s="86">
        <f t="shared" si="154"/>
        <v>1.0077809798270894</v>
      </c>
      <c r="Q186" s="128">
        <f t="shared" si="128"/>
        <v>12145</v>
      </c>
      <c r="R186" s="134">
        <f t="shared" si="157"/>
        <v>12152</v>
      </c>
      <c r="S186" s="105">
        <f t="shared" si="158"/>
        <v>7</v>
      </c>
      <c r="T186" s="137">
        <v>3</v>
      </c>
      <c r="U186" s="137">
        <v>0</v>
      </c>
      <c r="V186" s="131">
        <f t="shared" si="143"/>
        <v>3</v>
      </c>
      <c r="W186" s="131">
        <f t="shared" si="144"/>
        <v>11577</v>
      </c>
      <c r="X186" s="145">
        <f t="shared" si="113"/>
        <v>82</v>
      </c>
      <c r="Y186" s="147">
        <f t="shared" si="114"/>
        <v>5.2857142857142856</v>
      </c>
      <c r="Z186" s="65">
        <f t="shared" si="145"/>
        <v>1.0002592016588907</v>
      </c>
      <c r="AA186" s="89">
        <f t="shared" si="146"/>
        <v>2.5920165889070645E-4</v>
      </c>
      <c r="AB186" s="126">
        <f t="shared" si="153"/>
        <v>0.90243902439024393</v>
      </c>
      <c r="AC186" s="127">
        <f t="shared" si="129"/>
        <v>6215</v>
      </c>
      <c r="AD186" s="105">
        <f t="shared" si="159"/>
        <v>6218</v>
      </c>
      <c r="AE186" s="195">
        <f t="shared" si="160"/>
        <v>3</v>
      </c>
      <c r="AF186" s="137">
        <v>0</v>
      </c>
      <c r="AG186" s="137">
        <v>0</v>
      </c>
      <c r="AH186" s="150">
        <f t="shared" si="130"/>
        <v>0</v>
      </c>
      <c r="AI186" s="150">
        <f t="shared" si="147"/>
        <v>6217</v>
      </c>
      <c r="AJ186" s="145">
        <f t="shared" si="117"/>
        <v>27</v>
      </c>
      <c r="AK186" s="147">
        <f t="shared" si="148"/>
        <v>2.1428571428571428</v>
      </c>
      <c r="AL186" s="86">
        <f t="shared" si="149"/>
        <v>1</v>
      </c>
      <c r="AM186" s="89">
        <f t="shared" si="150"/>
        <v>0</v>
      </c>
      <c r="AN186" s="90">
        <f t="shared" si="151"/>
        <v>0.65217391304347827</v>
      </c>
      <c r="AO186" s="4">
        <f t="shared" si="135"/>
        <v>-19</v>
      </c>
      <c r="AP186" s="4">
        <f t="shared" si="137"/>
        <v>-3</v>
      </c>
      <c r="AQ186" s="4">
        <f t="shared" si="136"/>
        <v>-7</v>
      </c>
      <c r="AR186" s="262" t="s">
        <v>417</v>
      </c>
      <c r="AS186" s="204">
        <v>68624</v>
      </c>
      <c r="AT186" s="196">
        <v>12152</v>
      </c>
      <c r="AU186" s="210">
        <v>6218</v>
      </c>
      <c r="AV186" s="268" t="s">
        <v>417</v>
      </c>
      <c r="AW186" s="75">
        <v>462</v>
      </c>
      <c r="AX186" s="274">
        <f t="shared" si="122"/>
        <v>31</v>
      </c>
      <c r="AY186" s="274">
        <f t="shared" si="123"/>
        <v>-31</v>
      </c>
      <c r="AZ186" s="274">
        <v>431</v>
      </c>
      <c r="BA186" s="51">
        <f t="shared" si="132"/>
        <v>505.14285714285717</v>
      </c>
      <c r="BB186" s="75">
        <v>3</v>
      </c>
      <c r="BC186" s="196">
        <f t="shared" si="124"/>
        <v>0</v>
      </c>
      <c r="BD186" s="196">
        <v>3</v>
      </c>
      <c r="BE186" s="51">
        <f t="shared" si="134"/>
        <v>4.7142857142857144</v>
      </c>
      <c r="BF186" s="63">
        <v>1</v>
      </c>
      <c r="BG186" s="275">
        <f t="shared" si="125"/>
        <v>0</v>
      </c>
      <c r="BH186" s="275">
        <v>1</v>
      </c>
      <c r="BI186" s="276">
        <f t="shared" si="133"/>
        <v>1</v>
      </c>
      <c r="BK186" s="260" t="s">
        <v>417</v>
      </c>
      <c r="BL186" s="270"/>
      <c r="BM186" s="273"/>
      <c r="BN186" s="2">
        <f t="shared" si="152"/>
        <v>1</v>
      </c>
      <c r="BP186" s="22">
        <f t="shared" si="138"/>
        <v>510</v>
      </c>
      <c r="CJ186" s="157" t="s">
        <v>417</v>
      </c>
      <c r="CK186" s="157">
        <v>6</v>
      </c>
      <c r="CL186" s="157">
        <v>394</v>
      </c>
      <c r="CM186" s="157">
        <v>62</v>
      </c>
      <c r="CN186" s="157">
        <v>6</v>
      </c>
      <c r="CO186" s="157">
        <v>361</v>
      </c>
      <c r="CP186" s="157">
        <v>64</v>
      </c>
      <c r="CQ186" s="157" t="s">
        <v>417</v>
      </c>
      <c r="CR186" s="157">
        <f t="shared" si="118"/>
        <v>0</v>
      </c>
      <c r="CS186" s="157">
        <f t="shared" si="119"/>
        <v>33</v>
      </c>
      <c r="CT186" s="157">
        <f t="shared" si="120"/>
        <v>-2</v>
      </c>
      <c r="CU186" s="157">
        <f t="shared" si="121"/>
        <v>31</v>
      </c>
    </row>
    <row r="187" spans="1:101" x14ac:dyDescent="0.25">
      <c r="A187" s="63">
        <v>184</v>
      </c>
      <c r="B187" s="157">
        <v>158</v>
      </c>
      <c r="C187" s="66">
        <v>44071</v>
      </c>
      <c r="D187" s="128">
        <f t="shared" si="140"/>
        <v>50243</v>
      </c>
      <c r="E187" s="134">
        <f t="shared" si="155"/>
        <v>69131</v>
      </c>
      <c r="F187" s="105">
        <f t="shared" si="156"/>
        <v>507</v>
      </c>
      <c r="G187" s="137">
        <v>546</v>
      </c>
      <c r="H187" s="137">
        <v>0</v>
      </c>
      <c r="I187" s="131">
        <f t="shared" si="127"/>
        <v>546</v>
      </c>
      <c r="J187" s="131">
        <f t="shared" si="131"/>
        <v>69652</v>
      </c>
      <c r="K187" s="145">
        <f t="shared" si="139"/>
        <v>3542</v>
      </c>
      <c r="L187" s="148">
        <f t="shared" si="115"/>
        <v>503.85714285714283</v>
      </c>
      <c r="M187" s="86">
        <f t="shared" si="141"/>
        <v>1.0079009058547739</v>
      </c>
      <c r="N187" s="89">
        <f t="shared" si="142"/>
        <v>7.9009058547738764E-3</v>
      </c>
      <c r="O187" s="89">
        <f t="shared" si="116"/>
        <v>7.3644780754351215E-3</v>
      </c>
      <c r="P187" s="86">
        <f t="shared" si="154"/>
        <v>1.0085787818129825</v>
      </c>
      <c r="Q187" s="128">
        <f t="shared" si="128"/>
        <v>12152</v>
      </c>
      <c r="R187" s="134">
        <f t="shared" si="157"/>
        <v>12161</v>
      </c>
      <c r="S187" s="105">
        <f t="shared" si="158"/>
        <v>9</v>
      </c>
      <c r="T187" s="137">
        <v>3</v>
      </c>
      <c r="U187" s="137">
        <v>0</v>
      </c>
      <c r="V187" s="131">
        <f t="shared" si="143"/>
        <v>3</v>
      </c>
      <c r="W187" s="131">
        <f t="shared" si="144"/>
        <v>11580</v>
      </c>
      <c r="X187" s="145">
        <f t="shared" si="113"/>
        <v>73</v>
      </c>
      <c r="Y187" s="147">
        <f t="shared" si="114"/>
        <v>4.8571428571428568</v>
      </c>
      <c r="Z187" s="65">
        <f t="shared" si="145"/>
        <v>1.0002591344908007</v>
      </c>
      <c r="AA187" s="89">
        <f t="shared" si="146"/>
        <v>2.5913449080072759E-4</v>
      </c>
      <c r="AB187" s="126">
        <f t="shared" si="153"/>
        <v>0.91891891891891886</v>
      </c>
      <c r="AC187" s="127">
        <f t="shared" si="129"/>
        <v>6218</v>
      </c>
      <c r="AD187" s="105">
        <f t="shared" si="159"/>
        <v>6220</v>
      </c>
      <c r="AE187" s="195">
        <f t="shared" si="160"/>
        <v>2</v>
      </c>
      <c r="AF187" s="137">
        <v>2</v>
      </c>
      <c r="AG187" s="137">
        <v>0</v>
      </c>
      <c r="AH187" s="150">
        <f t="shared" si="130"/>
        <v>2</v>
      </c>
      <c r="AI187" s="150">
        <f t="shared" si="147"/>
        <v>6219</v>
      </c>
      <c r="AJ187" s="145">
        <f t="shared" si="117"/>
        <v>25</v>
      </c>
      <c r="AK187" s="147">
        <f t="shared" si="148"/>
        <v>1.8571428571428572</v>
      </c>
      <c r="AL187" s="86">
        <f t="shared" si="149"/>
        <v>1.0003216985684413</v>
      </c>
      <c r="AM187" s="89">
        <f t="shared" si="150"/>
        <v>3.2169856844133093E-4</v>
      </c>
      <c r="AN187" s="90">
        <f t="shared" si="151"/>
        <v>0.8666666666666667</v>
      </c>
      <c r="AO187" s="4">
        <f t="shared" si="135"/>
        <v>-28</v>
      </c>
      <c r="AP187" s="4">
        <f t="shared" si="137"/>
        <v>-9</v>
      </c>
      <c r="AQ187" s="4">
        <f t="shared" si="136"/>
        <v>-2</v>
      </c>
      <c r="AR187" s="262" t="s">
        <v>418</v>
      </c>
      <c r="AS187" s="204">
        <v>69131</v>
      </c>
      <c r="AT187" s="196">
        <v>12161</v>
      </c>
      <c r="AU187" s="210">
        <v>6220</v>
      </c>
      <c r="AV187" s="268" t="s">
        <v>418</v>
      </c>
      <c r="AW187" s="63">
        <v>495</v>
      </c>
      <c r="AX187" s="274">
        <f t="shared" si="122"/>
        <v>17</v>
      </c>
      <c r="AY187" s="274">
        <f t="shared" si="123"/>
        <v>-17</v>
      </c>
      <c r="AZ187" s="274">
        <v>478</v>
      </c>
      <c r="BA187" s="51">
        <f t="shared" si="132"/>
        <v>511.28571428571428</v>
      </c>
      <c r="BB187" s="63">
        <v>1</v>
      </c>
      <c r="BC187" s="196">
        <f t="shared" si="124"/>
        <v>0</v>
      </c>
      <c r="BD187" s="196">
        <v>1</v>
      </c>
      <c r="BE187" s="51">
        <f t="shared" si="134"/>
        <v>4</v>
      </c>
      <c r="BF187" s="63">
        <v>0</v>
      </c>
      <c r="BG187" s="275">
        <f t="shared" si="125"/>
        <v>0</v>
      </c>
      <c r="BH187" s="275">
        <v>0</v>
      </c>
      <c r="BI187" s="276">
        <f t="shared" si="133"/>
        <v>0.7142857142857143</v>
      </c>
      <c r="BK187" s="260" t="s">
        <v>418</v>
      </c>
      <c r="BL187" s="270"/>
      <c r="BM187" s="273"/>
      <c r="BN187" s="2">
        <f t="shared" si="152"/>
        <v>0</v>
      </c>
      <c r="BP187" s="22">
        <f t="shared" si="138"/>
        <v>506</v>
      </c>
      <c r="CJ187" s="157" t="s">
        <v>418</v>
      </c>
      <c r="CK187" s="157">
        <v>6</v>
      </c>
      <c r="CL187" s="157">
        <v>403</v>
      </c>
      <c r="CM187" s="157">
        <v>86</v>
      </c>
      <c r="CN187" s="157">
        <v>6</v>
      </c>
      <c r="CO187" s="157">
        <v>384</v>
      </c>
      <c r="CP187" s="157">
        <v>88</v>
      </c>
      <c r="CQ187" s="157" t="s">
        <v>418</v>
      </c>
      <c r="CR187" s="157">
        <f t="shared" si="118"/>
        <v>0</v>
      </c>
      <c r="CS187" s="157">
        <f t="shared" si="119"/>
        <v>19</v>
      </c>
      <c r="CT187" s="157">
        <f t="shared" si="120"/>
        <v>-2</v>
      </c>
      <c r="CU187" s="157">
        <f t="shared" si="121"/>
        <v>17</v>
      </c>
    </row>
    <row r="188" spans="1:101" x14ac:dyDescent="0.25">
      <c r="A188" s="63">
        <v>185</v>
      </c>
      <c r="B188" s="157">
        <v>159</v>
      </c>
      <c r="C188" s="66">
        <v>44072</v>
      </c>
      <c r="D188" s="128">
        <f t="shared" si="140"/>
        <v>50744</v>
      </c>
      <c r="E188" s="134">
        <f t="shared" si="155"/>
        <v>69632</v>
      </c>
      <c r="F188" s="105">
        <f t="shared" si="156"/>
        <v>501</v>
      </c>
      <c r="G188" s="137">
        <v>505</v>
      </c>
      <c r="H188" s="137">
        <v>0</v>
      </c>
      <c r="I188" s="131">
        <f t="shared" si="127"/>
        <v>505</v>
      </c>
      <c r="J188" s="131">
        <f t="shared" si="131"/>
        <v>70157</v>
      </c>
      <c r="K188" s="145">
        <f t="shared" si="139"/>
        <v>3535</v>
      </c>
      <c r="L188" s="148">
        <f t="shared" si="115"/>
        <v>505</v>
      </c>
      <c r="M188" s="86">
        <f t="shared" si="141"/>
        <v>1.0072503302130593</v>
      </c>
      <c r="N188" s="89">
        <f t="shared" si="142"/>
        <v>7.2503302130593195E-3</v>
      </c>
      <c r="O188" s="89">
        <f t="shared" si="116"/>
        <v>7.5039086087608457E-3</v>
      </c>
      <c r="P188" s="86">
        <f t="shared" si="154"/>
        <v>1.0022682166146868</v>
      </c>
      <c r="Q188" s="128">
        <f t="shared" si="128"/>
        <v>12161</v>
      </c>
      <c r="R188" s="134">
        <f t="shared" si="157"/>
        <v>12163</v>
      </c>
      <c r="S188" s="105">
        <f t="shared" si="158"/>
        <v>2</v>
      </c>
      <c r="T188" s="137">
        <v>1</v>
      </c>
      <c r="U188" s="137">
        <v>0</v>
      </c>
      <c r="V188" s="131">
        <f t="shared" si="143"/>
        <v>1</v>
      </c>
      <c r="W188" s="131">
        <f t="shared" si="144"/>
        <v>11581</v>
      </c>
      <c r="X188" s="145">
        <f t="shared" ref="X188:X200" si="161">SUM(S182:S188)</f>
        <v>64</v>
      </c>
      <c r="Y188" s="147">
        <f t="shared" ref="Y188:Y200" si="162">SUM(V182:V188)/7</f>
        <v>3.7142857142857144</v>
      </c>
      <c r="Z188" s="65">
        <f t="shared" si="145"/>
        <v>1.0000863557858377</v>
      </c>
      <c r="AA188" s="89">
        <f t="shared" si="146"/>
        <v>8.6355785837710641E-5</v>
      </c>
      <c r="AB188" s="126">
        <f t="shared" si="153"/>
        <v>0.76470588235294124</v>
      </c>
      <c r="AC188" s="127">
        <f t="shared" si="129"/>
        <v>6220</v>
      </c>
      <c r="AD188" s="105">
        <f t="shared" si="159"/>
        <v>6224</v>
      </c>
      <c r="AE188" s="195">
        <f t="shared" si="160"/>
        <v>4</v>
      </c>
      <c r="AF188" s="137">
        <v>1</v>
      </c>
      <c r="AG188" s="137">
        <v>0</v>
      </c>
      <c r="AH188" s="150">
        <f t="shared" si="130"/>
        <v>1</v>
      </c>
      <c r="AI188" s="150">
        <f t="shared" si="147"/>
        <v>6220</v>
      </c>
      <c r="AJ188" s="145">
        <f t="shared" si="117"/>
        <v>24</v>
      </c>
      <c r="AK188" s="147">
        <f t="shared" si="148"/>
        <v>1.8571428571428572</v>
      </c>
      <c r="AL188" s="86">
        <f t="shared" si="149"/>
        <v>1.0001607975558771</v>
      </c>
      <c r="AM188" s="89">
        <f t="shared" si="150"/>
        <v>1.6079755587705691E-4</v>
      </c>
      <c r="AN188" s="90">
        <f t="shared" si="151"/>
        <v>1</v>
      </c>
      <c r="AO188" s="4">
        <f t="shared" si="135"/>
        <v>-7</v>
      </c>
      <c r="AP188" s="4">
        <f t="shared" si="137"/>
        <v>-9</v>
      </c>
      <c r="AQ188" s="4">
        <f t="shared" si="136"/>
        <v>-1</v>
      </c>
      <c r="AR188" s="266" t="s">
        <v>441</v>
      </c>
      <c r="AS188" s="204">
        <v>69632</v>
      </c>
      <c r="AT188" s="196">
        <v>12163</v>
      </c>
      <c r="AU188" s="210">
        <v>6224</v>
      </c>
      <c r="AV188" s="268" t="s">
        <v>441</v>
      </c>
      <c r="AW188" s="75">
        <v>501</v>
      </c>
      <c r="AX188" s="274">
        <f t="shared" si="122"/>
        <v>37</v>
      </c>
      <c r="AY188" s="274">
        <f t="shared" si="123"/>
        <v>-37</v>
      </c>
      <c r="AZ188" s="274">
        <v>464</v>
      </c>
      <c r="BA188" s="51">
        <f t="shared" si="132"/>
        <v>510.14285714285717</v>
      </c>
      <c r="BB188" s="75">
        <v>3</v>
      </c>
      <c r="BC188" s="196">
        <f t="shared" si="124"/>
        <v>1</v>
      </c>
      <c r="BD188" s="196">
        <v>2</v>
      </c>
      <c r="BE188" s="51">
        <f t="shared" si="134"/>
        <v>3.4285714285714284</v>
      </c>
      <c r="BF188" s="63">
        <v>1</v>
      </c>
      <c r="BG188" s="275">
        <f t="shared" si="125"/>
        <v>0</v>
      </c>
      <c r="BH188" s="275">
        <v>1</v>
      </c>
      <c r="BI188" s="276">
        <f t="shared" si="133"/>
        <v>0.7142857142857143</v>
      </c>
      <c r="BK188" s="260" t="s">
        <v>441</v>
      </c>
      <c r="BL188" s="270"/>
      <c r="BM188" s="273"/>
      <c r="BN188" s="2">
        <f t="shared" si="152"/>
        <v>1</v>
      </c>
      <c r="BP188" s="22">
        <f t="shared" si="138"/>
        <v>505</v>
      </c>
      <c r="CJ188" s="157" t="s">
        <v>441</v>
      </c>
      <c r="CK188" s="157">
        <v>9</v>
      </c>
      <c r="CL188" s="157">
        <v>393</v>
      </c>
      <c r="CM188" s="157">
        <v>99</v>
      </c>
      <c r="CN188" s="157">
        <v>10</v>
      </c>
      <c r="CO188" s="157">
        <v>354</v>
      </c>
      <c r="CP188" s="157">
        <v>100</v>
      </c>
      <c r="CQ188" s="157" t="s">
        <v>441</v>
      </c>
      <c r="CR188" s="157">
        <f t="shared" si="118"/>
        <v>-1</v>
      </c>
      <c r="CS188" s="157">
        <f t="shared" si="119"/>
        <v>39</v>
      </c>
      <c r="CT188" s="157">
        <f t="shared" si="120"/>
        <v>-1</v>
      </c>
      <c r="CU188" s="157">
        <f t="shared" si="121"/>
        <v>37</v>
      </c>
      <c r="CW188" s="157">
        <v>-71</v>
      </c>
    </row>
    <row r="189" spans="1:101" x14ac:dyDescent="0.25">
      <c r="A189" s="63">
        <v>186</v>
      </c>
      <c r="B189" s="157">
        <v>160</v>
      </c>
      <c r="C189" s="66">
        <v>44073</v>
      </c>
      <c r="D189" s="128">
        <f t="shared" si="140"/>
        <v>51242</v>
      </c>
      <c r="E189" s="134">
        <f t="shared" si="155"/>
        <v>70140</v>
      </c>
      <c r="F189" s="105">
        <f t="shared" si="156"/>
        <v>508</v>
      </c>
      <c r="G189" s="137">
        <v>512</v>
      </c>
      <c r="H189" s="137">
        <v>0</v>
      </c>
      <c r="I189" s="131">
        <f t="shared" si="127"/>
        <v>512</v>
      </c>
      <c r="J189" s="131">
        <f t="shared" si="131"/>
        <v>70669</v>
      </c>
      <c r="K189" s="145">
        <f t="shared" si="139"/>
        <v>3586</v>
      </c>
      <c r="L189" s="148">
        <f t="shared" si="115"/>
        <v>503.71428571428572</v>
      </c>
      <c r="M189" s="86">
        <f t="shared" si="141"/>
        <v>1.0072979175278305</v>
      </c>
      <c r="N189" s="89">
        <f t="shared" si="142"/>
        <v>7.2979175278304886E-3</v>
      </c>
      <c r="O189" s="89">
        <f t="shared" si="116"/>
        <v>7.4039283186978725E-3</v>
      </c>
      <c r="P189" s="86">
        <f t="shared" si="154"/>
        <v>0.9974540311173975</v>
      </c>
      <c r="Q189" s="128">
        <f t="shared" si="128"/>
        <v>12163</v>
      </c>
      <c r="R189" s="134">
        <f t="shared" si="157"/>
        <v>12166</v>
      </c>
      <c r="S189" s="105">
        <f t="shared" si="158"/>
        <v>3</v>
      </c>
      <c r="T189" s="137">
        <v>2</v>
      </c>
      <c r="U189" s="137">
        <v>0</v>
      </c>
      <c r="V189" s="131">
        <f t="shared" si="143"/>
        <v>2</v>
      </c>
      <c r="W189" s="131">
        <f t="shared" si="144"/>
        <v>11583</v>
      </c>
      <c r="X189" s="145">
        <f t="shared" si="161"/>
        <v>59</v>
      </c>
      <c r="Y189" s="147">
        <f t="shared" si="162"/>
        <v>3.8571428571428572</v>
      </c>
      <c r="Z189" s="65">
        <f t="shared" si="145"/>
        <v>1.0001726966583198</v>
      </c>
      <c r="AA189" s="89">
        <f t="shared" si="146"/>
        <v>1.7269665831975978E-4</v>
      </c>
      <c r="AB189" s="126">
        <f t="shared" si="153"/>
        <v>1.0384615384615385</v>
      </c>
      <c r="AC189" s="127">
        <f t="shared" si="129"/>
        <v>6224</v>
      </c>
      <c r="AD189" s="105">
        <f t="shared" si="159"/>
        <v>6224</v>
      </c>
      <c r="AE189" s="195">
        <f t="shared" si="160"/>
        <v>0</v>
      </c>
      <c r="AF189" s="137">
        <v>3</v>
      </c>
      <c r="AG189" s="137">
        <v>0</v>
      </c>
      <c r="AH189" s="150">
        <f t="shared" si="130"/>
        <v>3</v>
      </c>
      <c r="AI189" s="150">
        <f t="shared" si="147"/>
        <v>6223</v>
      </c>
      <c r="AJ189" s="145">
        <f t="shared" si="117"/>
        <v>24</v>
      </c>
      <c r="AK189" s="147">
        <f t="shared" si="148"/>
        <v>1.8571428571428572</v>
      </c>
      <c r="AL189" s="86">
        <f t="shared" si="149"/>
        <v>1.0004823151125402</v>
      </c>
      <c r="AM189" s="89">
        <f t="shared" si="150"/>
        <v>4.823151125401548E-4</v>
      </c>
      <c r="AN189" s="90">
        <f t="shared" si="151"/>
        <v>1</v>
      </c>
      <c r="AO189" s="4">
        <f t="shared" si="135"/>
        <v>51</v>
      </c>
      <c r="AP189" s="4">
        <f t="shared" si="137"/>
        <v>-5</v>
      </c>
      <c r="AQ189" s="4">
        <f t="shared" si="136"/>
        <v>0</v>
      </c>
      <c r="AR189" s="262" t="s">
        <v>443</v>
      </c>
      <c r="AS189" s="204">
        <v>70140</v>
      </c>
      <c r="AT189" s="196">
        <v>12166</v>
      </c>
      <c r="AU189" s="210">
        <v>6224</v>
      </c>
      <c r="AV189" s="268" t="s">
        <v>443</v>
      </c>
      <c r="AW189" s="63">
        <v>449</v>
      </c>
      <c r="AX189" s="274">
        <f t="shared" si="122"/>
        <v>27</v>
      </c>
      <c r="AY189" s="274">
        <f t="shared" si="123"/>
        <v>-27</v>
      </c>
      <c r="AZ189" s="274">
        <v>422</v>
      </c>
      <c r="BA189" s="51">
        <f t="shared" si="132"/>
        <v>504</v>
      </c>
      <c r="BB189" s="63">
        <v>3</v>
      </c>
      <c r="BC189" s="196">
        <f t="shared" si="124"/>
        <v>0</v>
      </c>
      <c r="BD189" s="196">
        <v>3</v>
      </c>
      <c r="BE189" s="51">
        <f t="shared" si="134"/>
        <v>3.4285714285714284</v>
      </c>
      <c r="BF189" s="63">
        <v>0</v>
      </c>
      <c r="BG189" s="275">
        <f t="shared" si="125"/>
        <v>0</v>
      </c>
      <c r="BH189" s="275">
        <v>0</v>
      </c>
      <c r="BI189" s="276">
        <f t="shared" si="133"/>
        <v>0.7142857142857143</v>
      </c>
      <c r="BK189" s="260" t="s">
        <v>443</v>
      </c>
      <c r="BL189" s="270"/>
      <c r="BM189" s="273"/>
      <c r="BN189" s="2">
        <f t="shared" si="152"/>
        <v>0</v>
      </c>
      <c r="BP189" s="22">
        <f t="shared" si="138"/>
        <v>512.28571428571433</v>
      </c>
      <c r="CJ189" s="157" t="s">
        <v>443</v>
      </c>
      <c r="CK189" s="157">
        <v>8</v>
      </c>
      <c r="CL189" s="157">
        <v>344</v>
      </c>
      <c r="CM189" s="157">
        <v>97</v>
      </c>
      <c r="CN189" s="157">
        <v>9</v>
      </c>
      <c r="CO189" s="157">
        <v>310</v>
      </c>
      <c r="CP189" s="157">
        <v>103</v>
      </c>
      <c r="CQ189" s="157" t="s">
        <v>443</v>
      </c>
      <c r="CR189" s="157">
        <f t="shared" ref="CR189:CT195" si="163">CK189-CN189</f>
        <v>-1</v>
      </c>
      <c r="CS189" s="157">
        <f t="shared" si="163"/>
        <v>34</v>
      </c>
      <c r="CT189" s="157">
        <f t="shared" si="163"/>
        <v>-6</v>
      </c>
      <c r="CU189" s="157">
        <f t="shared" ref="CU189:CU195" si="164">SUM(CR189:CT189)</f>
        <v>27</v>
      </c>
      <c r="CW189" s="157">
        <v>-36</v>
      </c>
    </row>
    <row r="190" spans="1:101" x14ac:dyDescent="0.25">
      <c r="A190" s="63">
        <v>187</v>
      </c>
      <c r="B190" s="157">
        <v>161</v>
      </c>
      <c r="C190" s="66">
        <v>44074</v>
      </c>
      <c r="D190" s="128">
        <f t="shared" si="140"/>
        <v>51739</v>
      </c>
      <c r="E190" s="134">
        <f t="shared" si="155"/>
        <v>70667</v>
      </c>
      <c r="F190" s="105">
        <f t="shared" si="156"/>
        <v>527</v>
      </c>
      <c r="G190" s="137">
        <v>458</v>
      </c>
      <c r="H190" s="137">
        <v>0</v>
      </c>
      <c r="I190" s="131">
        <f t="shared" si="127"/>
        <v>458</v>
      </c>
      <c r="J190" s="131">
        <f t="shared" si="131"/>
        <v>71127</v>
      </c>
      <c r="K190" s="145">
        <f t="shared" si="139"/>
        <v>3539</v>
      </c>
      <c r="L190" s="148">
        <f t="shared" si="115"/>
        <v>506.28571428571428</v>
      </c>
      <c r="M190" s="86">
        <f t="shared" si="141"/>
        <v>1.0064809180828935</v>
      </c>
      <c r="N190" s="89">
        <f t="shared" si="142"/>
        <v>6.4809180828935276E-3</v>
      </c>
      <c r="O190" s="89">
        <f t="shared" si="116"/>
        <v>7.3229279681645389E-3</v>
      </c>
      <c r="P190" s="86">
        <f t="shared" si="154"/>
        <v>1.0051049347702778</v>
      </c>
      <c r="Q190" s="128">
        <f t="shared" si="128"/>
        <v>12166</v>
      </c>
      <c r="R190" s="134">
        <f t="shared" si="157"/>
        <v>12177</v>
      </c>
      <c r="S190" s="105">
        <f t="shared" si="158"/>
        <v>11</v>
      </c>
      <c r="T190" s="137">
        <v>0</v>
      </c>
      <c r="U190" s="137">
        <v>0</v>
      </c>
      <c r="V190" s="131">
        <f t="shared" si="143"/>
        <v>0</v>
      </c>
      <c r="W190" s="131">
        <f t="shared" si="144"/>
        <v>11583</v>
      </c>
      <c r="X190" s="145">
        <f t="shared" si="161"/>
        <v>66</v>
      </c>
      <c r="Y190" s="147">
        <f t="shared" si="162"/>
        <v>3.1428571428571428</v>
      </c>
      <c r="Z190" s="65">
        <f t="shared" si="145"/>
        <v>1</v>
      </c>
      <c r="AA190" s="89">
        <f t="shared" si="146"/>
        <v>0</v>
      </c>
      <c r="AB190" s="126">
        <f t="shared" si="153"/>
        <v>0.81481481481481477</v>
      </c>
      <c r="AC190" s="127">
        <f t="shared" si="129"/>
        <v>6224</v>
      </c>
      <c r="AD190" s="105">
        <f t="shared" si="159"/>
        <v>6224</v>
      </c>
      <c r="AE190" s="195">
        <f t="shared" si="160"/>
        <v>0</v>
      </c>
      <c r="AF190" s="137">
        <v>1</v>
      </c>
      <c r="AG190" s="137">
        <v>0</v>
      </c>
      <c r="AH190" s="150">
        <f t="shared" si="130"/>
        <v>1</v>
      </c>
      <c r="AI190" s="150">
        <f t="shared" si="147"/>
        <v>6224</v>
      </c>
      <c r="AJ190" s="145">
        <f t="shared" si="117"/>
        <v>22</v>
      </c>
      <c r="AK190" s="147">
        <f t="shared" si="148"/>
        <v>1.7142857142857142</v>
      </c>
      <c r="AL190" s="86">
        <f t="shared" si="149"/>
        <v>1.0001606941989394</v>
      </c>
      <c r="AM190" s="89">
        <f t="shared" si="150"/>
        <v>1.6069419893938175E-4</v>
      </c>
      <c r="AN190" s="90">
        <f t="shared" si="151"/>
        <v>0.92307692307692302</v>
      </c>
      <c r="AO190" s="4">
        <f t="shared" si="135"/>
        <v>-47</v>
      </c>
      <c r="AP190" s="4">
        <f t="shared" si="137"/>
        <v>7</v>
      </c>
      <c r="AQ190" s="4">
        <f t="shared" si="136"/>
        <v>-2</v>
      </c>
      <c r="AR190" s="262" t="s">
        <v>444</v>
      </c>
      <c r="AS190" s="204">
        <v>70667</v>
      </c>
      <c r="AT190" s="196">
        <v>12177</v>
      </c>
      <c r="AU190" s="210">
        <v>6224</v>
      </c>
      <c r="AV190" s="268" t="s">
        <v>444</v>
      </c>
      <c r="AW190" s="63">
        <v>575</v>
      </c>
      <c r="AX190" s="274">
        <f t="shared" si="122"/>
        <v>108</v>
      </c>
      <c r="AY190" s="274">
        <f t="shared" si="123"/>
        <v>-108</v>
      </c>
      <c r="AZ190" s="274">
        <v>467</v>
      </c>
      <c r="BA190" s="51">
        <f t="shared" si="132"/>
        <v>512.14285714285711</v>
      </c>
      <c r="BB190" s="63">
        <v>3</v>
      </c>
      <c r="BC190" s="196">
        <f t="shared" si="124"/>
        <v>1</v>
      </c>
      <c r="BD190" s="196">
        <v>2</v>
      </c>
      <c r="BE190" s="51">
        <f t="shared" si="134"/>
        <v>3.4285714285714284</v>
      </c>
      <c r="BF190" s="63">
        <v>0</v>
      </c>
      <c r="BG190" s="275">
        <f t="shared" si="125"/>
        <v>0</v>
      </c>
      <c r="BH190" s="275">
        <v>0</v>
      </c>
      <c r="BI190" s="276">
        <f t="shared" si="133"/>
        <v>0.7142857142857143</v>
      </c>
      <c r="BK190" s="157" t="s">
        <v>444</v>
      </c>
      <c r="BL190" s="41"/>
      <c r="BM190" s="70"/>
      <c r="BN190" s="2">
        <f t="shared" si="152"/>
        <v>0</v>
      </c>
      <c r="BP190" s="22">
        <f t="shared" si="138"/>
        <v>505.57142857142856</v>
      </c>
      <c r="CJ190" s="157" t="s">
        <v>444</v>
      </c>
      <c r="CK190" s="157">
        <v>11</v>
      </c>
      <c r="CL190" s="157">
        <v>449</v>
      </c>
      <c r="CM190" s="157">
        <v>115</v>
      </c>
      <c r="CN190" s="157">
        <v>11</v>
      </c>
      <c r="CO190" s="157">
        <v>339</v>
      </c>
      <c r="CP190" s="157">
        <v>117</v>
      </c>
      <c r="CQ190" s="157" t="s">
        <v>444</v>
      </c>
      <c r="CR190" s="157">
        <f t="shared" si="163"/>
        <v>0</v>
      </c>
      <c r="CS190" s="157">
        <f t="shared" si="163"/>
        <v>110</v>
      </c>
      <c r="CT190" s="157">
        <f t="shared" si="163"/>
        <v>-2</v>
      </c>
      <c r="CU190" s="157">
        <f t="shared" si="164"/>
        <v>108</v>
      </c>
    </row>
    <row r="191" spans="1:101" x14ac:dyDescent="0.25">
      <c r="A191" s="63">
        <v>188</v>
      </c>
      <c r="B191" s="157">
        <v>162</v>
      </c>
      <c r="C191" s="66">
        <v>44075</v>
      </c>
      <c r="D191" s="128">
        <f t="shared" si="140"/>
        <v>52255</v>
      </c>
      <c r="E191" s="134">
        <f t="shared" si="155"/>
        <v>71129</v>
      </c>
      <c r="F191" s="105">
        <f t="shared" si="156"/>
        <v>462</v>
      </c>
      <c r="G191" s="137">
        <v>2</v>
      </c>
      <c r="H191" s="137">
        <v>0</v>
      </c>
      <c r="I191" s="131">
        <f t="shared" si="127"/>
        <v>2</v>
      </c>
      <c r="J191" s="131">
        <f t="shared" si="131"/>
        <v>71129</v>
      </c>
      <c r="K191" s="145">
        <f t="shared" si="139"/>
        <v>3586</v>
      </c>
      <c r="L191" s="148">
        <f t="shared" si="115"/>
        <v>431.28571428571428</v>
      </c>
      <c r="M191" s="86">
        <f t="shared" si="141"/>
        <v>1.0000281187172242</v>
      </c>
      <c r="N191" s="89">
        <f t="shared" si="142"/>
        <v>2.8118717224190348E-5</v>
      </c>
      <c r="O191" s="89">
        <f t="shared" si="116"/>
        <v>5.7916380791562805E-3</v>
      </c>
      <c r="P191" s="86">
        <f t="shared" si="154"/>
        <v>0.85186230248306993</v>
      </c>
      <c r="Q191" s="128">
        <f t="shared" si="128"/>
        <v>12177</v>
      </c>
      <c r="R191" s="134">
        <f t="shared" si="157"/>
        <v>12182</v>
      </c>
      <c r="S191" s="105">
        <f t="shared" si="158"/>
        <v>5</v>
      </c>
      <c r="T191" s="137">
        <v>0</v>
      </c>
      <c r="U191" s="137">
        <v>0</v>
      </c>
      <c r="V191" s="131">
        <f t="shared" si="143"/>
        <v>0</v>
      </c>
      <c r="W191" s="131">
        <f t="shared" si="144"/>
        <v>11583</v>
      </c>
      <c r="X191" s="145">
        <f t="shared" si="161"/>
        <v>56</v>
      </c>
      <c r="Y191" s="147">
        <f t="shared" si="162"/>
        <v>2</v>
      </c>
      <c r="Z191" s="65">
        <f t="shared" si="145"/>
        <v>1</v>
      </c>
      <c r="AA191" s="89">
        <f t="shared" si="146"/>
        <v>0</v>
      </c>
      <c r="AB191" s="126">
        <f t="shared" si="153"/>
        <v>0.63636363636363635</v>
      </c>
      <c r="AC191" s="127">
        <f t="shared" si="129"/>
        <v>6224</v>
      </c>
      <c r="AD191" s="105">
        <f t="shared" si="159"/>
        <v>6230</v>
      </c>
      <c r="AE191" s="195">
        <f t="shared" si="160"/>
        <v>6</v>
      </c>
      <c r="AF191" s="137">
        <v>0</v>
      </c>
      <c r="AG191" s="137">
        <v>0</v>
      </c>
      <c r="AH191" s="150">
        <f t="shared" si="130"/>
        <v>0</v>
      </c>
      <c r="AI191" s="150">
        <f t="shared" si="147"/>
        <v>6224</v>
      </c>
      <c r="AJ191" s="145">
        <f t="shared" si="117"/>
        <v>23</v>
      </c>
      <c r="AK191" s="147">
        <f t="shared" si="148"/>
        <v>1.5714285714285714</v>
      </c>
      <c r="AL191" s="86">
        <f t="shared" si="149"/>
        <v>1</v>
      </c>
      <c r="AM191" s="89">
        <f t="shared" si="150"/>
        <v>0</v>
      </c>
      <c r="AN191" s="90">
        <f t="shared" si="151"/>
        <v>0.91666666666666674</v>
      </c>
      <c r="AO191" s="4">
        <f t="shared" si="135"/>
        <v>47</v>
      </c>
      <c r="AP191" s="4">
        <f t="shared" si="137"/>
        <v>-10</v>
      </c>
      <c r="AQ191" s="4">
        <f t="shared" si="136"/>
        <v>1</v>
      </c>
      <c r="AR191" s="262" t="s">
        <v>447</v>
      </c>
      <c r="AS191" s="204">
        <v>71129</v>
      </c>
      <c r="AT191" s="196">
        <v>12182</v>
      </c>
      <c r="AU191" s="210">
        <v>6230</v>
      </c>
      <c r="AV191" s="268" t="s">
        <v>447</v>
      </c>
      <c r="AW191" s="75">
        <v>465</v>
      </c>
      <c r="AX191" s="274">
        <f t="shared" si="122"/>
        <v>135</v>
      </c>
      <c r="AY191" s="274">
        <f t="shared" si="123"/>
        <v>-135</v>
      </c>
      <c r="AZ191" s="274">
        <v>330</v>
      </c>
      <c r="BA191" s="51">
        <f t="shared" si="132"/>
        <v>500.28571428571428</v>
      </c>
      <c r="BB191" s="75">
        <v>3</v>
      </c>
      <c r="BC191" s="196">
        <f t="shared" si="124"/>
        <v>1</v>
      </c>
      <c r="BD191" s="196">
        <v>2</v>
      </c>
      <c r="BE191" s="51">
        <f t="shared" si="134"/>
        <v>3</v>
      </c>
      <c r="BF191" s="63">
        <v>0</v>
      </c>
      <c r="BG191" s="275">
        <f t="shared" si="125"/>
        <v>0</v>
      </c>
      <c r="BH191" s="275">
        <v>0</v>
      </c>
      <c r="BI191" s="276">
        <f t="shared" si="133"/>
        <v>0.42857142857142855</v>
      </c>
      <c r="BK191" s="157" t="s">
        <v>447</v>
      </c>
      <c r="BL191" s="41"/>
      <c r="BM191" s="70"/>
      <c r="BN191" s="2">
        <f t="shared" si="152"/>
        <v>0</v>
      </c>
      <c r="BP191" s="22">
        <f t="shared" si="138"/>
        <v>512.28571428571433</v>
      </c>
      <c r="CJ191" s="157" t="s">
        <v>447</v>
      </c>
      <c r="CK191" s="157">
        <v>18</v>
      </c>
      <c r="CL191" s="157">
        <v>300</v>
      </c>
      <c r="CM191" s="157">
        <v>147</v>
      </c>
      <c r="CN191" s="157">
        <v>18</v>
      </c>
      <c r="CO191" s="157">
        <v>152</v>
      </c>
      <c r="CP191" s="157">
        <v>160</v>
      </c>
      <c r="CQ191" s="157" t="s">
        <v>447</v>
      </c>
      <c r="CR191" s="157">
        <f t="shared" si="163"/>
        <v>0</v>
      </c>
      <c r="CS191" s="157">
        <f t="shared" si="163"/>
        <v>148</v>
      </c>
      <c r="CT191" s="157">
        <f t="shared" si="163"/>
        <v>-13</v>
      </c>
      <c r="CU191" s="157">
        <f t="shared" si="164"/>
        <v>135</v>
      </c>
    </row>
    <row r="192" spans="1:101" x14ac:dyDescent="0.25">
      <c r="A192" s="63">
        <v>189</v>
      </c>
      <c r="B192" s="157">
        <v>163</v>
      </c>
      <c r="C192" s="66">
        <v>44076</v>
      </c>
      <c r="D192" s="128">
        <f t="shared" si="140"/>
        <v>52706</v>
      </c>
      <c r="E192" s="134">
        <f t="shared" si="155"/>
        <v>71863</v>
      </c>
      <c r="F192" s="105">
        <f t="shared" si="156"/>
        <v>734</v>
      </c>
      <c r="G192" s="137"/>
      <c r="H192" s="137"/>
      <c r="I192" s="131">
        <f t="shared" si="127"/>
        <v>0</v>
      </c>
      <c r="J192" s="131">
        <f t="shared" si="131"/>
        <v>71129</v>
      </c>
      <c r="K192" s="145">
        <f t="shared" si="139"/>
        <v>3749</v>
      </c>
      <c r="L192" s="148">
        <f t="shared" si="115"/>
        <v>364.28571428571428</v>
      </c>
      <c r="M192" s="86">
        <f t="shared" si="141"/>
        <v>1</v>
      </c>
      <c r="N192" s="89">
        <f t="shared" si="142"/>
        <v>0</v>
      </c>
      <c r="O192" s="89">
        <f t="shared" si="116"/>
        <v>4.211456908201505E-3</v>
      </c>
      <c r="P192" s="86">
        <f t="shared" si="154"/>
        <v>0.84465054653858895</v>
      </c>
      <c r="Q192" s="128">
        <f t="shared" si="128"/>
        <v>12182</v>
      </c>
      <c r="R192" s="134">
        <f t="shared" si="157"/>
        <v>12188</v>
      </c>
      <c r="S192" s="105">
        <f t="shared" si="158"/>
        <v>6</v>
      </c>
      <c r="T192" s="137"/>
      <c r="U192" s="137"/>
      <c r="V192" s="131">
        <f t="shared" si="143"/>
        <v>0</v>
      </c>
      <c r="W192" s="131">
        <f t="shared" si="144"/>
        <v>11583</v>
      </c>
      <c r="X192" s="145">
        <f t="shared" si="161"/>
        <v>43</v>
      </c>
      <c r="Y192" s="147">
        <f t="shared" si="162"/>
        <v>1.2857142857142858</v>
      </c>
      <c r="Z192" s="65">
        <f t="shared" si="145"/>
        <v>1</v>
      </c>
      <c r="AA192" s="89">
        <f t="shared" si="146"/>
        <v>0</v>
      </c>
      <c r="AB192" s="126">
        <f t="shared" si="153"/>
        <v>0.6428571428571429</v>
      </c>
      <c r="AC192" s="127">
        <f t="shared" si="129"/>
        <v>6230</v>
      </c>
      <c r="AD192" s="105">
        <f t="shared" si="159"/>
        <v>6235</v>
      </c>
      <c r="AE192" s="195">
        <f t="shared" si="160"/>
        <v>5</v>
      </c>
      <c r="AF192" s="137"/>
      <c r="AG192" s="137"/>
      <c r="AH192" s="150">
        <f t="shared" si="130"/>
        <v>0</v>
      </c>
      <c r="AI192" s="150">
        <f t="shared" si="147"/>
        <v>6224</v>
      </c>
      <c r="AJ192" s="145">
        <f t="shared" si="117"/>
        <v>20</v>
      </c>
      <c r="AK192" s="147">
        <f t="shared" si="148"/>
        <v>1</v>
      </c>
      <c r="AL192" s="86">
        <f t="shared" si="149"/>
        <v>1</v>
      </c>
      <c r="AM192" s="89">
        <f t="shared" si="150"/>
        <v>0</v>
      </c>
      <c r="AN192" s="90">
        <f t="shared" si="151"/>
        <v>0.63636363636363635</v>
      </c>
      <c r="AO192" s="4">
        <f t="shared" si="135"/>
        <v>163</v>
      </c>
      <c r="AP192" s="4">
        <f t="shared" si="137"/>
        <v>-13</v>
      </c>
      <c r="AQ192" s="4">
        <f t="shared" si="136"/>
        <v>-3</v>
      </c>
      <c r="AR192" s="262" t="s">
        <v>449</v>
      </c>
      <c r="AS192" s="204">
        <v>71863</v>
      </c>
      <c r="AT192" s="196">
        <v>12188</v>
      </c>
      <c r="AU192" s="210">
        <v>6235</v>
      </c>
      <c r="AV192" s="268" t="s">
        <v>449</v>
      </c>
      <c r="AW192" s="63">
        <v>347</v>
      </c>
      <c r="AX192" s="274">
        <f t="shared" si="122"/>
        <v>81</v>
      </c>
      <c r="AY192" s="274">
        <f t="shared" si="123"/>
        <v>-81</v>
      </c>
      <c r="AZ192" s="274">
        <v>266</v>
      </c>
      <c r="BA192" s="51">
        <f t="shared" si="132"/>
        <v>470.57142857142856</v>
      </c>
      <c r="BB192" s="63">
        <v>1</v>
      </c>
      <c r="BC192" s="196">
        <f t="shared" si="124"/>
        <v>-1</v>
      </c>
      <c r="BD192" s="196">
        <v>2</v>
      </c>
      <c r="BE192" s="51">
        <f t="shared" si="134"/>
        <v>2.4285714285714284</v>
      </c>
      <c r="BF192" s="63">
        <v>1</v>
      </c>
      <c r="BG192" s="275">
        <f t="shared" si="125"/>
        <v>1</v>
      </c>
      <c r="BH192" s="275">
        <v>0</v>
      </c>
      <c r="BI192" s="276">
        <f t="shared" si="133"/>
        <v>0.42857142857142855</v>
      </c>
      <c r="BK192" s="157" t="s">
        <v>449</v>
      </c>
      <c r="BL192" s="41"/>
      <c r="BM192" s="70"/>
      <c r="BN192" s="2">
        <f t="shared" si="152"/>
        <v>1</v>
      </c>
      <c r="BP192" s="22">
        <f t="shared" si="138"/>
        <v>535.57142857142856</v>
      </c>
      <c r="CJ192" s="157" t="s">
        <v>449</v>
      </c>
      <c r="CK192" s="157">
        <v>21</v>
      </c>
      <c r="CL192" s="157">
        <v>160</v>
      </c>
      <c r="CM192" s="157">
        <v>166</v>
      </c>
      <c r="CN192" s="157">
        <v>24</v>
      </c>
      <c r="CO192" s="157">
        <v>50</v>
      </c>
      <c r="CP192" s="157">
        <v>192</v>
      </c>
      <c r="CQ192" s="157" t="s">
        <v>449</v>
      </c>
      <c r="CR192" s="157">
        <f t="shared" si="163"/>
        <v>-3</v>
      </c>
      <c r="CS192" s="157">
        <f t="shared" si="163"/>
        <v>110</v>
      </c>
      <c r="CT192" s="157">
        <f t="shared" si="163"/>
        <v>-26</v>
      </c>
      <c r="CU192" s="157">
        <f t="shared" si="164"/>
        <v>81</v>
      </c>
    </row>
    <row r="193" spans="1:99" x14ac:dyDescent="0.25">
      <c r="A193" s="63">
        <v>190</v>
      </c>
      <c r="B193" s="157">
        <v>164</v>
      </c>
      <c r="C193" s="66">
        <v>44077</v>
      </c>
      <c r="D193" s="128">
        <f t="shared" si="140"/>
        <v>53435</v>
      </c>
      <c r="E193" s="134">
        <f t="shared" si="155"/>
        <v>72464</v>
      </c>
      <c r="F193" s="105">
        <f t="shared" si="156"/>
        <v>601</v>
      </c>
      <c r="G193" s="137"/>
      <c r="H193" s="137"/>
      <c r="I193" s="131">
        <f t="shared" si="127"/>
        <v>0</v>
      </c>
      <c r="J193" s="131">
        <f t="shared" si="131"/>
        <v>71129</v>
      </c>
      <c r="K193" s="145">
        <f t="shared" si="139"/>
        <v>3840</v>
      </c>
      <c r="L193" s="148">
        <f t="shared" ref="L193:L200" si="165">SUM(I187:I193)/7</f>
        <v>289</v>
      </c>
      <c r="M193" s="86">
        <f t="shared" si="141"/>
        <v>1</v>
      </c>
      <c r="N193" s="89">
        <f t="shared" si="142"/>
        <v>0</v>
      </c>
      <c r="O193" s="89">
        <f t="shared" ref="O193:O200" si="166">SUM(N189:N193)/5</f>
        <v>2.7613908655896415E-3</v>
      </c>
      <c r="P193" s="86">
        <f t="shared" si="154"/>
        <v>0.79333333333333333</v>
      </c>
      <c r="Q193" s="128">
        <f t="shared" si="128"/>
        <v>12188</v>
      </c>
      <c r="R193" s="134">
        <f t="shared" si="157"/>
        <v>12193</v>
      </c>
      <c r="S193" s="105">
        <f t="shared" si="158"/>
        <v>5</v>
      </c>
      <c r="T193" s="137"/>
      <c r="U193" s="137"/>
      <c r="V193" s="131">
        <f t="shared" si="143"/>
        <v>0</v>
      </c>
      <c r="W193" s="131">
        <f t="shared" si="144"/>
        <v>11583</v>
      </c>
      <c r="X193" s="145">
        <f t="shared" si="161"/>
        <v>41</v>
      </c>
      <c r="Y193" s="147">
        <f t="shared" si="162"/>
        <v>0.8571428571428571</v>
      </c>
      <c r="Z193" s="65">
        <f t="shared" si="145"/>
        <v>1</v>
      </c>
      <c r="AA193" s="89">
        <f t="shared" si="146"/>
        <v>0</v>
      </c>
      <c r="AB193" s="126">
        <f t="shared" si="153"/>
        <v>0.66666666666666663</v>
      </c>
      <c r="AC193" s="127">
        <f t="shared" si="129"/>
        <v>6235</v>
      </c>
      <c r="AD193" s="105">
        <f t="shared" si="159"/>
        <v>6235</v>
      </c>
      <c r="AE193" s="195">
        <f t="shared" si="160"/>
        <v>0</v>
      </c>
      <c r="AF193" s="137"/>
      <c r="AG193" s="137"/>
      <c r="AH193" s="150">
        <f t="shared" si="130"/>
        <v>0</v>
      </c>
      <c r="AI193" s="150">
        <f t="shared" si="147"/>
        <v>6224</v>
      </c>
      <c r="AJ193" s="145">
        <f t="shared" ref="AJ193:AJ200" si="167">SUM(AE187:AE193)</f>
        <v>17</v>
      </c>
      <c r="AK193" s="147">
        <f t="shared" si="148"/>
        <v>1</v>
      </c>
      <c r="AL193" s="86">
        <f t="shared" si="149"/>
        <v>1</v>
      </c>
      <c r="AM193" s="89">
        <f t="shared" si="150"/>
        <v>0</v>
      </c>
      <c r="AN193" s="90">
        <f t="shared" si="151"/>
        <v>1</v>
      </c>
      <c r="AO193" s="4">
        <f>F193-F186</f>
        <v>91</v>
      </c>
      <c r="AP193" s="4">
        <f t="shared" si="137"/>
        <v>-2</v>
      </c>
      <c r="AQ193" s="4">
        <f t="shared" si="136"/>
        <v>-3</v>
      </c>
      <c r="AR193" s="262" t="s">
        <v>450</v>
      </c>
      <c r="AS193" s="204">
        <v>72464</v>
      </c>
      <c r="AT193" s="196">
        <v>12193</v>
      </c>
      <c r="AU193" s="210">
        <v>6235</v>
      </c>
      <c r="AV193" s="268" t="s">
        <v>450</v>
      </c>
      <c r="AW193" s="63">
        <v>316</v>
      </c>
      <c r="AX193" s="274">
        <f t="shared" si="122"/>
        <v>22</v>
      </c>
      <c r="AY193" s="274">
        <f t="shared" si="123"/>
        <v>-22</v>
      </c>
      <c r="AZ193" s="274">
        <v>294</v>
      </c>
      <c r="BA193" s="51">
        <f t="shared" si="132"/>
        <v>449.71428571428572</v>
      </c>
      <c r="BB193" s="63">
        <v>0</v>
      </c>
      <c r="BC193" s="196">
        <f t="shared" si="124"/>
        <v>0</v>
      </c>
      <c r="BD193" s="196"/>
      <c r="BE193" s="51">
        <f t="shared" si="134"/>
        <v>2</v>
      </c>
      <c r="BF193" s="63">
        <v>0</v>
      </c>
      <c r="BG193" s="275">
        <f t="shared" si="125"/>
        <v>0</v>
      </c>
      <c r="BH193" s="275">
        <v>0</v>
      </c>
      <c r="BI193" s="276">
        <f t="shared" si="133"/>
        <v>0.2857142857142857</v>
      </c>
      <c r="BK193" s="157" t="s">
        <v>450</v>
      </c>
      <c r="BL193" s="41"/>
      <c r="BM193" s="70"/>
      <c r="BN193" s="2">
        <f t="shared" ref="BN193:BN224" si="168">_xlfn.SINGLE(_xlfn.XLOOKUP(BK193,BL:BL,BM:BM,0))</f>
        <v>0</v>
      </c>
      <c r="BP193" s="22">
        <f t="shared" si="138"/>
        <v>548.57142857142856</v>
      </c>
      <c r="CJ193" s="157" t="s">
        <v>450</v>
      </c>
      <c r="CK193" s="157">
        <v>15</v>
      </c>
      <c r="CL193" s="157">
        <v>87</v>
      </c>
      <c r="CM193" s="157">
        <v>214</v>
      </c>
      <c r="CN193" s="157">
        <v>17</v>
      </c>
      <c r="CO193" s="157">
        <v>39</v>
      </c>
      <c r="CP193" s="157">
        <v>238</v>
      </c>
      <c r="CQ193" s="157" t="s">
        <v>450</v>
      </c>
      <c r="CR193" s="157">
        <f t="shared" si="163"/>
        <v>-2</v>
      </c>
      <c r="CS193" s="157">
        <f t="shared" si="163"/>
        <v>48</v>
      </c>
      <c r="CT193" s="157">
        <f t="shared" si="163"/>
        <v>-24</v>
      </c>
      <c r="CU193" s="157">
        <f t="shared" si="164"/>
        <v>22</v>
      </c>
    </row>
    <row r="194" spans="1:99" x14ac:dyDescent="0.25">
      <c r="A194" s="63">
        <v>191</v>
      </c>
      <c r="B194" s="157">
        <v>165</v>
      </c>
      <c r="C194" s="66">
        <v>44078</v>
      </c>
      <c r="D194" s="128">
        <f t="shared" si="140"/>
        <v>54027</v>
      </c>
      <c r="E194" s="134">
        <f t="shared" si="155"/>
        <v>73208</v>
      </c>
      <c r="F194" s="105">
        <f t="shared" si="156"/>
        <v>744</v>
      </c>
      <c r="G194" s="137"/>
      <c r="H194" s="137"/>
      <c r="I194" s="131">
        <f t="shared" si="127"/>
        <v>0</v>
      </c>
      <c r="J194" s="131">
        <f t="shared" si="131"/>
        <v>71129</v>
      </c>
      <c r="K194" s="145">
        <f t="shared" si="139"/>
        <v>4077</v>
      </c>
      <c r="L194" s="148">
        <f t="shared" si="165"/>
        <v>211</v>
      </c>
      <c r="M194" s="86">
        <f t="shared" si="141"/>
        <v>1</v>
      </c>
      <c r="N194" s="89">
        <f t="shared" si="142"/>
        <v>0</v>
      </c>
      <c r="O194" s="89">
        <f t="shared" si="166"/>
        <v>1.3018073600235436E-3</v>
      </c>
      <c r="P194" s="86">
        <f t="shared" si="154"/>
        <v>0.73010380622837368</v>
      </c>
      <c r="Q194" s="128">
        <f t="shared" si="128"/>
        <v>12193</v>
      </c>
      <c r="R194" s="134">
        <f t="shared" si="157"/>
        <v>12200</v>
      </c>
      <c r="S194" s="105">
        <f t="shared" si="158"/>
        <v>7</v>
      </c>
      <c r="T194" s="137"/>
      <c r="U194" s="137"/>
      <c r="V194" s="131">
        <f t="shared" si="143"/>
        <v>0</v>
      </c>
      <c r="W194" s="131">
        <f t="shared" si="144"/>
        <v>11583</v>
      </c>
      <c r="X194" s="145">
        <f t="shared" si="161"/>
        <v>39</v>
      </c>
      <c r="Y194" s="147">
        <f t="shared" si="162"/>
        <v>0.42857142857142855</v>
      </c>
      <c r="Z194" s="65">
        <f t="shared" si="145"/>
        <v>1</v>
      </c>
      <c r="AA194" s="89">
        <f t="shared" si="146"/>
        <v>0</v>
      </c>
      <c r="AB194" s="126">
        <f t="shared" si="153"/>
        <v>0.5</v>
      </c>
      <c r="AC194" s="127">
        <f t="shared" si="129"/>
        <v>6235</v>
      </c>
      <c r="AD194" s="105">
        <f t="shared" si="159"/>
        <v>6237</v>
      </c>
      <c r="AE194" s="195">
        <f t="shared" si="160"/>
        <v>2</v>
      </c>
      <c r="AF194" s="137"/>
      <c r="AG194" s="137"/>
      <c r="AH194" s="150">
        <f t="shared" si="130"/>
        <v>0</v>
      </c>
      <c r="AI194" s="150">
        <f t="shared" si="147"/>
        <v>6224</v>
      </c>
      <c r="AJ194" s="145">
        <f t="shared" si="167"/>
        <v>17</v>
      </c>
      <c r="AK194" s="147">
        <f t="shared" si="148"/>
        <v>0.7142857142857143</v>
      </c>
      <c r="AL194" s="86">
        <f t="shared" si="149"/>
        <v>1</v>
      </c>
      <c r="AM194" s="89">
        <f t="shared" si="150"/>
        <v>0</v>
      </c>
      <c r="AN194" s="90">
        <f t="shared" si="151"/>
        <v>0.7142857142857143</v>
      </c>
      <c r="AO194" s="4">
        <f>F194-F187</f>
        <v>237</v>
      </c>
      <c r="AP194" s="4">
        <f t="shared" si="137"/>
        <v>-2</v>
      </c>
      <c r="AQ194" s="4">
        <f t="shared" si="136"/>
        <v>0</v>
      </c>
      <c r="AR194" s="262" t="s">
        <v>472</v>
      </c>
      <c r="AS194" s="204">
        <v>73208</v>
      </c>
      <c r="AT194" s="196">
        <v>12200</v>
      </c>
      <c r="AU194" s="210">
        <v>6237</v>
      </c>
      <c r="AV194" s="268" t="s">
        <v>472</v>
      </c>
      <c r="AW194" s="63">
        <v>308</v>
      </c>
      <c r="AX194" s="274">
        <f t="shared" ref="AX194:AX200" si="169">AW194-AZ194</f>
        <v>113</v>
      </c>
      <c r="AY194" s="274">
        <f t="shared" ref="AY194:AY200" si="170">-AX194</f>
        <v>-113</v>
      </c>
      <c r="AZ194" s="274">
        <v>195</v>
      </c>
      <c r="BA194" s="51">
        <f t="shared" si="132"/>
        <v>423</v>
      </c>
      <c r="BB194" s="63">
        <v>3</v>
      </c>
      <c r="BC194" s="196">
        <f t="shared" ref="BC194:BC200" si="171">BB194-BD194</f>
        <v>3</v>
      </c>
      <c r="BD194" s="196"/>
      <c r="BE194" s="51">
        <f t="shared" si="134"/>
        <v>2.2857142857142856</v>
      </c>
      <c r="BF194" s="63">
        <v>0</v>
      </c>
      <c r="BG194" s="275">
        <f t="shared" ref="BG194:BG200" si="172">BF194-BH194</f>
        <v>0</v>
      </c>
      <c r="BH194" s="275">
        <v>0</v>
      </c>
      <c r="BI194" s="276">
        <f t="shared" si="133"/>
        <v>0.2857142857142857</v>
      </c>
      <c r="BK194" s="157" t="s">
        <v>472</v>
      </c>
      <c r="BL194" s="41"/>
      <c r="BM194" s="70"/>
      <c r="BN194" s="2">
        <f t="shared" si="168"/>
        <v>0</v>
      </c>
      <c r="BP194" s="22">
        <f t="shared" si="138"/>
        <v>582.42857142857144</v>
      </c>
      <c r="CJ194" s="157" t="s">
        <v>472</v>
      </c>
      <c r="CK194" s="157">
        <v>54</v>
      </c>
      <c r="CL194" s="157">
        <v>50</v>
      </c>
      <c r="CM194" s="157">
        <v>204</v>
      </c>
      <c r="CN194" s="157">
        <v>84</v>
      </c>
      <c r="CO194" s="157">
        <v>17</v>
      </c>
      <c r="CP194" s="157">
        <v>94</v>
      </c>
      <c r="CQ194" s="157" t="s">
        <v>472</v>
      </c>
      <c r="CR194" s="157">
        <f t="shared" si="163"/>
        <v>-30</v>
      </c>
      <c r="CS194" s="157">
        <f t="shared" si="163"/>
        <v>33</v>
      </c>
      <c r="CT194" s="157">
        <f t="shared" si="163"/>
        <v>110</v>
      </c>
      <c r="CU194" s="157">
        <f t="shared" si="164"/>
        <v>113</v>
      </c>
    </row>
    <row r="195" spans="1:99" x14ac:dyDescent="0.25">
      <c r="A195" s="63">
        <v>192</v>
      </c>
      <c r="B195" s="157">
        <v>166</v>
      </c>
      <c r="C195" s="66">
        <v>44079</v>
      </c>
      <c r="D195" s="128">
        <f t="shared" si="140"/>
        <v>54762</v>
      </c>
      <c r="E195" s="134">
        <f t="shared" si="155"/>
        <v>73862</v>
      </c>
      <c r="F195" s="105">
        <f t="shared" si="156"/>
        <v>654</v>
      </c>
      <c r="G195" s="137"/>
      <c r="H195" s="137"/>
      <c r="I195" s="131">
        <f t="shared" si="127"/>
        <v>0</v>
      </c>
      <c r="J195" s="131">
        <f t="shared" si="131"/>
        <v>71129</v>
      </c>
      <c r="K195" s="145">
        <f t="shared" si="139"/>
        <v>4230</v>
      </c>
      <c r="L195" s="148">
        <f t="shared" si="165"/>
        <v>138.85714285714286</v>
      </c>
      <c r="M195" s="86">
        <f t="shared" si="141"/>
        <v>1</v>
      </c>
      <c r="N195" s="89">
        <f t="shared" si="142"/>
        <v>0</v>
      </c>
      <c r="O195" s="89">
        <f t="shared" si="166"/>
        <v>5.6237434448380693E-6</v>
      </c>
      <c r="P195" s="86">
        <f t="shared" si="154"/>
        <v>0.65809072444143535</v>
      </c>
      <c r="Q195" s="128">
        <f t="shared" si="128"/>
        <v>12200</v>
      </c>
      <c r="R195" s="134">
        <f t="shared" si="157"/>
        <v>12205</v>
      </c>
      <c r="S195" s="105">
        <f t="shared" si="158"/>
        <v>5</v>
      </c>
      <c r="T195" s="137"/>
      <c r="U195" s="137"/>
      <c r="V195" s="131">
        <f t="shared" si="143"/>
        <v>0</v>
      </c>
      <c r="W195" s="131">
        <f t="shared" si="144"/>
        <v>11583</v>
      </c>
      <c r="X195" s="145">
        <f t="shared" si="161"/>
        <v>42</v>
      </c>
      <c r="Y195" s="147">
        <f t="shared" si="162"/>
        <v>0.2857142857142857</v>
      </c>
      <c r="Z195" s="65">
        <f t="shared" si="145"/>
        <v>1</v>
      </c>
      <c r="AA195" s="89">
        <f t="shared" si="146"/>
        <v>0</v>
      </c>
      <c r="AB195" s="126">
        <f t="shared" si="153"/>
        <v>0.66666666666666663</v>
      </c>
      <c r="AC195" s="127">
        <f t="shared" si="129"/>
        <v>6237</v>
      </c>
      <c r="AD195" s="105">
        <f t="shared" si="159"/>
        <v>6241</v>
      </c>
      <c r="AE195" s="195">
        <f t="shared" si="160"/>
        <v>4</v>
      </c>
      <c r="AF195" s="137"/>
      <c r="AG195" s="137"/>
      <c r="AH195" s="150">
        <f t="shared" si="130"/>
        <v>0</v>
      </c>
      <c r="AI195" s="150">
        <f t="shared" si="147"/>
        <v>6224</v>
      </c>
      <c r="AJ195" s="145">
        <f t="shared" si="167"/>
        <v>17</v>
      </c>
      <c r="AK195" s="147">
        <f t="shared" si="148"/>
        <v>0.5714285714285714</v>
      </c>
      <c r="AL195" s="86">
        <f t="shared" si="149"/>
        <v>1</v>
      </c>
      <c r="AM195" s="89">
        <f t="shared" si="150"/>
        <v>0</v>
      </c>
      <c r="AN195" s="90">
        <f t="shared" si="151"/>
        <v>0.79999999999999993</v>
      </c>
      <c r="AO195" s="4">
        <f>F195-F188</f>
        <v>153</v>
      </c>
      <c r="AP195" s="4">
        <f t="shared" si="137"/>
        <v>3</v>
      </c>
      <c r="AQ195" s="4">
        <f t="shared" si="136"/>
        <v>0</v>
      </c>
      <c r="AR195" s="262" t="s">
        <v>480</v>
      </c>
      <c r="AS195" s="204">
        <v>73862</v>
      </c>
      <c r="AT195" s="196">
        <v>12205</v>
      </c>
      <c r="AU195" s="210">
        <v>6241</v>
      </c>
      <c r="AV195" s="268" t="s">
        <v>480</v>
      </c>
      <c r="AW195" s="63">
        <v>271</v>
      </c>
      <c r="AX195" s="274">
        <f t="shared" si="169"/>
        <v>266</v>
      </c>
      <c r="AY195" s="274">
        <f t="shared" si="170"/>
        <v>-266</v>
      </c>
      <c r="AZ195" s="274">
        <v>5</v>
      </c>
      <c r="BA195" s="51">
        <f t="shared" si="132"/>
        <v>390.14285714285717</v>
      </c>
      <c r="BB195" s="63">
        <v>0</v>
      </c>
      <c r="BC195" s="196">
        <f t="shared" si="171"/>
        <v>0</v>
      </c>
      <c r="BD195" s="196"/>
      <c r="BE195" s="51">
        <f t="shared" si="134"/>
        <v>1.8571428571428572</v>
      </c>
      <c r="BF195" s="63">
        <v>0</v>
      </c>
      <c r="BG195" s="275">
        <f t="shared" si="172"/>
        <v>0</v>
      </c>
      <c r="BH195" s="275">
        <v>0</v>
      </c>
      <c r="BI195" s="276">
        <f t="shared" si="133"/>
        <v>0.14285714285714285</v>
      </c>
      <c r="BK195" s="157" t="s">
        <v>480</v>
      </c>
      <c r="BL195" s="41"/>
      <c r="BM195" s="70"/>
      <c r="BN195" s="2">
        <f t="shared" si="168"/>
        <v>0</v>
      </c>
      <c r="BP195" s="22">
        <f t="shared" si="138"/>
        <v>604.28571428571433</v>
      </c>
      <c r="CJ195" s="157" t="s">
        <v>480</v>
      </c>
      <c r="CK195" s="157">
        <v>76</v>
      </c>
      <c r="CL195" s="157">
        <v>14</v>
      </c>
      <c r="CM195" s="157">
        <v>181</v>
      </c>
      <c r="CN195" s="157">
        <v>3</v>
      </c>
      <c r="CP195" s="157">
        <v>2</v>
      </c>
      <c r="CQ195" s="157" t="s">
        <v>480</v>
      </c>
      <c r="CR195" s="157">
        <f t="shared" si="163"/>
        <v>73</v>
      </c>
      <c r="CS195" s="157">
        <f t="shared" si="163"/>
        <v>14</v>
      </c>
      <c r="CT195" s="157">
        <f t="shared" si="163"/>
        <v>179</v>
      </c>
      <c r="CU195" s="157">
        <f t="shared" si="164"/>
        <v>266</v>
      </c>
    </row>
    <row r="196" spans="1:99" x14ac:dyDescent="0.25">
      <c r="A196" s="63">
        <v>193</v>
      </c>
      <c r="B196" s="157">
        <v>167</v>
      </c>
      <c r="C196" s="66">
        <v>44080</v>
      </c>
      <c r="D196" s="128">
        <f t="shared" si="140"/>
        <v>55409</v>
      </c>
      <c r="E196" s="134">
        <f t="shared" si="155"/>
        <v>74787</v>
      </c>
      <c r="F196" s="105">
        <f t="shared" si="156"/>
        <v>925</v>
      </c>
      <c r="G196" s="137"/>
      <c r="H196" s="137"/>
      <c r="I196" s="131">
        <f t="shared" si="127"/>
        <v>0</v>
      </c>
      <c r="J196" s="131">
        <f t="shared" si="131"/>
        <v>71129</v>
      </c>
      <c r="K196" s="145">
        <f t="shared" si="139"/>
        <v>4647</v>
      </c>
      <c r="L196" s="148">
        <f t="shared" si="165"/>
        <v>65.714285714285708</v>
      </c>
      <c r="M196" s="86">
        <f t="shared" si="141"/>
        <v>1</v>
      </c>
      <c r="N196" s="89">
        <f t="shared" si="142"/>
        <v>0</v>
      </c>
      <c r="O196" s="89">
        <f t="shared" si="166"/>
        <v>0</v>
      </c>
      <c r="P196" s="86">
        <f t="shared" si="154"/>
        <v>0.47325102880658432</v>
      </c>
      <c r="Q196" s="128">
        <f t="shared" si="128"/>
        <v>12205</v>
      </c>
      <c r="R196" s="134">
        <f t="shared" si="157"/>
        <v>12210</v>
      </c>
      <c r="S196" s="105">
        <f t="shared" si="158"/>
        <v>5</v>
      </c>
      <c r="T196" s="137"/>
      <c r="U196" s="137"/>
      <c r="V196" s="131">
        <f t="shared" si="143"/>
        <v>0</v>
      </c>
      <c r="W196" s="131">
        <f t="shared" si="144"/>
        <v>11583</v>
      </c>
      <c r="X196" s="145">
        <f t="shared" si="161"/>
        <v>44</v>
      </c>
      <c r="Y196" s="147">
        <f t="shared" si="162"/>
        <v>0</v>
      </c>
      <c r="Z196" s="65">
        <f t="shared" si="145"/>
        <v>1</v>
      </c>
      <c r="AA196" s="89">
        <f t="shared" si="146"/>
        <v>0</v>
      </c>
      <c r="AB196" s="126">
        <f t="shared" si="153"/>
        <v>0</v>
      </c>
      <c r="AC196" s="127">
        <f t="shared" si="129"/>
        <v>6241</v>
      </c>
      <c r="AD196" s="105">
        <f t="shared" si="159"/>
        <v>6243</v>
      </c>
      <c r="AE196" s="195">
        <f t="shared" si="160"/>
        <v>2</v>
      </c>
      <c r="AF196" s="137"/>
      <c r="AG196" s="137"/>
      <c r="AH196" s="150">
        <f>AF196+AG196</f>
        <v>0</v>
      </c>
      <c r="AI196" s="150">
        <f t="shared" si="147"/>
        <v>6224</v>
      </c>
      <c r="AJ196" s="145">
        <f t="shared" si="167"/>
        <v>19</v>
      </c>
      <c r="AK196" s="147">
        <f t="shared" si="148"/>
        <v>0.14285714285714285</v>
      </c>
      <c r="AL196" s="86">
        <f t="shared" si="149"/>
        <v>1</v>
      </c>
      <c r="AM196" s="89">
        <f t="shared" si="150"/>
        <v>0</v>
      </c>
      <c r="AN196" s="90">
        <f t="shared" si="151"/>
        <v>0.25</v>
      </c>
      <c r="AO196" s="4">
        <f t="shared" si="135"/>
        <v>417</v>
      </c>
      <c r="AP196" s="4">
        <f t="shared" si="137"/>
        <v>2</v>
      </c>
      <c r="AQ196" s="4">
        <f t="shared" si="136"/>
        <v>2</v>
      </c>
      <c r="AR196" s="262" t="s">
        <v>481</v>
      </c>
      <c r="AS196" s="204">
        <v>74787</v>
      </c>
      <c r="AT196" s="196">
        <v>12210</v>
      </c>
      <c r="AU196" s="210">
        <v>6243</v>
      </c>
      <c r="AV196" s="268" t="s">
        <v>481</v>
      </c>
      <c r="AW196" s="63">
        <v>35</v>
      </c>
      <c r="AX196" s="274">
        <f t="shared" si="169"/>
        <v>35</v>
      </c>
      <c r="AY196" s="274">
        <f t="shared" si="170"/>
        <v>-35</v>
      </c>
      <c r="AZ196" s="274"/>
      <c r="BA196" s="51">
        <f t="shared" si="132"/>
        <v>331</v>
      </c>
      <c r="BB196" s="63">
        <v>0</v>
      </c>
      <c r="BC196" s="196">
        <f t="shared" si="171"/>
        <v>0</v>
      </c>
      <c r="BD196" s="196"/>
      <c r="BE196" s="51">
        <f t="shared" si="134"/>
        <v>1.4285714285714286</v>
      </c>
      <c r="BF196" s="63"/>
      <c r="BG196" s="275">
        <f t="shared" si="172"/>
        <v>0</v>
      </c>
      <c r="BH196" s="275"/>
      <c r="BI196" s="276">
        <f t="shared" si="133"/>
        <v>0.14285714285714285</v>
      </c>
      <c r="BK196" s="157" t="s">
        <v>481</v>
      </c>
      <c r="BL196" s="41"/>
      <c r="BM196" s="70"/>
      <c r="BN196" s="2">
        <f t="shared" si="168"/>
        <v>0</v>
      </c>
      <c r="BP196" s="22">
        <f t="shared" si="138"/>
        <v>663.85714285714289</v>
      </c>
      <c r="CK196" s="157">
        <v>18</v>
      </c>
      <c r="CM196" s="157">
        <v>17</v>
      </c>
      <c r="CN196" s="157">
        <v>18</v>
      </c>
      <c r="CP196" s="157">
        <v>17</v>
      </c>
    </row>
    <row r="197" spans="1:99" x14ac:dyDescent="0.25">
      <c r="A197" s="63">
        <v>194</v>
      </c>
      <c r="B197" s="157">
        <v>168</v>
      </c>
      <c r="C197" s="66">
        <v>44081</v>
      </c>
      <c r="D197" s="128">
        <f t="shared" si="140"/>
        <v>74787</v>
      </c>
      <c r="E197" s="134">
        <f t="shared" si="155"/>
        <v>0</v>
      </c>
      <c r="F197" s="105">
        <f t="shared" si="156"/>
        <v>-74787</v>
      </c>
      <c r="G197" s="137"/>
      <c r="H197" s="137"/>
      <c r="I197" s="131">
        <f>G197+H197</f>
        <v>0</v>
      </c>
      <c r="J197" s="131">
        <f t="shared" si="131"/>
        <v>71129</v>
      </c>
      <c r="K197" s="145">
        <f t="shared" si="139"/>
        <v>-70667</v>
      </c>
      <c r="L197" s="148">
        <f t="shared" si="165"/>
        <v>0.2857142857142857</v>
      </c>
      <c r="M197" s="86">
        <f t="shared" si="141"/>
        <v>1</v>
      </c>
      <c r="N197" s="89">
        <f t="shared" si="142"/>
        <v>0</v>
      </c>
      <c r="O197" s="89">
        <f t="shared" si="166"/>
        <v>0</v>
      </c>
      <c r="P197" s="86">
        <f t="shared" si="154"/>
        <v>4.3478260869565218E-3</v>
      </c>
      <c r="Q197" s="128">
        <f>R197-S197</f>
        <v>12210</v>
      </c>
      <c r="R197" s="134">
        <f t="shared" si="157"/>
        <v>0</v>
      </c>
      <c r="S197" s="105">
        <f t="shared" si="158"/>
        <v>-12210</v>
      </c>
      <c r="T197" s="137"/>
      <c r="U197" s="137"/>
      <c r="V197" s="131">
        <f t="shared" si="143"/>
        <v>0</v>
      </c>
      <c r="W197" s="131">
        <f t="shared" si="144"/>
        <v>11583</v>
      </c>
      <c r="X197" s="145">
        <f t="shared" si="161"/>
        <v>-12177</v>
      </c>
      <c r="Y197" s="147">
        <f t="shared" si="162"/>
        <v>0</v>
      </c>
      <c r="Z197" s="65">
        <f t="shared" si="145"/>
        <v>1</v>
      </c>
      <c r="AA197" s="89">
        <f t="shared" si="146"/>
        <v>0</v>
      </c>
      <c r="AB197" s="126" t="e">
        <f t="shared" si="153"/>
        <v>#DIV/0!</v>
      </c>
      <c r="AC197" s="127">
        <f>AD197-AE197</f>
        <v>6243</v>
      </c>
      <c r="AD197" s="105">
        <f t="shared" si="159"/>
        <v>0</v>
      </c>
      <c r="AE197" s="195">
        <f t="shared" si="160"/>
        <v>-6243</v>
      </c>
      <c r="AF197" s="137"/>
      <c r="AG197" s="137"/>
      <c r="AH197" s="150">
        <f>AF197+AG197</f>
        <v>0</v>
      </c>
      <c r="AI197" s="150">
        <f t="shared" si="147"/>
        <v>6224</v>
      </c>
      <c r="AJ197" s="145">
        <f t="shared" si="167"/>
        <v>-6224</v>
      </c>
      <c r="AK197" s="147">
        <f>SUM(AH191:AH197)/7</f>
        <v>0</v>
      </c>
      <c r="AL197" s="86">
        <f t="shared" si="149"/>
        <v>1</v>
      </c>
      <c r="AM197" s="89">
        <f t="shared" si="150"/>
        <v>0</v>
      </c>
      <c r="AN197" s="90">
        <f t="shared" si="151"/>
        <v>0</v>
      </c>
      <c r="AO197" s="4">
        <f t="shared" si="135"/>
        <v>-75314</v>
      </c>
      <c r="AP197" s="4">
        <f t="shared" si="137"/>
        <v>-12221</v>
      </c>
      <c r="AQ197" s="4">
        <f t="shared" si="136"/>
        <v>-6243</v>
      </c>
      <c r="AR197" s="262"/>
      <c r="AS197" s="204"/>
      <c r="AT197" s="196"/>
      <c r="AU197" s="210"/>
      <c r="AV197" s="268">
        <v>44081</v>
      </c>
      <c r="AW197" s="63"/>
      <c r="AX197" s="274">
        <f t="shared" si="169"/>
        <v>0</v>
      </c>
      <c r="AY197" s="274">
        <f t="shared" si="170"/>
        <v>0</v>
      </c>
      <c r="AZ197" s="274"/>
      <c r="BA197" s="51">
        <f t="shared" si="132"/>
        <v>248.85714285714286</v>
      </c>
      <c r="BB197" s="63"/>
      <c r="BC197" s="196">
        <f t="shared" si="171"/>
        <v>0</v>
      </c>
      <c r="BD197" s="196"/>
      <c r="BE197" s="51">
        <f t="shared" si="134"/>
        <v>1</v>
      </c>
      <c r="BF197" s="63"/>
      <c r="BG197" s="275">
        <f t="shared" si="172"/>
        <v>0</v>
      </c>
      <c r="BH197" s="275"/>
      <c r="BI197" s="276">
        <f t="shared" si="133"/>
        <v>0.14285714285714285</v>
      </c>
      <c r="BL197" s="41"/>
      <c r="BM197" s="70"/>
      <c r="BN197" s="2">
        <f t="shared" si="168"/>
        <v>0</v>
      </c>
      <c r="BP197" s="22">
        <f t="shared" si="138"/>
        <v>-10095.285714285714</v>
      </c>
      <c r="CR197" s="157">
        <f>SUM(CR189:CR196)</f>
        <v>37</v>
      </c>
      <c r="CS197" s="157">
        <f>SUM(CS189:CS196)</f>
        <v>497</v>
      </c>
      <c r="CT197" s="157">
        <f>SUM(CT189:CT196)</f>
        <v>218</v>
      </c>
      <c r="CU197" s="157">
        <f>SUM(CR197:CT197)</f>
        <v>752</v>
      </c>
    </row>
    <row r="198" spans="1:99" x14ac:dyDescent="0.25">
      <c r="A198" s="63">
        <v>195</v>
      </c>
      <c r="B198" s="157">
        <v>169</v>
      </c>
      <c r="C198" s="66">
        <v>44082</v>
      </c>
      <c r="D198" s="128">
        <f t="shared" si="140"/>
        <v>0</v>
      </c>
      <c r="E198" s="134">
        <f t="shared" si="155"/>
        <v>0</v>
      </c>
      <c r="F198" s="105">
        <f t="shared" si="156"/>
        <v>0</v>
      </c>
      <c r="G198" s="137"/>
      <c r="H198" s="137"/>
      <c r="I198" s="131">
        <f>G198+H198</f>
        <v>0</v>
      </c>
      <c r="J198" s="131">
        <f>J197+I198</f>
        <v>71129</v>
      </c>
      <c r="K198" s="145">
        <f t="shared" si="139"/>
        <v>-71129</v>
      </c>
      <c r="L198" s="148">
        <f t="shared" si="165"/>
        <v>0</v>
      </c>
      <c r="M198" s="86">
        <f t="shared" si="141"/>
        <v>1</v>
      </c>
      <c r="N198" s="89">
        <f t="shared" si="142"/>
        <v>0</v>
      </c>
      <c r="O198" s="89">
        <f t="shared" si="166"/>
        <v>0</v>
      </c>
      <c r="P198" s="86">
        <f t="shared" si="154"/>
        <v>0</v>
      </c>
      <c r="Q198" s="128">
        <f>R198-S198</f>
        <v>0</v>
      </c>
      <c r="R198" s="134">
        <f t="shared" si="157"/>
        <v>0</v>
      </c>
      <c r="S198" s="105">
        <f t="shared" si="158"/>
        <v>0</v>
      </c>
      <c r="T198" s="137"/>
      <c r="U198" s="137"/>
      <c r="V198" s="131">
        <f t="shared" si="143"/>
        <v>0</v>
      </c>
      <c r="W198" s="131">
        <f t="shared" si="144"/>
        <v>11583</v>
      </c>
      <c r="X198" s="145">
        <f t="shared" si="161"/>
        <v>-12182</v>
      </c>
      <c r="Y198" s="147">
        <f t="shared" si="162"/>
        <v>0</v>
      </c>
      <c r="Z198" s="65">
        <f t="shared" si="145"/>
        <v>1</v>
      </c>
      <c r="AA198" s="89">
        <f t="shared" si="146"/>
        <v>0</v>
      </c>
      <c r="AB198" s="126" t="e">
        <f t="shared" si="153"/>
        <v>#DIV/0!</v>
      </c>
      <c r="AC198" s="127">
        <f>AD198-AE198</f>
        <v>0</v>
      </c>
      <c r="AD198" s="105">
        <f t="shared" si="159"/>
        <v>0</v>
      </c>
      <c r="AE198" s="195">
        <f t="shared" si="160"/>
        <v>0</v>
      </c>
      <c r="AF198" s="137"/>
      <c r="AG198" s="137"/>
      <c r="AH198" s="150">
        <f>AF198+AG198</f>
        <v>0</v>
      </c>
      <c r="AI198" s="150">
        <f t="shared" si="147"/>
        <v>6224</v>
      </c>
      <c r="AJ198" s="145">
        <f t="shared" si="167"/>
        <v>-6230</v>
      </c>
      <c r="AK198" s="147">
        <f t="shared" si="148"/>
        <v>0</v>
      </c>
      <c r="AL198" s="86">
        <f t="shared" si="149"/>
        <v>1</v>
      </c>
      <c r="AM198" s="89">
        <f t="shared" si="150"/>
        <v>0</v>
      </c>
      <c r="AN198" s="90" t="e">
        <f>AK198/AK197</f>
        <v>#DIV/0!</v>
      </c>
      <c r="AO198" s="4">
        <f t="shared" si="135"/>
        <v>-462</v>
      </c>
      <c r="AP198" s="4">
        <f t="shared" si="137"/>
        <v>-5</v>
      </c>
      <c r="AQ198" s="4">
        <f t="shared" si="136"/>
        <v>-6</v>
      </c>
      <c r="AR198" s="262"/>
      <c r="AS198" s="204"/>
      <c r="AT198" s="196"/>
      <c r="AU198" s="210"/>
      <c r="AV198" s="268">
        <v>44082</v>
      </c>
      <c r="AW198" s="63"/>
      <c r="AX198" s="274">
        <f t="shared" si="169"/>
        <v>0</v>
      </c>
      <c r="AY198" s="274">
        <f t="shared" si="170"/>
        <v>0</v>
      </c>
      <c r="AZ198" s="274"/>
      <c r="BA198" s="51">
        <f t="shared" si="132"/>
        <v>182.42857142857142</v>
      </c>
      <c r="BB198" s="63"/>
      <c r="BC198" s="196">
        <f t="shared" si="171"/>
        <v>0</v>
      </c>
      <c r="BD198" s="196"/>
      <c r="BE198" s="51">
        <f t="shared" si="134"/>
        <v>0.5714285714285714</v>
      </c>
      <c r="BF198" s="63"/>
      <c r="BG198" s="275">
        <f t="shared" si="172"/>
        <v>0</v>
      </c>
      <c r="BH198" s="275"/>
      <c r="BI198" s="276">
        <f t="shared" si="133"/>
        <v>0.14285714285714285</v>
      </c>
      <c r="BL198" s="41"/>
      <c r="BM198" s="70"/>
      <c r="BN198" s="2">
        <f t="shared" si="168"/>
        <v>0</v>
      </c>
      <c r="BP198" s="22">
        <f t="shared" si="138"/>
        <v>-10161.285714285714</v>
      </c>
    </row>
    <row r="199" spans="1:99" x14ac:dyDescent="0.25">
      <c r="A199" s="63">
        <v>196</v>
      </c>
      <c r="B199" s="157">
        <v>170</v>
      </c>
      <c r="C199" s="66">
        <v>44083</v>
      </c>
      <c r="D199" s="128">
        <f t="shared" si="140"/>
        <v>0</v>
      </c>
      <c r="E199" s="134">
        <f t="shared" si="155"/>
        <v>0</v>
      </c>
      <c r="F199" s="105">
        <f t="shared" si="156"/>
        <v>0</v>
      </c>
      <c r="G199" s="137"/>
      <c r="H199" s="137"/>
      <c r="I199" s="131">
        <f>G199+H199</f>
        <v>0</v>
      </c>
      <c r="J199" s="131">
        <f>J198+I199</f>
        <v>71129</v>
      </c>
      <c r="K199" s="145">
        <f t="shared" si="139"/>
        <v>-71863</v>
      </c>
      <c r="L199" s="148">
        <f t="shared" si="165"/>
        <v>0</v>
      </c>
      <c r="M199" s="86">
        <f t="shared" si="141"/>
        <v>1</v>
      </c>
      <c r="N199" s="89">
        <f t="shared" si="142"/>
        <v>0</v>
      </c>
      <c r="O199" s="89">
        <f t="shared" si="166"/>
        <v>0</v>
      </c>
      <c r="P199" s="86" t="e">
        <f t="shared" si="154"/>
        <v>#DIV/0!</v>
      </c>
      <c r="Q199" s="128">
        <f>R199-S199</f>
        <v>0</v>
      </c>
      <c r="R199" s="134">
        <f t="shared" si="157"/>
        <v>0</v>
      </c>
      <c r="S199" s="105">
        <f t="shared" si="158"/>
        <v>0</v>
      </c>
      <c r="T199" s="137"/>
      <c r="U199" s="137"/>
      <c r="V199" s="131">
        <f t="shared" si="143"/>
        <v>0</v>
      </c>
      <c r="W199" s="131">
        <f t="shared" si="144"/>
        <v>11583</v>
      </c>
      <c r="X199" s="145">
        <f t="shared" si="161"/>
        <v>-12188</v>
      </c>
      <c r="Y199" s="147">
        <f t="shared" si="162"/>
        <v>0</v>
      </c>
      <c r="Z199" s="65">
        <f t="shared" si="145"/>
        <v>1</v>
      </c>
      <c r="AA199" s="89">
        <f t="shared" si="146"/>
        <v>0</v>
      </c>
      <c r="AB199" s="126" t="e">
        <f t="shared" si="153"/>
        <v>#DIV/0!</v>
      </c>
      <c r="AC199" s="127">
        <f>AD199-AE199</f>
        <v>0</v>
      </c>
      <c r="AD199" s="105">
        <f t="shared" si="159"/>
        <v>0</v>
      </c>
      <c r="AE199" s="195">
        <f t="shared" si="160"/>
        <v>0</v>
      </c>
      <c r="AF199" s="137"/>
      <c r="AG199" s="137"/>
      <c r="AH199" s="150">
        <f>AF199+AG199</f>
        <v>0</v>
      </c>
      <c r="AI199" s="150">
        <f t="shared" si="147"/>
        <v>6224</v>
      </c>
      <c r="AJ199" s="145">
        <f t="shared" si="167"/>
        <v>-6235</v>
      </c>
      <c r="AK199" s="147">
        <f t="shared" si="148"/>
        <v>0</v>
      </c>
      <c r="AL199" s="86">
        <f t="shared" si="149"/>
        <v>1</v>
      </c>
      <c r="AM199" s="89">
        <f t="shared" si="150"/>
        <v>0</v>
      </c>
      <c r="AN199" s="90" t="e">
        <f t="shared" si="151"/>
        <v>#DIV/0!</v>
      </c>
      <c r="AO199" s="4">
        <f t="shared" si="135"/>
        <v>-734</v>
      </c>
      <c r="AP199" s="4">
        <f t="shared" si="137"/>
        <v>-6</v>
      </c>
      <c r="AQ199" s="4">
        <f t="shared" si="136"/>
        <v>-5</v>
      </c>
      <c r="AR199" s="262"/>
      <c r="AS199" s="204"/>
      <c r="AT199" s="196"/>
      <c r="AU199" s="210"/>
      <c r="AV199" s="268">
        <v>44083</v>
      </c>
      <c r="AW199" s="63"/>
      <c r="AX199" s="274">
        <f t="shared" si="169"/>
        <v>0</v>
      </c>
      <c r="AY199" s="274">
        <f t="shared" si="170"/>
        <v>0</v>
      </c>
      <c r="AZ199" s="274"/>
      <c r="BA199" s="51">
        <f t="shared" si="132"/>
        <v>132.85714285714286</v>
      </c>
      <c r="BB199" s="63"/>
      <c r="BC199" s="196">
        <f t="shared" si="171"/>
        <v>0</v>
      </c>
      <c r="BD199" s="196"/>
      <c r="BE199" s="51">
        <f t="shared" si="134"/>
        <v>0.42857142857142855</v>
      </c>
      <c r="BF199" s="63"/>
      <c r="BG199" s="275">
        <f t="shared" si="172"/>
        <v>0</v>
      </c>
      <c r="BH199" s="275"/>
      <c r="BI199" s="276">
        <f t="shared" si="133"/>
        <v>0</v>
      </c>
      <c r="BL199" s="41"/>
      <c r="BM199" s="70"/>
      <c r="BN199" s="2">
        <f t="shared" si="168"/>
        <v>0</v>
      </c>
      <c r="BP199" s="22">
        <f t="shared" si="138"/>
        <v>-10266.142857142857</v>
      </c>
    </row>
    <row r="200" spans="1:99" x14ac:dyDescent="0.25">
      <c r="A200" s="63">
        <v>197</v>
      </c>
      <c r="B200" s="157">
        <v>171</v>
      </c>
      <c r="C200" s="66">
        <v>44084</v>
      </c>
      <c r="D200" s="128">
        <f t="shared" si="140"/>
        <v>0</v>
      </c>
      <c r="E200" s="134">
        <f t="shared" si="155"/>
        <v>0</v>
      </c>
      <c r="F200" s="105">
        <f t="shared" si="156"/>
        <v>0</v>
      </c>
      <c r="G200" s="137"/>
      <c r="H200" s="137"/>
      <c r="I200" s="131">
        <f>G200+H200</f>
        <v>0</v>
      </c>
      <c r="J200" s="131">
        <f>J199+I200</f>
        <v>71129</v>
      </c>
      <c r="K200" s="145">
        <f t="shared" si="139"/>
        <v>-72464</v>
      </c>
      <c r="L200" s="148">
        <f t="shared" si="165"/>
        <v>0</v>
      </c>
      <c r="M200" s="86">
        <f t="shared" si="141"/>
        <v>1</v>
      </c>
      <c r="N200" s="89">
        <f t="shared" si="142"/>
        <v>0</v>
      </c>
      <c r="O200" s="89">
        <f t="shared" si="166"/>
        <v>0</v>
      </c>
      <c r="P200" s="86" t="e">
        <f t="shared" si="154"/>
        <v>#DIV/0!</v>
      </c>
      <c r="Q200" s="128">
        <f>R200-S200</f>
        <v>0</v>
      </c>
      <c r="R200" s="134">
        <f t="shared" si="157"/>
        <v>0</v>
      </c>
      <c r="S200" s="105">
        <f t="shared" si="158"/>
        <v>0</v>
      </c>
      <c r="T200" s="137"/>
      <c r="U200" s="137"/>
      <c r="V200" s="131">
        <f t="shared" si="143"/>
        <v>0</v>
      </c>
      <c r="W200" s="131">
        <f t="shared" si="144"/>
        <v>11583</v>
      </c>
      <c r="X200" s="145">
        <f t="shared" si="161"/>
        <v>-12193</v>
      </c>
      <c r="Y200" s="147">
        <f t="shared" si="162"/>
        <v>0</v>
      </c>
      <c r="Z200" s="65">
        <f t="shared" si="145"/>
        <v>1</v>
      </c>
      <c r="AA200" s="89">
        <f t="shared" si="146"/>
        <v>0</v>
      </c>
      <c r="AB200" s="126" t="e">
        <f t="shared" si="153"/>
        <v>#DIV/0!</v>
      </c>
      <c r="AC200" s="127">
        <f>AD200-AE200</f>
        <v>0</v>
      </c>
      <c r="AD200" s="105">
        <f t="shared" si="159"/>
        <v>0</v>
      </c>
      <c r="AE200" s="195">
        <f t="shared" si="160"/>
        <v>0</v>
      </c>
      <c r="AF200" s="137"/>
      <c r="AG200" s="137"/>
      <c r="AH200" s="150">
        <f>AF200+AG200</f>
        <v>0</v>
      </c>
      <c r="AI200" s="150">
        <f t="shared" si="147"/>
        <v>6224</v>
      </c>
      <c r="AJ200" s="145">
        <f t="shared" si="167"/>
        <v>-6235</v>
      </c>
      <c r="AK200" s="147">
        <f t="shared" si="148"/>
        <v>0</v>
      </c>
      <c r="AL200" s="86">
        <f t="shared" si="149"/>
        <v>1</v>
      </c>
      <c r="AM200" s="89">
        <f t="shared" si="150"/>
        <v>0</v>
      </c>
      <c r="AN200" s="90" t="e">
        <f t="shared" si="151"/>
        <v>#DIV/0!</v>
      </c>
      <c r="AO200" s="4">
        <f t="shared" si="135"/>
        <v>-601</v>
      </c>
      <c r="AP200" s="4">
        <f t="shared" si="137"/>
        <v>-5</v>
      </c>
      <c r="AQ200" s="4">
        <f t="shared" si="136"/>
        <v>0</v>
      </c>
      <c r="AR200" s="267"/>
      <c r="AS200" s="204"/>
      <c r="AT200" s="196"/>
      <c r="AU200" s="210"/>
      <c r="AV200" s="268">
        <v>44084</v>
      </c>
      <c r="AW200" s="63"/>
      <c r="AX200" s="274">
        <f t="shared" si="169"/>
        <v>0</v>
      </c>
      <c r="AY200" s="274">
        <f t="shared" si="170"/>
        <v>0</v>
      </c>
      <c r="AZ200" s="274"/>
      <c r="BA200" s="51">
        <f t="shared" ref="BA200:BA236" si="173">SUM(AW194:AW200)/7</f>
        <v>87.714285714285708</v>
      </c>
      <c r="BB200" s="63"/>
      <c r="BC200" s="196">
        <f t="shared" si="171"/>
        <v>0</v>
      </c>
      <c r="BD200" s="196"/>
      <c r="BE200" s="51">
        <f t="shared" si="134"/>
        <v>0.42857142857142855</v>
      </c>
      <c r="BF200" s="63"/>
      <c r="BG200" s="275">
        <f t="shared" si="172"/>
        <v>0</v>
      </c>
      <c r="BH200" s="275"/>
      <c r="BI200" s="276">
        <f t="shared" ref="BI200:BI236" si="174">SUM(BF194:BF200)/7</f>
        <v>0</v>
      </c>
      <c r="BL200" s="41"/>
      <c r="BM200" s="70"/>
      <c r="BN200" s="2">
        <f t="shared" si="168"/>
        <v>0</v>
      </c>
      <c r="BP200" s="22">
        <f t="shared" si="138"/>
        <v>-10352</v>
      </c>
    </row>
    <row r="201" spans="1:99" x14ac:dyDescent="0.25">
      <c r="A201" s="63">
        <v>198</v>
      </c>
      <c r="B201" s="157">
        <v>172</v>
      </c>
      <c r="C201" s="66">
        <v>44085</v>
      </c>
      <c r="D201" s="128">
        <f t="shared" ref="D201:D236" si="175">E200-AD201-R201</f>
        <v>0</v>
      </c>
      <c r="E201" s="134">
        <f t="shared" ref="E201:E236" si="176">AS201</f>
        <v>0</v>
      </c>
      <c r="F201" s="105">
        <f t="shared" ref="F201:F236" si="177">E201-E200</f>
        <v>0</v>
      </c>
      <c r="G201" s="137"/>
      <c r="H201" s="137"/>
      <c r="I201" s="131">
        <f t="shared" ref="I201:I236" si="178">G201+H201</f>
        <v>0</v>
      </c>
      <c r="J201" s="131">
        <f t="shared" ref="J201:J236" si="179">J200+I201</f>
        <v>71129</v>
      </c>
      <c r="K201" s="145">
        <f t="shared" ref="K201:K236" si="180">SUM(F195:F201)</f>
        <v>-73208</v>
      </c>
      <c r="L201" s="148">
        <f t="shared" ref="L201:L236" si="181">SUM(I195:I201)/7</f>
        <v>0</v>
      </c>
      <c r="M201" s="86">
        <f t="shared" ref="M201:M236" si="182">J201/J200</f>
        <v>1</v>
      </c>
      <c r="N201" s="89">
        <f t="shared" ref="N201:N236" si="183">(M201-1)</f>
        <v>0</v>
      </c>
      <c r="O201" s="89">
        <f t="shared" ref="O201:O236" si="184">SUM(N197:N201)/5</f>
        <v>0</v>
      </c>
      <c r="P201" s="86" t="e">
        <f t="shared" ref="P201:P236" si="185">L201/L200</f>
        <v>#DIV/0!</v>
      </c>
      <c r="Q201" s="128">
        <f t="shared" ref="Q201:Q236" si="186">R201-S201</f>
        <v>0</v>
      </c>
      <c r="R201" s="134">
        <f t="shared" ref="R201:R236" si="187">AT201</f>
        <v>0</v>
      </c>
      <c r="S201" s="105">
        <f t="shared" ref="S201:S236" si="188">R201-R200</f>
        <v>0</v>
      </c>
      <c r="T201" s="137"/>
      <c r="U201" s="137"/>
      <c r="V201" s="131">
        <f t="shared" ref="V201:V236" si="189">T201+U201</f>
        <v>0</v>
      </c>
      <c r="W201" s="131">
        <f t="shared" ref="W201:W236" si="190">W200+V201</f>
        <v>11583</v>
      </c>
      <c r="X201" s="145">
        <f t="shared" ref="X201:X236" si="191">SUM(S195:S201)</f>
        <v>-12200</v>
      </c>
      <c r="Y201" s="147">
        <f t="shared" ref="Y201:Y236" si="192">SUM(V195:V201)/7</f>
        <v>0</v>
      </c>
      <c r="Z201" s="65">
        <f t="shared" ref="Z201:Z236" si="193">W201/W200</f>
        <v>1</v>
      </c>
      <c r="AA201" s="89">
        <f t="shared" ref="AA201:AA236" si="194">Z201-1</f>
        <v>0</v>
      </c>
      <c r="AB201" s="126" t="e">
        <f t="shared" ref="AB201:AB236" si="195">Y201/Y200</f>
        <v>#DIV/0!</v>
      </c>
      <c r="AC201" s="127">
        <f t="shared" ref="AC201:AC236" si="196">AD201-AE201</f>
        <v>0</v>
      </c>
      <c r="AD201" s="105">
        <f t="shared" ref="AD201:AD236" si="197">AU201</f>
        <v>0</v>
      </c>
      <c r="AE201" s="195">
        <f t="shared" ref="AE201:AE236" si="198">AD201-AD200</f>
        <v>0</v>
      </c>
      <c r="AF201" s="137"/>
      <c r="AG201" s="137"/>
      <c r="AH201" s="150">
        <f t="shared" ref="AH201:AH236" si="199">AF201+AG201</f>
        <v>0</v>
      </c>
      <c r="AI201" s="150">
        <f t="shared" ref="AI201:AI236" si="200">AI200+AH201</f>
        <v>6224</v>
      </c>
      <c r="AJ201" s="145">
        <f t="shared" ref="AJ201:AJ236" si="201">SUM(AE195:AE201)</f>
        <v>-6237</v>
      </c>
      <c r="AK201" s="147">
        <f t="shared" ref="AK201:AK236" si="202">SUM(AH195:AH201)/7</f>
        <v>0</v>
      </c>
      <c r="AL201" s="86">
        <f t="shared" ref="AL201:AL236" si="203">AI201/AI200</f>
        <v>1</v>
      </c>
      <c r="AM201" s="89">
        <f t="shared" ref="AM201:AM236" si="204">AL201-1</f>
        <v>0</v>
      </c>
      <c r="AN201" s="90" t="e">
        <f t="shared" ref="AN201:AN236" si="205">AK201/AK200</f>
        <v>#DIV/0!</v>
      </c>
      <c r="AO201" s="4">
        <f t="shared" ref="AO201:AO236" si="206">F201-F194</f>
        <v>-744</v>
      </c>
      <c r="AP201" s="4">
        <f t="shared" ref="AP201:AP236" si="207">S201-S194</f>
        <v>-7</v>
      </c>
      <c r="AQ201" s="4">
        <f t="shared" ref="AQ201:AQ236" si="208">AE201-AE194</f>
        <v>-2</v>
      </c>
      <c r="AR201" s="262"/>
      <c r="AS201" s="204"/>
      <c r="AT201" s="196"/>
      <c r="AU201" s="210"/>
      <c r="AV201" s="268">
        <v>44085</v>
      </c>
      <c r="AW201" s="63"/>
      <c r="AX201" s="274">
        <f t="shared" ref="AX201:AX236" si="209">AW201-AZ201</f>
        <v>0</v>
      </c>
      <c r="AY201" s="274">
        <f t="shared" ref="AY201:AY236" si="210">-AX201</f>
        <v>0</v>
      </c>
      <c r="AZ201" s="274"/>
      <c r="BA201" s="51">
        <f t="shared" si="173"/>
        <v>43.714285714285715</v>
      </c>
      <c r="BB201" s="63"/>
      <c r="BC201" s="196">
        <f t="shared" ref="BC201:BC236" si="211">BB201-BD201</f>
        <v>0</v>
      </c>
      <c r="BD201" s="196"/>
      <c r="BE201" s="51">
        <f t="shared" ref="BE201:BE236" si="212">SUM(BB195:BB201)/7</f>
        <v>0</v>
      </c>
      <c r="BF201" s="63"/>
      <c r="BG201" s="275">
        <f t="shared" ref="BG201:BG236" si="213">BF201-BH201</f>
        <v>0</v>
      </c>
      <c r="BH201" s="275"/>
      <c r="BI201" s="276">
        <f t="shared" si="174"/>
        <v>0</v>
      </c>
      <c r="BL201" s="41"/>
      <c r="BM201" s="70"/>
      <c r="BN201" s="2">
        <f t="shared" si="168"/>
        <v>0</v>
      </c>
      <c r="BP201" s="22">
        <f t="shared" si="138"/>
        <v>-10458.285714285714</v>
      </c>
    </row>
    <row r="202" spans="1:99" x14ac:dyDescent="0.25">
      <c r="A202" s="63">
        <v>199</v>
      </c>
      <c r="B202" s="157">
        <v>173</v>
      </c>
      <c r="C202" s="66">
        <v>44086</v>
      </c>
      <c r="D202" s="128">
        <f t="shared" si="175"/>
        <v>0</v>
      </c>
      <c r="E202" s="134">
        <f t="shared" si="176"/>
        <v>0</v>
      </c>
      <c r="F202" s="105">
        <f t="shared" si="177"/>
        <v>0</v>
      </c>
      <c r="G202" s="137"/>
      <c r="H202" s="137"/>
      <c r="I202" s="131">
        <f t="shared" si="178"/>
        <v>0</v>
      </c>
      <c r="J202" s="131">
        <f t="shared" si="179"/>
        <v>71129</v>
      </c>
      <c r="K202" s="145">
        <f t="shared" si="180"/>
        <v>-73862</v>
      </c>
      <c r="L202" s="148">
        <f t="shared" si="181"/>
        <v>0</v>
      </c>
      <c r="M202" s="86">
        <f t="shared" si="182"/>
        <v>1</v>
      </c>
      <c r="N202" s="89">
        <f t="shared" si="183"/>
        <v>0</v>
      </c>
      <c r="O202" s="89">
        <f t="shared" si="184"/>
        <v>0</v>
      </c>
      <c r="P202" s="86" t="e">
        <f t="shared" si="185"/>
        <v>#DIV/0!</v>
      </c>
      <c r="Q202" s="128">
        <f t="shared" si="186"/>
        <v>0</v>
      </c>
      <c r="R202" s="134">
        <f t="shared" si="187"/>
        <v>0</v>
      </c>
      <c r="S202" s="105">
        <f t="shared" si="188"/>
        <v>0</v>
      </c>
      <c r="T202" s="137"/>
      <c r="U202" s="137"/>
      <c r="V202" s="131">
        <f t="shared" si="189"/>
        <v>0</v>
      </c>
      <c r="W202" s="131">
        <f t="shared" si="190"/>
        <v>11583</v>
      </c>
      <c r="X202" s="145">
        <f t="shared" si="191"/>
        <v>-12205</v>
      </c>
      <c r="Y202" s="147">
        <f t="shared" si="192"/>
        <v>0</v>
      </c>
      <c r="Z202" s="65">
        <f t="shared" si="193"/>
        <v>1</v>
      </c>
      <c r="AA202" s="89">
        <f t="shared" si="194"/>
        <v>0</v>
      </c>
      <c r="AB202" s="126" t="e">
        <f t="shared" si="195"/>
        <v>#DIV/0!</v>
      </c>
      <c r="AC202" s="127">
        <f t="shared" si="196"/>
        <v>0</v>
      </c>
      <c r="AD202" s="105">
        <f t="shared" si="197"/>
        <v>0</v>
      </c>
      <c r="AE202" s="195">
        <f t="shared" si="198"/>
        <v>0</v>
      </c>
      <c r="AF202" s="137"/>
      <c r="AG202" s="137"/>
      <c r="AH202" s="150">
        <f t="shared" si="199"/>
        <v>0</v>
      </c>
      <c r="AI202" s="150">
        <f t="shared" si="200"/>
        <v>6224</v>
      </c>
      <c r="AJ202" s="145">
        <f t="shared" si="201"/>
        <v>-6241</v>
      </c>
      <c r="AK202" s="147">
        <f t="shared" si="202"/>
        <v>0</v>
      </c>
      <c r="AL202" s="86">
        <f t="shared" si="203"/>
        <v>1</v>
      </c>
      <c r="AM202" s="89">
        <f t="shared" si="204"/>
        <v>0</v>
      </c>
      <c r="AN202" s="90" t="e">
        <f t="shared" si="205"/>
        <v>#DIV/0!</v>
      </c>
      <c r="AO202" s="4">
        <f t="shared" si="206"/>
        <v>-654</v>
      </c>
      <c r="AP202" s="4">
        <f t="shared" si="207"/>
        <v>-5</v>
      </c>
      <c r="AQ202" s="4">
        <f t="shared" si="208"/>
        <v>-4</v>
      </c>
      <c r="AR202" s="267"/>
      <c r="AS202" s="204"/>
      <c r="AT202" s="196"/>
      <c r="AU202" s="210"/>
      <c r="AV202" s="268">
        <v>44086</v>
      </c>
      <c r="AW202" s="63"/>
      <c r="AX202" s="274">
        <f t="shared" si="209"/>
        <v>0</v>
      </c>
      <c r="AY202" s="274">
        <f t="shared" si="210"/>
        <v>0</v>
      </c>
      <c r="AZ202" s="274"/>
      <c r="BA202" s="51">
        <f t="shared" si="173"/>
        <v>5</v>
      </c>
      <c r="BB202" s="63"/>
      <c r="BC202" s="196">
        <f t="shared" si="211"/>
        <v>0</v>
      </c>
      <c r="BD202" s="196"/>
      <c r="BE202" s="51">
        <f t="shared" si="212"/>
        <v>0</v>
      </c>
      <c r="BF202" s="63"/>
      <c r="BG202" s="275">
        <f t="shared" si="213"/>
        <v>0</v>
      </c>
      <c r="BH202" s="275"/>
      <c r="BI202" s="276">
        <f t="shared" si="174"/>
        <v>0</v>
      </c>
      <c r="BL202" s="41"/>
      <c r="BM202" s="70"/>
      <c r="BN202" s="2">
        <f t="shared" si="168"/>
        <v>0</v>
      </c>
      <c r="BP202" s="22">
        <f t="shared" si="138"/>
        <v>-10551.714285714286</v>
      </c>
    </row>
    <row r="203" spans="1:99" x14ac:dyDescent="0.25">
      <c r="A203" s="63">
        <v>200</v>
      </c>
      <c r="B203" s="157">
        <v>174</v>
      </c>
      <c r="C203" s="66">
        <v>44087</v>
      </c>
      <c r="D203" s="128">
        <f t="shared" si="175"/>
        <v>0</v>
      </c>
      <c r="E203" s="134">
        <f t="shared" si="176"/>
        <v>0</v>
      </c>
      <c r="F203" s="105">
        <f t="shared" si="177"/>
        <v>0</v>
      </c>
      <c r="G203" s="137"/>
      <c r="H203" s="137"/>
      <c r="I203" s="131">
        <f t="shared" si="178"/>
        <v>0</v>
      </c>
      <c r="J203" s="131">
        <f t="shared" si="179"/>
        <v>71129</v>
      </c>
      <c r="K203" s="145">
        <f t="shared" si="180"/>
        <v>-74787</v>
      </c>
      <c r="L203" s="148">
        <f t="shared" si="181"/>
        <v>0</v>
      </c>
      <c r="M203" s="86">
        <f t="shared" si="182"/>
        <v>1</v>
      </c>
      <c r="N203" s="89">
        <f t="shared" si="183"/>
        <v>0</v>
      </c>
      <c r="O203" s="89">
        <f t="shared" si="184"/>
        <v>0</v>
      </c>
      <c r="P203" s="86" t="e">
        <f t="shared" si="185"/>
        <v>#DIV/0!</v>
      </c>
      <c r="Q203" s="128">
        <f t="shared" si="186"/>
        <v>0</v>
      </c>
      <c r="R203" s="134">
        <f t="shared" si="187"/>
        <v>0</v>
      </c>
      <c r="S203" s="105">
        <f t="shared" si="188"/>
        <v>0</v>
      </c>
      <c r="T203" s="137"/>
      <c r="U203" s="137"/>
      <c r="V203" s="131">
        <f t="shared" si="189"/>
        <v>0</v>
      </c>
      <c r="W203" s="131">
        <f t="shared" si="190"/>
        <v>11583</v>
      </c>
      <c r="X203" s="145">
        <f t="shared" si="191"/>
        <v>-12210</v>
      </c>
      <c r="Y203" s="147">
        <f t="shared" si="192"/>
        <v>0</v>
      </c>
      <c r="Z203" s="65">
        <f t="shared" si="193"/>
        <v>1</v>
      </c>
      <c r="AA203" s="89">
        <f t="shared" si="194"/>
        <v>0</v>
      </c>
      <c r="AB203" s="126" t="e">
        <f t="shared" si="195"/>
        <v>#DIV/0!</v>
      </c>
      <c r="AC203" s="127">
        <f t="shared" si="196"/>
        <v>0</v>
      </c>
      <c r="AD203" s="105">
        <f t="shared" si="197"/>
        <v>0</v>
      </c>
      <c r="AE203" s="195">
        <f t="shared" si="198"/>
        <v>0</v>
      </c>
      <c r="AF203" s="137"/>
      <c r="AG203" s="137"/>
      <c r="AH203" s="150">
        <f t="shared" si="199"/>
        <v>0</v>
      </c>
      <c r="AI203" s="150">
        <f t="shared" si="200"/>
        <v>6224</v>
      </c>
      <c r="AJ203" s="145">
        <f t="shared" si="201"/>
        <v>-6243</v>
      </c>
      <c r="AK203" s="147">
        <f t="shared" si="202"/>
        <v>0</v>
      </c>
      <c r="AL203" s="86">
        <f t="shared" si="203"/>
        <v>1</v>
      </c>
      <c r="AM203" s="89">
        <f t="shared" si="204"/>
        <v>0</v>
      </c>
      <c r="AN203" s="90" t="e">
        <f t="shared" si="205"/>
        <v>#DIV/0!</v>
      </c>
      <c r="AO203" s="4">
        <f t="shared" si="206"/>
        <v>-925</v>
      </c>
      <c r="AP203" s="4">
        <f t="shared" si="207"/>
        <v>-5</v>
      </c>
      <c r="AQ203" s="4">
        <f t="shared" si="208"/>
        <v>-2</v>
      </c>
      <c r="AR203" s="262"/>
      <c r="AS203" s="204"/>
      <c r="AT203" s="196"/>
      <c r="AU203" s="210"/>
      <c r="AV203" s="268">
        <v>44087</v>
      </c>
      <c r="AW203" s="63"/>
      <c r="AX203" s="274">
        <f t="shared" si="209"/>
        <v>0</v>
      </c>
      <c r="AY203" s="274">
        <f t="shared" si="210"/>
        <v>0</v>
      </c>
      <c r="AZ203" s="274"/>
      <c r="BA203" s="51">
        <f t="shared" si="173"/>
        <v>0</v>
      </c>
      <c r="BB203" s="63"/>
      <c r="BC203" s="196">
        <f t="shared" si="211"/>
        <v>0</v>
      </c>
      <c r="BD203" s="196"/>
      <c r="BE203" s="51">
        <f t="shared" si="212"/>
        <v>0</v>
      </c>
      <c r="BF203" s="63"/>
      <c r="BG203" s="275">
        <f t="shared" si="213"/>
        <v>0</v>
      </c>
      <c r="BH203" s="275"/>
      <c r="BI203" s="276">
        <f t="shared" si="174"/>
        <v>0</v>
      </c>
      <c r="BL203" s="41"/>
      <c r="BM203" s="70"/>
      <c r="BN203" s="2">
        <f t="shared" si="168"/>
        <v>0</v>
      </c>
      <c r="BP203" s="22">
        <f t="shared" si="138"/>
        <v>-10683.857142857143</v>
      </c>
    </row>
    <row r="204" spans="1:99" x14ac:dyDescent="0.25">
      <c r="A204" s="63">
        <v>201</v>
      </c>
      <c r="B204" s="157">
        <v>175</v>
      </c>
      <c r="C204" s="66">
        <v>44088</v>
      </c>
      <c r="D204" s="128">
        <f t="shared" si="175"/>
        <v>0</v>
      </c>
      <c r="E204" s="134">
        <f t="shared" si="176"/>
        <v>0</v>
      </c>
      <c r="F204" s="105">
        <f t="shared" si="177"/>
        <v>0</v>
      </c>
      <c r="G204" s="137"/>
      <c r="H204" s="137"/>
      <c r="I204" s="131">
        <f t="shared" si="178"/>
        <v>0</v>
      </c>
      <c r="J204" s="131">
        <f t="shared" si="179"/>
        <v>71129</v>
      </c>
      <c r="K204" s="145">
        <f t="shared" si="180"/>
        <v>0</v>
      </c>
      <c r="L204" s="148">
        <f t="shared" si="181"/>
        <v>0</v>
      </c>
      <c r="M204" s="86">
        <f t="shared" si="182"/>
        <v>1</v>
      </c>
      <c r="N204" s="89">
        <f t="shared" si="183"/>
        <v>0</v>
      </c>
      <c r="O204" s="89">
        <f t="shared" si="184"/>
        <v>0</v>
      </c>
      <c r="P204" s="86" t="e">
        <f t="shared" si="185"/>
        <v>#DIV/0!</v>
      </c>
      <c r="Q204" s="128">
        <f t="shared" si="186"/>
        <v>0</v>
      </c>
      <c r="R204" s="134">
        <f t="shared" si="187"/>
        <v>0</v>
      </c>
      <c r="S204" s="105">
        <f t="shared" si="188"/>
        <v>0</v>
      </c>
      <c r="T204" s="137"/>
      <c r="U204" s="137"/>
      <c r="V204" s="131">
        <f t="shared" si="189"/>
        <v>0</v>
      </c>
      <c r="W204" s="131">
        <f t="shared" si="190"/>
        <v>11583</v>
      </c>
      <c r="X204" s="145">
        <f t="shared" si="191"/>
        <v>0</v>
      </c>
      <c r="Y204" s="147">
        <f t="shared" si="192"/>
        <v>0</v>
      </c>
      <c r="Z204" s="65">
        <f t="shared" si="193"/>
        <v>1</v>
      </c>
      <c r="AA204" s="89">
        <f t="shared" si="194"/>
        <v>0</v>
      </c>
      <c r="AB204" s="126" t="e">
        <f t="shared" si="195"/>
        <v>#DIV/0!</v>
      </c>
      <c r="AC204" s="127">
        <f t="shared" si="196"/>
        <v>0</v>
      </c>
      <c r="AD204" s="105">
        <f t="shared" si="197"/>
        <v>0</v>
      </c>
      <c r="AE204" s="195">
        <f t="shared" si="198"/>
        <v>0</v>
      </c>
      <c r="AF204" s="137"/>
      <c r="AG204" s="137"/>
      <c r="AH204" s="150">
        <f t="shared" si="199"/>
        <v>0</v>
      </c>
      <c r="AI204" s="150">
        <f t="shared" si="200"/>
        <v>6224</v>
      </c>
      <c r="AJ204" s="145">
        <f t="shared" si="201"/>
        <v>0</v>
      </c>
      <c r="AK204" s="147">
        <f t="shared" si="202"/>
        <v>0</v>
      </c>
      <c r="AL204" s="86">
        <f t="shared" si="203"/>
        <v>1</v>
      </c>
      <c r="AM204" s="89">
        <f t="shared" si="204"/>
        <v>0</v>
      </c>
      <c r="AN204" s="90" t="e">
        <f t="shared" si="205"/>
        <v>#DIV/0!</v>
      </c>
      <c r="AO204" s="4">
        <f t="shared" si="206"/>
        <v>74787</v>
      </c>
      <c r="AP204" s="4">
        <f t="shared" si="207"/>
        <v>12210</v>
      </c>
      <c r="AQ204" s="4">
        <f t="shared" si="208"/>
        <v>6243</v>
      </c>
      <c r="AR204" s="267"/>
      <c r="AS204" s="204"/>
      <c r="AT204" s="196"/>
      <c r="AU204" s="210"/>
      <c r="AV204" s="268">
        <v>44088</v>
      </c>
      <c r="AW204" s="63"/>
      <c r="AX204" s="274">
        <f t="shared" si="209"/>
        <v>0</v>
      </c>
      <c r="AY204" s="274">
        <f t="shared" si="210"/>
        <v>0</v>
      </c>
      <c r="AZ204" s="274"/>
      <c r="BA204" s="51">
        <f t="shared" si="173"/>
        <v>0</v>
      </c>
      <c r="BB204" s="63"/>
      <c r="BC204" s="196">
        <f t="shared" si="211"/>
        <v>0</v>
      </c>
      <c r="BD204" s="196"/>
      <c r="BE204" s="51">
        <f t="shared" si="212"/>
        <v>0</v>
      </c>
      <c r="BF204" s="63"/>
      <c r="BG204" s="275">
        <f t="shared" si="213"/>
        <v>0</v>
      </c>
      <c r="BH204" s="275"/>
      <c r="BI204" s="276">
        <f t="shared" si="174"/>
        <v>0</v>
      </c>
      <c r="BL204" s="41"/>
      <c r="BM204" s="70"/>
      <c r="BN204" s="2">
        <f t="shared" si="168"/>
        <v>0</v>
      </c>
      <c r="BP204" s="22">
        <f t="shared" ref="BP204:BP236" si="214">SUM(F198:F204)/7</f>
        <v>0</v>
      </c>
    </row>
    <row r="205" spans="1:99" x14ac:dyDescent="0.25">
      <c r="A205" s="63">
        <v>202</v>
      </c>
      <c r="B205" s="157">
        <v>176</v>
      </c>
      <c r="C205" s="66">
        <v>44089</v>
      </c>
      <c r="D205" s="128">
        <f t="shared" si="175"/>
        <v>0</v>
      </c>
      <c r="E205" s="134">
        <f t="shared" si="176"/>
        <v>0</v>
      </c>
      <c r="F205" s="105">
        <f t="shared" si="177"/>
        <v>0</v>
      </c>
      <c r="G205" s="137"/>
      <c r="H205" s="137"/>
      <c r="I205" s="131">
        <f t="shared" si="178"/>
        <v>0</v>
      </c>
      <c r="J205" s="131">
        <f t="shared" si="179"/>
        <v>71129</v>
      </c>
      <c r="K205" s="145">
        <f t="shared" si="180"/>
        <v>0</v>
      </c>
      <c r="L205" s="148">
        <f t="shared" si="181"/>
        <v>0</v>
      </c>
      <c r="M205" s="86">
        <f t="shared" si="182"/>
        <v>1</v>
      </c>
      <c r="N205" s="89">
        <f t="shared" si="183"/>
        <v>0</v>
      </c>
      <c r="O205" s="89">
        <f t="shared" si="184"/>
        <v>0</v>
      </c>
      <c r="P205" s="86" t="e">
        <f t="shared" si="185"/>
        <v>#DIV/0!</v>
      </c>
      <c r="Q205" s="128">
        <f t="shared" si="186"/>
        <v>0</v>
      </c>
      <c r="R205" s="134">
        <f t="shared" si="187"/>
        <v>0</v>
      </c>
      <c r="S205" s="105">
        <f t="shared" si="188"/>
        <v>0</v>
      </c>
      <c r="T205" s="137"/>
      <c r="U205" s="137"/>
      <c r="V205" s="131">
        <f t="shared" si="189"/>
        <v>0</v>
      </c>
      <c r="W205" s="131">
        <f t="shared" si="190"/>
        <v>11583</v>
      </c>
      <c r="X205" s="145">
        <f t="shared" si="191"/>
        <v>0</v>
      </c>
      <c r="Y205" s="147">
        <f t="shared" si="192"/>
        <v>0</v>
      </c>
      <c r="Z205" s="65">
        <f t="shared" si="193"/>
        <v>1</v>
      </c>
      <c r="AA205" s="89">
        <f t="shared" si="194"/>
        <v>0</v>
      </c>
      <c r="AB205" s="126" t="e">
        <f t="shared" si="195"/>
        <v>#DIV/0!</v>
      </c>
      <c r="AC205" s="127">
        <f t="shared" si="196"/>
        <v>0</v>
      </c>
      <c r="AD205" s="105">
        <f t="shared" si="197"/>
        <v>0</v>
      </c>
      <c r="AE205" s="195">
        <f t="shared" si="198"/>
        <v>0</v>
      </c>
      <c r="AF205" s="137"/>
      <c r="AG205" s="137"/>
      <c r="AH205" s="150">
        <f t="shared" si="199"/>
        <v>0</v>
      </c>
      <c r="AI205" s="150">
        <f t="shared" si="200"/>
        <v>6224</v>
      </c>
      <c r="AJ205" s="145">
        <f t="shared" si="201"/>
        <v>0</v>
      </c>
      <c r="AK205" s="147">
        <f t="shared" si="202"/>
        <v>0</v>
      </c>
      <c r="AL205" s="86">
        <f t="shared" si="203"/>
        <v>1</v>
      </c>
      <c r="AM205" s="89">
        <f t="shared" si="204"/>
        <v>0</v>
      </c>
      <c r="AN205" s="90" t="e">
        <f t="shared" si="205"/>
        <v>#DIV/0!</v>
      </c>
      <c r="AO205" s="4">
        <f t="shared" si="206"/>
        <v>0</v>
      </c>
      <c r="AP205" s="4">
        <f t="shared" si="207"/>
        <v>0</v>
      </c>
      <c r="AQ205" s="4">
        <f t="shared" si="208"/>
        <v>0</v>
      </c>
      <c r="AR205" s="262"/>
      <c r="AS205" s="204"/>
      <c r="AT205" s="196"/>
      <c r="AU205" s="210"/>
      <c r="AV205" s="268">
        <v>44089</v>
      </c>
      <c r="AW205" s="63"/>
      <c r="AX205" s="274">
        <f t="shared" si="209"/>
        <v>0</v>
      </c>
      <c r="AY205" s="274">
        <f t="shared" si="210"/>
        <v>0</v>
      </c>
      <c r="AZ205" s="274"/>
      <c r="BA205" s="51">
        <f t="shared" si="173"/>
        <v>0</v>
      </c>
      <c r="BB205" s="63"/>
      <c r="BC205" s="196">
        <f t="shared" si="211"/>
        <v>0</v>
      </c>
      <c r="BD205" s="196"/>
      <c r="BE205" s="51">
        <f t="shared" si="212"/>
        <v>0</v>
      </c>
      <c r="BF205" s="63"/>
      <c r="BG205" s="275">
        <f t="shared" si="213"/>
        <v>0</v>
      </c>
      <c r="BH205" s="275"/>
      <c r="BI205" s="276">
        <f t="shared" si="174"/>
        <v>0</v>
      </c>
      <c r="BL205" s="41"/>
      <c r="BM205" s="70"/>
      <c r="BN205" s="2">
        <f t="shared" si="168"/>
        <v>0</v>
      </c>
      <c r="BP205" s="22">
        <f t="shared" si="214"/>
        <v>0</v>
      </c>
    </row>
    <row r="206" spans="1:99" x14ac:dyDescent="0.25">
      <c r="A206" s="63">
        <v>203</v>
      </c>
      <c r="B206" s="157">
        <v>177</v>
      </c>
      <c r="C206" s="66">
        <v>44090</v>
      </c>
      <c r="D206" s="128">
        <f t="shared" si="175"/>
        <v>0</v>
      </c>
      <c r="E206" s="134">
        <f t="shared" si="176"/>
        <v>0</v>
      </c>
      <c r="F206" s="105">
        <f t="shared" si="177"/>
        <v>0</v>
      </c>
      <c r="G206" s="137"/>
      <c r="H206" s="137"/>
      <c r="I206" s="131">
        <f t="shared" si="178"/>
        <v>0</v>
      </c>
      <c r="J206" s="131">
        <f t="shared" si="179"/>
        <v>71129</v>
      </c>
      <c r="K206" s="145">
        <f t="shared" si="180"/>
        <v>0</v>
      </c>
      <c r="L206" s="148">
        <f t="shared" si="181"/>
        <v>0</v>
      </c>
      <c r="M206" s="86">
        <f t="shared" si="182"/>
        <v>1</v>
      </c>
      <c r="N206" s="89">
        <f t="shared" si="183"/>
        <v>0</v>
      </c>
      <c r="O206" s="89">
        <f t="shared" si="184"/>
        <v>0</v>
      </c>
      <c r="P206" s="86" t="e">
        <f t="shared" si="185"/>
        <v>#DIV/0!</v>
      </c>
      <c r="Q206" s="128">
        <f t="shared" si="186"/>
        <v>0</v>
      </c>
      <c r="R206" s="134">
        <f t="shared" si="187"/>
        <v>0</v>
      </c>
      <c r="S206" s="105">
        <f t="shared" si="188"/>
        <v>0</v>
      </c>
      <c r="T206" s="137"/>
      <c r="U206" s="137"/>
      <c r="V206" s="131">
        <f t="shared" si="189"/>
        <v>0</v>
      </c>
      <c r="W206" s="131">
        <f t="shared" si="190"/>
        <v>11583</v>
      </c>
      <c r="X206" s="145">
        <f t="shared" si="191"/>
        <v>0</v>
      </c>
      <c r="Y206" s="147">
        <f t="shared" si="192"/>
        <v>0</v>
      </c>
      <c r="Z206" s="65">
        <f t="shared" si="193"/>
        <v>1</v>
      </c>
      <c r="AA206" s="89">
        <f t="shared" si="194"/>
        <v>0</v>
      </c>
      <c r="AB206" s="126" t="e">
        <f t="shared" si="195"/>
        <v>#DIV/0!</v>
      </c>
      <c r="AC206" s="127">
        <f t="shared" si="196"/>
        <v>0</v>
      </c>
      <c r="AD206" s="105">
        <f t="shared" si="197"/>
        <v>0</v>
      </c>
      <c r="AE206" s="195">
        <f t="shared" si="198"/>
        <v>0</v>
      </c>
      <c r="AF206" s="137"/>
      <c r="AG206" s="137"/>
      <c r="AH206" s="150">
        <f t="shared" si="199"/>
        <v>0</v>
      </c>
      <c r="AI206" s="150">
        <f t="shared" si="200"/>
        <v>6224</v>
      </c>
      <c r="AJ206" s="145">
        <f t="shared" si="201"/>
        <v>0</v>
      </c>
      <c r="AK206" s="147">
        <f t="shared" si="202"/>
        <v>0</v>
      </c>
      <c r="AL206" s="86">
        <f t="shared" si="203"/>
        <v>1</v>
      </c>
      <c r="AM206" s="89">
        <f t="shared" si="204"/>
        <v>0</v>
      </c>
      <c r="AN206" s="90" t="e">
        <f t="shared" si="205"/>
        <v>#DIV/0!</v>
      </c>
      <c r="AO206" s="4">
        <f t="shared" si="206"/>
        <v>0</v>
      </c>
      <c r="AP206" s="4">
        <f t="shared" si="207"/>
        <v>0</v>
      </c>
      <c r="AQ206" s="4">
        <f t="shared" si="208"/>
        <v>0</v>
      </c>
      <c r="AR206" s="267"/>
      <c r="AS206" s="204"/>
      <c r="AT206" s="196"/>
      <c r="AU206" s="210"/>
      <c r="AV206" s="268">
        <v>44090</v>
      </c>
      <c r="AW206" s="63"/>
      <c r="AX206" s="274">
        <f t="shared" si="209"/>
        <v>0</v>
      </c>
      <c r="AY206" s="274">
        <f t="shared" si="210"/>
        <v>0</v>
      </c>
      <c r="AZ206" s="274"/>
      <c r="BA206" s="51">
        <f t="shared" si="173"/>
        <v>0</v>
      </c>
      <c r="BB206" s="63"/>
      <c r="BC206" s="196">
        <f t="shared" si="211"/>
        <v>0</v>
      </c>
      <c r="BD206" s="196"/>
      <c r="BE206" s="51">
        <f t="shared" si="212"/>
        <v>0</v>
      </c>
      <c r="BF206" s="63"/>
      <c r="BG206" s="275">
        <f t="shared" si="213"/>
        <v>0</v>
      </c>
      <c r="BH206" s="275"/>
      <c r="BI206" s="276">
        <f t="shared" si="174"/>
        <v>0</v>
      </c>
      <c r="BL206" s="41"/>
      <c r="BM206" s="70"/>
      <c r="BN206" s="2">
        <f t="shared" si="168"/>
        <v>0</v>
      </c>
      <c r="BP206" s="22">
        <f t="shared" si="214"/>
        <v>0</v>
      </c>
    </row>
    <row r="207" spans="1:99" x14ac:dyDescent="0.25">
      <c r="A207" s="63">
        <v>204</v>
      </c>
      <c r="B207" s="157">
        <v>178</v>
      </c>
      <c r="C207" s="66">
        <v>44091</v>
      </c>
      <c r="D207" s="128">
        <f t="shared" si="175"/>
        <v>0</v>
      </c>
      <c r="E207" s="134">
        <f t="shared" si="176"/>
        <v>0</v>
      </c>
      <c r="F207" s="105">
        <f t="shared" si="177"/>
        <v>0</v>
      </c>
      <c r="G207" s="137"/>
      <c r="H207" s="137"/>
      <c r="I207" s="131">
        <f t="shared" si="178"/>
        <v>0</v>
      </c>
      <c r="J207" s="131">
        <f t="shared" si="179"/>
        <v>71129</v>
      </c>
      <c r="K207" s="145">
        <f t="shared" si="180"/>
        <v>0</v>
      </c>
      <c r="L207" s="148">
        <f t="shared" si="181"/>
        <v>0</v>
      </c>
      <c r="M207" s="86">
        <f t="shared" si="182"/>
        <v>1</v>
      </c>
      <c r="N207" s="89">
        <f t="shared" si="183"/>
        <v>0</v>
      </c>
      <c r="O207" s="89">
        <f t="shared" si="184"/>
        <v>0</v>
      </c>
      <c r="P207" s="86" t="e">
        <f t="shared" si="185"/>
        <v>#DIV/0!</v>
      </c>
      <c r="Q207" s="128">
        <f t="shared" si="186"/>
        <v>0</v>
      </c>
      <c r="R207" s="134">
        <f t="shared" si="187"/>
        <v>0</v>
      </c>
      <c r="S207" s="105">
        <f t="shared" si="188"/>
        <v>0</v>
      </c>
      <c r="T207" s="137"/>
      <c r="U207" s="137"/>
      <c r="V207" s="131">
        <f t="shared" si="189"/>
        <v>0</v>
      </c>
      <c r="W207" s="131">
        <f t="shared" si="190"/>
        <v>11583</v>
      </c>
      <c r="X207" s="145">
        <f t="shared" si="191"/>
        <v>0</v>
      </c>
      <c r="Y207" s="147">
        <f t="shared" si="192"/>
        <v>0</v>
      </c>
      <c r="Z207" s="65">
        <f t="shared" si="193"/>
        <v>1</v>
      </c>
      <c r="AA207" s="89">
        <f t="shared" si="194"/>
        <v>0</v>
      </c>
      <c r="AB207" s="126" t="e">
        <f t="shared" si="195"/>
        <v>#DIV/0!</v>
      </c>
      <c r="AC207" s="127">
        <f t="shared" si="196"/>
        <v>0</v>
      </c>
      <c r="AD207" s="105">
        <f t="shared" si="197"/>
        <v>0</v>
      </c>
      <c r="AE207" s="195">
        <f t="shared" si="198"/>
        <v>0</v>
      </c>
      <c r="AF207" s="137"/>
      <c r="AG207" s="137"/>
      <c r="AH207" s="150">
        <f t="shared" si="199"/>
        <v>0</v>
      </c>
      <c r="AI207" s="150">
        <f t="shared" si="200"/>
        <v>6224</v>
      </c>
      <c r="AJ207" s="145">
        <f t="shared" si="201"/>
        <v>0</v>
      </c>
      <c r="AK207" s="147">
        <f t="shared" si="202"/>
        <v>0</v>
      </c>
      <c r="AL207" s="86">
        <f t="shared" si="203"/>
        <v>1</v>
      </c>
      <c r="AM207" s="89">
        <f t="shared" si="204"/>
        <v>0</v>
      </c>
      <c r="AN207" s="90" t="e">
        <f t="shared" si="205"/>
        <v>#DIV/0!</v>
      </c>
      <c r="AO207" s="4">
        <f t="shared" si="206"/>
        <v>0</v>
      </c>
      <c r="AP207" s="4">
        <f t="shared" si="207"/>
        <v>0</v>
      </c>
      <c r="AQ207" s="4">
        <f t="shared" si="208"/>
        <v>0</v>
      </c>
      <c r="AR207" s="262"/>
      <c r="AS207" s="204"/>
      <c r="AT207" s="196"/>
      <c r="AU207" s="210"/>
      <c r="AV207" s="268">
        <v>44091</v>
      </c>
      <c r="AW207" s="63"/>
      <c r="AX207" s="274">
        <f t="shared" si="209"/>
        <v>0</v>
      </c>
      <c r="AY207" s="274">
        <f t="shared" si="210"/>
        <v>0</v>
      </c>
      <c r="AZ207" s="274"/>
      <c r="BA207" s="51">
        <f t="shared" si="173"/>
        <v>0</v>
      </c>
      <c r="BB207" s="63"/>
      <c r="BC207" s="196">
        <f t="shared" si="211"/>
        <v>0</v>
      </c>
      <c r="BD207" s="196"/>
      <c r="BE207" s="51">
        <f t="shared" si="212"/>
        <v>0</v>
      </c>
      <c r="BF207" s="63"/>
      <c r="BG207" s="275">
        <f t="shared" si="213"/>
        <v>0</v>
      </c>
      <c r="BH207" s="275"/>
      <c r="BI207" s="276">
        <f t="shared" si="174"/>
        <v>0</v>
      </c>
      <c r="BL207" s="41"/>
      <c r="BM207" s="70"/>
      <c r="BN207" s="2">
        <f t="shared" si="168"/>
        <v>0</v>
      </c>
      <c r="BP207" s="22">
        <f t="shared" si="214"/>
        <v>0</v>
      </c>
    </row>
    <row r="208" spans="1:99" x14ac:dyDescent="0.25">
      <c r="A208" s="63">
        <v>205</v>
      </c>
      <c r="B208" s="157">
        <v>179</v>
      </c>
      <c r="C208" s="66">
        <v>44092</v>
      </c>
      <c r="D208" s="128">
        <f t="shared" si="175"/>
        <v>0</v>
      </c>
      <c r="E208" s="134">
        <f t="shared" si="176"/>
        <v>0</v>
      </c>
      <c r="F208" s="105">
        <f t="shared" si="177"/>
        <v>0</v>
      </c>
      <c r="G208" s="137"/>
      <c r="H208" s="137"/>
      <c r="I208" s="131">
        <f t="shared" si="178"/>
        <v>0</v>
      </c>
      <c r="J208" s="131">
        <f t="shared" si="179"/>
        <v>71129</v>
      </c>
      <c r="K208" s="145">
        <f t="shared" si="180"/>
        <v>0</v>
      </c>
      <c r="L208" s="148">
        <f t="shared" si="181"/>
        <v>0</v>
      </c>
      <c r="M208" s="86">
        <f t="shared" si="182"/>
        <v>1</v>
      </c>
      <c r="N208" s="89">
        <f t="shared" si="183"/>
        <v>0</v>
      </c>
      <c r="O208" s="89">
        <f t="shared" si="184"/>
        <v>0</v>
      </c>
      <c r="P208" s="86" t="e">
        <f t="shared" si="185"/>
        <v>#DIV/0!</v>
      </c>
      <c r="Q208" s="128">
        <f t="shared" si="186"/>
        <v>0</v>
      </c>
      <c r="R208" s="134">
        <f t="shared" si="187"/>
        <v>0</v>
      </c>
      <c r="S208" s="105">
        <f t="shared" si="188"/>
        <v>0</v>
      </c>
      <c r="T208" s="137"/>
      <c r="U208" s="137"/>
      <c r="V208" s="131">
        <f t="shared" si="189"/>
        <v>0</v>
      </c>
      <c r="W208" s="131">
        <f t="shared" si="190"/>
        <v>11583</v>
      </c>
      <c r="X208" s="145">
        <f t="shared" si="191"/>
        <v>0</v>
      </c>
      <c r="Y208" s="147">
        <f t="shared" si="192"/>
        <v>0</v>
      </c>
      <c r="Z208" s="65">
        <f t="shared" si="193"/>
        <v>1</v>
      </c>
      <c r="AA208" s="89">
        <f t="shared" si="194"/>
        <v>0</v>
      </c>
      <c r="AB208" s="126" t="e">
        <f t="shared" si="195"/>
        <v>#DIV/0!</v>
      </c>
      <c r="AC208" s="127">
        <f t="shared" si="196"/>
        <v>0</v>
      </c>
      <c r="AD208" s="105">
        <f t="shared" si="197"/>
        <v>0</v>
      </c>
      <c r="AE208" s="195">
        <f t="shared" si="198"/>
        <v>0</v>
      </c>
      <c r="AF208" s="137"/>
      <c r="AG208" s="137"/>
      <c r="AH208" s="150">
        <f t="shared" si="199"/>
        <v>0</v>
      </c>
      <c r="AI208" s="150">
        <f t="shared" si="200"/>
        <v>6224</v>
      </c>
      <c r="AJ208" s="145">
        <f t="shared" si="201"/>
        <v>0</v>
      </c>
      <c r="AK208" s="147">
        <f t="shared" si="202"/>
        <v>0</v>
      </c>
      <c r="AL208" s="86">
        <f t="shared" si="203"/>
        <v>1</v>
      </c>
      <c r="AM208" s="89">
        <f t="shared" si="204"/>
        <v>0</v>
      </c>
      <c r="AN208" s="90" t="e">
        <f t="shared" si="205"/>
        <v>#DIV/0!</v>
      </c>
      <c r="AO208" s="4">
        <f t="shared" si="206"/>
        <v>0</v>
      </c>
      <c r="AP208" s="4">
        <f t="shared" si="207"/>
        <v>0</v>
      </c>
      <c r="AQ208" s="4">
        <f t="shared" si="208"/>
        <v>0</v>
      </c>
      <c r="AR208" s="267"/>
      <c r="AS208" s="204"/>
      <c r="AT208" s="196"/>
      <c r="AU208" s="210"/>
      <c r="AV208" s="268">
        <v>44092</v>
      </c>
      <c r="AW208" s="63"/>
      <c r="AX208" s="274">
        <f t="shared" si="209"/>
        <v>0</v>
      </c>
      <c r="AY208" s="274">
        <f t="shared" si="210"/>
        <v>0</v>
      </c>
      <c r="AZ208" s="274"/>
      <c r="BA208" s="51">
        <f t="shared" si="173"/>
        <v>0</v>
      </c>
      <c r="BB208" s="63"/>
      <c r="BC208" s="196">
        <f t="shared" si="211"/>
        <v>0</v>
      </c>
      <c r="BD208" s="196"/>
      <c r="BE208" s="51">
        <f t="shared" si="212"/>
        <v>0</v>
      </c>
      <c r="BF208" s="63"/>
      <c r="BG208" s="275">
        <f t="shared" si="213"/>
        <v>0</v>
      </c>
      <c r="BH208" s="275"/>
      <c r="BI208" s="276">
        <f t="shared" si="174"/>
        <v>0</v>
      </c>
      <c r="BL208" s="41"/>
      <c r="BM208" s="70"/>
      <c r="BN208" s="2">
        <f t="shared" si="168"/>
        <v>0</v>
      </c>
      <c r="BP208" s="22">
        <f t="shared" si="214"/>
        <v>0</v>
      </c>
    </row>
    <row r="209" spans="1:68" x14ac:dyDescent="0.25">
      <c r="A209" s="63">
        <v>206</v>
      </c>
      <c r="B209" s="157">
        <v>180</v>
      </c>
      <c r="C209" s="66">
        <v>44093</v>
      </c>
      <c r="D209" s="128">
        <f t="shared" si="175"/>
        <v>0</v>
      </c>
      <c r="E209" s="134">
        <f t="shared" si="176"/>
        <v>0</v>
      </c>
      <c r="F209" s="105">
        <f t="shared" si="177"/>
        <v>0</v>
      </c>
      <c r="G209" s="137"/>
      <c r="H209" s="137"/>
      <c r="I209" s="131">
        <f t="shared" si="178"/>
        <v>0</v>
      </c>
      <c r="J209" s="131">
        <f t="shared" si="179"/>
        <v>71129</v>
      </c>
      <c r="K209" s="145">
        <f t="shared" si="180"/>
        <v>0</v>
      </c>
      <c r="L209" s="148">
        <f t="shared" si="181"/>
        <v>0</v>
      </c>
      <c r="M209" s="86">
        <f t="shared" si="182"/>
        <v>1</v>
      </c>
      <c r="N209" s="89">
        <f t="shared" si="183"/>
        <v>0</v>
      </c>
      <c r="O209" s="89">
        <f t="shared" si="184"/>
        <v>0</v>
      </c>
      <c r="P209" s="86" t="e">
        <f t="shared" si="185"/>
        <v>#DIV/0!</v>
      </c>
      <c r="Q209" s="128">
        <f t="shared" si="186"/>
        <v>0</v>
      </c>
      <c r="R209" s="134">
        <f t="shared" si="187"/>
        <v>0</v>
      </c>
      <c r="S209" s="105">
        <f t="shared" si="188"/>
        <v>0</v>
      </c>
      <c r="T209" s="137"/>
      <c r="U209" s="137"/>
      <c r="V209" s="131">
        <f t="shared" si="189"/>
        <v>0</v>
      </c>
      <c r="W209" s="131">
        <f t="shared" si="190"/>
        <v>11583</v>
      </c>
      <c r="X209" s="145">
        <f t="shared" si="191"/>
        <v>0</v>
      </c>
      <c r="Y209" s="147">
        <f t="shared" si="192"/>
        <v>0</v>
      </c>
      <c r="Z209" s="65">
        <f t="shared" si="193"/>
        <v>1</v>
      </c>
      <c r="AA209" s="89">
        <f t="shared" si="194"/>
        <v>0</v>
      </c>
      <c r="AB209" s="126" t="e">
        <f t="shared" si="195"/>
        <v>#DIV/0!</v>
      </c>
      <c r="AC209" s="127">
        <f t="shared" si="196"/>
        <v>0</v>
      </c>
      <c r="AD209" s="105">
        <f t="shared" si="197"/>
        <v>0</v>
      </c>
      <c r="AE209" s="195">
        <f t="shared" si="198"/>
        <v>0</v>
      </c>
      <c r="AF209" s="137"/>
      <c r="AG209" s="137"/>
      <c r="AH209" s="150">
        <f t="shared" si="199"/>
        <v>0</v>
      </c>
      <c r="AI209" s="150">
        <f t="shared" si="200"/>
        <v>6224</v>
      </c>
      <c r="AJ209" s="145">
        <f t="shared" si="201"/>
        <v>0</v>
      </c>
      <c r="AK209" s="147">
        <f t="shared" si="202"/>
        <v>0</v>
      </c>
      <c r="AL209" s="86">
        <f t="shared" si="203"/>
        <v>1</v>
      </c>
      <c r="AM209" s="89">
        <f t="shared" si="204"/>
        <v>0</v>
      </c>
      <c r="AN209" s="90" t="e">
        <f t="shared" si="205"/>
        <v>#DIV/0!</v>
      </c>
      <c r="AO209" s="4">
        <f t="shared" si="206"/>
        <v>0</v>
      </c>
      <c r="AP209" s="4">
        <f t="shared" si="207"/>
        <v>0</v>
      </c>
      <c r="AQ209" s="4">
        <f t="shared" si="208"/>
        <v>0</v>
      </c>
      <c r="AR209" s="262"/>
      <c r="AS209" s="204"/>
      <c r="AT209" s="196"/>
      <c r="AU209" s="210"/>
      <c r="AV209" s="268">
        <v>44093</v>
      </c>
      <c r="AW209" s="63"/>
      <c r="AX209" s="274">
        <f t="shared" si="209"/>
        <v>0</v>
      </c>
      <c r="AY209" s="274">
        <f t="shared" si="210"/>
        <v>0</v>
      </c>
      <c r="AZ209" s="274"/>
      <c r="BA209" s="51">
        <f t="shared" si="173"/>
        <v>0</v>
      </c>
      <c r="BB209" s="63"/>
      <c r="BC209" s="196">
        <f t="shared" si="211"/>
        <v>0</v>
      </c>
      <c r="BD209" s="196"/>
      <c r="BE209" s="51">
        <f t="shared" si="212"/>
        <v>0</v>
      </c>
      <c r="BF209" s="63"/>
      <c r="BG209" s="275">
        <f t="shared" si="213"/>
        <v>0</v>
      </c>
      <c r="BH209" s="275"/>
      <c r="BI209" s="276">
        <f t="shared" si="174"/>
        <v>0</v>
      </c>
      <c r="BL209" s="41"/>
      <c r="BM209" s="70"/>
      <c r="BN209" s="2">
        <f t="shared" si="168"/>
        <v>0</v>
      </c>
      <c r="BP209" s="22">
        <f t="shared" si="214"/>
        <v>0</v>
      </c>
    </row>
    <row r="210" spans="1:68" x14ac:dyDescent="0.25">
      <c r="A210" s="63">
        <v>207</v>
      </c>
      <c r="B210" s="157">
        <v>181</v>
      </c>
      <c r="C210" s="66">
        <v>44094</v>
      </c>
      <c r="D210" s="128">
        <f t="shared" si="175"/>
        <v>0</v>
      </c>
      <c r="E210" s="134">
        <f t="shared" si="176"/>
        <v>0</v>
      </c>
      <c r="F210" s="105">
        <f t="shared" si="177"/>
        <v>0</v>
      </c>
      <c r="G210" s="137"/>
      <c r="H210" s="137"/>
      <c r="I210" s="131">
        <f t="shared" si="178"/>
        <v>0</v>
      </c>
      <c r="J210" s="131">
        <f t="shared" si="179"/>
        <v>71129</v>
      </c>
      <c r="K210" s="145">
        <f t="shared" si="180"/>
        <v>0</v>
      </c>
      <c r="L210" s="148">
        <f t="shared" si="181"/>
        <v>0</v>
      </c>
      <c r="M210" s="86">
        <f t="shared" si="182"/>
        <v>1</v>
      </c>
      <c r="N210" s="89">
        <f t="shared" si="183"/>
        <v>0</v>
      </c>
      <c r="O210" s="89">
        <f t="shared" si="184"/>
        <v>0</v>
      </c>
      <c r="P210" s="86" t="e">
        <f t="shared" si="185"/>
        <v>#DIV/0!</v>
      </c>
      <c r="Q210" s="128">
        <f t="shared" si="186"/>
        <v>0</v>
      </c>
      <c r="R210" s="134">
        <f t="shared" si="187"/>
        <v>0</v>
      </c>
      <c r="S210" s="105">
        <f t="shared" si="188"/>
        <v>0</v>
      </c>
      <c r="T210" s="137"/>
      <c r="U210" s="137"/>
      <c r="V210" s="131">
        <f t="shared" si="189"/>
        <v>0</v>
      </c>
      <c r="W210" s="131">
        <f t="shared" si="190"/>
        <v>11583</v>
      </c>
      <c r="X210" s="145">
        <f t="shared" si="191"/>
        <v>0</v>
      </c>
      <c r="Y210" s="147">
        <f t="shared" si="192"/>
        <v>0</v>
      </c>
      <c r="Z210" s="65">
        <f t="shared" si="193"/>
        <v>1</v>
      </c>
      <c r="AA210" s="89">
        <f t="shared" si="194"/>
        <v>0</v>
      </c>
      <c r="AB210" s="126" t="e">
        <f t="shared" si="195"/>
        <v>#DIV/0!</v>
      </c>
      <c r="AC210" s="127">
        <f t="shared" si="196"/>
        <v>0</v>
      </c>
      <c r="AD210" s="105">
        <f t="shared" si="197"/>
        <v>0</v>
      </c>
      <c r="AE210" s="195">
        <f t="shared" si="198"/>
        <v>0</v>
      </c>
      <c r="AF210" s="137"/>
      <c r="AG210" s="137"/>
      <c r="AH210" s="150">
        <f t="shared" si="199"/>
        <v>0</v>
      </c>
      <c r="AI210" s="150">
        <f t="shared" si="200"/>
        <v>6224</v>
      </c>
      <c r="AJ210" s="145">
        <f t="shared" si="201"/>
        <v>0</v>
      </c>
      <c r="AK210" s="147">
        <f t="shared" si="202"/>
        <v>0</v>
      </c>
      <c r="AL210" s="86">
        <f t="shared" si="203"/>
        <v>1</v>
      </c>
      <c r="AM210" s="89">
        <f t="shared" si="204"/>
        <v>0</v>
      </c>
      <c r="AN210" s="90" t="e">
        <f t="shared" si="205"/>
        <v>#DIV/0!</v>
      </c>
      <c r="AO210" s="4">
        <f t="shared" si="206"/>
        <v>0</v>
      </c>
      <c r="AP210" s="4">
        <f t="shared" si="207"/>
        <v>0</v>
      </c>
      <c r="AQ210" s="4">
        <f t="shared" si="208"/>
        <v>0</v>
      </c>
      <c r="AR210" s="267"/>
      <c r="AS210" s="204"/>
      <c r="AT210" s="196"/>
      <c r="AU210" s="210"/>
      <c r="AV210" s="268">
        <v>44094</v>
      </c>
      <c r="AW210" s="63"/>
      <c r="AX210" s="274">
        <f t="shared" si="209"/>
        <v>0</v>
      </c>
      <c r="AY210" s="274">
        <f t="shared" si="210"/>
        <v>0</v>
      </c>
      <c r="AZ210" s="274"/>
      <c r="BA210" s="51">
        <f t="shared" si="173"/>
        <v>0</v>
      </c>
      <c r="BB210" s="63"/>
      <c r="BC210" s="196">
        <f t="shared" si="211"/>
        <v>0</v>
      </c>
      <c r="BD210" s="196"/>
      <c r="BE210" s="51">
        <f t="shared" si="212"/>
        <v>0</v>
      </c>
      <c r="BF210" s="63"/>
      <c r="BG210" s="275">
        <f t="shared" si="213"/>
        <v>0</v>
      </c>
      <c r="BH210" s="275"/>
      <c r="BI210" s="276">
        <f t="shared" si="174"/>
        <v>0</v>
      </c>
      <c r="BL210" s="41"/>
      <c r="BM210" s="70"/>
      <c r="BN210" s="2">
        <f t="shared" si="168"/>
        <v>0</v>
      </c>
      <c r="BP210" s="22">
        <f t="shared" si="214"/>
        <v>0</v>
      </c>
    </row>
    <row r="211" spans="1:68" x14ac:dyDescent="0.25">
      <c r="A211" s="63">
        <v>208</v>
      </c>
      <c r="B211" s="157">
        <v>182</v>
      </c>
      <c r="C211" s="66">
        <v>44095</v>
      </c>
      <c r="D211" s="128">
        <f t="shared" si="175"/>
        <v>0</v>
      </c>
      <c r="E211" s="134">
        <f t="shared" si="176"/>
        <v>0</v>
      </c>
      <c r="F211" s="105">
        <f t="shared" si="177"/>
        <v>0</v>
      </c>
      <c r="G211" s="137"/>
      <c r="H211" s="137"/>
      <c r="I211" s="131">
        <f t="shared" si="178"/>
        <v>0</v>
      </c>
      <c r="J211" s="131">
        <f t="shared" si="179"/>
        <v>71129</v>
      </c>
      <c r="K211" s="145">
        <f t="shared" si="180"/>
        <v>0</v>
      </c>
      <c r="L211" s="148">
        <f t="shared" si="181"/>
        <v>0</v>
      </c>
      <c r="M211" s="86">
        <f t="shared" si="182"/>
        <v>1</v>
      </c>
      <c r="N211" s="89">
        <f t="shared" si="183"/>
        <v>0</v>
      </c>
      <c r="O211" s="89">
        <f t="shared" si="184"/>
        <v>0</v>
      </c>
      <c r="P211" s="86" t="e">
        <f t="shared" si="185"/>
        <v>#DIV/0!</v>
      </c>
      <c r="Q211" s="128">
        <f t="shared" si="186"/>
        <v>0</v>
      </c>
      <c r="R211" s="134">
        <f t="shared" si="187"/>
        <v>0</v>
      </c>
      <c r="S211" s="105">
        <f t="shared" si="188"/>
        <v>0</v>
      </c>
      <c r="T211" s="137"/>
      <c r="U211" s="137"/>
      <c r="V211" s="131">
        <f t="shared" si="189"/>
        <v>0</v>
      </c>
      <c r="W211" s="131">
        <f t="shared" si="190"/>
        <v>11583</v>
      </c>
      <c r="X211" s="145">
        <f t="shared" si="191"/>
        <v>0</v>
      </c>
      <c r="Y211" s="147">
        <f t="shared" si="192"/>
        <v>0</v>
      </c>
      <c r="Z211" s="65">
        <f t="shared" si="193"/>
        <v>1</v>
      </c>
      <c r="AA211" s="89">
        <f t="shared" si="194"/>
        <v>0</v>
      </c>
      <c r="AB211" s="126" t="e">
        <f t="shared" si="195"/>
        <v>#DIV/0!</v>
      </c>
      <c r="AC211" s="127">
        <f t="shared" si="196"/>
        <v>0</v>
      </c>
      <c r="AD211" s="105">
        <f t="shared" si="197"/>
        <v>0</v>
      </c>
      <c r="AE211" s="195">
        <f t="shared" si="198"/>
        <v>0</v>
      </c>
      <c r="AF211" s="137"/>
      <c r="AG211" s="137"/>
      <c r="AH211" s="150">
        <f t="shared" si="199"/>
        <v>0</v>
      </c>
      <c r="AI211" s="150">
        <f t="shared" si="200"/>
        <v>6224</v>
      </c>
      <c r="AJ211" s="145">
        <f t="shared" si="201"/>
        <v>0</v>
      </c>
      <c r="AK211" s="147">
        <f t="shared" si="202"/>
        <v>0</v>
      </c>
      <c r="AL211" s="86">
        <f t="shared" si="203"/>
        <v>1</v>
      </c>
      <c r="AM211" s="89">
        <f t="shared" si="204"/>
        <v>0</v>
      </c>
      <c r="AN211" s="90" t="e">
        <f t="shared" si="205"/>
        <v>#DIV/0!</v>
      </c>
      <c r="AO211" s="4">
        <f t="shared" si="206"/>
        <v>0</v>
      </c>
      <c r="AP211" s="4">
        <f t="shared" si="207"/>
        <v>0</v>
      </c>
      <c r="AQ211" s="4">
        <f t="shared" si="208"/>
        <v>0</v>
      </c>
      <c r="AR211" s="262"/>
      <c r="AS211" s="204"/>
      <c r="AT211" s="196"/>
      <c r="AU211" s="210"/>
      <c r="AV211" s="268">
        <v>44095</v>
      </c>
      <c r="AW211" s="63"/>
      <c r="AX211" s="274">
        <f t="shared" si="209"/>
        <v>0</v>
      </c>
      <c r="AY211" s="274">
        <f t="shared" si="210"/>
        <v>0</v>
      </c>
      <c r="AZ211" s="274"/>
      <c r="BA211" s="51">
        <f t="shared" si="173"/>
        <v>0</v>
      </c>
      <c r="BB211" s="63"/>
      <c r="BC211" s="196">
        <f t="shared" si="211"/>
        <v>0</v>
      </c>
      <c r="BD211" s="196"/>
      <c r="BE211" s="51">
        <f t="shared" si="212"/>
        <v>0</v>
      </c>
      <c r="BF211" s="63"/>
      <c r="BG211" s="275">
        <f t="shared" si="213"/>
        <v>0</v>
      </c>
      <c r="BH211" s="275"/>
      <c r="BI211" s="276">
        <f t="shared" si="174"/>
        <v>0</v>
      </c>
      <c r="BL211" s="41"/>
      <c r="BM211" s="70"/>
      <c r="BN211" s="2">
        <f t="shared" si="168"/>
        <v>0</v>
      </c>
      <c r="BP211" s="22">
        <f t="shared" si="214"/>
        <v>0</v>
      </c>
    </row>
    <row r="212" spans="1:68" x14ac:dyDescent="0.25">
      <c r="A212" s="63">
        <v>209</v>
      </c>
      <c r="B212" s="157">
        <v>183</v>
      </c>
      <c r="C212" s="66">
        <v>44096</v>
      </c>
      <c r="D212" s="128">
        <f t="shared" si="175"/>
        <v>0</v>
      </c>
      <c r="E212" s="134">
        <f t="shared" si="176"/>
        <v>0</v>
      </c>
      <c r="F212" s="105">
        <f t="shared" si="177"/>
        <v>0</v>
      </c>
      <c r="G212" s="137"/>
      <c r="H212" s="137"/>
      <c r="I212" s="131">
        <f t="shared" si="178"/>
        <v>0</v>
      </c>
      <c r="J212" s="131">
        <f t="shared" si="179"/>
        <v>71129</v>
      </c>
      <c r="K212" s="145">
        <f t="shared" si="180"/>
        <v>0</v>
      </c>
      <c r="L212" s="148">
        <f t="shared" si="181"/>
        <v>0</v>
      </c>
      <c r="M212" s="86">
        <f t="shared" si="182"/>
        <v>1</v>
      </c>
      <c r="N212" s="89">
        <f t="shared" si="183"/>
        <v>0</v>
      </c>
      <c r="O212" s="89">
        <f t="shared" si="184"/>
        <v>0</v>
      </c>
      <c r="P212" s="86" t="e">
        <f t="shared" si="185"/>
        <v>#DIV/0!</v>
      </c>
      <c r="Q212" s="128">
        <f t="shared" si="186"/>
        <v>0</v>
      </c>
      <c r="R212" s="134">
        <f t="shared" si="187"/>
        <v>0</v>
      </c>
      <c r="S212" s="105">
        <f t="shared" si="188"/>
        <v>0</v>
      </c>
      <c r="T212" s="137"/>
      <c r="U212" s="137"/>
      <c r="V212" s="131">
        <f t="shared" si="189"/>
        <v>0</v>
      </c>
      <c r="W212" s="131">
        <f t="shared" si="190"/>
        <v>11583</v>
      </c>
      <c r="X212" s="145">
        <f t="shared" si="191"/>
        <v>0</v>
      </c>
      <c r="Y212" s="147">
        <f t="shared" si="192"/>
        <v>0</v>
      </c>
      <c r="Z212" s="65">
        <f t="shared" si="193"/>
        <v>1</v>
      </c>
      <c r="AA212" s="89">
        <f t="shared" si="194"/>
        <v>0</v>
      </c>
      <c r="AB212" s="126" t="e">
        <f t="shared" si="195"/>
        <v>#DIV/0!</v>
      </c>
      <c r="AC212" s="127">
        <f t="shared" si="196"/>
        <v>0</v>
      </c>
      <c r="AD212" s="105">
        <f t="shared" si="197"/>
        <v>0</v>
      </c>
      <c r="AE212" s="195">
        <f t="shared" si="198"/>
        <v>0</v>
      </c>
      <c r="AF212" s="137"/>
      <c r="AG212" s="137"/>
      <c r="AH212" s="150">
        <f t="shared" si="199"/>
        <v>0</v>
      </c>
      <c r="AI212" s="150">
        <f t="shared" si="200"/>
        <v>6224</v>
      </c>
      <c r="AJ212" s="145">
        <f t="shared" si="201"/>
        <v>0</v>
      </c>
      <c r="AK212" s="147">
        <f t="shared" si="202"/>
        <v>0</v>
      </c>
      <c r="AL212" s="86">
        <f t="shared" si="203"/>
        <v>1</v>
      </c>
      <c r="AM212" s="89">
        <f t="shared" si="204"/>
        <v>0</v>
      </c>
      <c r="AN212" s="90" t="e">
        <f t="shared" si="205"/>
        <v>#DIV/0!</v>
      </c>
      <c r="AO212" s="4">
        <f t="shared" si="206"/>
        <v>0</v>
      </c>
      <c r="AP212" s="4">
        <f t="shared" si="207"/>
        <v>0</v>
      </c>
      <c r="AQ212" s="4">
        <f t="shared" si="208"/>
        <v>0</v>
      </c>
      <c r="AR212" s="267"/>
      <c r="AS212" s="204"/>
      <c r="AT212" s="196"/>
      <c r="AU212" s="210"/>
      <c r="AV212" s="268">
        <v>44096</v>
      </c>
      <c r="AW212" s="63"/>
      <c r="AX212" s="274">
        <f t="shared" si="209"/>
        <v>0</v>
      </c>
      <c r="AY212" s="274">
        <f t="shared" si="210"/>
        <v>0</v>
      </c>
      <c r="AZ212" s="274"/>
      <c r="BA212" s="51">
        <f t="shared" si="173"/>
        <v>0</v>
      </c>
      <c r="BB212" s="63"/>
      <c r="BC212" s="196">
        <f t="shared" si="211"/>
        <v>0</v>
      </c>
      <c r="BD212" s="196"/>
      <c r="BE212" s="51">
        <f t="shared" si="212"/>
        <v>0</v>
      </c>
      <c r="BF212" s="63"/>
      <c r="BG212" s="275">
        <f t="shared" si="213"/>
        <v>0</v>
      </c>
      <c r="BH212" s="275"/>
      <c r="BI212" s="276">
        <f t="shared" si="174"/>
        <v>0</v>
      </c>
      <c r="BL212" s="41"/>
      <c r="BM212" s="70"/>
      <c r="BN212" s="2">
        <f t="shared" si="168"/>
        <v>0</v>
      </c>
      <c r="BP212" s="22">
        <f t="shared" si="214"/>
        <v>0</v>
      </c>
    </row>
    <row r="213" spans="1:68" x14ac:dyDescent="0.25">
      <c r="A213" s="63">
        <v>210</v>
      </c>
      <c r="B213" s="157">
        <v>184</v>
      </c>
      <c r="C213" s="66">
        <v>44097</v>
      </c>
      <c r="D213" s="128">
        <f t="shared" si="175"/>
        <v>0</v>
      </c>
      <c r="E213" s="134">
        <f t="shared" si="176"/>
        <v>0</v>
      </c>
      <c r="F213" s="105">
        <f t="shared" si="177"/>
        <v>0</v>
      </c>
      <c r="G213" s="137"/>
      <c r="H213" s="137"/>
      <c r="I213" s="131">
        <f t="shared" si="178"/>
        <v>0</v>
      </c>
      <c r="J213" s="131">
        <f t="shared" si="179"/>
        <v>71129</v>
      </c>
      <c r="K213" s="145">
        <f t="shared" si="180"/>
        <v>0</v>
      </c>
      <c r="L213" s="148">
        <f t="shared" si="181"/>
        <v>0</v>
      </c>
      <c r="M213" s="86">
        <f t="shared" si="182"/>
        <v>1</v>
      </c>
      <c r="N213" s="89">
        <f t="shared" si="183"/>
        <v>0</v>
      </c>
      <c r="O213" s="89">
        <f t="shared" si="184"/>
        <v>0</v>
      </c>
      <c r="P213" s="86" t="e">
        <f t="shared" si="185"/>
        <v>#DIV/0!</v>
      </c>
      <c r="Q213" s="128">
        <f t="shared" si="186"/>
        <v>0</v>
      </c>
      <c r="R213" s="134">
        <f t="shared" si="187"/>
        <v>0</v>
      </c>
      <c r="S213" s="105">
        <f t="shared" si="188"/>
        <v>0</v>
      </c>
      <c r="T213" s="137"/>
      <c r="U213" s="137"/>
      <c r="V213" s="131">
        <f t="shared" si="189"/>
        <v>0</v>
      </c>
      <c r="W213" s="131">
        <f t="shared" si="190"/>
        <v>11583</v>
      </c>
      <c r="X213" s="145">
        <f t="shared" si="191"/>
        <v>0</v>
      </c>
      <c r="Y213" s="147">
        <f t="shared" si="192"/>
        <v>0</v>
      </c>
      <c r="Z213" s="65">
        <f t="shared" si="193"/>
        <v>1</v>
      </c>
      <c r="AA213" s="89">
        <f t="shared" si="194"/>
        <v>0</v>
      </c>
      <c r="AB213" s="126" t="e">
        <f t="shared" si="195"/>
        <v>#DIV/0!</v>
      </c>
      <c r="AC213" s="127">
        <f t="shared" si="196"/>
        <v>0</v>
      </c>
      <c r="AD213" s="105">
        <f t="shared" si="197"/>
        <v>0</v>
      </c>
      <c r="AE213" s="195">
        <f t="shared" si="198"/>
        <v>0</v>
      </c>
      <c r="AF213" s="137"/>
      <c r="AG213" s="137"/>
      <c r="AH213" s="150">
        <f t="shared" si="199"/>
        <v>0</v>
      </c>
      <c r="AI213" s="150">
        <f t="shared" si="200"/>
        <v>6224</v>
      </c>
      <c r="AJ213" s="145">
        <f t="shared" si="201"/>
        <v>0</v>
      </c>
      <c r="AK213" s="147">
        <f t="shared" si="202"/>
        <v>0</v>
      </c>
      <c r="AL213" s="86">
        <f t="shared" si="203"/>
        <v>1</v>
      </c>
      <c r="AM213" s="89">
        <f t="shared" si="204"/>
        <v>0</v>
      </c>
      <c r="AN213" s="90" t="e">
        <f t="shared" si="205"/>
        <v>#DIV/0!</v>
      </c>
      <c r="AO213" s="4">
        <f t="shared" si="206"/>
        <v>0</v>
      </c>
      <c r="AP213" s="4">
        <f t="shared" si="207"/>
        <v>0</v>
      </c>
      <c r="AQ213" s="4">
        <f t="shared" si="208"/>
        <v>0</v>
      </c>
      <c r="AR213" s="262"/>
      <c r="AS213" s="204"/>
      <c r="AT213" s="196"/>
      <c r="AU213" s="210"/>
      <c r="AV213" s="268">
        <v>44097</v>
      </c>
      <c r="AW213" s="63"/>
      <c r="AX213" s="274">
        <f t="shared" si="209"/>
        <v>0</v>
      </c>
      <c r="AY213" s="274">
        <f t="shared" si="210"/>
        <v>0</v>
      </c>
      <c r="AZ213" s="274"/>
      <c r="BA213" s="51">
        <f t="shared" si="173"/>
        <v>0</v>
      </c>
      <c r="BB213" s="63"/>
      <c r="BC213" s="196">
        <f t="shared" si="211"/>
        <v>0</v>
      </c>
      <c r="BD213" s="196"/>
      <c r="BE213" s="51">
        <f t="shared" si="212"/>
        <v>0</v>
      </c>
      <c r="BF213" s="63"/>
      <c r="BG213" s="275">
        <f t="shared" si="213"/>
        <v>0</v>
      </c>
      <c r="BH213" s="275"/>
      <c r="BI213" s="276">
        <f t="shared" si="174"/>
        <v>0</v>
      </c>
      <c r="BL213" s="41"/>
      <c r="BM213" s="70"/>
      <c r="BN213" s="2">
        <f t="shared" si="168"/>
        <v>0</v>
      </c>
      <c r="BP213" s="22">
        <f t="shared" si="214"/>
        <v>0</v>
      </c>
    </row>
    <row r="214" spans="1:68" x14ac:dyDescent="0.25">
      <c r="A214" s="63">
        <v>211</v>
      </c>
      <c r="B214" s="157">
        <v>185</v>
      </c>
      <c r="C214" s="66">
        <v>44098</v>
      </c>
      <c r="D214" s="128">
        <f t="shared" si="175"/>
        <v>0</v>
      </c>
      <c r="E214" s="134">
        <f t="shared" si="176"/>
        <v>0</v>
      </c>
      <c r="F214" s="105">
        <f t="shared" si="177"/>
        <v>0</v>
      </c>
      <c r="G214" s="137"/>
      <c r="H214" s="137"/>
      <c r="I214" s="131">
        <f t="shared" si="178"/>
        <v>0</v>
      </c>
      <c r="J214" s="131">
        <f t="shared" si="179"/>
        <v>71129</v>
      </c>
      <c r="K214" s="145">
        <f t="shared" si="180"/>
        <v>0</v>
      </c>
      <c r="L214" s="148">
        <f t="shared" si="181"/>
        <v>0</v>
      </c>
      <c r="M214" s="86">
        <f t="shared" si="182"/>
        <v>1</v>
      </c>
      <c r="N214" s="89">
        <f t="shared" si="183"/>
        <v>0</v>
      </c>
      <c r="O214" s="89">
        <f t="shared" si="184"/>
        <v>0</v>
      </c>
      <c r="P214" s="86" t="e">
        <f t="shared" si="185"/>
        <v>#DIV/0!</v>
      </c>
      <c r="Q214" s="128">
        <f t="shared" si="186"/>
        <v>0</v>
      </c>
      <c r="R214" s="134">
        <f t="shared" si="187"/>
        <v>0</v>
      </c>
      <c r="S214" s="105">
        <f t="shared" si="188"/>
        <v>0</v>
      </c>
      <c r="T214" s="137"/>
      <c r="U214" s="137"/>
      <c r="V214" s="131">
        <f t="shared" si="189"/>
        <v>0</v>
      </c>
      <c r="W214" s="131">
        <f t="shared" si="190"/>
        <v>11583</v>
      </c>
      <c r="X214" s="145">
        <f t="shared" si="191"/>
        <v>0</v>
      </c>
      <c r="Y214" s="147">
        <f t="shared" si="192"/>
        <v>0</v>
      </c>
      <c r="Z214" s="65">
        <f t="shared" si="193"/>
        <v>1</v>
      </c>
      <c r="AA214" s="89">
        <f t="shared" si="194"/>
        <v>0</v>
      </c>
      <c r="AB214" s="126" t="e">
        <f t="shared" si="195"/>
        <v>#DIV/0!</v>
      </c>
      <c r="AC214" s="127">
        <f t="shared" si="196"/>
        <v>0</v>
      </c>
      <c r="AD214" s="105">
        <f t="shared" si="197"/>
        <v>0</v>
      </c>
      <c r="AE214" s="195">
        <f t="shared" si="198"/>
        <v>0</v>
      </c>
      <c r="AF214" s="137"/>
      <c r="AG214" s="137"/>
      <c r="AH214" s="150">
        <f t="shared" si="199"/>
        <v>0</v>
      </c>
      <c r="AI214" s="150">
        <f t="shared" si="200"/>
        <v>6224</v>
      </c>
      <c r="AJ214" s="145">
        <f t="shared" si="201"/>
        <v>0</v>
      </c>
      <c r="AK214" s="147">
        <f t="shared" si="202"/>
        <v>0</v>
      </c>
      <c r="AL214" s="86">
        <f t="shared" si="203"/>
        <v>1</v>
      </c>
      <c r="AM214" s="89">
        <f t="shared" si="204"/>
        <v>0</v>
      </c>
      <c r="AN214" s="90" t="e">
        <f t="shared" si="205"/>
        <v>#DIV/0!</v>
      </c>
      <c r="AO214" s="4">
        <f t="shared" si="206"/>
        <v>0</v>
      </c>
      <c r="AP214" s="4">
        <f t="shared" si="207"/>
        <v>0</v>
      </c>
      <c r="AQ214" s="4">
        <f t="shared" si="208"/>
        <v>0</v>
      </c>
      <c r="AR214" s="267"/>
      <c r="AS214" s="204"/>
      <c r="AT214" s="196"/>
      <c r="AU214" s="210"/>
      <c r="AV214" s="268">
        <v>44098</v>
      </c>
      <c r="AW214" s="63"/>
      <c r="AX214" s="274">
        <f t="shared" si="209"/>
        <v>0</v>
      </c>
      <c r="AY214" s="274">
        <f t="shared" si="210"/>
        <v>0</v>
      </c>
      <c r="AZ214" s="274"/>
      <c r="BA214" s="51">
        <f t="shared" si="173"/>
        <v>0</v>
      </c>
      <c r="BB214" s="63"/>
      <c r="BC214" s="196">
        <f t="shared" si="211"/>
        <v>0</v>
      </c>
      <c r="BD214" s="196"/>
      <c r="BE214" s="51">
        <f t="shared" si="212"/>
        <v>0</v>
      </c>
      <c r="BF214" s="63"/>
      <c r="BG214" s="275">
        <f t="shared" si="213"/>
        <v>0</v>
      </c>
      <c r="BH214" s="275"/>
      <c r="BI214" s="276">
        <f t="shared" si="174"/>
        <v>0</v>
      </c>
      <c r="BL214" s="41"/>
      <c r="BM214" s="70"/>
      <c r="BN214" s="2">
        <f t="shared" si="168"/>
        <v>0</v>
      </c>
      <c r="BP214" s="22">
        <f t="shared" si="214"/>
        <v>0</v>
      </c>
    </row>
    <row r="215" spans="1:68" x14ac:dyDescent="0.25">
      <c r="A215" s="63">
        <v>212</v>
      </c>
      <c r="B215" s="157">
        <v>186</v>
      </c>
      <c r="C215" s="66">
        <v>44099</v>
      </c>
      <c r="D215" s="128">
        <f t="shared" si="175"/>
        <v>0</v>
      </c>
      <c r="E215" s="134">
        <f t="shared" si="176"/>
        <v>0</v>
      </c>
      <c r="F215" s="105">
        <f t="shared" si="177"/>
        <v>0</v>
      </c>
      <c r="G215" s="137"/>
      <c r="H215" s="137"/>
      <c r="I215" s="131">
        <f t="shared" si="178"/>
        <v>0</v>
      </c>
      <c r="J215" s="131">
        <f t="shared" si="179"/>
        <v>71129</v>
      </c>
      <c r="K215" s="145">
        <f t="shared" si="180"/>
        <v>0</v>
      </c>
      <c r="L215" s="148">
        <f t="shared" si="181"/>
        <v>0</v>
      </c>
      <c r="M215" s="86">
        <f t="shared" si="182"/>
        <v>1</v>
      </c>
      <c r="N215" s="89">
        <f t="shared" si="183"/>
        <v>0</v>
      </c>
      <c r="O215" s="89">
        <f t="shared" si="184"/>
        <v>0</v>
      </c>
      <c r="P215" s="86" t="e">
        <f t="shared" si="185"/>
        <v>#DIV/0!</v>
      </c>
      <c r="Q215" s="128">
        <f t="shared" si="186"/>
        <v>0</v>
      </c>
      <c r="R215" s="134">
        <f t="shared" si="187"/>
        <v>0</v>
      </c>
      <c r="S215" s="105">
        <f t="shared" si="188"/>
        <v>0</v>
      </c>
      <c r="T215" s="137"/>
      <c r="U215" s="137"/>
      <c r="V215" s="131">
        <f t="shared" si="189"/>
        <v>0</v>
      </c>
      <c r="W215" s="131">
        <f t="shared" si="190"/>
        <v>11583</v>
      </c>
      <c r="X215" s="145">
        <f t="shared" si="191"/>
        <v>0</v>
      </c>
      <c r="Y215" s="147">
        <f t="shared" si="192"/>
        <v>0</v>
      </c>
      <c r="Z215" s="65">
        <f t="shared" si="193"/>
        <v>1</v>
      </c>
      <c r="AA215" s="89">
        <f t="shared" si="194"/>
        <v>0</v>
      </c>
      <c r="AB215" s="126" t="e">
        <f t="shared" si="195"/>
        <v>#DIV/0!</v>
      </c>
      <c r="AC215" s="127">
        <f t="shared" si="196"/>
        <v>0</v>
      </c>
      <c r="AD215" s="105">
        <f t="shared" si="197"/>
        <v>0</v>
      </c>
      <c r="AE215" s="195">
        <f t="shared" si="198"/>
        <v>0</v>
      </c>
      <c r="AF215" s="137"/>
      <c r="AG215" s="137"/>
      <c r="AH215" s="150">
        <f t="shared" si="199"/>
        <v>0</v>
      </c>
      <c r="AI215" s="150">
        <f t="shared" si="200"/>
        <v>6224</v>
      </c>
      <c r="AJ215" s="145">
        <f t="shared" si="201"/>
        <v>0</v>
      </c>
      <c r="AK215" s="147">
        <f t="shared" si="202"/>
        <v>0</v>
      </c>
      <c r="AL215" s="86">
        <f t="shared" si="203"/>
        <v>1</v>
      </c>
      <c r="AM215" s="89">
        <f t="shared" si="204"/>
        <v>0</v>
      </c>
      <c r="AN215" s="90" t="e">
        <f t="shared" si="205"/>
        <v>#DIV/0!</v>
      </c>
      <c r="AO215" s="4">
        <f t="shared" si="206"/>
        <v>0</v>
      </c>
      <c r="AP215" s="4">
        <f t="shared" si="207"/>
        <v>0</v>
      </c>
      <c r="AQ215" s="4">
        <f t="shared" si="208"/>
        <v>0</v>
      </c>
      <c r="AR215" s="262"/>
      <c r="AS215" s="204"/>
      <c r="AT215" s="196"/>
      <c r="AU215" s="210"/>
      <c r="AV215" s="268">
        <v>44099</v>
      </c>
      <c r="AW215" s="63"/>
      <c r="AX215" s="274">
        <f t="shared" si="209"/>
        <v>0</v>
      </c>
      <c r="AY215" s="274">
        <f t="shared" si="210"/>
        <v>0</v>
      </c>
      <c r="AZ215" s="274"/>
      <c r="BA215" s="51">
        <f t="shared" si="173"/>
        <v>0</v>
      </c>
      <c r="BB215" s="63"/>
      <c r="BC215" s="196">
        <f t="shared" si="211"/>
        <v>0</v>
      </c>
      <c r="BD215" s="196"/>
      <c r="BE215" s="51">
        <f t="shared" si="212"/>
        <v>0</v>
      </c>
      <c r="BF215" s="63"/>
      <c r="BG215" s="275">
        <f t="shared" si="213"/>
        <v>0</v>
      </c>
      <c r="BH215" s="275"/>
      <c r="BI215" s="276">
        <f t="shared" si="174"/>
        <v>0</v>
      </c>
      <c r="BL215" s="41"/>
      <c r="BM215" s="70"/>
      <c r="BN215" s="2">
        <f t="shared" si="168"/>
        <v>0</v>
      </c>
      <c r="BP215" s="22">
        <f t="shared" si="214"/>
        <v>0</v>
      </c>
    </row>
    <row r="216" spans="1:68" x14ac:dyDescent="0.25">
      <c r="A216" s="63">
        <v>213</v>
      </c>
      <c r="B216" s="157">
        <v>187</v>
      </c>
      <c r="C216" s="66">
        <v>44100</v>
      </c>
      <c r="D216" s="128">
        <f t="shared" si="175"/>
        <v>0</v>
      </c>
      <c r="E216" s="134">
        <f t="shared" si="176"/>
        <v>0</v>
      </c>
      <c r="F216" s="105">
        <f t="shared" si="177"/>
        <v>0</v>
      </c>
      <c r="G216" s="137"/>
      <c r="H216" s="137"/>
      <c r="I216" s="131">
        <f t="shared" si="178"/>
        <v>0</v>
      </c>
      <c r="J216" s="131">
        <f t="shared" si="179"/>
        <v>71129</v>
      </c>
      <c r="K216" s="145">
        <f t="shared" si="180"/>
        <v>0</v>
      </c>
      <c r="L216" s="148">
        <f t="shared" si="181"/>
        <v>0</v>
      </c>
      <c r="M216" s="86">
        <f t="shared" si="182"/>
        <v>1</v>
      </c>
      <c r="N216" s="89">
        <f t="shared" si="183"/>
        <v>0</v>
      </c>
      <c r="O216" s="89">
        <f t="shared" si="184"/>
        <v>0</v>
      </c>
      <c r="P216" s="86" t="e">
        <f t="shared" si="185"/>
        <v>#DIV/0!</v>
      </c>
      <c r="Q216" s="128">
        <f t="shared" si="186"/>
        <v>0</v>
      </c>
      <c r="R216" s="134">
        <f t="shared" si="187"/>
        <v>0</v>
      </c>
      <c r="S216" s="105">
        <f t="shared" si="188"/>
        <v>0</v>
      </c>
      <c r="T216" s="137"/>
      <c r="U216" s="137"/>
      <c r="V216" s="131">
        <f t="shared" si="189"/>
        <v>0</v>
      </c>
      <c r="W216" s="131">
        <f t="shared" si="190"/>
        <v>11583</v>
      </c>
      <c r="X216" s="145">
        <f t="shared" si="191"/>
        <v>0</v>
      </c>
      <c r="Y216" s="147">
        <f t="shared" si="192"/>
        <v>0</v>
      </c>
      <c r="Z216" s="65">
        <f t="shared" si="193"/>
        <v>1</v>
      </c>
      <c r="AA216" s="89">
        <f t="shared" si="194"/>
        <v>0</v>
      </c>
      <c r="AB216" s="126" t="e">
        <f t="shared" si="195"/>
        <v>#DIV/0!</v>
      </c>
      <c r="AC216" s="127">
        <f t="shared" si="196"/>
        <v>0</v>
      </c>
      <c r="AD216" s="105">
        <f t="shared" si="197"/>
        <v>0</v>
      </c>
      <c r="AE216" s="195">
        <f t="shared" si="198"/>
        <v>0</v>
      </c>
      <c r="AF216" s="137"/>
      <c r="AG216" s="137"/>
      <c r="AH216" s="150">
        <f t="shared" si="199"/>
        <v>0</v>
      </c>
      <c r="AI216" s="150">
        <f t="shared" si="200"/>
        <v>6224</v>
      </c>
      <c r="AJ216" s="145">
        <f t="shared" si="201"/>
        <v>0</v>
      </c>
      <c r="AK216" s="147">
        <f t="shared" si="202"/>
        <v>0</v>
      </c>
      <c r="AL216" s="86">
        <f t="shared" si="203"/>
        <v>1</v>
      </c>
      <c r="AM216" s="89">
        <f t="shared" si="204"/>
        <v>0</v>
      </c>
      <c r="AN216" s="90" t="e">
        <f t="shared" si="205"/>
        <v>#DIV/0!</v>
      </c>
      <c r="AO216" s="4">
        <f t="shared" si="206"/>
        <v>0</v>
      </c>
      <c r="AP216" s="4">
        <f t="shared" si="207"/>
        <v>0</v>
      </c>
      <c r="AQ216" s="4">
        <f t="shared" si="208"/>
        <v>0</v>
      </c>
      <c r="AR216" s="267"/>
      <c r="AS216" s="204"/>
      <c r="AT216" s="196"/>
      <c r="AU216" s="210"/>
      <c r="AV216" s="268">
        <v>44100</v>
      </c>
      <c r="AW216" s="63"/>
      <c r="AX216" s="274">
        <f t="shared" si="209"/>
        <v>0</v>
      </c>
      <c r="AY216" s="274">
        <f t="shared" si="210"/>
        <v>0</v>
      </c>
      <c r="AZ216" s="274"/>
      <c r="BA216" s="51">
        <f t="shared" si="173"/>
        <v>0</v>
      </c>
      <c r="BB216" s="63"/>
      <c r="BC216" s="196">
        <f t="shared" si="211"/>
        <v>0</v>
      </c>
      <c r="BD216" s="196"/>
      <c r="BE216" s="51">
        <f t="shared" si="212"/>
        <v>0</v>
      </c>
      <c r="BF216" s="63"/>
      <c r="BG216" s="275">
        <f t="shared" si="213"/>
        <v>0</v>
      </c>
      <c r="BH216" s="275"/>
      <c r="BI216" s="276">
        <f t="shared" si="174"/>
        <v>0</v>
      </c>
      <c r="BL216" s="41"/>
      <c r="BM216" s="70"/>
      <c r="BN216" s="2">
        <f t="shared" si="168"/>
        <v>0</v>
      </c>
      <c r="BP216" s="22">
        <f t="shared" si="214"/>
        <v>0</v>
      </c>
    </row>
    <row r="217" spans="1:68" x14ac:dyDescent="0.25">
      <c r="A217" s="63">
        <v>214</v>
      </c>
      <c r="B217" s="157">
        <v>188</v>
      </c>
      <c r="C217" s="66">
        <v>44101</v>
      </c>
      <c r="D217" s="128">
        <f t="shared" si="175"/>
        <v>0</v>
      </c>
      <c r="E217" s="134">
        <f t="shared" si="176"/>
        <v>0</v>
      </c>
      <c r="F217" s="105">
        <f t="shared" si="177"/>
        <v>0</v>
      </c>
      <c r="G217" s="137"/>
      <c r="H217" s="137"/>
      <c r="I217" s="131">
        <f t="shared" si="178"/>
        <v>0</v>
      </c>
      <c r="J217" s="131">
        <f t="shared" si="179"/>
        <v>71129</v>
      </c>
      <c r="K217" s="145">
        <f t="shared" si="180"/>
        <v>0</v>
      </c>
      <c r="L217" s="148">
        <f t="shared" si="181"/>
        <v>0</v>
      </c>
      <c r="M217" s="86">
        <f t="shared" si="182"/>
        <v>1</v>
      </c>
      <c r="N217" s="89">
        <f t="shared" si="183"/>
        <v>0</v>
      </c>
      <c r="O217" s="89">
        <f t="shared" si="184"/>
        <v>0</v>
      </c>
      <c r="P217" s="86" t="e">
        <f t="shared" si="185"/>
        <v>#DIV/0!</v>
      </c>
      <c r="Q217" s="128">
        <f t="shared" si="186"/>
        <v>0</v>
      </c>
      <c r="R217" s="134">
        <f t="shared" si="187"/>
        <v>0</v>
      </c>
      <c r="S217" s="105">
        <f t="shared" si="188"/>
        <v>0</v>
      </c>
      <c r="T217" s="137"/>
      <c r="U217" s="137"/>
      <c r="V217" s="131">
        <f t="shared" si="189"/>
        <v>0</v>
      </c>
      <c r="W217" s="131">
        <f t="shared" si="190"/>
        <v>11583</v>
      </c>
      <c r="X217" s="145">
        <f t="shared" si="191"/>
        <v>0</v>
      </c>
      <c r="Y217" s="147">
        <f t="shared" si="192"/>
        <v>0</v>
      </c>
      <c r="Z217" s="65">
        <f t="shared" si="193"/>
        <v>1</v>
      </c>
      <c r="AA217" s="89">
        <f t="shared" si="194"/>
        <v>0</v>
      </c>
      <c r="AB217" s="126" t="e">
        <f t="shared" si="195"/>
        <v>#DIV/0!</v>
      </c>
      <c r="AC217" s="127">
        <f t="shared" si="196"/>
        <v>0</v>
      </c>
      <c r="AD217" s="105">
        <f t="shared" si="197"/>
        <v>0</v>
      </c>
      <c r="AE217" s="195">
        <f t="shared" si="198"/>
        <v>0</v>
      </c>
      <c r="AF217" s="137"/>
      <c r="AG217" s="137"/>
      <c r="AH217" s="150">
        <f t="shared" si="199"/>
        <v>0</v>
      </c>
      <c r="AI217" s="150">
        <f t="shared" si="200"/>
        <v>6224</v>
      </c>
      <c r="AJ217" s="145">
        <f t="shared" si="201"/>
        <v>0</v>
      </c>
      <c r="AK217" s="147">
        <f t="shared" si="202"/>
        <v>0</v>
      </c>
      <c r="AL217" s="86">
        <f t="shared" si="203"/>
        <v>1</v>
      </c>
      <c r="AM217" s="89">
        <f t="shared" si="204"/>
        <v>0</v>
      </c>
      <c r="AN217" s="90" t="e">
        <f t="shared" si="205"/>
        <v>#DIV/0!</v>
      </c>
      <c r="AO217" s="4">
        <f t="shared" si="206"/>
        <v>0</v>
      </c>
      <c r="AP217" s="4">
        <f t="shared" si="207"/>
        <v>0</v>
      </c>
      <c r="AQ217" s="4">
        <f t="shared" si="208"/>
        <v>0</v>
      </c>
      <c r="AR217" s="262"/>
      <c r="AS217" s="204"/>
      <c r="AT217" s="196"/>
      <c r="AU217" s="210"/>
      <c r="AV217" s="268">
        <v>44101</v>
      </c>
      <c r="AW217" s="63"/>
      <c r="AX217" s="274">
        <f t="shared" si="209"/>
        <v>0</v>
      </c>
      <c r="AY217" s="274">
        <f t="shared" si="210"/>
        <v>0</v>
      </c>
      <c r="AZ217" s="274"/>
      <c r="BA217" s="51">
        <f t="shared" si="173"/>
        <v>0</v>
      </c>
      <c r="BB217" s="63"/>
      <c r="BC217" s="196">
        <f t="shared" si="211"/>
        <v>0</v>
      </c>
      <c r="BD217" s="196"/>
      <c r="BE217" s="51">
        <f t="shared" si="212"/>
        <v>0</v>
      </c>
      <c r="BF217" s="63"/>
      <c r="BG217" s="275">
        <f t="shared" si="213"/>
        <v>0</v>
      </c>
      <c r="BH217" s="275"/>
      <c r="BI217" s="276">
        <f t="shared" si="174"/>
        <v>0</v>
      </c>
      <c r="BL217" s="41"/>
      <c r="BM217" s="70"/>
      <c r="BN217" s="2">
        <f t="shared" si="168"/>
        <v>0</v>
      </c>
      <c r="BP217" s="22">
        <f t="shared" si="214"/>
        <v>0</v>
      </c>
    </row>
    <row r="218" spans="1:68" x14ac:dyDescent="0.25">
      <c r="A218" s="63">
        <v>215</v>
      </c>
      <c r="B218" s="157">
        <v>189</v>
      </c>
      <c r="C218" s="66">
        <v>44102</v>
      </c>
      <c r="D218" s="128">
        <f t="shared" si="175"/>
        <v>0</v>
      </c>
      <c r="E218" s="134">
        <f t="shared" si="176"/>
        <v>0</v>
      </c>
      <c r="F218" s="105">
        <f t="shared" si="177"/>
        <v>0</v>
      </c>
      <c r="G218" s="137"/>
      <c r="H218" s="137"/>
      <c r="I218" s="131">
        <f t="shared" si="178"/>
        <v>0</v>
      </c>
      <c r="J218" s="131">
        <f t="shared" si="179"/>
        <v>71129</v>
      </c>
      <c r="K218" s="145">
        <f t="shared" si="180"/>
        <v>0</v>
      </c>
      <c r="L218" s="148">
        <f t="shared" si="181"/>
        <v>0</v>
      </c>
      <c r="M218" s="86">
        <f t="shared" si="182"/>
        <v>1</v>
      </c>
      <c r="N218" s="89">
        <f t="shared" si="183"/>
        <v>0</v>
      </c>
      <c r="O218" s="89">
        <f t="shared" si="184"/>
        <v>0</v>
      </c>
      <c r="P218" s="86" t="e">
        <f t="shared" si="185"/>
        <v>#DIV/0!</v>
      </c>
      <c r="Q218" s="128">
        <f t="shared" si="186"/>
        <v>0</v>
      </c>
      <c r="R218" s="134">
        <f t="shared" si="187"/>
        <v>0</v>
      </c>
      <c r="S218" s="105">
        <f t="shared" si="188"/>
        <v>0</v>
      </c>
      <c r="T218" s="137"/>
      <c r="U218" s="137"/>
      <c r="V218" s="131">
        <f t="shared" si="189"/>
        <v>0</v>
      </c>
      <c r="W218" s="131">
        <f t="shared" si="190"/>
        <v>11583</v>
      </c>
      <c r="X218" s="145">
        <f t="shared" si="191"/>
        <v>0</v>
      </c>
      <c r="Y218" s="147">
        <f t="shared" si="192"/>
        <v>0</v>
      </c>
      <c r="Z218" s="65">
        <f t="shared" si="193"/>
        <v>1</v>
      </c>
      <c r="AA218" s="89">
        <f t="shared" si="194"/>
        <v>0</v>
      </c>
      <c r="AB218" s="126" t="e">
        <f t="shared" si="195"/>
        <v>#DIV/0!</v>
      </c>
      <c r="AC218" s="127">
        <f t="shared" si="196"/>
        <v>0</v>
      </c>
      <c r="AD218" s="105">
        <f t="shared" si="197"/>
        <v>0</v>
      </c>
      <c r="AE218" s="195">
        <f t="shared" si="198"/>
        <v>0</v>
      </c>
      <c r="AF218" s="137"/>
      <c r="AG218" s="137"/>
      <c r="AH218" s="150">
        <f t="shared" si="199"/>
        <v>0</v>
      </c>
      <c r="AI218" s="150">
        <f t="shared" si="200"/>
        <v>6224</v>
      </c>
      <c r="AJ218" s="145">
        <f t="shared" si="201"/>
        <v>0</v>
      </c>
      <c r="AK218" s="147">
        <f t="shared" si="202"/>
        <v>0</v>
      </c>
      <c r="AL218" s="86">
        <f t="shared" si="203"/>
        <v>1</v>
      </c>
      <c r="AM218" s="89">
        <f t="shared" si="204"/>
        <v>0</v>
      </c>
      <c r="AN218" s="90" t="e">
        <f t="shared" si="205"/>
        <v>#DIV/0!</v>
      </c>
      <c r="AO218" s="4">
        <f t="shared" si="206"/>
        <v>0</v>
      </c>
      <c r="AP218" s="4">
        <f t="shared" si="207"/>
        <v>0</v>
      </c>
      <c r="AQ218" s="4">
        <f t="shared" si="208"/>
        <v>0</v>
      </c>
      <c r="AR218" s="267"/>
      <c r="AS218" s="204"/>
      <c r="AT218" s="196"/>
      <c r="AU218" s="210"/>
      <c r="AV218" s="268">
        <v>44102</v>
      </c>
      <c r="AW218" s="63"/>
      <c r="AX218" s="274">
        <f t="shared" si="209"/>
        <v>0</v>
      </c>
      <c r="AY218" s="274">
        <f t="shared" si="210"/>
        <v>0</v>
      </c>
      <c r="AZ218" s="274"/>
      <c r="BA218" s="51">
        <f t="shared" si="173"/>
        <v>0</v>
      </c>
      <c r="BB218" s="63"/>
      <c r="BC218" s="196">
        <f t="shared" si="211"/>
        <v>0</v>
      </c>
      <c r="BD218" s="196"/>
      <c r="BE218" s="51">
        <f t="shared" si="212"/>
        <v>0</v>
      </c>
      <c r="BF218" s="63"/>
      <c r="BG218" s="275">
        <f t="shared" si="213"/>
        <v>0</v>
      </c>
      <c r="BH218" s="275"/>
      <c r="BI218" s="276">
        <f t="shared" si="174"/>
        <v>0</v>
      </c>
      <c r="BL218" s="41"/>
      <c r="BM218" s="70"/>
      <c r="BN218" s="2">
        <f t="shared" si="168"/>
        <v>0</v>
      </c>
      <c r="BP218" s="22">
        <f t="shared" si="214"/>
        <v>0</v>
      </c>
    </row>
    <row r="219" spans="1:68" x14ac:dyDescent="0.25">
      <c r="A219" s="63">
        <v>216</v>
      </c>
      <c r="B219" s="157">
        <v>190</v>
      </c>
      <c r="C219" s="66">
        <v>44103</v>
      </c>
      <c r="D219" s="128">
        <f t="shared" si="175"/>
        <v>0</v>
      </c>
      <c r="E219" s="134">
        <f t="shared" si="176"/>
        <v>0</v>
      </c>
      <c r="F219" s="105">
        <f t="shared" si="177"/>
        <v>0</v>
      </c>
      <c r="G219" s="137"/>
      <c r="H219" s="137"/>
      <c r="I219" s="131">
        <f t="shared" si="178"/>
        <v>0</v>
      </c>
      <c r="J219" s="131">
        <f t="shared" si="179"/>
        <v>71129</v>
      </c>
      <c r="K219" s="145">
        <f t="shared" si="180"/>
        <v>0</v>
      </c>
      <c r="L219" s="148">
        <f t="shared" si="181"/>
        <v>0</v>
      </c>
      <c r="M219" s="86">
        <f t="shared" si="182"/>
        <v>1</v>
      </c>
      <c r="N219" s="89">
        <f t="shared" si="183"/>
        <v>0</v>
      </c>
      <c r="O219" s="89">
        <f t="shared" si="184"/>
        <v>0</v>
      </c>
      <c r="P219" s="86" t="e">
        <f t="shared" si="185"/>
        <v>#DIV/0!</v>
      </c>
      <c r="Q219" s="128">
        <f t="shared" si="186"/>
        <v>0</v>
      </c>
      <c r="R219" s="134">
        <f t="shared" si="187"/>
        <v>0</v>
      </c>
      <c r="S219" s="105">
        <f t="shared" si="188"/>
        <v>0</v>
      </c>
      <c r="T219" s="137"/>
      <c r="U219" s="137"/>
      <c r="V219" s="131">
        <f t="shared" si="189"/>
        <v>0</v>
      </c>
      <c r="W219" s="131">
        <f t="shared" si="190"/>
        <v>11583</v>
      </c>
      <c r="X219" s="145">
        <f t="shared" si="191"/>
        <v>0</v>
      </c>
      <c r="Y219" s="147">
        <f t="shared" si="192"/>
        <v>0</v>
      </c>
      <c r="Z219" s="65">
        <f t="shared" si="193"/>
        <v>1</v>
      </c>
      <c r="AA219" s="89">
        <f t="shared" si="194"/>
        <v>0</v>
      </c>
      <c r="AB219" s="126" t="e">
        <f t="shared" si="195"/>
        <v>#DIV/0!</v>
      </c>
      <c r="AC219" s="127">
        <f t="shared" si="196"/>
        <v>0</v>
      </c>
      <c r="AD219" s="105">
        <f t="shared" si="197"/>
        <v>0</v>
      </c>
      <c r="AE219" s="195">
        <f t="shared" si="198"/>
        <v>0</v>
      </c>
      <c r="AF219" s="137"/>
      <c r="AG219" s="137"/>
      <c r="AH219" s="150">
        <f t="shared" si="199"/>
        <v>0</v>
      </c>
      <c r="AI219" s="150">
        <f t="shared" si="200"/>
        <v>6224</v>
      </c>
      <c r="AJ219" s="145">
        <f t="shared" si="201"/>
        <v>0</v>
      </c>
      <c r="AK219" s="147">
        <f t="shared" si="202"/>
        <v>0</v>
      </c>
      <c r="AL219" s="86">
        <f t="shared" si="203"/>
        <v>1</v>
      </c>
      <c r="AM219" s="89">
        <f t="shared" si="204"/>
        <v>0</v>
      </c>
      <c r="AN219" s="90" t="e">
        <f t="shared" si="205"/>
        <v>#DIV/0!</v>
      </c>
      <c r="AO219" s="4">
        <f t="shared" si="206"/>
        <v>0</v>
      </c>
      <c r="AP219" s="4">
        <f t="shared" si="207"/>
        <v>0</v>
      </c>
      <c r="AQ219" s="4">
        <f t="shared" si="208"/>
        <v>0</v>
      </c>
      <c r="AR219" s="262"/>
      <c r="AS219" s="204"/>
      <c r="AT219" s="196"/>
      <c r="AU219" s="210"/>
      <c r="AV219" s="268">
        <v>44103</v>
      </c>
      <c r="AW219" s="63"/>
      <c r="AX219" s="274">
        <f t="shared" si="209"/>
        <v>0</v>
      </c>
      <c r="AY219" s="274">
        <f t="shared" si="210"/>
        <v>0</v>
      </c>
      <c r="AZ219" s="274"/>
      <c r="BA219" s="51">
        <f t="shared" si="173"/>
        <v>0</v>
      </c>
      <c r="BB219" s="63"/>
      <c r="BC219" s="196">
        <f t="shared" si="211"/>
        <v>0</v>
      </c>
      <c r="BD219" s="196"/>
      <c r="BE219" s="51">
        <f t="shared" si="212"/>
        <v>0</v>
      </c>
      <c r="BF219" s="63"/>
      <c r="BG219" s="275">
        <f t="shared" si="213"/>
        <v>0</v>
      </c>
      <c r="BH219" s="275"/>
      <c r="BI219" s="276">
        <f t="shared" si="174"/>
        <v>0</v>
      </c>
      <c r="BL219" s="41"/>
      <c r="BM219" s="70"/>
      <c r="BN219" s="2">
        <f t="shared" si="168"/>
        <v>0</v>
      </c>
      <c r="BP219" s="22">
        <f t="shared" si="214"/>
        <v>0</v>
      </c>
    </row>
    <row r="220" spans="1:68" x14ac:dyDescent="0.25">
      <c r="A220" s="63">
        <v>217</v>
      </c>
      <c r="B220" s="157">
        <v>191</v>
      </c>
      <c r="C220" s="66">
        <v>44104</v>
      </c>
      <c r="D220" s="128">
        <f t="shared" si="175"/>
        <v>0</v>
      </c>
      <c r="E220" s="134">
        <f t="shared" si="176"/>
        <v>0</v>
      </c>
      <c r="F220" s="105">
        <f t="shared" si="177"/>
        <v>0</v>
      </c>
      <c r="G220" s="137"/>
      <c r="H220" s="137"/>
      <c r="I220" s="131">
        <f t="shared" si="178"/>
        <v>0</v>
      </c>
      <c r="J220" s="131">
        <f t="shared" si="179"/>
        <v>71129</v>
      </c>
      <c r="K220" s="145">
        <f t="shared" si="180"/>
        <v>0</v>
      </c>
      <c r="L220" s="148">
        <f t="shared" si="181"/>
        <v>0</v>
      </c>
      <c r="M220" s="86">
        <f t="shared" si="182"/>
        <v>1</v>
      </c>
      <c r="N220" s="89">
        <f t="shared" si="183"/>
        <v>0</v>
      </c>
      <c r="O220" s="89">
        <f t="shared" si="184"/>
        <v>0</v>
      </c>
      <c r="P220" s="86" t="e">
        <f t="shared" si="185"/>
        <v>#DIV/0!</v>
      </c>
      <c r="Q220" s="128">
        <f t="shared" si="186"/>
        <v>0</v>
      </c>
      <c r="R220" s="134">
        <f t="shared" si="187"/>
        <v>0</v>
      </c>
      <c r="S220" s="105">
        <f t="shared" si="188"/>
        <v>0</v>
      </c>
      <c r="T220" s="137"/>
      <c r="U220" s="137"/>
      <c r="V220" s="131">
        <f t="shared" si="189"/>
        <v>0</v>
      </c>
      <c r="W220" s="131">
        <f t="shared" si="190"/>
        <v>11583</v>
      </c>
      <c r="X220" s="145">
        <f t="shared" si="191"/>
        <v>0</v>
      </c>
      <c r="Y220" s="147">
        <f t="shared" si="192"/>
        <v>0</v>
      </c>
      <c r="Z220" s="65">
        <f t="shared" si="193"/>
        <v>1</v>
      </c>
      <c r="AA220" s="89">
        <f t="shared" si="194"/>
        <v>0</v>
      </c>
      <c r="AB220" s="126" t="e">
        <f t="shared" si="195"/>
        <v>#DIV/0!</v>
      </c>
      <c r="AC220" s="127">
        <f t="shared" si="196"/>
        <v>0</v>
      </c>
      <c r="AD220" s="105">
        <f t="shared" si="197"/>
        <v>0</v>
      </c>
      <c r="AE220" s="195">
        <f t="shared" si="198"/>
        <v>0</v>
      </c>
      <c r="AF220" s="137"/>
      <c r="AG220" s="137"/>
      <c r="AH220" s="150">
        <f t="shared" si="199"/>
        <v>0</v>
      </c>
      <c r="AI220" s="150">
        <f t="shared" si="200"/>
        <v>6224</v>
      </c>
      <c r="AJ220" s="145">
        <f t="shared" si="201"/>
        <v>0</v>
      </c>
      <c r="AK220" s="147">
        <f t="shared" si="202"/>
        <v>0</v>
      </c>
      <c r="AL220" s="86">
        <f t="shared" si="203"/>
        <v>1</v>
      </c>
      <c r="AM220" s="89">
        <f t="shared" si="204"/>
        <v>0</v>
      </c>
      <c r="AN220" s="90" t="e">
        <f t="shared" si="205"/>
        <v>#DIV/0!</v>
      </c>
      <c r="AO220" s="4">
        <f t="shared" si="206"/>
        <v>0</v>
      </c>
      <c r="AP220" s="4">
        <f t="shared" si="207"/>
        <v>0</v>
      </c>
      <c r="AQ220" s="4">
        <f t="shared" si="208"/>
        <v>0</v>
      </c>
      <c r="AR220" s="267"/>
      <c r="AS220" s="204"/>
      <c r="AT220" s="196"/>
      <c r="AU220" s="210"/>
      <c r="AV220" s="268">
        <v>44104</v>
      </c>
      <c r="AW220" s="63"/>
      <c r="AX220" s="274">
        <f t="shared" si="209"/>
        <v>0</v>
      </c>
      <c r="AY220" s="274">
        <f t="shared" si="210"/>
        <v>0</v>
      </c>
      <c r="AZ220" s="274"/>
      <c r="BA220" s="51">
        <f t="shared" si="173"/>
        <v>0</v>
      </c>
      <c r="BB220" s="63"/>
      <c r="BC220" s="196">
        <f t="shared" si="211"/>
        <v>0</v>
      </c>
      <c r="BD220" s="196"/>
      <c r="BE220" s="51">
        <f t="shared" si="212"/>
        <v>0</v>
      </c>
      <c r="BF220" s="63"/>
      <c r="BG220" s="275">
        <f t="shared" si="213"/>
        <v>0</v>
      </c>
      <c r="BH220" s="275"/>
      <c r="BI220" s="276">
        <f t="shared" si="174"/>
        <v>0</v>
      </c>
      <c r="BL220" s="41"/>
      <c r="BM220" s="70"/>
      <c r="BN220" s="2">
        <f t="shared" si="168"/>
        <v>0</v>
      </c>
      <c r="BP220" s="22">
        <f t="shared" si="214"/>
        <v>0</v>
      </c>
    </row>
    <row r="221" spans="1:68" x14ac:dyDescent="0.25">
      <c r="A221" s="63">
        <v>218</v>
      </c>
      <c r="B221" s="157">
        <v>192</v>
      </c>
      <c r="C221" s="66">
        <v>44105</v>
      </c>
      <c r="D221" s="128">
        <f t="shared" si="175"/>
        <v>0</v>
      </c>
      <c r="E221" s="134">
        <f t="shared" si="176"/>
        <v>0</v>
      </c>
      <c r="F221" s="105">
        <f t="shared" si="177"/>
        <v>0</v>
      </c>
      <c r="G221" s="137"/>
      <c r="H221" s="137"/>
      <c r="I221" s="131">
        <f t="shared" si="178"/>
        <v>0</v>
      </c>
      <c r="J221" s="131">
        <f t="shared" si="179"/>
        <v>71129</v>
      </c>
      <c r="K221" s="145">
        <f t="shared" si="180"/>
        <v>0</v>
      </c>
      <c r="L221" s="148">
        <f t="shared" si="181"/>
        <v>0</v>
      </c>
      <c r="M221" s="86">
        <f t="shared" si="182"/>
        <v>1</v>
      </c>
      <c r="N221" s="89">
        <f t="shared" si="183"/>
        <v>0</v>
      </c>
      <c r="O221" s="89">
        <f t="shared" si="184"/>
        <v>0</v>
      </c>
      <c r="P221" s="86" t="e">
        <f t="shared" si="185"/>
        <v>#DIV/0!</v>
      </c>
      <c r="Q221" s="128">
        <f t="shared" si="186"/>
        <v>0</v>
      </c>
      <c r="R221" s="134">
        <f t="shared" si="187"/>
        <v>0</v>
      </c>
      <c r="S221" s="105">
        <f t="shared" si="188"/>
        <v>0</v>
      </c>
      <c r="T221" s="137"/>
      <c r="U221" s="137"/>
      <c r="V221" s="131">
        <f t="shared" si="189"/>
        <v>0</v>
      </c>
      <c r="W221" s="131">
        <f t="shared" si="190"/>
        <v>11583</v>
      </c>
      <c r="X221" s="145">
        <f t="shared" si="191"/>
        <v>0</v>
      </c>
      <c r="Y221" s="147">
        <f t="shared" si="192"/>
        <v>0</v>
      </c>
      <c r="Z221" s="65">
        <f t="shared" si="193"/>
        <v>1</v>
      </c>
      <c r="AA221" s="89">
        <f t="shared" si="194"/>
        <v>0</v>
      </c>
      <c r="AB221" s="126" t="e">
        <f t="shared" si="195"/>
        <v>#DIV/0!</v>
      </c>
      <c r="AC221" s="127">
        <f t="shared" si="196"/>
        <v>0</v>
      </c>
      <c r="AD221" s="105">
        <f t="shared" si="197"/>
        <v>0</v>
      </c>
      <c r="AE221" s="195">
        <f t="shared" si="198"/>
        <v>0</v>
      </c>
      <c r="AF221" s="137"/>
      <c r="AG221" s="137"/>
      <c r="AH221" s="150">
        <f t="shared" si="199"/>
        <v>0</v>
      </c>
      <c r="AI221" s="150">
        <f t="shared" si="200"/>
        <v>6224</v>
      </c>
      <c r="AJ221" s="145">
        <f t="shared" si="201"/>
        <v>0</v>
      </c>
      <c r="AK221" s="147">
        <f t="shared" si="202"/>
        <v>0</v>
      </c>
      <c r="AL221" s="86">
        <f t="shared" si="203"/>
        <v>1</v>
      </c>
      <c r="AM221" s="89">
        <f t="shared" si="204"/>
        <v>0</v>
      </c>
      <c r="AN221" s="90" t="e">
        <f t="shared" si="205"/>
        <v>#DIV/0!</v>
      </c>
      <c r="AO221" s="4">
        <f t="shared" si="206"/>
        <v>0</v>
      </c>
      <c r="AP221" s="4">
        <f t="shared" si="207"/>
        <v>0</v>
      </c>
      <c r="AQ221" s="4">
        <f t="shared" si="208"/>
        <v>0</v>
      </c>
      <c r="AR221" s="262"/>
      <c r="AS221" s="204"/>
      <c r="AT221" s="196"/>
      <c r="AU221" s="210"/>
      <c r="AV221" s="268">
        <v>44105</v>
      </c>
      <c r="AW221" s="63"/>
      <c r="AX221" s="274">
        <f t="shared" si="209"/>
        <v>0</v>
      </c>
      <c r="AY221" s="274">
        <f t="shared" si="210"/>
        <v>0</v>
      </c>
      <c r="AZ221" s="274"/>
      <c r="BA221" s="51">
        <f t="shared" si="173"/>
        <v>0</v>
      </c>
      <c r="BB221" s="63"/>
      <c r="BC221" s="196">
        <f t="shared" si="211"/>
        <v>0</v>
      </c>
      <c r="BD221" s="196"/>
      <c r="BE221" s="51">
        <f t="shared" si="212"/>
        <v>0</v>
      </c>
      <c r="BF221" s="63"/>
      <c r="BG221" s="275">
        <f t="shared" si="213"/>
        <v>0</v>
      </c>
      <c r="BH221" s="275"/>
      <c r="BI221" s="276">
        <f t="shared" si="174"/>
        <v>0</v>
      </c>
      <c r="BL221" s="41"/>
      <c r="BM221" s="70"/>
      <c r="BN221" s="2">
        <f t="shared" si="168"/>
        <v>0</v>
      </c>
      <c r="BP221" s="22">
        <f t="shared" si="214"/>
        <v>0</v>
      </c>
    </row>
    <row r="222" spans="1:68" x14ac:dyDescent="0.25">
      <c r="A222" s="63">
        <v>219</v>
      </c>
      <c r="B222" s="157">
        <v>193</v>
      </c>
      <c r="C222" s="66">
        <v>44106</v>
      </c>
      <c r="D222" s="128">
        <f t="shared" si="175"/>
        <v>0</v>
      </c>
      <c r="E222" s="134">
        <f t="shared" si="176"/>
        <v>0</v>
      </c>
      <c r="F222" s="105">
        <f t="shared" si="177"/>
        <v>0</v>
      </c>
      <c r="G222" s="137"/>
      <c r="H222" s="137"/>
      <c r="I222" s="131">
        <f t="shared" si="178"/>
        <v>0</v>
      </c>
      <c r="J222" s="131">
        <f t="shared" si="179"/>
        <v>71129</v>
      </c>
      <c r="K222" s="145">
        <f t="shared" si="180"/>
        <v>0</v>
      </c>
      <c r="L222" s="148">
        <f t="shared" si="181"/>
        <v>0</v>
      </c>
      <c r="M222" s="86">
        <f t="shared" si="182"/>
        <v>1</v>
      </c>
      <c r="N222" s="89">
        <f t="shared" si="183"/>
        <v>0</v>
      </c>
      <c r="O222" s="89">
        <f t="shared" si="184"/>
        <v>0</v>
      </c>
      <c r="P222" s="86" t="e">
        <f t="shared" si="185"/>
        <v>#DIV/0!</v>
      </c>
      <c r="Q222" s="128">
        <f t="shared" si="186"/>
        <v>0</v>
      </c>
      <c r="R222" s="134">
        <f t="shared" si="187"/>
        <v>0</v>
      </c>
      <c r="S222" s="105">
        <f t="shared" si="188"/>
        <v>0</v>
      </c>
      <c r="T222" s="137"/>
      <c r="U222" s="137"/>
      <c r="V222" s="131">
        <f t="shared" si="189"/>
        <v>0</v>
      </c>
      <c r="W222" s="131">
        <f t="shared" si="190"/>
        <v>11583</v>
      </c>
      <c r="X222" s="145">
        <f t="shared" si="191"/>
        <v>0</v>
      </c>
      <c r="Y222" s="147">
        <f t="shared" si="192"/>
        <v>0</v>
      </c>
      <c r="Z222" s="65">
        <f t="shared" si="193"/>
        <v>1</v>
      </c>
      <c r="AA222" s="89">
        <f t="shared" si="194"/>
        <v>0</v>
      </c>
      <c r="AB222" s="126" t="e">
        <f t="shared" si="195"/>
        <v>#DIV/0!</v>
      </c>
      <c r="AC222" s="127">
        <f t="shared" si="196"/>
        <v>0</v>
      </c>
      <c r="AD222" s="105">
        <f t="shared" si="197"/>
        <v>0</v>
      </c>
      <c r="AE222" s="195">
        <f t="shared" si="198"/>
        <v>0</v>
      </c>
      <c r="AF222" s="137"/>
      <c r="AG222" s="137"/>
      <c r="AH222" s="150">
        <f t="shared" si="199"/>
        <v>0</v>
      </c>
      <c r="AI222" s="150">
        <f t="shared" si="200"/>
        <v>6224</v>
      </c>
      <c r="AJ222" s="145">
        <f t="shared" si="201"/>
        <v>0</v>
      </c>
      <c r="AK222" s="147">
        <f t="shared" si="202"/>
        <v>0</v>
      </c>
      <c r="AL222" s="86">
        <f t="shared" si="203"/>
        <v>1</v>
      </c>
      <c r="AM222" s="89">
        <f t="shared" si="204"/>
        <v>0</v>
      </c>
      <c r="AN222" s="90" t="e">
        <f t="shared" si="205"/>
        <v>#DIV/0!</v>
      </c>
      <c r="AO222" s="4">
        <f t="shared" si="206"/>
        <v>0</v>
      </c>
      <c r="AP222" s="4">
        <f t="shared" si="207"/>
        <v>0</v>
      </c>
      <c r="AQ222" s="4">
        <f t="shared" si="208"/>
        <v>0</v>
      </c>
      <c r="AR222" s="267"/>
      <c r="AS222" s="204"/>
      <c r="AT222" s="196"/>
      <c r="AU222" s="210"/>
      <c r="AV222" s="268">
        <v>44106</v>
      </c>
      <c r="AW222" s="63"/>
      <c r="AX222" s="274">
        <f t="shared" si="209"/>
        <v>0</v>
      </c>
      <c r="AY222" s="274">
        <f t="shared" si="210"/>
        <v>0</v>
      </c>
      <c r="AZ222" s="274"/>
      <c r="BA222" s="51">
        <f t="shared" si="173"/>
        <v>0</v>
      </c>
      <c r="BB222" s="63"/>
      <c r="BC222" s="196">
        <f t="shared" si="211"/>
        <v>0</v>
      </c>
      <c r="BD222" s="196"/>
      <c r="BE222" s="51">
        <f t="shared" si="212"/>
        <v>0</v>
      </c>
      <c r="BF222" s="63"/>
      <c r="BG222" s="275">
        <f t="shared" si="213"/>
        <v>0</v>
      </c>
      <c r="BH222" s="275"/>
      <c r="BI222" s="276">
        <f t="shared" si="174"/>
        <v>0</v>
      </c>
      <c r="BL222" s="41"/>
      <c r="BM222" s="70"/>
      <c r="BN222" s="2">
        <f t="shared" si="168"/>
        <v>0</v>
      </c>
      <c r="BP222" s="22">
        <f t="shared" si="214"/>
        <v>0</v>
      </c>
    </row>
    <row r="223" spans="1:68" x14ac:dyDescent="0.25">
      <c r="A223" s="63">
        <v>220</v>
      </c>
      <c r="B223" s="157">
        <v>194</v>
      </c>
      <c r="C223" s="66">
        <v>44107</v>
      </c>
      <c r="D223" s="128">
        <f t="shared" si="175"/>
        <v>0</v>
      </c>
      <c r="E223" s="134">
        <f t="shared" si="176"/>
        <v>0</v>
      </c>
      <c r="F223" s="105">
        <f t="shared" si="177"/>
        <v>0</v>
      </c>
      <c r="G223" s="137"/>
      <c r="H223" s="137"/>
      <c r="I223" s="131">
        <f t="shared" si="178"/>
        <v>0</v>
      </c>
      <c r="J223" s="131">
        <f t="shared" si="179"/>
        <v>71129</v>
      </c>
      <c r="K223" s="145">
        <f t="shared" si="180"/>
        <v>0</v>
      </c>
      <c r="L223" s="148">
        <f t="shared" si="181"/>
        <v>0</v>
      </c>
      <c r="M223" s="86">
        <f t="shared" si="182"/>
        <v>1</v>
      </c>
      <c r="N223" s="89">
        <f t="shared" si="183"/>
        <v>0</v>
      </c>
      <c r="O223" s="89">
        <f t="shared" si="184"/>
        <v>0</v>
      </c>
      <c r="P223" s="86" t="e">
        <f t="shared" si="185"/>
        <v>#DIV/0!</v>
      </c>
      <c r="Q223" s="128">
        <f t="shared" si="186"/>
        <v>0</v>
      </c>
      <c r="R223" s="134">
        <f t="shared" si="187"/>
        <v>0</v>
      </c>
      <c r="S223" s="105">
        <f t="shared" si="188"/>
        <v>0</v>
      </c>
      <c r="T223" s="137"/>
      <c r="U223" s="137"/>
      <c r="V223" s="131">
        <f t="shared" si="189"/>
        <v>0</v>
      </c>
      <c r="W223" s="131">
        <f t="shared" si="190"/>
        <v>11583</v>
      </c>
      <c r="X223" s="145">
        <f t="shared" si="191"/>
        <v>0</v>
      </c>
      <c r="Y223" s="147">
        <f t="shared" si="192"/>
        <v>0</v>
      </c>
      <c r="Z223" s="65">
        <f t="shared" si="193"/>
        <v>1</v>
      </c>
      <c r="AA223" s="89">
        <f t="shared" si="194"/>
        <v>0</v>
      </c>
      <c r="AB223" s="126" t="e">
        <f t="shared" si="195"/>
        <v>#DIV/0!</v>
      </c>
      <c r="AC223" s="127">
        <f t="shared" si="196"/>
        <v>0</v>
      </c>
      <c r="AD223" s="105">
        <f t="shared" si="197"/>
        <v>0</v>
      </c>
      <c r="AE223" s="195">
        <f t="shared" si="198"/>
        <v>0</v>
      </c>
      <c r="AF223" s="137"/>
      <c r="AG223" s="137"/>
      <c r="AH223" s="150">
        <f t="shared" si="199"/>
        <v>0</v>
      </c>
      <c r="AI223" s="150">
        <f t="shared" si="200"/>
        <v>6224</v>
      </c>
      <c r="AJ223" s="145">
        <f t="shared" si="201"/>
        <v>0</v>
      </c>
      <c r="AK223" s="147">
        <f t="shared" si="202"/>
        <v>0</v>
      </c>
      <c r="AL223" s="86">
        <f t="shared" si="203"/>
        <v>1</v>
      </c>
      <c r="AM223" s="89">
        <f t="shared" si="204"/>
        <v>0</v>
      </c>
      <c r="AN223" s="90" t="e">
        <f t="shared" si="205"/>
        <v>#DIV/0!</v>
      </c>
      <c r="AO223" s="4">
        <f t="shared" si="206"/>
        <v>0</v>
      </c>
      <c r="AP223" s="4">
        <f t="shared" si="207"/>
        <v>0</v>
      </c>
      <c r="AQ223" s="4">
        <f t="shared" si="208"/>
        <v>0</v>
      </c>
      <c r="AR223" s="262"/>
      <c r="AS223" s="204"/>
      <c r="AT223" s="196"/>
      <c r="AU223" s="210"/>
      <c r="AV223" s="268">
        <v>44107</v>
      </c>
      <c r="AW223" s="63"/>
      <c r="AX223" s="274">
        <f t="shared" si="209"/>
        <v>0</v>
      </c>
      <c r="AY223" s="274">
        <f t="shared" si="210"/>
        <v>0</v>
      </c>
      <c r="AZ223" s="274"/>
      <c r="BA223" s="51">
        <f t="shared" si="173"/>
        <v>0</v>
      </c>
      <c r="BB223" s="63"/>
      <c r="BC223" s="196">
        <f t="shared" si="211"/>
        <v>0</v>
      </c>
      <c r="BD223" s="196"/>
      <c r="BE223" s="51">
        <f t="shared" si="212"/>
        <v>0</v>
      </c>
      <c r="BF223" s="63"/>
      <c r="BG223" s="275">
        <f t="shared" si="213"/>
        <v>0</v>
      </c>
      <c r="BH223" s="275"/>
      <c r="BI223" s="276">
        <f t="shared" si="174"/>
        <v>0</v>
      </c>
      <c r="BL223" s="41"/>
      <c r="BM223" s="70"/>
      <c r="BN223" s="2">
        <f t="shared" si="168"/>
        <v>0</v>
      </c>
      <c r="BP223" s="22">
        <f t="shared" si="214"/>
        <v>0</v>
      </c>
    </row>
    <row r="224" spans="1:68" x14ac:dyDescent="0.25">
      <c r="A224" s="63">
        <v>221</v>
      </c>
      <c r="B224" s="157">
        <v>195</v>
      </c>
      <c r="C224" s="66">
        <v>44108</v>
      </c>
      <c r="D224" s="128">
        <f t="shared" si="175"/>
        <v>0</v>
      </c>
      <c r="E224" s="134">
        <f t="shared" si="176"/>
        <v>0</v>
      </c>
      <c r="F224" s="105">
        <f t="shared" si="177"/>
        <v>0</v>
      </c>
      <c r="G224" s="137"/>
      <c r="H224" s="137"/>
      <c r="I224" s="131">
        <f t="shared" si="178"/>
        <v>0</v>
      </c>
      <c r="J224" s="131">
        <f t="shared" si="179"/>
        <v>71129</v>
      </c>
      <c r="K224" s="145">
        <f t="shared" si="180"/>
        <v>0</v>
      </c>
      <c r="L224" s="148">
        <f t="shared" si="181"/>
        <v>0</v>
      </c>
      <c r="M224" s="86">
        <f t="shared" si="182"/>
        <v>1</v>
      </c>
      <c r="N224" s="89">
        <f t="shared" si="183"/>
        <v>0</v>
      </c>
      <c r="O224" s="89">
        <f t="shared" si="184"/>
        <v>0</v>
      </c>
      <c r="P224" s="86" t="e">
        <f t="shared" si="185"/>
        <v>#DIV/0!</v>
      </c>
      <c r="Q224" s="128">
        <f t="shared" si="186"/>
        <v>0</v>
      </c>
      <c r="R224" s="134">
        <f t="shared" si="187"/>
        <v>0</v>
      </c>
      <c r="S224" s="105">
        <f t="shared" si="188"/>
        <v>0</v>
      </c>
      <c r="T224" s="137"/>
      <c r="U224" s="137"/>
      <c r="V224" s="131">
        <f t="shared" si="189"/>
        <v>0</v>
      </c>
      <c r="W224" s="131">
        <f t="shared" si="190"/>
        <v>11583</v>
      </c>
      <c r="X224" s="145">
        <f t="shared" si="191"/>
        <v>0</v>
      </c>
      <c r="Y224" s="147">
        <f t="shared" si="192"/>
        <v>0</v>
      </c>
      <c r="Z224" s="65">
        <f t="shared" si="193"/>
        <v>1</v>
      </c>
      <c r="AA224" s="89">
        <f t="shared" si="194"/>
        <v>0</v>
      </c>
      <c r="AB224" s="126" t="e">
        <f t="shared" si="195"/>
        <v>#DIV/0!</v>
      </c>
      <c r="AC224" s="127">
        <f t="shared" si="196"/>
        <v>0</v>
      </c>
      <c r="AD224" s="105">
        <f t="shared" si="197"/>
        <v>0</v>
      </c>
      <c r="AE224" s="195">
        <f t="shared" si="198"/>
        <v>0</v>
      </c>
      <c r="AF224" s="137"/>
      <c r="AG224" s="137"/>
      <c r="AH224" s="150">
        <f t="shared" si="199"/>
        <v>0</v>
      </c>
      <c r="AI224" s="150">
        <f t="shared" si="200"/>
        <v>6224</v>
      </c>
      <c r="AJ224" s="145">
        <f t="shared" si="201"/>
        <v>0</v>
      </c>
      <c r="AK224" s="147">
        <f t="shared" si="202"/>
        <v>0</v>
      </c>
      <c r="AL224" s="86">
        <f t="shared" si="203"/>
        <v>1</v>
      </c>
      <c r="AM224" s="89">
        <f t="shared" si="204"/>
        <v>0</v>
      </c>
      <c r="AN224" s="90" t="e">
        <f t="shared" si="205"/>
        <v>#DIV/0!</v>
      </c>
      <c r="AO224" s="4">
        <f t="shared" si="206"/>
        <v>0</v>
      </c>
      <c r="AP224" s="4">
        <f t="shared" si="207"/>
        <v>0</v>
      </c>
      <c r="AQ224" s="4">
        <f t="shared" si="208"/>
        <v>0</v>
      </c>
      <c r="AR224" s="267"/>
      <c r="AS224" s="204"/>
      <c r="AT224" s="196"/>
      <c r="AU224" s="210"/>
      <c r="AV224" s="268">
        <v>44108</v>
      </c>
      <c r="AW224" s="63"/>
      <c r="AX224" s="274">
        <f t="shared" si="209"/>
        <v>0</v>
      </c>
      <c r="AY224" s="274">
        <f t="shared" si="210"/>
        <v>0</v>
      </c>
      <c r="AZ224" s="274"/>
      <c r="BA224" s="51">
        <f t="shared" si="173"/>
        <v>0</v>
      </c>
      <c r="BB224" s="63"/>
      <c r="BC224" s="196">
        <f t="shared" si="211"/>
        <v>0</v>
      </c>
      <c r="BD224" s="196"/>
      <c r="BE224" s="51">
        <f t="shared" si="212"/>
        <v>0</v>
      </c>
      <c r="BF224" s="63"/>
      <c r="BG224" s="275">
        <f t="shared" si="213"/>
        <v>0</v>
      </c>
      <c r="BH224" s="275"/>
      <c r="BI224" s="276">
        <f t="shared" si="174"/>
        <v>0</v>
      </c>
      <c r="BL224" s="41"/>
      <c r="BM224" s="70"/>
      <c r="BN224" s="2">
        <f t="shared" si="168"/>
        <v>0</v>
      </c>
      <c r="BP224" s="22">
        <f t="shared" si="214"/>
        <v>0</v>
      </c>
    </row>
    <row r="225" spans="1:68" x14ac:dyDescent="0.25">
      <c r="A225" s="63">
        <v>222</v>
      </c>
      <c r="B225" s="157">
        <v>196</v>
      </c>
      <c r="C225" s="66">
        <v>44109</v>
      </c>
      <c r="D225" s="128">
        <f t="shared" si="175"/>
        <v>0</v>
      </c>
      <c r="E225" s="134">
        <f t="shared" si="176"/>
        <v>0</v>
      </c>
      <c r="F225" s="105">
        <f t="shared" si="177"/>
        <v>0</v>
      </c>
      <c r="G225" s="137"/>
      <c r="H225" s="137"/>
      <c r="I225" s="131">
        <f t="shared" si="178"/>
        <v>0</v>
      </c>
      <c r="J225" s="131">
        <f t="shared" si="179"/>
        <v>71129</v>
      </c>
      <c r="K225" s="145">
        <f t="shared" si="180"/>
        <v>0</v>
      </c>
      <c r="L225" s="148">
        <f t="shared" si="181"/>
        <v>0</v>
      </c>
      <c r="M225" s="86">
        <f t="shared" si="182"/>
        <v>1</v>
      </c>
      <c r="N225" s="89">
        <f t="shared" si="183"/>
        <v>0</v>
      </c>
      <c r="O225" s="89">
        <f t="shared" si="184"/>
        <v>0</v>
      </c>
      <c r="P225" s="86" t="e">
        <f t="shared" si="185"/>
        <v>#DIV/0!</v>
      </c>
      <c r="Q225" s="128">
        <f t="shared" si="186"/>
        <v>0</v>
      </c>
      <c r="R225" s="134">
        <f t="shared" si="187"/>
        <v>0</v>
      </c>
      <c r="S225" s="105">
        <f t="shared" si="188"/>
        <v>0</v>
      </c>
      <c r="T225" s="137"/>
      <c r="U225" s="137"/>
      <c r="V225" s="131">
        <f t="shared" si="189"/>
        <v>0</v>
      </c>
      <c r="W225" s="131">
        <f t="shared" si="190"/>
        <v>11583</v>
      </c>
      <c r="X225" s="145">
        <f t="shared" si="191"/>
        <v>0</v>
      </c>
      <c r="Y225" s="147">
        <f t="shared" si="192"/>
        <v>0</v>
      </c>
      <c r="Z225" s="65">
        <f t="shared" si="193"/>
        <v>1</v>
      </c>
      <c r="AA225" s="89">
        <f t="shared" si="194"/>
        <v>0</v>
      </c>
      <c r="AB225" s="126" t="e">
        <f t="shared" si="195"/>
        <v>#DIV/0!</v>
      </c>
      <c r="AC225" s="127">
        <f t="shared" si="196"/>
        <v>0</v>
      </c>
      <c r="AD225" s="105">
        <f t="shared" si="197"/>
        <v>0</v>
      </c>
      <c r="AE225" s="195">
        <f t="shared" si="198"/>
        <v>0</v>
      </c>
      <c r="AF225" s="137"/>
      <c r="AG225" s="137"/>
      <c r="AH225" s="150">
        <f t="shared" si="199"/>
        <v>0</v>
      </c>
      <c r="AI225" s="150">
        <f t="shared" si="200"/>
        <v>6224</v>
      </c>
      <c r="AJ225" s="145">
        <f t="shared" si="201"/>
        <v>0</v>
      </c>
      <c r="AK225" s="147">
        <f t="shared" si="202"/>
        <v>0</v>
      </c>
      <c r="AL225" s="86">
        <f t="shared" si="203"/>
        <v>1</v>
      </c>
      <c r="AM225" s="89">
        <f t="shared" si="204"/>
        <v>0</v>
      </c>
      <c r="AN225" s="90" t="e">
        <f t="shared" si="205"/>
        <v>#DIV/0!</v>
      </c>
      <c r="AO225" s="4">
        <f t="shared" si="206"/>
        <v>0</v>
      </c>
      <c r="AP225" s="4">
        <f t="shared" si="207"/>
        <v>0</v>
      </c>
      <c r="AQ225" s="4">
        <f t="shared" si="208"/>
        <v>0</v>
      </c>
      <c r="AR225" s="262"/>
      <c r="AS225" s="204"/>
      <c r="AT225" s="196"/>
      <c r="AU225" s="210"/>
      <c r="AV225" s="268">
        <v>44109</v>
      </c>
      <c r="AW225" s="63"/>
      <c r="AX225" s="274">
        <f t="shared" si="209"/>
        <v>0</v>
      </c>
      <c r="AY225" s="274">
        <f t="shared" si="210"/>
        <v>0</v>
      </c>
      <c r="AZ225" s="274"/>
      <c r="BA225" s="51">
        <f t="shared" si="173"/>
        <v>0</v>
      </c>
      <c r="BB225" s="63"/>
      <c r="BC225" s="196">
        <f t="shared" si="211"/>
        <v>0</v>
      </c>
      <c r="BD225" s="196"/>
      <c r="BE225" s="51">
        <f t="shared" si="212"/>
        <v>0</v>
      </c>
      <c r="BF225" s="63"/>
      <c r="BG225" s="275">
        <f t="shared" si="213"/>
        <v>0</v>
      </c>
      <c r="BH225" s="275"/>
      <c r="BI225" s="276">
        <f t="shared" si="174"/>
        <v>0</v>
      </c>
      <c r="BL225" s="41"/>
      <c r="BM225" s="70"/>
      <c r="BN225" s="2">
        <f t="shared" ref="BN225:BN236" si="215">_xlfn.SINGLE(_xlfn.XLOOKUP(BK225,BL:BL,BM:BM,0))</f>
        <v>0</v>
      </c>
      <c r="BP225" s="22">
        <f t="shared" si="214"/>
        <v>0</v>
      </c>
    </row>
    <row r="226" spans="1:68" x14ac:dyDescent="0.25">
      <c r="A226" s="63">
        <v>223</v>
      </c>
      <c r="B226" s="157">
        <v>197</v>
      </c>
      <c r="C226" s="66">
        <v>44110</v>
      </c>
      <c r="D226" s="128">
        <f t="shared" si="175"/>
        <v>0</v>
      </c>
      <c r="E226" s="134">
        <f t="shared" si="176"/>
        <v>0</v>
      </c>
      <c r="F226" s="105">
        <f t="shared" si="177"/>
        <v>0</v>
      </c>
      <c r="G226" s="137"/>
      <c r="H226" s="137"/>
      <c r="I226" s="131">
        <f t="shared" si="178"/>
        <v>0</v>
      </c>
      <c r="J226" s="131">
        <f t="shared" si="179"/>
        <v>71129</v>
      </c>
      <c r="K226" s="145">
        <f t="shared" si="180"/>
        <v>0</v>
      </c>
      <c r="L226" s="148">
        <f t="shared" si="181"/>
        <v>0</v>
      </c>
      <c r="M226" s="86">
        <f t="shared" si="182"/>
        <v>1</v>
      </c>
      <c r="N226" s="89">
        <f t="shared" si="183"/>
        <v>0</v>
      </c>
      <c r="O226" s="89">
        <f t="shared" si="184"/>
        <v>0</v>
      </c>
      <c r="P226" s="86" t="e">
        <f t="shared" si="185"/>
        <v>#DIV/0!</v>
      </c>
      <c r="Q226" s="128">
        <f t="shared" si="186"/>
        <v>0</v>
      </c>
      <c r="R226" s="134">
        <f t="shared" si="187"/>
        <v>0</v>
      </c>
      <c r="S226" s="105">
        <f t="shared" si="188"/>
        <v>0</v>
      </c>
      <c r="T226" s="137"/>
      <c r="U226" s="137"/>
      <c r="V226" s="131">
        <f t="shared" si="189"/>
        <v>0</v>
      </c>
      <c r="W226" s="131">
        <f t="shared" si="190"/>
        <v>11583</v>
      </c>
      <c r="X226" s="145">
        <f t="shared" si="191"/>
        <v>0</v>
      </c>
      <c r="Y226" s="147">
        <f t="shared" si="192"/>
        <v>0</v>
      </c>
      <c r="Z226" s="65">
        <f t="shared" si="193"/>
        <v>1</v>
      </c>
      <c r="AA226" s="89">
        <f t="shared" si="194"/>
        <v>0</v>
      </c>
      <c r="AB226" s="126" t="e">
        <f t="shared" si="195"/>
        <v>#DIV/0!</v>
      </c>
      <c r="AC226" s="127">
        <f t="shared" si="196"/>
        <v>0</v>
      </c>
      <c r="AD226" s="105">
        <f t="shared" si="197"/>
        <v>0</v>
      </c>
      <c r="AE226" s="195">
        <f t="shared" si="198"/>
        <v>0</v>
      </c>
      <c r="AF226" s="137"/>
      <c r="AG226" s="137"/>
      <c r="AH226" s="150">
        <f t="shared" si="199"/>
        <v>0</v>
      </c>
      <c r="AI226" s="150">
        <f t="shared" si="200"/>
        <v>6224</v>
      </c>
      <c r="AJ226" s="145">
        <f t="shared" si="201"/>
        <v>0</v>
      </c>
      <c r="AK226" s="147">
        <f t="shared" si="202"/>
        <v>0</v>
      </c>
      <c r="AL226" s="86">
        <f t="shared" si="203"/>
        <v>1</v>
      </c>
      <c r="AM226" s="89">
        <f t="shared" si="204"/>
        <v>0</v>
      </c>
      <c r="AN226" s="90" t="e">
        <f t="shared" si="205"/>
        <v>#DIV/0!</v>
      </c>
      <c r="AO226" s="4">
        <f t="shared" si="206"/>
        <v>0</v>
      </c>
      <c r="AP226" s="4">
        <f t="shared" si="207"/>
        <v>0</v>
      </c>
      <c r="AQ226" s="4">
        <f t="shared" si="208"/>
        <v>0</v>
      </c>
      <c r="AR226" s="267"/>
      <c r="AS226" s="204"/>
      <c r="AT226" s="196"/>
      <c r="AU226" s="210"/>
      <c r="AV226" s="268">
        <v>44110</v>
      </c>
      <c r="AW226" s="63"/>
      <c r="AX226" s="274">
        <f t="shared" si="209"/>
        <v>0</v>
      </c>
      <c r="AY226" s="274">
        <f t="shared" si="210"/>
        <v>0</v>
      </c>
      <c r="AZ226" s="274"/>
      <c r="BA226" s="51">
        <f t="shared" si="173"/>
        <v>0</v>
      </c>
      <c r="BB226" s="63"/>
      <c r="BC226" s="196">
        <f t="shared" si="211"/>
        <v>0</v>
      </c>
      <c r="BD226" s="196"/>
      <c r="BE226" s="51">
        <f t="shared" si="212"/>
        <v>0</v>
      </c>
      <c r="BF226" s="63"/>
      <c r="BG226" s="275">
        <f t="shared" si="213"/>
        <v>0</v>
      </c>
      <c r="BH226" s="275"/>
      <c r="BI226" s="276">
        <f t="shared" si="174"/>
        <v>0</v>
      </c>
      <c r="BL226" s="41"/>
      <c r="BM226" s="70"/>
      <c r="BN226" s="2">
        <f t="shared" si="215"/>
        <v>0</v>
      </c>
      <c r="BP226" s="22">
        <f t="shared" si="214"/>
        <v>0</v>
      </c>
    </row>
    <row r="227" spans="1:68" x14ac:dyDescent="0.25">
      <c r="A227" s="63">
        <v>224</v>
      </c>
      <c r="B227" s="157">
        <v>198</v>
      </c>
      <c r="C227" s="66">
        <v>44111</v>
      </c>
      <c r="D227" s="128">
        <f t="shared" si="175"/>
        <v>0</v>
      </c>
      <c r="E227" s="134">
        <f t="shared" si="176"/>
        <v>0</v>
      </c>
      <c r="F227" s="105">
        <f t="shared" si="177"/>
        <v>0</v>
      </c>
      <c r="G227" s="137"/>
      <c r="H227" s="137"/>
      <c r="I227" s="131">
        <f t="shared" si="178"/>
        <v>0</v>
      </c>
      <c r="J227" s="131">
        <f t="shared" si="179"/>
        <v>71129</v>
      </c>
      <c r="K227" s="145">
        <f t="shared" si="180"/>
        <v>0</v>
      </c>
      <c r="L227" s="148">
        <f t="shared" si="181"/>
        <v>0</v>
      </c>
      <c r="M227" s="86">
        <f t="shared" si="182"/>
        <v>1</v>
      </c>
      <c r="N227" s="89">
        <f t="shared" si="183"/>
        <v>0</v>
      </c>
      <c r="O227" s="89">
        <f t="shared" si="184"/>
        <v>0</v>
      </c>
      <c r="P227" s="86" t="e">
        <f t="shared" si="185"/>
        <v>#DIV/0!</v>
      </c>
      <c r="Q227" s="128">
        <f t="shared" si="186"/>
        <v>0</v>
      </c>
      <c r="R227" s="134">
        <f t="shared" si="187"/>
        <v>0</v>
      </c>
      <c r="S227" s="105">
        <f t="shared" si="188"/>
        <v>0</v>
      </c>
      <c r="T227" s="137"/>
      <c r="U227" s="137"/>
      <c r="V227" s="131">
        <f t="shared" si="189"/>
        <v>0</v>
      </c>
      <c r="W227" s="131">
        <f t="shared" si="190"/>
        <v>11583</v>
      </c>
      <c r="X227" s="145">
        <f t="shared" si="191"/>
        <v>0</v>
      </c>
      <c r="Y227" s="147">
        <f t="shared" si="192"/>
        <v>0</v>
      </c>
      <c r="Z227" s="65">
        <f t="shared" si="193"/>
        <v>1</v>
      </c>
      <c r="AA227" s="89">
        <f t="shared" si="194"/>
        <v>0</v>
      </c>
      <c r="AB227" s="126" t="e">
        <f t="shared" si="195"/>
        <v>#DIV/0!</v>
      </c>
      <c r="AC227" s="127">
        <f t="shared" si="196"/>
        <v>0</v>
      </c>
      <c r="AD227" s="105">
        <f t="shared" si="197"/>
        <v>0</v>
      </c>
      <c r="AE227" s="195">
        <f t="shared" si="198"/>
        <v>0</v>
      </c>
      <c r="AF227" s="137"/>
      <c r="AG227" s="137"/>
      <c r="AH227" s="150">
        <f t="shared" si="199"/>
        <v>0</v>
      </c>
      <c r="AI227" s="150">
        <f t="shared" si="200"/>
        <v>6224</v>
      </c>
      <c r="AJ227" s="145">
        <f t="shared" si="201"/>
        <v>0</v>
      </c>
      <c r="AK227" s="147">
        <f t="shared" si="202"/>
        <v>0</v>
      </c>
      <c r="AL227" s="86">
        <f t="shared" si="203"/>
        <v>1</v>
      </c>
      <c r="AM227" s="89">
        <f t="shared" si="204"/>
        <v>0</v>
      </c>
      <c r="AN227" s="90" t="e">
        <f t="shared" si="205"/>
        <v>#DIV/0!</v>
      </c>
      <c r="AO227" s="4">
        <f t="shared" si="206"/>
        <v>0</v>
      </c>
      <c r="AP227" s="4">
        <f t="shared" si="207"/>
        <v>0</v>
      </c>
      <c r="AQ227" s="4">
        <f t="shared" si="208"/>
        <v>0</v>
      </c>
      <c r="AR227" s="262"/>
      <c r="AS227" s="204"/>
      <c r="AT227" s="196"/>
      <c r="AU227" s="210"/>
      <c r="AV227" s="268">
        <v>44111</v>
      </c>
      <c r="AW227" s="63"/>
      <c r="AX227" s="274">
        <f t="shared" si="209"/>
        <v>0</v>
      </c>
      <c r="AY227" s="274">
        <f t="shared" si="210"/>
        <v>0</v>
      </c>
      <c r="AZ227" s="274"/>
      <c r="BA227" s="51">
        <f t="shared" si="173"/>
        <v>0</v>
      </c>
      <c r="BB227" s="63"/>
      <c r="BC227" s="196">
        <f t="shared" si="211"/>
        <v>0</v>
      </c>
      <c r="BD227" s="196"/>
      <c r="BE227" s="51">
        <f t="shared" si="212"/>
        <v>0</v>
      </c>
      <c r="BF227" s="63"/>
      <c r="BG227" s="275">
        <f t="shared" si="213"/>
        <v>0</v>
      </c>
      <c r="BH227" s="275"/>
      <c r="BI227" s="276">
        <f t="shared" si="174"/>
        <v>0</v>
      </c>
      <c r="BL227" s="41"/>
      <c r="BM227" s="70"/>
      <c r="BN227" s="2">
        <f t="shared" si="215"/>
        <v>0</v>
      </c>
      <c r="BP227" s="22">
        <f t="shared" si="214"/>
        <v>0</v>
      </c>
    </row>
    <row r="228" spans="1:68" x14ac:dyDescent="0.25">
      <c r="A228" s="63">
        <v>225</v>
      </c>
      <c r="B228" s="157">
        <v>199</v>
      </c>
      <c r="C228" s="66">
        <v>44112</v>
      </c>
      <c r="D228" s="128">
        <f t="shared" si="175"/>
        <v>0</v>
      </c>
      <c r="E228" s="134">
        <f t="shared" si="176"/>
        <v>0</v>
      </c>
      <c r="F228" s="105">
        <f t="shared" si="177"/>
        <v>0</v>
      </c>
      <c r="G228" s="137"/>
      <c r="H228" s="137"/>
      <c r="I228" s="131">
        <f t="shared" si="178"/>
        <v>0</v>
      </c>
      <c r="J228" s="131">
        <f t="shared" si="179"/>
        <v>71129</v>
      </c>
      <c r="K228" s="145">
        <f t="shared" si="180"/>
        <v>0</v>
      </c>
      <c r="L228" s="148">
        <f t="shared" si="181"/>
        <v>0</v>
      </c>
      <c r="M228" s="86">
        <f t="shared" si="182"/>
        <v>1</v>
      </c>
      <c r="N228" s="89">
        <f t="shared" si="183"/>
        <v>0</v>
      </c>
      <c r="O228" s="89">
        <f t="shared" si="184"/>
        <v>0</v>
      </c>
      <c r="P228" s="86" t="e">
        <f t="shared" si="185"/>
        <v>#DIV/0!</v>
      </c>
      <c r="Q228" s="128">
        <f t="shared" si="186"/>
        <v>0</v>
      </c>
      <c r="R228" s="134">
        <f t="shared" si="187"/>
        <v>0</v>
      </c>
      <c r="S228" s="105">
        <f t="shared" si="188"/>
        <v>0</v>
      </c>
      <c r="T228" s="137"/>
      <c r="U228" s="137"/>
      <c r="V228" s="131">
        <f t="shared" si="189"/>
        <v>0</v>
      </c>
      <c r="W228" s="131">
        <f t="shared" si="190"/>
        <v>11583</v>
      </c>
      <c r="X228" s="145">
        <f t="shared" si="191"/>
        <v>0</v>
      </c>
      <c r="Y228" s="147">
        <f t="shared" si="192"/>
        <v>0</v>
      </c>
      <c r="Z228" s="65">
        <f t="shared" si="193"/>
        <v>1</v>
      </c>
      <c r="AA228" s="89">
        <f t="shared" si="194"/>
        <v>0</v>
      </c>
      <c r="AB228" s="126" t="e">
        <f t="shared" si="195"/>
        <v>#DIV/0!</v>
      </c>
      <c r="AC228" s="127">
        <f t="shared" si="196"/>
        <v>0</v>
      </c>
      <c r="AD228" s="105">
        <f t="shared" si="197"/>
        <v>0</v>
      </c>
      <c r="AE228" s="195">
        <f t="shared" si="198"/>
        <v>0</v>
      </c>
      <c r="AF228" s="137"/>
      <c r="AG228" s="137"/>
      <c r="AH228" s="150">
        <f t="shared" si="199"/>
        <v>0</v>
      </c>
      <c r="AI228" s="150">
        <f t="shared" si="200"/>
        <v>6224</v>
      </c>
      <c r="AJ228" s="145">
        <f t="shared" si="201"/>
        <v>0</v>
      </c>
      <c r="AK228" s="147">
        <f t="shared" si="202"/>
        <v>0</v>
      </c>
      <c r="AL228" s="86">
        <f t="shared" si="203"/>
        <v>1</v>
      </c>
      <c r="AM228" s="89">
        <f t="shared" si="204"/>
        <v>0</v>
      </c>
      <c r="AN228" s="90" t="e">
        <f t="shared" si="205"/>
        <v>#DIV/0!</v>
      </c>
      <c r="AO228" s="4">
        <f t="shared" si="206"/>
        <v>0</v>
      </c>
      <c r="AP228" s="4">
        <f t="shared" si="207"/>
        <v>0</v>
      </c>
      <c r="AQ228" s="4">
        <f t="shared" si="208"/>
        <v>0</v>
      </c>
      <c r="AR228" s="267"/>
      <c r="AS228" s="204"/>
      <c r="AT228" s="196"/>
      <c r="AU228" s="210"/>
      <c r="AV228" s="268">
        <v>44112</v>
      </c>
      <c r="AW228" s="63"/>
      <c r="AX228" s="274">
        <f t="shared" si="209"/>
        <v>0</v>
      </c>
      <c r="AY228" s="274">
        <f t="shared" si="210"/>
        <v>0</v>
      </c>
      <c r="AZ228" s="274"/>
      <c r="BA228" s="51">
        <f t="shared" si="173"/>
        <v>0</v>
      </c>
      <c r="BB228" s="63"/>
      <c r="BC228" s="196">
        <f t="shared" si="211"/>
        <v>0</v>
      </c>
      <c r="BD228" s="196"/>
      <c r="BE228" s="51">
        <f t="shared" si="212"/>
        <v>0</v>
      </c>
      <c r="BF228" s="63"/>
      <c r="BG228" s="275">
        <f t="shared" si="213"/>
        <v>0</v>
      </c>
      <c r="BH228" s="275"/>
      <c r="BI228" s="276">
        <f t="shared" si="174"/>
        <v>0</v>
      </c>
      <c r="BL228" s="41"/>
      <c r="BM228" s="70"/>
      <c r="BN228" s="2">
        <f t="shared" si="215"/>
        <v>0</v>
      </c>
      <c r="BP228" s="22">
        <f t="shared" si="214"/>
        <v>0</v>
      </c>
    </row>
    <row r="229" spans="1:68" x14ac:dyDescent="0.25">
      <c r="A229" s="63">
        <v>226</v>
      </c>
      <c r="B229" s="157">
        <v>200</v>
      </c>
      <c r="C229" s="66">
        <v>44113</v>
      </c>
      <c r="D229" s="128">
        <f t="shared" si="175"/>
        <v>0</v>
      </c>
      <c r="E229" s="134">
        <f t="shared" si="176"/>
        <v>0</v>
      </c>
      <c r="F229" s="105">
        <f t="shared" si="177"/>
        <v>0</v>
      </c>
      <c r="G229" s="137"/>
      <c r="H229" s="137"/>
      <c r="I229" s="131">
        <f t="shared" si="178"/>
        <v>0</v>
      </c>
      <c r="J229" s="131">
        <f t="shared" si="179"/>
        <v>71129</v>
      </c>
      <c r="K229" s="145">
        <f t="shared" si="180"/>
        <v>0</v>
      </c>
      <c r="L229" s="148">
        <f t="shared" si="181"/>
        <v>0</v>
      </c>
      <c r="M229" s="86">
        <f t="shared" si="182"/>
        <v>1</v>
      </c>
      <c r="N229" s="89">
        <f t="shared" si="183"/>
        <v>0</v>
      </c>
      <c r="O229" s="89">
        <f t="shared" si="184"/>
        <v>0</v>
      </c>
      <c r="P229" s="86" t="e">
        <f t="shared" si="185"/>
        <v>#DIV/0!</v>
      </c>
      <c r="Q229" s="128">
        <f t="shared" si="186"/>
        <v>0</v>
      </c>
      <c r="R229" s="134">
        <f t="shared" si="187"/>
        <v>0</v>
      </c>
      <c r="S229" s="105">
        <f t="shared" si="188"/>
        <v>0</v>
      </c>
      <c r="T229" s="137"/>
      <c r="U229" s="137"/>
      <c r="V229" s="131">
        <f t="shared" si="189"/>
        <v>0</v>
      </c>
      <c r="W229" s="131">
        <f t="shared" si="190"/>
        <v>11583</v>
      </c>
      <c r="X229" s="145">
        <f t="shared" si="191"/>
        <v>0</v>
      </c>
      <c r="Y229" s="147">
        <f t="shared" si="192"/>
        <v>0</v>
      </c>
      <c r="Z229" s="65">
        <f t="shared" si="193"/>
        <v>1</v>
      </c>
      <c r="AA229" s="89">
        <f t="shared" si="194"/>
        <v>0</v>
      </c>
      <c r="AB229" s="126" t="e">
        <f t="shared" si="195"/>
        <v>#DIV/0!</v>
      </c>
      <c r="AC229" s="127">
        <f t="shared" si="196"/>
        <v>0</v>
      </c>
      <c r="AD229" s="105">
        <f t="shared" si="197"/>
        <v>0</v>
      </c>
      <c r="AE229" s="195">
        <f t="shared" si="198"/>
        <v>0</v>
      </c>
      <c r="AF229" s="137"/>
      <c r="AG229" s="137"/>
      <c r="AH229" s="150">
        <f t="shared" si="199"/>
        <v>0</v>
      </c>
      <c r="AI229" s="150">
        <f t="shared" si="200"/>
        <v>6224</v>
      </c>
      <c r="AJ229" s="145">
        <f t="shared" si="201"/>
        <v>0</v>
      </c>
      <c r="AK229" s="147">
        <f t="shared" si="202"/>
        <v>0</v>
      </c>
      <c r="AL229" s="86">
        <f t="shared" si="203"/>
        <v>1</v>
      </c>
      <c r="AM229" s="89">
        <f t="shared" si="204"/>
        <v>0</v>
      </c>
      <c r="AN229" s="90" t="e">
        <f t="shared" si="205"/>
        <v>#DIV/0!</v>
      </c>
      <c r="AO229" s="4">
        <f t="shared" si="206"/>
        <v>0</v>
      </c>
      <c r="AP229" s="4">
        <f t="shared" si="207"/>
        <v>0</v>
      </c>
      <c r="AQ229" s="4">
        <f t="shared" si="208"/>
        <v>0</v>
      </c>
      <c r="AR229" s="262"/>
      <c r="AS229" s="204"/>
      <c r="AT229" s="196"/>
      <c r="AU229" s="210"/>
      <c r="AV229" s="268">
        <v>44113</v>
      </c>
      <c r="AW229" s="63"/>
      <c r="AX229" s="274">
        <f t="shared" si="209"/>
        <v>0</v>
      </c>
      <c r="AY229" s="274">
        <f t="shared" si="210"/>
        <v>0</v>
      </c>
      <c r="AZ229" s="274"/>
      <c r="BA229" s="51">
        <f t="shared" si="173"/>
        <v>0</v>
      </c>
      <c r="BB229" s="63"/>
      <c r="BC229" s="196">
        <f t="shared" si="211"/>
        <v>0</v>
      </c>
      <c r="BD229" s="196"/>
      <c r="BE229" s="51">
        <f t="shared" si="212"/>
        <v>0</v>
      </c>
      <c r="BF229" s="63"/>
      <c r="BG229" s="275">
        <f t="shared" si="213"/>
        <v>0</v>
      </c>
      <c r="BH229" s="275"/>
      <c r="BI229" s="276">
        <f t="shared" si="174"/>
        <v>0</v>
      </c>
      <c r="BL229" s="41"/>
      <c r="BM229" s="70"/>
      <c r="BN229" s="2">
        <f t="shared" si="215"/>
        <v>0</v>
      </c>
      <c r="BP229" s="22">
        <f t="shared" si="214"/>
        <v>0</v>
      </c>
    </row>
    <row r="230" spans="1:68" x14ac:dyDescent="0.25">
      <c r="A230" s="63">
        <v>227</v>
      </c>
      <c r="B230" s="157">
        <v>201</v>
      </c>
      <c r="C230" s="66">
        <v>44114</v>
      </c>
      <c r="D230" s="128">
        <f t="shared" si="175"/>
        <v>0</v>
      </c>
      <c r="E230" s="134">
        <f t="shared" si="176"/>
        <v>0</v>
      </c>
      <c r="F230" s="105">
        <f t="shared" si="177"/>
        <v>0</v>
      </c>
      <c r="G230" s="137"/>
      <c r="H230" s="137"/>
      <c r="I230" s="131">
        <f t="shared" si="178"/>
        <v>0</v>
      </c>
      <c r="J230" s="131">
        <f t="shared" si="179"/>
        <v>71129</v>
      </c>
      <c r="K230" s="145">
        <f t="shared" si="180"/>
        <v>0</v>
      </c>
      <c r="L230" s="148">
        <f t="shared" si="181"/>
        <v>0</v>
      </c>
      <c r="M230" s="86">
        <f t="shared" si="182"/>
        <v>1</v>
      </c>
      <c r="N230" s="89">
        <f t="shared" si="183"/>
        <v>0</v>
      </c>
      <c r="O230" s="89">
        <f t="shared" si="184"/>
        <v>0</v>
      </c>
      <c r="P230" s="86" t="e">
        <f t="shared" si="185"/>
        <v>#DIV/0!</v>
      </c>
      <c r="Q230" s="128">
        <f t="shared" si="186"/>
        <v>0</v>
      </c>
      <c r="R230" s="134">
        <f t="shared" si="187"/>
        <v>0</v>
      </c>
      <c r="S230" s="105">
        <f t="shared" si="188"/>
        <v>0</v>
      </c>
      <c r="T230" s="137"/>
      <c r="U230" s="137"/>
      <c r="V230" s="131">
        <f t="shared" si="189"/>
        <v>0</v>
      </c>
      <c r="W230" s="131">
        <f t="shared" si="190"/>
        <v>11583</v>
      </c>
      <c r="X230" s="145">
        <f t="shared" si="191"/>
        <v>0</v>
      </c>
      <c r="Y230" s="147">
        <f t="shared" si="192"/>
        <v>0</v>
      </c>
      <c r="Z230" s="65">
        <f t="shared" si="193"/>
        <v>1</v>
      </c>
      <c r="AA230" s="89">
        <f t="shared" si="194"/>
        <v>0</v>
      </c>
      <c r="AB230" s="126" t="e">
        <f t="shared" si="195"/>
        <v>#DIV/0!</v>
      </c>
      <c r="AC230" s="127">
        <f t="shared" si="196"/>
        <v>0</v>
      </c>
      <c r="AD230" s="105">
        <f t="shared" si="197"/>
        <v>0</v>
      </c>
      <c r="AE230" s="195">
        <f t="shared" si="198"/>
        <v>0</v>
      </c>
      <c r="AF230" s="137"/>
      <c r="AG230" s="137"/>
      <c r="AH230" s="150">
        <f t="shared" si="199"/>
        <v>0</v>
      </c>
      <c r="AI230" s="150">
        <f t="shared" si="200"/>
        <v>6224</v>
      </c>
      <c r="AJ230" s="145">
        <f t="shared" si="201"/>
        <v>0</v>
      </c>
      <c r="AK230" s="147">
        <f t="shared" si="202"/>
        <v>0</v>
      </c>
      <c r="AL230" s="86">
        <f t="shared" si="203"/>
        <v>1</v>
      </c>
      <c r="AM230" s="89">
        <f t="shared" si="204"/>
        <v>0</v>
      </c>
      <c r="AN230" s="90" t="e">
        <f t="shared" si="205"/>
        <v>#DIV/0!</v>
      </c>
      <c r="AO230" s="4">
        <f t="shared" si="206"/>
        <v>0</v>
      </c>
      <c r="AP230" s="4">
        <f t="shared" si="207"/>
        <v>0</v>
      </c>
      <c r="AQ230" s="4">
        <f t="shared" si="208"/>
        <v>0</v>
      </c>
      <c r="AR230" s="267"/>
      <c r="AS230" s="204"/>
      <c r="AT230" s="196"/>
      <c r="AU230" s="210"/>
      <c r="AV230" s="268">
        <v>44114</v>
      </c>
      <c r="AW230" s="63"/>
      <c r="AX230" s="274">
        <f t="shared" si="209"/>
        <v>0</v>
      </c>
      <c r="AY230" s="274">
        <f t="shared" si="210"/>
        <v>0</v>
      </c>
      <c r="AZ230" s="274"/>
      <c r="BA230" s="51">
        <f t="shared" si="173"/>
        <v>0</v>
      </c>
      <c r="BB230" s="63"/>
      <c r="BC230" s="196">
        <f t="shared" si="211"/>
        <v>0</v>
      </c>
      <c r="BD230" s="196"/>
      <c r="BE230" s="51">
        <f t="shared" si="212"/>
        <v>0</v>
      </c>
      <c r="BF230" s="63"/>
      <c r="BG230" s="275">
        <f t="shared" si="213"/>
        <v>0</v>
      </c>
      <c r="BH230" s="275"/>
      <c r="BI230" s="276">
        <f t="shared" si="174"/>
        <v>0</v>
      </c>
      <c r="BL230" s="41"/>
      <c r="BM230" s="70"/>
      <c r="BN230" s="2">
        <f t="shared" si="215"/>
        <v>0</v>
      </c>
      <c r="BP230" s="22">
        <f t="shared" si="214"/>
        <v>0</v>
      </c>
    </row>
    <row r="231" spans="1:68" x14ac:dyDescent="0.25">
      <c r="A231" s="63">
        <v>228</v>
      </c>
      <c r="B231" s="157">
        <v>202</v>
      </c>
      <c r="C231" s="66">
        <v>44115</v>
      </c>
      <c r="D231" s="128">
        <f t="shared" si="175"/>
        <v>0</v>
      </c>
      <c r="E231" s="134">
        <f t="shared" si="176"/>
        <v>0</v>
      </c>
      <c r="F231" s="105">
        <f t="shared" si="177"/>
        <v>0</v>
      </c>
      <c r="G231" s="137"/>
      <c r="H231" s="137"/>
      <c r="I231" s="131">
        <f t="shared" si="178"/>
        <v>0</v>
      </c>
      <c r="J231" s="131">
        <f t="shared" si="179"/>
        <v>71129</v>
      </c>
      <c r="K231" s="145">
        <f t="shared" si="180"/>
        <v>0</v>
      </c>
      <c r="L231" s="148">
        <f t="shared" si="181"/>
        <v>0</v>
      </c>
      <c r="M231" s="86">
        <f t="shared" si="182"/>
        <v>1</v>
      </c>
      <c r="N231" s="89">
        <f t="shared" si="183"/>
        <v>0</v>
      </c>
      <c r="O231" s="89">
        <f t="shared" si="184"/>
        <v>0</v>
      </c>
      <c r="P231" s="86" t="e">
        <f t="shared" si="185"/>
        <v>#DIV/0!</v>
      </c>
      <c r="Q231" s="128">
        <f t="shared" si="186"/>
        <v>0</v>
      </c>
      <c r="R231" s="134">
        <f t="shared" si="187"/>
        <v>0</v>
      </c>
      <c r="S231" s="105">
        <f t="shared" si="188"/>
        <v>0</v>
      </c>
      <c r="T231" s="137"/>
      <c r="U231" s="137"/>
      <c r="V231" s="131">
        <f t="shared" si="189"/>
        <v>0</v>
      </c>
      <c r="W231" s="131">
        <f t="shared" si="190"/>
        <v>11583</v>
      </c>
      <c r="X231" s="145">
        <f t="shared" si="191"/>
        <v>0</v>
      </c>
      <c r="Y231" s="147">
        <f t="shared" si="192"/>
        <v>0</v>
      </c>
      <c r="Z231" s="65">
        <f t="shared" si="193"/>
        <v>1</v>
      </c>
      <c r="AA231" s="89">
        <f t="shared" si="194"/>
        <v>0</v>
      </c>
      <c r="AB231" s="126" t="e">
        <f t="shared" si="195"/>
        <v>#DIV/0!</v>
      </c>
      <c r="AC231" s="127">
        <f t="shared" si="196"/>
        <v>0</v>
      </c>
      <c r="AD231" s="105">
        <f t="shared" si="197"/>
        <v>0</v>
      </c>
      <c r="AE231" s="195">
        <f t="shared" si="198"/>
        <v>0</v>
      </c>
      <c r="AF231" s="137"/>
      <c r="AG231" s="137"/>
      <c r="AH231" s="150">
        <f t="shared" si="199"/>
        <v>0</v>
      </c>
      <c r="AI231" s="150">
        <f t="shared" si="200"/>
        <v>6224</v>
      </c>
      <c r="AJ231" s="145">
        <f t="shared" si="201"/>
        <v>0</v>
      </c>
      <c r="AK231" s="147">
        <f t="shared" si="202"/>
        <v>0</v>
      </c>
      <c r="AL231" s="86">
        <f t="shared" si="203"/>
        <v>1</v>
      </c>
      <c r="AM231" s="89">
        <f t="shared" si="204"/>
        <v>0</v>
      </c>
      <c r="AN231" s="90" t="e">
        <f t="shared" si="205"/>
        <v>#DIV/0!</v>
      </c>
      <c r="AO231" s="4">
        <f t="shared" si="206"/>
        <v>0</v>
      </c>
      <c r="AP231" s="4">
        <f t="shared" si="207"/>
        <v>0</v>
      </c>
      <c r="AQ231" s="4">
        <f t="shared" si="208"/>
        <v>0</v>
      </c>
      <c r="AR231" s="262"/>
      <c r="AS231" s="204"/>
      <c r="AT231" s="196"/>
      <c r="AU231" s="210"/>
      <c r="AV231" s="268">
        <v>44115</v>
      </c>
      <c r="AW231" s="63"/>
      <c r="AX231" s="274">
        <f t="shared" si="209"/>
        <v>0</v>
      </c>
      <c r="AY231" s="274">
        <f t="shared" si="210"/>
        <v>0</v>
      </c>
      <c r="AZ231" s="274"/>
      <c r="BA231" s="51">
        <f t="shared" si="173"/>
        <v>0</v>
      </c>
      <c r="BB231" s="63"/>
      <c r="BC231" s="196">
        <f t="shared" si="211"/>
        <v>0</v>
      </c>
      <c r="BD231" s="196"/>
      <c r="BE231" s="51">
        <f t="shared" si="212"/>
        <v>0</v>
      </c>
      <c r="BF231" s="63"/>
      <c r="BG231" s="275">
        <f t="shared" si="213"/>
        <v>0</v>
      </c>
      <c r="BH231" s="275"/>
      <c r="BI231" s="276">
        <f t="shared" si="174"/>
        <v>0</v>
      </c>
      <c r="BL231" s="41"/>
      <c r="BM231" s="70"/>
      <c r="BN231" s="2">
        <f t="shared" si="215"/>
        <v>0</v>
      </c>
      <c r="BP231" s="22">
        <f t="shared" si="214"/>
        <v>0</v>
      </c>
    </row>
    <row r="232" spans="1:68" x14ac:dyDescent="0.25">
      <c r="A232" s="63">
        <v>229</v>
      </c>
      <c r="B232" s="157">
        <v>203</v>
      </c>
      <c r="C232" s="66">
        <v>44116</v>
      </c>
      <c r="D232" s="128">
        <f t="shared" si="175"/>
        <v>0</v>
      </c>
      <c r="E232" s="134">
        <f t="shared" si="176"/>
        <v>0</v>
      </c>
      <c r="F232" s="105">
        <f t="shared" si="177"/>
        <v>0</v>
      </c>
      <c r="G232" s="137"/>
      <c r="H232" s="137"/>
      <c r="I232" s="131">
        <f t="shared" si="178"/>
        <v>0</v>
      </c>
      <c r="J232" s="131">
        <f t="shared" si="179"/>
        <v>71129</v>
      </c>
      <c r="K232" s="145">
        <f t="shared" si="180"/>
        <v>0</v>
      </c>
      <c r="L232" s="148">
        <f t="shared" si="181"/>
        <v>0</v>
      </c>
      <c r="M232" s="86">
        <f t="shared" si="182"/>
        <v>1</v>
      </c>
      <c r="N232" s="89">
        <f t="shared" si="183"/>
        <v>0</v>
      </c>
      <c r="O232" s="89">
        <f t="shared" si="184"/>
        <v>0</v>
      </c>
      <c r="P232" s="86" t="e">
        <f t="shared" si="185"/>
        <v>#DIV/0!</v>
      </c>
      <c r="Q232" s="128">
        <f t="shared" si="186"/>
        <v>0</v>
      </c>
      <c r="R232" s="134">
        <f t="shared" si="187"/>
        <v>0</v>
      </c>
      <c r="S232" s="105">
        <f t="shared" si="188"/>
        <v>0</v>
      </c>
      <c r="T232" s="137"/>
      <c r="U232" s="137"/>
      <c r="V232" s="131">
        <f t="shared" si="189"/>
        <v>0</v>
      </c>
      <c r="W232" s="131">
        <f t="shared" si="190"/>
        <v>11583</v>
      </c>
      <c r="X232" s="145">
        <f t="shared" si="191"/>
        <v>0</v>
      </c>
      <c r="Y232" s="147">
        <f t="shared" si="192"/>
        <v>0</v>
      </c>
      <c r="Z232" s="65">
        <f t="shared" si="193"/>
        <v>1</v>
      </c>
      <c r="AA232" s="89">
        <f t="shared" si="194"/>
        <v>0</v>
      </c>
      <c r="AB232" s="126" t="e">
        <f t="shared" si="195"/>
        <v>#DIV/0!</v>
      </c>
      <c r="AC232" s="127">
        <f t="shared" si="196"/>
        <v>0</v>
      </c>
      <c r="AD232" s="105">
        <f t="shared" si="197"/>
        <v>0</v>
      </c>
      <c r="AE232" s="195">
        <f t="shared" si="198"/>
        <v>0</v>
      </c>
      <c r="AF232" s="137"/>
      <c r="AG232" s="137"/>
      <c r="AH232" s="150">
        <f t="shared" si="199"/>
        <v>0</v>
      </c>
      <c r="AI232" s="150">
        <f t="shared" si="200"/>
        <v>6224</v>
      </c>
      <c r="AJ232" s="145">
        <f t="shared" si="201"/>
        <v>0</v>
      </c>
      <c r="AK232" s="147">
        <f t="shared" si="202"/>
        <v>0</v>
      </c>
      <c r="AL232" s="86">
        <f t="shared" si="203"/>
        <v>1</v>
      </c>
      <c r="AM232" s="89">
        <f t="shared" si="204"/>
        <v>0</v>
      </c>
      <c r="AN232" s="90" t="e">
        <f t="shared" si="205"/>
        <v>#DIV/0!</v>
      </c>
      <c r="AO232" s="4">
        <f t="shared" si="206"/>
        <v>0</v>
      </c>
      <c r="AP232" s="4">
        <f t="shared" si="207"/>
        <v>0</v>
      </c>
      <c r="AQ232" s="4">
        <f t="shared" si="208"/>
        <v>0</v>
      </c>
      <c r="AR232" s="267"/>
      <c r="AS232" s="204"/>
      <c r="AT232" s="196"/>
      <c r="AU232" s="210"/>
      <c r="AV232" s="268">
        <v>44116</v>
      </c>
      <c r="AW232" s="63"/>
      <c r="AX232" s="274">
        <f t="shared" si="209"/>
        <v>0</v>
      </c>
      <c r="AY232" s="274">
        <f t="shared" si="210"/>
        <v>0</v>
      </c>
      <c r="AZ232" s="274"/>
      <c r="BA232" s="51">
        <f t="shared" si="173"/>
        <v>0</v>
      </c>
      <c r="BB232" s="63"/>
      <c r="BC232" s="196">
        <f t="shared" si="211"/>
        <v>0</v>
      </c>
      <c r="BD232" s="196"/>
      <c r="BE232" s="51">
        <f t="shared" si="212"/>
        <v>0</v>
      </c>
      <c r="BF232" s="63"/>
      <c r="BG232" s="275">
        <f t="shared" si="213"/>
        <v>0</v>
      </c>
      <c r="BH232" s="275"/>
      <c r="BI232" s="276">
        <f t="shared" si="174"/>
        <v>0</v>
      </c>
      <c r="BL232" s="41"/>
      <c r="BM232" s="70"/>
      <c r="BN232" s="2">
        <f t="shared" si="215"/>
        <v>0</v>
      </c>
      <c r="BP232" s="22">
        <f t="shared" si="214"/>
        <v>0</v>
      </c>
    </row>
    <row r="233" spans="1:68" x14ac:dyDescent="0.25">
      <c r="A233" s="63">
        <v>230</v>
      </c>
      <c r="B233" s="157">
        <v>204</v>
      </c>
      <c r="C233" s="66">
        <v>44117</v>
      </c>
      <c r="D233" s="128">
        <f t="shared" si="175"/>
        <v>0</v>
      </c>
      <c r="E233" s="134">
        <f t="shared" si="176"/>
        <v>0</v>
      </c>
      <c r="F233" s="105">
        <f t="shared" si="177"/>
        <v>0</v>
      </c>
      <c r="G233" s="137"/>
      <c r="H233" s="137"/>
      <c r="I233" s="131">
        <f t="shared" si="178"/>
        <v>0</v>
      </c>
      <c r="J233" s="131">
        <f t="shared" si="179"/>
        <v>71129</v>
      </c>
      <c r="K233" s="145">
        <f t="shared" si="180"/>
        <v>0</v>
      </c>
      <c r="L233" s="148">
        <f t="shared" si="181"/>
        <v>0</v>
      </c>
      <c r="M233" s="86">
        <f t="shared" si="182"/>
        <v>1</v>
      </c>
      <c r="N233" s="89">
        <f t="shared" si="183"/>
        <v>0</v>
      </c>
      <c r="O233" s="89">
        <f t="shared" si="184"/>
        <v>0</v>
      </c>
      <c r="P233" s="86" t="e">
        <f t="shared" si="185"/>
        <v>#DIV/0!</v>
      </c>
      <c r="Q233" s="128">
        <f t="shared" si="186"/>
        <v>0</v>
      </c>
      <c r="R233" s="134">
        <f t="shared" si="187"/>
        <v>0</v>
      </c>
      <c r="S233" s="105">
        <f t="shared" si="188"/>
        <v>0</v>
      </c>
      <c r="T233" s="137"/>
      <c r="U233" s="137"/>
      <c r="V233" s="131">
        <f t="shared" si="189"/>
        <v>0</v>
      </c>
      <c r="W233" s="131">
        <f t="shared" si="190"/>
        <v>11583</v>
      </c>
      <c r="X233" s="145">
        <f t="shared" si="191"/>
        <v>0</v>
      </c>
      <c r="Y233" s="147">
        <f t="shared" si="192"/>
        <v>0</v>
      </c>
      <c r="Z233" s="65">
        <f t="shared" si="193"/>
        <v>1</v>
      </c>
      <c r="AA233" s="89">
        <f t="shared" si="194"/>
        <v>0</v>
      </c>
      <c r="AB233" s="126" t="e">
        <f t="shared" si="195"/>
        <v>#DIV/0!</v>
      </c>
      <c r="AC233" s="127">
        <f t="shared" si="196"/>
        <v>0</v>
      </c>
      <c r="AD233" s="105">
        <f t="shared" si="197"/>
        <v>0</v>
      </c>
      <c r="AE233" s="195">
        <f t="shared" si="198"/>
        <v>0</v>
      </c>
      <c r="AF233" s="137"/>
      <c r="AG233" s="137"/>
      <c r="AH233" s="150">
        <f t="shared" si="199"/>
        <v>0</v>
      </c>
      <c r="AI233" s="150">
        <f t="shared" si="200"/>
        <v>6224</v>
      </c>
      <c r="AJ233" s="145">
        <f t="shared" si="201"/>
        <v>0</v>
      </c>
      <c r="AK233" s="147">
        <f t="shared" si="202"/>
        <v>0</v>
      </c>
      <c r="AL233" s="86">
        <f t="shared" si="203"/>
        <v>1</v>
      </c>
      <c r="AM233" s="89">
        <f t="shared" si="204"/>
        <v>0</v>
      </c>
      <c r="AN233" s="90" t="e">
        <f t="shared" si="205"/>
        <v>#DIV/0!</v>
      </c>
      <c r="AO233" s="4">
        <f t="shared" si="206"/>
        <v>0</v>
      </c>
      <c r="AP233" s="4">
        <f t="shared" si="207"/>
        <v>0</v>
      </c>
      <c r="AQ233" s="4">
        <f t="shared" si="208"/>
        <v>0</v>
      </c>
      <c r="AR233" s="262"/>
      <c r="AS233" s="204"/>
      <c r="AT233" s="196"/>
      <c r="AU233" s="210"/>
      <c r="AV233" s="268">
        <v>44117</v>
      </c>
      <c r="AW233" s="63"/>
      <c r="AX233" s="274">
        <f t="shared" si="209"/>
        <v>0</v>
      </c>
      <c r="AY233" s="274">
        <f t="shared" si="210"/>
        <v>0</v>
      </c>
      <c r="AZ233" s="274"/>
      <c r="BA233" s="51">
        <f t="shared" si="173"/>
        <v>0</v>
      </c>
      <c r="BB233" s="63"/>
      <c r="BC233" s="196">
        <f t="shared" si="211"/>
        <v>0</v>
      </c>
      <c r="BD233" s="196"/>
      <c r="BE233" s="51">
        <f t="shared" si="212"/>
        <v>0</v>
      </c>
      <c r="BF233" s="63"/>
      <c r="BG233" s="275">
        <f t="shared" si="213"/>
        <v>0</v>
      </c>
      <c r="BH233" s="275"/>
      <c r="BI233" s="276">
        <f t="shared" si="174"/>
        <v>0</v>
      </c>
      <c r="BL233" s="41"/>
      <c r="BM233" s="70"/>
      <c r="BN233" s="2">
        <f t="shared" si="215"/>
        <v>0</v>
      </c>
      <c r="BP233" s="22">
        <f t="shared" si="214"/>
        <v>0</v>
      </c>
    </row>
    <row r="234" spans="1:68" x14ac:dyDescent="0.25">
      <c r="A234" s="63">
        <v>231</v>
      </c>
      <c r="B234" s="157">
        <v>205</v>
      </c>
      <c r="C234" s="66">
        <v>44118</v>
      </c>
      <c r="D234" s="128">
        <f t="shared" si="175"/>
        <v>0</v>
      </c>
      <c r="E234" s="134">
        <f t="shared" si="176"/>
        <v>0</v>
      </c>
      <c r="F234" s="105">
        <f t="shared" si="177"/>
        <v>0</v>
      </c>
      <c r="G234" s="137"/>
      <c r="H234" s="137"/>
      <c r="I234" s="131">
        <f t="shared" si="178"/>
        <v>0</v>
      </c>
      <c r="J234" s="131">
        <f t="shared" si="179"/>
        <v>71129</v>
      </c>
      <c r="K234" s="145">
        <f t="shared" si="180"/>
        <v>0</v>
      </c>
      <c r="L234" s="148">
        <f t="shared" si="181"/>
        <v>0</v>
      </c>
      <c r="M234" s="86">
        <f t="shared" si="182"/>
        <v>1</v>
      </c>
      <c r="N234" s="89">
        <f t="shared" si="183"/>
        <v>0</v>
      </c>
      <c r="O234" s="89">
        <f t="shared" si="184"/>
        <v>0</v>
      </c>
      <c r="P234" s="86" t="e">
        <f t="shared" si="185"/>
        <v>#DIV/0!</v>
      </c>
      <c r="Q234" s="128">
        <f t="shared" si="186"/>
        <v>0</v>
      </c>
      <c r="R234" s="134">
        <f t="shared" si="187"/>
        <v>0</v>
      </c>
      <c r="S234" s="105">
        <f t="shared" si="188"/>
        <v>0</v>
      </c>
      <c r="T234" s="137"/>
      <c r="U234" s="137"/>
      <c r="V234" s="131">
        <f t="shared" si="189"/>
        <v>0</v>
      </c>
      <c r="W234" s="131">
        <f t="shared" si="190"/>
        <v>11583</v>
      </c>
      <c r="X234" s="145">
        <f t="shared" si="191"/>
        <v>0</v>
      </c>
      <c r="Y234" s="147">
        <f t="shared" si="192"/>
        <v>0</v>
      </c>
      <c r="Z234" s="65">
        <f t="shared" si="193"/>
        <v>1</v>
      </c>
      <c r="AA234" s="89">
        <f t="shared" si="194"/>
        <v>0</v>
      </c>
      <c r="AB234" s="126" t="e">
        <f t="shared" si="195"/>
        <v>#DIV/0!</v>
      </c>
      <c r="AC234" s="127">
        <f t="shared" si="196"/>
        <v>0</v>
      </c>
      <c r="AD234" s="105">
        <f t="shared" si="197"/>
        <v>0</v>
      </c>
      <c r="AE234" s="195">
        <f t="shared" si="198"/>
        <v>0</v>
      </c>
      <c r="AF234" s="137"/>
      <c r="AG234" s="137"/>
      <c r="AH234" s="150">
        <f t="shared" si="199"/>
        <v>0</v>
      </c>
      <c r="AI234" s="150">
        <f t="shared" si="200"/>
        <v>6224</v>
      </c>
      <c r="AJ234" s="145">
        <f t="shared" si="201"/>
        <v>0</v>
      </c>
      <c r="AK234" s="147">
        <f t="shared" si="202"/>
        <v>0</v>
      </c>
      <c r="AL234" s="86">
        <f t="shared" si="203"/>
        <v>1</v>
      </c>
      <c r="AM234" s="89">
        <f t="shared" si="204"/>
        <v>0</v>
      </c>
      <c r="AN234" s="90" t="e">
        <f t="shared" si="205"/>
        <v>#DIV/0!</v>
      </c>
      <c r="AO234" s="4">
        <f t="shared" si="206"/>
        <v>0</v>
      </c>
      <c r="AP234" s="4">
        <f t="shared" si="207"/>
        <v>0</v>
      </c>
      <c r="AQ234" s="4">
        <f t="shared" si="208"/>
        <v>0</v>
      </c>
      <c r="AR234" s="267"/>
      <c r="AS234" s="204"/>
      <c r="AT234" s="196"/>
      <c r="AU234" s="210"/>
      <c r="AV234" s="268">
        <v>44118</v>
      </c>
      <c r="AW234" s="63"/>
      <c r="AX234" s="274">
        <f t="shared" si="209"/>
        <v>0</v>
      </c>
      <c r="AY234" s="274">
        <f t="shared" si="210"/>
        <v>0</v>
      </c>
      <c r="AZ234" s="274"/>
      <c r="BA234" s="51">
        <f t="shared" si="173"/>
        <v>0</v>
      </c>
      <c r="BB234" s="63"/>
      <c r="BC234" s="196">
        <f t="shared" si="211"/>
        <v>0</v>
      </c>
      <c r="BD234" s="196"/>
      <c r="BE234" s="51">
        <f t="shared" si="212"/>
        <v>0</v>
      </c>
      <c r="BF234" s="63"/>
      <c r="BG234" s="275">
        <f t="shared" si="213"/>
        <v>0</v>
      </c>
      <c r="BH234" s="275"/>
      <c r="BI234" s="276">
        <f t="shared" si="174"/>
        <v>0</v>
      </c>
      <c r="BL234" s="41"/>
      <c r="BM234" s="70"/>
      <c r="BN234" s="2">
        <f t="shared" si="215"/>
        <v>0</v>
      </c>
      <c r="BP234" s="22">
        <f t="shared" si="214"/>
        <v>0</v>
      </c>
    </row>
    <row r="235" spans="1:68" x14ac:dyDescent="0.25">
      <c r="A235" s="63">
        <v>232</v>
      </c>
      <c r="B235" s="157">
        <v>206</v>
      </c>
      <c r="C235" s="66">
        <v>44119</v>
      </c>
      <c r="D235" s="128">
        <f t="shared" si="175"/>
        <v>0</v>
      </c>
      <c r="E235" s="134">
        <f t="shared" si="176"/>
        <v>0</v>
      </c>
      <c r="F235" s="105">
        <f t="shared" si="177"/>
        <v>0</v>
      </c>
      <c r="G235" s="137"/>
      <c r="H235" s="137"/>
      <c r="I235" s="131">
        <f t="shared" si="178"/>
        <v>0</v>
      </c>
      <c r="J235" s="131">
        <f t="shared" si="179"/>
        <v>71129</v>
      </c>
      <c r="K235" s="145">
        <f t="shared" si="180"/>
        <v>0</v>
      </c>
      <c r="L235" s="148">
        <f t="shared" si="181"/>
        <v>0</v>
      </c>
      <c r="M235" s="86">
        <f t="shared" si="182"/>
        <v>1</v>
      </c>
      <c r="N235" s="89">
        <f t="shared" si="183"/>
        <v>0</v>
      </c>
      <c r="O235" s="89">
        <f t="shared" si="184"/>
        <v>0</v>
      </c>
      <c r="P235" s="86" t="e">
        <f t="shared" si="185"/>
        <v>#DIV/0!</v>
      </c>
      <c r="Q235" s="128">
        <f t="shared" si="186"/>
        <v>0</v>
      </c>
      <c r="R235" s="134">
        <f t="shared" si="187"/>
        <v>0</v>
      </c>
      <c r="S235" s="105">
        <f t="shared" si="188"/>
        <v>0</v>
      </c>
      <c r="T235" s="137"/>
      <c r="U235" s="137"/>
      <c r="V235" s="131">
        <f t="shared" si="189"/>
        <v>0</v>
      </c>
      <c r="W235" s="131">
        <f t="shared" si="190"/>
        <v>11583</v>
      </c>
      <c r="X235" s="145">
        <f t="shared" si="191"/>
        <v>0</v>
      </c>
      <c r="Y235" s="147">
        <f t="shared" si="192"/>
        <v>0</v>
      </c>
      <c r="Z235" s="65">
        <f t="shared" si="193"/>
        <v>1</v>
      </c>
      <c r="AA235" s="89">
        <f t="shared" si="194"/>
        <v>0</v>
      </c>
      <c r="AB235" s="126" t="e">
        <f t="shared" si="195"/>
        <v>#DIV/0!</v>
      </c>
      <c r="AC235" s="127">
        <f t="shared" si="196"/>
        <v>0</v>
      </c>
      <c r="AD235" s="105">
        <f t="shared" si="197"/>
        <v>0</v>
      </c>
      <c r="AE235" s="195">
        <f t="shared" si="198"/>
        <v>0</v>
      </c>
      <c r="AF235" s="137"/>
      <c r="AG235" s="137"/>
      <c r="AH235" s="150">
        <f t="shared" si="199"/>
        <v>0</v>
      </c>
      <c r="AI235" s="150">
        <f t="shared" si="200"/>
        <v>6224</v>
      </c>
      <c r="AJ235" s="145">
        <f t="shared" si="201"/>
        <v>0</v>
      </c>
      <c r="AK235" s="147">
        <f t="shared" si="202"/>
        <v>0</v>
      </c>
      <c r="AL235" s="86">
        <f t="shared" si="203"/>
        <v>1</v>
      </c>
      <c r="AM235" s="89">
        <f t="shared" si="204"/>
        <v>0</v>
      </c>
      <c r="AN235" s="90" t="e">
        <f t="shared" si="205"/>
        <v>#DIV/0!</v>
      </c>
      <c r="AO235" s="4">
        <f t="shared" si="206"/>
        <v>0</v>
      </c>
      <c r="AP235" s="4">
        <f t="shared" si="207"/>
        <v>0</v>
      </c>
      <c r="AQ235" s="4">
        <f t="shared" si="208"/>
        <v>0</v>
      </c>
      <c r="AR235" s="262"/>
      <c r="AS235" s="204"/>
      <c r="AT235" s="196"/>
      <c r="AU235" s="210"/>
      <c r="AV235" s="268">
        <v>44119</v>
      </c>
      <c r="AW235" s="63"/>
      <c r="AX235" s="274">
        <f t="shared" si="209"/>
        <v>0</v>
      </c>
      <c r="AY235" s="274">
        <f t="shared" si="210"/>
        <v>0</v>
      </c>
      <c r="AZ235" s="274"/>
      <c r="BA235" s="51">
        <f t="shared" si="173"/>
        <v>0</v>
      </c>
      <c r="BB235" s="63"/>
      <c r="BC235" s="196">
        <f t="shared" si="211"/>
        <v>0</v>
      </c>
      <c r="BD235" s="196"/>
      <c r="BE235" s="51">
        <f t="shared" si="212"/>
        <v>0</v>
      </c>
      <c r="BF235" s="63"/>
      <c r="BG235" s="275">
        <f t="shared" si="213"/>
        <v>0</v>
      </c>
      <c r="BH235" s="275"/>
      <c r="BI235" s="276">
        <f t="shared" si="174"/>
        <v>0</v>
      </c>
      <c r="BL235" s="41"/>
      <c r="BM235" s="70"/>
      <c r="BN235" s="2">
        <f t="shared" si="215"/>
        <v>0</v>
      </c>
      <c r="BP235" s="22">
        <f t="shared" si="214"/>
        <v>0</v>
      </c>
    </row>
    <row r="236" spans="1:68" x14ac:dyDescent="0.25">
      <c r="A236" s="63">
        <v>233</v>
      </c>
      <c r="B236" s="157">
        <v>207</v>
      </c>
      <c r="C236" s="66">
        <v>44120</v>
      </c>
      <c r="D236" s="128">
        <f t="shared" si="175"/>
        <v>0</v>
      </c>
      <c r="E236" s="134">
        <f t="shared" si="176"/>
        <v>0</v>
      </c>
      <c r="F236" s="105">
        <f t="shared" si="177"/>
        <v>0</v>
      </c>
      <c r="G236" s="137"/>
      <c r="H236" s="137"/>
      <c r="I236" s="131">
        <f t="shared" si="178"/>
        <v>0</v>
      </c>
      <c r="J236" s="131">
        <f t="shared" si="179"/>
        <v>71129</v>
      </c>
      <c r="K236" s="145">
        <f t="shared" si="180"/>
        <v>0</v>
      </c>
      <c r="L236" s="148">
        <f t="shared" si="181"/>
        <v>0</v>
      </c>
      <c r="M236" s="86">
        <f t="shared" si="182"/>
        <v>1</v>
      </c>
      <c r="N236" s="89">
        <f t="shared" si="183"/>
        <v>0</v>
      </c>
      <c r="O236" s="89">
        <f t="shared" si="184"/>
        <v>0</v>
      </c>
      <c r="P236" s="86" t="e">
        <f t="shared" si="185"/>
        <v>#DIV/0!</v>
      </c>
      <c r="Q236" s="128">
        <f t="shared" si="186"/>
        <v>0</v>
      </c>
      <c r="R236" s="134">
        <f t="shared" si="187"/>
        <v>0</v>
      </c>
      <c r="S236" s="105">
        <f t="shared" si="188"/>
        <v>0</v>
      </c>
      <c r="T236" s="137"/>
      <c r="U236" s="137"/>
      <c r="V236" s="131">
        <f t="shared" si="189"/>
        <v>0</v>
      </c>
      <c r="W236" s="131">
        <f t="shared" si="190"/>
        <v>11583</v>
      </c>
      <c r="X236" s="145">
        <f t="shared" si="191"/>
        <v>0</v>
      </c>
      <c r="Y236" s="147">
        <f t="shared" si="192"/>
        <v>0</v>
      </c>
      <c r="Z236" s="65">
        <f t="shared" si="193"/>
        <v>1</v>
      </c>
      <c r="AA236" s="89">
        <f t="shared" si="194"/>
        <v>0</v>
      </c>
      <c r="AB236" s="126" t="e">
        <f t="shared" si="195"/>
        <v>#DIV/0!</v>
      </c>
      <c r="AC236" s="127">
        <f t="shared" si="196"/>
        <v>0</v>
      </c>
      <c r="AD236" s="105">
        <f t="shared" si="197"/>
        <v>0</v>
      </c>
      <c r="AE236" s="195">
        <f t="shared" si="198"/>
        <v>0</v>
      </c>
      <c r="AF236" s="137"/>
      <c r="AG236" s="137"/>
      <c r="AH236" s="150">
        <f t="shared" si="199"/>
        <v>0</v>
      </c>
      <c r="AI236" s="150">
        <f t="shared" si="200"/>
        <v>6224</v>
      </c>
      <c r="AJ236" s="145">
        <f t="shared" si="201"/>
        <v>0</v>
      </c>
      <c r="AK236" s="147">
        <f t="shared" si="202"/>
        <v>0</v>
      </c>
      <c r="AL236" s="86">
        <f t="shared" si="203"/>
        <v>1</v>
      </c>
      <c r="AM236" s="89">
        <f t="shared" si="204"/>
        <v>0</v>
      </c>
      <c r="AN236" s="90" t="e">
        <f t="shared" si="205"/>
        <v>#DIV/0!</v>
      </c>
      <c r="AO236" s="4">
        <f t="shared" si="206"/>
        <v>0</v>
      </c>
      <c r="AP236" s="4">
        <f t="shared" si="207"/>
        <v>0</v>
      </c>
      <c r="AQ236" s="4">
        <f t="shared" si="208"/>
        <v>0</v>
      </c>
      <c r="AR236" s="267"/>
      <c r="AS236" s="204"/>
      <c r="AT236" s="196"/>
      <c r="AU236" s="210"/>
      <c r="AV236" s="268">
        <v>44120</v>
      </c>
      <c r="AW236" s="63"/>
      <c r="AX236" s="274">
        <f t="shared" si="209"/>
        <v>0</v>
      </c>
      <c r="AY236" s="274">
        <f t="shared" si="210"/>
        <v>0</v>
      </c>
      <c r="AZ236" s="274"/>
      <c r="BA236" s="51">
        <f t="shared" si="173"/>
        <v>0</v>
      </c>
      <c r="BB236" s="63"/>
      <c r="BC236" s="196">
        <f t="shared" si="211"/>
        <v>0</v>
      </c>
      <c r="BD236" s="196"/>
      <c r="BE236" s="51">
        <f t="shared" si="212"/>
        <v>0</v>
      </c>
      <c r="BF236" s="63"/>
      <c r="BG236" s="275">
        <f t="shared" si="213"/>
        <v>0</v>
      </c>
      <c r="BH236" s="275"/>
      <c r="BI236" s="276">
        <f t="shared" si="174"/>
        <v>0</v>
      </c>
      <c r="BL236" s="41"/>
      <c r="BM236" s="70"/>
      <c r="BN236" s="2">
        <f t="shared" si="215"/>
        <v>0</v>
      </c>
      <c r="BP236" s="22">
        <f t="shared" si="214"/>
        <v>0</v>
      </c>
    </row>
  </sheetData>
  <conditionalFormatting sqref="BH4:BH53">
    <cfRule type="colorScale" priority="6">
      <colorScale>
        <cfvo type="min"/>
        <cfvo type="max"/>
        <color rgb="FFFCFCFF"/>
        <color rgb="FFF8696B"/>
      </colorScale>
    </cfRule>
  </conditionalFormatting>
  <conditionalFormatting sqref="BI4:BI53">
    <cfRule type="colorScale" priority="7">
      <colorScale>
        <cfvo type="min"/>
        <cfvo type="max"/>
        <color rgb="FFFCFCFF"/>
        <color rgb="FFF8696B"/>
      </colorScale>
    </cfRule>
  </conditionalFormatting>
  <conditionalFormatting sqref="BJ4:BJ53">
    <cfRule type="colorScale" priority="5">
      <colorScale>
        <cfvo type="min"/>
        <cfvo type="max"/>
        <color rgb="FFFCFCFF"/>
        <color rgb="FFF8696B"/>
      </colorScale>
    </cfRule>
  </conditionalFormatting>
  <conditionalFormatting sqref="BN4:BN53">
    <cfRule type="colorScale" priority="3">
      <colorScale>
        <cfvo type="min"/>
        <cfvo type="max"/>
        <color rgb="FFF8696B"/>
        <color rgb="FFFCFCFF"/>
      </colorScale>
    </cfRule>
  </conditionalFormatting>
  <conditionalFormatting sqref="BR4:BR53">
    <cfRule type="colorScale" priority="2">
      <colorScale>
        <cfvo type="min"/>
        <cfvo type="max"/>
        <color rgb="FFFCFCFF"/>
        <color rgb="FFF8696B"/>
      </colorScale>
    </cfRule>
  </conditionalFormatting>
  <conditionalFormatting sqref="BN129:BN236">
    <cfRule type="cellIs" dxfId="0" priority="1" operator="equal">
      <formula>0</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C49FF-C5D1-43C2-8DE7-C063A26F2EB9}">
  <dimension ref="A1:AP209"/>
  <sheetViews>
    <sheetView topLeftCell="F1" zoomScale="60" zoomScaleNormal="60" workbookViewId="0">
      <selection activeCell="N48" sqref="N48"/>
    </sheetView>
  </sheetViews>
  <sheetFormatPr defaultRowHeight="15" x14ac:dyDescent="0.25"/>
  <cols>
    <col min="2" max="2" width="17" bestFit="1" customWidth="1"/>
    <col min="3" max="3" width="14.140625" customWidth="1"/>
    <col min="4" max="4" width="14.140625" style="6" customWidth="1"/>
    <col min="9" max="9" width="9.85546875" customWidth="1"/>
    <col min="10" max="10" width="9.42578125" bestFit="1" customWidth="1"/>
    <col min="11" max="11" width="13.140625" customWidth="1"/>
    <col min="13" max="13" width="14.7109375" bestFit="1" customWidth="1"/>
    <col min="14" max="15" width="10.28515625" customWidth="1"/>
    <col min="16" max="16" width="6.42578125" customWidth="1"/>
    <col min="17" max="17" width="10.28515625" customWidth="1"/>
    <col min="18" max="18" width="14.28515625" bestFit="1" customWidth="1"/>
    <col min="33" max="33" width="11.28515625" bestFit="1" customWidth="1"/>
  </cols>
  <sheetData>
    <row r="1" spans="1:42" x14ac:dyDescent="0.25">
      <c r="K1" s="9"/>
    </row>
    <row r="3" spans="1:42" x14ac:dyDescent="0.25">
      <c r="C3" s="3" t="s">
        <v>4</v>
      </c>
      <c r="D3" s="4" t="s">
        <v>70</v>
      </c>
      <c r="E3" s="2" t="s">
        <v>3</v>
      </c>
      <c r="F3" s="2"/>
      <c r="G3" s="2" t="s">
        <v>47</v>
      </c>
      <c r="H3" s="2" t="s">
        <v>0</v>
      </c>
      <c r="I3" s="2" t="s">
        <v>55</v>
      </c>
      <c r="J3" s="2" t="s">
        <v>56</v>
      </c>
      <c r="K3" s="2" t="s">
        <v>22</v>
      </c>
      <c r="L3" s="2" t="s">
        <v>1</v>
      </c>
      <c r="M3" s="2" t="s">
        <v>71</v>
      </c>
      <c r="N3" s="2" t="s">
        <v>71</v>
      </c>
      <c r="O3" s="2" t="s">
        <v>72</v>
      </c>
      <c r="P3" s="2" t="s">
        <v>73</v>
      </c>
      <c r="Q3" s="2" t="s">
        <v>73</v>
      </c>
      <c r="R3" s="2" t="s">
        <v>74</v>
      </c>
      <c r="AP3" s="12"/>
    </row>
    <row r="4" spans="1:42" x14ac:dyDescent="0.25">
      <c r="B4" s="2">
        <v>1</v>
      </c>
      <c r="C4" s="1">
        <v>43886</v>
      </c>
      <c r="D4" s="4"/>
      <c r="E4" s="2">
        <v>0</v>
      </c>
      <c r="F4" s="2"/>
      <c r="G4" s="2">
        <v>0</v>
      </c>
      <c r="H4" s="8">
        <v>0</v>
      </c>
      <c r="L4" s="11"/>
      <c r="Q4" s="6"/>
      <c r="AP4" s="12"/>
    </row>
    <row r="5" spans="1:42" x14ac:dyDescent="0.25">
      <c r="B5" s="2">
        <v>2</v>
      </c>
      <c r="C5" s="1">
        <v>43887</v>
      </c>
      <c r="D5" s="4"/>
      <c r="E5" s="2">
        <v>0</v>
      </c>
      <c r="F5" s="2"/>
      <c r="G5" s="2">
        <v>0</v>
      </c>
      <c r="H5" s="8">
        <f t="shared" ref="H5:H11" si="0">J6</f>
        <v>1</v>
      </c>
      <c r="K5" s="10">
        <f t="shared" ref="K5:K32" si="1">J7/J6</f>
        <v>2</v>
      </c>
      <c r="L5" s="11">
        <f t="shared" ref="L5:L32" si="2">I7/I6</f>
        <v>1</v>
      </c>
      <c r="Q5" s="6"/>
      <c r="AP5" s="12"/>
    </row>
    <row r="6" spans="1:42" x14ac:dyDescent="0.25">
      <c r="B6" s="2">
        <v>3</v>
      </c>
      <c r="C6" s="1">
        <v>43888</v>
      </c>
      <c r="D6" s="4"/>
      <c r="E6" s="2">
        <v>0</v>
      </c>
      <c r="F6" s="2"/>
      <c r="G6" s="2">
        <v>0</v>
      </c>
      <c r="H6" s="8">
        <f t="shared" si="0"/>
        <v>2</v>
      </c>
      <c r="I6" s="2">
        <v>1</v>
      </c>
      <c r="J6" s="2">
        <f t="shared" ref="J6:J13" si="3">E4+H4+I6</f>
        <v>1</v>
      </c>
      <c r="K6" s="10">
        <f t="shared" si="1"/>
        <v>3</v>
      </c>
      <c r="L6" s="11">
        <f t="shared" si="2"/>
        <v>4</v>
      </c>
      <c r="Q6" s="6"/>
      <c r="AP6" s="12"/>
    </row>
    <row r="7" spans="1:42" x14ac:dyDescent="0.25">
      <c r="B7" s="2">
        <v>4</v>
      </c>
      <c r="C7" s="1">
        <v>43889</v>
      </c>
      <c r="D7" s="4"/>
      <c r="E7" s="2">
        <v>0</v>
      </c>
      <c r="F7" s="2"/>
      <c r="G7" s="2">
        <v>0</v>
      </c>
      <c r="H7" s="8">
        <f t="shared" si="0"/>
        <v>6</v>
      </c>
      <c r="I7" s="2">
        <v>1</v>
      </c>
      <c r="J7" s="2">
        <f t="shared" si="3"/>
        <v>2</v>
      </c>
      <c r="K7" s="10">
        <f t="shared" si="1"/>
        <v>1.5</v>
      </c>
      <c r="L7" s="11">
        <f t="shared" si="2"/>
        <v>0.75</v>
      </c>
      <c r="Q7" s="6"/>
    </row>
    <row r="8" spans="1:42" x14ac:dyDescent="0.25">
      <c r="B8" s="2">
        <v>5</v>
      </c>
      <c r="C8" s="1">
        <v>43890</v>
      </c>
      <c r="D8" s="4"/>
      <c r="E8" s="2">
        <v>0</v>
      </c>
      <c r="F8" s="2"/>
      <c r="G8" s="2">
        <v>0</v>
      </c>
      <c r="H8" s="8">
        <f t="shared" si="0"/>
        <v>9</v>
      </c>
      <c r="I8" s="2">
        <v>4</v>
      </c>
      <c r="J8" s="2">
        <f t="shared" si="3"/>
        <v>6</v>
      </c>
      <c r="K8" s="10">
        <f t="shared" si="1"/>
        <v>1.8888888888888888</v>
      </c>
      <c r="L8" s="11">
        <f t="shared" si="2"/>
        <v>2.6666666666666665</v>
      </c>
      <c r="Q8" s="6"/>
    </row>
    <row r="9" spans="1:42" x14ac:dyDescent="0.25">
      <c r="B9" s="2">
        <v>6</v>
      </c>
      <c r="C9" s="1">
        <v>43891</v>
      </c>
      <c r="D9" s="4"/>
      <c r="E9" s="2">
        <v>0</v>
      </c>
      <c r="F9" s="2"/>
      <c r="G9" s="2">
        <v>0</v>
      </c>
      <c r="H9" s="8">
        <f t="shared" si="0"/>
        <v>17</v>
      </c>
      <c r="I9" s="2">
        <v>3</v>
      </c>
      <c r="J9" s="2">
        <f t="shared" si="3"/>
        <v>9</v>
      </c>
      <c r="K9" s="10">
        <f t="shared" si="1"/>
        <v>1.3529411764705883</v>
      </c>
      <c r="L9" s="11">
        <f t="shared" si="2"/>
        <v>0.75</v>
      </c>
      <c r="Q9" s="6"/>
    </row>
    <row r="10" spans="1:42" x14ac:dyDescent="0.25">
      <c r="B10" s="2">
        <v>7</v>
      </c>
      <c r="C10" s="1">
        <v>43892</v>
      </c>
      <c r="D10" s="4"/>
      <c r="E10" s="2">
        <v>0</v>
      </c>
      <c r="F10" s="2"/>
      <c r="G10" s="2">
        <v>0</v>
      </c>
      <c r="H10" s="8">
        <f t="shared" si="0"/>
        <v>23</v>
      </c>
      <c r="I10" s="2">
        <v>8</v>
      </c>
      <c r="J10" s="2">
        <f t="shared" si="3"/>
        <v>17</v>
      </c>
      <c r="K10" s="10">
        <f t="shared" si="1"/>
        <v>1.6521739130434783</v>
      </c>
      <c r="L10" s="11">
        <f t="shared" si="2"/>
        <v>2.5</v>
      </c>
      <c r="Q10" s="6"/>
    </row>
    <row r="11" spans="1:42" ht="15.75" thickBot="1" x14ac:dyDescent="0.3">
      <c r="B11" s="2">
        <v>8</v>
      </c>
      <c r="C11" s="1">
        <v>43893</v>
      </c>
      <c r="D11" s="4"/>
      <c r="E11" s="2">
        <v>0</v>
      </c>
      <c r="F11" s="2"/>
      <c r="G11" s="2">
        <v>0</v>
      </c>
      <c r="H11" s="8">
        <f t="shared" si="0"/>
        <v>38</v>
      </c>
      <c r="I11" s="2">
        <v>6</v>
      </c>
      <c r="J11" s="2">
        <f t="shared" si="3"/>
        <v>23</v>
      </c>
      <c r="K11" s="10">
        <f t="shared" si="1"/>
        <v>2.1578947368421053</v>
      </c>
      <c r="L11" s="11">
        <f t="shared" si="2"/>
        <v>2.9333333333333331</v>
      </c>
      <c r="Q11" s="6"/>
    </row>
    <row r="12" spans="1:42" ht="15.75" thickBot="1" x14ac:dyDescent="0.3">
      <c r="A12" s="50">
        <v>1</v>
      </c>
      <c r="B12" s="46">
        <v>9</v>
      </c>
      <c r="C12" s="1">
        <v>43894</v>
      </c>
      <c r="D12" s="59">
        <v>1</v>
      </c>
      <c r="E12" s="46">
        <v>1</v>
      </c>
      <c r="F12" s="46"/>
      <c r="G12" s="46">
        <v>0</v>
      </c>
      <c r="H12" s="47">
        <f t="shared" ref="H12:H32" si="4">J13-E12-G12</f>
        <v>81</v>
      </c>
      <c r="I12" s="2">
        <v>15</v>
      </c>
      <c r="J12" s="2">
        <f t="shared" si="3"/>
        <v>38</v>
      </c>
      <c r="K12" s="10">
        <f t="shared" si="1"/>
        <v>1.5609756097560976</v>
      </c>
      <c r="L12" s="11">
        <f t="shared" si="2"/>
        <v>1.0454545454545454</v>
      </c>
      <c r="Q12" s="6"/>
    </row>
    <row r="13" spans="1:42" ht="15.75" thickBot="1" x14ac:dyDescent="0.3">
      <c r="A13">
        <v>2</v>
      </c>
      <c r="B13" s="2">
        <v>10</v>
      </c>
      <c r="C13" s="1">
        <v>43895</v>
      </c>
      <c r="D13" s="4">
        <v>0</v>
      </c>
      <c r="E13" s="4">
        <f t="shared" ref="E13:E28" si="5">E12+D13</f>
        <v>1</v>
      </c>
      <c r="F13" s="4"/>
      <c r="G13" s="2">
        <v>0</v>
      </c>
      <c r="H13" s="55">
        <f t="shared" si="4"/>
        <v>127</v>
      </c>
      <c r="I13" s="2">
        <v>44</v>
      </c>
      <c r="J13" s="2">
        <f t="shared" si="3"/>
        <v>82</v>
      </c>
      <c r="K13" s="10">
        <f t="shared" si="1"/>
        <v>1.46875</v>
      </c>
      <c r="L13" s="11">
        <f t="shared" si="2"/>
        <v>1.3043478260869565</v>
      </c>
      <c r="P13" s="10"/>
      <c r="Q13" s="10"/>
    </row>
    <row r="14" spans="1:42" ht="15.75" thickBot="1" x14ac:dyDescent="0.3">
      <c r="A14">
        <v>3</v>
      </c>
      <c r="B14" s="2">
        <v>11</v>
      </c>
      <c r="C14" s="45">
        <v>43896</v>
      </c>
      <c r="D14" s="4">
        <v>2</v>
      </c>
      <c r="E14" s="4">
        <f t="shared" si="5"/>
        <v>3</v>
      </c>
      <c r="F14" s="4"/>
      <c r="G14" s="2">
        <v>0</v>
      </c>
      <c r="H14" s="56">
        <f t="shared" si="4"/>
        <v>185</v>
      </c>
      <c r="I14" s="57">
        <v>46</v>
      </c>
      <c r="J14" s="2">
        <f t="shared" ref="J14:J34" si="6">E12+H12+I14+G12</f>
        <v>128</v>
      </c>
      <c r="K14" s="10">
        <f t="shared" si="1"/>
        <v>1.4095744680851063</v>
      </c>
      <c r="L14" s="11">
        <f t="shared" si="2"/>
        <v>1.2833333333333334</v>
      </c>
      <c r="P14" s="10"/>
      <c r="Q14" s="10"/>
    </row>
    <row r="15" spans="1:42" x14ac:dyDescent="0.25">
      <c r="A15">
        <v>4</v>
      </c>
      <c r="B15" s="2">
        <v>12</v>
      </c>
      <c r="C15" s="1">
        <v>43897</v>
      </c>
      <c r="D15" s="4">
        <v>0</v>
      </c>
      <c r="E15" s="4">
        <f t="shared" si="5"/>
        <v>3</v>
      </c>
      <c r="F15" s="4"/>
      <c r="G15" s="2">
        <v>0</v>
      </c>
      <c r="H15" s="56">
        <f t="shared" si="4"/>
        <v>262</v>
      </c>
      <c r="I15" s="2">
        <v>60</v>
      </c>
      <c r="J15" s="2">
        <f t="shared" si="6"/>
        <v>188</v>
      </c>
      <c r="K15" s="10">
        <f t="shared" si="1"/>
        <v>1.2113207547169811</v>
      </c>
      <c r="L15" s="11">
        <f t="shared" si="2"/>
        <v>0.72727272727272729</v>
      </c>
      <c r="P15" s="10"/>
      <c r="Q15" s="10"/>
    </row>
    <row r="16" spans="1:42" x14ac:dyDescent="0.25">
      <c r="A16">
        <v>5</v>
      </c>
      <c r="B16" s="2">
        <v>13</v>
      </c>
      <c r="C16" s="1">
        <v>43898</v>
      </c>
      <c r="D16" s="4">
        <v>1</v>
      </c>
      <c r="E16" s="4">
        <f t="shared" si="5"/>
        <v>4</v>
      </c>
      <c r="F16" s="4"/>
      <c r="G16" s="2">
        <v>0</v>
      </c>
      <c r="H16" s="56">
        <f t="shared" si="4"/>
        <v>317</v>
      </c>
      <c r="I16" s="2">
        <v>77</v>
      </c>
      <c r="J16" s="2">
        <f t="shared" si="6"/>
        <v>265</v>
      </c>
      <c r="K16" s="10">
        <f t="shared" si="1"/>
        <v>1.190031152647975</v>
      </c>
      <c r="L16" s="11">
        <f t="shared" si="2"/>
        <v>1.0892857142857142</v>
      </c>
      <c r="P16" s="10"/>
      <c r="Q16" s="10"/>
    </row>
    <row r="17" spans="1:18" x14ac:dyDescent="0.25">
      <c r="A17">
        <v>6</v>
      </c>
      <c r="B17" s="2">
        <v>14</v>
      </c>
      <c r="C17" s="1">
        <v>43899</v>
      </c>
      <c r="D17" s="4">
        <v>1</v>
      </c>
      <c r="E17" s="4">
        <f t="shared" si="5"/>
        <v>5</v>
      </c>
      <c r="F17" s="4"/>
      <c r="G17" s="2">
        <v>0</v>
      </c>
      <c r="H17" s="56">
        <f t="shared" si="4"/>
        <v>377</v>
      </c>
      <c r="I17" s="2">
        <v>56</v>
      </c>
      <c r="J17" s="2">
        <f t="shared" si="6"/>
        <v>321</v>
      </c>
      <c r="K17" s="10">
        <f t="shared" si="1"/>
        <v>1.3167539267015707</v>
      </c>
      <c r="L17" s="11">
        <f t="shared" si="2"/>
        <v>1.9836065573770492</v>
      </c>
      <c r="P17" s="10"/>
      <c r="Q17" s="10"/>
    </row>
    <row r="18" spans="1:18" x14ac:dyDescent="0.25">
      <c r="A18">
        <v>7</v>
      </c>
      <c r="B18" s="2">
        <v>15</v>
      </c>
      <c r="C18" s="1">
        <v>43900</v>
      </c>
      <c r="D18" s="4">
        <v>0</v>
      </c>
      <c r="E18" s="4">
        <f t="shared" si="5"/>
        <v>5</v>
      </c>
      <c r="F18" s="4"/>
      <c r="G18" s="2">
        <v>0</v>
      </c>
      <c r="H18" s="56">
        <f t="shared" si="4"/>
        <v>498</v>
      </c>
      <c r="I18" s="2">
        <v>61</v>
      </c>
      <c r="J18" s="2">
        <f t="shared" si="6"/>
        <v>382</v>
      </c>
      <c r="K18" s="10">
        <f t="shared" si="1"/>
        <v>1.2206759443339961</v>
      </c>
      <c r="L18" s="11">
        <f t="shared" si="2"/>
        <v>0.9173553719008265</v>
      </c>
      <c r="P18" s="10"/>
      <c r="Q18" s="10"/>
    </row>
    <row r="19" spans="1:18" x14ac:dyDescent="0.25">
      <c r="A19">
        <v>8</v>
      </c>
      <c r="B19" s="2">
        <v>16</v>
      </c>
      <c r="C19" s="1">
        <v>43901</v>
      </c>
      <c r="D19" s="4">
        <v>5</v>
      </c>
      <c r="E19" s="4">
        <f t="shared" si="5"/>
        <v>10</v>
      </c>
      <c r="F19" s="4">
        <f t="shared" ref="F19:F31" si="7">G19-G18</f>
        <v>115</v>
      </c>
      <c r="G19" s="2">
        <v>115</v>
      </c>
      <c r="H19" s="56">
        <f t="shared" si="4"/>
        <v>489</v>
      </c>
      <c r="I19" s="2">
        <v>121</v>
      </c>
      <c r="J19" s="2">
        <f t="shared" si="6"/>
        <v>503</v>
      </c>
      <c r="K19" s="10">
        <f t="shared" si="1"/>
        <v>1.3094462540716612</v>
      </c>
      <c r="L19" s="11">
        <f t="shared" si="2"/>
        <v>1.7117117117117118</v>
      </c>
      <c r="P19" s="10"/>
      <c r="Q19" s="10"/>
    </row>
    <row r="20" spans="1:18" x14ac:dyDescent="0.25">
      <c r="A20">
        <v>9</v>
      </c>
      <c r="B20" s="2">
        <v>17</v>
      </c>
      <c r="C20" s="1">
        <v>43902</v>
      </c>
      <c r="D20" s="4">
        <v>2</v>
      </c>
      <c r="E20" s="4">
        <f t="shared" si="5"/>
        <v>12</v>
      </c>
      <c r="F20" s="4">
        <f t="shared" si="7"/>
        <v>21</v>
      </c>
      <c r="G20" s="2">
        <v>136</v>
      </c>
      <c r="H20" s="56">
        <f t="shared" si="4"/>
        <v>656</v>
      </c>
      <c r="I20" s="2">
        <v>111</v>
      </c>
      <c r="J20" s="2">
        <f t="shared" si="6"/>
        <v>614</v>
      </c>
      <c r="K20" s="10">
        <f t="shared" si="1"/>
        <v>1.1927860696517414</v>
      </c>
      <c r="L20" s="11">
        <f t="shared" si="2"/>
        <v>0.81578947368421051</v>
      </c>
      <c r="M20" s="10">
        <f>(G20/G19)-1</f>
        <v>0.18260869565217397</v>
      </c>
      <c r="P20" s="10">
        <f t="shared" ref="P20:P32" si="8">D20/D19</f>
        <v>0.4</v>
      </c>
      <c r="Q20" s="23">
        <f t="shared" ref="Q20:Q32" si="9">P20-1</f>
        <v>-0.6</v>
      </c>
    </row>
    <row r="21" spans="1:18" x14ac:dyDescent="0.25">
      <c r="A21">
        <v>10</v>
      </c>
      <c r="B21" s="2">
        <v>18</v>
      </c>
      <c r="C21" s="1">
        <v>43903</v>
      </c>
      <c r="D21" s="4">
        <v>8</v>
      </c>
      <c r="E21" s="4">
        <f t="shared" si="5"/>
        <v>20</v>
      </c>
      <c r="F21" s="4">
        <f t="shared" si="7"/>
        <v>26</v>
      </c>
      <c r="G21" s="2">
        <v>162</v>
      </c>
      <c r="H21" s="56">
        <f t="shared" si="4"/>
        <v>777</v>
      </c>
      <c r="I21" s="2">
        <v>190</v>
      </c>
      <c r="J21" s="2">
        <f t="shared" si="6"/>
        <v>804</v>
      </c>
      <c r="K21" s="10">
        <f t="shared" si="1"/>
        <v>1.1835245046923879</v>
      </c>
      <c r="L21" s="11">
        <f t="shared" si="2"/>
        <v>1.1354838709677419</v>
      </c>
      <c r="M21" s="10">
        <f t="shared" ref="M21:M30" si="10">G21/G20</f>
        <v>1.1911764705882353</v>
      </c>
      <c r="N21" s="23">
        <f>M21-1</f>
        <v>0.19117647058823528</v>
      </c>
      <c r="O21" s="7">
        <f t="shared" ref="O21:O32" si="11">M21/M20</f>
        <v>6.5231092436974771</v>
      </c>
      <c r="P21" s="10">
        <f t="shared" si="8"/>
        <v>4</v>
      </c>
      <c r="Q21" s="23">
        <f t="shared" si="9"/>
        <v>3</v>
      </c>
      <c r="R21" s="10">
        <f>P21/P20</f>
        <v>10</v>
      </c>
    </row>
    <row r="22" spans="1:18" x14ac:dyDescent="0.25">
      <c r="A22">
        <v>11</v>
      </c>
      <c r="B22" s="2">
        <v>19</v>
      </c>
      <c r="C22" s="1">
        <v>43904</v>
      </c>
      <c r="D22" s="4">
        <v>4</v>
      </c>
      <c r="E22" s="4">
        <f t="shared" si="5"/>
        <v>24</v>
      </c>
      <c r="F22" s="4">
        <f t="shared" si="7"/>
        <v>43</v>
      </c>
      <c r="G22" s="2">
        <v>205</v>
      </c>
      <c r="H22" s="56">
        <f t="shared" si="4"/>
        <v>906</v>
      </c>
      <c r="I22" s="2">
        <v>155</v>
      </c>
      <c r="J22" s="2">
        <f t="shared" si="6"/>
        <v>959</v>
      </c>
      <c r="K22" s="10">
        <f t="shared" si="1"/>
        <v>1.2449339207048458</v>
      </c>
      <c r="L22" s="11">
        <f t="shared" si="2"/>
        <v>1.5795454545454546</v>
      </c>
      <c r="M22" s="10">
        <f t="shared" si="10"/>
        <v>1.2654320987654322</v>
      </c>
      <c r="N22" s="23">
        <f t="shared" ref="N22:N32" si="12">M22-1</f>
        <v>0.26543209876543217</v>
      </c>
      <c r="O22" s="7">
        <f t="shared" si="11"/>
        <v>1.0623380582228319</v>
      </c>
      <c r="P22" s="10">
        <f t="shared" si="8"/>
        <v>0.5</v>
      </c>
      <c r="Q22" s="23">
        <f t="shared" si="9"/>
        <v>-0.5</v>
      </c>
      <c r="R22" s="10">
        <f t="shared" ref="R22:R32" si="13">P22/P21</f>
        <v>0.125</v>
      </c>
    </row>
    <row r="23" spans="1:18" x14ac:dyDescent="0.25">
      <c r="A23">
        <v>12</v>
      </c>
      <c r="B23" s="2">
        <v>20</v>
      </c>
      <c r="C23" s="1">
        <v>43905</v>
      </c>
      <c r="D23" s="4">
        <v>19</v>
      </c>
      <c r="E23" s="4">
        <f t="shared" si="5"/>
        <v>43</v>
      </c>
      <c r="F23" s="4">
        <f t="shared" si="7"/>
        <v>109</v>
      </c>
      <c r="G23" s="2">
        <v>314</v>
      </c>
      <c r="H23" s="56">
        <f t="shared" si="4"/>
        <v>1056</v>
      </c>
      <c r="I23" s="2">
        <v>176</v>
      </c>
      <c r="J23" s="2">
        <f t="shared" si="6"/>
        <v>1135</v>
      </c>
      <c r="K23" s="10">
        <f t="shared" si="1"/>
        <v>1.2066525123849965</v>
      </c>
      <c r="L23" s="11">
        <f t="shared" si="2"/>
        <v>1.0503597122302157</v>
      </c>
      <c r="M23" s="10">
        <f t="shared" si="10"/>
        <v>1.5317073170731708</v>
      </c>
      <c r="N23" s="23">
        <f t="shared" si="12"/>
        <v>0.53170731707317076</v>
      </c>
      <c r="O23" s="7">
        <f t="shared" si="11"/>
        <v>1.2104223676383106</v>
      </c>
      <c r="P23" s="10">
        <f t="shared" si="8"/>
        <v>4.75</v>
      </c>
      <c r="Q23" s="23">
        <f t="shared" si="9"/>
        <v>3.75</v>
      </c>
      <c r="R23" s="10">
        <f t="shared" si="13"/>
        <v>9.5</v>
      </c>
    </row>
    <row r="24" spans="1:18" x14ac:dyDescent="0.25">
      <c r="A24">
        <v>13</v>
      </c>
      <c r="B24" s="2">
        <v>21</v>
      </c>
      <c r="C24" s="1">
        <v>43906</v>
      </c>
      <c r="D24" s="4">
        <v>15</v>
      </c>
      <c r="E24" s="4">
        <f t="shared" si="5"/>
        <v>58</v>
      </c>
      <c r="F24" s="4">
        <f t="shared" si="7"/>
        <v>94</v>
      </c>
      <c r="G24" s="2">
        <v>408</v>
      </c>
      <c r="H24" s="56">
        <f t="shared" si="4"/>
        <v>1239</v>
      </c>
      <c r="I24" s="2">
        <v>278</v>
      </c>
      <c r="J24" s="2">
        <f t="shared" si="6"/>
        <v>1413</v>
      </c>
      <c r="K24" s="10">
        <f t="shared" si="1"/>
        <v>1.202932551319648</v>
      </c>
      <c r="L24" s="11">
        <f t="shared" si="2"/>
        <v>1.1849315068493151</v>
      </c>
      <c r="M24" s="10">
        <f t="shared" si="10"/>
        <v>1.2993630573248407</v>
      </c>
      <c r="N24" s="23">
        <f t="shared" si="12"/>
        <v>0.2993630573248407</v>
      </c>
      <c r="O24" s="7">
        <f t="shared" si="11"/>
        <v>0.8483102762789565</v>
      </c>
      <c r="P24" s="10">
        <f t="shared" si="8"/>
        <v>0.78947368421052633</v>
      </c>
      <c r="Q24" s="23">
        <f t="shared" si="9"/>
        <v>-0.21052631578947367</v>
      </c>
      <c r="R24" s="10">
        <f t="shared" si="13"/>
        <v>0.16620498614958448</v>
      </c>
    </row>
    <row r="25" spans="1:18" x14ac:dyDescent="0.25">
      <c r="A25">
        <v>14</v>
      </c>
      <c r="B25" s="2">
        <v>22</v>
      </c>
      <c r="C25" s="1">
        <v>43907</v>
      </c>
      <c r="D25" s="4">
        <v>18</v>
      </c>
      <c r="E25" s="4">
        <f t="shared" si="5"/>
        <v>76</v>
      </c>
      <c r="F25" s="4">
        <f t="shared" si="7"/>
        <v>81</v>
      </c>
      <c r="G25" s="2">
        <v>489</v>
      </c>
      <c r="H25" s="56">
        <f t="shared" si="4"/>
        <v>1486</v>
      </c>
      <c r="I25" s="2">
        <v>292</v>
      </c>
      <c r="J25" s="2">
        <f t="shared" si="6"/>
        <v>1705</v>
      </c>
      <c r="K25" s="10">
        <f t="shared" si="1"/>
        <v>1.1994149195514383</v>
      </c>
      <c r="L25" s="11">
        <f t="shared" si="2"/>
        <v>1.1820809248554913</v>
      </c>
      <c r="M25" s="10">
        <f t="shared" si="10"/>
        <v>1.1985294117647058</v>
      </c>
      <c r="N25" s="23">
        <f t="shared" si="12"/>
        <v>0.19852941176470584</v>
      </c>
      <c r="O25" s="7">
        <f t="shared" si="11"/>
        <v>0.92239763552479814</v>
      </c>
      <c r="P25" s="10">
        <f t="shared" si="8"/>
        <v>1.2</v>
      </c>
      <c r="Q25" s="23">
        <f t="shared" si="9"/>
        <v>0.19999999999999996</v>
      </c>
      <c r="R25" s="10">
        <f t="shared" si="13"/>
        <v>1.52</v>
      </c>
    </row>
    <row r="26" spans="1:18" x14ac:dyDescent="0.25">
      <c r="A26">
        <v>15</v>
      </c>
      <c r="B26" s="2">
        <v>23</v>
      </c>
      <c r="C26" s="1">
        <v>43908</v>
      </c>
      <c r="D26" s="4">
        <v>30</v>
      </c>
      <c r="E26" s="4">
        <f t="shared" si="5"/>
        <v>106</v>
      </c>
      <c r="F26" s="4">
        <f t="shared" si="7"/>
        <v>154</v>
      </c>
      <c r="G26" s="2">
        <v>643</v>
      </c>
      <c r="H26" s="56">
        <f t="shared" si="4"/>
        <v>1711</v>
      </c>
      <c r="I26" s="2">
        <v>346</v>
      </c>
      <c r="J26" s="2">
        <f t="shared" si="6"/>
        <v>2051</v>
      </c>
      <c r="K26" s="10">
        <f t="shared" si="1"/>
        <v>1.2170731707317073</v>
      </c>
      <c r="L26" s="11">
        <f t="shared" si="2"/>
        <v>1.3056234718826405</v>
      </c>
      <c r="M26" s="10">
        <f t="shared" si="10"/>
        <v>1.3149284253578732</v>
      </c>
      <c r="N26" s="23">
        <f t="shared" si="12"/>
        <v>0.31492842535787324</v>
      </c>
      <c r="O26" s="7">
        <f t="shared" si="11"/>
        <v>1.0971181953906182</v>
      </c>
      <c r="P26" s="10">
        <f t="shared" si="8"/>
        <v>1.6666666666666667</v>
      </c>
      <c r="Q26" s="23">
        <f t="shared" si="9"/>
        <v>0.66666666666666674</v>
      </c>
      <c r="R26" s="10">
        <f t="shared" si="13"/>
        <v>1.3888888888888891</v>
      </c>
    </row>
    <row r="27" spans="1:18" x14ac:dyDescent="0.25">
      <c r="A27">
        <v>16</v>
      </c>
      <c r="B27" s="2">
        <v>24</v>
      </c>
      <c r="C27" s="1">
        <v>43909</v>
      </c>
      <c r="D27" s="4">
        <v>30</v>
      </c>
      <c r="E27" s="4">
        <f t="shared" si="5"/>
        <v>136</v>
      </c>
      <c r="F27" s="4">
        <f t="shared" si="7"/>
        <v>193</v>
      </c>
      <c r="G27" s="4">
        <v>836</v>
      </c>
      <c r="H27" s="56">
        <f t="shared" si="4"/>
        <v>2022</v>
      </c>
      <c r="I27" s="2">
        <v>409</v>
      </c>
      <c r="J27" s="2">
        <f t="shared" si="6"/>
        <v>2460</v>
      </c>
      <c r="K27" s="10">
        <f t="shared" si="1"/>
        <v>1.2127588510354042</v>
      </c>
      <c r="L27" s="11">
        <f t="shared" si="2"/>
        <v>1.1928838951310861</v>
      </c>
      <c r="M27" s="10">
        <f t="shared" si="10"/>
        <v>1.3001555209953344</v>
      </c>
      <c r="N27" s="23">
        <f t="shared" si="12"/>
        <v>0.30015552099533438</v>
      </c>
      <c r="O27" s="7">
        <f t="shared" si="11"/>
        <v>0.98876524069474103</v>
      </c>
      <c r="P27" s="10">
        <f t="shared" si="8"/>
        <v>1</v>
      </c>
      <c r="Q27" s="23">
        <f t="shared" si="9"/>
        <v>0</v>
      </c>
      <c r="R27" s="10">
        <f t="shared" si="13"/>
        <v>0.6</v>
      </c>
    </row>
    <row r="28" spans="1:18" x14ac:dyDescent="0.25">
      <c r="A28">
        <v>17</v>
      </c>
      <c r="B28" s="2">
        <v>25</v>
      </c>
      <c r="C28" s="1">
        <v>43910</v>
      </c>
      <c r="D28" s="4">
        <v>43</v>
      </c>
      <c r="E28" s="4">
        <f t="shared" si="5"/>
        <v>179</v>
      </c>
      <c r="F28" s="4">
        <f t="shared" si="7"/>
        <v>152</v>
      </c>
      <c r="G28" s="4">
        <v>988</v>
      </c>
      <c r="H28" s="56">
        <f t="shared" si="4"/>
        <v>2464</v>
      </c>
      <c r="I28" s="2">
        <v>534</v>
      </c>
      <c r="J28" s="2">
        <f t="shared" si="6"/>
        <v>2994</v>
      </c>
      <c r="K28" s="10">
        <f t="shared" si="1"/>
        <v>1.157807766455522</v>
      </c>
      <c r="L28" s="11">
        <f t="shared" si="2"/>
        <v>0.89952904238618525</v>
      </c>
      <c r="M28" s="10">
        <f t="shared" si="10"/>
        <v>1.1818181818181819</v>
      </c>
      <c r="N28" s="23">
        <f t="shared" si="12"/>
        <v>0.18181818181818188</v>
      </c>
      <c r="O28" s="7">
        <f t="shared" si="11"/>
        <v>0.90898216615919969</v>
      </c>
      <c r="P28" s="10">
        <f t="shared" si="8"/>
        <v>1.4333333333333333</v>
      </c>
      <c r="Q28" s="23">
        <f t="shared" si="9"/>
        <v>0.43333333333333335</v>
      </c>
      <c r="R28" s="10">
        <f t="shared" si="13"/>
        <v>1.4333333333333333</v>
      </c>
    </row>
    <row r="29" spans="1:18" x14ac:dyDescent="0.25">
      <c r="A29">
        <v>18</v>
      </c>
      <c r="B29" s="2">
        <v>26</v>
      </c>
      <c r="C29" s="1">
        <v>43911</v>
      </c>
      <c r="D29" s="4">
        <v>34</v>
      </c>
      <c r="E29" s="4">
        <f>E28+D29</f>
        <v>213</v>
      </c>
      <c r="F29" s="4">
        <f t="shared" si="7"/>
        <v>242</v>
      </c>
      <c r="G29" s="4">
        <v>1230</v>
      </c>
      <c r="H29" s="58">
        <f t="shared" si="4"/>
        <v>2761</v>
      </c>
      <c r="I29" s="4">
        <v>637</v>
      </c>
      <c r="J29" s="2">
        <f t="shared" si="6"/>
        <v>3631</v>
      </c>
      <c r="K29" s="10">
        <f t="shared" si="1"/>
        <v>1.129638439581351</v>
      </c>
      <c r="L29" s="11">
        <f t="shared" si="2"/>
        <v>0.9511343804537522</v>
      </c>
      <c r="M29" s="10">
        <f t="shared" si="10"/>
        <v>1.2449392712550607</v>
      </c>
      <c r="N29" s="23">
        <f t="shared" si="12"/>
        <v>0.24493927125506065</v>
      </c>
      <c r="O29" s="7">
        <f t="shared" si="11"/>
        <v>1.0534101526004358</v>
      </c>
      <c r="P29" s="10">
        <f t="shared" si="8"/>
        <v>0.79069767441860461</v>
      </c>
      <c r="Q29" s="23">
        <f t="shared" si="9"/>
        <v>-0.20930232558139539</v>
      </c>
      <c r="R29" s="10">
        <f t="shared" si="13"/>
        <v>0.55164954029204971</v>
      </c>
    </row>
    <row r="30" spans="1:18" x14ac:dyDescent="0.25">
      <c r="A30">
        <v>19</v>
      </c>
      <c r="B30" s="2">
        <v>27</v>
      </c>
      <c r="C30" s="1">
        <v>43912</v>
      </c>
      <c r="D30" s="4">
        <v>63</v>
      </c>
      <c r="E30" s="4">
        <f>E29+D30</f>
        <v>276</v>
      </c>
      <c r="F30" s="4">
        <f t="shared" si="7"/>
        <v>509</v>
      </c>
      <c r="G30" s="2">
        <v>1739</v>
      </c>
      <c r="H30" s="58">
        <f t="shared" si="4"/>
        <v>2734</v>
      </c>
      <c r="I30" s="4">
        <v>573</v>
      </c>
      <c r="J30" s="2">
        <f t="shared" si="6"/>
        <v>4204</v>
      </c>
      <c r="K30" s="10">
        <f t="shared" si="1"/>
        <v>1.1707727942724784</v>
      </c>
      <c r="L30" s="11">
        <f t="shared" si="2"/>
        <v>1.4880733944954128</v>
      </c>
      <c r="M30" s="10">
        <f t="shared" si="10"/>
        <v>1.4138211382113821</v>
      </c>
      <c r="N30" s="23">
        <f t="shared" si="12"/>
        <v>0.41382113821138211</v>
      </c>
      <c r="O30" s="7">
        <f t="shared" si="11"/>
        <v>1.1356547028884925</v>
      </c>
      <c r="P30" s="10">
        <f t="shared" si="8"/>
        <v>1.8529411764705883</v>
      </c>
      <c r="Q30" s="23">
        <f t="shared" si="9"/>
        <v>0.85294117647058831</v>
      </c>
      <c r="R30" s="10">
        <f t="shared" si="13"/>
        <v>2.3434256055363325</v>
      </c>
    </row>
    <row r="31" spans="1:18" x14ac:dyDescent="0.25">
      <c r="A31">
        <v>20</v>
      </c>
      <c r="B31" s="2">
        <v>28</v>
      </c>
      <c r="C31" s="1">
        <v>43913</v>
      </c>
      <c r="D31" s="4">
        <v>80</v>
      </c>
      <c r="E31" s="4">
        <f>E30+D31</f>
        <v>356</v>
      </c>
      <c r="F31" s="4">
        <f t="shared" si="7"/>
        <v>97</v>
      </c>
      <c r="G31" s="2">
        <v>1836</v>
      </c>
      <c r="H31" s="58">
        <f t="shared" si="4"/>
        <v>3368</v>
      </c>
      <c r="I31" s="4">
        <v>545</v>
      </c>
      <c r="J31" s="2">
        <f t="shared" si="6"/>
        <v>4749</v>
      </c>
      <c r="K31" s="10">
        <f t="shared" si="1"/>
        <v>1.1532374100719425</v>
      </c>
      <c r="L31" s="11">
        <f t="shared" si="2"/>
        <v>1.0505548705302097</v>
      </c>
      <c r="M31" s="10">
        <f>G31/G30</f>
        <v>1.055779183438758</v>
      </c>
      <c r="N31" s="23">
        <f t="shared" si="12"/>
        <v>5.5779183438757984E-2</v>
      </c>
      <c r="O31" s="7">
        <f t="shared" si="11"/>
        <v>0.74675583417462466</v>
      </c>
      <c r="P31" s="10">
        <f t="shared" si="8"/>
        <v>1.2698412698412698</v>
      </c>
      <c r="Q31" s="23">
        <f t="shared" si="9"/>
        <v>0.26984126984126977</v>
      </c>
      <c r="R31" s="10">
        <f t="shared" si="13"/>
        <v>0.68531116150163762</v>
      </c>
    </row>
    <row r="32" spans="1:18" x14ac:dyDescent="0.25">
      <c r="A32">
        <v>21</v>
      </c>
      <c r="B32" s="2">
        <v>29</v>
      </c>
      <c r="C32" s="1">
        <v>43914</v>
      </c>
      <c r="D32" s="4">
        <v>78</v>
      </c>
      <c r="E32" s="4">
        <f>E31+D32</f>
        <v>434</v>
      </c>
      <c r="F32" s="4">
        <f>G32-G31</f>
        <v>315</v>
      </c>
      <c r="G32" s="2">
        <v>2151</v>
      </c>
      <c r="H32" s="58">
        <f t="shared" si="4"/>
        <v>3827</v>
      </c>
      <c r="I32" s="2">
        <v>811</v>
      </c>
      <c r="J32" s="2">
        <f t="shared" si="6"/>
        <v>5560</v>
      </c>
      <c r="K32" s="10">
        <f t="shared" si="1"/>
        <v>1.1589207735495946</v>
      </c>
      <c r="L32" s="11">
        <f t="shared" si="2"/>
        <v>1.1960093896713615</v>
      </c>
      <c r="M32" s="10">
        <f>G32/G31</f>
        <v>1.1715686274509804</v>
      </c>
      <c r="N32" s="23">
        <f t="shared" si="12"/>
        <v>0.17156862745098045</v>
      </c>
      <c r="O32" s="7">
        <f t="shared" si="11"/>
        <v>1.1096720278525354</v>
      </c>
      <c r="P32" s="10">
        <f t="shared" si="8"/>
        <v>0.97499999999999998</v>
      </c>
      <c r="Q32" s="23">
        <f t="shared" si="9"/>
        <v>-2.5000000000000022E-2</v>
      </c>
      <c r="R32" s="10">
        <f t="shared" si="13"/>
        <v>0.76781250000000001</v>
      </c>
    </row>
    <row r="33" spans="3:36" x14ac:dyDescent="0.25">
      <c r="C33" s="1">
        <v>43915</v>
      </c>
      <c r="D33" s="4"/>
      <c r="E33" s="2"/>
      <c r="F33" s="2"/>
      <c r="G33" s="2"/>
      <c r="H33" s="2"/>
      <c r="I33" s="2">
        <v>852</v>
      </c>
      <c r="J33" s="2">
        <f t="shared" si="6"/>
        <v>6412</v>
      </c>
    </row>
    <row r="34" spans="3:36" x14ac:dyDescent="0.25">
      <c r="C34" s="1">
        <v>43916</v>
      </c>
      <c r="D34" s="4"/>
      <c r="E34" s="2"/>
      <c r="F34" s="2"/>
      <c r="G34" s="2"/>
      <c r="H34" s="2"/>
      <c r="I34" s="2">
        <v>1019</v>
      </c>
      <c r="J34" s="2">
        <f t="shared" si="6"/>
        <v>7431</v>
      </c>
    </row>
    <row r="35" spans="3:36" x14ac:dyDescent="0.25">
      <c r="D35" s="4"/>
      <c r="E35" s="2"/>
      <c r="F35" s="2"/>
      <c r="G35" s="2"/>
      <c r="H35" s="2"/>
      <c r="I35" s="2"/>
      <c r="J35" s="2"/>
    </row>
    <row r="36" spans="3:36" x14ac:dyDescent="0.25">
      <c r="D36" s="4"/>
      <c r="E36" s="2"/>
      <c r="F36" s="2"/>
      <c r="G36" s="2"/>
      <c r="H36" s="2"/>
      <c r="I36" s="2"/>
      <c r="J36" s="2"/>
    </row>
    <row r="38" spans="3:36" x14ac:dyDescent="0.25">
      <c r="I38" t="s">
        <v>48</v>
      </c>
    </row>
    <row r="39" spans="3:36" x14ac:dyDescent="0.25">
      <c r="I39" t="s">
        <v>50</v>
      </c>
      <c r="M39">
        <f>E26/E25</f>
        <v>1.3947368421052631</v>
      </c>
    </row>
    <row r="40" spans="3:36" x14ac:dyDescent="0.25">
      <c r="I40" t="s">
        <v>49</v>
      </c>
      <c r="M40">
        <f>E27/E26</f>
        <v>1.2830188679245282</v>
      </c>
    </row>
    <row r="41" spans="3:36" x14ac:dyDescent="0.25">
      <c r="M41">
        <f>E28/E27</f>
        <v>1.3161764705882353</v>
      </c>
    </row>
    <row r="42" spans="3:36" x14ac:dyDescent="0.25">
      <c r="I42" t="s">
        <v>51</v>
      </c>
      <c r="M42">
        <f>E29/E28</f>
        <v>1.1899441340782122</v>
      </c>
      <c r="AH42" t="s">
        <v>77</v>
      </c>
      <c r="AJ42" t="s">
        <v>77</v>
      </c>
    </row>
    <row r="43" spans="3:36" x14ac:dyDescent="0.25">
      <c r="H43" s="49"/>
      <c r="I43" t="s">
        <v>52</v>
      </c>
      <c r="AG43" s="1">
        <v>43886</v>
      </c>
      <c r="AH43">
        <v>3</v>
      </c>
      <c r="AI43">
        <v>0</v>
      </c>
      <c r="AJ43">
        <f>AH43</f>
        <v>3</v>
      </c>
    </row>
    <row r="44" spans="3:36" x14ac:dyDescent="0.25">
      <c r="H44" s="49"/>
      <c r="I44" t="s">
        <v>61</v>
      </c>
      <c r="AG44" s="1">
        <v>43887</v>
      </c>
      <c r="AH44">
        <v>0</v>
      </c>
      <c r="AI44">
        <v>0</v>
      </c>
      <c r="AJ44">
        <f>AJ43+AH44</f>
        <v>3</v>
      </c>
    </row>
    <row r="45" spans="3:36" x14ac:dyDescent="0.25">
      <c r="H45" s="49"/>
      <c r="AE45" s="24"/>
      <c r="AG45" s="1">
        <v>43888</v>
      </c>
      <c r="AH45">
        <v>3</v>
      </c>
      <c r="AI45">
        <v>1</v>
      </c>
      <c r="AJ45">
        <f t="shared" ref="AJ45:AJ73" si="14">AJ44+AH45</f>
        <v>6</v>
      </c>
    </row>
    <row r="46" spans="3:36" x14ac:dyDescent="0.25">
      <c r="I46" t="s">
        <v>53</v>
      </c>
      <c r="AG46" s="1">
        <v>43889</v>
      </c>
      <c r="AH46">
        <v>4</v>
      </c>
      <c r="AI46">
        <v>0</v>
      </c>
      <c r="AJ46">
        <f t="shared" si="14"/>
        <v>10</v>
      </c>
    </row>
    <row r="47" spans="3:36" x14ac:dyDescent="0.25">
      <c r="I47" t="s">
        <v>54</v>
      </c>
      <c r="AG47" s="1">
        <v>43890</v>
      </c>
      <c r="AH47">
        <v>12</v>
      </c>
      <c r="AI47">
        <v>2</v>
      </c>
      <c r="AJ47">
        <f t="shared" si="14"/>
        <v>22</v>
      </c>
    </row>
    <row r="48" spans="3:36" x14ac:dyDescent="0.25">
      <c r="AG48" s="1">
        <v>43891</v>
      </c>
      <c r="AH48">
        <v>13</v>
      </c>
      <c r="AI48">
        <v>1</v>
      </c>
      <c r="AJ48">
        <f t="shared" si="14"/>
        <v>35</v>
      </c>
    </row>
    <row r="49" spans="3:36" x14ac:dyDescent="0.25">
      <c r="AG49" s="1">
        <v>43892</v>
      </c>
      <c r="AH49">
        <v>47</v>
      </c>
      <c r="AI49">
        <v>3</v>
      </c>
      <c r="AJ49">
        <f t="shared" si="14"/>
        <v>82</v>
      </c>
    </row>
    <row r="50" spans="3:36" x14ac:dyDescent="0.25">
      <c r="AG50" s="1">
        <v>43893</v>
      </c>
      <c r="AH50">
        <v>40</v>
      </c>
      <c r="AI50">
        <v>5</v>
      </c>
      <c r="AJ50">
        <f t="shared" si="14"/>
        <v>122</v>
      </c>
    </row>
    <row r="51" spans="3:36" x14ac:dyDescent="0.25">
      <c r="AG51" s="1">
        <v>43894</v>
      </c>
      <c r="AH51">
        <v>41</v>
      </c>
      <c r="AI51">
        <v>4</v>
      </c>
      <c r="AJ51">
        <f t="shared" si="14"/>
        <v>163</v>
      </c>
    </row>
    <row r="52" spans="3:36" x14ac:dyDescent="0.25">
      <c r="AG52" s="1">
        <v>43895</v>
      </c>
      <c r="AH52">
        <v>41</v>
      </c>
      <c r="AI52">
        <v>5</v>
      </c>
      <c r="AJ52">
        <f t="shared" si="14"/>
        <v>204</v>
      </c>
    </row>
    <row r="53" spans="3:36" x14ac:dyDescent="0.25">
      <c r="AG53" s="1">
        <v>43896</v>
      </c>
      <c r="AH53">
        <v>33</v>
      </c>
      <c r="AI53">
        <v>6</v>
      </c>
      <c r="AJ53">
        <f t="shared" si="14"/>
        <v>237</v>
      </c>
    </row>
    <row r="54" spans="3:36" x14ac:dyDescent="0.25">
      <c r="AG54" s="1">
        <v>43897</v>
      </c>
      <c r="AH54">
        <v>45</v>
      </c>
      <c r="AI54">
        <v>13</v>
      </c>
      <c r="AJ54">
        <f t="shared" si="14"/>
        <v>282</v>
      </c>
    </row>
    <row r="55" spans="3:36" x14ac:dyDescent="0.25">
      <c r="AG55" s="1">
        <v>43898</v>
      </c>
      <c r="AH55">
        <v>72</v>
      </c>
      <c r="AI55">
        <v>9</v>
      </c>
      <c r="AJ55">
        <f t="shared" si="14"/>
        <v>354</v>
      </c>
    </row>
    <row r="56" spans="3:36" x14ac:dyDescent="0.25">
      <c r="AG56" s="1">
        <v>43899</v>
      </c>
      <c r="AH56">
        <v>77</v>
      </c>
      <c r="AI56">
        <v>17</v>
      </c>
      <c r="AJ56">
        <f t="shared" si="14"/>
        <v>431</v>
      </c>
    </row>
    <row r="57" spans="3:36" x14ac:dyDescent="0.25">
      <c r="AG57" s="1">
        <v>43900</v>
      </c>
      <c r="AH57">
        <v>134</v>
      </c>
      <c r="AI57">
        <v>18</v>
      </c>
      <c r="AJ57">
        <f t="shared" si="14"/>
        <v>565</v>
      </c>
    </row>
    <row r="58" spans="3:36" x14ac:dyDescent="0.25">
      <c r="AG58" s="1">
        <v>43901</v>
      </c>
      <c r="AH58">
        <v>172</v>
      </c>
      <c r="AI58">
        <v>35</v>
      </c>
      <c r="AJ58">
        <f t="shared" si="14"/>
        <v>737</v>
      </c>
    </row>
    <row r="59" spans="3:36" x14ac:dyDescent="0.25">
      <c r="AG59" s="1">
        <v>43902</v>
      </c>
      <c r="AH59">
        <v>184</v>
      </c>
      <c r="AI59">
        <v>37</v>
      </c>
      <c r="AJ59">
        <f t="shared" si="14"/>
        <v>921</v>
      </c>
    </row>
    <row r="60" spans="3:36" x14ac:dyDescent="0.25">
      <c r="C60" s="3" t="s">
        <v>4</v>
      </c>
      <c r="D60" s="4"/>
      <c r="E60" t="s">
        <v>23</v>
      </c>
      <c r="H60" t="s">
        <v>25</v>
      </c>
      <c r="AG60" s="1">
        <v>43903</v>
      </c>
      <c r="AH60">
        <v>214</v>
      </c>
      <c r="AI60">
        <v>53</v>
      </c>
      <c r="AJ60">
        <f t="shared" si="14"/>
        <v>1135</v>
      </c>
    </row>
    <row r="61" spans="3:36" x14ac:dyDescent="0.25">
      <c r="C61" s="1">
        <v>43888</v>
      </c>
      <c r="H61" s="10"/>
      <c r="AG61" s="1">
        <v>43904</v>
      </c>
      <c r="AH61">
        <v>216</v>
      </c>
      <c r="AI61">
        <v>51</v>
      </c>
      <c r="AJ61">
        <f t="shared" si="14"/>
        <v>1351</v>
      </c>
    </row>
    <row r="62" spans="3:36" x14ac:dyDescent="0.25">
      <c r="C62" s="1">
        <v>43889</v>
      </c>
      <c r="E62" s="10">
        <f t="shared" ref="E62:E89" si="15">L5</f>
        <v>1</v>
      </c>
      <c r="F62" s="10"/>
      <c r="H62" s="23">
        <f t="shared" ref="H62:H89" si="16">(K5-1)</f>
        <v>1</v>
      </c>
      <c r="AG62" s="1">
        <v>43905</v>
      </c>
      <c r="AH62">
        <v>232</v>
      </c>
      <c r="AI62">
        <v>53</v>
      </c>
      <c r="AJ62">
        <f t="shared" si="14"/>
        <v>1583</v>
      </c>
    </row>
    <row r="63" spans="3:36" x14ac:dyDescent="0.25">
      <c r="C63" s="1">
        <v>43890</v>
      </c>
      <c r="E63" s="10">
        <f t="shared" si="15"/>
        <v>4</v>
      </c>
      <c r="F63" s="10"/>
      <c r="H63" s="23">
        <f t="shared" si="16"/>
        <v>2</v>
      </c>
      <c r="AG63" s="1">
        <v>43906</v>
      </c>
      <c r="AH63">
        <v>271</v>
      </c>
      <c r="AI63">
        <v>108</v>
      </c>
      <c r="AJ63">
        <f t="shared" si="14"/>
        <v>1854</v>
      </c>
    </row>
    <row r="64" spans="3:36" x14ac:dyDescent="0.25">
      <c r="C64" s="1">
        <v>43891</v>
      </c>
      <c r="E64" s="10">
        <f t="shared" si="15"/>
        <v>0.75</v>
      </c>
      <c r="F64" s="10"/>
      <c r="H64" s="23">
        <f t="shared" si="16"/>
        <v>0.5</v>
      </c>
      <c r="AG64" s="1">
        <v>43907</v>
      </c>
      <c r="AH64">
        <v>369</v>
      </c>
      <c r="AI64">
        <v>115</v>
      </c>
      <c r="AJ64">
        <f t="shared" si="14"/>
        <v>2223</v>
      </c>
    </row>
    <row r="65" spans="3:36" x14ac:dyDescent="0.25">
      <c r="C65" s="1">
        <v>43892</v>
      </c>
      <c r="E65" s="10">
        <f t="shared" si="15"/>
        <v>2.6666666666666665</v>
      </c>
      <c r="F65" s="10"/>
      <c r="H65" s="23">
        <f t="shared" si="16"/>
        <v>0.88888888888888884</v>
      </c>
      <c r="AG65" s="1">
        <v>43908</v>
      </c>
      <c r="AH65">
        <v>456</v>
      </c>
      <c r="AI65">
        <v>122</v>
      </c>
      <c r="AJ65">
        <f t="shared" si="14"/>
        <v>2679</v>
      </c>
    </row>
    <row r="66" spans="3:36" x14ac:dyDescent="0.25">
      <c r="C66" s="1">
        <v>43893</v>
      </c>
      <c r="E66" s="10">
        <f t="shared" si="15"/>
        <v>0.75</v>
      </c>
      <c r="F66" s="10"/>
      <c r="H66" s="23">
        <f t="shared" si="16"/>
        <v>0.35294117647058831</v>
      </c>
      <c r="AG66" s="1">
        <v>43909</v>
      </c>
      <c r="AH66">
        <v>516</v>
      </c>
      <c r="AI66">
        <v>179</v>
      </c>
      <c r="AJ66">
        <f t="shared" si="14"/>
        <v>3195</v>
      </c>
    </row>
    <row r="67" spans="3:36" x14ac:dyDescent="0.25">
      <c r="C67" s="1">
        <v>43894</v>
      </c>
      <c r="E67" s="10">
        <f t="shared" si="15"/>
        <v>2.5</v>
      </c>
      <c r="F67" s="10"/>
      <c r="H67" s="23">
        <f t="shared" si="16"/>
        <v>0.65217391304347827</v>
      </c>
      <c r="AG67" s="1">
        <v>43910</v>
      </c>
      <c r="AH67">
        <v>699</v>
      </c>
      <c r="AI67">
        <v>252</v>
      </c>
      <c r="AJ67">
        <f t="shared" si="14"/>
        <v>3894</v>
      </c>
    </row>
    <row r="68" spans="3:36" x14ac:dyDescent="0.25">
      <c r="C68" s="1">
        <v>43895</v>
      </c>
      <c r="E68" s="10">
        <f t="shared" si="15"/>
        <v>2.9333333333333331</v>
      </c>
      <c r="F68" s="10"/>
      <c r="H68" s="23">
        <f t="shared" si="16"/>
        <v>1.1578947368421053</v>
      </c>
      <c r="AG68" s="1">
        <v>43911</v>
      </c>
      <c r="AH68">
        <v>656</v>
      </c>
      <c r="AI68">
        <v>229</v>
      </c>
      <c r="AJ68">
        <f t="shared" si="14"/>
        <v>4550</v>
      </c>
    </row>
    <row r="69" spans="3:36" x14ac:dyDescent="0.25">
      <c r="C69" s="1">
        <v>43896</v>
      </c>
      <c r="E69" s="10">
        <f t="shared" si="15"/>
        <v>1.0454545454545454</v>
      </c>
      <c r="F69" s="10"/>
      <c r="H69" s="23">
        <f t="shared" si="16"/>
        <v>0.56097560975609762</v>
      </c>
      <c r="AG69" s="1">
        <v>43912</v>
      </c>
      <c r="AH69">
        <v>535</v>
      </c>
      <c r="AI69">
        <v>211</v>
      </c>
      <c r="AJ69">
        <f t="shared" si="14"/>
        <v>5085</v>
      </c>
    </row>
    <row r="70" spans="3:36" x14ac:dyDescent="0.25">
      <c r="C70" s="1">
        <v>43897</v>
      </c>
      <c r="E70" s="10">
        <f t="shared" si="15"/>
        <v>1.3043478260869565</v>
      </c>
      <c r="F70" s="10"/>
      <c r="H70" s="23">
        <f t="shared" si="16"/>
        <v>0.46875</v>
      </c>
      <c r="AG70" s="1">
        <v>43913</v>
      </c>
      <c r="AH70">
        <v>608</v>
      </c>
      <c r="AI70">
        <v>204</v>
      </c>
      <c r="AJ70">
        <f t="shared" si="14"/>
        <v>5693</v>
      </c>
    </row>
    <row r="71" spans="3:36" x14ac:dyDescent="0.25">
      <c r="C71" s="1">
        <v>43898</v>
      </c>
      <c r="E71" s="10">
        <f t="shared" si="15"/>
        <v>1.2833333333333334</v>
      </c>
      <c r="F71" s="10"/>
      <c r="H71" s="23">
        <f t="shared" si="16"/>
        <v>0.40957446808510634</v>
      </c>
      <c r="AG71" s="1">
        <v>43914</v>
      </c>
      <c r="AH71">
        <v>993</v>
      </c>
      <c r="AI71">
        <v>260</v>
      </c>
      <c r="AJ71">
        <f t="shared" si="14"/>
        <v>6686</v>
      </c>
    </row>
    <row r="72" spans="3:36" x14ac:dyDescent="0.25">
      <c r="C72" s="1">
        <v>43899</v>
      </c>
      <c r="E72" s="10">
        <f t="shared" si="15"/>
        <v>0.72727272727272729</v>
      </c>
      <c r="F72" s="10"/>
      <c r="H72" s="23">
        <f t="shared" si="16"/>
        <v>0.21132075471698109</v>
      </c>
      <c r="AG72" s="1">
        <v>43915</v>
      </c>
      <c r="AH72">
        <v>694</v>
      </c>
      <c r="AI72">
        <v>154</v>
      </c>
      <c r="AJ72">
        <f t="shared" si="14"/>
        <v>7380</v>
      </c>
    </row>
    <row r="73" spans="3:36" x14ac:dyDescent="0.25">
      <c r="C73" s="1">
        <v>43900</v>
      </c>
      <c r="E73" s="10">
        <f t="shared" si="15"/>
        <v>1.0892857142857142</v>
      </c>
      <c r="F73" s="10"/>
      <c r="H73" s="23">
        <f t="shared" si="16"/>
        <v>0.19003115264797499</v>
      </c>
      <c r="AG73" s="1">
        <v>43916</v>
      </c>
      <c r="AH73">
        <v>51</v>
      </c>
      <c r="AI73">
        <v>4</v>
      </c>
      <c r="AJ73">
        <f t="shared" si="14"/>
        <v>7431</v>
      </c>
    </row>
    <row r="74" spans="3:36" x14ac:dyDescent="0.25">
      <c r="C74" s="1">
        <v>43901</v>
      </c>
      <c r="E74" s="10">
        <f t="shared" si="15"/>
        <v>1.9836065573770492</v>
      </c>
      <c r="F74" s="10"/>
      <c r="H74" s="23">
        <f t="shared" si="16"/>
        <v>0.31675392670157065</v>
      </c>
    </row>
    <row r="75" spans="3:36" x14ac:dyDescent="0.25">
      <c r="C75" s="1">
        <v>43902</v>
      </c>
      <c r="E75" s="10">
        <f t="shared" si="15"/>
        <v>0.9173553719008265</v>
      </c>
      <c r="F75" s="10"/>
      <c r="H75" s="23">
        <f t="shared" si="16"/>
        <v>0.22067594433399607</v>
      </c>
    </row>
    <row r="76" spans="3:36" x14ac:dyDescent="0.25">
      <c r="C76" s="1">
        <v>43903</v>
      </c>
      <c r="E76" s="10">
        <f t="shared" si="15"/>
        <v>1.7117117117117118</v>
      </c>
      <c r="F76" s="10"/>
      <c r="H76" s="23">
        <f t="shared" si="16"/>
        <v>0.30944625407166115</v>
      </c>
    </row>
    <row r="77" spans="3:36" x14ac:dyDescent="0.25">
      <c r="C77" s="1">
        <v>43904</v>
      </c>
      <c r="E77" s="10">
        <f t="shared" si="15"/>
        <v>0.81578947368421051</v>
      </c>
      <c r="F77" s="10"/>
      <c r="H77" s="23">
        <f t="shared" si="16"/>
        <v>0.19278606965174139</v>
      </c>
    </row>
    <row r="78" spans="3:36" x14ac:dyDescent="0.25">
      <c r="C78" s="1">
        <v>43905</v>
      </c>
      <c r="E78" s="10">
        <f t="shared" si="15"/>
        <v>1.1354838709677419</v>
      </c>
      <c r="F78" s="10"/>
      <c r="H78" s="23">
        <f t="shared" si="16"/>
        <v>0.1835245046923879</v>
      </c>
    </row>
    <row r="79" spans="3:36" x14ac:dyDescent="0.25">
      <c r="C79" s="1">
        <v>43906</v>
      </c>
      <c r="E79" s="10">
        <f t="shared" si="15"/>
        <v>1.5795454545454546</v>
      </c>
      <c r="F79" s="10"/>
      <c r="H79" s="23">
        <f t="shared" si="16"/>
        <v>0.24493392070484576</v>
      </c>
    </row>
    <row r="80" spans="3:36" x14ac:dyDescent="0.25">
      <c r="C80" s="1">
        <v>43907</v>
      </c>
      <c r="E80" s="10">
        <f t="shared" si="15"/>
        <v>1.0503597122302157</v>
      </c>
      <c r="F80" s="10"/>
      <c r="H80" s="23">
        <f t="shared" si="16"/>
        <v>0.20665251238499649</v>
      </c>
    </row>
    <row r="81" spans="3:8" x14ac:dyDescent="0.25">
      <c r="C81" s="1">
        <v>43908</v>
      </c>
      <c r="E81" s="10">
        <f t="shared" si="15"/>
        <v>1.1849315068493151</v>
      </c>
      <c r="F81" s="10"/>
      <c r="H81" s="23">
        <f t="shared" si="16"/>
        <v>0.20293255131964805</v>
      </c>
    </row>
    <row r="82" spans="3:8" x14ac:dyDescent="0.25">
      <c r="C82" s="1">
        <v>43909</v>
      </c>
      <c r="E82" s="10">
        <f t="shared" si="15"/>
        <v>1.1820809248554913</v>
      </c>
      <c r="F82" s="10"/>
      <c r="H82" s="23">
        <f t="shared" si="16"/>
        <v>0.19941491955143831</v>
      </c>
    </row>
    <row r="83" spans="3:8" x14ac:dyDescent="0.25">
      <c r="C83" s="1">
        <v>43910</v>
      </c>
      <c r="E83" s="10">
        <f t="shared" si="15"/>
        <v>1.3056234718826405</v>
      </c>
      <c r="F83" s="10"/>
      <c r="H83" s="23">
        <f t="shared" si="16"/>
        <v>0.21707317073170729</v>
      </c>
    </row>
    <row r="84" spans="3:8" x14ac:dyDescent="0.25">
      <c r="C84" s="1">
        <v>43911</v>
      </c>
      <c r="E84" s="10">
        <f t="shared" si="15"/>
        <v>1.1928838951310861</v>
      </c>
      <c r="F84" s="10"/>
      <c r="H84" s="23">
        <f t="shared" si="16"/>
        <v>0.21275885103540415</v>
      </c>
    </row>
    <row r="85" spans="3:8" x14ac:dyDescent="0.25">
      <c r="C85" s="1">
        <v>43912</v>
      </c>
      <c r="E85" s="10">
        <f t="shared" si="15"/>
        <v>0.89952904238618525</v>
      </c>
      <c r="F85" s="10"/>
      <c r="H85" s="23">
        <f t="shared" si="16"/>
        <v>0.15780776645552197</v>
      </c>
    </row>
    <row r="86" spans="3:8" x14ac:dyDescent="0.25">
      <c r="C86" s="1">
        <v>43913</v>
      </c>
      <c r="E86" s="10">
        <f t="shared" si="15"/>
        <v>0.9511343804537522</v>
      </c>
      <c r="F86" s="10"/>
      <c r="H86" s="23">
        <f t="shared" si="16"/>
        <v>0.12963843958135102</v>
      </c>
    </row>
    <row r="87" spans="3:8" x14ac:dyDescent="0.25">
      <c r="C87" s="1">
        <v>43914</v>
      </c>
      <c r="E87" s="10">
        <f t="shared" si="15"/>
        <v>1.4880733944954128</v>
      </c>
      <c r="F87" s="10"/>
      <c r="H87" s="23">
        <f t="shared" si="16"/>
        <v>0.17077279427247838</v>
      </c>
    </row>
    <row r="88" spans="3:8" x14ac:dyDescent="0.25">
      <c r="C88" s="1">
        <v>43915</v>
      </c>
      <c r="E88" s="10">
        <f t="shared" si="15"/>
        <v>1.0505548705302097</v>
      </c>
      <c r="F88" s="10"/>
      <c r="H88" s="23">
        <f t="shared" si="16"/>
        <v>0.15323741007194247</v>
      </c>
    </row>
    <row r="89" spans="3:8" x14ac:dyDescent="0.25">
      <c r="C89" s="1">
        <v>43916</v>
      </c>
      <c r="E89" s="10">
        <f t="shared" si="15"/>
        <v>1.1960093896713615</v>
      </c>
      <c r="F89" s="10"/>
      <c r="H89" s="23">
        <f t="shared" si="16"/>
        <v>0.15892077354959455</v>
      </c>
    </row>
    <row r="100" spans="2:24" x14ac:dyDescent="0.25">
      <c r="R100" s="22"/>
      <c r="S100" s="22"/>
      <c r="T100" s="22"/>
      <c r="U100" s="22"/>
      <c r="V100" s="22"/>
      <c r="W100" s="22"/>
      <c r="X100" s="22"/>
    </row>
    <row r="101" spans="2:24" x14ac:dyDescent="0.25">
      <c r="R101" s="22"/>
      <c r="S101" s="22"/>
      <c r="T101" s="22"/>
      <c r="U101" s="22"/>
      <c r="V101" s="22"/>
      <c r="W101" s="22"/>
      <c r="X101" s="22"/>
    </row>
    <row r="102" spans="2:24" x14ac:dyDescent="0.25">
      <c r="B102" s="22"/>
      <c r="C102" s="22"/>
      <c r="D102" s="51"/>
      <c r="E102" s="31"/>
      <c r="F102" s="31"/>
      <c r="G102" s="31"/>
      <c r="I102" s="31"/>
      <c r="J102" s="22"/>
      <c r="K102" s="22"/>
      <c r="L102" s="22"/>
      <c r="M102" s="22"/>
      <c r="N102" s="22"/>
      <c r="O102" s="19"/>
      <c r="P102" s="31"/>
      <c r="Q102" s="22"/>
      <c r="R102" s="22"/>
      <c r="S102" s="22"/>
      <c r="T102" s="22"/>
      <c r="U102" s="22"/>
      <c r="V102" s="22"/>
      <c r="W102" s="22"/>
      <c r="X102" s="22"/>
    </row>
    <row r="103" spans="2:24" x14ac:dyDescent="0.25">
      <c r="B103" s="22"/>
      <c r="C103" s="22"/>
      <c r="D103" s="51"/>
      <c r="E103" s="22"/>
      <c r="F103" s="22"/>
      <c r="G103" s="22"/>
      <c r="I103" s="32"/>
      <c r="J103" s="22"/>
      <c r="K103" s="33"/>
      <c r="L103" s="22"/>
      <c r="M103" s="34"/>
      <c r="N103" s="22"/>
      <c r="O103" s="19"/>
      <c r="P103" s="22"/>
      <c r="Q103" s="22"/>
      <c r="R103" s="22"/>
      <c r="S103" s="22"/>
      <c r="T103" s="22"/>
      <c r="U103" s="22"/>
      <c r="V103" s="22"/>
      <c r="W103" s="22"/>
      <c r="X103" s="22"/>
    </row>
    <row r="104" spans="2:24" x14ac:dyDescent="0.25">
      <c r="B104" s="22"/>
      <c r="C104" s="22"/>
      <c r="D104" s="51"/>
      <c r="E104" s="22"/>
      <c r="F104" s="22"/>
      <c r="G104" s="22"/>
      <c r="I104" s="32"/>
      <c r="J104" s="22"/>
      <c r="K104" s="33"/>
      <c r="L104" s="22"/>
      <c r="M104" s="34"/>
      <c r="N104" s="22"/>
      <c r="O104" s="19"/>
      <c r="P104" s="22"/>
      <c r="Q104" s="22"/>
      <c r="R104" s="22"/>
      <c r="S104" s="22"/>
      <c r="T104" s="22"/>
      <c r="U104" s="22"/>
      <c r="V104" s="22"/>
      <c r="W104" s="22"/>
      <c r="X104" s="22"/>
    </row>
    <row r="105" spans="2:24" x14ac:dyDescent="0.25">
      <c r="B105" s="22"/>
      <c r="C105" s="22"/>
      <c r="D105" s="51"/>
      <c r="E105" s="22"/>
      <c r="F105" s="22"/>
      <c r="G105" s="22"/>
      <c r="I105" s="32"/>
      <c r="J105" s="22"/>
      <c r="K105" s="33"/>
      <c r="L105" s="22"/>
      <c r="M105" s="34"/>
      <c r="N105" s="22"/>
      <c r="O105" s="19"/>
      <c r="P105" s="22"/>
      <c r="Q105" s="22"/>
      <c r="R105" s="22"/>
      <c r="S105" s="22"/>
      <c r="T105" s="22"/>
      <c r="U105" s="22"/>
      <c r="V105" s="22"/>
      <c r="W105" s="22"/>
      <c r="X105" s="22"/>
    </row>
    <row r="106" spans="2:24" x14ac:dyDescent="0.25">
      <c r="B106" s="22"/>
      <c r="C106" s="22"/>
      <c r="D106" s="51"/>
      <c r="E106" s="22"/>
      <c r="F106" s="22"/>
      <c r="G106" s="22"/>
      <c r="I106" s="32"/>
      <c r="J106" s="22"/>
      <c r="K106" s="33"/>
      <c r="L106" s="22"/>
      <c r="M106" s="34"/>
      <c r="N106" s="22"/>
      <c r="O106" s="19"/>
      <c r="P106" s="22"/>
      <c r="Q106" s="22"/>
      <c r="R106" s="22"/>
      <c r="S106" s="22"/>
      <c r="T106" s="22"/>
      <c r="U106" s="22"/>
      <c r="V106" s="22"/>
      <c r="W106" s="22"/>
      <c r="X106" s="22"/>
    </row>
    <row r="107" spans="2:24" x14ac:dyDescent="0.25">
      <c r="B107" s="22"/>
      <c r="C107" s="22"/>
      <c r="D107" s="51"/>
      <c r="E107" s="22"/>
      <c r="F107" s="22"/>
      <c r="G107" s="22"/>
      <c r="I107" s="32"/>
      <c r="J107" s="22"/>
      <c r="K107" s="33"/>
      <c r="L107" s="22"/>
      <c r="M107" s="34"/>
      <c r="N107" s="22"/>
      <c r="O107" s="19"/>
      <c r="P107" s="22"/>
      <c r="Q107" s="22"/>
      <c r="R107" s="22"/>
      <c r="S107" s="22"/>
      <c r="T107" s="22"/>
      <c r="U107" s="22"/>
      <c r="V107" s="22"/>
      <c r="W107" s="22"/>
      <c r="X107" s="22"/>
    </row>
    <row r="108" spans="2:24" x14ac:dyDescent="0.25">
      <c r="B108" s="22"/>
      <c r="C108" s="22"/>
      <c r="D108" s="51"/>
      <c r="E108" s="22"/>
      <c r="F108" s="22"/>
      <c r="G108" s="22"/>
      <c r="I108" s="32"/>
      <c r="J108" s="22"/>
      <c r="K108" s="33"/>
      <c r="L108" s="22"/>
      <c r="M108" s="34"/>
      <c r="N108" s="22"/>
      <c r="O108" s="19"/>
      <c r="P108" s="22"/>
      <c r="Q108" s="22"/>
      <c r="R108" s="22"/>
      <c r="S108" s="22"/>
      <c r="T108" s="22"/>
      <c r="U108" s="22"/>
      <c r="V108" s="22"/>
      <c r="W108" s="22"/>
      <c r="X108" s="22"/>
    </row>
    <row r="109" spans="2:24" x14ac:dyDescent="0.25">
      <c r="B109" s="22"/>
      <c r="C109" s="22"/>
      <c r="D109" s="51"/>
      <c r="E109" s="22"/>
      <c r="F109" s="22"/>
      <c r="G109" s="22"/>
      <c r="I109" s="32"/>
      <c r="J109" s="22"/>
      <c r="K109" s="33"/>
      <c r="L109" s="22"/>
      <c r="M109" s="34"/>
      <c r="N109" s="22"/>
      <c r="O109" s="19"/>
      <c r="P109" s="22"/>
      <c r="Q109" s="22"/>
      <c r="R109" s="22"/>
      <c r="S109" s="22"/>
      <c r="T109" s="22"/>
      <c r="U109" s="22"/>
      <c r="V109" s="22"/>
      <c r="W109" s="22"/>
      <c r="X109" s="22"/>
    </row>
    <row r="110" spans="2:24" x14ac:dyDescent="0.25">
      <c r="B110" s="22"/>
      <c r="C110" s="22"/>
      <c r="D110" s="51"/>
      <c r="E110" s="22"/>
      <c r="F110" s="22"/>
      <c r="G110" s="22"/>
      <c r="I110" s="32"/>
      <c r="J110" s="22"/>
      <c r="K110" s="33"/>
      <c r="L110" s="22"/>
      <c r="M110" s="34"/>
      <c r="N110" s="22"/>
      <c r="O110" s="19"/>
      <c r="P110" s="22"/>
      <c r="Q110" s="22"/>
      <c r="R110" s="22"/>
      <c r="S110" s="22"/>
      <c r="T110" s="22"/>
      <c r="U110" s="22"/>
      <c r="V110" s="22"/>
      <c r="W110" s="22"/>
      <c r="X110" s="22"/>
    </row>
    <row r="111" spans="2:24" x14ac:dyDescent="0.25">
      <c r="B111" s="22"/>
      <c r="C111" s="22"/>
      <c r="D111" s="51"/>
      <c r="E111" s="22"/>
      <c r="F111" s="22"/>
      <c r="G111" s="22"/>
      <c r="I111" s="32"/>
      <c r="J111" s="22"/>
      <c r="K111" s="33"/>
      <c r="L111" s="22"/>
      <c r="M111" s="34"/>
      <c r="N111" s="22"/>
      <c r="O111" s="19"/>
      <c r="P111" s="22"/>
      <c r="Q111" s="22"/>
      <c r="R111" s="22"/>
      <c r="S111" s="22"/>
      <c r="T111" s="22"/>
      <c r="U111" s="22"/>
      <c r="V111" s="22"/>
      <c r="W111" s="22"/>
      <c r="X111" s="22"/>
    </row>
    <row r="112" spans="2:24" x14ac:dyDescent="0.25">
      <c r="B112" s="22"/>
      <c r="C112" s="22"/>
      <c r="D112" s="51"/>
      <c r="E112" s="22"/>
      <c r="F112" s="22"/>
      <c r="G112" s="22"/>
      <c r="I112" s="32"/>
      <c r="J112" s="22"/>
      <c r="K112" s="33"/>
      <c r="L112" s="22"/>
      <c r="M112" s="34"/>
      <c r="N112" s="22"/>
      <c r="O112" s="19"/>
      <c r="P112" s="22"/>
      <c r="Q112" s="22"/>
      <c r="R112" s="22"/>
      <c r="S112" s="22"/>
      <c r="T112" s="22"/>
      <c r="U112" s="22"/>
      <c r="V112" s="22"/>
      <c r="W112" s="22"/>
      <c r="X112" s="22"/>
    </row>
    <row r="113" spans="2:25" x14ac:dyDescent="0.25">
      <c r="B113" s="22"/>
      <c r="C113" s="22"/>
      <c r="D113" s="51"/>
      <c r="E113" s="22"/>
      <c r="F113" s="22"/>
      <c r="G113" s="22"/>
      <c r="I113" s="32"/>
      <c r="J113" s="22"/>
      <c r="K113" s="33"/>
      <c r="L113" s="22"/>
      <c r="M113" s="34"/>
      <c r="N113" s="22"/>
      <c r="O113" s="19"/>
      <c r="P113" s="22"/>
      <c r="Q113" s="22"/>
      <c r="R113" s="22"/>
      <c r="S113" s="22"/>
      <c r="T113" s="22"/>
      <c r="U113" s="22"/>
      <c r="V113" s="22"/>
      <c r="W113" s="22"/>
      <c r="X113" s="22"/>
    </row>
    <row r="114" spans="2:25" x14ac:dyDescent="0.25">
      <c r="B114" s="22"/>
      <c r="C114" s="22"/>
      <c r="D114" s="51"/>
      <c r="E114" s="22"/>
      <c r="F114" s="22"/>
      <c r="G114" s="22"/>
      <c r="I114" s="32"/>
      <c r="J114" s="22"/>
      <c r="K114" s="33"/>
      <c r="L114" s="22"/>
      <c r="M114" s="34"/>
      <c r="N114" s="22"/>
      <c r="O114" s="19"/>
      <c r="P114" s="22"/>
      <c r="Q114" s="22"/>
      <c r="R114" s="22"/>
      <c r="S114" s="22"/>
      <c r="T114" s="22"/>
      <c r="U114" s="22"/>
      <c r="V114" s="22"/>
      <c r="W114" s="22"/>
      <c r="X114" s="22"/>
    </row>
    <row r="115" spans="2:25" x14ac:dyDescent="0.25">
      <c r="B115" s="22"/>
      <c r="C115" s="22"/>
      <c r="D115" s="51"/>
      <c r="E115" s="22"/>
      <c r="F115" s="22"/>
      <c r="G115" s="22"/>
      <c r="I115" s="22"/>
      <c r="J115" s="22"/>
      <c r="K115" s="22"/>
      <c r="L115" s="22"/>
      <c r="M115" s="22"/>
      <c r="N115" s="22"/>
      <c r="O115" s="30"/>
      <c r="P115" s="22"/>
      <c r="Q115" s="22"/>
      <c r="R115" s="22"/>
      <c r="S115" s="22"/>
      <c r="T115" s="22"/>
      <c r="U115" s="22"/>
      <c r="V115" s="22"/>
      <c r="W115" s="22"/>
      <c r="X115" s="22"/>
    </row>
    <row r="116" spans="2:25" x14ac:dyDescent="0.25">
      <c r="B116" s="22"/>
      <c r="C116" s="22"/>
      <c r="D116" s="51"/>
      <c r="E116" s="22"/>
      <c r="F116" s="22"/>
      <c r="G116" s="22"/>
      <c r="I116" s="22"/>
      <c r="J116" s="22"/>
      <c r="K116" s="33"/>
      <c r="L116" s="22"/>
      <c r="M116" s="34"/>
      <c r="N116" s="22"/>
      <c r="O116" s="22"/>
      <c r="P116" s="22"/>
      <c r="Q116" s="22"/>
      <c r="R116" s="22"/>
      <c r="S116" s="22"/>
      <c r="T116" s="22"/>
      <c r="U116" s="22"/>
      <c r="V116" s="22"/>
      <c r="W116" s="22"/>
      <c r="X116" s="22"/>
    </row>
    <row r="117" spans="2:25" x14ac:dyDescent="0.25">
      <c r="B117" s="22"/>
      <c r="C117" s="22"/>
      <c r="D117" s="51"/>
      <c r="E117" s="22"/>
      <c r="F117" s="22"/>
      <c r="G117" s="22"/>
      <c r="I117" s="22"/>
      <c r="J117" s="22"/>
      <c r="K117" s="22"/>
      <c r="L117" s="22"/>
      <c r="M117" s="22"/>
      <c r="N117" s="22"/>
      <c r="O117" s="22"/>
      <c r="P117" s="22"/>
      <c r="Q117" s="22"/>
      <c r="R117" s="22"/>
      <c r="S117" s="22"/>
      <c r="T117" s="22"/>
      <c r="U117" s="22"/>
      <c r="V117" s="22"/>
      <c r="W117" s="22"/>
      <c r="X117" s="22"/>
    </row>
    <row r="118" spans="2:25" x14ac:dyDescent="0.25">
      <c r="B118" s="22"/>
      <c r="C118" s="22"/>
      <c r="D118" s="51"/>
      <c r="E118" s="22"/>
      <c r="F118" s="22"/>
      <c r="G118" s="22"/>
      <c r="I118" s="22"/>
      <c r="J118" s="22"/>
      <c r="K118" s="22"/>
      <c r="L118" s="22"/>
      <c r="M118" s="22"/>
      <c r="N118" s="22"/>
      <c r="O118" s="22"/>
      <c r="P118" s="22"/>
      <c r="Q118" s="22"/>
      <c r="R118" s="22"/>
      <c r="S118" s="22"/>
      <c r="T118" s="22"/>
      <c r="U118" s="22"/>
      <c r="V118" s="22"/>
      <c r="W118" s="22"/>
      <c r="X118" s="22"/>
    </row>
    <row r="119" spans="2:25" x14ac:dyDescent="0.25">
      <c r="B119" s="22"/>
      <c r="C119" s="22"/>
      <c r="D119" s="51"/>
      <c r="E119" s="22"/>
      <c r="F119" s="22"/>
      <c r="G119" s="22"/>
      <c r="I119" s="22"/>
      <c r="J119" s="22"/>
      <c r="K119" s="22"/>
      <c r="L119" s="22"/>
      <c r="M119" s="22"/>
      <c r="N119" s="22"/>
      <c r="O119" s="22"/>
      <c r="P119" s="22"/>
      <c r="Q119" s="22"/>
      <c r="R119" s="22"/>
      <c r="S119" s="22"/>
      <c r="T119" s="22"/>
      <c r="U119" s="22"/>
      <c r="V119" s="22"/>
      <c r="W119" s="22"/>
      <c r="X119" s="22"/>
    </row>
    <row r="120" spans="2:25" x14ac:dyDescent="0.25">
      <c r="B120" s="22"/>
      <c r="C120" s="22"/>
      <c r="D120" s="51"/>
      <c r="E120" s="22"/>
      <c r="F120" s="22"/>
      <c r="G120" s="22"/>
      <c r="I120" s="22"/>
      <c r="J120" s="22"/>
      <c r="K120" s="22"/>
      <c r="L120" s="22"/>
      <c r="M120" s="22"/>
      <c r="N120" s="22"/>
      <c r="O120" s="22"/>
      <c r="P120" s="22"/>
      <c r="Q120" s="22"/>
      <c r="R120" s="22"/>
      <c r="S120" s="22"/>
      <c r="T120" s="22"/>
      <c r="U120" s="22"/>
      <c r="V120" s="22"/>
      <c r="W120" s="22"/>
      <c r="X120" s="22"/>
    </row>
    <row r="121" spans="2:25" x14ac:dyDescent="0.25">
      <c r="B121" s="22"/>
      <c r="C121" s="22"/>
      <c r="D121" s="51"/>
      <c r="E121" s="22"/>
      <c r="F121" s="22"/>
      <c r="G121" s="22"/>
      <c r="I121" s="22"/>
      <c r="J121" s="22"/>
      <c r="K121" s="22"/>
      <c r="L121" s="22"/>
      <c r="M121" s="22"/>
      <c r="N121" s="22"/>
      <c r="O121" s="22"/>
      <c r="P121" s="22"/>
      <c r="Q121" s="22"/>
      <c r="R121" s="22"/>
      <c r="S121" s="22"/>
      <c r="T121" s="22"/>
      <c r="U121" s="22"/>
      <c r="V121" s="22"/>
      <c r="W121" s="22"/>
      <c r="X121" s="22"/>
    </row>
    <row r="122" spans="2:25" x14ac:dyDescent="0.25">
      <c r="B122" s="22"/>
      <c r="C122" s="22"/>
      <c r="D122" s="51"/>
      <c r="E122" s="22"/>
      <c r="F122" s="22"/>
      <c r="G122" s="22"/>
      <c r="I122" s="22"/>
      <c r="J122" s="22"/>
      <c r="K122" s="22"/>
      <c r="L122" s="22"/>
      <c r="M122" s="22"/>
      <c r="N122" s="22"/>
      <c r="O122" s="22"/>
      <c r="P122" s="22"/>
      <c r="Q122" s="22"/>
      <c r="R122" s="22"/>
      <c r="S122" s="22"/>
      <c r="T122" s="22"/>
      <c r="U122" s="22"/>
      <c r="V122" s="22"/>
      <c r="W122" s="22"/>
      <c r="X122" s="22"/>
      <c r="Y122" s="14"/>
    </row>
    <row r="123" spans="2:25" x14ac:dyDescent="0.25">
      <c r="B123" s="22"/>
      <c r="C123" s="22"/>
      <c r="D123" s="51"/>
      <c r="E123" s="22"/>
      <c r="F123" s="22"/>
      <c r="G123" s="22"/>
      <c r="I123" s="22"/>
      <c r="J123" s="22"/>
      <c r="K123" s="22"/>
      <c r="L123" s="22"/>
      <c r="M123" s="22"/>
      <c r="N123" s="22"/>
      <c r="O123" s="22"/>
      <c r="P123" s="22"/>
      <c r="Q123" s="22"/>
      <c r="R123" s="22"/>
      <c r="S123" s="22"/>
      <c r="T123" s="22"/>
      <c r="U123" s="22"/>
      <c r="V123" s="22"/>
      <c r="W123" s="22"/>
      <c r="X123" s="22"/>
    </row>
    <row r="124" spans="2:25" x14ac:dyDescent="0.25">
      <c r="B124" s="22"/>
      <c r="C124" s="22"/>
      <c r="D124" s="51"/>
      <c r="E124" s="22"/>
      <c r="F124" s="22"/>
      <c r="G124" s="22"/>
      <c r="I124" s="22"/>
      <c r="J124" s="22"/>
      <c r="K124" s="22"/>
      <c r="L124" s="22"/>
      <c r="M124" s="22"/>
      <c r="N124" s="22"/>
      <c r="O124" s="22"/>
      <c r="P124" s="22"/>
      <c r="Q124" s="22"/>
      <c r="R124" s="22"/>
      <c r="S124" s="22"/>
      <c r="T124" s="22"/>
      <c r="U124" s="22"/>
      <c r="V124" s="22"/>
      <c r="W124" s="22"/>
      <c r="X124" s="22"/>
    </row>
    <row r="125" spans="2:25" x14ac:dyDescent="0.25">
      <c r="B125" s="22"/>
      <c r="C125" s="22"/>
      <c r="D125" s="51"/>
      <c r="E125" s="22"/>
      <c r="F125" s="22"/>
      <c r="G125" s="22"/>
      <c r="I125" s="22"/>
      <c r="J125" s="22"/>
      <c r="K125" s="22"/>
      <c r="L125" s="22"/>
      <c r="M125" s="22"/>
      <c r="N125" s="22"/>
      <c r="O125" s="22"/>
      <c r="P125" s="22"/>
      <c r="Q125" s="22"/>
      <c r="R125" s="22"/>
      <c r="S125" s="22"/>
      <c r="T125" s="22"/>
      <c r="U125" s="22"/>
      <c r="V125" s="22"/>
      <c r="W125" s="22"/>
      <c r="X125" s="22"/>
    </row>
    <row r="126" spans="2:25" x14ac:dyDescent="0.25">
      <c r="B126" s="22"/>
      <c r="C126" s="22"/>
      <c r="D126" s="51"/>
      <c r="E126" s="22"/>
      <c r="F126" s="22"/>
      <c r="G126" s="22"/>
      <c r="I126" s="22"/>
      <c r="J126" s="22"/>
      <c r="K126" s="22"/>
      <c r="L126" s="22"/>
      <c r="M126" s="22"/>
      <c r="N126" s="22"/>
      <c r="O126" s="22"/>
      <c r="P126" s="22"/>
      <c r="Q126" s="22"/>
      <c r="R126" s="22"/>
      <c r="S126" s="22"/>
      <c r="T126" s="22"/>
      <c r="U126" s="22"/>
      <c r="V126" s="22"/>
      <c r="W126" s="22"/>
      <c r="X126" s="22"/>
    </row>
    <row r="127" spans="2:25" x14ac:dyDescent="0.25">
      <c r="B127" s="22"/>
      <c r="C127" s="22"/>
      <c r="D127" s="51"/>
      <c r="E127" s="22"/>
      <c r="F127" s="22"/>
      <c r="G127" s="22"/>
      <c r="I127" s="22"/>
      <c r="J127" s="22"/>
      <c r="K127" s="22"/>
      <c r="L127" s="22"/>
      <c r="M127" s="22"/>
      <c r="N127" s="22"/>
      <c r="O127" s="22"/>
      <c r="P127" s="22"/>
      <c r="Q127" s="22"/>
      <c r="R127" s="22"/>
      <c r="S127" s="22"/>
      <c r="T127" s="22"/>
      <c r="U127" s="22"/>
      <c r="V127" s="22"/>
      <c r="W127" s="22"/>
      <c r="X127" s="22"/>
    </row>
    <row r="128" spans="2:25" x14ac:dyDescent="0.25">
      <c r="B128" s="22"/>
      <c r="C128" s="22"/>
      <c r="D128" s="51"/>
      <c r="E128" s="31"/>
      <c r="F128" s="31"/>
      <c r="G128" s="31"/>
      <c r="I128" s="31"/>
      <c r="J128" s="31"/>
      <c r="K128" s="31"/>
      <c r="L128" s="31"/>
      <c r="M128" s="31"/>
      <c r="N128" s="31"/>
      <c r="O128" s="31"/>
      <c r="P128" s="31"/>
      <c r="Q128" s="31"/>
      <c r="R128" s="31"/>
      <c r="S128" s="31"/>
      <c r="T128" s="31"/>
      <c r="U128" s="31"/>
      <c r="V128" s="31"/>
      <c r="W128" s="31"/>
      <c r="X128" s="31"/>
      <c r="Y128" s="14"/>
    </row>
    <row r="129" spans="2:25" x14ac:dyDescent="0.25">
      <c r="B129" s="22"/>
      <c r="C129" s="19"/>
      <c r="D129" s="52"/>
      <c r="E129" s="22"/>
      <c r="F129" s="22"/>
      <c r="G129" s="22"/>
      <c r="I129" s="22"/>
      <c r="J129" s="22"/>
      <c r="K129" s="22"/>
      <c r="L129" s="22"/>
      <c r="M129" s="22"/>
      <c r="N129" s="22"/>
      <c r="O129" s="22"/>
      <c r="P129" s="22"/>
      <c r="Q129" s="22"/>
      <c r="R129" s="22"/>
      <c r="S129" s="32"/>
      <c r="T129" s="32"/>
      <c r="U129" s="32"/>
      <c r="V129" s="22"/>
      <c r="W129" s="32"/>
      <c r="X129" s="32"/>
      <c r="Y129" s="25"/>
    </row>
    <row r="130" spans="2:25" x14ac:dyDescent="0.25">
      <c r="B130" s="22"/>
      <c r="C130" s="19"/>
      <c r="D130" s="52"/>
      <c r="E130" s="22"/>
      <c r="F130" s="22"/>
      <c r="G130" s="22"/>
      <c r="I130" s="22"/>
      <c r="J130" s="22"/>
      <c r="K130" s="22"/>
      <c r="L130" s="22"/>
      <c r="M130" s="22"/>
      <c r="N130" s="22"/>
      <c r="O130" s="22"/>
      <c r="P130" s="22"/>
      <c r="Q130" s="22"/>
      <c r="R130" s="22"/>
      <c r="S130" s="32"/>
      <c r="T130" s="32"/>
      <c r="U130" s="32"/>
      <c r="V130" s="22"/>
      <c r="W130" s="32"/>
      <c r="X130" s="32"/>
      <c r="Y130" s="25"/>
    </row>
    <row r="131" spans="2:25" x14ac:dyDescent="0.25">
      <c r="B131" s="22"/>
      <c r="C131" s="19"/>
      <c r="D131" s="52"/>
      <c r="E131" s="22"/>
      <c r="F131" s="22"/>
      <c r="G131" s="22"/>
      <c r="I131" s="22"/>
      <c r="J131" s="22"/>
      <c r="K131" s="22"/>
      <c r="L131" s="22"/>
      <c r="M131" s="22"/>
      <c r="N131" s="22"/>
      <c r="O131" s="22"/>
      <c r="P131" s="22"/>
      <c r="Q131" s="22"/>
      <c r="R131" s="22"/>
      <c r="S131" s="32"/>
      <c r="T131" s="32"/>
      <c r="U131" s="32"/>
      <c r="V131" s="22"/>
      <c r="W131" s="32"/>
      <c r="X131" s="32"/>
      <c r="Y131" s="25"/>
    </row>
    <row r="132" spans="2:25" x14ac:dyDescent="0.25">
      <c r="B132" s="22"/>
      <c r="C132" s="19"/>
      <c r="D132" s="52"/>
      <c r="E132" s="22"/>
      <c r="F132" s="22"/>
      <c r="G132" s="22"/>
      <c r="I132" s="22"/>
      <c r="J132" s="22"/>
      <c r="K132" s="22"/>
      <c r="L132" s="22"/>
      <c r="M132" s="22"/>
      <c r="N132" s="22"/>
      <c r="O132" s="22"/>
      <c r="P132" s="22"/>
      <c r="Q132" s="22"/>
      <c r="R132" s="22"/>
      <c r="S132" s="32"/>
      <c r="T132" s="32"/>
      <c r="U132" s="32"/>
      <c r="V132" s="22"/>
      <c r="W132" s="32"/>
      <c r="X132" s="32"/>
      <c r="Y132" s="25"/>
    </row>
    <row r="133" spans="2:25" x14ac:dyDescent="0.25">
      <c r="B133" s="22"/>
      <c r="C133" s="19"/>
      <c r="D133" s="52"/>
      <c r="E133" s="22"/>
      <c r="F133" s="22"/>
      <c r="G133" s="22"/>
      <c r="I133" s="22"/>
      <c r="J133" s="22"/>
      <c r="K133" s="22"/>
      <c r="L133" s="22"/>
      <c r="M133" s="22"/>
      <c r="N133" s="22"/>
      <c r="O133" s="22"/>
      <c r="P133" s="22"/>
      <c r="Q133" s="22"/>
      <c r="R133" s="22"/>
      <c r="S133" s="32"/>
      <c r="T133" s="32"/>
      <c r="U133" s="32"/>
      <c r="V133" s="22"/>
      <c r="W133" s="32"/>
      <c r="X133" s="32"/>
      <c r="Y133" s="25"/>
    </row>
    <row r="134" spans="2:25" x14ac:dyDescent="0.25">
      <c r="B134" s="22"/>
      <c r="C134" s="19"/>
      <c r="D134" s="52"/>
      <c r="E134" s="22"/>
      <c r="F134" s="22"/>
      <c r="G134" s="22"/>
      <c r="I134" s="22"/>
      <c r="J134" s="22"/>
      <c r="K134" s="22"/>
      <c r="L134" s="22"/>
      <c r="M134" s="22"/>
      <c r="N134" s="22"/>
      <c r="O134" s="22"/>
      <c r="P134" s="22"/>
      <c r="Q134" s="22"/>
      <c r="R134" s="22"/>
      <c r="S134" s="32"/>
      <c r="T134" s="32"/>
      <c r="U134" s="32"/>
      <c r="V134" s="22"/>
      <c r="W134" s="32"/>
      <c r="X134" s="32"/>
      <c r="Y134" s="25"/>
    </row>
    <row r="135" spans="2:25" x14ac:dyDescent="0.25">
      <c r="B135" s="22"/>
      <c r="C135" s="19"/>
      <c r="D135" s="52"/>
      <c r="E135" s="22"/>
      <c r="F135" s="22"/>
      <c r="G135" s="22"/>
      <c r="I135" s="22"/>
      <c r="J135" s="22"/>
      <c r="K135" s="22"/>
      <c r="L135" s="22"/>
      <c r="M135" s="22"/>
      <c r="N135" s="22"/>
      <c r="O135" s="22"/>
      <c r="P135" s="22"/>
      <c r="Q135" s="22"/>
      <c r="R135" s="22"/>
      <c r="S135" s="32"/>
      <c r="T135" s="32"/>
      <c r="U135" s="32"/>
      <c r="V135" s="22"/>
      <c r="W135" s="32"/>
      <c r="X135" s="32"/>
      <c r="Y135" s="25"/>
    </row>
    <row r="136" spans="2:25" x14ac:dyDescent="0.25">
      <c r="B136" s="22"/>
      <c r="C136" s="19"/>
      <c r="D136" s="52"/>
      <c r="E136" s="22"/>
      <c r="F136" s="22"/>
      <c r="G136" s="22"/>
      <c r="I136" s="22"/>
      <c r="J136" s="22"/>
      <c r="K136" s="22"/>
      <c r="L136" s="22"/>
      <c r="M136" s="22"/>
      <c r="N136" s="22"/>
      <c r="O136" s="22"/>
      <c r="P136" s="22"/>
      <c r="Q136" s="22"/>
      <c r="R136" s="22"/>
      <c r="S136" s="32"/>
      <c r="T136" s="32"/>
      <c r="U136" s="32"/>
      <c r="V136" s="22"/>
      <c r="W136" s="32"/>
      <c r="X136" s="32"/>
      <c r="Y136" s="25"/>
    </row>
    <row r="137" spans="2:25" x14ac:dyDescent="0.25">
      <c r="B137" s="22"/>
      <c r="C137" s="19"/>
      <c r="D137" s="52"/>
      <c r="E137" s="22"/>
      <c r="F137" s="22"/>
      <c r="G137" s="22"/>
      <c r="I137" s="22"/>
      <c r="J137" s="22"/>
      <c r="K137" s="22"/>
      <c r="L137" s="22"/>
      <c r="M137" s="22"/>
      <c r="N137" s="22"/>
      <c r="O137" s="22"/>
      <c r="P137" s="22"/>
      <c r="Q137" s="22"/>
      <c r="R137" s="22"/>
      <c r="S137" s="32"/>
      <c r="T137" s="32"/>
      <c r="U137" s="32"/>
      <c r="V137" s="22"/>
      <c r="W137" s="32"/>
      <c r="X137" s="32"/>
      <c r="Y137" s="25"/>
    </row>
    <row r="138" spans="2:25" x14ac:dyDescent="0.25">
      <c r="B138" s="22"/>
      <c r="C138" s="19"/>
      <c r="D138" s="52"/>
      <c r="E138" s="22"/>
      <c r="F138" s="22"/>
      <c r="G138" s="22"/>
      <c r="I138" s="22"/>
      <c r="J138" s="22"/>
      <c r="K138" s="22"/>
      <c r="L138" s="22"/>
      <c r="M138" s="22"/>
      <c r="N138" s="22"/>
      <c r="O138" s="22"/>
      <c r="P138" s="22"/>
      <c r="Q138" s="22"/>
      <c r="R138" s="22"/>
      <c r="S138" s="32"/>
      <c r="T138" s="32"/>
      <c r="U138" s="32"/>
      <c r="V138" s="22"/>
      <c r="W138" s="32"/>
      <c r="X138" s="32"/>
      <c r="Y138" s="25"/>
    </row>
    <row r="139" spans="2:25" x14ac:dyDescent="0.25">
      <c r="B139" s="22"/>
      <c r="C139" s="19"/>
      <c r="D139" s="52"/>
      <c r="E139" s="22"/>
      <c r="F139" s="22"/>
      <c r="G139" s="22"/>
      <c r="I139" s="22"/>
      <c r="J139" s="22"/>
      <c r="K139" s="22"/>
      <c r="L139" s="22"/>
      <c r="M139" s="22"/>
      <c r="N139" s="22"/>
      <c r="O139" s="22"/>
      <c r="P139" s="22"/>
      <c r="Q139" s="22"/>
      <c r="R139" s="22"/>
      <c r="S139" s="32"/>
      <c r="T139" s="32"/>
      <c r="U139" s="32"/>
      <c r="V139" s="22"/>
      <c r="W139" s="32"/>
      <c r="X139" s="32"/>
      <c r="Y139" s="25"/>
    </row>
    <row r="140" spans="2:25" x14ac:dyDescent="0.25">
      <c r="B140" s="22"/>
      <c r="C140" s="19"/>
      <c r="D140" s="52"/>
      <c r="E140" s="22"/>
      <c r="F140" s="22"/>
      <c r="G140" s="22"/>
      <c r="I140" s="22"/>
      <c r="J140" s="22"/>
      <c r="K140" s="22"/>
      <c r="L140" s="22"/>
      <c r="M140" s="22"/>
      <c r="N140" s="22"/>
      <c r="O140" s="22"/>
      <c r="P140" s="22"/>
      <c r="Q140" s="22"/>
      <c r="R140" s="22"/>
      <c r="S140" s="32"/>
      <c r="T140" s="32"/>
      <c r="U140" s="32"/>
      <c r="V140" s="22"/>
      <c r="W140" s="32"/>
      <c r="X140" s="32"/>
      <c r="Y140" s="25"/>
    </row>
    <row r="141" spans="2:25" x14ac:dyDescent="0.25">
      <c r="B141" s="22"/>
      <c r="C141" s="19"/>
      <c r="D141" s="52"/>
      <c r="E141" s="22"/>
      <c r="F141" s="22"/>
      <c r="G141" s="22"/>
      <c r="I141" s="22"/>
      <c r="J141" s="22"/>
      <c r="K141" s="22"/>
      <c r="L141" s="22"/>
      <c r="M141" s="22"/>
      <c r="N141" s="22"/>
      <c r="O141" s="22"/>
      <c r="P141" s="22"/>
      <c r="Q141" s="22"/>
      <c r="R141" s="22"/>
      <c r="S141" s="32"/>
      <c r="T141" s="22"/>
      <c r="U141" s="22"/>
      <c r="V141" s="22"/>
      <c r="W141" s="22"/>
      <c r="X141" s="22"/>
    </row>
    <row r="142" spans="2:25" x14ac:dyDescent="0.25">
      <c r="B142" s="22"/>
      <c r="C142" s="22"/>
      <c r="D142" s="51"/>
      <c r="E142" s="22"/>
      <c r="F142" s="22"/>
      <c r="G142" s="22"/>
      <c r="I142" s="22"/>
      <c r="J142" s="22"/>
      <c r="K142" s="22"/>
      <c r="L142" s="22"/>
      <c r="M142" s="22"/>
      <c r="N142" s="22"/>
      <c r="O142" s="22"/>
      <c r="P142" s="22"/>
      <c r="Q142" s="22"/>
      <c r="R142" s="22"/>
      <c r="S142" s="22"/>
      <c r="T142" s="22"/>
      <c r="U142" s="22"/>
      <c r="V142" s="22"/>
      <c r="W142" s="22"/>
      <c r="X142" s="22"/>
    </row>
    <row r="186" spans="5:6" x14ac:dyDescent="0.25">
      <c r="E186" s="2"/>
      <c r="F186" s="2"/>
    </row>
    <row r="187" spans="5:6" x14ac:dyDescent="0.25">
      <c r="E187" s="2"/>
      <c r="F187" s="2"/>
    </row>
    <row r="188" spans="5:6" x14ac:dyDescent="0.25">
      <c r="E188" s="2"/>
      <c r="F188" s="2"/>
    </row>
    <row r="189" spans="5:6" x14ac:dyDescent="0.25">
      <c r="E189" s="2"/>
      <c r="F189" s="2"/>
    </row>
    <row r="190" spans="5:6" x14ac:dyDescent="0.25">
      <c r="E190" s="2"/>
      <c r="F190" s="2"/>
    </row>
    <row r="191" spans="5:6" x14ac:dyDescent="0.25">
      <c r="E191" s="2"/>
      <c r="F191" s="2"/>
    </row>
    <row r="192" spans="5:6" x14ac:dyDescent="0.25">
      <c r="E192" s="2"/>
      <c r="F192" s="2"/>
    </row>
    <row r="193" spans="5:6" x14ac:dyDescent="0.25">
      <c r="E193" s="2"/>
      <c r="F193" s="2"/>
    </row>
    <row r="194" spans="5:6" x14ac:dyDescent="0.25">
      <c r="E194" s="2"/>
      <c r="F194" s="2"/>
    </row>
    <row r="195" spans="5:6" x14ac:dyDescent="0.25">
      <c r="E195" s="2"/>
      <c r="F195" s="2"/>
    </row>
    <row r="196" spans="5:6" x14ac:dyDescent="0.25">
      <c r="E196" s="2"/>
      <c r="F196" s="2"/>
    </row>
    <row r="197" spans="5:6" x14ac:dyDescent="0.25">
      <c r="E197" s="2"/>
      <c r="F197" s="2"/>
    </row>
    <row r="198" spans="5:6" x14ac:dyDescent="0.25">
      <c r="E198" s="2"/>
      <c r="F198" s="2"/>
    </row>
    <row r="199" spans="5:6" x14ac:dyDescent="0.25">
      <c r="E199" s="2"/>
      <c r="F199" s="2"/>
    </row>
    <row r="200" spans="5:6" x14ac:dyDescent="0.25">
      <c r="E200" s="2"/>
      <c r="F200" s="2"/>
    </row>
    <row r="201" spans="5:6" x14ac:dyDescent="0.25">
      <c r="E201" s="2"/>
      <c r="F201" s="2"/>
    </row>
    <row r="202" spans="5:6" x14ac:dyDescent="0.25">
      <c r="E202" s="2"/>
      <c r="F202" s="2"/>
    </row>
    <row r="203" spans="5:6" x14ac:dyDescent="0.25">
      <c r="E203" s="2"/>
      <c r="F203" s="2"/>
    </row>
    <row r="204" spans="5:6" x14ac:dyDescent="0.25">
      <c r="E204" s="2"/>
      <c r="F204" s="2"/>
    </row>
    <row r="205" spans="5:6" x14ac:dyDescent="0.25">
      <c r="E205" s="2"/>
      <c r="F205" s="2"/>
    </row>
    <row r="206" spans="5:6" x14ac:dyDescent="0.25">
      <c r="E206" s="2"/>
      <c r="F206" s="2"/>
    </row>
    <row r="207" spans="5:6" x14ac:dyDescent="0.25">
      <c r="E207" s="2"/>
      <c r="F207" s="2"/>
    </row>
    <row r="208" spans="5:6" x14ac:dyDescent="0.25">
      <c r="E208" s="2"/>
      <c r="F208" s="2"/>
    </row>
    <row r="209" spans="5:6" x14ac:dyDescent="0.25">
      <c r="E209" s="2"/>
      <c r="F209" s="2"/>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Official - RIVM</vt:lpstr>
      <vt:lpstr>Contagious</vt:lpstr>
      <vt:lpstr>timeline 1</vt:lpstr>
      <vt:lpstr>Steden RIVM</vt:lpstr>
      <vt:lpstr>Virologische dagstaten</vt:lpstr>
      <vt:lpstr>ICU</vt:lpstr>
      <vt:lpstr>Age-1</vt:lpstr>
      <vt:lpstr>Provinces</vt:lpstr>
      <vt:lpstr>Official - RIVM (2)</vt:lpstr>
      <vt:lpstr>GGD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Yorick Bleijenberg</dc:creator>
  <cp:lastModifiedBy>Yorick Bleijenberg</cp:lastModifiedBy>
  <cp:lastPrinted>2020-08-31T13:51:21Z</cp:lastPrinted>
  <dcterms:created xsi:type="dcterms:W3CDTF">2020-03-03T15:52:56Z</dcterms:created>
  <dcterms:modified xsi:type="dcterms:W3CDTF">2020-09-06T20:21:56Z</dcterms:modified>
</cp:coreProperties>
</file>